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U:\Advocacy 2021-22\"/>
    </mc:Choice>
  </mc:AlternateContent>
  <xr:revisionPtr revIDLastSave="0" documentId="13_ncr:1_{8D36BD8D-5D07-4ED2-B610-5830864E2CF5}" xr6:coauthVersionLast="47" xr6:coauthVersionMax="47" xr10:uidLastSave="{00000000-0000-0000-0000-000000000000}"/>
  <bookViews>
    <workbookView xWindow="-108" yWindow="-108" windowWidth="23256" windowHeight="12576" xr2:uid="{F9853CD1-3A89-4504-9DB8-2ED19AFBAE31}"/>
  </bookViews>
  <sheets>
    <sheet name="All Aids" sheetId="14" r:id="rId1"/>
    <sheet name="Foundation Aid Analysis" sheetId="20" r:id="rId2"/>
    <sheet name="Estimate Changes Over Time" sheetId="15" r:id="rId3"/>
    <sheet name="Sheet4" sheetId="24" state="hidden" r:id="rId4"/>
    <sheet name="2022-0222" sheetId="23" state="hidden" r:id="rId5"/>
    <sheet name="2023-0222" sheetId="22" state="hidden" r:id="rId6"/>
    <sheet name="CODE LIST" sheetId="7" r:id="rId7"/>
    <sheet name="OLD REPORT 2" sheetId="5" state="hidden" r:id="rId8"/>
    <sheet name="Names" sheetId="6" state="hidden" r:id="rId9"/>
    <sheet name="1920-0320" sheetId="1" state="hidden" r:id="rId10"/>
    <sheet name="2022-1121" sheetId="17" state="hidden" r:id="rId11"/>
    <sheet name="2023-1121" sheetId="16" state="hidden" r:id="rId12"/>
    <sheet name="2022-0122" sheetId="19" state="hidden" r:id="rId13"/>
    <sheet name="2023-0122" sheetId="18" state="hidden" r:id="rId14"/>
    <sheet name="Foundation Aid" sheetId="12" state="hidden" r:id="rId15"/>
    <sheet name="2021-0320" sheetId="2" state="hidden" r:id="rId16"/>
    <sheet name="2021-1120" sheetId="3" state="hidden" r:id="rId17"/>
    <sheet name="2022-1120" sheetId="4" state="hidden" r:id="rId18"/>
    <sheet name="2021-0421" sheetId="10" state="hidden" r:id="rId19"/>
    <sheet name="2022-0421" sheetId="11" state="hidden" r:id="rId20"/>
    <sheet name="Aid Factors" sheetId="21" r:id="rId21"/>
    <sheet name="Sheet2" sheetId="13" state="hidden" r:id="rId22"/>
  </sheets>
  <definedNames>
    <definedName name="_xlnm._FilterDatabase" localSheetId="18" hidden="1">'2021-0421'!$C$1:$C$687</definedName>
    <definedName name="_xlnm._FilterDatabase" localSheetId="16" hidden="1">'2021-1120'!$C$1:$C$686</definedName>
    <definedName name="_xlnm._FilterDatabase" localSheetId="19" hidden="1">'2022-0421'!$C$1:$C$687</definedName>
    <definedName name="_xlnm._FilterDatabase" localSheetId="17" hidden="1">'2022-1120'!$C$1:$C$685</definedName>
    <definedName name="_xlnm._FilterDatabase" localSheetId="20" hidden="1">'Aid Factors'!$P$1:$P$678</definedName>
    <definedName name="Aid_factors">'Aid Factors'!$A$1:$N$678</definedName>
    <definedName name="Apr_Base">'2021-0421'!$A$1:$AD$682</definedName>
    <definedName name="Apr_Estimate">'2022-0421'!$A$1:$AF$682</definedName>
    <definedName name="Code">'All Aids'!$B$1</definedName>
    <definedName name="February22_Base">'2022-0222'!$A$1:$AB$678</definedName>
    <definedName name="February22_Estimate">'2023-0222'!$A$1:$AD$678</definedName>
    <definedName name="Foundation_Aid">'Foundation Aid'!$A$1:$F$678</definedName>
    <definedName name="January22_Base">'2022-0122'!$A$1:$AB$680</definedName>
    <definedName name="January22_estimate">'2023-0122'!$A$1:$AA$680</definedName>
    <definedName name="March_Base">'1920-0320'!$A$2:$AD$680</definedName>
    <definedName name="March_Estimate">'2021-0320'!$A$1:$AE$680</definedName>
    <definedName name="Names">Names!$A$1:$E$677</definedName>
    <definedName name="November_Base">'2021-1120'!$A$1:$AE$680</definedName>
    <definedName name="November_Estimate">'2022-1120'!$A$1:$AD$680</definedName>
    <definedName name="November22_base">'2022-1121'!$A$1:$AB$680</definedName>
    <definedName name="November23_Estimate">'2023-1121'!$A$1:$AC$680</definedName>
    <definedName name="_xlnm.Print_Area" localSheetId="0">'All Aids'!$A$3:$F$35</definedName>
    <definedName name="_xlnm.Print_Area" localSheetId="2">'Estimate Changes Over Time'!$A$1:$K$40</definedName>
    <definedName name="_xlnm.Print_Area" localSheetId="1">'Foundation Aid Analysis'!$A$2:$H$20</definedName>
    <definedName name="_xlnm.Print_Area" localSheetId="7">'OLD REPORT 2'!$A$3:$Q$54</definedName>
  </definedNames>
  <calcPr calcId="191029" iterate="1" iterateCount="5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678" i="21" l="1"/>
  <c r="V677" i="21"/>
  <c r="V676" i="21"/>
  <c r="V675" i="21"/>
  <c r="V674" i="21"/>
  <c r="V673" i="21"/>
  <c r="V672" i="21"/>
  <c r="V671" i="21"/>
  <c r="V670" i="21"/>
  <c r="V669" i="21"/>
  <c r="V668" i="21"/>
  <c r="V667" i="21"/>
  <c r="V666" i="21"/>
  <c r="V665" i="21"/>
  <c r="V664" i="21"/>
  <c r="V663" i="21"/>
  <c r="V662" i="21"/>
  <c r="V661" i="21"/>
  <c r="V660" i="21"/>
  <c r="V659" i="21"/>
  <c r="V658" i="21"/>
  <c r="V657" i="21"/>
  <c r="V656" i="21"/>
  <c r="V655" i="21"/>
  <c r="V654" i="21"/>
  <c r="V653" i="21"/>
  <c r="V652" i="21"/>
  <c r="V651" i="21"/>
  <c r="V650" i="21"/>
  <c r="V649" i="21"/>
  <c r="V648" i="21"/>
  <c r="V647" i="21"/>
  <c r="V646" i="21"/>
  <c r="V645" i="21"/>
  <c r="V644" i="21"/>
  <c r="V643" i="21"/>
  <c r="V642" i="21"/>
  <c r="V641" i="21"/>
  <c r="V640" i="21"/>
  <c r="V639" i="21"/>
  <c r="V638" i="21"/>
  <c r="V637" i="21"/>
  <c r="V636" i="21"/>
  <c r="V635" i="21"/>
  <c r="V634" i="21"/>
  <c r="V633" i="21"/>
  <c r="V632" i="21"/>
  <c r="V631" i="21"/>
  <c r="V630" i="21"/>
  <c r="V629" i="21"/>
  <c r="V628" i="21"/>
  <c r="V627" i="21"/>
  <c r="V626" i="21"/>
  <c r="V625" i="21"/>
  <c r="V624" i="21"/>
  <c r="V623" i="21"/>
  <c r="V622" i="21"/>
  <c r="V621" i="21"/>
  <c r="V620" i="21"/>
  <c r="V619" i="21"/>
  <c r="V618" i="21"/>
  <c r="V617" i="21"/>
  <c r="V616" i="21"/>
  <c r="V615" i="21"/>
  <c r="V614" i="21"/>
  <c r="V613" i="21"/>
  <c r="V612" i="21"/>
  <c r="V611" i="21"/>
  <c r="V610" i="21"/>
  <c r="V609" i="21"/>
  <c r="V608" i="21"/>
  <c r="V607" i="21"/>
  <c r="V606" i="21"/>
  <c r="V605" i="21"/>
  <c r="V604" i="21"/>
  <c r="V603" i="21"/>
  <c r="V602" i="21"/>
  <c r="V601" i="21"/>
  <c r="V600" i="21"/>
  <c r="V599" i="21"/>
  <c r="V598" i="21"/>
  <c r="V597" i="21"/>
  <c r="V596" i="21"/>
  <c r="V595" i="21"/>
  <c r="V594" i="21"/>
  <c r="V593" i="21"/>
  <c r="V592" i="21"/>
  <c r="V591" i="21"/>
  <c r="V590" i="21"/>
  <c r="V589" i="21"/>
  <c r="V588" i="21"/>
  <c r="V587" i="21"/>
  <c r="V586" i="21"/>
  <c r="V585" i="21"/>
  <c r="V584" i="21"/>
  <c r="V583" i="21"/>
  <c r="V582" i="21"/>
  <c r="V581" i="21"/>
  <c r="V580" i="21"/>
  <c r="V579" i="21"/>
  <c r="V578" i="21"/>
  <c r="V577" i="21"/>
  <c r="V576" i="21"/>
  <c r="V575" i="21"/>
  <c r="V574" i="21"/>
  <c r="V573" i="21"/>
  <c r="V572" i="21"/>
  <c r="V571" i="21"/>
  <c r="V570" i="21"/>
  <c r="V569" i="21"/>
  <c r="V568" i="21"/>
  <c r="V567" i="21"/>
  <c r="V566" i="21"/>
  <c r="V565" i="21"/>
  <c r="V564" i="21"/>
  <c r="V563" i="21"/>
  <c r="V562" i="21"/>
  <c r="V561" i="21"/>
  <c r="V560" i="21"/>
  <c r="V559" i="21"/>
  <c r="V558" i="21"/>
  <c r="V557" i="21"/>
  <c r="V556" i="21"/>
  <c r="V555" i="21"/>
  <c r="V554" i="21"/>
  <c r="V553" i="21"/>
  <c r="V552" i="21"/>
  <c r="V551" i="21"/>
  <c r="V550" i="21"/>
  <c r="V549" i="21"/>
  <c r="V548" i="21"/>
  <c r="V547" i="21"/>
  <c r="V546" i="21"/>
  <c r="V545" i="21"/>
  <c r="V544" i="21"/>
  <c r="V543" i="21"/>
  <c r="V542" i="21"/>
  <c r="V541" i="21"/>
  <c r="V540" i="21"/>
  <c r="V539" i="21"/>
  <c r="V538" i="21"/>
  <c r="V537" i="21"/>
  <c r="V536" i="21"/>
  <c r="V535" i="21"/>
  <c r="V534" i="21"/>
  <c r="V533" i="21"/>
  <c r="V532" i="21"/>
  <c r="V531" i="21"/>
  <c r="V530" i="21"/>
  <c r="V529" i="21"/>
  <c r="V528" i="21"/>
  <c r="V527" i="21"/>
  <c r="V526" i="21"/>
  <c r="V525" i="21"/>
  <c r="V524" i="21"/>
  <c r="V523" i="21"/>
  <c r="V522" i="21"/>
  <c r="V521" i="21"/>
  <c r="V520" i="21"/>
  <c r="V519" i="21"/>
  <c r="V518" i="21"/>
  <c r="V517" i="21"/>
  <c r="V516" i="21"/>
  <c r="V515" i="21"/>
  <c r="V514" i="21"/>
  <c r="V513" i="21"/>
  <c r="V512" i="21"/>
  <c r="V511" i="21"/>
  <c r="V510" i="21"/>
  <c r="V509" i="21"/>
  <c r="V508" i="21"/>
  <c r="V507" i="21"/>
  <c r="V506" i="21"/>
  <c r="V505" i="21"/>
  <c r="V504" i="21"/>
  <c r="V503" i="21"/>
  <c r="V502" i="21"/>
  <c r="V501" i="21"/>
  <c r="V500" i="21"/>
  <c r="V499" i="21"/>
  <c r="V498" i="21"/>
  <c r="V497" i="21"/>
  <c r="V496" i="21"/>
  <c r="V495" i="21"/>
  <c r="V494" i="21"/>
  <c r="V493" i="21"/>
  <c r="V492" i="21"/>
  <c r="V491" i="21"/>
  <c r="V490" i="21"/>
  <c r="V489" i="21"/>
  <c r="V488" i="21"/>
  <c r="V487" i="21"/>
  <c r="V486" i="21"/>
  <c r="V485" i="21"/>
  <c r="V484" i="21"/>
  <c r="V483" i="21"/>
  <c r="V482" i="21"/>
  <c r="V481" i="21"/>
  <c r="V480" i="21"/>
  <c r="V479" i="21"/>
  <c r="V478" i="21"/>
  <c r="V477" i="21"/>
  <c r="V476" i="21"/>
  <c r="V475" i="21"/>
  <c r="V474" i="21"/>
  <c r="V473" i="21"/>
  <c r="V472" i="21"/>
  <c r="V471" i="21"/>
  <c r="V470" i="21"/>
  <c r="V469" i="21"/>
  <c r="V468" i="21"/>
  <c r="V467" i="21"/>
  <c r="V466" i="21"/>
  <c r="V465" i="21"/>
  <c r="V464" i="21"/>
  <c r="V463" i="21"/>
  <c r="V462" i="21"/>
  <c r="V461" i="21"/>
  <c r="V460" i="21"/>
  <c r="V459" i="21"/>
  <c r="V458" i="21"/>
  <c r="V457" i="21"/>
  <c r="V456" i="21"/>
  <c r="V455" i="21"/>
  <c r="V454" i="21"/>
  <c r="V453" i="21"/>
  <c r="V452" i="21"/>
  <c r="V451" i="21"/>
  <c r="V450" i="21"/>
  <c r="V449" i="21"/>
  <c r="V448" i="21"/>
  <c r="V447" i="21"/>
  <c r="V446" i="21"/>
  <c r="V445" i="21"/>
  <c r="V444" i="21"/>
  <c r="V443" i="21"/>
  <c r="V442" i="21"/>
  <c r="V441" i="21"/>
  <c r="V440" i="21"/>
  <c r="V439" i="21"/>
  <c r="V438" i="21"/>
  <c r="V437" i="21"/>
  <c r="V436" i="21"/>
  <c r="V435" i="21"/>
  <c r="V434" i="21"/>
  <c r="V433" i="21"/>
  <c r="V432" i="21"/>
  <c r="V431" i="21"/>
  <c r="V430" i="21"/>
  <c r="V429" i="21"/>
  <c r="V428" i="21"/>
  <c r="V427" i="21"/>
  <c r="V426" i="21"/>
  <c r="V425" i="21"/>
  <c r="V424" i="21"/>
  <c r="V423" i="21"/>
  <c r="V422" i="21"/>
  <c r="V421" i="21"/>
  <c r="V420" i="21"/>
  <c r="V419" i="21"/>
  <c r="V418" i="21"/>
  <c r="V417" i="21"/>
  <c r="V416" i="21"/>
  <c r="V415" i="21"/>
  <c r="V414" i="21"/>
  <c r="V413" i="21"/>
  <c r="V412" i="21"/>
  <c r="V411" i="21"/>
  <c r="V410" i="21"/>
  <c r="V409" i="21"/>
  <c r="V408" i="21"/>
  <c r="V407" i="21"/>
  <c r="V406" i="21"/>
  <c r="V405" i="21"/>
  <c r="V404" i="21"/>
  <c r="V403" i="21"/>
  <c r="V402" i="21"/>
  <c r="V401" i="21"/>
  <c r="V400" i="21"/>
  <c r="V399" i="21"/>
  <c r="V398" i="21"/>
  <c r="V397" i="21"/>
  <c r="V396" i="21"/>
  <c r="V395" i="21"/>
  <c r="V394" i="21"/>
  <c r="V393" i="21"/>
  <c r="V392" i="21"/>
  <c r="V391" i="21"/>
  <c r="V390" i="21"/>
  <c r="V389" i="21"/>
  <c r="V388" i="21"/>
  <c r="V387" i="21"/>
  <c r="V386" i="21"/>
  <c r="V385" i="21"/>
  <c r="V384" i="21"/>
  <c r="V383" i="21"/>
  <c r="V382" i="21"/>
  <c r="V381" i="21"/>
  <c r="V380" i="21"/>
  <c r="V379" i="21"/>
  <c r="V378" i="21"/>
  <c r="V377" i="21"/>
  <c r="V376" i="21"/>
  <c r="V375" i="21"/>
  <c r="V374" i="21"/>
  <c r="V373" i="21"/>
  <c r="V372" i="21"/>
  <c r="V371" i="21"/>
  <c r="V370" i="21"/>
  <c r="V369" i="21"/>
  <c r="V368" i="21"/>
  <c r="V367" i="21"/>
  <c r="V366" i="21"/>
  <c r="V365" i="21"/>
  <c r="V364" i="21"/>
  <c r="V363" i="21"/>
  <c r="V362" i="21"/>
  <c r="V361" i="21"/>
  <c r="V360" i="21"/>
  <c r="V359" i="21"/>
  <c r="V358" i="21"/>
  <c r="V357" i="21"/>
  <c r="V356" i="21"/>
  <c r="V355" i="21"/>
  <c r="V354" i="21"/>
  <c r="V353" i="21"/>
  <c r="V352" i="21"/>
  <c r="V351" i="21"/>
  <c r="V350" i="21"/>
  <c r="V349" i="21"/>
  <c r="V348" i="21"/>
  <c r="V347" i="21"/>
  <c r="V346" i="21"/>
  <c r="V345" i="21"/>
  <c r="V344" i="21"/>
  <c r="V343" i="21"/>
  <c r="V342" i="21"/>
  <c r="V341" i="21"/>
  <c r="V340" i="21"/>
  <c r="V339" i="21"/>
  <c r="V338" i="21"/>
  <c r="V337" i="21"/>
  <c r="V336" i="21"/>
  <c r="V335" i="21"/>
  <c r="V334" i="21"/>
  <c r="V333" i="21"/>
  <c r="V332" i="21"/>
  <c r="V331" i="21"/>
  <c r="V330" i="21"/>
  <c r="V329" i="21"/>
  <c r="V328" i="21"/>
  <c r="V327" i="21"/>
  <c r="V326" i="21"/>
  <c r="V325" i="21"/>
  <c r="V324" i="21"/>
  <c r="V323" i="21"/>
  <c r="V322" i="21"/>
  <c r="V321" i="21"/>
  <c r="V320" i="21"/>
  <c r="V319" i="21"/>
  <c r="V318" i="21"/>
  <c r="V317" i="21"/>
  <c r="V316" i="21"/>
  <c r="V315" i="21"/>
  <c r="V314" i="21"/>
  <c r="V313" i="21"/>
  <c r="V312" i="21"/>
  <c r="V311" i="21"/>
  <c r="V310" i="21"/>
  <c r="V309" i="21"/>
  <c r="V308" i="21"/>
  <c r="V307" i="21"/>
  <c r="V306" i="21"/>
  <c r="V305" i="21"/>
  <c r="V304" i="21"/>
  <c r="V303" i="21"/>
  <c r="V302" i="21"/>
  <c r="V301" i="21"/>
  <c r="V300" i="21"/>
  <c r="V299" i="21"/>
  <c r="V298" i="21"/>
  <c r="V297" i="21"/>
  <c r="V296" i="21"/>
  <c r="V295" i="21"/>
  <c r="V294" i="21"/>
  <c r="V293" i="21"/>
  <c r="V292" i="21"/>
  <c r="V291" i="21"/>
  <c r="V290" i="21"/>
  <c r="V289" i="21"/>
  <c r="V288" i="21"/>
  <c r="V287" i="21"/>
  <c r="V286" i="21"/>
  <c r="V285" i="21"/>
  <c r="V284" i="21"/>
  <c r="V283" i="21"/>
  <c r="V282" i="21"/>
  <c r="V281" i="21"/>
  <c r="V280" i="21"/>
  <c r="V279" i="21"/>
  <c r="V278" i="21"/>
  <c r="V277" i="21"/>
  <c r="V276" i="21"/>
  <c r="V275" i="21"/>
  <c r="V274" i="21"/>
  <c r="V273" i="21"/>
  <c r="V272" i="21"/>
  <c r="V271" i="21"/>
  <c r="V270" i="21"/>
  <c r="V269" i="21"/>
  <c r="V268" i="21"/>
  <c r="V267" i="21"/>
  <c r="V266" i="21"/>
  <c r="V265" i="21"/>
  <c r="V264" i="21"/>
  <c r="V263" i="21"/>
  <c r="V262" i="21"/>
  <c r="V261" i="21"/>
  <c r="V260" i="21"/>
  <c r="V259" i="21"/>
  <c r="V258" i="21"/>
  <c r="V257" i="21"/>
  <c r="V256" i="21"/>
  <c r="V255" i="21"/>
  <c r="V254" i="21"/>
  <c r="V253" i="21"/>
  <c r="V252" i="21"/>
  <c r="V251" i="21"/>
  <c r="V250" i="21"/>
  <c r="V249" i="21"/>
  <c r="V248" i="21"/>
  <c r="V247" i="21"/>
  <c r="V246" i="21"/>
  <c r="V245" i="21"/>
  <c r="V244" i="21"/>
  <c r="V243" i="21"/>
  <c r="V242" i="21"/>
  <c r="V241" i="21"/>
  <c r="V240" i="21"/>
  <c r="V239" i="21"/>
  <c r="V238" i="21"/>
  <c r="V237" i="21"/>
  <c r="V236" i="21"/>
  <c r="V235" i="21"/>
  <c r="V234" i="21"/>
  <c r="V233" i="21"/>
  <c r="V232" i="21"/>
  <c r="V231" i="21"/>
  <c r="V230" i="21"/>
  <c r="V229" i="21"/>
  <c r="V228" i="21"/>
  <c r="V227" i="21"/>
  <c r="V226" i="21"/>
  <c r="V225" i="21"/>
  <c r="V224" i="21"/>
  <c r="V223" i="21"/>
  <c r="V222" i="21"/>
  <c r="V221" i="21"/>
  <c r="V220" i="21"/>
  <c r="V219" i="21"/>
  <c r="V218" i="21"/>
  <c r="V217" i="21"/>
  <c r="V216" i="21"/>
  <c r="V215" i="21"/>
  <c r="V214" i="21"/>
  <c r="V213" i="21"/>
  <c r="V212" i="21"/>
  <c r="V211" i="21"/>
  <c r="V210" i="21"/>
  <c r="V209" i="21"/>
  <c r="V208" i="21"/>
  <c r="V207" i="21"/>
  <c r="V206" i="21"/>
  <c r="V205" i="21"/>
  <c r="V204" i="21"/>
  <c r="V203" i="21"/>
  <c r="V202" i="21"/>
  <c r="V201" i="21"/>
  <c r="V200" i="21"/>
  <c r="V199" i="21"/>
  <c r="V198" i="21"/>
  <c r="V197" i="21"/>
  <c r="V196" i="21"/>
  <c r="V195" i="21"/>
  <c r="V194" i="21"/>
  <c r="V193" i="21"/>
  <c r="V192" i="21"/>
  <c r="V191" i="21"/>
  <c r="V190" i="21"/>
  <c r="V189" i="21"/>
  <c r="V188" i="21"/>
  <c r="V187" i="21"/>
  <c r="V186" i="21"/>
  <c r="V185" i="21"/>
  <c r="V184" i="21"/>
  <c r="V183" i="21"/>
  <c r="V182" i="21"/>
  <c r="V181" i="21"/>
  <c r="V180" i="21"/>
  <c r="V179" i="21"/>
  <c r="V178" i="21"/>
  <c r="V177" i="21"/>
  <c r="V176" i="21"/>
  <c r="V175" i="21"/>
  <c r="V174" i="21"/>
  <c r="V173" i="21"/>
  <c r="V172" i="21"/>
  <c r="V171" i="21"/>
  <c r="V170" i="21"/>
  <c r="V169" i="21"/>
  <c r="V168" i="21"/>
  <c r="V167" i="21"/>
  <c r="V166" i="21"/>
  <c r="V165" i="21"/>
  <c r="V164" i="21"/>
  <c r="V163" i="21"/>
  <c r="V162" i="21"/>
  <c r="V161" i="21"/>
  <c r="V160" i="21"/>
  <c r="V159" i="21"/>
  <c r="V158" i="21"/>
  <c r="V157" i="21"/>
  <c r="V156" i="21"/>
  <c r="V155" i="21"/>
  <c r="V154" i="21"/>
  <c r="V153" i="21"/>
  <c r="V152" i="21"/>
  <c r="V151" i="21"/>
  <c r="V150" i="21"/>
  <c r="V149" i="21"/>
  <c r="V148" i="21"/>
  <c r="V147" i="21"/>
  <c r="V146" i="21"/>
  <c r="V145" i="21"/>
  <c r="V144" i="21"/>
  <c r="V143" i="21"/>
  <c r="V142" i="21"/>
  <c r="V141" i="21"/>
  <c r="V140" i="21"/>
  <c r="V139" i="21"/>
  <c r="V138" i="21"/>
  <c r="V137" i="21"/>
  <c r="V136" i="21"/>
  <c r="V135" i="21"/>
  <c r="V134" i="21"/>
  <c r="V133" i="21"/>
  <c r="V132" i="21"/>
  <c r="V131" i="21"/>
  <c r="V130" i="21"/>
  <c r="V129" i="21"/>
  <c r="V128" i="21"/>
  <c r="V127" i="21"/>
  <c r="V126" i="21"/>
  <c r="V125" i="21"/>
  <c r="V124" i="21"/>
  <c r="V123" i="21"/>
  <c r="V122" i="21"/>
  <c r="V121" i="21"/>
  <c r="V120" i="21"/>
  <c r="V119" i="21"/>
  <c r="V118" i="21"/>
  <c r="V117" i="21"/>
  <c r="V116" i="21"/>
  <c r="V115" i="21"/>
  <c r="V114" i="21"/>
  <c r="V113" i="21"/>
  <c r="V112" i="21"/>
  <c r="V111" i="21"/>
  <c r="V110" i="21"/>
  <c r="V109" i="21"/>
  <c r="V108" i="21"/>
  <c r="V107" i="21"/>
  <c r="V106" i="21"/>
  <c r="V105" i="21"/>
  <c r="V104" i="21"/>
  <c r="V103" i="21"/>
  <c r="V102" i="21"/>
  <c r="V101" i="21"/>
  <c r="V100" i="21"/>
  <c r="V99" i="21"/>
  <c r="V98" i="21"/>
  <c r="V97" i="21"/>
  <c r="V96" i="21"/>
  <c r="V95" i="21"/>
  <c r="V94" i="21"/>
  <c r="V93" i="21"/>
  <c r="V92" i="21"/>
  <c r="V91" i="21"/>
  <c r="V90" i="21"/>
  <c r="V89" i="21"/>
  <c r="V88" i="21"/>
  <c r="V87" i="21"/>
  <c r="V86" i="21"/>
  <c r="V85" i="21"/>
  <c r="V84" i="21"/>
  <c r="V83" i="21"/>
  <c r="V82" i="21"/>
  <c r="V81" i="21"/>
  <c r="V80" i="21"/>
  <c r="V79" i="21"/>
  <c r="V78" i="21"/>
  <c r="V77" i="21"/>
  <c r="V76" i="21"/>
  <c r="V75" i="21"/>
  <c r="V74" i="21"/>
  <c r="V73" i="21"/>
  <c r="V72" i="21"/>
  <c r="V71" i="21"/>
  <c r="V70" i="21"/>
  <c r="V69" i="21"/>
  <c r="V68" i="21"/>
  <c r="V67" i="21"/>
  <c r="V66" i="21"/>
  <c r="V65" i="21"/>
  <c r="V64" i="21"/>
  <c r="V63" i="21"/>
  <c r="V62" i="21"/>
  <c r="V61" i="21"/>
  <c r="V60" i="21"/>
  <c r="V59" i="21"/>
  <c r="V58" i="21"/>
  <c r="V57" i="21"/>
  <c r="V56" i="21"/>
  <c r="V55" i="21"/>
  <c r="V54" i="21"/>
  <c r="V53" i="21"/>
  <c r="V52" i="21"/>
  <c r="V51" i="21"/>
  <c r="V50" i="21"/>
  <c r="V49" i="21"/>
  <c r="V48" i="21"/>
  <c r="V47" i="21"/>
  <c r="V46" i="21"/>
  <c r="V45" i="21"/>
  <c r="V44" i="21"/>
  <c r="V43" i="21"/>
  <c r="V42" i="21"/>
  <c r="V41" i="21"/>
  <c r="V40" i="21"/>
  <c r="V39" i="21"/>
  <c r="V38" i="21"/>
  <c r="V37" i="21"/>
  <c r="V36" i="21"/>
  <c r="V35" i="21"/>
  <c r="V34" i="21"/>
  <c r="V33" i="21"/>
  <c r="V32" i="21"/>
  <c r="V31" i="21"/>
  <c r="V30" i="21"/>
  <c r="V29" i="21"/>
  <c r="V28" i="21"/>
  <c r="V27" i="21"/>
  <c r="V26" i="21"/>
  <c r="V25" i="21"/>
  <c r="V24" i="21"/>
  <c r="V23" i="21"/>
  <c r="V22" i="21"/>
  <c r="V21" i="21"/>
  <c r="V20" i="21"/>
  <c r="V19" i="21"/>
  <c r="V18" i="21"/>
  <c r="V17" i="21"/>
  <c r="V16" i="21"/>
  <c r="V15" i="21"/>
  <c r="V14" i="21"/>
  <c r="V13" i="21"/>
  <c r="V12" i="21"/>
  <c r="V11" i="21"/>
  <c r="V10" i="21"/>
  <c r="V9" i="21"/>
  <c r="V8" i="21"/>
  <c r="V7" i="21"/>
  <c r="V6" i="21"/>
  <c r="V5" i="21"/>
  <c r="T678" i="21"/>
  <c r="S678" i="21"/>
  <c r="R678" i="21"/>
  <c r="Q678" i="21"/>
  <c r="P678" i="21"/>
  <c r="O678" i="21"/>
  <c r="AE678" i="22"/>
  <c r="AE677" i="22"/>
  <c r="AE676" i="22"/>
  <c r="AE675" i="22"/>
  <c r="AE674" i="22"/>
  <c r="AE673" i="22"/>
  <c r="AE672" i="22"/>
  <c r="AE671" i="22"/>
  <c r="AE670" i="22"/>
  <c r="AE669" i="22"/>
  <c r="AE668" i="22"/>
  <c r="AE667" i="22"/>
  <c r="AE666" i="22"/>
  <c r="AE665" i="22"/>
  <c r="AE664" i="22"/>
  <c r="AE663" i="22"/>
  <c r="AE662" i="22"/>
  <c r="AE661" i="22"/>
  <c r="AE660" i="22"/>
  <c r="AE659" i="22"/>
  <c r="AE658" i="22"/>
  <c r="AE657" i="22"/>
  <c r="AE656" i="22"/>
  <c r="AE655" i="22"/>
  <c r="AE654" i="22"/>
  <c r="AE653" i="22"/>
  <c r="AE652" i="22"/>
  <c r="AE651" i="22"/>
  <c r="AE650" i="22"/>
  <c r="AE649" i="22"/>
  <c r="AE648" i="22"/>
  <c r="AE647" i="22"/>
  <c r="AE646" i="22"/>
  <c r="AE645" i="22"/>
  <c r="AE644" i="22"/>
  <c r="AE643" i="22"/>
  <c r="AE642" i="22"/>
  <c r="AE641" i="22"/>
  <c r="AE640" i="22"/>
  <c r="AE639" i="22"/>
  <c r="AE638" i="22"/>
  <c r="AE637" i="22"/>
  <c r="AE636" i="22"/>
  <c r="AE635" i="22"/>
  <c r="AE634" i="22"/>
  <c r="AE633" i="22"/>
  <c r="AE632" i="22"/>
  <c r="AE631" i="22"/>
  <c r="AE630" i="22"/>
  <c r="AE629" i="22"/>
  <c r="AE628" i="22"/>
  <c r="AE627" i="22"/>
  <c r="AE626" i="22"/>
  <c r="AE625" i="22"/>
  <c r="AE624" i="22"/>
  <c r="AE623" i="22"/>
  <c r="AE622" i="22"/>
  <c r="AE621" i="22"/>
  <c r="AE620" i="22"/>
  <c r="AE619" i="22"/>
  <c r="AE618" i="22"/>
  <c r="AE617" i="22"/>
  <c r="AE616" i="22"/>
  <c r="AE615" i="22"/>
  <c r="AE614" i="22"/>
  <c r="AE613" i="22"/>
  <c r="AE612" i="22"/>
  <c r="AE611" i="22"/>
  <c r="AE610" i="22"/>
  <c r="AE609" i="22"/>
  <c r="AE608" i="22"/>
  <c r="AE607" i="22"/>
  <c r="AE606" i="22"/>
  <c r="AE605" i="22"/>
  <c r="AE604" i="22"/>
  <c r="AE603" i="22"/>
  <c r="AE602" i="22"/>
  <c r="AE601" i="22"/>
  <c r="AE600" i="22"/>
  <c r="AE599" i="22"/>
  <c r="AE598" i="22"/>
  <c r="AE597" i="22"/>
  <c r="AE596" i="22"/>
  <c r="AE595" i="22"/>
  <c r="AE594" i="22"/>
  <c r="AE593" i="22"/>
  <c r="AE592" i="22"/>
  <c r="AE591" i="22"/>
  <c r="AE590" i="22"/>
  <c r="AE589" i="22"/>
  <c r="AE588" i="22"/>
  <c r="AE587" i="22"/>
  <c r="AE586" i="22"/>
  <c r="AE585" i="22"/>
  <c r="AE584" i="22"/>
  <c r="AE583" i="22"/>
  <c r="AE582" i="22"/>
  <c r="AE581" i="22"/>
  <c r="AE580" i="22"/>
  <c r="AE579" i="22"/>
  <c r="AE578" i="22"/>
  <c r="AE577" i="22"/>
  <c r="AE576" i="22"/>
  <c r="AE575" i="22"/>
  <c r="AE574" i="22"/>
  <c r="AE573" i="22"/>
  <c r="AE572" i="22"/>
  <c r="AE571" i="22"/>
  <c r="AE570" i="22"/>
  <c r="AE569" i="22"/>
  <c r="AE568" i="22"/>
  <c r="AE567" i="22"/>
  <c r="AE566" i="22"/>
  <c r="AE565" i="22"/>
  <c r="AE564" i="22"/>
  <c r="AE563" i="22"/>
  <c r="AE562" i="22"/>
  <c r="AE561" i="22"/>
  <c r="AE560" i="22"/>
  <c r="AE559" i="22"/>
  <c r="AE558" i="22"/>
  <c r="AE557" i="22"/>
  <c r="AE556" i="22"/>
  <c r="AE555" i="22"/>
  <c r="AE554" i="22"/>
  <c r="AE553" i="22"/>
  <c r="AE552" i="22"/>
  <c r="AE551" i="22"/>
  <c r="AE550" i="22"/>
  <c r="AE549" i="22"/>
  <c r="AE548" i="22"/>
  <c r="AE547" i="22"/>
  <c r="AE546" i="22"/>
  <c r="AE545" i="22"/>
  <c r="AE544" i="22"/>
  <c r="AE543" i="22"/>
  <c r="AE542" i="22"/>
  <c r="AE541" i="22"/>
  <c r="AE540" i="22"/>
  <c r="AE539" i="22"/>
  <c r="AE538" i="22"/>
  <c r="AE537" i="22"/>
  <c r="AE536" i="22"/>
  <c r="AE535" i="22"/>
  <c r="AE534" i="22"/>
  <c r="AE533" i="22"/>
  <c r="AE532" i="22"/>
  <c r="AE531" i="22"/>
  <c r="AE530" i="22"/>
  <c r="AE529" i="22"/>
  <c r="AE528" i="22"/>
  <c r="AE527" i="22"/>
  <c r="AE526" i="22"/>
  <c r="AE525" i="22"/>
  <c r="AE524" i="22"/>
  <c r="AE523" i="22"/>
  <c r="AE522" i="22"/>
  <c r="AE521" i="22"/>
  <c r="AE520" i="22"/>
  <c r="AE519" i="22"/>
  <c r="AE518" i="22"/>
  <c r="AE517" i="22"/>
  <c r="AE516" i="22"/>
  <c r="AE515" i="22"/>
  <c r="AE514" i="22"/>
  <c r="AE513" i="22"/>
  <c r="AE512" i="22"/>
  <c r="AE511" i="22"/>
  <c r="AE510" i="22"/>
  <c r="AE509" i="22"/>
  <c r="AE508" i="22"/>
  <c r="AE507" i="22"/>
  <c r="AE506" i="22"/>
  <c r="AE505" i="22"/>
  <c r="AE504" i="22"/>
  <c r="AE503" i="22"/>
  <c r="AE502" i="22"/>
  <c r="AE501" i="22"/>
  <c r="AE500" i="22"/>
  <c r="AE499" i="22"/>
  <c r="AE498" i="22"/>
  <c r="AE497" i="22"/>
  <c r="AE496" i="22"/>
  <c r="AE495" i="22"/>
  <c r="AE494" i="22"/>
  <c r="AE493" i="22"/>
  <c r="AE492" i="22"/>
  <c r="AE491" i="22"/>
  <c r="AE490" i="22"/>
  <c r="AE489" i="22"/>
  <c r="AE488" i="22"/>
  <c r="AE487" i="22"/>
  <c r="AE486" i="22"/>
  <c r="AE485" i="22"/>
  <c r="AE484" i="22"/>
  <c r="AE483" i="22"/>
  <c r="AE482" i="22"/>
  <c r="AE481" i="22"/>
  <c r="AE480" i="22"/>
  <c r="AE479" i="22"/>
  <c r="AE478" i="22"/>
  <c r="AE477" i="22"/>
  <c r="AE476" i="22"/>
  <c r="AE475" i="22"/>
  <c r="AE474" i="22"/>
  <c r="AE473" i="22"/>
  <c r="AE472" i="22"/>
  <c r="AE471" i="22"/>
  <c r="AE470" i="22"/>
  <c r="AE469" i="22"/>
  <c r="AE468" i="22"/>
  <c r="AE467" i="22"/>
  <c r="AE466" i="22"/>
  <c r="AE465" i="22"/>
  <c r="AE464" i="22"/>
  <c r="AE463" i="22"/>
  <c r="AE462" i="22"/>
  <c r="AE461" i="22"/>
  <c r="AE460" i="22"/>
  <c r="AE459" i="22"/>
  <c r="AE458" i="22"/>
  <c r="AE457" i="22"/>
  <c r="AE456" i="22"/>
  <c r="AE455" i="22"/>
  <c r="AE454" i="22"/>
  <c r="AE453" i="22"/>
  <c r="AE452" i="22"/>
  <c r="AE451" i="22"/>
  <c r="AE450" i="22"/>
  <c r="AE449" i="22"/>
  <c r="AE448" i="22"/>
  <c r="AE447" i="22"/>
  <c r="AE446" i="22"/>
  <c r="AE445" i="22"/>
  <c r="AE444" i="22"/>
  <c r="AE443" i="22"/>
  <c r="AE442" i="22"/>
  <c r="AE441" i="22"/>
  <c r="AE440" i="22"/>
  <c r="AE439" i="22"/>
  <c r="AE438" i="22"/>
  <c r="AE437" i="22"/>
  <c r="AE436" i="22"/>
  <c r="AE435" i="22"/>
  <c r="AE434" i="22"/>
  <c r="AE433" i="22"/>
  <c r="AE432" i="22"/>
  <c r="AE431" i="22"/>
  <c r="AE430" i="22"/>
  <c r="AE429" i="22"/>
  <c r="AE428" i="22"/>
  <c r="AE427" i="22"/>
  <c r="AE426" i="22"/>
  <c r="AE425" i="22"/>
  <c r="AE424" i="22"/>
  <c r="AE423" i="22"/>
  <c r="AE422" i="22"/>
  <c r="AE421" i="22"/>
  <c r="AE420" i="22"/>
  <c r="AE419" i="22"/>
  <c r="AE418" i="22"/>
  <c r="AE417" i="22"/>
  <c r="AE416" i="22"/>
  <c r="AE415" i="22"/>
  <c r="AE414" i="22"/>
  <c r="AE413" i="22"/>
  <c r="AE412" i="22"/>
  <c r="AE411" i="22"/>
  <c r="AE410" i="22"/>
  <c r="AE409" i="22"/>
  <c r="AE408" i="22"/>
  <c r="AE407" i="22"/>
  <c r="AE406" i="22"/>
  <c r="AE405" i="22"/>
  <c r="AE404" i="22"/>
  <c r="AE403" i="22"/>
  <c r="AE402" i="22"/>
  <c r="AE401" i="22"/>
  <c r="AE400" i="22"/>
  <c r="AE399" i="22"/>
  <c r="AE398" i="22"/>
  <c r="AE397" i="22"/>
  <c r="AE396" i="22"/>
  <c r="AE395" i="22"/>
  <c r="AE394" i="22"/>
  <c r="AE393" i="22"/>
  <c r="AE392" i="22"/>
  <c r="AE391" i="22"/>
  <c r="AE390" i="22"/>
  <c r="AE389" i="22"/>
  <c r="AE388" i="22"/>
  <c r="AE387" i="22"/>
  <c r="AE386" i="22"/>
  <c r="AE385" i="22"/>
  <c r="AE384" i="22"/>
  <c r="AE383" i="22"/>
  <c r="AE382" i="22"/>
  <c r="AE381" i="22"/>
  <c r="AE380" i="22"/>
  <c r="AE379" i="22"/>
  <c r="AE378" i="22"/>
  <c r="AE377" i="22"/>
  <c r="AE376" i="22"/>
  <c r="AE375" i="22"/>
  <c r="AE374" i="22"/>
  <c r="AE373" i="22"/>
  <c r="AE372" i="22"/>
  <c r="AE371" i="22"/>
  <c r="AE370" i="22"/>
  <c r="AE369" i="22"/>
  <c r="AE368" i="22"/>
  <c r="AE367" i="22"/>
  <c r="AE366" i="22"/>
  <c r="AE365" i="22"/>
  <c r="AE364" i="22"/>
  <c r="AE363" i="22"/>
  <c r="AE362" i="22"/>
  <c r="AE361" i="22"/>
  <c r="AE360" i="22"/>
  <c r="AE359" i="22"/>
  <c r="AE358" i="22"/>
  <c r="AE357" i="22"/>
  <c r="AE356" i="22"/>
  <c r="AE355" i="22"/>
  <c r="AE354" i="22"/>
  <c r="AE353" i="22"/>
  <c r="AE352" i="22"/>
  <c r="AE351" i="22"/>
  <c r="AE350" i="22"/>
  <c r="AE349" i="22"/>
  <c r="AE348" i="22"/>
  <c r="AE347" i="22"/>
  <c r="AE346" i="22"/>
  <c r="AE345" i="22"/>
  <c r="AE344" i="22"/>
  <c r="AE343" i="22"/>
  <c r="AE342" i="22"/>
  <c r="AE341" i="22"/>
  <c r="AE340" i="22"/>
  <c r="AE339" i="22"/>
  <c r="AE338" i="22"/>
  <c r="AE337" i="22"/>
  <c r="AE336" i="22"/>
  <c r="AE335" i="22"/>
  <c r="AE334" i="22"/>
  <c r="AE333" i="22"/>
  <c r="AE332" i="22"/>
  <c r="AE331" i="22"/>
  <c r="AE330" i="22"/>
  <c r="AE329" i="22"/>
  <c r="AE328" i="22"/>
  <c r="AE327" i="22"/>
  <c r="AE326" i="22"/>
  <c r="AE325" i="22"/>
  <c r="AE324" i="22"/>
  <c r="AE323" i="22"/>
  <c r="AE322" i="22"/>
  <c r="AE321" i="22"/>
  <c r="AE320" i="22"/>
  <c r="AE319" i="22"/>
  <c r="AE318" i="22"/>
  <c r="AE317" i="22"/>
  <c r="AE316" i="22"/>
  <c r="AE315" i="22"/>
  <c r="AE314" i="22"/>
  <c r="AE313" i="22"/>
  <c r="AE312" i="22"/>
  <c r="AE311" i="22"/>
  <c r="AE310" i="22"/>
  <c r="AE309" i="22"/>
  <c r="AE308" i="22"/>
  <c r="AE307" i="22"/>
  <c r="AE306" i="22"/>
  <c r="AE305" i="22"/>
  <c r="AE304" i="22"/>
  <c r="AE303" i="22"/>
  <c r="AE302" i="22"/>
  <c r="AE301" i="22"/>
  <c r="AE300" i="22"/>
  <c r="AE299" i="22"/>
  <c r="AE298" i="22"/>
  <c r="AE297" i="22"/>
  <c r="AE296" i="22"/>
  <c r="AE295" i="22"/>
  <c r="AE294" i="22"/>
  <c r="AE293" i="22"/>
  <c r="AE292" i="22"/>
  <c r="AE291" i="22"/>
  <c r="AE290" i="22"/>
  <c r="AE289" i="22"/>
  <c r="AE288" i="22"/>
  <c r="AE287" i="22"/>
  <c r="AE286" i="22"/>
  <c r="AE285" i="22"/>
  <c r="AE284" i="22"/>
  <c r="AE283" i="22"/>
  <c r="AE282" i="22"/>
  <c r="AE281" i="22"/>
  <c r="AE280" i="22"/>
  <c r="AE279" i="22"/>
  <c r="AE278" i="22"/>
  <c r="AE277" i="22"/>
  <c r="AE276" i="22"/>
  <c r="AE275" i="22"/>
  <c r="AE274" i="22"/>
  <c r="AE273" i="22"/>
  <c r="AE272" i="22"/>
  <c r="AE271" i="22"/>
  <c r="AE270" i="22"/>
  <c r="AE269" i="22"/>
  <c r="AE268" i="22"/>
  <c r="AE267" i="22"/>
  <c r="AE266" i="22"/>
  <c r="AE265" i="22"/>
  <c r="AE264" i="22"/>
  <c r="AE263" i="22"/>
  <c r="AE262" i="22"/>
  <c r="AE261" i="22"/>
  <c r="AE260" i="22"/>
  <c r="AE259" i="22"/>
  <c r="AE258" i="22"/>
  <c r="AE257" i="22"/>
  <c r="AE256" i="22"/>
  <c r="AE255" i="22"/>
  <c r="AE254" i="22"/>
  <c r="AE253" i="22"/>
  <c r="AE252" i="22"/>
  <c r="AE251" i="22"/>
  <c r="AE250" i="22"/>
  <c r="AE249" i="22"/>
  <c r="AE248" i="22"/>
  <c r="AE247" i="22"/>
  <c r="AE246" i="22"/>
  <c r="AE245" i="22"/>
  <c r="AE244" i="22"/>
  <c r="AE243" i="22"/>
  <c r="AE242" i="22"/>
  <c r="AE241" i="22"/>
  <c r="AE240" i="22"/>
  <c r="AE239" i="22"/>
  <c r="AE238" i="22"/>
  <c r="AE237" i="22"/>
  <c r="AE236" i="22"/>
  <c r="AE235" i="22"/>
  <c r="AE234" i="22"/>
  <c r="AE233" i="22"/>
  <c r="AE232" i="22"/>
  <c r="AE231" i="22"/>
  <c r="AE230" i="22"/>
  <c r="AE229" i="22"/>
  <c r="AE228" i="22"/>
  <c r="AE227" i="22"/>
  <c r="AE226" i="22"/>
  <c r="AE225" i="22"/>
  <c r="AE224" i="22"/>
  <c r="AE223" i="22"/>
  <c r="AE222" i="22"/>
  <c r="AE221" i="22"/>
  <c r="AE220" i="22"/>
  <c r="AE219" i="22"/>
  <c r="AE218" i="22"/>
  <c r="AE217" i="22"/>
  <c r="AE216" i="22"/>
  <c r="AE215" i="22"/>
  <c r="AE214" i="22"/>
  <c r="AE213" i="22"/>
  <c r="AE212" i="22"/>
  <c r="AE211" i="22"/>
  <c r="AE210" i="22"/>
  <c r="AE209" i="22"/>
  <c r="AE208" i="22"/>
  <c r="AE207" i="22"/>
  <c r="AE206" i="22"/>
  <c r="AE205" i="22"/>
  <c r="AE204" i="22"/>
  <c r="AE203" i="22"/>
  <c r="AE202" i="22"/>
  <c r="AE201" i="22"/>
  <c r="AE200" i="22"/>
  <c r="AE199" i="22"/>
  <c r="AE198" i="22"/>
  <c r="AE197" i="22"/>
  <c r="AE196" i="22"/>
  <c r="AE195" i="22"/>
  <c r="AE194" i="22"/>
  <c r="AE193" i="22"/>
  <c r="AE192" i="22"/>
  <c r="AE191" i="22"/>
  <c r="AE190" i="22"/>
  <c r="AE189" i="22"/>
  <c r="AE188" i="22"/>
  <c r="AE187" i="22"/>
  <c r="AE186" i="22"/>
  <c r="AE185" i="22"/>
  <c r="AE184" i="22"/>
  <c r="AE183" i="22"/>
  <c r="AE182" i="22"/>
  <c r="AE181" i="22"/>
  <c r="AE180" i="22"/>
  <c r="AE179" i="22"/>
  <c r="AE178" i="22"/>
  <c r="AE177" i="22"/>
  <c r="AE176" i="22"/>
  <c r="AE175" i="22"/>
  <c r="AE174" i="22"/>
  <c r="AE173" i="22"/>
  <c r="AE172" i="22"/>
  <c r="AE171" i="22"/>
  <c r="AE170" i="22"/>
  <c r="AE169" i="22"/>
  <c r="AE168" i="22"/>
  <c r="AE167" i="22"/>
  <c r="AE166" i="22"/>
  <c r="AE165" i="22"/>
  <c r="AE164" i="22"/>
  <c r="AE163" i="22"/>
  <c r="AE162" i="22"/>
  <c r="AE161" i="22"/>
  <c r="AE160" i="22"/>
  <c r="AE159" i="22"/>
  <c r="AE158" i="22"/>
  <c r="AE157" i="22"/>
  <c r="AE156" i="22"/>
  <c r="AE155" i="22"/>
  <c r="AE154" i="22"/>
  <c r="AE153" i="22"/>
  <c r="AE152" i="22"/>
  <c r="AE151" i="22"/>
  <c r="AE150" i="22"/>
  <c r="AE149" i="22"/>
  <c r="AE148" i="22"/>
  <c r="AE147" i="22"/>
  <c r="AE146" i="22"/>
  <c r="AE145" i="22"/>
  <c r="AE144" i="22"/>
  <c r="AE143" i="22"/>
  <c r="AE142" i="22"/>
  <c r="AE141" i="22"/>
  <c r="AE140" i="22"/>
  <c r="AE139" i="22"/>
  <c r="AE138" i="22"/>
  <c r="AE137" i="22"/>
  <c r="AE136" i="22"/>
  <c r="AE135" i="22"/>
  <c r="AE134" i="22"/>
  <c r="AE133" i="22"/>
  <c r="AE132" i="22"/>
  <c r="AE131" i="22"/>
  <c r="AE130" i="22"/>
  <c r="AE129" i="22"/>
  <c r="AE128" i="22"/>
  <c r="AE127" i="22"/>
  <c r="AE126" i="22"/>
  <c r="AE125" i="22"/>
  <c r="AE124" i="22"/>
  <c r="AE123" i="22"/>
  <c r="AE122" i="22"/>
  <c r="AE121" i="22"/>
  <c r="AE120" i="22"/>
  <c r="AE119" i="22"/>
  <c r="AE118" i="22"/>
  <c r="AE117" i="22"/>
  <c r="AE116" i="22"/>
  <c r="AE115" i="22"/>
  <c r="AE114" i="22"/>
  <c r="AE113" i="22"/>
  <c r="AE112" i="22"/>
  <c r="AE111" i="22"/>
  <c r="AE110" i="22"/>
  <c r="AE109" i="22"/>
  <c r="AE108" i="22"/>
  <c r="AE107" i="22"/>
  <c r="AE106" i="22"/>
  <c r="AE105" i="22"/>
  <c r="AE104" i="22"/>
  <c r="AE103" i="22"/>
  <c r="AE102" i="22"/>
  <c r="AE101" i="22"/>
  <c r="AE100" i="22"/>
  <c r="AE99" i="22"/>
  <c r="AE98" i="22"/>
  <c r="AE97" i="22"/>
  <c r="AE96" i="22"/>
  <c r="AE95" i="22"/>
  <c r="AE94" i="22"/>
  <c r="AE93" i="22"/>
  <c r="AE92" i="22"/>
  <c r="AE91" i="22"/>
  <c r="AE90" i="22"/>
  <c r="AE89" i="22"/>
  <c r="AE88" i="22"/>
  <c r="AE87" i="22"/>
  <c r="AE86" i="22"/>
  <c r="AE85" i="22"/>
  <c r="AE84" i="22"/>
  <c r="AE83" i="22"/>
  <c r="AE82" i="22"/>
  <c r="AE81" i="22"/>
  <c r="AE80" i="22"/>
  <c r="AE79" i="22"/>
  <c r="AE78" i="22"/>
  <c r="AE77" i="22"/>
  <c r="AE76" i="22"/>
  <c r="AE75" i="22"/>
  <c r="AE74" i="22"/>
  <c r="AE73" i="22"/>
  <c r="AE72" i="22"/>
  <c r="AE71" i="22"/>
  <c r="AE70" i="22"/>
  <c r="AE69" i="22"/>
  <c r="AE68" i="22"/>
  <c r="AE67" i="22"/>
  <c r="AE66" i="22"/>
  <c r="AE65" i="22"/>
  <c r="AE64" i="22"/>
  <c r="AE63" i="22"/>
  <c r="AE62" i="22"/>
  <c r="AE61" i="22"/>
  <c r="AE60" i="22"/>
  <c r="AE59" i="22"/>
  <c r="AE58" i="22"/>
  <c r="AE57" i="22"/>
  <c r="AE56" i="22"/>
  <c r="AE55" i="22"/>
  <c r="AE54" i="22"/>
  <c r="AE53" i="22"/>
  <c r="AE52" i="22"/>
  <c r="AE51" i="22"/>
  <c r="AE50" i="22"/>
  <c r="AE49" i="22"/>
  <c r="AE48" i="22"/>
  <c r="AE47" i="22"/>
  <c r="AE46" i="22"/>
  <c r="AE45" i="22"/>
  <c r="AE44" i="22"/>
  <c r="AE43" i="22"/>
  <c r="AE42" i="22"/>
  <c r="AE41" i="22"/>
  <c r="AE40" i="22"/>
  <c r="AE39" i="22"/>
  <c r="AE38" i="22"/>
  <c r="AE37" i="22"/>
  <c r="AE36" i="22"/>
  <c r="AE35" i="22"/>
  <c r="AE34" i="22"/>
  <c r="AE33" i="22"/>
  <c r="AE32" i="22"/>
  <c r="AE31" i="22"/>
  <c r="AE30" i="22"/>
  <c r="AE29" i="22"/>
  <c r="AE28" i="22"/>
  <c r="AE27" i="22"/>
  <c r="AE26" i="22"/>
  <c r="AE25" i="22"/>
  <c r="AE24" i="22"/>
  <c r="AE23" i="22"/>
  <c r="AE22" i="22"/>
  <c r="AE21" i="22"/>
  <c r="AE20" i="22"/>
  <c r="AE19" i="22"/>
  <c r="AE18" i="22"/>
  <c r="AE17" i="22"/>
  <c r="AE16" i="22"/>
  <c r="AE15" i="22"/>
  <c r="AE14" i="22"/>
  <c r="AE13" i="22"/>
  <c r="AE12" i="22"/>
  <c r="AE11" i="22"/>
  <c r="AE10" i="22"/>
  <c r="AE9" i="22"/>
  <c r="AE8" i="22"/>
  <c r="AE7" i="22"/>
  <c r="AE6" i="22"/>
  <c r="AE5" i="22"/>
  <c r="AD677" i="22"/>
  <c r="AD676" i="22"/>
  <c r="AD675" i="22"/>
  <c r="AD674" i="22"/>
  <c r="AD673" i="22"/>
  <c r="AD672" i="22"/>
  <c r="AD671" i="22"/>
  <c r="AD670" i="22"/>
  <c r="AD669" i="22"/>
  <c r="AD668" i="22"/>
  <c r="AD667" i="22"/>
  <c r="AD666" i="22"/>
  <c r="AD665" i="22"/>
  <c r="AD664" i="22"/>
  <c r="AD663" i="22"/>
  <c r="AD662" i="22"/>
  <c r="AD661" i="22"/>
  <c r="AD660" i="22"/>
  <c r="AD659" i="22"/>
  <c r="AD658" i="22"/>
  <c r="AD657" i="22"/>
  <c r="AD656" i="22"/>
  <c r="AD655" i="22"/>
  <c r="AD654" i="22"/>
  <c r="AD653" i="22"/>
  <c r="AD652" i="22"/>
  <c r="AD651" i="22"/>
  <c r="AD650" i="22"/>
  <c r="AD649" i="22"/>
  <c r="AD648" i="22"/>
  <c r="AD647" i="22"/>
  <c r="AD646" i="22"/>
  <c r="AD645" i="22"/>
  <c r="AD644" i="22"/>
  <c r="AD643" i="22"/>
  <c r="AD642" i="22"/>
  <c r="AD641" i="22"/>
  <c r="AD640" i="22"/>
  <c r="AD639" i="22"/>
  <c r="AD638" i="22"/>
  <c r="AD637" i="22"/>
  <c r="AD636" i="22"/>
  <c r="AD635" i="22"/>
  <c r="AD634" i="22"/>
  <c r="AD633" i="22"/>
  <c r="AD632" i="22"/>
  <c r="AD631" i="22"/>
  <c r="AD630" i="22"/>
  <c r="AD629" i="22"/>
  <c r="AD628" i="22"/>
  <c r="AD627" i="22"/>
  <c r="AD626" i="22"/>
  <c r="AD625" i="22"/>
  <c r="AD624" i="22"/>
  <c r="AD623" i="22"/>
  <c r="AD622" i="22"/>
  <c r="AD621" i="22"/>
  <c r="AD620" i="22"/>
  <c r="AD619" i="22"/>
  <c r="AD618" i="22"/>
  <c r="AD617" i="22"/>
  <c r="AD616" i="22"/>
  <c r="AD615" i="22"/>
  <c r="AD614" i="22"/>
  <c r="AD613" i="22"/>
  <c r="AD612" i="22"/>
  <c r="AD611" i="22"/>
  <c r="AD610" i="22"/>
  <c r="AD609" i="22"/>
  <c r="AD608" i="22"/>
  <c r="AD607" i="22"/>
  <c r="AD606" i="22"/>
  <c r="AD605" i="22"/>
  <c r="AD604" i="22"/>
  <c r="AD603" i="22"/>
  <c r="AD602" i="22"/>
  <c r="AD601" i="22"/>
  <c r="AD600" i="22"/>
  <c r="AD599" i="22"/>
  <c r="AD598" i="22"/>
  <c r="AD597" i="22"/>
  <c r="AD596" i="22"/>
  <c r="AD595" i="22"/>
  <c r="AD594" i="22"/>
  <c r="AD593" i="22"/>
  <c r="AD592" i="22"/>
  <c r="AD591" i="22"/>
  <c r="AD590" i="22"/>
  <c r="AD589" i="22"/>
  <c r="AD588" i="22"/>
  <c r="AD587" i="22"/>
  <c r="AD586" i="22"/>
  <c r="AD585" i="22"/>
  <c r="AD584" i="22"/>
  <c r="AD583" i="22"/>
  <c r="AD582" i="22"/>
  <c r="AD581" i="22"/>
  <c r="AD580" i="22"/>
  <c r="AD579" i="22"/>
  <c r="AD578" i="22"/>
  <c r="AD577" i="22"/>
  <c r="AD576" i="22"/>
  <c r="AD575" i="22"/>
  <c r="AD574" i="22"/>
  <c r="AD573" i="22"/>
  <c r="AD572" i="22"/>
  <c r="AD571" i="22"/>
  <c r="AD570" i="22"/>
  <c r="AD569" i="22"/>
  <c r="AD568" i="22"/>
  <c r="AD567" i="22"/>
  <c r="AD566" i="22"/>
  <c r="AD565" i="22"/>
  <c r="AD564" i="22"/>
  <c r="AD563" i="22"/>
  <c r="AD562" i="22"/>
  <c r="AD561" i="22"/>
  <c r="AD560" i="22"/>
  <c r="AD559" i="22"/>
  <c r="AD558" i="22"/>
  <c r="AD557" i="22"/>
  <c r="AD556" i="22"/>
  <c r="AD555" i="22"/>
  <c r="AD554" i="22"/>
  <c r="AD553" i="22"/>
  <c r="AD552" i="22"/>
  <c r="AD551" i="22"/>
  <c r="AD550" i="22"/>
  <c r="AD549" i="22"/>
  <c r="AD548" i="22"/>
  <c r="AD547" i="22"/>
  <c r="AD546" i="22"/>
  <c r="AD545" i="22"/>
  <c r="AD544" i="22"/>
  <c r="AD543" i="22"/>
  <c r="AD542" i="22"/>
  <c r="AD541" i="22"/>
  <c r="AD540" i="22"/>
  <c r="AD539" i="22"/>
  <c r="AD538" i="22"/>
  <c r="AD537" i="22"/>
  <c r="AD536" i="22"/>
  <c r="AD535" i="22"/>
  <c r="AD534" i="22"/>
  <c r="AD533" i="22"/>
  <c r="AD532" i="22"/>
  <c r="AD531" i="22"/>
  <c r="AD530" i="22"/>
  <c r="AD529" i="22"/>
  <c r="AD528" i="22"/>
  <c r="AD527" i="22"/>
  <c r="AD526" i="22"/>
  <c r="AD525" i="22"/>
  <c r="AD524" i="22"/>
  <c r="AD523" i="22"/>
  <c r="AD522" i="22"/>
  <c r="AD521" i="22"/>
  <c r="AD520" i="22"/>
  <c r="AD519" i="22"/>
  <c r="AD518" i="22"/>
  <c r="AD517" i="22"/>
  <c r="AD516" i="22"/>
  <c r="AD515" i="22"/>
  <c r="AD514" i="22"/>
  <c r="AD513" i="22"/>
  <c r="AD512" i="22"/>
  <c r="AD511" i="22"/>
  <c r="AD510" i="22"/>
  <c r="AD509" i="22"/>
  <c r="AD508" i="22"/>
  <c r="AD507" i="22"/>
  <c r="AD506" i="22"/>
  <c r="AD505" i="22"/>
  <c r="AD504" i="22"/>
  <c r="AD503" i="22"/>
  <c r="AD502" i="22"/>
  <c r="AD501" i="22"/>
  <c r="AD500" i="22"/>
  <c r="AD499" i="22"/>
  <c r="AD498" i="22"/>
  <c r="AD497" i="22"/>
  <c r="AD496" i="22"/>
  <c r="AD495" i="22"/>
  <c r="AD494" i="22"/>
  <c r="AD493" i="22"/>
  <c r="AD492" i="22"/>
  <c r="AD491" i="22"/>
  <c r="AD490" i="22"/>
  <c r="AD489" i="22"/>
  <c r="AD488" i="22"/>
  <c r="AD487" i="22"/>
  <c r="AD486" i="22"/>
  <c r="AD485" i="22"/>
  <c r="AD484" i="22"/>
  <c r="AD483" i="22"/>
  <c r="AD482" i="22"/>
  <c r="AD481" i="22"/>
  <c r="AD480" i="22"/>
  <c r="AD479" i="22"/>
  <c r="AD478" i="22"/>
  <c r="AD477" i="22"/>
  <c r="AD476" i="22"/>
  <c r="AD475" i="22"/>
  <c r="AD474" i="22"/>
  <c r="AD473" i="22"/>
  <c r="AD472" i="22"/>
  <c r="AD471" i="22"/>
  <c r="AD470" i="22"/>
  <c r="AD469" i="22"/>
  <c r="AD468" i="22"/>
  <c r="AD467" i="22"/>
  <c r="AD466" i="22"/>
  <c r="AD465" i="22"/>
  <c r="AD464" i="22"/>
  <c r="AD463" i="22"/>
  <c r="AD462" i="22"/>
  <c r="AD461" i="22"/>
  <c r="AD460" i="22"/>
  <c r="AD459" i="22"/>
  <c r="AD458" i="22"/>
  <c r="AD457" i="22"/>
  <c r="AD456" i="22"/>
  <c r="AD455" i="22"/>
  <c r="AD454" i="22"/>
  <c r="AD453" i="22"/>
  <c r="AD452" i="22"/>
  <c r="AD451" i="22"/>
  <c r="AD450" i="22"/>
  <c r="AD449" i="22"/>
  <c r="AD448" i="22"/>
  <c r="AD447" i="22"/>
  <c r="AD446" i="22"/>
  <c r="AD445" i="22"/>
  <c r="AD444" i="22"/>
  <c r="AD443" i="22"/>
  <c r="AD442" i="22"/>
  <c r="AD441" i="22"/>
  <c r="AD440" i="22"/>
  <c r="AD439" i="22"/>
  <c r="AD438" i="22"/>
  <c r="AD437" i="22"/>
  <c r="AD436" i="22"/>
  <c r="AD435" i="22"/>
  <c r="AD434" i="22"/>
  <c r="AD433" i="22"/>
  <c r="AD432" i="22"/>
  <c r="AD431" i="22"/>
  <c r="AD430" i="22"/>
  <c r="AD429" i="22"/>
  <c r="AD428" i="22"/>
  <c r="AD427" i="22"/>
  <c r="AD426" i="22"/>
  <c r="AD425" i="22"/>
  <c r="AD424" i="22"/>
  <c r="AD423" i="22"/>
  <c r="AD422" i="22"/>
  <c r="AD421" i="22"/>
  <c r="AD420" i="22"/>
  <c r="AD419" i="22"/>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AD96"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9" i="22"/>
  <c r="AD58" i="22"/>
  <c r="AD57" i="22"/>
  <c r="AD56" i="22"/>
  <c r="AD55" i="22"/>
  <c r="AD54" i="22"/>
  <c r="AD53" i="22"/>
  <c r="AD52" i="22"/>
  <c r="AD51" i="22"/>
  <c r="AD50" i="22"/>
  <c r="AD49" i="22"/>
  <c r="AD48" i="22"/>
  <c r="AD47" i="22"/>
  <c r="AD46" i="22"/>
  <c r="AD45" i="22"/>
  <c r="AD44" i="22"/>
  <c r="AD43" i="22"/>
  <c r="AD42" i="22"/>
  <c r="AD41" i="22"/>
  <c r="AD40" i="22"/>
  <c r="AD39" i="22"/>
  <c r="AD38" i="22"/>
  <c r="AD37" i="22"/>
  <c r="AD36" i="22"/>
  <c r="AD35" i="22"/>
  <c r="AD34" i="22"/>
  <c r="AD33" i="22"/>
  <c r="AD32" i="22"/>
  <c r="AD31" i="22"/>
  <c r="AD30" i="22"/>
  <c r="AD29" i="22"/>
  <c r="AD28" i="22"/>
  <c r="AD27" i="22"/>
  <c r="AD26" i="22"/>
  <c r="AD25" i="22"/>
  <c r="AD24" i="22"/>
  <c r="AD23" i="22"/>
  <c r="AD22" i="22"/>
  <c r="AD21" i="22"/>
  <c r="AD20" i="22"/>
  <c r="AD19" i="22"/>
  <c r="AD18" i="22"/>
  <c r="AD17" i="22"/>
  <c r="AD16" i="22"/>
  <c r="AD15" i="22"/>
  <c r="AD14" i="22"/>
  <c r="AD13" i="22"/>
  <c r="AD12" i="22"/>
  <c r="AD11" i="22"/>
  <c r="AD10" i="22"/>
  <c r="AD9" i="22"/>
  <c r="AD8" i="22"/>
  <c r="AD7" i="22"/>
  <c r="AD6" i="22"/>
  <c r="AD5" i="22"/>
  <c r="J11" i="15"/>
  <c r="AD678" i="22" l="1"/>
  <c r="J32" i="15" l="1"/>
  <c r="J24" i="15"/>
  <c r="J16" i="15"/>
  <c r="I32" i="15"/>
  <c r="I31" i="15"/>
  <c r="I30" i="15"/>
  <c r="I29" i="15"/>
  <c r="I28" i="15"/>
  <c r="I27" i="15"/>
  <c r="I26" i="15"/>
  <c r="I25" i="15"/>
  <c r="I24" i="15"/>
  <c r="I23" i="15"/>
  <c r="I22" i="15"/>
  <c r="I21" i="15"/>
  <c r="I20" i="15"/>
  <c r="I19" i="15"/>
  <c r="I18" i="15"/>
  <c r="I17" i="15"/>
  <c r="I16" i="15"/>
  <c r="I15" i="15"/>
  <c r="I14" i="15"/>
  <c r="I13" i="15"/>
  <c r="I12" i="15"/>
  <c r="I11" i="15"/>
  <c r="E32" i="15"/>
  <c r="E31" i="15"/>
  <c r="E30" i="15"/>
  <c r="E29" i="15"/>
  <c r="E28" i="15"/>
  <c r="E27" i="15"/>
  <c r="E26" i="15"/>
  <c r="E25" i="15"/>
  <c r="E24" i="15"/>
  <c r="E23" i="15"/>
  <c r="E22" i="15"/>
  <c r="E21" i="15"/>
  <c r="E20" i="15"/>
  <c r="E19" i="15"/>
  <c r="E18" i="15"/>
  <c r="E17" i="15"/>
  <c r="E16" i="15"/>
  <c r="E15" i="15"/>
  <c r="E14" i="15"/>
  <c r="E13" i="15"/>
  <c r="E12" i="15"/>
  <c r="E11" i="15"/>
  <c r="B1" i="22"/>
  <c r="C1" i="22" s="1"/>
  <c r="D1" i="22" s="1"/>
  <c r="E1" i="22" s="1"/>
  <c r="F1" i="22" s="1"/>
  <c r="G1" i="22" s="1"/>
  <c r="H1" i="22" s="1"/>
  <c r="I1" i="22" s="1"/>
  <c r="J1" i="22" s="1"/>
  <c r="K1" i="22" s="1"/>
  <c r="L1" i="22" s="1"/>
  <c r="M1" i="22" s="1"/>
  <c r="N1" i="22" s="1"/>
  <c r="O1" i="22" s="1"/>
  <c r="P1" i="22" s="1"/>
  <c r="Q1" i="22" s="1"/>
  <c r="R1" i="22" s="1"/>
  <c r="S1" i="22" s="1"/>
  <c r="T1" i="22" s="1"/>
  <c r="U1" i="22" s="1"/>
  <c r="V1" i="22" s="1"/>
  <c r="W1" i="22" s="1"/>
  <c r="X1" i="22" s="1"/>
  <c r="Y1" i="22" s="1"/>
  <c r="Z1" i="22" s="1"/>
  <c r="AA1" i="22" s="1"/>
  <c r="AB1" i="22" s="1"/>
  <c r="AC1" i="22" s="1"/>
  <c r="AC678" i="22"/>
  <c r="AB678" i="22"/>
  <c r="AA678" i="22"/>
  <c r="Z678" i="22"/>
  <c r="Y678" i="22"/>
  <c r="J31" i="15" s="1"/>
  <c r="J30" i="15"/>
  <c r="W678" i="22"/>
  <c r="J29" i="15" s="1"/>
  <c r="V678" i="22"/>
  <c r="J28" i="15" s="1"/>
  <c r="U678" i="22"/>
  <c r="J27" i="15" s="1"/>
  <c r="K27" i="15" s="1"/>
  <c r="T678" i="22"/>
  <c r="J26" i="15" s="1"/>
  <c r="S678" i="22"/>
  <c r="J25" i="15" s="1"/>
  <c r="K25" i="15" s="1"/>
  <c r="R678" i="22"/>
  <c r="Q678" i="22"/>
  <c r="J23" i="15" s="1"/>
  <c r="K23" i="15" s="1"/>
  <c r="P678" i="22"/>
  <c r="J22" i="15" s="1"/>
  <c r="O678" i="22"/>
  <c r="J21" i="15" s="1"/>
  <c r="K21" i="15" s="1"/>
  <c r="N678" i="22"/>
  <c r="J20" i="15" s="1"/>
  <c r="K20" i="15" s="1"/>
  <c r="M678" i="22"/>
  <c r="J19" i="15" s="1"/>
  <c r="K19" i="15" s="1"/>
  <c r="L678" i="22"/>
  <c r="J18" i="15" s="1"/>
  <c r="K678" i="22"/>
  <c r="J17" i="15" s="1"/>
  <c r="K17" i="15" s="1"/>
  <c r="J678" i="22"/>
  <c r="I678" i="22"/>
  <c r="J15" i="15" s="1"/>
  <c r="K15" i="15" s="1"/>
  <c r="H678" i="22"/>
  <c r="J14" i="15" s="1"/>
  <c r="G678" i="22"/>
  <c r="J13" i="15" s="1"/>
  <c r="K13" i="15" s="1"/>
  <c r="F678" i="22"/>
  <c r="J12" i="15" s="1"/>
  <c r="K12" i="15" s="1"/>
  <c r="E678" i="22"/>
  <c r="C1" i="23"/>
  <c r="D1" i="23" s="1"/>
  <c r="E1" i="23" s="1"/>
  <c r="F1" i="23" s="1"/>
  <c r="G1" i="23" s="1"/>
  <c r="H1" i="23" s="1"/>
  <c r="I1" i="23" s="1"/>
  <c r="J1" i="23" s="1"/>
  <c r="K1" i="23" s="1"/>
  <c r="L1" i="23" s="1"/>
  <c r="M1" i="23" s="1"/>
  <c r="N1" i="23" s="1"/>
  <c r="O1" i="23" s="1"/>
  <c r="P1" i="23" s="1"/>
  <c r="Q1" i="23" s="1"/>
  <c r="R1" i="23" s="1"/>
  <c r="S1" i="23" s="1"/>
  <c r="T1" i="23" s="1"/>
  <c r="U1" i="23" s="1"/>
  <c r="V1" i="23" s="1"/>
  <c r="W1" i="23" s="1"/>
  <c r="X1" i="23" s="1"/>
  <c r="Y1" i="23" s="1"/>
  <c r="Z1" i="23" s="1"/>
  <c r="AA1" i="23" s="1"/>
  <c r="AB1" i="23" s="1"/>
  <c r="B1" i="23"/>
  <c r="AB678" i="23"/>
  <c r="AA678" i="23"/>
  <c r="Z678" i="23"/>
  <c r="Y678" i="23"/>
  <c r="W678" i="23"/>
  <c r="V678" i="23"/>
  <c r="U678" i="23"/>
  <c r="T678" i="23"/>
  <c r="S678" i="23"/>
  <c r="R678" i="23"/>
  <c r="Q678" i="23"/>
  <c r="P678" i="23"/>
  <c r="O678" i="23"/>
  <c r="N678" i="23"/>
  <c r="M678" i="23"/>
  <c r="L678" i="23"/>
  <c r="K678" i="23"/>
  <c r="J678" i="23"/>
  <c r="I678" i="23"/>
  <c r="H678" i="23"/>
  <c r="G678" i="23"/>
  <c r="F678" i="23"/>
  <c r="E678" i="23"/>
  <c r="E678" i="12"/>
  <c r="K29" i="15" l="1"/>
  <c r="K32" i="15"/>
  <c r="K24" i="15"/>
  <c r="K18" i="15"/>
  <c r="K26" i="15"/>
  <c r="K14" i="15"/>
  <c r="K22" i="15"/>
  <c r="K30" i="15"/>
  <c r="I33" i="15"/>
  <c r="K16" i="15"/>
  <c r="K28" i="15"/>
  <c r="K31" i="15"/>
  <c r="K11" i="15"/>
  <c r="J33" i="15"/>
  <c r="E33" i="15"/>
  <c r="C678" i="21"/>
  <c r="H678" i="21"/>
  <c r="N678" i="21"/>
  <c r="G14" i="20"/>
  <c r="F14" i="20"/>
  <c r="E14" i="20"/>
  <c r="D14" i="20"/>
  <c r="C14" i="20"/>
  <c r="B14" i="20"/>
  <c r="G13" i="20"/>
  <c r="F13" i="20"/>
  <c r="E13" i="20"/>
  <c r="D13" i="20"/>
  <c r="C13" i="20"/>
  <c r="B13" i="20"/>
  <c r="B1" i="21"/>
  <c r="C1" i="21" s="1"/>
  <c r="D1" i="21" s="1"/>
  <c r="E1" i="21" s="1"/>
  <c r="F1" i="21" s="1"/>
  <c r="G1" i="21" s="1"/>
  <c r="H1" i="21" s="1"/>
  <c r="I1" i="21" s="1"/>
  <c r="J1" i="21" s="1"/>
  <c r="K1" i="21" s="1"/>
  <c r="L1" i="21" s="1"/>
  <c r="M1" i="21" s="1"/>
  <c r="N1" i="21" s="1"/>
  <c r="D31" i="15" l="1"/>
  <c r="G31" i="15" s="1"/>
  <c r="D30" i="15"/>
  <c r="G30" i="15" s="1"/>
  <c r="D29" i="15"/>
  <c r="G29" i="15" s="1"/>
  <c r="D28" i="15"/>
  <c r="G28" i="15" s="1"/>
  <c r="D27" i="15"/>
  <c r="G27" i="15" s="1"/>
  <c r="D26" i="15"/>
  <c r="G26" i="15" s="1"/>
  <c r="D25" i="15"/>
  <c r="G25" i="15" s="1"/>
  <c r="D24" i="15"/>
  <c r="G24" i="15" s="1"/>
  <c r="D23" i="15"/>
  <c r="G23" i="15" s="1"/>
  <c r="D22" i="15"/>
  <c r="G22" i="15" s="1"/>
  <c r="D21" i="15"/>
  <c r="G21" i="15" s="1"/>
  <c r="D20" i="15"/>
  <c r="G20" i="15" s="1"/>
  <c r="D19" i="15"/>
  <c r="G19" i="15" s="1"/>
  <c r="D18" i="15"/>
  <c r="G18" i="15" s="1"/>
  <c r="D17" i="15"/>
  <c r="G17" i="15" s="1"/>
  <c r="D16" i="15"/>
  <c r="G16" i="15" s="1"/>
  <c r="D15" i="15"/>
  <c r="G15" i="15" s="1"/>
  <c r="D14" i="15"/>
  <c r="G14" i="15" s="1"/>
  <c r="D13" i="15"/>
  <c r="G13" i="15" s="1"/>
  <c r="D12" i="15"/>
  <c r="G12" i="15" s="1"/>
  <c r="D11" i="15"/>
  <c r="G11" i="15" s="1"/>
  <c r="C31" i="14"/>
  <c r="C30" i="14"/>
  <c r="C29" i="14"/>
  <c r="C28" i="14"/>
  <c r="C27" i="14"/>
  <c r="C26" i="14"/>
  <c r="C25" i="14"/>
  <c r="C24" i="14"/>
  <c r="C23" i="14"/>
  <c r="C22" i="14"/>
  <c r="C21" i="14"/>
  <c r="C20" i="14"/>
  <c r="C19" i="14"/>
  <c r="C18" i="14"/>
  <c r="C17" i="14"/>
  <c r="C16" i="14"/>
  <c r="C15" i="14"/>
  <c r="C14" i="14"/>
  <c r="C13" i="14"/>
  <c r="C12" i="14"/>
  <c r="C11" i="14"/>
  <c r="C10" i="14"/>
  <c r="C9" i="20" s="1"/>
  <c r="F9" i="20" s="1"/>
  <c r="B31" i="14"/>
  <c r="B30" i="14"/>
  <c r="B29" i="14"/>
  <c r="B28" i="14"/>
  <c r="B27" i="14"/>
  <c r="B26" i="14"/>
  <c r="B25" i="14"/>
  <c r="B24" i="14"/>
  <c r="B23" i="14"/>
  <c r="B22" i="14"/>
  <c r="B21" i="14"/>
  <c r="B20" i="14"/>
  <c r="B19" i="14"/>
  <c r="B18" i="14"/>
  <c r="B17" i="14"/>
  <c r="B16" i="14"/>
  <c r="B15" i="14"/>
  <c r="B14" i="14"/>
  <c r="B13" i="14"/>
  <c r="B12" i="14"/>
  <c r="B11" i="14"/>
  <c r="B10" i="14"/>
  <c r="B9" i="20" s="1"/>
  <c r="B1" i="18"/>
  <c r="C1" i="18" s="1"/>
  <c r="D1" i="18" s="1"/>
  <c r="E1" i="18" s="1"/>
  <c r="F1" i="18" s="1"/>
  <c r="G1" i="18" s="1"/>
  <c r="H1" i="18" s="1"/>
  <c r="I1" i="18" s="1"/>
  <c r="J1" i="18" s="1"/>
  <c r="K1" i="18" s="1"/>
  <c r="L1" i="18" s="1"/>
  <c r="M1" i="18" s="1"/>
  <c r="N1" i="18" s="1"/>
  <c r="O1" i="18" s="1"/>
  <c r="P1" i="18" s="1"/>
  <c r="Q1" i="18" s="1"/>
  <c r="R1" i="18" s="1"/>
  <c r="S1" i="18" s="1"/>
  <c r="T1" i="18" s="1"/>
  <c r="U1" i="18" s="1"/>
  <c r="V1" i="18" s="1"/>
  <c r="W1" i="18" s="1"/>
  <c r="X1" i="18" s="1"/>
  <c r="Y1" i="18" s="1"/>
  <c r="Z1" i="18" s="1"/>
  <c r="AA1" i="18" s="1"/>
  <c r="C1" i="19"/>
  <c r="D1" i="19" s="1"/>
  <c r="E1" i="19" s="1"/>
  <c r="F1" i="19" s="1"/>
  <c r="G1" i="19" s="1"/>
  <c r="H1" i="19" s="1"/>
  <c r="I1" i="19" s="1"/>
  <c r="J1" i="19" s="1"/>
  <c r="K1" i="19" s="1"/>
  <c r="L1" i="19" s="1"/>
  <c r="M1" i="19" s="1"/>
  <c r="N1" i="19" s="1"/>
  <c r="O1" i="19" s="1"/>
  <c r="P1" i="19" s="1"/>
  <c r="Q1" i="19" s="1"/>
  <c r="R1" i="19" s="1"/>
  <c r="S1" i="19" s="1"/>
  <c r="T1" i="19" s="1"/>
  <c r="U1" i="19" s="1"/>
  <c r="V1" i="19" s="1"/>
  <c r="W1" i="19" s="1"/>
  <c r="X1" i="19" s="1"/>
  <c r="Y1" i="19" s="1"/>
  <c r="Z1" i="19" s="1"/>
  <c r="AA1" i="19" s="1"/>
  <c r="AB1" i="19" s="1"/>
  <c r="B1" i="19"/>
  <c r="C678" i="12"/>
  <c r="H9" i="20" l="1"/>
  <c r="D9" i="20"/>
  <c r="E9" i="20" s="1"/>
  <c r="G9" i="20"/>
  <c r="D678" i="12" l="1"/>
  <c r="D32" i="15" l="1"/>
  <c r="G32" i="15" s="1"/>
  <c r="G33" i="15" s="1"/>
  <c r="B1" i="16"/>
  <c r="C1" i="16" s="1"/>
  <c r="D1" i="16" s="1"/>
  <c r="E1" i="16" s="1"/>
  <c r="F1" i="16" s="1"/>
  <c r="G1" i="16" s="1"/>
  <c r="H1" i="16" s="1"/>
  <c r="I1" i="16" s="1"/>
  <c r="J1" i="16" s="1"/>
  <c r="K1" i="16" s="1"/>
  <c r="L1" i="16" s="1"/>
  <c r="M1" i="16" s="1"/>
  <c r="N1" i="16" s="1"/>
  <c r="O1" i="16" s="1"/>
  <c r="P1" i="16" s="1"/>
  <c r="Q1" i="16" s="1"/>
  <c r="R1" i="16" s="1"/>
  <c r="S1" i="16" s="1"/>
  <c r="T1" i="16" s="1"/>
  <c r="U1" i="16" s="1"/>
  <c r="V1" i="16" s="1"/>
  <c r="W1" i="16" s="1"/>
  <c r="X1" i="16" s="1"/>
  <c r="Y1" i="16" s="1"/>
  <c r="Z1" i="16" s="1"/>
  <c r="AA1" i="16" s="1"/>
  <c r="AB1" i="16" s="1"/>
  <c r="AC1" i="16" s="1"/>
  <c r="C32" i="15"/>
  <c r="F32" i="15" s="1"/>
  <c r="C31" i="15"/>
  <c r="F31" i="15" s="1"/>
  <c r="C30" i="15"/>
  <c r="F30" i="15" s="1"/>
  <c r="C29" i="15"/>
  <c r="F29" i="15" s="1"/>
  <c r="C28" i="15"/>
  <c r="F28" i="15" s="1"/>
  <c r="C27" i="15"/>
  <c r="F27" i="15" s="1"/>
  <c r="C26" i="15"/>
  <c r="F26" i="15" s="1"/>
  <c r="C25" i="15"/>
  <c r="F25" i="15" s="1"/>
  <c r="C24" i="15"/>
  <c r="F24" i="15" s="1"/>
  <c r="C23" i="15"/>
  <c r="F23" i="15" s="1"/>
  <c r="C22" i="15"/>
  <c r="F22" i="15" s="1"/>
  <c r="C21" i="15"/>
  <c r="F21" i="15" s="1"/>
  <c r="C20" i="15"/>
  <c r="F20" i="15" s="1"/>
  <c r="C19" i="15"/>
  <c r="F19" i="15" s="1"/>
  <c r="C15" i="15"/>
  <c r="F15" i="15" s="1"/>
  <c r="C18" i="15"/>
  <c r="F18" i="15" s="1"/>
  <c r="C17" i="15"/>
  <c r="F17" i="15" s="1"/>
  <c r="C16" i="15"/>
  <c r="F16" i="15" s="1"/>
  <c r="C14" i="15"/>
  <c r="F14" i="15" s="1"/>
  <c r="C13" i="15"/>
  <c r="F13" i="15" s="1"/>
  <c r="C12" i="15"/>
  <c r="F12" i="15" s="1"/>
  <c r="C11" i="15"/>
  <c r="F11" i="15" s="1"/>
  <c r="B32" i="14" l="1"/>
  <c r="C33" i="15"/>
  <c r="D33" i="15"/>
  <c r="B33" i="14" l="1"/>
  <c r="F33" i="15"/>
  <c r="K33" i="15"/>
  <c r="B1" i="17" l="1"/>
  <c r="C1" i="17" s="1"/>
  <c r="D1" i="17" s="1"/>
  <c r="E1" i="17" s="1"/>
  <c r="F1" i="17" s="1"/>
  <c r="G1" i="17" s="1"/>
  <c r="H1" i="17" s="1"/>
  <c r="I1" i="17" s="1"/>
  <c r="J1" i="17" s="1"/>
  <c r="K1" i="17" s="1"/>
  <c r="L1" i="17" s="1"/>
  <c r="M1" i="17" s="1"/>
  <c r="N1" i="17" s="1"/>
  <c r="O1" i="17" s="1"/>
  <c r="P1" i="17" s="1"/>
  <c r="Q1" i="17" s="1"/>
  <c r="R1" i="17" s="1"/>
  <c r="S1" i="17" s="1"/>
  <c r="T1" i="17" s="1"/>
  <c r="U1" i="17" s="1"/>
  <c r="V1" i="17" s="1"/>
  <c r="W1" i="17" s="1"/>
  <c r="X1" i="17" s="1"/>
  <c r="Y1" i="17" s="1"/>
  <c r="Z1" i="17" s="1"/>
  <c r="AA1" i="17" s="1"/>
  <c r="AB1" i="17" s="1"/>
  <c r="AC1" i="17" s="1"/>
  <c r="AD1" i="17" s="1"/>
  <c r="D38" i="15"/>
  <c r="C38" i="15"/>
  <c r="E37" i="15"/>
  <c r="D37" i="15"/>
  <c r="C37" i="15"/>
  <c r="J36" i="15"/>
  <c r="E36" i="15"/>
  <c r="D36" i="15"/>
  <c r="I36" i="15" s="1"/>
  <c r="C36" i="15"/>
  <c r="E35" i="15"/>
  <c r="D35" i="15"/>
  <c r="I35" i="15" s="1"/>
  <c r="C35" i="15"/>
  <c r="D5" i="15"/>
  <c r="D4" i="15"/>
  <c r="E34" i="5"/>
  <c r="D34" i="5"/>
  <c r="C34" i="5"/>
  <c r="C7" i="14"/>
  <c r="D5" i="20" s="1"/>
  <c r="C6" i="14"/>
  <c r="D4" i="20" s="1"/>
  <c r="N34" i="5"/>
  <c r="E12" i="5"/>
  <c r="K36" i="15" l="1"/>
  <c r="F36" i="15"/>
  <c r="G36" i="15" s="1"/>
  <c r="F35" i="15"/>
  <c r="F37" i="15"/>
  <c r="G37" i="15" s="1"/>
  <c r="P34" i="5"/>
  <c r="Q34" i="5" s="1"/>
  <c r="E13" i="14"/>
  <c r="F13" i="14" s="1"/>
  <c r="E21" i="14"/>
  <c r="F21" i="14" s="1"/>
  <c r="E29" i="14"/>
  <c r="F29" i="14" s="1"/>
  <c r="E14" i="14"/>
  <c r="F14" i="14" s="1"/>
  <c r="E22" i="14"/>
  <c r="F22" i="14" s="1"/>
  <c r="E30" i="14"/>
  <c r="F30" i="14" s="1"/>
  <c r="E11" i="14"/>
  <c r="F11" i="14" s="1"/>
  <c r="E19" i="14"/>
  <c r="F19" i="14" s="1"/>
  <c r="E27" i="14"/>
  <c r="F27" i="14" s="1"/>
  <c r="E12" i="14"/>
  <c r="F12" i="14" s="1"/>
  <c r="E20" i="14"/>
  <c r="F20" i="14" s="1"/>
  <c r="E28" i="14"/>
  <c r="F28" i="14" s="1"/>
  <c r="E15" i="14"/>
  <c r="F15" i="14" s="1"/>
  <c r="E23" i="14"/>
  <c r="F23" i="14" s="1"/>
  <c r="E31" i="14"/>
  <c r="F31" i="14" s="1"/>
  <c r="E18" i="14"/>
  <c r="F18" i="14" s="1"/>
  <c r="E26" i="14"/>
  <c r="F26" i="14" s="1"/>
  <c r="E16" i="14"/>
  <c r="F16" i="14" s="1"/>
  <c r="E24" i="14"/>
  <c r="F24" i="14" s="1"/>
  <c r="E17" i="14"/>
  <c r="F17" i="14" s="1"/>
  <c r="E25" i="14"/>
  <c r="F25" i="14" s="1"/>
  <c r="E10" i="14"/>
  <c r="F10" i="14" s="1"/>
  <c r="C32" i="14"/>
  <c r="C33" i="14" l="1"/>
  <c r="E33" i="14" s="1"/>
  <c r="F33" i="14" s="1"/>
  <c r="E32" i="14"/>
  <c r="D13" i="5"/>
  <c r="K38" i="5"/>
  <c r="F32" i="14" l="1"/>
  <c r="E38" i="5"/>
  <c r="E37" i="5"/>
  <c r="E39" i="5"/>
  <c r="AE680" i="3"/>
  <c r="D40" i="5" s="1"/>
  <c r="K33" i="5" l="1"/>
  <c r="K32" i="5"/>
  <c r="K31" i="5"/>
  <c r="K30" i="5"/>
  <c r="K29" i="5"/>
  <c r="K28" i="5"/>
  <c r="K27" i="5"/>
  <c r="K26" i="5"/>
  <c r="K25" i="5"/>
  <c r="K24" i="5"/>
  <c r="K23" i="5"/>
  <c r="K22" i="5"/>
  <c r="K21" i="5"/>
  <c r="K20" i="5"/>
  <c r="K19" i="5"/>
  <c r="K18" i="5"/>
  <c r="K17" i="5"/>
  <c r="K16" i="5"/>
  <c r="K15" i="5"/>
  <c r="K14" i="5"/>
  <c r="K13" i="5"/>
  <c r="K12" i="5"/>
  <c r="J33" i="5"/>
  <c r="J32" i="5"/>
  <c r="J31" i="5"/>
  <c r="J30" i="5"/>
  <c r="J29" i="5"/>
  <c r="J28" i="5"/>
  <c r="J27" i="5"/>
  <c r="J26" i="5"/>
  <c r="J25" i="5"/>
  <c r="J24" i="5"/>
  <c r="J23" i="5"/>
  <c r="J22" i="5"/>
  <c r="J21" i="5"/>
  <c r="J20" i="5"/>
  <c r="J19" i="5"/>
  <c r="J18" i="5"/>
  <c r="J17" i="5"/>
  <c r="J16" i="5"/>
  <c r="J15" i="5"/>
  <c r="J14" i="5"/>
  <c r="J13" i="5"/>
  <c r="J12" i="5"/>
  <c r="E33" i="5"/>
  <c r="E32" i="5"/>
  <c r="E31" i="5"/>
  <c r="E30" i="5"/>
  <c r="E29" i="5"/>
  <c r="E28" i="5"/>
  <c r="E27" i="5"/>
  <c r="E26" i="5"/>
  <c r="E25" i="5"/>
  <c r="E24" i="5"/>
  <c r="E23" i="5"/>
  <c r="E22" i="5"/>
  <c r="E21" i="5"/>
  <c r="E20" i="5"/>
  <c r="E19" i="5"/>
  <c r="E18" i="5"/>
  <c r="E17" i="5"/>
  <c r="E16" i="5"/>
  <c r="E15" i="5"/>
  <c r="E14" i="5"/>
  <c r="E13" i="5"/>
  <c r="G13" i="5" s="1"/>
  <c r="B1" i="11"/>
  <c r="C1" i="11" s="1"/>
  <c r="D1" i="11" s="1"/>
  <c r="E1" i="11" s="1"/>
  <c r="F1" i="11" s="1"/>
  <c r="G1" i="11" s="1"/>
  <c r="H1" i="11" s="1"/>
  <c r="I1" i="11" s="1"/>
  <c r="J1" i="11" s="1"/>
  <c r="K1" i="11" s="1"/>
  <c r="L1" i="11" s="1"/>
  <c r="M1" i="11" s="1"/>
  <c r="N1" i="11" s="1"/>
  <c r="O1" i="11" s="1"/>
  <c r="P1" i="11" s="1"/>
  <c r="Q1" i="11" s="1"/>
  <c r="R1" i="11" s="1"/>
  <c r="S1" i="11" s="1"/>
  <c r="T1" i="11" s="1"/>
  <c r="U1" i="11" s="1"/>
  <c r="V1" i="11" s="1"/>
  <c r="W1" i="11" s="1"/>
  <c r="X1" i="11" s="1"/>
  <c r="Y1" i="11" s="1"/>
  <c r="Z1" i="11" s="1"/>
  <c r="AA1" i="11" s="1"/>
  <c r="AB1" i="11" s="1"/>
  <c r="AC1" i="11" s="1"/>
  <c r="B1" i="10"/>
  <c r="C1" i="10" s="1"/>
  <c r="D1" i="10" s="1"/>
  <c r="E1" i="10" s="1"/>
  <c r="F1" i="10" s="1"/>
  <c r="G1" i="10" s="1"/>
  <c r="H1" i="10" s="1"/>
  <c r="I1" i="10" s="1"/>
  <c r="J1" i="10" s="1"/>
  <c r="K1" i="10" s="1"/>
  <c r="L1" i="10" s="1"/>
  <c r="M1" i="10" s="1"/>
  <c r="N1" i="10" s="1"/>
  <c r="O1" i="10" s="1"/>
  <c r="P1" i="10" s="1"/>
  <c r="Q1" i="10" s="1"/>
  <c r="R1" i="10" s="1"/>
  <c r="S1" i="10" s="1"/>
  <c r="T1" i="10" s="1"/>
  <c r="U1" i="10" s="1"/>
  <c r="V1" i="10" s="1"/>
  <c r="W1" i="10" s="1"/>
  <c r="X1" i="10" s="1"/>
  <c r="Y1" i="10" s="1"/>
  <c r="Z1" i="10" s="1"/>
  <c r="AA1" i="10" s="1"/>
  <c r="AB1" i="10" s="1"/>
  <c r="AC1" i="10" s="1"/>
  <c r="AD1" i="10" s="1"/>
  <c r="C12" i="5"/>
  <c r="C13" i="5"/>
  <c r="C14" i="5"/>
  <c r="C15" i="5"/>
  <c r="C16" i="5"/>
  <c r="C17" i="5"/>
  <c r="C18" i="5"/>
  <c r="C19" i="5"/>
  <c r="C20" i="5"/>
  <c r="C21" i="5"/>
  <c r="C22" i="5"/>
  <c r="C23" i="5"/>
  <c r="C24" i="5"/>
  <c r="C25" i="5"/>
  <c r="C26" i="5"/>
  <c r="C27" i="5"/>
  <c r="C28" i="5"/>
  <c r="C29" i="5"/>
  <c r="C30" i="5"/>
  <c r="C31" i="5"/>
  <c r="C32" i="5"/>
  <c r="C33" i="5"/>
  <c r="C39" i="5"/>
  <c r="F39" i="5" s="1"/>
  <c r="C40" i="5"/>
  <c r="C37" i="5"/>
  <c r="F37" i="5" s="1"/>
  <c r="C38" i="5"/>
  <c r="F38" i="5" s="1"/>
  <c r="D6" i="5"/>
  <c r="D5" i="5"/>
  <c r="B1" i="6"/>
  <c r="P38" i="5"/>
  <c r="D38" i="5"/>
  <c r="G38" i="5" s="1"/>
  <c r="D37" i="5"/>
  <c r="G37" i="5" s="1"/>
  <c r="D39" i="5"/>
  <c r="G39" i="5" s="1"/>
  <c r="D33" i="5"/>
  <c r="D32" i="5"/>
  <c r="D31" i="5"/>
  <c r="D30" i="5"/>
  <c r="G30" i="5" s="1"/>
  <c r="D29" i="5"/>
  <c r="G29" i="5" s="1"/>
  <c r="D28" i="5"/>
  <c r="G28" i="5" s="1"/>
  <c r="D27" i="5"/>
  <c r="G27" i="5" s="1"/>
  <c r="D26" i="5"/>
  <c r="G26" i="5" s="1"/>
  <c r="D25" i="5"/>
  <c r="G25" i="5" s="1"/>
  <c r="D24" i="5"/>
  <c r="D23" i="5"/>
  <c r="D22" i="5"/>
  <c r="G22" i="5" s="1"/>
  <c r="D21" i="5"/>
  <c r="D20" i="5"/>
  <c r="D19" i="5"/>
  <c r="D18" i="5"/>
  <c r="G18" i="5" s="1"/>
  <c r="D17" i="5"/>
  <c r="D16" i="5"/>
  <c r="D15" i="5"/>
  <c r="D14" i="5"/>
  <c r="G14" i="5" s="1"/>
  <c r="D12" i="5"/>
  <c r="G12" i="5" s="1"/>
  <c r="G19" i="5" l="1"/>
  <c r="G21" i="5"/>
  <c r="E35" i="5"/>
  <c r="F12" i="5"/>
  <c r="C35" i="5"/>
  <c r="D35" i="5"/>
  <c r="G20" i="5"/>
  <c r="H20" i="5" s="1"/>
  <c r="L25" i="5"/>
  <c r="L17" i="5"/>
  <c r="G32" i="5"/>
  <c r="H32" i="5" s="1"/>
  <c r="G15" i="5"/>
  <c r="H15" i="5" s="1"/>
  <c r="G23" i="5"/>
  <c r="H23" i="5" s="1"/>
  <c r="G31" i="5"/>
  <c r="H31" i="5" s="1"/>
  <c r="G17" i="5"/>
  <c r="H17" i="5" s="1"/>
  <c r="G24" i="5"/>
  <c r="H24" i="5" s="1"/>
  <c r="G16" i="5"/>
  <c r="H16" i="5" s="1"/>
  <c r="L22" i="5"/>
  <c r="L30" i="5"/>
  <c r="L23" i="5"/>
  <c r="L31" i="5"/>
  <c r="L15" i="5"/>
  <c r="L16" i="5"/>
  <c r="L24" i="5"/>
  <c r="L32" i="5"/>
  <c r="L14" i="5"/>
  <c r="L12" i="5"/>
  <c r="L20" i="5"/>
  <c r="L28" i="5"/>
  <c r="L13" i="5"/>
  <c r="L21" i="5"/>
  <c r="L29" i="5"/>
  <c r="L18" i="5"/>
  <c r="L26" i="5"/>
  <c r="G33" i="5"/>
  <c r="H33" i="5" s="1"/>
  <c r="L19" i="5"/>
  <c r="L27" i="5"/>
  <c r="J35" i="5"/>
  <c r="L33" i="5"/>
  <c r="K35" i="5"/>
  <c r="F17" i="5"/>
  <c r="F25" i="5"/>
  <c r="F33" i="5"/>
  <c r="F18" i="5"/>
  <c r="F26" i="5"/>
  <c r="F24" i="5"/>
  <c r="F19" i="5"/>
  <c r="F27" i="5"/>
  <c r="F32" i="5"/>
  <c r="F20" i="5"/>
  <c r="F28" i="5"/>
  <c r="F13" i="5"/>
  <c r="F21" i="5"/>
  <c r="F29" i="5"/>
  <c r="F14" i="5"/>
  <c r="F22" i="5"/>
  <c r="H30" i="5"/>
  <c r="F30" i="5"/>
  <c r="F16" i="5"/>
  <c r="F15" i="5"/>
  <c r="F23" i="5"/>
  <c r="F31" i="5"/>
  <c r="O20" i="5"/>
  <c r="O28" i="5"/>
  <c r="O16" i="5"/>
  <c r="O24" i="5"/>
  <c r="O32" i="5"/>
  <c r="O18" i="5"/>
  <c r="O26" i="5"/>
  <c r="H25" i="5"/>
  <c r="H19" i="5"/>
  <c r="H27" i="5"/>
  <c r="H28" i="5"/>
  <c r="H13" i="5"/>
  <c r="H29" i="5"/>
  <c r="H12" i="5"/>
  <c r="H14" i="5"/>
  <c r="H22" i="5"/>
  <c r="N22" i="5"/>
  <c r="N29" i="5"/>
  <c r="N15" i="5"/>
  <c r="N23" i="5"/>
  <c r="N31" i="5"/>
  <c r="N13" i="5"/>
  <c r="N30" i="5"/>
  <c r="N16" i="5"/>
  <c r="N24" i="5"/>
  <c r="N32" i="5"/>
  <c r="N14" i="5"/>
  <c r="N17" i="5"/>
  <c r="N25" i="5"/>
  <c r="N33" i="5"/>
  <c r="N18" i="5"/>
  <c r="N26" i="5"/>
  <c r="N19" i="5"/>
  <c r="N27" i="5"/>
  <c r="N21" i="5"/>
  <c r="N20" i="5"/>
  <c r="N28" i="5"/>
  <c r="J37" i="5"/>
  <c r="Q38" i="5"/>
  <c r="J38" i="5"/>
  <c r="L38" i="5" s="1"/>
  <c r="H21" i="5"/>
  <c r="N12" i="5"/>
  <c r="O31" i="5"/>
  <c r="O15" i="5"/>
  <c r="O23" i="5"/>
  <c r="O27" i="5"/>
  <c r="O19" i="5"/>
  <c r="H18" i="5"/>
  <c r="O12" i="5"/>
  <c r="O13" i="5"/>
  <c r="O17" i="5"/>
  <c r="O21" i="5"/>
  <c r="O25" i="5"/>
  <c r="O29" i="5"/>
  <c r="O33" i="5"/>
  <c r="O14" i="5"/>
  <c r="O22" i="5"/>
  <c r="O30" i="5"/>
  <c r="H39" i="5"/>
  <c r="H38" i="5"/>
  <c r="N35" i="5" l="1"/>
  <c r="P23" i="5"/>
  <c r="Q23" i="5" s="1"/>
  <c r="P17" i="5"/>
  <c r="Q17" i="5" s="1"/>
  <c r="L35" i="5"/>
  <c r="P13" i="5"/>
  <c r="Q13" i="5" s="1"/>
  <c r="P33" i="5"/>
  <c r="Q33" i="5" s="1"/>
  <c r="O35" i="5"/>
  <c r="P19" i="5"/>
  <c r="Q19" i="5" s="1"/>
  <c r="P29" i="5"/>
  <c r="Q29" i="5" s="1"/>
  <c r="F35" i="5"/>
  <c r="P16" i="5"/>
  <c r="Q16" i="5" s="1"/>
  <c r="P22" i="5"/>
  <c r="Q22" i="5" s="1"/>
  <c r="P21" i="5"/>
  <c r="Q21" i="5" s="1"/>
  <c r="P27" i="5"/>
  <c r="Q27" i="5" s="1"/>
  <c r="P30" i="5"/>
  <c r="Q30" i="5" s="1"/>
  <c r="G35" i="5"/>
  <c r="P15" i="5"/>
  <c r="Q15" i="5" s="1"/>
  <c r="P12" i="5"/>
  <c r="Q12" i="5" s="1"/>
  <c r="P14" i="5"/>
  <c r="Q14" i="5" s="1"/>
  <c r="P28" i="5"/>
  <c r="Q28" i="5" s="1"/>
  <c r="P20" i="5"/>
  <c r="Q20" i="5" s="1"/>
  <c r="P31" i="5"/>
  <c r="Q31" i="5" s="1"/>
  <c r="P26" i="5"/>
  <c r="Q26" i="5" s="1"/>
  <c r="P18" i="5"/>
  <c r="Q18" i="5" s="1"/>
  <c r="P32" i="5"/>
  <c r="Q32" i="5" s="1"/>
  <c r="P25" i="5"/>
  <c r="Q25" i="5" s="1"/>
  <c r="P24" i="5"/>
  <c r="Q24" i="5" s="1"/>
  <c r="H26" i="5"/>
  <c r="H35" i="5" l="1"/>
  <c r="B1" i="4"/>
  <c r="C1" i="4" s="1"/>
  <c r="D1" i="4" s="1"/>
  <c r="E1" i="4" s="1"/>
  <c r="F1" i="4" s="1"/>
  <c r="G1" i="4" s="1"/>
  <c r="H1" i="4" s="1"/>
  <c r="I1" i="4" s="1"/>
  <c r="J1" i="4" s="1"/>
  <c r="K1" i="4" s="1"/>
  <c r="L1" i="4" s="1"/>
  <c r="M1" i="4" s="1"/>
  <c r="N1" i="4" s="1"/>
  <c r="O1" i="4" s="1"/>
  <c r="P1" i="4" s="1"/>
  <c r="Q1" i="4" s="1"/>
  <c r="R1" i="4" s="1"/>
  <c r="S1" i="4" s="1"/>
  <c r="T1" i="4" s="1"/>
  <c r="U1" i="4" s="1"/>
  <c r="V1" i="4" s="1"/>
  <c r="W1" i="4" s="1"/>
  <c r="X1" i="4" s="1"/>
  <c r="Y1" i="4" s="1"/>
  <c r="Z1" i="4" s="1"/>
  <c r="AA1" i="4" s="1"/>
  <c r="AB1" i="4" s="1"/>
  <c r="AC1" i="4" s="1"/>
  <c r="AD1" i="4" s="1"/>
  <c r="B1" i="3"/>
  <c r="C1" i="3" s="1"/>
  <c r="D1" i="3" s="1"/>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B1" i="2"/>
  <c r="C1" i="2" s="1"/>
  <c r="D1" i="2" s="1"/>
  <c r="E1" i="2" s="1"/>
  <c r="F1" i="2" s="1"/>
  <c r="G1" i="2" s="1"/>
  <c r="H1" i="2" s="1"/>
  <c r="I1" i="2" s="1"/>
  <c r="J1" i="2" s="1"/>
  <c r="K1" i="2" s="1"/>
  <c r="L1" i="2" s="1"/>
  <c r="M1" i="2" s="1"/>
  <c r="N1" i="2" s="1"/>
  <c r="O1" i="2" s="1"/>
  <c r="P1" i="2" s="1"/>
  <c r="Q1" i="2" s="1"/>
  <c r="R1" i="2" s="1"/>
  <c r="S1" i="2" s="1"/>
  <c r="T1" i="2" s="1"/>
  <c r="U1" i="2" s="1"/>
  <c r="V1" i="2" s="1"/>
  <c r="W1" i="2" s="1"/>
  <c r="X1" i="2" s="1"/>
  <c r="Y1" i="2" s="1"/>
  <c r="Z1" i="2" s="1"/>
  <c r="AA1" i="2" s="1"/>
  <c r="AB1" i="2" s="1"/>
  <c r="AC1" i="2" s="1"/>
  <c r="AD1" i="2" s="1"/>
  <c r="AE1" i="2" s="1"/>
  <c r="B1" i="1"/>
  <c r="C1" i="1" s="1"/>
  <c r="D1" i="1" s="1"/>
  <c r="E1" i="1" s="1"/>
  <c r="F1" i="1" s="1"/>
  <c r="G1" i="1" s="1"/>
  <c r="H1" i="1" s="1"/>
  <c r="I1" i="1" s="1"/>
  <c r="J1" i="1" s="1"/>
  <c r="K1" i="1" s="1"/>
  <c r="L1" i="1" s="1"/>
  <c r="M1" i="1" s="1"/>
  <c r="N1" i="1" s="1"/>
  <c r="O1" i="1" s="1"/>
  <c r="P1" i="1" s="1"/>
  <c r="Q1" i="1" s="1"/>
  <c r="R1" i="1" s="1"/>
  <c r="S1" i="1" s="1"/>
  <c r="T1" i="1" s="1"/>
  <c r="U1" i="1" s="1"/>
  <c r="V1" i="1" s="1"/>
  <c r="W1" i="1" s="1"/>
  <c r="X1" i="1" s="1"/>
  <c r="Y1" i="1" s="1"/>
  <c r="Z1" i="1" s="1"/>
  <c r="AA1" i="1" s="1"/>
  <c r="AB1" i="1" s="1"/>
  <c r="AC1" i="1" s="1"/>
  <c r="AD1" i="1" s="1"/>
  <c r="K682" i="1"/>
  <c r="AD680" i="1"/>
  <c r="AD679" i="1"/>
  <c r="AD678" i="1"/>
  <c r="AD677" i="1"/>
  <c r="AD676" i="1"/>
  <c r="AD675" i="1"/>
  <c r="AD674" i="1"/>
  <c r="AD673" i="1"/>
  <c r="AD672" i="1"/>
  <c r="AD671" i="1"/>
  <c r="AD670" i="1"/>
  <c r="AD669" i="1"/>
  <c r="AD668" i="1"/>
  <c r="AD667" i="1"/>
  <c r="AD666" i="1"/>
  <c r="AD665" i="1"/>
  <c r="AD664" i="1"/>
  <c r="AD663" i="1"/>
  <c r="AD662" i="1"/>
  <c r="AD661" i="1"/>
  <c r="AD660" i="1"/>
  <c r="AD659" i="1"/>
  <c r="AD658" i="1"/>
  <c r="AD657" i="1"/>
  <c r="AD656" i="1"/>
  <c r="AD655" i="1"/>
  <c r="AD654" i="1"/>
  <c r="AD653" i="1"/>
  <c r="AD652" i="1"/>
  <c r="AD651" i="1"/>
  <c r="AD650" i="1"/>
  <c r="AD649" i="1"/>
  <c r="AD648" i="1"/>
  <c r="AD647" i="1"/>
  <c r="AD646" i="1"/>
  <c r="AD645" i="1"/>
  <c r="AD644" i="1"/>
  <c r="AD643" i="1"/>
  <c r="AD642" i="1"/>
  <c r="AD641" i="1"/>
  <c r="AD640" i="1"/>
  <c r="AD639" i="1"/>
  <c r="AD638" i="1"/>
  <c r="AD637" i="1"/>
  <c r="AD636" i="1"/>
  <c r="AD635" i="1"/>
  <c r="AD634" i="1"/>
  <c r="AD633" i="1"/>
  <c r="AD632" i="1"/>
  <c r="AD631" i="1"/>
  <c r="AD630" i="1"/>
  <c r="AD629" i="1"/>
  <c r="AD628" i="1"/>
  <c r="AD627" i="1"/>
  <c r="AD626" i="1"/>
  <c r="AD625" i="1"/>
  <c r="AD624" i="1"/>
  <c r="AD623" i="1"/>
  <c r="AD622" i="1"/>
  <c r="AD621" i="1"/>
  <c r="AD620" i="1"/>
  <c r="AD619" i="1"/>
  <c r="AD618" i="1"/>
  <c r="AD617" i="1"/>
  <c r="AD616" i="1"/>
  <c r="AD615" i="1"/>
  <c r="AD614" i="1"/>
  <c r="AD613" i="1"/>
  <c r="AD612" i="1"/>
  <c r="AD611" i="1"/>
  <c r="AD610"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40" i="1"/>
  <c r="AD539"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7" i="1"/>
  <c r="AD506" i="1"/>
  <c r="AD505" i="1"/>
  <c r="AD504" i="1"/>
  <c r="AD503" i="1"/>
  <c r="AD502" i="1"/>
  <c r="AD501" i="1"/>
  <c r="AD500" i="1"/>
  <c r="AD499" i="1"/>
  <c r="AD498" i="1"/>
  <c r="AD497" i="1"/>
  <c r="AD496" i="1"/>
  <c r="AD495" i="1"/>
  <c r="AD494" i="1"/>
  <c r="AD493" i="1"/>
  <c r="AD492" i="1"/>
  <c r="AD491" i="1"/>
  <c r="AD490" i="1"/>
  <c r="AD489" i="1"/>
  <c r="AD488" i="1"/>
  <c r="AD487" i="1"/>
  <c r="AD486" i="1"/>
  <c r="AD485" i="1"/>
  <c r="AD484"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1" i="1"/>
  <c r="AD260" i="1"/>
  <c r="AD259" i="1"/>
  <c r="AD258" i="1"/>
  <c r="AD257" i="1"/>
  <c r="AD256" i="1"/>
  <c r="AD255" i="1"/>
  <c r="AD254" i="1"/>
  <c r="AD253" i="1"/>
  <c r="AD252" i="1"/>
  <c r="AD251" i="1"/>
  <c r="AD250" i="1"/>
  <c r="AD249" i="1"/>
  <c r="AD248" i="1"/>
  <c r="AD247" i="1"/>
  <c r="AD246" i="1"/>
  <c r="AD245" i="1"/>
  <c r="AD244" i="1"/>
  <c r="AD243" i="1"/>
  <c r="AD242" i="1"/>
  <c r="AD241" i="1"/>
  <c r="AD240" i="1"/>
  <c r="AD239" i="1"/>
  <c r="AD238" i="1"/>
  <c r="AD237" i="1"/>
  <c r="AD236" i="1"/>
  <c r="AD235" i="1"/>
  <c r="AD234" i="1"/>
  <c r="AD233" i="1"/>
  <c r="AD232" i="1"/>
  <c r="AD231" i="1"/>
  <c r="AD230" i="1"/>
  <c r="AD229" i="1"/>
  <c r="AD228" i="1"/>
  <c r="AD227" i="1"/>
  <c r="AD226" i="1"/>
  <c r="AD225" i="1"/>
  <c r="AD224" i="1"/>
  <c r="AD223" i="1"/>
  <c r="AD222" i="1"/>
  <c r="AD221" i="1"/>
  <c r="AD220" i="1"/>
  <c r="AD219" i="1"/>
  <c r="AD218" i="1"/>
  <c r="AD217" i="1"/>
  <c r="AD216" i="1"/>
  <c r="AD215" i="1"/>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D191" i="1"/>
  <c r="AD190" i="1"/>
  <c r="AD189" i="1"/>
  <c r="AD188" i="1"/>
  <c r="AD187" i="1"/>
  <c r="AD186" i="1"/>
  <c r="AD185" i="1"/>
  <c r="AD184" i="1"/>
  <c r="AD183" i="1"/>
  <c r="AD182" i="1"/>
  <c r="AD181" i="1"/>
  <c r="AD180" i="1"/>
  <c r="AD179" i="1"/>
  <c r="AD178" i="1"/>
  <c r="AD177" i="1"/>
  <c r="AD176" i="1"/>
  <c r="AD175" i="1"/>
  <c r="AD174" i="1"/>
  <c r="AD173" i="1"/>
  <c r="AD172" i="1"/>
  <c r="AD171" i="1"/>
  <c r="AD170" i="1"/>
  <c r="AD169" i="1"/>
  <c r="AD168" i="1"/>
  <c r="AD167" i="1"/>
  <c r="AD166" i="1"/>
  <c r="AD165" i="1"/>
  <c r="AD164" i="1"/>
  <c r="AD163" i="1"/>
  <c r="AD162" i="1"/>
  <c r="AD161" i="1"/>
  <c r="AD160" i="1"/>
  <c r="AD159" i="1"/>
  <c r="AD158" i="1"/>
  <c r="AD157" i="1"/>
  <c r="AD156" i="1"/>
  <c r="AD155" i="1"/>
  <c r="AD154" i="1"/>
  <c r="AD153" i="1"/>
  <c r="AD152" i="1"/>
  <c r="AD151" i="1"/>
  <c r="AD150" i="1"/>
  <c r="AD149" i="1"/>
  <c r="AD148" i="1"/>
  <c r="AD147" i="1"/>
  <c r="AD146" i="1"/>
  <c r="AD145" i="1"/>
  <c r="AD144" i="1"/>
  <c r="AD143" i="1"/>
  <c r="AD142" i="1"/>
  <c r="AD141" i="1"/>
  <c r="AD140" i="1"/>
  <c r="AD139" i="1"/>
  <c r="AD138" i="1"/>
  <c r="AD137" i="1"/>
  <c r="AD136" i="1"/>
  <c r="AD135" i="1"/>
  <c r="AD134" i="1"/>
  <c r="AD133" i="1"/>
  <c r="AD132" i="1"/>
  <c r="AD131" i="1"/>
  <c r="AD130" i="1"/>
  <c r="AD129" i="1"/>
  <c r="AD128" i="1"/>
  <c r="AD127" i="1"/>
  <c r="AD126" i="1"/>
  <c r="AD125" i="1"/>
  <c r="AD124" i="1"/>
  <c r="AD123" i="1"/>
  <c r="AD122" i="1"/>
  <c r="AD121" i="1"/>
  <c r="AD120" i="1"/>
  <c r="AD119" i="1"/>
  <c r="AD118" i="1"/>
  <c r="AD117" i="1"/>
  <c r="AD116" i="1"/>
  <c r="AD115" i="1"/>
  <c r="AD114" i="1"/>
  <c r="AD113" i="1"/>
  <c r="AD112" i="1"/>
  <c r="AD111" i="1"/>
  <c r="AD110" i="1"/>
  <c r="AD109" i="1"/>
  <c r="AD108" i="1"/>
  <c r="AD107" i="1"/>
  <c r="AD106" i="1"/>
  <c r="AD105" i="1"/>
  <c r="AD104" i="1"/>
  <c r="AD103" i="1"/>
  <c r="AD102" i="1"/>
  <c r="AD101" i="1"/>
  <c r="AD100" i="1"/>
  <c r="AD99" i="1"/>
  <c r="AD98" i="1"/>
  <c r="AD97" i="1"/>
  <c r="AD96" i="1"/>
  <c r="AD95" i="1"/>
  <c r="AD94" i="1"/>
  <c r="AD93" i="1"/>
  <c r="AD92" i="1"/>
  <c r="AD91" i="1"/>
  <c r="AD90" i="1"/>
  <c r="AD89" i="1"/>
  <c r="AD88" i="1"/>
  <c r="AD87" i="1"/>
  <c r="AD86" i="1"/>
  <c r="AD85" i="1"/>
  <c r="AD84" i="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 r="AC682" i="2"/>
  <c r="E682" i="2"/>
  <c r="AB682" i="2" s="1"/>
  <c r="AB681" i="2"/>
  <c r="K681" i="2"/>
  <c r="H681" i="2"/>
  <c r="AE680" i="2"/>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E14" i="2"/>
  <c r="AE13" i="2"/>
  <c r="AE12" i="2"/>
  <c r="AE11" i="2"/>
  <c r="AE10" i="2"/>
  <c r="AE9" i="2"/>
  <c r="AE8" i="2"/>
  <c r="AE7" i="2"/>
  <c r="AE6" i="2"/>
  <c r="AE5" i="2"/>
  <c r="P35" i="5" l="1"/>
  <c r="Q35" i="5" s="1"/>
</calcChain>
</file>

<file path=xl/sharedStrings.xml><?xml version="1.0" encoding="utf-8"?>
<sst xmlns="http://schemas.openxmlformats.org/spreadsheetml/2006/main" count="27796" uniqueCount="2965">
  <si>
    <t>INC</t>
  </si>
  <si>
    <t>REP</t>
  </si>
  <si>
    <t>E(FA0198) 00 2019-20 FOUNDATION AID</t>
  </si>
  <si>
    <t>010100</t>
  </si>
  <si>
    <t>ALBANY</t>
  </si>
  <si>
    <t>010201</t>
  </si>
  <si>
    <t>BERNE KNOX</t>
  </si>
  <si>
    <t>010306</t>
  </si>
  <si>
    <t>BETHLEHEM</t>
  </si>
  <si>
    <t>010402</t>
  </si>
  <si>
    <t>RAVENA COEYMAN</t>
  </si>
  <si>
    <t>010500</t>
  </si>
  <si>
    <t>COHOES</t>
  </si>
  <si>
    <t>010601</t>
  </si>
  <si>
    <t>SOUTH COLONIE</t>
  </si>
  <si>
    <t>010615</t>
  </si>
  <si>
    <t>MENANDS</t>
  </si>
  <si>
    <t>010623</t>
  </si>
  <si>
    <t>NORTH COLONIE</t>
  </si>
  <si>
    <t>010701</t>
  </si>
  <si>
    <t>GREEN ISLAND</t>
  </si>
  <si>
    <t>010802</t>
  </si>
  <si>
    <t>GUILDERLAND</t>
  </si>
  <si>
    <t>011003</t>
  </si>
  <si>
    <t>VOORHEESVILLE</t>
  </si>
  <si>
    <t>011200</t>
  </si>
  <si>
    <t>WATERVLIET</t>
  </si>
  <si>
    <t>020101</t>
  </si>
  <si>
    <t>ALFRED ALMOND</t>
  </si>
  <si>
    <t>020601</t>
  </si>
  <si>
    <t>ANDOVER</t>
  </si>
  <si>
    <t>020702</t>
  </si>
  <si>
    <t>GENESEE VALLEY</t>
  </si>
  <si>
    <t>020801</t>
  </si>
  <si>
    <t>BELFAST</t>
  </si>
  <si>
    <t>021102</t>
  </si>
  <si>
    <t>CANASERAGA</t>
  </si>
  <si>
    <t>021601</t>
  </si>
  <si>
    <t>FRIENDSHIP</t>
  </si>
  <si>
    <t>022001</t>
  </si>
  <si>
    <t>FILLMORE</t>
  </si>
  <si>
    <t>022101</t>
  </si>
  <si>
    <t>WHITESVILLE</t>
  </si>
  <si>
    <t>022302</t>
  </si>
  <si>
    <t>CUBA-RUSHFORD</t>
  </si>
  <si>
    <t>022401</t>
  </si>
  <si>
    <t>SCIO</t>
  </si>
  <si>
    <t>022601</t>
  </si>
  <si>
    <t>WELLSVILLE</t>
  </si>
  <si>
    <t>022902</t>
  </si>
  <si>
    <t>BOLIVAR-RICHBG</t>
  </si>
  <si>
    <t>030101</t>
  </si>
  <si>
    <t>CHENANGO FORKS</t>
  </si>
  <si>
    <t>030200</t>
  </si>
  <si>
    <t>BINGHAMTON</t>
  </si>
  <si>
    <t>030501</t>
  </si>
  <si>
    <t>HARPURSVILLE</t>
  </si>
  <si>
    <t>030601</t>
  </si>
  <si>
    <t>SUSQUEHANNA VA</t>
  </si>
  <si>
    <t>030701</t>
  </si>
  <si>
    <t>CHENANGO VALLE</t>
  </si>
  <si>
    <t>031101</t>
  </si>
  <si>
    <t>MAINE ENDWELL</t>
  </si>
  <si>
    <t>031301</t>
  </si>
  <si>
    <t>DEPOSIT</t>
  </si>
  <si>
    <t>031401</t>
  </si>
  <si>
    <t>WHITNEY POINT</t>
  </si>
  <si>
    <t>031501</t>
  </si>
  <si>
    <t>UNION-ENDICOTT</t>
  </si>
  <si>
    <t>031502</t>
  </si>
  <si>
    <t>JOHNSON   CITY</t>
  </si>
  <si>
    <t>031601</t>
  </si>
  <si>
    <t>VESTAL</t>
  </si>
  <si>
    <t>031701</t>
  </si>
  <si>
    <t>WINDSOR</t>
  </si>
  <si>
    <t>040204</t>
  </si>
  <si>
    <t>WEST VALLEY</t>
  </si>
  <si>
    <t>040302</t>
  </si>
  <si>
    <t>ALLEGANY-LIMES</t>
  </si>
  <si>
    <t>040901</t>
  </si>
  <si>
    <t>ELLICOTTVILLE</t>
  </si>
  <si>
    <t>041101</t>
  </si>
  <si>
    <t>FRANKLINVILLE</t>
  </si>
  <si>
    <t>041401</t>
  </si>
  <si>
    <t>HINSDALE</t>
  </si>
  <si>
    <t>042302</t>
  </si>
  <si>
    <t>CATTARAUGUS-LI</t>
  </si>
  <si>
    <t>042400</t>
  </si>
  <si>
    <t>OLEAN</t>
  </si>
  <si>
    <t>042801</t>
  </si>
  <si>
    <t>GOWANDA</t>
  </si>
  <si>
    <t>042901</t>
  </si>
  <si>
    <t>PORTVILLE</t>
  </si>
  <si>
    <t>043001</t>
  </si>
  <si>
    <t>RANDOLPH</t>
  </si>
  <si>
    <t>043200</t>
  </si>
  <si>
    <t>SALAMANCA</t>
  </si>
  <si>
    <t>043501</t>
  </si>
  <si>
    <t>YORKSHRE-PIONE</t>
  </si>
  <si>
    <t>050100</t>
  </si>
  <si>
    <t>AUBURN</t>
  </si>
  <si>
    <t>050301</t>
  </si>
  <si>
    <t>WEEDSPORT</t>
  </si>
  <si>
    <t>050401</t>
  </si>
  <si>
    <t>CATO MERIDIAN</t>
  </si>
  <si>
    <t>050701</t>
  </si>
  <si>
    <t>SOUTHERN CAYUG</t>
  </si>
  <si>
    <t>051101</t>
  </si>
  <si>
    <t>PORT BYRON</t>
  </si>
  <si>
    <t>051301</t>
  </si>
  <si>
    <t>MORAVIA</t>
  </si>
  <si>
    <t>051901</t>
  </si>
  <si>
    <t>UNION SPRINGS</t>
  </si>
  <si>
    <t>060201</t>
  </si>
  <si>
    <t>SOUTHWESTERN</t>
  </si>
  <si>
    <t>060301</t>
  </si>
  <si>
    <t>FREWSBURG</t>
  </si>
  <si>
    <t>060401</t>
  </si>
  <si>
    <t>CASSADAGA VALL</t>
  </si>
  <si>
    <t>060503</t>
  </si>
  <si>
    <t>CHAUTAUQUA</t>
  </si>
  <si>
    <t>060601</t>
  </si>
  <si>
    <t>PINE VALLEY</t>
  </si>
  <si>
    <t>060701</t>
  </si>
  <si>
    <t>CLYMER</t>
  </si>
  <si>
    <t>060800</t>
  </si>
  <si>
    <t>DUNKIRK</t>
  </si>
  <si>
    <t>061001</t>
  </si>
  <si>
    <t>BEMUS POINT</t>
  </si>
  <si>
    <t>061101</t>
  </si>
  <si>
    <t>FALCONER</t>
  </si>
  <si>
    <t>061501</t>
  </si>
  <si>
    <t>SILVER CREEK</t>
  </si>
  <si>
    <t>061503</t>
  </si>
  <si>
    <t>FORESTVILLE</t>
  </si>
  <si>
    <t>061601</t>
  </si>
  <si>
    <t>PANAMA</t>
  </si>
  <si>
    <t>061700</t>
  </si>
  <si>
    <t>JAMESTOWN</t>
  </si>
  <si>
    <t>062201</t>
  </si>
  <si>
    <t>FREDONIA</t>
  </si>
  <si>
    <t>062301</t>
  </si>
  <si>
    <t>BROCTON</t>
  </si>
  <si>
    <t>062401</t>
  </si>
  <si>
    <t>RIPLEY</t>
  </si>
  <si>
    <t>062601</t>
  </si>
  <si>
    <t>SHERMAN</t>
  </si>
  <si>
    <t>062901</t>
  </si>
  <si>
    <t>WESTFIELD</t>
  </si>
  <si>
    <t>070600</t>
  </si>
  <si>
    <t>ELMIRA</t>
  </si>
  <si>
    <t>070901</t>
  </si>
  <si>
    <t>HORSEHEADS</t>
  </si>
  <si>
    <t>070902</t>
  </si>
  <si>
    <t>ELMIRA HEIGHTS</t>
  </si>
  <si>
    <t>080101</t>
  </si>
  <si>
    <t>AFTON</t>
  </si>
  <si>
    <t>080201</t>
  </si>
  <si>
    <t>BAINBRIDGE GUI</t>
  </si>
  <si>
    <t>080601</t>
  </si>
  <si>
    <t>GREENE</t>
  </si>
  <si>
    <t>081003</t>
  </si>
  <si>
    <t>UNADILLA</t>
  </si>
  <si>
    <t>081200</t>
  </si>
  <si>
    <t>NORWICH</t>
  </si>
  <si>
    <t>081401</t>
  </si>
  <si>
    <t>GRGETWN-SO OTS</t>
  </si>
  <si>
    <t>081501</t>
  </si>
  <si>
    <t>OXFORD</t>
  </si>
  <si>
    <t>082001</t>
  </si>
  <si>
    <t>SHERBURNE EARL</t>
  </si>
  <si>
    <t>090201</t>
  </si>
  <si>
    <t>AUSABLE VALLEY</t>
  </si>
  <si>
    <t>090301</t>
  </si>
  <si>
    <t>BEEKMANTOWN</t>
  </si>
  <si>
    <t>090501</t>
  </si>
  <si>
    <t>NORTHEASTERN</t>
  </si>
  <si>
    <t>090601</t>
  </si>
  <si>
    <t>CHAZY</t>
  </si>
  <si>
    <t>090901</t>
  </si>
  <si>
    <t>NORTHRN ADIRON</t>
  </si>
  <si>
    <t>091101</t>
  </si>
  <si>
    <t>PERU</t>
  </si>
  <si>
    <t>091200</t>
  </si>
  <si>
    <t>PLATTSBURGH</t>
  </si>
  <si>
    <t>091402</t>
  </si>
  <si>
    <t>SARANAC</t>
  </si>
  <si>
    <t>100501</t>
  </si>
  <si>
    <t>COPAKE-TACONIC</t>
  </si>
  <si>
    <t>100902</t>
  </si>
  <si>
    <t>GERMANTOWN</t>
  </si>
  <si>
    <t>101001</t>
  </si>
  <si>
    <t>CHATHAM</t>
  </si>
  <si>
    <t>101300</t>
  </si>
  <si>
    <t>HUDSON</t>
  </si>
  <si>
    <t>101401</t>
  </si>
  <si>
    <t>KINDERHOOK</t>
  </si>
  <si>
    <t>101601</t>
  </si>
  <si>
    <t>NEW LEBANON</t>
  </si>
  <si>
    <t>110101</t>
  </si>
  <si>
    <t>CINCINNATUS</t>
  </si>
  <si>
    <t>110200</t>
  </si>
  <si>
    <t>CORTLAND</t>
  </si>
  <si>
    <t>110304</t>
  </si>
  <si>
    <t>MCGRAW</t>
  </si>
  <si>
    <t>110701</t>
  </si>
  <si>
    <t>HOMER</t>
  </si>
  <si>
    <t>110901</t>
  </si>
  <si>
    <t>MARATHON</t>
  </si>
  <si>
    <t>120102</t>
  </si>
  <si>
    <t>ANDES</t>
  </si>
  <si>
    <t>120301</t>
  </si>
  <si>
    <t>DOWNSVILLE</t>
  </si>
  <si>
    <t>120401</t>
  </si>
  <si>
    <t>CHARLOTTE VALL</t>
  </si>
  <si>
    <t>120501</t>
  </si>
  <si>
    <t>DELHI</t>
  </si>
  <si>
    <t>120701</t>
  </si>
  <si>
    <t>FRANKLIN</t>
  </si>
  <si>
    <t>120906</t>
  </si>
  <si>
    <t>HANCOCK</t>
  </si>
  <si>
    <t>121401</t>
  </si>
  <si>
    <t>MARGARETVILLE</t>
  </si>
  <si>
    <t>121502</t>
  </si>
  <si>
    <t>ROXBURY</t>
  </si>
  <si>
    <t>121601</t>
  </si>
  <si>
    <t>SIDNEY</t>
  </si>
  <si>
    <t>121701</t>
  </si>
  <si>
    <t>STAMFORD</t>
  </si>
  <si>
    <t>121702</t>
  </si>
  <si>
    <t>S. KORTRIGHT</t>
  </si>
  <si>
    <t>121901</t>
  </si>
  <si>
    <t>WALTON</t>
  </si>
  <si>
    <t>130200</t>
  </si>
  <si>
    <t>BEACON</t>
  </si>
  <si>
    <t>130502</t>
  </si>
  <si>
    <t>DOVER</t>
  </si>
  <si>
    <t>130801</t>
  </si>
  <si>
    <t>HYDE PARK</t>
  </si>
  <si>
    <t>131101</t>
  </si>
  <si>
    <t>NORTHEAST</t>
  </si>
  <si>
    <t>131201</t>
  </si>
  <si>
    <t>PAWLING</t>
  </si>
  <si>
    <t>131301</t>
  </si>
  <si>
    <t>PINE PLAINS</t>
  </si>
  <si>
    <t>131500</t>
  </si>
  <si>
    <t>POUGHKEEPSIE</t>
  </si>
  <si>
    <t>131601</t>
  </si>
  <si>
    <t>ARLINGTON</t>
  </si>
  <si>
    <t>131602</t>
  </si>
  <si>
    <t>SPACKENKILL</t>
  </si>
  <si>
    <t>131701</t>
  </si>
  <si>
    <t>RED HOOK</t>
  </si>
  <si>
    <t>131801</t>
  </si>
  <si>
    <t>RHINEBECK</t>
  </si>
  <si>
    <t>132101</t>
  </si>
  <si>
    <t>WAPPINGERS</t>
  </si>
  <si>
    <t>132201</t>
  </si>
  <si>
    <t>MILLBROOK</t>
  </si>
  <si>
    <t>140101</t>
  </si>
  <si>
    <t>ALDEN</t>
  </si>
  <si>
    <t>140201</t>
  </si>
  <si>
    <t>AMHERST</t>
  </si>
  <si>
    <t>140203</t>
  </si>
  <si>
    <t>WILLIAMSVILLE</t>
  </si>
  <si>
    <t>140207</t>
  </si>
  <si>
    <t>SWEET HOME</t>
  </si>
  <si>
    <t>140301</t>
  </si>
  <si>
    <t>EAST AURORA</t>
  </si>
  <si>
    <t>140600</t>
  </si>
  <si>
    <t>BUFFALO</t>
  </si>
  <si>
    <t>140701</t>
  </si>
  <si>
    <t>CHEEKTOWAGA</t>
  </si>
  <si>
    <t>140702</t>
  </si>
  <si>
    <t>MARYVALE</t>
  </si>
  <si>
    <t>140703</t>
  </si>
  <si>
    <t>CLEVELAND HILL</t>
  </si>
  <si>
    <t>140707</t>
  </si>
  <si>
    <t>DEPEW</t>
  </si>
  <si>
    <t>140709</t>
  </si>
  <si>
    <t>SLOAN</t>
  </si>
  <si>
    <t>140801</t>
  </si>
  <si>
    <t>CLARENCE</t>
  </si>
  <si>
    <t>141101</t>
  </si>
  <si>
    <t>SPRINGVILLE-GR</t>
  </si>
  <si>
    <t>141201</t>
  </si>
  <si>
    <t>EDEN</t>
  </si>
  <si>
    <t>141301</t>
  </si>
  <si>
    <t>IROQUOIS</t>
  </si>
  <si>
    <t>141401</t>
  </si>
  <si>
    <t>EVANS-BRANT</t>
  </si>
  <si>
    <t>141501</t>
  </si>
  <si>
    <t>GRAND ISLAND</t>
  </si>
  <si>
    <t>141601</t>
  </si>
  <si>
    <t>HAMBURG</t>
  </si>
  <si>
    <t>141604</t>
  </si>
  <si>
    <t>FRONTIER</t>
  </si>
  <si>
    <t>141701</t>
  </si>
  <si>
    <t>HOLLAND</t>
  </si>
  <si>
    <t>141800</t>
  </si>
  <si>
    <t>LACKAWANNA</t>
  </si>
  <si>
    <t>141901</t>
  </si>
  <si>
    <t>LANCASTER</t>
  </si>
  <si>
    <t>142101</t>
  </si>
  <si>
    <t>AKRON</t>
  </si>
  <si>
    <t>142201</t>
  </si>
  <si>
    <t>NORTH COLLINS</t>
  </si>
  <si>
    <t>142301</t>
  </si>
  <si>
    <t>ORCHARD PARK</t>
  </si>
  <si>
    <t>142500</t>
  </si>
  <si>
    <t>TONAWANDA</t>
  </si>
  <si>
    <t>142601</t>
  </si>
  <si>
    <t>KENMORE</t>
  </si>
  <si>
    <t>142801</t>
  </si>
  <si>
    <t>WEST SENECA</t>
  </si>
  <si>
    <t>150203</t>
  </si>
  <si>
    <t>CROWN POINT</t>
  </si>
  <si>
    <t>150601</t>
  </si>
  <si>
    <t>KEENE</t>
  </si>
  <si>
    <t>150801</t>
  </si>
  <si>
    <t>MINERVA</t>
  </si>
  <si>
    <t>150901</t>
  </si>
  <si>
    <t>MORIAH</t>
  </si>
  <si>
    <t>151001</t>
  </si>
  <si>
    <t>NEWCOMB</t>
  </si>
  <si>
    <t>151102</t>
  </si>
  <si>
    <t>LAKE PLACID</t>
  </si>
  <si>
    <t>151401</t>
  </si>
  <si>
    <t>SCHROON LAKE</t>
  </si>
  <si>
    <t>151501</t>
  </si>
  <si>
    <t>TICONDEROGA</t>
  </si>
  <si>
    <t>151701</t>
  </si>
  <si>
    <t>WILLSBORO</t>
  </si>
  <si>
    <t>151801</t>
  </si>
  <si>
    <t>BOQUET VALLEY</t>
  </si>
  <si>
    <t>160101</t>
  </si>
  <si>
    <t>TUPPER LAKE</t>
  </si>
  <si>
    <t>160801</t>
  </si>
  <si>
    <t>CHATEAUGAY</t>
  </si>
  <si>
    <t>161201</t>
  </si>
  <si>
    <t>SALMON RIVER</t>
  </si>
  <si>
    <t>161401</t>
  </si>
  <si>
    <t>SARANAC LAKE</t>
  </si>
  <si>
    <t>161501</t>
  </si>
  <si>
    <t>MALONE</t>
  </si>
  <si>
    <t>161601</t>
  </si>
  <si>
    <t>BRUSHTON MOIRA</t>
  </si>
  <si>
    <t>161801</t>
  </si>
  <si>
    <t>ST REGIS FALLS</t>
  </si>
  <si>
    <t>170301</t>
  </si>
  <si>
    <t>WHEELERVILLE</t>
  </si>
  <si>
    <t>170500</t>
  </si>
  <si>
    <t>GLOVERSVILLE</t>
  </si>
  <si>
    <t>170600</t>
  </si>
  <si>
    <t>JOHNSTOWN</t>
  </si>
  <si>
    <t>170801</t>
  </si>
  <si>
    <t>MAYFIELD</t>
  </si>
  <si>
    <t>170901</t>
  </si>
  <si>
    <t>NORTHVILLE</t>
  </si>
  <si>
    <t>171102</t>
  </si>
  <si>
    <t>BROADALBIN-PER</t>
  </si>
  <si>
    <t>180202</t>
  </si>
  <si>
    <t>ALEXANDER</t>
  </si>
  <si>
    <t>180300</t>
  </si>
  <si>
    <t>BATAVIA</t>
  </si>
  <si>
    <t>180701</t>
  </si>
  <si>
    <t>BYRON BERGEN</t>
  </si>
  <si>
    <t>180901</t>
  </si>
  <si>
    <t>ELBA</t>
  </si>
  <si>
    <t>181001</t>
  </si>
  <si>
    <t>LE ROY</t>
  </si>
  <si>
    <t>181101</t>
  </si>
  <si>
    <t>OAKFIELD ALABA</t>
  </si>
  <si>
    <t>181201</t>
  </si>
  <si>
    <t>PAVILION</t>
  </si>
  <si>
    <t>181302</t>
  </si>
  <si>
    <t>PEMBROKE</t>
  </si>
  <si>
    <t>190301</t>
  </si>
  <si>
    <t>CAIRO-DURHAM</t>
  </si>
  <si>
    <t>190401</t>
  </si>
  <si>
    <t>CATSKILL</t>
  </si>
  <si>
    <t>190501</t>
  </si>
  <si>
    <t>COXSACKIE ATHE</t>
  </si>
  <si>
    <t>190701</t>
  </si>
  <si>
    <t>GREENVILLE</t>
  </si>
  <si>
    <t>190901</t>
  </si>
  <si>
    <t>HUNTER TANNERS</t>
  </si>
  <si>
    <t>191401</t>
  </si>
  <si>
    <t>WINDHAM ASHLAN</t>
  </si>
  <si>
    <t>200401</t>
  </si>
  <si>
    <t>INDIAN LAKE</t>
  </si>
  <si>
    <t>200601</t>
  </si>
  <si>
    <t>LAKE PLEASANT</t>
  </si>
  <si>
    <t>200701</t>
  </si>
  <si>
    <t>LONG LAKE</t>
  </si>
  <si>
    <t>200901</t>
  </si>
  <si>
    <t>WELLS</t>
  </si>
  <si>
    <t>210302</t>
  </si>
  <si>
    <t>WEST CANADA VA</t>
  </si>
  <si>
    <t>210402</t>
  </si>
  <si>
    <t>FRANKFORT-SCHU</t>
  </si>
  <si>
    <t>210601</t>
  </si>
  <si>
    <t>HERKIMER</t>
  </si>
  <si>
    <t>210800</t>
  </si>
  <si>
    <t>LITTLE FALLS</t>
  </si>
  <si>
    <t>211003</t>
  </si>
  <si>
    <t>DOLGEVILLE</t>
  </si>
  <si>
    <t>211103</t>
  </si>
  <si>
    <t>POLAND</t>
  </si>
  <si>
    <t>211701</t>
  </si>
  <si>
    <t>VAN HORNSVILLE</t>
  </si>
  <si>
    <t>211901</t>
  </si>
  <si>
    <t>TOWN OF WEBB</t>
  </si>
  <si>
    <t>212001</t>
  </si>
  <si>
    <t>MT MARKHAM CSD</t>
  </si>
  <si>
    <t>212101</t>
  </si>
  <si>
    <t>CENTRAL VALLEY</t>
  </si>
  <si>
    <t>220101</t>
  </si>
  <si>
    <t>S. JEFFERSON</t>
  </si>
  <si>
    <t>220202</t>
  </si>
  <si>
    <t>ALEXANDRIA</t>
  </si>
  <si>
    <t>220301</t>
  </si>
  <si>
    <t>INDIAN RIVER</t>
  </si>
  <si>
    <t>220401</t>
  </si>
  <si>
    <t>GENERAL BROWN</t>
  </si>
  <si>
    <t>220701</t>
  </si>
  <si>
    <t>THOUSAND ISLAN</t>
  </si>
  <si>
    <t>220909</t>
  </si>
  <si>
    <t>BELLEVILLE-HEN</t>
  </si>
  <si>
    <t>221001</t>
  </si>
  <si>
    <t>SACKETS HARBOR</t>
  </si>
  <si>
    <t>221301</t>
  </si>
  <si>
    <t>LYME</t>
  </si>
  <si>
    <t>221401</t>
  </si>
  <si>
    <t>LA FARGEVILLE</t>
  </si>
  <si>
    <t>222000</t>
  </si>
  <si>
    <t>WATERTOWN</t>
  </si>
  <si>
    <t>222201</t>
  </si>
  <si>
    <t>CARTHAGE</t>
  </si>
  <si>
    <t>230201</t>
  </si>
  <si>
    <t>COPENHAGEN</t>
  </si>
  <si>
    <t>230301</t>
  </si>
  <si>
    <t>HARRISVILLE</t>
  </si>
  <si>
    <t>230901</t>
  </si>
  <si>
    <t>LOWVILLE</t>
  </si>
  <si>
    <t>231101</t>
  </si>
  <si>
    <t>SOUTH LEWIS</t>
  </si>
  <si>
    <t>231301</t>
  </si>
  <si>
    <t>BEAVER RIVER</t>
  </si>
  <si>
    <t>240101</t>
  </si>
  <si>
    <t>AVON</t>
  </si>
  <si>
    <t>240201</t>
  </si>
  <si>
    <t>CALEDONIA MUMF</t>
  </si>
  <si>
    <t>240401</t>
  </si>
  <si>
    <t>GENESEO</t>
  </si>
  <si>
    <t>240801</t>
  </si>
  <si>
    <t>LIVONIA</t>
  </si>
  <si>
    <t>240901</t>
  </si>
  <si>
    <t>MOUNT MORRIS</t>
  </si>
  <si>
    <t>241001</t>
  </si>
  <si>
    <t>DANSVILLE</t>
  </si>
  <si>
    <t>241101</t>
  </si>
  <si>
    <t>DALTON-NUNDA</t>
  </si>
  <si>
    <t>241701</t>
  </si>
  <si>
    <t>YORK</t>
  </si>
  <si>
    <t>250109</t>
  </si>
  <si>
    <t>BROOKFIELD</t>
  </si>
  <si>
    <t>250201</t>
  </si>
  <si>
    <t>CAZENOVIA</t>
  </si>
  <si>
    <t>250301</t>
  </si>
  <si>
    <t>DE RUYTER</t>
  </si>
  <si>
    <t>250401</t>
  </si>
  <si>
    <t>MORRISVILLE EA</t>
  </si>
  <si>
    <t>250701</t>
  </si>
  <si>
    <t>HAMILTON</t>
  </si>
  <si>
    <t>250901</t>
  </si>
  <si>
    <t>CANASTOTA</t>
  </si>
  <si>
    <t>251101</t>
  </si>
  <si>
    <t>MADISON</t>
  </si>
  <si>
    <t>251400</t>
  </si>
  <si>
    <t>ONEIDA CITY</t>
  </si>
  <si>
    <t>251501</t>
  </si>
  <si>
    <t>STOCKBRIDGE VA</t>
  </si>
  <si>
    <t>251601</t>
  </si>
  <si>
    <t>CHITTENANGO</t>
  </si>
  <si>
    <t>260101</t>
  </si>
  <si>
    <t>BRIGHTON</t>
  </si>
  <si>
    <t>260401</t>
  </si>
  <si>
    <t>GATES CHILI</t>
  </si>
  <si>
    <t>260501</t>
  </si>
  <si>
    <t>GREECE</t>
  </si>
  <si>
    <t>260801</t>
  </si>
  <si>
    <t>E. IRONDEQUOIT</t>
  </si>
  <si>
    <t>260803</t>
  </si>
  <si>
    <t>W. IRONDEQUOIT</t>
  </si>
  <si>
    <t>260901</t>
  </si>
  <si>
    <t>HONEOYE FALLS</t>
  </si>
  <si>
    <t>261001</t>
  </si>
  <si>
    <t>SPENCERPORT</t>
  </si>
  <si>
    <t>261101</t>
  </si>
  <si>
    <t>HILTON</t>
  </si>
  <si>
    <t>261201</t>
  </si>
  <si>
    <t>PENFIELD</t>
  </si>
  <si>
    <t>261301</t>
  </si>
  <si>
    <t>FAIRPORT</t>
  </si>
  <si>
    <t>261313</t>
  </si>
  <si>
    <t>EAST ROCHESTER</t>
  </si>
  <si>
    <t>261401</t>
  </si>
  <si>
    <t>PITTSFORD</t>
  </si>
  <si>
    <t>261501</t>
  </si>
  <si>
    <t>CHURCHVILLE CH</t>
  </si>
  <si>
    <t>261600</t>
  </si>
  <si>
    <t>ROCHESTER</t>
  </si>
  <si>
    <t>261701</t>
  </si>
  <si>
    <t>RUSH HENRIETTA</t>
  </si>
  <si>
    <t>261801</t>
  </si>
  <si>
    <t>BROCKPORT</t>
  </si>
  <si>
    <t>261901</t>
  </si>
  <si>
    <t>WEBSTER</t>
  </si>
  <si>
    <t>262001</t>
  </si>
  <si>
    <t>WHEATLAND CHIL</t>
  </si>
  <si>
    <t>270100</t>
  </si>
  <si>
    <t>AMSTERDAM</t>
  </si>
  <si>
    <t>270301</t>
  </si>
  <si>
    <t>CANAJOHARIE</t>
  </si>
  <si>
    <t>270601</t>
  </si>
  <si>
    <t>FONDA FULTONVI</t>
  </si>
  <si>
    <t>270701</t>
  </si>
  <si>
    <t>FORT PLAIN</t>
  </si>
  <si>
    <t>271201</t>
  </si>
  <si>
    <t>OP-EPH-ST JHNS</t>
  </si>
  <si>
    <t>280100</t>
  </si>
  <si>
    <t>GLEN COVE</t>
  </si>
  <si>
    <t>280201</t>
  </si>
  <si>
    <t>HEMPSTEAD</t>
  </si>
  <si>
    <t>280202</t>
  </si>
  <si>
    <t>UNIONDALE</t>
  </si>
  <si>
    <t>280203</t>
  </si>
  <si>
    <t>EAST MEADOW</t>
  </si>
  <si>
    <t>280204</t>
  </si>
  <si>
    <t>NORTH BELLMORE</t>
  </si>
  <si>
    <t>280205</t>
  </si>
  <si>
    <t>LEVITTOWN</t>
  </si>
  <si>
    <t>280206</t>
  </si>
  <si>
    <t>SEAFORD</t>
  </si>
  <si>
    <t>280207</t>
  </si>
  <si>
    <t>BELLMORE</t>
  </si>
  <si>
    <t>280208</t>
  </si>
  <si>
    <t>ROOSEVELT</t>
  </si>
  <si>
    <t>280209</t>
  </si>
  <si>
    <t>FREEPORT</t>
  </si>
  <si>
    <t>280210</t>
  </si>
  <si>
    <t>BALDWIN</t>
  </si>
  <si>
    <t>280211</t>
  </si>
  <si>
    <t>OCEANSIDE</t>
  </si>
  <si>
    <t>280212</t>
  </si>
  <si>
    <t>MALVERNE</t>
  </si>
  <si>
    <t>280213</t>
  </si>
  <si>
    <t>V STR THIRTEEN</t>
  </si>
  <si>
    <t>280214</t>
  </si>
  <si>
    <t>HEWLETT WOODME</t>
  </si>
  <si>
    <t>280215</t>
  </si>
  <si>
    <t>LAWRENCE</t>
  </si>
  <si>
    <t>280216</t>
  </si>
  <si>
    <t>ELMONT</t>
  </si>
  <si>
    <t>280217</t>
  </si>
  <si>
    <t>FRANKLIN SQUAR</t>
  </si>
  <si>
    <t>280218</t>
  </si>
  <si>
    <t>GARDEN CITY</t>
  </si>
  <si>
    <t>280219</t>
  </si>
  <si>
    <t>EAST ROCKAWAY</t>
  </si>
  <si>
    <t>280220</t>
  </si>
  <si>
    <t>LYNBROOK</t>
  </si>
  <si>
    <t>280221</t>
  </si>
  <si>
    <t>ROCKVILLE CENT</t>
  </si>
  <si>
    <t>280222</t>
  </si>
  <si>
    <t>FLORAL PARK</t>
  </si>
  <si>
    <t>280223</t>
  </si>
  <si>
    <t>WANTAGH</t>
  </si>
  <si>
    <t>280224</t>
  </si>
  <si>
    <t>V STR TWENTY-F</t>
  </si>
  <si>
    <t>280225</t>
  </si>
  <si>
    <t>MERRICK</t>
  </si>
  <si>
    <t>280226</t>
  </si>
  <si>
    <t>ISLAND TREES</t>
  </si>
  <si>
    <t>280227</t>
  </si>
  <si>
    <t>WEST HEMPSTEAD</t>
  </si>
  <si>
    <t>280229</t>
  </si>
  <si>
    <t>NORTH MERRICK</t>
  </si>
  <si>
    <t>280230</t>
  </si>
  <si>
    <t>VALLEY STR UF</t>
  </si>
  <si>
    <t>280231</t>
  </si>
  <si>
    <t>ISLAND PARK</t>
  </si>
  <si>
    <t>280251</t>
  </si>
  <si>
    <t>VALLEY STR CHS</t>
  </si>
  <si>
    <t>280252</t>
  </si>
  <si>
    <t>SEWANHAKA</t>
  </si>
  <si>
    <t>280253</t>
  </si>
  <si>
    <t>BELLMORE-MERRI</t>
  </si>
  <si>
    <t>280300</t>
  </si>
  <si>
    <t>LONG BEACH</t>
  </si>
  <si>
    <t>280401</t>
  </si>
  <si>
    <t>WESTBURY</t>
  </si>
  <si>
    <t>280402</t>
  </si>
  <si>
    <t>EAST WILLISTON</t>
  </si>
  <si>
    <t>280403</t>
  </si>
  <si>
    <t>ROSLYN</t>
  </si>
  <si>
    <t>280404</t>
  </si>
  <si>
    <t>PORT WASHINGTO</t>
  </si>
  <si>
    <t>280405</t>
  </si>
  <si>
    <t>NEW HYDE PARK</t>
  </si>
  <si>
    <t>280406</t>
  </si>
  <si>
    <t>MANHASSET</t>
  </si>
  <si>
    <t>280407</t>
  </si>
  <si>
    <t>GREAT NECK</t>
  </si>
  <si>
    <t>280409</t>
  </si>
  <si>
    <t>HERRICKS</t>
  </si>
  <si>
    <t>280410</t>
  </si>
  <si>
    <t>MINEOLA</t>
  </si>
  <si>
    <t>280411</t>
  </si>
  <si>
    <t>CARLE PLACE</t>
  </si>
  <si>
    <t>280501</t>
  </si>
  <si>
    <t>NORTH SHORE</t>
  </si>
  <si>
    <t>280502</t>
  </si>
  <si>
    <t>SYOSSET</t>
  </si>
  <si>
    <t>280503</t>
  </si>
  <si>
    <t>LOCUST VALLEY</t>
  </si>
  <si>
    <t>280504</t>
  </si>
  <si>
    <t>PLAINVIEW</t>
  </si>
  <si>
    <t>280506</t>
  </si>
  <si>
    <t>OYSTER BAY</t>
  </si>
  <si>
    <t>280515</t>
  </si>
  <si>
    <t>JERICHO</t>
  </si>
  <si>
    <t>280517</t>
  </si>
  <si>
    <t>HICKSVILLE</t>
  </si>
  <si>
    <t>280518</t>
  </si>
  <si>
    <t>PLAINEDGE</t>
  </si>
  <si>
    <t>280521</t>
  </si>
  <si>
    <t>BETHPAGE</t>
  </si>
  <si>
    <t>280522</t>
  </si>
  <si>
    <t>FARMINGDALE</t>
  </si>
  <si>
    <t>280523</t>
  </si>
  <si>
    <t>MASSAPEQUA</t>
  </si>
  <si>
    <t>300000</t>
  </si>
  <si>
    <t>NEW YORK CITY</t>
  </si>
  <si>
    <t>400301</t>
  </si>
  <si>
    <t>LEWISTON PORTE</t>
  </si>
  <si>
    <t>400400</t>
  </si>
  <si>
    <t>LOCKPORT</t>
  </si>
  <si>
    <t>400601</t>
  </si>
  <si>
    <t>NEWFANE</t>
  </si>
  <si>
    <t>400701</t>
  </si>
  <si>
    <t>NIAGARA WHEATF</t>
  </si>
  <si>
    <t>400800</t>
  </si>
  <si>
    <t>NIAGARA FALLS</t>
  </si>
  <si>
    <t>400900</t>
  </si>
  <si>
    <t>N. TONAWANDA</t>
  </si>
  <si>
    <t>401001</t>
  </si>
  <si>
    <t>STARPOINT</t>
  </si>
  <si>
    <t>401201</t>
  </si>
  <si>
    <t>ROYALTON HARTL</t>
  </si>
  <si>
    <t>401301</t>
  </si>
  <si>
    <t>BARKER</t>
  </si>
  <si>
    <t>401501</t>
  </si>
  <si>
    <t>WILSON</t>
  </si>
  <si>
    <t>410401</t>
  </si>
  <si>
    <t>ADIRONDACK</t>
  </si>
  <si>
    <t>410601</t>
  </si>
  <si>
    <t>CAMDEN</t>
  </si>
  <si>
    <t>411101</t>
  </si>
  <si>
    <t>CLINTON</t>
  </si>
  <si>
    <t>411501</t>
  </si>
  <si>
    <t>NEW HARTFORD</t>
  </si>
  <si>
    <t>411504</t>
  </si>
  <si>
    <t>NEW YORK MILLS</t>
  </si>
  <si>
    <t>411603</t>
  </si>
  <si>
    <t>SAUQUOIT VALLE</t>
  </si>
  <si>
    <t>411701</t>
  </si>
  <si>
    <t>REMSEN</t>
  </si>
  <si>
    <t>411800</t>
  </si>
  <si>
    <t>ROME</t>
  </si>
  <si>
    <t>411902</t>
  </si>
  <si>
    <t>WATERVILLE</t>
  </si>
  <si>
    <t>412000</t>
  </si>
  <si>
    <t>SHERRILL</t>
  </si>
  <si>
    <t>412201</t>
  </si>
  <si>
    <t>HOLLAND PATENT</t>
  </si>
  <si>
    <t>412300</t>
  </si>
  <si>
    <t>UTICA</t>
  </si>
  <si>
    <t>412801</t>
  </si>
  <si>
    <t>WESTMORELAND</t>
  </si>
  <si>
    <t>412901</t>
  </si>
  <si>
    <t>ORISKANY</t>
  </si>
  <si>
    <t>412902</t>
  </si>
  <si>
    <t>WHITESBORO</t>
  </si>
  <si>
    <t>420101</t>
  </si>
  <si>
    <t>WEST GENESEE</t>
  </si>
  <si>
    <t>420303</t>
  </si>
  <si>
    <t>NORTH SYRACUSE</t>
  </si>
  <si>
    <t>420401</t>
  </si>
  <si>
    <t>E SYRACUSE-MIN</t>
  </si>
  <si>
    <t>420411</t>
  </si>
  <si>
    <t>JAMESVILLE-DEW</t>
  </si>
  <si>
    <t>420501</t>
  </si>
  <si>
    <t>JORDAN ELBRIDG</t>
  </si>
  <si>
    <t>420601</t>
  </si>
  <si>
    <t>FABIUS-POMPEY</t>
  </si>
  <si>
    <t>420701</t>
  </si>
  <si>
    <t>WESTHILL</t>
  </si>
  <si>
    <t>420702</t>
  </si>
  <si>
    <t>SOLVAY</t>
  </si>
  <si>
    <t>420807</t>
  </si>
  <si>
    <t>LA FAYETTE</t>
  </si>
  <si>
    <t>420901</t>
  </si>
  <si>
    <t>BALDWINSVILLE</t>
  </si>
  <si>
    <t>421001</t>
  </si>
  <si>
    <t>FAYETTEVILLE</t>
  </si>
  <si>
    <t>421101</t>
  </si>
  <si>
    <t>MARCELLUS</t>
  </si>
  <si>
    <t>421201</t>
  </si>
  <si>
    <t>ONONDAGA</t>
  </si>
  <si>
    <t>421501</t>
  </si>
  <si>
    <t>LIVERPOOL</t>
  </si>
  <si>
    <t>421504</t>
  </si>
  <si>
    <t>LYNCOURT</t>
  </si>
  <si>
    <t>421601</t>
  </si>
  <si>
    <t>SKANEATELES</t>
  </si>
  <si>
    <t>421800</t>
  </si>
  <si>
    <t>SYRACUSE</t>
  </si>
  <si>
    <t>421902</t>
  </si>
  <si>
    <t>TULLY</t>
  </si>
  <si>
    <t>430300</t>
  </si>
  <si>
    <t>CANANDAIGUA</t>
  </si>
  <si>
    <t>430501</t>
  </si>
  <si>
    <t>EAST BLOOMFIEL</t>
  </si>
  <si>
    <t>430700</t>
  </si>
  <si>
    <t>GENEVA</t>
  </si>
  <si>
    <t>430901</t>
  </si>
  <si>
    <t>GORHAM-MIDDLES</t>
  </si>
  <si>
    <t>431101</t>
  </si>
  <si>
    <t>MANCHSTR-SHRTS</t>
  </si>
  <si>
    <t>431201</t>
  </si>
  <si>
    <t>NAPLES</t>
  </si>
  <si>
    <t>431301</t>
  </si>
  <si>
    <t>PHELPS-CLIFTON</t>
  </si>
  <si>
    <t>431401</t>
  </si>
  <si>
    <t>HONEOYE</t>
  </si>
  <si>
    <t>431701</t>
  </si>
  <si>
    <t>VICTOR</t>
  </si>
  <si>
    <t>440102</t>
  </si>
  <si>
    <t>WASHINGTONVILL</t>
  </si>
  <si>
    <t>440201</t>
  </si>
  <si>
    <t>CHESTER</t>
  </si>
  <si>
    <t>440301</t>
  </si>
  <si>
    <t>CORNWALL</t>
  </si>
  <si>
    <t>440401</t>
  </si>
  <si>
    <t>PINE BUSH</t>
  </si>
  <si>
    <t>440601</t>
  </si>
  <si>
    <t>GOSHEN</t>
  </si>
  <si>
    <t>440901</t>
  </si>
  <si>
    <t>HIGHLAND FALLS</t>
  </si>
  <si>
    <t>441000</t>
  </si>
  <si>
    <t>MIDDLETOWN</t>
  </si>
  <si>
    <t>441101</t>
  </si>
  <si>
    <t>MINISINK VALLE</t>
  </si>
  <si>
    <t>441201</t>
  </si>
  <si>
    <t>MONROE WOODBUR</t>
  </si>
  <si>
    <t>441202</t>
  </si>
  <si>
    <t>KIRYAS JOEL</t>
  </si>
  <si>
    <t>441301</t>
  </si>
  <si>
    <t>VALLEY-MONTGMR</t>
  </si>
  <si>
    <t>441600</t>
  </si>
  <si>
    <t>NEWBURGH</t>
  </si>
  <si>
    <t>441800</t>
  </si>
  <si>
    <t>PORT JERVIS</t>
  </si>
  <si>
    <t>441903</t>
  </si>
  <si>
    <t>TUXEDO</t>
  </si>
  <si>
    <t>442101</t>
  </si>
  <si>
    <t>WARWICK VALLEY</t>
  </si>
  <si>
    <t>442111</t>
  </si>
  <si>
    <t>GREENWOOD LAKE</t>
  </si>
  <si>
    <t>442115</t>
  </si>
  <si>
    <t>FLORIDA</t>
  </si>
  <si>
    <t>450101</t>
  </si>
  <si>
    <t>ALBION</t>
  </si>
  <si>
    <t>450607</t>
  </si>
  <si>
    <t>KENDALL</t>
  </si>
  <si>
    <t>450704</t>
  </si>
  <si>
    <t>HOLLEY</t>
  </si>
  <si>
    <t>450801</t>
  </si>
  <si>
    <t>MEDINA</t>
  </si>
  <si>
    <t>451001</t>
  </si>
  <si>
    <t>LYNDONVILLE</t>
  </si>
  <si>
    <t>460102</t>
  </si>
  <si>
    <t>ALTMAR PARISH</t>
  </si>
  <si>
    <t>460500</t>
  </si>
  <si>
    <t>FULTON</t>
  </si>
  <si>
    <t>460701</t>
  </si>
  <si>
    <t>HANNIBAL</t>
  </si>
  <si>
    <t>460801</t>
  </si>
  <si>
    <t>CENTRAL SQUARE</t>
  </si>
  <si>
    <t>460901</t>
  </si>
  <si>
    <t>MEXICO</t>
  </si>
  <si>
    <t>461300</t>
  </si>
  <si>
    <t>OSWEGO</t>
  </si>
  <si>
    <t>461801</t>
  </si>
  <si>
    <t>PULASKI</t>
  </si>
  <si>
    <t>461901</t>
  </si>
  <si>
    <t>SANDY CREEK</t>
  </si>
  <si>
    <t>462001</t>
  </si>
  <si>
    <t>PHOENIX</t>
  </si>
  <si>
    <t>470202</t>
  </si>
  <si>
    <t>GLBTSVLLE-MT U</t>
  </si>
  <si>
    <t>470501</t>
  </si>
  <si>
    <t>EDMESTON</t>
  </si>
  <si>
    <t>470801</t>
  </si>
  <si>
    <t>LAURENS</t>
  </si>
  <si>
    <t>470901</t>
  </si>
  <si>
    <t>SCHENEVUS</t>
  </si>
  <si>
    <t>471101</t>
  </si>
  <si>
    <t>MILFORD</t>
  </si>
  <si>
    <t>471201</t>
  </si>
  <si>
    <t>MORRIS</t>
  </si>
  <si>
    <t>471400</t>
  </si>
  <si>
    <t>ONEONTA</t>
  </si>
  <si>
    <t>471601</t>
  </si>
  <si>
    <t>OTEGO-UNADILLA</t>
  </si>
  <si>
    <t>471701</t>
  </si>
  <si>
    <t>COOPERSTOWN</t>
  </si>
  <si>
    <t>472001</t>
  </si>
  <si>
    <t>RICHFIELD SPRI</t>
  </si>
  <si>
    <t>472202</t>
  </si>
  <si>
    <t>CHERRY VLY-SPR</t>
  </si>
  <si>
    <t>472506</t>
  </si>
  <si>
    <t>WORCESTER</t>
  </si>
  <si>
    <t>480101</t>
  </si>
  <si>
    <t>MAHOPAC</t>
  </si>
  <si>
    <t>480102</t>
  </si>
  <si>
    <t>CARMEL</t>
  </si>
  <si>
    <t>480401</t>
  </si>
  <si>
    <t>HALDANE</t>
  </si>
  <si>
    <t>480404</t>
  </si>
  <si>
    <t>GARRISON</t>
  </si>
  <si>
    <t>480503</t>
  </si>
  <si>
    <t>PUTNAM VALLEY</t>
  </si>
  <si>
    <t>480601</t>
  </si>
  <si>
    <t>BREWSTER</t>
  </si>
  <si>
    <t>490101</t>
  </si>
  <si>
    <t>BERLIN</t>
  </si>
  <si>
    <t>490202</t>
  </si>
  <si>
    <t>BRUNSWICK CENT</t>
  </si>
  <si>
    <t>490301</t>
  </si>
  <si>
    <t>EAST GREENBUSH</t>
  </si>
  <si>
    <t>490501</t>
  </si>
  <si>
    <t>HOOSICK FALLS</t>
  </si>
  <si>
    <t>490601</t>
  </si>
  <si>
    <t>LANSINGBURGH</t>
  </si>
  <si>
    <t>490804</t>
  </si>
  <si>
    <t>WYNANTSKILL</t>
  </si>
  <si>
    <t>491200</t>
  </si>
  <si>
    <t>RENSSELAER</t>
  </si>
  <si>
    <t>491302</t>
  </si>
  <si>
    <t>AVERILL PARK</t>
  </si>
  <si>
    <t>491401</t>
  </si>
  <si>
    <t>HOOSIC VALLEY</t>
  </si>
  <si>
    <t>491501</t>
  </si>
  <si>
    <t>SCHODACK</t>
  </si>
  <si>
    <t>491700</t>
  </si>
  <si>
    <t>TROY</t>
  </si>
  <si>
    <t>500101</t>
  </si>
  <si>
    <t>CLARKSTOWN</t>
  </si>
  <si>
    <t>500108</t>
  </si>
  <si>
    <t>NANUET</t>
  </si>
  <si>
    <t>500201</t>
  </si>
  <si>
    <t>HAVERSTRAW-ST</t>
  </si>
  <si>
    <t>500301</t>
  </si>
  <si>
    <t>S. ORANGETOWN</t>
  </si>
  <si>
    <t>500304</t>
  </si>
  <si>
    <t>NYACK</t>
  </si>
  <si>
    <t>500308</t>
  </si>
  <si>
    <t>PEARL RIVER</t>
  </si>
  <si>
    <t>500401</t>
  </si>
  <si>
    <t>SUFFERN</t>
  </si>
  <si>
    <t>500402</t>
  </si>
  <si>
    <t>EAST RAMAPO</t>
  </si>
  <si>
    <t>510101</t>
  </si>
  <si>
    <t>BRASHER FALLS</t>
  </si>
  <si>
    <t>510201</t>
  </si>
  <si>
    <t>CANTON</t>
  </si>
  <si>
    <t>510401</t>
  </si>
  <si>
    <t>CLIFTON FINE</t>
  </si>
  <si>
    <t>510501</t>
  </si>
  <si>
    <t>COLTON PIERREP</t>
  </si>
  <si>
    <t>511101</t>
  </si>
  <si>
    <t>GOUVERNEUR</t>
  </si>
  <si>
    <t>511201</t>
  </si>
  <si>
    <t>HAMMOND</t>
  </si>
  <si>
    <t>511301</t>
  </si>
  <si>
    <t>HERMON DEKALB</t>
  </si>
  <si>
    <t>511602</t>
  </si>
  <si>
    <t>LISBON</t>
  </si>
  <si>
    <t>511901</t>
  </si>
  <si>
    <t>MADRID WADDING</t>
  </si>
  <si>
    <t>512001</t>
  </si>
  <si>
    <t>MASSENA</t>
  </si>
  <si>
    <t>512101</t>
  </si>
  <si>
    <t>MORRISTOWN</t>
  </si>
  <si>
    <t>512201</t>
  </si>
  <si>
    <t>NORWOOD NORFOL</t>
  </si>
  <si>
    <t>512300</t>
  </si>
  <si>
    <t>OGDENSBURG</t>
  </si>
  <si>
    <t>512404</t>
  </si>
  <si>
    <t>HEUVELTON</t>
  </si>
  <si>
    <t>512501</t>
  </si>
  <si>
    <t>PARISHVILLE</t>
  </si>
  <si>
    <t>512902</t>
  </si>
  <si>
    <t>POTSDAM</t>
  </si>
  <si>
    <t>513102</t>
  </si>
  <si>
    <t>EDWARDS-KNOX</t>
  </si>
  <si>
    <t>520101</t>
  </si>
  <si>
    <t>BURNT HILLS</t>
  </si>
  <si>
    <t>520302</t>
  </si>
  <si>
    <t>SHENENDEHOWA</t>
  </si>
  <si>
    <t>520401</t>
  </si>
  <si>
    <t>CORINTH</t>
  </si>
  <si>
    <t>520601</t>
  </si>
  <si>
    <t>EDINBURG</t>
  </si>
  <si>
    <t>520701</t>
  </si>
  <si>
    <t>GALWAY</t>
  </si>
  <si>
    <t>521200</t>
  </si>
  <si>
    <t>MECHANICVILLE</t>
  </si>
  <si>
    <t>521301</t>
  </si>
  <si>
    <t>BALLSTON SPA</t>
  </si>
  <si>
    <t>521401</t>
  </si>
  <si>
    <t>S. GLENS FALLS</t>
  </si>
  <si>
    <t>521701</t>
  </si>
  <si>
    <t>SCHUYLERVILLE</t>
  </si>
  <si>
    <t>521800</t>
  </si>
  <si>
    <t>SARATOGA SPRIN</t>
  </si>
  <si>
    <t>522001</t>
  </si>
  <si>
    <t>STILLWATER</t>
  </si>
  <si>
    <t>522101</t>
  </si>
  <si>
    <t>WATERFORD</t>
  </si>
  <si>
    <t>530101</t>
  </si>
  <si>
    <t>DUANESBURG</t>
  </si>
  <si>
    <t>530202</t>
  </si>
  <si>
    <t>SCOTIA GLENVIL</t>
  </si>
  <si>
    <t>530301</t>
  </si>
  <si>
    <t>NISKAYUNA</t>
  </si>
  <si>
    <t>530501</t>
  </si>
  <si>
    <t>SCHALMONT</t>
  </si>
  <si>
    <t>530515</t>
  </si>
  <si>
    <t>MOHONASEN</t>
  </si>
  <si>
    <t>530600</t>
  </si>
  <si>
    <t>SCHENECTADY</t>
  </si>
  <si>
    <t>540801</t>
  </si>
  <si>
    <t>GILBOA CONESVI</t>
  </si>
  <si>
    <t>540901</t>
  </si>
  <si>
    <t>JEFFERSON</t>
  </si>
  <si>
    <t>541001</t>
  </si>
  <si>
    <t>MIDDLEBURGH</t>
  </si>
  <si>
    <t>541102</t>
  </si>
  <si>
    <t>COBLESKL-RICHM</t>
  </si>
  <si>
    <t>541201</t>
  </si>
  <si>
    <t>SCHOHARIE</t>
  </si>
  <si>
    <t>541401</t>
  </si>
  <si>
    <t>SHARON SPRINGS</t>
  </si>
  <si>
    <t>550101</t>
  </si>
  <si>
    <t>ODESSA MONTOUR</t>
  </si>
  <si>
    <t>550301</t>
  </si>
  <si>
    <t>WATKINS GLEN</t>
  </si>
  <si>
    <t>560501</t>
  </si>
  <si>
    <t>SOUTH SENECA</t>
  </si>
  <si>
    <t>560603</t>
  </si>
  <si>
    <t>ROMULUS</t>
  </si>
  <si>
    <t>560701</t>
  </si>
  <si>
    <t>SENECA FALLS</t>
  </si>
  <si>
    <t>561006</t>
  </si>
  <si>
    <t>WATERLOO CENT</t>
  </si>
  <si>
    <t>570101</t>
  </si>
  <si>
    <t>ADDISON</t>
  </si>
  <si>
    <t>570201</t>
  </si>
  <si>
    <t>AVOCA</t>
  </si>
  <si>
    <t>570302</t>
  </si>
  <si>
    <t>BATH</t>
  </si>
  <si>
    <t>570401</t>
  </si>
  <si>
    <t>BRADFORD</t>
  </si>
  <si>
    <t>570603</t>
  </si>
  <si>
    <t>CAMPBELL-SAVON</t>
  </si>
  <si>
    <t>571000</t>
  </si>
  <si>
    <t>CORNING</t>
  </si>
  <si>
    <t>571502</t>
  </si>
  <si>
    <t>CANISTEO-GREEN</t>
  </si>
  <si>
    <t>571800</t>
  </si>
  <si>
    <t>HORNELL</t>
  </si>
  <si>
    <t>571901</t>
  </si>
  <si>
    <t>ARKPORT</t>
  </si>
  <si>
    <t>572301</t>
  </si>
  <si>
    <t>PRATTSBURG</t>
  </si>
  <si>
    <t>572702</t>
  </si>
  <si>
    <t>JASPER-TRPSBRG</t>
  </si>
  <si>
    <t>572901</t>
  </si>
  <si>
    <t>HAMMONDSPORT</t>
  </si>
  <si>
    <t>573002</t>
  </si>
  <si>
    <t>WAYLAND-COHOCT</t>
  </si>
  <si>
    <t>580101</t>
  </si>
  <si>
    <t>BABYLON</t>
  </si>
  <si>
    <t>580102</t>
  </si>
  <si>
    <t>WEST BABYLON</t>
  </si>
  <si>
    <t>580103</t>
  </si>
  <si>
    <t>NORTH BABYLON</t>
  </si>
  <si>
    <t>580104</t>
  </si>
  <si>
    <t>LINDENHURST</t>
  </si>
  <si>
    <t>580105</t>
  </si>
  <si>
    <t>COPIAGUE</t>
  </si>
  <si>
    <t>580106</t>
  </si>
  <si>
    <t>AMITYVILLE</t>
  </si>
  <si>
    <t>580107</t>
  </si>
  <si>
    <t>DEER PARK</t>
  </si>
  <si>
    <t>580109</t>
  </si>
  <si>
    <t>WYANDANCH</t>
  </si>
  <si>
    <t>580201</t>
  </si>
  <si>
    <t>THREE VILLAGE</t>
  </si>
  <si>
    <t>580203</t>
  </si>
  <si>
    <t>COMSEWOGUE</t>
  </si>
  <si>
    <t>580205</t>
  </si>
  <si>
    <t>SACHEM</t>
  </si>
  <si>
    <t>580206</t>
  </si>
  <si>
    <t>PORT JEFFERSON</t>
  </si>
  <si>
    <t>580207</t>
  </si>
  <si>
    <t>MOUNT SINAI</t>
  </si>
  <si>
    <t>580208</t>
  </si>
  <si>
    <t>MILLER PLACE</t>
  </si>
  <si>
    <t>580209</t>
  </si>
  <si>
    <t>ROCKY POINT</t>
  </si>
  <si>
    <t>580211</t>
  </si>
  <si>
    <t>MIDDLE COUNTRY</t>
  </si>
  <si>
    <t>580212</t>
  </si>
  <si>
    <t>LONGWOOD</t>
  </si>
  <si>
    <t>580224</t>
  </si>
  <si>
    <t>PATCHOGUE-MEDF</t>
  </si>
  <si>
    <t>580232</t>
  </si>
  <si>
    <t>WILLIAM FLOYD</t>
  </si>
  <si>
    <t>580233</t>
  </si>
  <si>
    <t>CENTER MORICHE</t>
  </si>
  <si>
    <t>580234</t>
  </si>
  <si>
    <t>EAST MORICHES</t>
  </si>
  <si>
    <t>580235</t>
  </si>
  <si>
    <t>SOUTH COUNTRY</t>
  </si>
  <si>
    <t>580301</t>
  </si>
  <si>
    <t>EAST HAMPTON</t>
  </si>
  <si>
    <t>580303</t>
  </si>
  <si>
    <t>AMAGANSETT</t>
  </si>
  <si>
    <t>580304</t>
  </si>
  <si>
    <t>SPRINGS</t>
  </si>
  <si>
    <t>580305</t>
  </si>
  <si>
    <t>SAG HARBOR</t>
  </si>
  <si>
    <t>580306</t>
  </si>
  <si>
    <t>MONTAUK</t>
  </si>
  <si>
    <t>580401</t>
  </si>
  <si>
    <t>ELWOOD</t>
  </si>
  <si>
    <t>580402</t>
  </si>
  <si>
    <t>COLD SPRING HA</t>
  </si>
  <si>
    <t>580403</t>
  </si>
  <si>
    <t>HUNTINGTON</t>
  </si>
  <si>
    <t>580404</t>
  </si>
  <si>
    <t>NORTHPORT</t>
  </si>
  <si>
    <t>580405</t>
  </si>
  <si>
    <t>HALF HOLLOW HI</t>
  </si>
  <si>
    <t>580406</t>
  </si>
  <si>
    <t>HARBORFIELDS</t>
  </si>
  <si>
    <t>580410</t>
  </si>
  <si>
    <t>COMMACK</t>
  </si>
  <si>
    <t>580413</t>
  </si>
  <si>
    <t>S. HUNTINGTON</t>
  </si>
  <si>
    <t>580501</t>
  </si>
  <si>
    <t>BAY SHORE</t>
  </si>
  <si>
    <t>580502</t>
  </si>
  <si>
    <t>ISLIP</t>
  </si>
  <si>
    <t>580503</t>
  </si>
  <si>
    <t>EAST ISLIP</t>
  </si>
  <si>
    <t>580504</t>
  </si>
  <si>
    <t>SAYVILLE</t>
  </si>
  <si>
    <t>580505</t>
  </si>
  <si>
    <t>BAYPORT BLUE P</t>
  </si>
  <si>
    <t>580506</t>
  </si>
  <si>
    <t>HAUPPAUGE</t>
  </si>
  <si>
    <t>580507</t>
  </si>
  <si>
    <t>CONNETQUOT</t>
  </si>
  <si>
    <t>580509</t>
  </si>
  <si>
    <t>WEST ISLIP</t>
  </si>
  <si>
    <t>580512</t>
  </si>
  <si>
    <t>BRENTWOOD</t>
  </si>
  <si>
    <t>580513</t>
  </si>
  <si>
    <t>CENTRAL ISLIP</t>
  </si>
  <si>
    <t>580514</t>
  </si>
  <si>
    <t>FIRE ISLAND</t>
  </si>
  <si>
    <t>580601</t>
  </si>
  <si>
    <t>SHOREHAM-WADIN</t>
  </si>
  <si>
    <t>580602</t>
  </si>
  <si>
    <t>RIVERHEAD</t>
  </si>
  <si>
    <t>580701</t>
  </si>
  <si>
    <t>SHELTER ISLAND</t>
  </si>
  <si>
    <t>580801</t>
  </si>
  <si>
    <t>SMITHTOWN</t>
  </si>
  <si>
    <t>580805</t>
  </si>
  <si>
    <t>KINGS PARK</t>
  </si>
  <si>
    <t>580901</t>
  </si>
  <si>
    <t>REMSENBURG</t>
  </si>
  <si>
    <t>580902</t>
  </si>
  <si>
    <t>WESTHAMPTON BE</t>
  </si>
  <si>
    <t>580903</t>
  </si>
  <si>
    <t>QUOGUE</t>
  </si>
  <si>
    <t>580905</t>
  </si>
  <si>
    <t>HAMPTON BAYS</t>
  </si>
  <si>
    <t>580906</t>
  </si>
  <si>
    <t>SOUTHAMPTON</t>
  </si>
  <si>
    <t>580909</t>
  </si>
  <si>
    <t>BRIDGEHAMPTON</t>
  </si>
  <si>
    <t>580912</t>
  </si>
  <si>
    <t>EASTPORT-SOUTH</t>
  </si>
  <si>
    <t>580913</t>
  </si>
  <si>
    <t>TUCKAHOE COMMO</t>
  </si>
  <si>
    <t>580917</t>
  </si>
  <si>
    <t>EAST QUOGUE</t>
  </si>
  <si>
    <t>581002</t>
  </si>
  <si>
    <t>OYSTERPONDS</t>
  </si>
  <si>
    <t>581004</t>
  </si>
  <si>
    <t>FISHERS ISLAND</t>
  </si>
  <si>
    <t>581005</t>
  </si>
  <si>
    <t>SOUTHOLD</t>
  </si>
  <si>
    <t>581010</t>
  </si>
  <si>
    <t>GREENPORT</t>
  </si>
  <si>
    <t>581012</t>
  </si>
  <si>
    <t>MATTITUCK-CUTC</t>
  </si>
  <si>
    <t>590501</t>
  </si>
  <si>
    <t>FALLSBURG</t>
  </si>
  <si>
    <t>590801</t>
  </si>
  <si>
    <t>ELDRED</t>
  </si>
  <si>
    <t>590901</t>
  </si>
  <si>
    <t>LIBERTY</t>
  </si>
  <si>
    <t>591201</t>
  </si>
  <si>
    <t>TRI VALLEY</t>
  </si>
  <si>
    <t>591301</t>
  </si>
  <si>
    <t>ROSCOE</t>
  </si>
  <si>
    <t>591302</t>
  </si>
  <si>
    <t>LIVINGSTON MAN</t>
  </si>
  <si>
    <t>591401</t>
  </si>
  <si>
    <t>MONTICELLO</t>
  </si>
  <si>
    <t>591502</t>
  </si>
  <si>
    <t>SULLIVAN WEST</t>
  </si>
  <si>
    <t>600101</t>
  </si>
  <si>
    <t>WAVERLY</t>
  </si>
  <si>
    <t>600301</t>
  </si>
  <si>
    <t>CANDOR</t>
  </si>
  <si>
    <t>600402</t>
  </si>
  <si>
    <t>NEWARK VALLEY</t>
  </si>
  <si>
    <t>600601</t>
  </si>
  <si>
    <t>OWEGO-APALACHI</t>
  </si>
  <si>
    <t>600801</t>
  </si>
  <si>
    <t>SPENCER VAN ET</t>
  </si>
  <si>
    <t>600903</t>
  </si>
  <si>
    <t>TIOGA</t>
  </si>
  <si>
    <t>610301</t>
  </si>
  <si>
    <t>DRYDEN</t>
  </si>
  <si>
    <t>610501</t>
  </si>
  <si>
    <t>GROTON</t>
  </si>
  <si>
    <t>610600</t>
  </si>
  <si>
    <t>ITHACA</t>
  </si>
  <si>
    <t>610801</t>
  </si>
  <si>
    <t>LANSING</t>
  </si>
  <si>
    <t>610901</t>
  </si>
  <si>
    <t>NEWFIELD</t>
  </si>
  <si>
    <t>611001</t>
  </si>
  <si>
    <t>TRUMANSBURG</t>
  </si>
  <si>
    <t>620600</t>
  </si>
  <si>
    <t>KINGSTON</t>
  </si>
  <si>
    <t>620803</t>
  </si>
  <si>
    <t>HIGHLAND</t>
  </si>
  <si>
    <t>620901</t>
  </si>
  <si>
    <t>RONDOUT VALLEY</t>
  </si>
  <si>
    <t>621001</t>
  </si>
  <si>
    <t>MARLBORO</t>
  </si>
  <si>
    <t>621101</t>
  </si>
  <si>
    <t>NEW PALTZ</t>
  </si>
  <si>
    <t>621201</t>
  </si>
  <si>
    <t>ONTEORA</t>
  </si>
  <si>
    <t>621601</t>
  </si>
  <si>
    <t>SAUGERTIES</t>
  </si>
  <si>
    <t>621801</t>
  </si>
  <si>
    <t>WALLKILL</t>
  </si>
  <si>
    <t>622002</t>
  </si>
  <si>
    <t>ELLENVILLE</t>
  </si>
  <si>
    <t>630101</t>
  </si>
  <si>
    <t>BOLTON</t>
  </si>
  <si>
    <t>630202</t>
  </si>
  <si>
    <t>NORTH WARREN</t>
  </si>
  <si>
    <t>630300</t>
  </si>
  <si>
    <t>GLENS FALLS</t>
  </si>
  <si>
    <t>630601</t>
  </si>
  <si>
    <t>JOHNSBURG</t>
  </si>
  <si>
    <t>630701</t>
  </si>
  <si>
    <t>LAKE GEORGE</t>
  </si>
  <si>
    <t>630801</t>
  </si>
  <si>
    <t>HADLEY LUZERNE</t>
  </si>
  <si>
    <t>630902</t>
  </si>
  <si>
    <t>QUEENSBURY</t>
  </si>
  <si>
    <t>630918</t>
  </si>
  <si>
    <t>GLENS FALLS CO</t>
  </si>
  <si>
    <t>631201</t>
  </si>
  <si>
    <t>WARRENSBURG</t>
  </si>
  <si>
    <t>640101</t>
  </si>
  <si>
    <t>ARGYLE</t>
  </si>
  <si>
    <t>640502</t>
  </si>
  <si>
    <t>FORT ANN</t>
  </si>
  <si>
    <t>640601</t>
  </si>
  <si>
    <t>FORT EDWARD</t>
  </si>
  <si>
    <t>640701</t>
  </si>
  <si>
    <t>GRANVILLE</t>
  </si>
  <si>
    <t>640801</t>
  </si>
  <si>
    <t>GREENWICH</t>
  </si>
  <si>
    <t>641001</t>
  </si>
  <si>
    <t>HARTFORD</t>
  </si>
  <si>
    <t>641301</t>
  </si>
  <si>
    <t>HUDSON FALLS</t>
  </si>
  <si>
    <t>641401</t>
  </si>
  <si>
    <t>PUTNAM</t>
  </si>
  <si>
    <t>641501</t>
  </si>
  <si>
    <t>SALEM</t>
  </si>
  <si>
    <t>641610</t>
  </si>
  <si>
    <t>CAMBRIDGE</t>
  </si>
  <si>
    <t>641701</t>
  </si>
  <si>
    <t>WHITEHALL</t>
  </si>
  <si>
    <t>650101</t>
  </si>
  <si>
    <t>NEWARK</t>
  </si>
  <si>
    <t>650301</t>
  </si>
  <si>
    <t>CLYDE-SAVANNAH</t>
  </si>
  <si>
    <t>650501</t>
  </si>
  <si>
    <t>LYONS</t>
  </si>
  <si>
    <t>650701</t>
  </si>
  <si>
    <t>MARION</t>
  </si>
  <si>
    <t>650801</t>
  </si>
  <si>
    <t>WAYNE</t>
  </si>
  <si>
    <t>650901</t>
  </si>
  <si>
    <t>PALMYRA-MACEDO</t>
  </si>
  <si>
    <t>650902</t>
  </si>
  <si>
    <t>GANANDA</t>
  </si>
  <si>
    <t>651201</t>
  </si>
  <si>
    <t>SODUS</t>
  </si>
  <si>
    <t>651402</t>
  </si>
  <si>
    <t>WILLIAMSON</t>
  </si>
  <si>
    <t>651501</t>
  </si>
  <si>
    <t>N. ROSE-WOLCOT</t>
  </si>
  <si>
    <t>651503</t>
  </si>
  <si>
    <t>RED CREEK</t>
  </si>
  <si>
    <t>660101</t>
  </si>
  <si>
    <t>KATONAH LEWISB</t>
  </si>
  <si>
    <t>660102</t>
  </si>
  <si>
    <t>BEDFORD</t>
  </si>
  <si>
    <t>660202</t>
  </si>
  <si>
    <t>CROTON HARMON</t>
  </si>
  <si>
    <t>660203</t>
  </si>
  <si>
    <t>HENDRICK HUDSO</t>
  </si>
  <si>
    <t>660301</t>
  </si>
  <si>
    <t>EASTCHESTER</t>
  </si>
  <si>
    <t>660302</t>
  </si>
  <si>
    <t>TUCKAHOE</t>
  </si>
  <si>
    <t>660303</t>
  </si>
  <si>
    <t>BRONXVILLE</t>
  </si>
  <si>
    <t>660401</t>
  </si>
  <si>
    <t>TARRYTOWN</t>
  </si>
  <si>
    <t>660402</t>
  </si>
  <si>
    <t>IRVINGTON</t>
  </si>
  <si>
    <t>660403</t>
  </si>
  <si>
    <t>DOBBS FERRY</t>
  </si>
  <si>
    <t>660404</t>
  </si>
  <si>
    <t>HASTINGS ON HU</t>
  </si>
  <si>
    <t>660405</t>
  </si>
  <si>
    <t>ARDSLEY</t>
  </si>
  <si>
    <t>660406</t>
  </si>
  <si>
    <t>EDGEMONT</t>
  </si>
  <si>
    <t>660407</t>
  </si>
  <si>
    <t>GREENBURGH</t>
  </si>
  <si>
    <t>660409</t>
  </si>
  <si>
    <t>ELMSFORD</t>
  </si>
  <si>
    <t>660501</t>
  </si>
  <si>
    <t>HARRISON</t>
  </si>
  <si>
    <t>660701</t>
  </si>
  <si>
    <t>MAMARONECK</t>
  </si>
  <si>
    <t>660801</t>
  </si>
  <si>
    <t>MT PLEAS CENT</t>
  </si>
  <si>
    <t>660802</t>
  </si>
  <si>
    <t>POCANTICO HILL</t>
  </si>
  <si>
    <t>660805</t>
  </si>
  <si>
    <t>VALHALLA</t>
  </si>
  <si>
    <t>660809</t>
  </si>
  <si>
    <t>PLEASANTVILLE</t>
  </si>
  <si>
    <t>660900</t>
  </si>
  <si>
    <t>MOUNT VERNON</t>
  </si>
  <si>
    <t>661004</t>
  </si>
  <si>
    <t>CHAPPAQUA</t>
  </si>
  <si>
    <t>661100</t>
  </si>
  <si>
    <t>NEW ROCHELLE</t>
  </si>
  <si>
    <t>661201</t>
  </si>
  <si>
    <t>BYRAM HILLS</t>
  </si>
  <si>
    <t>661301</t>
  </si>
  <si>
    <t>NORTH SALEM</t>
  </si>
  <si>
    <t>661401</t>
  </si>
  <si>
    <t>OSSINING</t>
  </si>
  <si>
    <t>661402</t>
  </si>
  <si>
    <t>BRIARCLIFF MAN</t>
  </si>
  <si>
    <t>661500</t>
  </si>
  <si>
    <t>PEEKSKILL</t>
  </si>
  <si>
    <t>661601</t>
  </si>
  <si>
    <t>PELHAM</t>
  </si>
  <si>
    <t>661800</t>
  </si>
  <si>
    <t>RYE</t>
  </si>
  <si>
    <t>661901</t>
  </si>
  <si>
    <t>RYE NECK</t>
  </si>
  <si>
    <t>661904</t>
  </si>
  <si>
    <t>PORT CHESTER</t>
  </si>
  <si>
    <t>661905</t>
  </si>
  <si>
    <t>BLIND BROOK-RY</t>
  </si>
  <si>
    <t>662001</t>
  </si>
  <si>
    <t>SCARSDALE</t>
  </si>
  <si>
    <t>662101</t>
  </si>
  <si>
    <t>SOMERS</t>
  </si>
  <si>
    <t>662200</t>
  </si>
  <si>
    <t>WHITE PLAINS</t>
  </si>
  <si>
    <t>662300</t>
  </si>
  <si>
    <t>YONKERS</t>
  </si>
  <si>
    <t>662401</t>
  </si>
  <si>
    <t>LAKELAND</t>
  </si>
  <si>
    <t>662402</t>
  </si>
  <si>
    <t>YORKTOWN</t>
  </si>
  <si>
    <t>670201</t>
  </si>
  <si>
    <t>ATTICA</t>
  </si>
  <si>
    <t>670401</t>
  </si>
  <si>
    <t>LETCHWORTH</t>
  </si>
  <si>
    <t>671002</t>
  </si>
  <si>
    <t>WYOMING</t>
  </si>
  <si>
    <t>671201</t>
  </si>
  <si>
    <t>PERRY</t>
  </si>
  <si>
    <t>671501</t>
  </si>
  <si>
    <t>WARSAW</t>
  </si>
  <si>
    <t>680601</t>
  </si>
  <si>
    <t>PENN  YAN</t>
  </si>
  <si>
    <t>680801</t>
  </si>
  <si>
    <t>DUNDEE</t>
  </si>
  <si>
    <t>999999</t>
  </si>
  <si>
    <t>STATE TOTALS</t>
  </si>
  <si>
    <t>=&gt;</t>
  </si>
  <si>
    <t>A = SCHOOL CODE</t>
  </si>
  <si>
    <t>B = SCHOOL NAME</t>
  </si>
  <si>
    <t xml:space="preserve"> 03/31/20</t>
  </si>
  <si>
    <t>999997</t>
  </si>
  <si>
    <t>complete</t>
  </si>
  <si>
    <t>999998</t>
  </si>
  <si>
    <t>incomplete</t>
  </si>
  <si>
    <t xml:space="preserve">DATABASE EDITION 0139C      MODEL EDITION SA202-1   0139C           </t>
  </si>
  <si>
    <t>C = DATA STATUS (0=INCOMPLETE/UNVERIFIED DATA)</t>
  </si>
  <si>
    <t>D = REP INDICATOR (1=SED REPRESENTATIVE DIST)</t>
  </si>
  <si>
    <t>DBSAA1</t>
  </si>
  <si>
    <t>E(FA0197) 00 2020-21 FOUNDATION AID</t>
  </si>
  <si>
    <t>F(FA0013) 00 2020-21 CHARTER SCHOOL TRANSITIONAL</t>
  </si>
  <si>
    <t>G(FA0029) 00 2020-21 HIGH TAX AID</t>
  </si>
  <si>
    <t>H(FA0065) 00 2020-21 SUMMER TRANSPORTATION AID</t>
  </si>
  <si>
    <t>I(FA0069) 00 2020-21 TRANSPORTATION AID W/O SUMMER</t>
  </si>
  <si>
    <t>J(FA0073) 00 2020-21 BUILDING AID</t>
  </si>
  <si>
    <t>K(FA0077) 00 2020-21 BUILDING REORG INCENTIVE AID</t>
  </si>
  <si>
    <t>L(FA0081) 00 2020-21 OPERATING REORG INCENTIVE AID</t>
  </si>
  <si>
    <t>M(FA0085) 00 2020-21 NON-CMPNT COMPUTER ADMIN AID</t>
  </si>
  <si>
    <t>N(FA0089) 00 2020-21 NON-CMPNT CAREER EDN AID</t>
  </si>
  <si>
    <t>O(FA0021) 00 2020-21 NON-CMPNT ACADEMIC IMPROVMT AID</t>
  </si>
  <si>
    <t>P(FA0093) 00 2020-21 BOCES AID</t>
  </si>
  <si>
    <t>Q(FA0097) 00 2020-21 PUBLIC EC HIGH COST AID</t>
  </si>
  <si>
    <t>R(FA0101) 00 2020-21 PRIVATE EXCESS COST AID</t>
  </si>
  <si>
    <t>S(FA0105) 00 2020-21 SOFTWARE AID</t>
  </si>
  <si>
    <t>T(FA0109) 00 2020-21 LIBRARY MATERIALS AID</t>
  </si>
  <si>
    <t>U(FA0113) 00 2020-21 TEXTBOOK AID</t>
  </si>
  <si>
    <t>V(FA0117) 00 2020-21 HARDWARE &amp; TECHNOLOGY AID</t>
  </si>
  <si>
    <t>W(FA0121) 00 2020-21 FULL DAY K CONVERSION</t>
  </si>
  <si>
    <t>X(FA0125) 00 2020-21 UNIV PREKINDERGARTEN AID</t>
  </si>
  <si>
    <t>Y(FA0033) 00 2020-21 SUPPLEMENTAL PUB EXCESS COST</t>
  </si>
  <si>
    <t>Z(FA0025) 00 2020-21 ACADEMIC ENHANCEMENT AID</t>
  </si>
  <si>
    <t>AA(CF0060) 00 PANDEMIC ADJUSTMENT</t>
  </si>
  <si>
    <t>AB(CF0062) 00 FEDERAL CARES RESTORATION</t>
  </si>
  <si>
    <t>AC(FA0189) 00 2020-21 TOTAL AID</t>
  </si>
  <si>
    <t>AD(SE0011) 00 2020-21 COMMUNITY SCHOOLS SETASIDE</t>
  </si>
  <si>
    <t>2020-21 Total Aid w/o Bldg Aids</t>
  </si>
  <si>
    <t>DACLB1</t>
  </si>
  <si>
    <t xml:space="preserve"> 11/17/20</t>
  </si>
  <si>
    <t>E(FA0198) 00 2020-21 FOUNDATION AID</t>
  </si>
  <si>
    <t>F(FA0014) 00 2020-21 CHARTER SCHOOL TRANSITIONAL</t>
  </si>
  <si>
    <t>G(FA0030) 00 2020-21 HIGH TAX AID</t>
  </si>
  <si>
    <t>H(FA0066) 00 2020-21 SUMMER TRANSPORTATION AID</t>
  </si>
  <si>
    <t>I(FA0070) 00 2020-21 TRANSPORTATION AID W/O SUMMER</t>
  </si>
  <si>
    <t>J(FA0074) 00 2020-21 BUILDING AID</t>
  </si>
  <si>
    <t>K(FA0078) 00 2020-21 BUILDING REORG INCENTIVE AID</t>
  </si>
  <si>
    <t>L(FA0082) 00 2020-21 OPERATING REORG INCENTIVE AID</t>
  </si>
  <si>
    <t>M(FA0086) 00 2020-21 NON-CMPNT COMPUTER ADMIN AID</t>
  </si>
  <si>
    <t>N(FA0090) 00 2020-21 NON-CMPNT CAREER EDN AID</t>
  </si>
  <si>
    <t>O(FA0022) 00 2020-21 NON-CMPNT ACADEMIC IMPROVMT AID</t>
  </si>
  <si>
    <t>P(FA0094) 00 2020-21 BOCES AID</t>
  </si>
  <si>
    <t>Q(FA0098) 00 2020-21 PUBLIC EC HIGH COST AID</t>
  </si>
  <si>
    <t>R(FA0102) 00 2020-21 PRIVATE EXCESS COST AID</t>
  </si>
  <si>
    <t>S(FA0106) 00 2020-21 SOFTWARE AID</t>
  </si>
  <si>
    <t>T(FA0110) 00 2020-21 LIBRARY MATERIALS AID</t>
  </si>
  <si>
    <t>U(FA0114) 00 2020-21 TEXTBOOK AID</t>
  </si>
  <si>
    <t>V(FA0118) 00 2020-21 HARDWARE &amp; TECHNOLOGY AID</t>
  </si>
  <si>
    <t>W(FA0122) 00 2020-21 FULL DAY K CONVERSION</t>
  </si>
  <si>
    <t>X(FA0126) 00 2020-21 UNIV PREKINDERGARTEN AID</t>
  </si>
  <si>
    <t>Y(FA0034) 00 2020-21 SUPPLEMENTAL PUB EXCESS COST</t>
  </si>
  <si>
    <t>Z(FA0026) 00 2020-21 ACADEMIC ENHANCEMENT AID</t>
  </si>
  <si>
    <t>AA(A40182) 00 2020-21 PANDEMIC ADJUSTMENT</t>
  </si>
  <si>
    <t>AB(FA0190) 00 2020-21 TOTAL AID</t>
  </si>
  <si>
    <t>AC(A10027) 00 2020-21 UNCONFIRMED TRANSPORTATION AID</t>
  </si>
  <si>
    <t>AD(S10003) 00 2020-21 COMMUNITY SCHOOLS SETASIDE</t>
  </si>
  <si>
    <t xml:space="preserve">DATABASE EDITION 0082C      MODEL EDITION CL212-2   0082C           </t>
  </si>
  <si>
    <t>DACLA1</t>
  </si>
  <si>
    <t>E(FA0197) 00 2021-22 FOUNDATION AID</t>
  </si>
  <si>
    <t>F(FA0013) 00 2021-22 CHARTER SCHOOL TRANSITIONAL</t>
  </si>
  <si>
    <t>G(FA0029) 00 2021-22 HIGH TAX AID</t>
  </si>
  <si>
    <t>H(FA0065) 00 2021-22 SUMMER TRANSPORTATION AID</t>
  </si>
  <si>
    <t>I(FA0069) 00 2021-22 TRANSPORTATION AID W/O SUMMER</t>
  </si>
  <si>
    <t>J(FA0073) 00 2021-22 BUILDING AID</t>
  </si>
  <si>
    <t>K(FA0077) 00 2021-22 BUILDING REORG INCENTIVE AID</t>
  </si>
  <si>
    <t>L(FA0081) 00 2021-22 OPERATING REORG INCENTIVE AID</t>
  </si>
  <si>
    <t>M(FA0085) 00 2021-22 NON-CMPNT COMPUTER ADMIN AID</t>
  </si>
  <si>
    <t>N(FA0089) 00 2021-22 NON-CMPNT CAREER EDN AID</t>
  </si>
  <si>
    <t>O(FA0021) 00 2021-22 NON-CMPNT ACADEMIC IMPROVMT AID</t>
  </si>
  <si>
    <t>P(FA0093) 00 2021-22 BOCES AID</t>
  </si>
  <si>
    <t>Q(FA0097) 00 2021-22 PUBLIC EC HIGH COST AID</t>
  </si>
  <si>
    <t>R(FA0101) 00 2021-22 PRIVATE EXCESS COST AID</t>
  </si>
  <si>
    <t>S(FA0105) 00 2021-22 SOFTWARE AID</t>
  </si>
  <si>
    <t>T(FA0109) 00 2021-22 LIBRARY MATERIALS AID</t>
  </si>
  <si>
    <t>U(FA0113) 00 2021-22 TEXTBOOK AID</t>
  </si>
  <si>
    <t>V(FA0117) 00 2021-22 HARDWARE &amp; TECHNOLOGY AID</t>
  </si>
  <si>
    <t>W(FA0121) 00 2021-22 FULL DAY K CONVERSION</t>
  </si>
  <si>
    <t>X(FA0125) 00 2021-22 UNIV PREKINDERGARTEN AID</t>
  </si>
  <si>
    <t>Y(FA0033) 00 2021-22 SUPPLEMENTAL PUB EXCESS COST</t>
  </si>
  <si>
    <t>Z(FA0025) 00 2021-22 ACADEMIC ENHANCEMENT AID</t>
  </si>
  <si>
    <t>AA(FA0037) 00 2021-22 INSTRUCTIONAL COMPU TECH AID</t>
  </si>
  <si>
    <t>AB(FA0041) 00 2021-22 SHARED SERVICES AID, NON-CMPNT</t>
  </si>
  <si>
    <t>AC(FA0189) 00 2021-22 TOTAL AID</t>
  </si>
  <si>
    <t>AD(SE0011) 00 2021-22 COMMUNITY SCHOOLS SETASIDE</t>
  </si>
  <si>
    <t>DBSAB1</t>
  </si>
  <si>
    <t>F(FA0014) 00 2019-20 CHARTER SCHOOL TRANSITIONAL</t>
  </si>
  <si>
    <t>G(FA0030) 00 2019-20 HIGH TAX AID</t>
  </si>
  <si>
    <t>H(FA0066) 00 2019-20 SUMMER TRANSPORTATION AID</t>
  </si>
  <si>
    <t>I(FA0070) 00 2019-20 TRANSPORTATION AID W/O SUMMER</t>
  </si>
  <si>
    <t>J(FA0074) 00 2019-20 BUILDING AID</t>
  </si>
  <si>
    <t>K(FA0078) 00 2019-20 BUILDING REORG INCENTIVE AID</t>
  </si>
  <si>
    <t>L(FA0082) 00 2019-20 OPERATING REORG INCENTIVE AID</t>
  </si>
  <si>
    <t>M(FA0086) 00 2019-20 NON-CMPNT COMPUTER ADMIN AID</t>
  </si>
  <si>
    <t>N(FA0090) 00 2019-20 NON-CMPNT CAREER EDN AID</t>
  </si>
  <si>
    <t>O(FA0022) 00 2019-20 NON-CMPNT ACADEMIC IMPROVMT AID</t>
  </si>
  <si>
    <t>P(FA0094) 00 2019-20 BOCES AID</t>
  </si>
  <si>
    <t>Q(FA0098) 00 2019-20 PUBLIC EC HIGH COST AID</t>
  </si>
  <si>
    <t>R(FA0102) 00 2019-20 PRIVATE EXCESS COST AID</t>
  </si>
  <si>
    <t>S(FA0106) 00 2019-20 SOFTWARE AID</t>
  </si>
  <si>
    <t>T(FA0110) 00 2019-20 LIBRARY MATERIALS AID</t>
  </si>
  <si>
    <t>U(FA0114) 00 2019-20 TEXTBOOK AID</t>
  </si>
  <si>
    <t>V(FA0118) 00 2019-20 HARDWARE &amp; TECHNOLOGY AID</t>
  </si>
  <si>
    <t>W(FA0122) 00 2019-20 FULL DAY K CONVERSION</t>
  </si>
  <si>
    <t>X(FA0126) 00 2019-20 UNIV PREKINDERGARTEN AID</t>
  </si>
  <si>
    <t>Y(FA0034) 00 2019-20 SUPPLEMENTAL PUB EXCESS COST</t>
  </si>
  <si>
    <t>Z(FA0026) 00 2019-20 ACADEMIC ENHANCEMENT AID</t>
  </si>
  <si>
    <t>AA(FA0190) 00 2019-20 TOTAL AID</t>
  </si>
  <si>
    <t>AB(A10027) 00 2019-20 UNCONFIRMED TRANSPORTATION AID</t>
  </si>
  <si>
    <t>AC(S10003) 00 2019-20 COMMUNITY SCHOOLS SETASIDE</t>
  </si>
  <si>
    <t>2019-20 Total Aid w/o Bldg Aids</t>
  </si>
  <si>
    <t>Foundation Aid</t>
  </si>
  <si>
    <t>Charter School Transition Aid</t>
  </si>
  <si>
    <t>High Tax Aid</t>
  </si>
  <si>
    <t>Summer Transportation Aid</t>
  </si>
  <si>
    <t>Transportation Aid w/o Summer</t>
  </si>
  <si>
    <t>Building Aid</t>
  </si>
  <si>
    <t>Building Reorganization Aid</t>
  </si>
  <si>
    <t>Operating Reorganization Incentive Aid</t>
  </si>
  <si>
    <t>Non-BOCES Computer Administration Aid</t>
  </si>
  <si>
    <t>Non-BOCES Career Education Aid</t>
  </si>
  <si>
    <t>Non-BOCES Academic Improvement Aid</t>
  </si>
  <si>
    <t>BOCES AID</t>
  </si>
  <si>
    <t>Public Excess Cost High Cost Aid</t>
  </si>
  <si>
    <t>Private Excess Cost Aid</t>
  </si>
  <si>
    <t>Software Aid</t>
  </si>
  <si>
    <t>Library Materials Aid</t>
  </si>
  <si>
    <t>Textbook Aid</t>
  </si>
  <si>
    <t>Hardware and Technology Aid</t>
  </si>
  <si>
    <t>Full-Day Kindergarten Conversion Aid</t>
  </si>
  <si>
    <t>Supplemental Public Excess Cost Aid</t>
  </si>
  <si>
    <t>Academic Enhancement Aid</t>
  </si>
  <si>
    <t>Total Aid</t>
  </si>
  <si>
    <t>Unconfirmed Transportation Aid</t>
  </si>
  <si>
    <t>Community Schools Setaside</t>
  </si>
  <si>
    <t>2020-21</t>
  </si>
  <si>
    <t>Change</t>
  </si>
  <si>
    <t>% Change</t>
  </si>
  <si>
    <t>2021-22</t>
  </si>
  <si>
    <t>November 2020</t>
  </si>
  <si>
    <t>Pandemic Adjustment</t>
  </si>
  <si>
    <t>CARES Act Allocation</t>
  </si>
  <si>
    <t>NA</t>
  </si>
  <si>
    <t>Universal Prekindergarten Aid</t>
  </si>
  <si>
    <t xml:space="preserve"> 11/14/11</t>
  </si>
  <si>
    <t xml:space="preserve">ALBANY        </t>
  </si>
  <si>
    <t>ALBANY CITY SD</t>
  </si>
  <si>
    <t>Albany</t>
  </si>
  <si>
    <t xml:space="preserve">BERNE KNOX    </t>
  </si>
  <si>
    <t>BERNE-KNOX-WESTERLO CSD</t>
  </si>
  <si>
    <t xml:space="preserve">BETHLEHEM     </t>
  </si>
  <si>
    <t>BETHLEHEM CSD</t>
  </si>
  <si>
    <t>RAVENA-COEYMANS-SELKIRK CSD</t>
  </si>
  <si>
    <t xml:space="preserve">COHOES        </t>
  </si>
  <si>
    <t>COHOES CITY SD</t>
  </si>
  <si>
    <t xml:space="preserve">SOUTH COLONIE </t>
  </si>
  <si>
    <t>SOUTH COLONIE CSD</t>
  </si>
  <si>
    <t xml:space="preserve">MENANDS       </t>
  </si>
  <si>
    <t>MENANDS UFSD</t>
  </si>
  <si>
    <t xml:space="preserve">NORTH COLONIE </t>
  </si>
  <si>
    <t>NORTH COLONIE CSD</t>
  </si>
  <si>
    <t xml:space="preserve">GREEN ISLAND  </t>
  </si>
  <si>
    <t>GREEN ISLAND UFSD</t>
  </si>
  <si>
    <t xml:space="preserve">GUILDERLAND   </t>
  </si>
  <si>
    <t>GUILDERLAND CSD</t>
  </si>
  <si>
    <t xml:space="preserve">VOORHEESVILLE </t>
  </si>
  <si>
    <t>VOORHEESVILLE CSD</t>
  </si>
  <si>
    <t xml:space="preserve">WATERVLIET    </t>
  </si>
  <si>
    <t>WATERVLIET CITY SD</t>
  </si>
  <si>
    <t xml:space="preserve">ALFRED ALMOND </t>
  </si>
  <si>
    <t>ALFRED-ALMOND CSD</t>
  </si>
  <si>
    <t>Allegany</t>
  </si>
  <si>
    <t xml:space="preserve">ANDOVER       </t>
  </si>
  <si>
    <t>ANDOVER CSD</t>
  </si>
  <si>
    <t xml:space="preserve">GENESEE VALLEY CSD </t>
  </si>
  <si>
    <t xml:space="preserve">BELFAST       </t>
  </si>
  <si>
    <t>BELFAST CSD</t>
  </si>
  <si>
    <t xml:space="preserve">CANASERAGA    </t>
  </si>
  <si>
    <t>CANASERAGA CSD</t>
  </si>
  <si>
    <t xml:space="preserve">FRIENDSHIP    </t>
  </si>
  <si>
    <t>FRIENDSHIP CSD</t>
  </si>
  <si>
    <t xml:space="preserve">FILLMORE      </t>
  </si>
  <si>
    <t>FILLMORE CSD</t>
  </si>
  <si>
    <t xml:space="preserve">WHITESVILLE   </t>
  </si>
  <si>
    <t>WHITESVILLE CSD</t>
  </si>
  <si>
    <t xml:space="preserve">CUBA-RUSHFORD </t>
  </si>
  <si>
    <t>CUBA-RUSHFORD CSD</t>
  </si>
  <si>
    <t xml:space="preserve">SCIO          </t>
  </si>
  <si>
    <t>SCIO CSD</t>
  </si>
  <si>
    <t xml:space="preserve">WELLSVILLE    </t>
  </si>
  <si>
    <t>WELLSVILLE CSD</t>
  </si>
  <si>
    <t>BOLIVAR-RICHBURG CSD</t>
  </si>
  <si>
    <t>CHENANGO FORKS CSD</t>
  </si>
  <si>
    <t>Broome</t>
  </si>
  <si>
    <t xml:space="preserve">BINGHAMTON    </t>
  </si>
  <si>
    <t>BINGHAMTON CITY SD</t>
  </si>
  <si>
    <t xml:space="preserve">HARPURSVILLE  </t>
  </si>
  <si>
    <t>HARPURSVILLE CSD</t>
  </si>
  <si>
    <t>SUSQUEHANNA VALLEY CSD</t>
  </si>
  <si>
    <t>CHENANGO VALLEY CSD</t>
  </si>
  <si>
    <t xml:space="preserve">MAINE ENDWELL </t>
  </si>
  <si>
    <t>MAINE-ENDWELL CSD</t>
  </si>
  <si>
    <t xml:space="preserve">DEPOSIT       </t>
  </si>
  <si>
    <t>DEPOSIT CSD</t>
  </si>
  <si>
    <t xml:space="preserve">WHITNEY POINT </t>
  </si>
  <si>
    <t>WHITNEY POINT CSD</t>
  </si>
  <si>
    <t>UNION-ENDICOTT CSD</t>
  </si>
  <si>
    <t>JOHNSON CITY CSD</t>
  </si>
  <si>
    <t xml:space="preserve">VESTAL        </t>
  </si>
  <si>
    <t>VESTAL CSD</t>
  </si>
  <si>
    <t xml:space="preserve">WINDSOR       </t>
  </si>
  <si>
    <t>WINDSOR CSD</t>
  </si>
  <si>
    <t xml:space="preserve">WEST VALLEY   </t>
  </si>
  <si>
    <t>WEST VALLEY CSD</t>
  </si>
  <si>
    <t>Cattaraugus</t>
  </si>
  <si>
    <t>ALLEGANY-LIMESTONE CSD</t>
  </si>
  <si>
    <t xml:space="preserve">ELLICOTTVILLE </t>
  </si>
  <si>
    <t>ELLICOTTVILLE CSD</t>
  </si>
  <si>
    <t xml:space="preserve">FRANKLINVILLE </t>
  </si>
  <si>
    <t>FRANKLINVILLE CSD</t>
  </si>
  <si>
    <t xml:space="preserve">HINSDALE      </t>
  </si>
  <si>
    <t>HINSDALE CSD</t>
  </si>
  <si>
    <t>CATTARAUGUS-LITTLE VALLEY CSD</t>
  </si>
  <si>
    <t xml:space="preserve">OLEAN         </t>
  </si>
  <si>
    <t>OLEAN CITY SD</t>
  </si>
  <si>
    <t xml:space="preserve">GOWANDA       </t>
  </si>
  <si>
    <t>GOWANDA CSD</t>
  </si>
  <si>
    <t xml:space="preserve">PORTVILLE     </t>
  </si>
  <si>
    <t>PORTVILLE CSD</t>
  </si>
  <si>
    <t xml:space="preserve">RANDOLPH      </t>
  </si>
  <si>
    <t>RANDOLPH CSD</t>
  </si>
  <si>
    <t xml:space="preserve">SALAMANCA     </t>
  </si>
  <si>
    <t>SALAMANCA CITY SD</t>
  </si>
  <si>
    <t>YORKSHIRE-PIONEER CSD</t>
  </si>
  <si>
    <t xml:space="preserve">AUBURN        </t>
  </si>
  <si>
    <t>AUBURN CITY SD</t>
  </si>
  <si>
    <t>Cayuga</t>
  </si>
  <si>
    <t xml:space="preserve">WEEDSPORT     </t>
  </si>
  <si>
    <t>WEEDSPORT CSD</t>
  </si>
  <si>
    <t xml:space="preserve">CATO MERIDIAN </t>
  </si>
  <si>
    <t>CATO-MERIDIAN CSD</t>
  </si>
  <si>
    <t>SOUTHERN CAYUGA CSD</t>
  </si>
  <si>
    <t xml:space="preserve">PORT BYRON    </t>
  </si>
  <si>
    <t>PORT BYRON CSD</t>
  </si>
  <si>
    <t xml:space="preserve">MORAVIA       </t>
  </si>
  <si>
    <t>MORAVIA CSD</t>
  </si>
  <si>
    <t xml:space="preserve">UNION SPRINGS </t>
  </si>
  <si>
    <t>UNION SPRINGS CSD</t>
  </si>
  <si>
    <t xml:space="preserve">SOUTHWESTERN  </t>
  </si>
  <si>
    <t>SOUTHWESTERN CSD AT JAMESTOWN</t>
  </si>
  <si>
    <t>Chautauqua</t>
  </si>
  <si>
    <t xml:space="preserve">FREWSBURG     </t>
  </si>
  <si>
    <t>FREWSBURG CSD</t>
  </si>
  <si>
    <t>CASSADAGA VALLEY CSD</t>
  </si>
  <si>
    <t xml:space="preserve">CHAUTAUQUA    </t>
  </si>
  <si>
    <t>CHAUTAUQUA LAKE CSD</t>
  </si>
  <si>
    <t xml:space="preserve">PINE VALLEY   </t>
  </si>
  <si>
    <t>PINE VALLEY CSD (SOUTH DAYTON)</t>
  </si>
  <si>
    <t xml:space="preserve">CLYMER        </t>
  </si>
  <si>
    <t>CLYMER CSD</t>
  </si>
  <si>
    <t xml:space="preserve">DUNKIRK       </t>
  </si>
  <si>
    <t>DUNKIRK CITY SD</t>
  </si>
  <si>
    <t xml:space="preserve">BEMUS POINT   </t>
  </si>
  <si>
    <t>BEMUS POINT CSD</t>
  </si>
  <si>
    <t xml:space="preserve">FALCONER      </t>
  </si>
  <si>
    <t>FALCONER CSD</t>
  </si>
  <si>
    <t xml:space="preserve">SILVER CREEK  </t>
  </si>
  <si>
    <t>SILVER CREEK CSD</t>
  </si>
  <si>
    <t xml:space="preserve">FORESTVILLE   </t>
  </si>
  <si>
    <t>FORESTVILLE CSD</t>
  </si>
  <si>
    <t xml:space="preserve">PANAMA        </t>
  </si>
  <si>
    <t>PANAMA CSD</t>
  </si>
  <si>
    <t xml:space="preserve">JAMESTOWN     </t>
  </si>
  <si>
    <t>JAMESTOWN CITY SD</t>
  </si>
  <si>
    <t xml:space="preserve">FREDONIA      </t>
  </si>
  <si>
    <t>FREDONIA CSD</t>
  </si>
  <si>
    <t xml:space="preserve">BROCTON       </t>
  </si>
  <si>
    <t>BROCTON CSD</t>
  </si>
  <si>
    <t xml:space="preserve">RIPLEY        </t>
  </si>
  <si>
    <t>RIPLEY CSD</t>
  </si>
  <si>
    <t xml:space="preserve">SHERMAN       </t>
  </si>
  <si>
    <t>SHERMAN CSD</t>
  </si>
  <si>
    <t xml:space="preserve">WESTFIELD     </t>
  </si>
  <si>
    <t>WESTFIELD CSD</t>
  </si>
  <si>
    <t xml:space="preserve">ELMIRA        </t>
  </si>
  <si>
    <t>ELMIRA CITY SD</t>
  </si>
  <si>
    <t>Chemung</t>
  </si>
  <si>
    <t xml:space="preserve">HORSEHEADS    </t>
  </si>
  <si>
    <t>HORSEHEADS CSD</t>
  </si>
  <si>
    <t>ELMIRA HEIGHTS CSD</t>
  </si>
  <si>
    <t xml:space="preserve">AFTON         </t>
  </si>
  <si>
    <t>AFTON CSD</t>
  </si>
  <si>
    <t>Chenango</t>
  </si>
  <si>
    <t>BAINBRIDGE-GUILFORD CSD</t>
  </si>
  <si>
    <t xml:space="preserve">GREENE        </t>
  </si>
  <si>
    <t>GREENE CSD</t>
  </si>
  <si>
    <t xml:space="preserve">UNADILLA      </t>
  </si>
  <si>
    <t>UNADILLA VALLEY CSD</t>
  </si>
  <si>
    <t xml:space="preserve">NORWICH       </t>
  </si>
  <si>
    <t>NORWICH CITY SD</t>
  </si>
  <si>
    <t>GEORGETOWN-SOUTH OTSELIC CSD</t>
  </si>
  <si>
    <t xml:space="preserve">OXFORD        </t>
  </si>
  <si>
    <t>OXFORD ACADEMY &amp; CSD</t>
  </si>
  <si>
    <t>SHERBURNE-EARLVILLE CSD</t>
  </si>
  <si>
    <t>AUSABLE VALLEY CSD</t>
  </si>
  <si>
    <t>Clinton</t>
  </si>
  <si>
    <t xml:space="preserve">BEEKMANTOWN   </t>
  </si>
  <si>
    <t>BEEKMANTOWN CSD</t>
  </si>
  <si>
    <t xml:space="preserve">NORTHEASTERN  </t>
  </si>
  <si>
    <t>NORTHEASTERN CLINTON CSD</t>
  </si>
  <si>
    <t xml:space="preserve">CHAZY         </t>
  </si>
  <si>
    <t>CHAZY UFSD</t>
  </si>
  <si>
    <t>NORTHERN ADIRONDACK CSD</t>
  </si>
  <si>
    <t xml:space="preserve">PERU          </t>
  </si>
  <si>
    <t>PERU CSD</t>
  </si>
  <si>
    <t xml:space="preserve">PLATTSBURGH   </t>
  </si>
  <si>
    <t>PLATTSBURGH CITY SD</t>
  </si>
  <si>
    <t xml:space="preserve">SARANAC       </t>
  </si>
  <si>
    <t>SARANAC CSD</t>
  </si>
  <si>
    <t>TACONIC HILLS CSD</t>
  </si>
  <si>
    <t>Columbia</t>
  </si>
  <si>
    <t xml:space="preserve">GERMANTOWN    </t>
  </si>
  <si>
    <t>GERMANTOWN CSD</t>
  </si>
  <si>
    <t xml:space="preserve">CHATHAM       </t>
  </si>
  <si>
    <t>CHATHAM CSD</t>
  </si>
  <si>
    <t xml:space="preserve">HUDSON        </t>
  </si>
  <si>
    <t>HUDSON CITY SD</t>
  </si>
  <si>
    <t xml:space="preserve">KINDERHOOK    </t>
  </si>
  <si>
    <t>KINDERHOOK CSD</t>
  </si>
  <si>
    <t xml:space="preserve">NEW LEBANON   </t>
  </si>
  <si>
    <t>NEW LEBANON CSD</t>
  </si>
  <si>
    <t xml:space="preserve">CINCINNATUS   </t>
  </si>
  <si>
    <t>CINCINNATUS CSD</t>
  </si>
  <si>
    <t>Cortland</t>
  </si>
  <si>
    <t xml:space="preserve">CORTLAND      </t>
  </si>
  <si>
    <t>CORTLAND CITY SD</t>
  </si>
  <si>
    <t xml:space="preserve">MCGRAW        </t>
  </si>
  <si>
    <t>MCGRAW CSD</t>
  </si>
  <si>
    <t xml:space="preserve">HOMER         </t>
  </si>
  <si>
    <t>HOMER CSD</t>
  </si>
  <si>
    <t xml:space="preserve">MARATHON      </t>
  </si>
  <si>
    <t>MARATHON CSD</t>
  </si>
  <si>
    <t xml:space="preserve">ANDES         </t>
  </si>
  <si>
    <t>ANDES CSD</t>
  </si>
  <si>
    <t>Delaware</t>
  </si>
  <si>
    <t xml:space="preserve">DOWNSVILLE    </t>
  </si>
  <si>
    <t>DOWNSVILLE CSD</t>
  </si>
  <si>
    <t>CHARLOTTE VALLEY CSD</t>
  </si>
  <si>
    <t xml:space="preserve">DELHI         </t>
  </si>
  <si>
    <t>DELHI CSD</t>
  </si>
  <si>
    <t xml:space="preserve">FRANKLIN      </t>
  </si>
  <si>
    <t>FRANKLIN CSD</t>
  </si>
  <si>
    <t xml:space="preserve">HANCOCK       </t>
  </si>
  <si>
    <t>HANCOCK CSD</t>
  </si>
  <si>
    <t xml:space="preserve">MARGARETVILLE </t>
  </si>
  <si>
    <t>MARGARETVILLE CSD</t>
  </si>
  <si>
    <t xml:space="preserve">ROXBURY       </t>
  </si>
  <si>
    <t>ROXBURY CSD</t>
  </si>
  <si>
    <t xml:space="preserve">SIDNEY        </t>
  </si>
  <si>
    <t>SIDNEY CSD</t>
  </si>
  <si>
    <t xml:space="preserve">STAMFORD      </t>
  </si>
  <si>
    <t>STAMFORD CSD</t>
  </si>
  <si>
    <t xml:space="preserve">S. KORTRIGHT  </t>
  </si>
  <si>
    <t>SOUTH KORTRIGHT CSD</t>
  </si>
  <si>
    <t xml:space="preserve">WALTON        </t>
  </si>
  <si>
    <t>WALTON CSD</t>
  </si>
  <si>
    <t xml:space="preserve">BEACON        </t>
  </si>
  <si>
    <t>BEACON CITY SD</t>
  </si>
  <si>
    <t>Dutchess</t>
  </si>
  <si>
    <t xml:space="preserve">DOVER         </t>
  </si>
  <si>
    <t>DOVER UFSD</t>
  </si>
  <si>
    <t xml:space="preserve">HYDE PARK     </t>
  </si>
  <si>
    <t>HYDE PARK CSD</t>
  </si>
  <si>
    <t xml:space="preserve">NORTHEAST     </t>
  </si>
  <si>
    <t>NORTHEAST CSD</t>
  </si>
  <si>
    <t xml:space="preserve">PAWLING       </t>
  </si>
  <si>
    <t>PAWLING CSD</t>
  </si>
  <si>
    <t xml:space="preserve">PINE PLAINS   </t>
  </si>
  <si>
    <t>PINE PLAINS CSD</t>
  </si>
  <si>
    <t xml:space="preserve">POUGHKEEPSIE  </t>
  </si>
  <si>
    <t>POUGHKEEPSIE CITY SD</t>
  </si>
  <si>
    <t xml:space="preserve">ARLINGTON     </t>
  </si>
  <si>
    <t>ARLINGTON CSD</t>
  </si>
  <si>
    <t xml:space="preserve">SPACKENKILL   </t>
  </si>
  <si>
    <t>SPACKENKILL UFSD</t>
  </si>
  <si>
    <t xml:space="preserve">RED HOOK      </t>
  </si>
  <si>
    <t>RED HOOK CSD</t>
  </si>
  <si>
    <t xml:space="preserve">RHINEBECK     </t>
  </si>
  <si>
    <t>RHINEBECK CSD</t>
  </si>
  <si>
    <t xml:space="preserve">WAPPINGERS    </t>
  </si>
  <si>
    <t>WAPPINGERS CSD</t>
  </si>
  <si>
    <t xml:space="preserve">MILLBROOK     </t>
  </si>
  <si>
    <t>MILLBROOK CSD</t>
  </si>
  <si>
    <t xml:space="preserve">ALDEN         </t>
  </si>
  <si>
    <t>ALDEN CSD</t>
  </si>
  <si>
    <t>Erie</t>
  </si>
  <si>
    <t xml:space="preserve">AMHERST       </t>
  </si>
  <si>
    <t>AMHERST CSD</t>
  </si>
  <si>
    <t xml:space="preserve">WILLIAMSVILLE </t>
  </si>
  <si>
    <t>WILLIAMSVILLE CSD</t>
  </si>
  <si>
    <t xml:space="preserve">SWEET HOME    </t>
  </si>
  <si>
    <t>SWEET HOME CSD</t>
  </si>
  <si>
    <t xml:space="preserve">EAST AURORA   </t>
  </si>
  <si>
    <t>EAST AURORA UFSD</t>
  </si>
  <si>
    <t xml:space="preserve">BUFFALO       </t>
  </si>
  <si>
    <t>BUFFALO CITY CSD</t>
  </si>
  <si>
    <t xml:space="preserve">CHEEKTOWAGA   </t>
  </si>
  <si>
    <t>CHEEKTOWAGA CSD</t>
  </si>
  <si>
    <t xml:space="preserve">MARYVALE      </t>
  </si>
  <si>
    <t>CHEEKTOWAGA-MARYVALE UFSD</t>
  </si>
  <si>
    <t>CLEVELAND HILL UFSD</t>
  </si>
  <si>
    <t xml:space="preserve">DEPEW         </t>
  </si>
  <si>
    <t>DEPEW UFSD</t>
  </si>
  <si>
    <t xml:space="preserve">SLOAN         </t>
  </si>
  <si>
    <t>CHEEKTOWAGA-SLOAN UFSD</t>
  </si>
  <si>
    <t xml:space="preserve">CLARENCE      </t>
  </si>
  <si>
    <t>CLARENCE CSD</t>
  </si>
  <si>
    <t>SPRINGVILLE-GRIFFITH INST CSD</t>
  </si>
  <si>
    <t xml:space="preserve">EDEN          </t>
  </si>
  <si>
    <t>EDEN CSD</t>
  </si>
  <si>
    <t xml:space="preserve">IROQUOIS      </t>
  </si>
  <si>
    <t>IROQUOIS CSD</t>
  </si>
  <si>
    <t xml:space="preserve">EVANS-BRANT   </t>
  </si>
  <si>
    <t>EVANS-BRANT CSD (LAKE SHORE)</t>
  </si>
  <si>
    <t xml:space="preserve">GRAND ISLAND  </t>
  </si>
  <si>
    <t>GRAND ISLAND CSD</t>
  </si>
  <si>
    <t xml:space="preserve">HAMBURG       </t>
  </si>
  <si>
    <t>HAMBURG CSD</t>
  </si>
  <si>
    <t xml:space="preserve">FRONTIER      </t>
  </si>
  <si>
    <t>FRONTIER CSD</t>
  </si>
  <si>
    <t xml:space="preserve">HOLLAND       </t>
  </si>
  <si>
    <t>HOLLAND CSD</t>
  </si>
  <si>
    <t xml:space="preserve">LACKAWANNA    </t>
  </si>
  <si>
    <t>LACKAWANNA CITY SD</t>
  </si>
  <si>
    <t xml:space="preserve">LANCASTER     </t>
  </si>
  <si>
    <t>LANCASTER CSD</t>
  </si>
  <si>
    <t xml:space="preserve">AKRON         </t>
  </si>
  <si>
    <t>AKRON CSD</t>
  </si>
  <si>
    <t xml:space="preserve">NORTH COLLINS </t>
  </si>
  <si>
    <t>NORTH COLLINS CSD</t>
  </si>
  <si>
    <t xml:space="preserve">ORCHARD PARK  </t>
  </si>
  <si>
    <t>ORCHARD PARK CSD</t>
  </si>
  <si>
    <t xml:space="preserve">TONAWANDA     </t>
  </si>
  <si>
    <t>TONAWANDA CITY SD</t>
  </si>
  <si>
    <t xml:space="preserve">KENMORE       </t>
  </si>
  <si>
    <t>KENMORE-TONAWANDA UFSD</t>
  </si>
  <si>
    <t xml:space="preserve">WEST SENECA   </t>
  </si>
  <si>
    <t>WEST SENECA CSD</t>
  </si>
  <si>
    <t xml:space="preserve">CROWN POINT   </t>
  </si>
  <si>
    <t>CROWN POINT CSD</t>
  </si>
  <si>
    <t>Essex</t>
  </si>
  <si>
    <t>150301</t>
  </si>
  <si>
    <t xml:space="preserve">ELIZABETHTOWN </t>
  </si>
  <si>
    <t xml:space="preserve">KEENE         </t>
  </si>
  <si>
    <t>KEENE CSD</t>
  </si>
  <si>
    <t xml:space="preserve">MINERVA       </t>
  </si>
  <si>
    <t>MINERVA CSD</t>
  </si>
  <si>
    <t xml:space="preserve">MORIAH        </t>
  </si>
  <si>
    <t>MORIAH CSD</t>
  </si>
  <si>
    <t xml:space="preserve">NEWCOMB       </t>
  </si>
  <si>
    <t>NEWCOMB CSD</t>
  </si>
  <si>
    <t xml:space="preserve">LAKE PLACID   </t>
  </si>
  <si>
    <t>LAKE PLACID CSD</t>
  </si>
  <si>
    <t xml:space="preserve">SCHROON LAKE  </t>
  </si>
  <si>
    <t>SCHROON LAKE CSD</t>
  </si>
  <si>
    <t xml:space="preserve">TICONDEROGA   </t>
  </si>
  <si>
    <t>TICONDEROGA CSD</t>
  </si>
  <si>
    <t>151601</t>
  </si>
  <si>
    <t xml:space="preserve">WESTPORT      </t>
  </si>
  <si>
    <t>BOQUET VALLEY CSD</t>
  </si>
  <si>
    <t xml:space="preserve">WILLSBORO     </t>
  </si>
  <si>
    <t>WILLSBORO CSD</t>
  </si>
  <si>
    <t xml:space="preserve">TUPPER LAKE   </t>
  </si>
  <si>
    <t>TUPPER LAKE CSD</t>
  </si>
  <si>
    <t>Franklin</t>
  </si>
  <si>
    <t xml:space="preserve">CHATEAUGAY    </t>
  </si>
  <si>
    <t>CHATEAUGAY CSD</t>
  </si>
  <si>
    <t xml:space="preserve">SALMON RIVER  </t>
  </si>
  <si>
    <t>SALMON RIVER CSD</t>
  </si>
  <si>
    <t xml:space="preserve">SARANAC LAKE  </t>
  </si>
  <si>
    <t>SARANAC LAKE CSD</t>
  </si>
  <si>
    <t xml:space="preserve">MALONE        </t>
  </si>
  <si>
    <t>MALONE CSD</t>
  </si>
  <si>
    <t>BRUSHTON-MOIRA CSD</t>
  </si>
  <si>
    <t>ST REGIS FALLS CSD</t>
  </si>
  <si>
    <t xml:space="preserve">WHEELERVILLE  </t>
  </si>
  <si>
    <t>WHEELERVILLE UFSD</t>
  </si>
  <si>
    <t>Fulton</t>
  </si>
  <si>
    <t xml:space="preserve">GLOVERSVILLE  </t>
  </si>
  <si>
    <t>GLOVERSVILLE CITY SD</t>
  </si>
  <si>
    <t xml:space="preserve">JOHNSTOWN     </t>
  </si>
  <si>
    <t>JOHNSTOWN CITY SD</t>
  </si>
  <si>
    <t xml:space="preserve">MAYFIELD      </t>
  </si>
  <si>
    <t>MAYFIELD CSD</t>
  </si>
  <si>
    <t xml:space="preserve">NORTHVILLE    </t>
  </si>
  <si>
    <t>NORTHVILLE CSD</t>
  </si>
  <si>
    <t>BROADALBIN-PERTH CSD</t>
  </si>
  <si>
    <t xml:space="preserve">ALEXANDER     </t>
  </si>
  <si>
    <t>ALEXANDER CSD</t>
  </si>
  <si>
    <t>Genesee</t>
  </si>
  <si>
    <t xml:space="preserve">BATAVIA       </t>
  </si>
  <si>
    <t>BATAVIA CITY SD</t>
  </si>
  <si>
    <t xml:space="preserve">BYRON BERGEN  </t>
  </si>
  <si>
    <t>BYRON-BERGEN CSD</t>
  </si>
  <si>
    <t xml:space="preserve">ELBA          </t>
  </si>
  <si>
    <t>ELBA CSD</t>
  </si>
  <si>
    <t xml:space="preserve">LE ROY        </t>
  </si>
  <si>
    <t>LE ROY CSD</t>
  </si>
  <si>
    <t>OAKFIELD-ALABAMA CSD</t>
  </si>
  <si>
    <t xml:space="preserve">PAVILION      </t>
  </si>
  <si>
    <t>PAVILION CSD</t>
  </si>
  <si>
    <t xml:space="preserve">PEMBROKE      </t>
  </si>
  <si>
    <t>PEMBROKE CSD</t>
  </si>
  <si>
    <t xml:space="preserve">CAIRO-DURHAM  </t>
  </si>
  <si>
    <t>CAIRO-DURHAM CSD</t>
  </si>
  <si>
    <t>Greene</t>
  </si>
  <si>
    <t xml:space="preserve">CATSKILL      </t>
  </si>
  <si>
    <t>CATSKILL CSD</t>
  </si>
  <si>
    <t>COXSACKIE-ATHENS CSD</t>
  </si>
  <si>
    <t xml:space="preserve">GREENVILLE    </t>
  </si>
  <si>
    <t>GREENVILLE CSD</t>
  </si>
  <si>
    <t>HUNTER-TANNERSVILLE CSD</t>
  </si>
  <si>
    <t>WINDHAM-ASHLAND-JEWETT CSD</t>
  </si>
  <si>
    <t xml:space="preserve">INDIAN LAKE   </t>
  </si>
  <si>
    <t>INDIAN LAKE CSD</t>
  </si>
  <si>
    <t>Hamilton</t>
  </si>
  <si>
    <t xml:space="preserve">LAKE PLEASANT </t>
  </si>
  <si>
    <t>LAKE PLEASANT CSD</t>
  </si>
  <si>
    <t xml:space="preserve">LONG LAKE     </t>
  </si>
  <si>
    <t>LONG LAKE CSD</t>
  </si>
  <si>
    <t xml:space="preserve">WELLS         </t>
  </si>
  <si>
    <t>WELLS CSD</t>
  </si>
  <si>
    <t>WEST CANADA VALLEY CSD</t>
  </si>
  <si>
    <t>Herkimer</t>
  </si>
  <si>
    <t>FRANKFORT-SCHUYLER CSD</t>
  </si>
  <si>
    <t xml:space="preserve">HERKIMER      </t>
  </si>
  <si>
    <t>HERKIMER CSD</t>
  </si>
  <si>
    <t xml:space="preserve">LITTLE FALLS  </t>
  </si>
  <si>
    <t>LITTLE FALLS CITY SD</t>
  </si>
  <si>
    <t xml:space="preserve">DOLGEVILLE    </t>
  </si>
  <si>
    <t>DOLGEVILLE CSD</t>
  </si>
  <si>
    <t xml:space="preserve">POLAND        </t>
  </si>
  <si>
    <t>POLAND CSD</t>
  </si>
  <si>
    <t>VAN HORNESVILLE-OWEN D YOUNG CSD</t>
  </si>
  <si>
    <t xml:space="preserve">TOWN OF WEBB  </t>
  </si>
  <si>
    <t>TOWN OF WEBB UFSD</t>
  </si>
  <si>
    <t>MOUNT MARKHAM CSD</t>
  </si>
  <si>
    <t>CENTRAL VALLEY CSD</t>
  </si>
  <si>
    <t xml:space="preserve">S. JEFFERSON  </t>
  </si>
  <si>
    <t>SOUTH JEFFERSON CSD</t>
  </si>
  <si>
    <t>Jefferson</t>
  </si>
  <si>
    <t xml:space="preserve">ALEXANDRIA    </t>
  </si>
  <si>
    <t>ALEXANDRIA CSD</t>
  </si>
  <si>
    <t xml:space="preserve">INDIAN RIVER  </t>
  </si>
  <si>
    <t>INDIAN RIVER CSD</t>
  </si>
  <si>
    <t xml:space="preserve">GENERAL BROWN </t>
  </si>
  <si>
    <t>GENERAL BROWN CSD</t>
  </si>
  <si>
    <t>THOUSAND ISLANDS CSD</t>
  </si>
  <si>
    <t>BELLEVILLE HENDERSON CSD</t>
  </si>
  <si>
    <t>SACKETS HARBOR CSD</t>
  </si>
  <si>
    <t xml:space="preserve">LYME          </t>
  </si>
  <si>
    <t>LYME CSD</t>
  </si>
  <si>
    <t xml:space="preserve">LA FARGEVILLE </t>
  </si>
  <si>
    <t>LA FARGEVILLE CSD</t>
  </si>
  <si>
    <t xml:space="preserve">WATERTOWN     </t>
  </si>
  <si>
    <t>WATERTOWN CITY SD</t>
  </si>
  <si>
    <t xml:space="preserve">CARTHAGE      </t>
  </si>
  <si>
    <t>CARTHAGE CSD</t>
  </si>
  <si>
    <t xml:space="preserve">COPENHAGEN    </t>
  </si>
  <si>
    <t>COPENHAGEN CSD</t>
  </si>
  <si>
    <t>Lewis</t>
  </si>
  <si>
    <t xml:space="preserve">HARRISVILLE   </t>
  </si>
  <si>
    <t>HARRISVILLE CSD</t>
  </si>
  <si>
    <t xml:space="preserve">LOWVILLE      </t>
  </si>
  <si>
    <t>LOWVILLE ACADEMY &amp; CSD</t>
  </si>
  <si>
    <t xml:space="preserve">SOUTH LEWIS   </t>
  </si>
  <si>
    <t>SOUTH LEWIS CSD</t>
  </si>
  <si>
    <t xml:space="preserve">BEAVER RIVER  </t>
  </si>
  <si>
    <t>BEAVER RIVER CSD</t>
  </si>
  <si>
    <t xml:space="preserve">AVON          </t>
  </si>
  <si>
    <t>AVON CSD</t>
  </si>
  <si>
    <t>Livingston</t>
  </si>
  <si>
    <t>CALEDONIA-MUMFORD CSD</t>
  </si>
  <si>
    <t xml:space="preserve">GENESEO       </t>
  </si>
  <si>
    <t>GENESEO CSD</t>
  </si>
  <si>
    <t xml:space="preserve">LIVONIA       </t>
  </si>
  <si>
    <t>LIVONIA CSD</t>
  </si>
  <si>
    <t xml:space="preserve">MOUNT MORRIS  </t>
  </si>
  <si>
    <t>MT MORRIS CSD</t>
  </si>
  <si>
    <t xml:space="preserve">DANSVILLE     </t>
  </si>
  <si>
    <t>DANSVILLE CSD</t>
  </si>
  <si>
    <t xml:space="preserve">DALTON-NUNDA  </t>
  </si>
  <si>
    <t>DALTON-NUNDA CSD (KESHEQUA)</t>
  </si>
  <si>
    <t xml:space="preserve">YORK          </t>
  </si>
  <si>
    <t>YORK CSD</t>
  </si>
  <si>
    <t xml:space="preserve">BROOKFIELD    </t>
  </si>
  <si>
    <t>BROOKFIELD CSD</t>
  </si>
  <si>
    <t>Madison</t>
  </si>
  <si>
    <t xml:space="preserve">CAZENOVIA     </t>
  </si>
  <si>
    <t>CAZENOVIA CSD</t>
  </si>
  <si>
    <t xml:space="preserve">DE RUYTER     </t>
  </si>
  <si>
    <t>DERUYTER CSD</t>
  </si>
  <si>
    <t>MORRISVILLE-EATON CSD</t>
  </si>
  <si>
    <t xml:space="preserve">HAMILTON      </t>
  </si>
  <si>
    <t>HAMILTON CSD</t>
  </si>
  <si>
    <t xml:space="preserve">CANASTOTA     </t>
  </si>
  <si>
    <t>CANASTOTA CSD</t>
  </si>
  <si>
    <t xml:space="preserve">MADISON       </t>
  </si>
  <si>
    <t>MADISON CSD</t>
  </si>
  <si>
    <t xml:space="preserve">ONEIDA CITY   </t>
  </si>
  <si>
    <t>ONEIDA CITY SD</t>
  </si>
  <si>
    <t>STOCKBRIDGE VALLEY CSD</t>
  </si>
  <si>
    <t xml:space="preserve">CHITTENANGO   </t>
  </si>
  <si>
    <t>CHITTENANGO CSD</t>
  </si>
  <si>
    <t xml:space="preserve">BRIGHTON      </t>
  </si>
  <si>
    <t>BRIGHTON CSD</t>
  </si>
  <si>
    <t>Monroe</t>
  </si>
  <si>
    <t xml:space="preserve">GATES CHILI   </t>
  </si>
  <si>
    <t>GATES-CHILI CSD</t>
  </si>
  <si>
    <t xml:space="preserve">GREECE        </t>
  </si>
  <si>
    <t>GREECE CSD</t>
  </si>
  <si>
    <t>EAST IRONDEQUOIT CSD</t>
  </si>
  <si>
    <t>WEST IRONDEQUOIT CSD</t>
  </si>
  <si>
    <t xml:space="preserve">HONEOYE FALLS </t>
  </si>
  <si>
    <t>HONEOYE FALLS-LIMA CSD</t>
  </si>
  <si>
    <t xml:space="preserve">SPENCERPORT   </t>
  </si>
  <si>
    <t>SPENCERPORT CSD</t>
  </si>
  <si>
    <t xml:space="preserve">HILTON        </t>
  </si>
  <si>
    <t>HILTON CSD</t>
  </si>
  <si>
    <t xml:space="preserve">PENFIELD      </t>
  </si>
  <si>
    <t>PENFIELD CSD</t>
  </si>
  <si>
    <t xml:space="preserve">FAIRPORT      </t>
  </si>
  <si>
    <t>FAIRPORT CSD</t>
  </si>
  <si>
    <t>EAST ROCHESTER UFSD</t>
  </si>
  <si>
    <t xml:space="preserve">PITTSFORD     </t>
  </si>
  <si>
    <t>PITTSFORD CSD</t>
  </si>
  <si>
    <t>CHURCHVILLE-CHILI CSD</t>
  </si>
  <si>
    <t xml:space="preserve">ROCHESTER     </t>
  </si>
  <si>
    <t>ROCHESTER CITY SD</t>
  </si>
  <si>
    <t>RUSH-HENRIETTA CSD</t>
  </si>
  <si>
    <t xml:space="preserve">BROCKPORT     </t>
  </si>
  <si>
    <t>BROCKPORT CSD</t>
  </si>
  <si>
    <t xml:space="preserve">WEBSTER       </t>
  </si>
  <si>
    <t>WEBSTER CSD</t>
  </si>
  <si>
    <t>WHEATLAND-CHILI CSD</t>
  </si>
  <si>
    <t xml:space="preserve">AMSTERDAM     </t>
  </si>
  <si>
    <t>AMSTERDAM CITY SD</t>
  </si>
  <si>
    <t>Montgomery</t>
  </si>
  <si>
    <t xml:space="preserve">CANAJOHARIE   </t>
  </si>
  <si>
    <t>CANAJOHARIE CSD</t>
  </si>
  <si>
    <t>FONDA-FULTONVILLE CSD</t>
  </si>
  <si>
    <t xml:space="preserve">FORT PLAIN    </t>
  </si>
  <si>
    <t>FORT PLAIN CSD</t>
  </si>
  <si>
    <t>271102</t>
  </si>
  <si>
    <t>OPPENHEIM-EPHRATAH-ST  JOHNSVILLE</t>
  </si>
  <si>
    <t>OPPENHEIM-EPHRATAH-ST  JOHNSVILLE CSD</t>
  </si>
  <si>
    <t xml:space="preserve">ST JOHNSVILLE </t>
  </si>
  <si>
    <t xml:space="preserve">GLEN COVE     </t>
  </si>
  <si>
    <t>GLEN COVE CITY SD</t>
  </si>
  <si>
    <t>Nassau</t>
  </si>
  <si>
    <t xml:space="preserve">HEMPSTEAD     </t>
  </si>
  <si>
    <t>HEMPSTEAD UFSD</t>
  </si>
  <si>
    <t xml:space="preserve">UNIONDALE     </t>
  </si>
  <si>
    <t>UNIONDALE UFSD</t>
  </si>
  <si>
    <t xml:space="preserve">EAST MEADOW   </t>
  </si>
  <si>
    <t>EAST MEADOW UFSD</t>
  </si>
  <si>
    <t>NORTH BELLMORE UFSD</t>
  </si>
  <si>
    <t xml:space="preserve">LEVITTOWN     </t>
  </si>
  <si>
    <t>LEVITTOWN UFSD</t>
  </si>
  <si>
    <t xml:space="preserve">SEAFORD       </t>
  </si>
  <si>
    <t>SEAFORD UFSD</t>
  </si>
  <si>
    <t xml:space="preserve">BELLMORE      </t>
  </si>
  <si>
    <t>BELLMORE UFSD</t>
  </si>
  <si>
    <t xml:space="preserve">ROOSEVELT     </t>
  </si>
  <si>
    <t>ROOSEVELT UFSD</t>
  </si>
  <si>
    <t xml:space="preserve">FREEPORT      </t>
  </si>
  <si>
    <t>FREEPORT UFSD</t>
  </si>
  <si>
    <t xml:space="preserve">BALDWIN       </t>
  </si>
  <si>
    <t>BALDWIN UFSD</t>
  </si>
  <si>
    <t xml:space="preserve">OCEANSIDE     </t>
  </si>
  <si>
    <t>OCEANSIDE UFSD</t>
  </si>
  <si>
    <t xml:space="preserve">MALVERNE      </t>
  </si>
  <si>
    <t>MALVERNE UFSD</t>
  </si>
  <si>
    <t>VALLEY STREAM 13 UFSD</t>
  </si>
  <si>
    <t>HEWLETT-WOODMERE UFSD</t>
  </si>
  <si>
    <t xml:space="preserve">LAWRENCE      </t>
  </si>
  <si>
    <t>LAWRENCE UFSD</t>
  </si>
  <si>
    <t xml:space="preserve">ELMONT        </t>
  </si>
  <si>
    <t>ELMONT UFSD</t>
  </si>
  <si>
    <t>FRANKLIN SQUARE UFSD</t>
  </si>
  <si>
    <t xml:space="preserve">GARDEN CITY   </t>
  </si>
  <si>
    <t>GARDEN CITY UFSD</t>
  </si>
  <si>
    <t xml:space="preserve">EAST ROCKAWAY </t>
  </si>
  <si>
    <t>EAST ROCKAWAY UFSD</t>
  </si>
  <si>
    <t xml:space="preserve">LYNBROOK      </t>
  </si>
  <si>
    <t>LYNBROOK UFSD</t>
  </si>
  <si>
    <t>ROCKVILLE CENTRE UFSD</t>
  </si>
  <si>
    <t xml:space="preserve">FLORAL PARK   </t>
  </si>
  <si>
    <t>FLORAL PARK-BELLEROSE UFSD</t>
  </si>
  <si>
    <t xml:space="preserve">WANTAGH       </t>
  </si>
  <si>
    <t>WANTAGH UFSD</t>
  </si>
  <si>
    <t>VALLEY STREAM 24 UFSD</t>
  </si>
  <si>
    <t xml:space="preserve">MERRICK       </t>
  </si>
  <si>
    <t>MERRICK UFSD</t>
  </si>
  <si>
    <t xml:space="preserve">ISLAND TREES  </t>
  </si>
  <si>
    <t>ISLAND TREES UFSD</t>
  </si>
  <si>
    <t>WEST HEMPSTEAD UFSD</t>
  </si>
  <si>
    <t xml:space="preserve">NORTH MERRICK </t>
  </si>
  <si>
    <t>NORTH MERRICK UFSD</t>
  </si>
  <si>
    <t xml:space="preserve">VALLEY STR UF </t>
  </si>
  <si>
    <t>VALLEY STREAM 30 UFSD</t>
  </si>
  <si>
    <t xml:space="preserve">ISLAND PARK   </t>
  </si>
  <si>
    <t>ISLAND PARK UFSD</t>
  </si>
  <si>
    <t>VALLEY STREAM CENTRAL HS DISTRICT</t>
  </si>
  <si>
    <t xml:space="preserve">SEWANHAKA     </t>
  </si>
  <si>
    <t>SEWANHAKA CENTRAL HS DISTRICT</t>
  </si>
  <si>
    <t>BELLMORE-MERRICK CENTRAL HS DISTRICT</t>
  </si>
  <si>
    <t xml:space="preserve">LONG BEACH    </t>
  </si>
  <si>
    <t>LONG BEACH CITY SD</t>
  </si>
  <si>
    <t xml:space="preserve">WESTBURY      </t>
  </si>
  <si>
    <t>WESTBURY UFSD</t>
  </si>
  <si>
    <t>EAST WILLISTON UFSD</t>
  </si>
  <si>
    <t xml:space="preserve">ROSLYN        </t>
  </si>
  <si>
    <t>ROSLYN UFSD</t>
  </si>
  <si>
    <t>PORT WASHINGTON UFSD</t>
  </si>
  <si>
    <t xml:space="preserve">NEW HYDE PARK </t>
  </si>
  <si>
    <t>NEW HYDE PARK-GARDEN CITY PARK UFSD</t>
  </si>
  <si>
    <t xml:space="preserve">MANHASSET     </t>
  </si>
  <si>
    <t>MANHASSET UFSD</t>
  </si>
  <si>
    <t xml:space="preserve">GREAT NECK    </t>
  </si>
  <si>
    <t>GREAT NECK UFSD</t>
  </si>
  <si>
    <t xml:space="preserve">HERRICKS      </t>
  </si>
  <si>
    <t>HERRICKS UFSD</t>
  </si>
  <si>
    <t xml:space="preserve">MINEOLA       </t>
  </si>
  <si>
    <t>MINEOLA UFSD</t>
  </si>
  <si>
    <t xml:space="preserve">CARLE PLACE   </t>
  </si>
  <si>
    <t>CARLE PLACE UFSD</t>
  </si>
  <si>
    <t xml:space="preserve">NORTH SHORE   </t>
  </si>
  <si>
    <t>NORTH SHORE CSD</t>
  </si>
  <si>
    <t xml:space="preserve">SYOSSET       </t>
  </si>
  <si>
    <t>SYOSSET CSD</t>
  </si>
  <si>
    <t xml:space="preserve">LOCUST VALLEY </t>
  </si>
  <si>
    <t>LOCUST VALLEY CSD</t>
  </si>
  <si>
    <t xml:space="preserve">PLAINVIEW     </t>
  </si>
  <si>
    <t>PLAINVIEW-OLD BETHPAGE CSD</t>
  </si>
  <si>
    <t xml:space="preserve">OYSTER BAY    </t>
  </si>
  <si>
    <t>OYSTER BAY-EAST NORWICH CSD</t>
  </si>
  <si>
    <t xml:space="preserve">JERICHO       </t>
  </si>
  <si>
    <t>JERICHO UFSD</t>
  </si>
  <si>
    <t xml:space="preserve">HICKSVILLE    </t>
  </si>
  <si>
    <t>HICKSVILLE UFSD</t>
  </si>
  <si>
    <t xml:space="preserve">PLAINEDGE     </t>
  </si>
  <si>
    <t>PLAINEDGE UFSD</t>
  </si>
  <si>
    <t xml:space="preserve">BETHPAGE      </t>
  </si>
  <si>
    <t>BETHPAGE UFSD</t>
  </si>
  <si>
    <t xml:space="preserve">FARMINGDALE   </t>
  </si>
  <si>
    <t>FARMINGDALE UFSD</t>
  </si>
  <si>
    <t xml:space="preserve">MASSAPEQUA    </t>
  </si>
  <si>
    <t>MASSAPEQUA UFSD</t>
  </si>
  <si>
    <t xml:space="preserve">NEW YORK CITY </t>
  </si>
  <si>
    <t>NEW YORK CITY SD</t>
  </si>
  <si>
    <t>New York City</t>
  </si>
  <si>
    <t>LEWISTON-PORTER CSD</t>
  </si>
  <si>
    <t>Niagara</t>
  </si>
  <si>
    <t>310000</t>
  </si>
  <si>
    <t xml:space="preserve">MANHATTAN     </t>
  </si>
  <si>
    <t xml:space="preserve">LOCKPORT      </t>
  </si>
  <si>
    <t>LOCKPORT CITY SD</t>
  </si>
  <si>
    <t>320000</t>
  </si>
  <si>
    <t xml:space="preserve">BRONX         </t>
  </si>
  <si>
    <t xml:space="preserve">NEWFANE       </t>
  </si>
  <si>
    <t>NEWFANE CSD</t>
  </si>
  <si>
    <t>330000</t>
  </si>
  <si>
    <t xml:space="preserve">BROOKLYN      </t>
  </si>
  <si>
    <t>NIAGARA-WHEATFIELD CSD</t>
  </si>
  <si>
    <t>340000</t>
  </si>
  <si>
    <t xml:space="preserve">QUEENS        </t>
  </si>
  <si>
    <t xml:space="preserve">NIAGARA FALLS </t>
  </si>
  <si>
    <t>NIAGARA FALLS CITY SD</t>
  </si>
  <si>
    <t>350000</t>
  </si>
  <si>
    <t xml:space="preserve">RICHMOND      </t>
  </si>
  <si>
    <t xml:space="preserve">N. TONAWANDA  </t>
  </si>
  <si>
    <t>NORTH TONAWANDA CITY SD</t>
  </si>
  <si>
    <t xml:space="preserve">STARPOINT     </t>
  </si>
  <si>
    <t>STARPOINT CSD</t>
  </si>
  <si>
    <t>ROYALTON-HARTLAND CSD</t>
  </si>
  <si>
    <t xml:space="preserve">BARKER        </t>
  </si>
  <si>
    <t>BARKER CSD</t>
  </si>
  <si>
    <t xml:space="preserve">WILSON        </t>
  </si>
  <si>
    <t>WILSON CSD</t>
  </si>
  <si>
    <t xml:space="preserve">ADIRONDACK    </t>
  </si>
  <si>
    <t>ADIRONDACK CSD</t>
  </si>
  <si>
    <t>Oneida</t>
  </si>
  <si>
    <t xml:space="preserve">CAMDEN        </t>
  </si>
  <si>
    <t>CAMDEN CSD</t>
  </si>
  <si>
    <t xml:space="preserve">CLINTON       </t>
  </si>
  <si>
    <t>CLINTON CSD</t>
  </si>
  <si>
    <t xml:space="preserve">NEW HARTFORD  </t>
  </si>
  <si>
    <t>NEW HARTFORD CSD</t>
  </si>
  <si>
    <t>NY MILLS UFSD</t>
  </si>
  <si>
    <t>SAUQUOIT VALLEY CSD</t>
  </si>
  <si>
    <t xml:space="preserve">REMSEN        </t>
  </si>
  <si>
    <t>REMSEN CSD</t>
  </si>
  <si>
    <t xml:space="preserve">ROME          </t>
  </si>
  <si>
    <t>ROME CITY SD</t>
  </si>
  <si>
    <t xml:space="preserve">WATERVILLE    </t>
  </si>
  <si>
    <t>WATERVILLE CSD</t>
  </si>
  <si>
    <t xml:space="preserve">SHERRILL      </t>
  </si>
  <si>
    <t>SHERRILL CITY SD</t>
  </si>
  <si>
    <t>HOLLAND PATENT CSD</t>
  </si>
  <si>
    <t xml:space="preserve">UTICA         </t>
  </si>
  <si>
    <t>UTICA CITY SD</t>
  </si>
  <si>
    <t xml:space="preserve">WESTMORELAND  </t>
  </si>
  <si>
    <t>WESTMORELAND CSD</t>
  </si>
  <si>
    <t xml:space="preserve">ORISKANY      </t>
  </si>
  <si>
    <t>ORISKANY CSD</t>
  </si>
  <si>
    <t xml:space="preserve">WHITESBORO    </t>
  </si>
  <si>
    <t>WHITESBORO CSD</t>
  </si>
  <si>
    <t xml:space="preserve">WEST GENESEE  </t>
  </si>
  <si>
    <t>WEST GENESEE CSD</t>
  </si>
  <si>
    <t>Onondaga</t>
  </si>
  <si>
    <t>NORTH SYRACUSE CSD</t>
  </si>
  <si>
    <t>EAST SYRACUSE-MINOA CSD</t>
  </si>
  <si>
    <t>JAMESVILLE-DEWITT CSD</t>
  </si>
  <si>
    <t>JORDAN-ELBRIDGE CSD</t>
  </si>
  <si>
    <t xml:space="preserve">FABIUS-POMPEY </t>
  </si>
  <si>
    <t>FABIUS-POMPEY CSD</t>
  </si>
  <si>
    <t xml:space="preserve">WESTHILL      </t>
  </si>
  <si>
    <t>WESTHILL CSD</t>
  </si>
  <si>
    <t xml:space="preserve">SOLVAY        </t>
  </si>
  <si>
    <t>SOLVAY UFSD</t>
  </si>
  <si>
    <t xml:space="preserve">LA FAYETTE    </t>
  </si>
  <si>
    <t>LAFAYETTE CSD</t>
  </si>
  <si>
    <t xml:space="preserve">BALDWINSVILLE </t>
  </si>
  <si>
    <t>BALDWINSVILLE CSD</t>
  </si>
  <si>
    <t xml:space="preserve">FAYETTEVILLE  </t>
  </si>
  <si>
    <t>FAYETTEVILLE-MANLIUS CSD</t>
  </si>
  <si>
    <t xml:space="preserve">MARCELLUS     </t>
  </si>
  <si>
    <t>MARCELLUS CSD</t>
  </si>
  <si>
    <t xml:space="preserve">ONONDAGA      </t>
  </si>
  <si>
    <t>ONONDAGA CSD</t>
  </si>
  <si>
    <t xml:space="preserve">LIVERPOOL     </t>
  </si>
  <si>
    <t>LIVERPOOL CSD</t>
  </si>
  <si>
    <t xml:space="preserve">LYNCOURT      </t>
  </si>
  <si>
    <t>LYNCOURT UFSD</t>
  </si>
  <si>
    <t xml:space="preserve">SKANEATELES   </t>
  </si>
  <si>
    <t>SKANEATELES CSD</t>
  </si>
  <si>
    <t xml:space="preserve">SYRACUSE      </t>
  </si>
  <si>
    <t>SYRACUSE CITY SD</t>
  </si>
  <si>
    <t xml:space="preserve">TULLY         </t>
  </si>
  <si>
    <t>TULLY CSD</t>
  </si>
  <si>
    <t xml:space="preserve">CANANDAIGUA   </t>
  </si>
  <si>
    <t>CANANDAIGUA CITY SD</t>
  </si>
  <si>
    <t>Ontario</t>
  </si>
  <si>
    <t>EAST BLOOMFIELD CSD</t>
  </si>
  <si>
    <t xml:space="preserve">GENEVA        </t>
  </si>
  <si>
    <t>GENEVA CITY SD</t>
  </si>
  <si>
    <t>GORHAM-MIDDLESEX CSD (MARCUS WHITMAN)</t>
  </si>
  <si>
    <t>MANCHESTER-SHORTSVILLE CSD (RED JACKET)</t>
  </si>
  <si>
    <t xml:space="preserve">NAPLES        </t>
  </si>
  <si>
    <t>NAPLES CSD</t>
  </si>
  <si>
    <t>PHELPS-CLIFTON SPRINGS CSD</t>
  </si>
  <si>
    <t xml:space="preserve">HONEOYE       </t>
  </si>
  <si>
    <t>HONEOYE CSD</t>
  </si>
  <si>
    <t xml:space="preserve">VICTOR        </t>
  </si>
  <si>
    <t>VICTOR CSD</t>
  </si>
  <si>
    <t>WASHINGTONVILLE CSD</t>
  </si>
  <si>
    <t>Orange</t>
  </si>
  <si>
    <t xml:space="preserve">CHESTER       </t>
  </si>
  <si>
    <t>CHESTER UFSD</t>
  </si>
  <si>
    <t xml:space="preserve">CORNWALL      </t>
  </si>
  <si>
    <t>CORNWALL CSD</t>
  </si>
  <si>
    <t xml:space="preserve">PINE BUSH     </t>
  </si>
  <si>
    <t>PINE BUSH CSD</t>
  </si>
  <si>
    <t xml:space="preserve">GOSHEN        </t>
  </si>
  <si>
    <t>GOSHEN CSD</t>
  </si>
  <si>
    <t>HIGHLAND FALLS CSD</t>
  </si>
  <si>
    <t xml:space="preserve">MIDDLETOWN    </t>
  </si>
  <si>
    <t>MIDDLETOWN CITY SD</t>
  </si>
  <si>
    <t>MINISINK VALLEY CSD</t>
  </si>
  <si>
    <t>MONROE-WOODBURY CSD</t>
  </si>
  <si>
    <t xml:space="preserve">KIRYAS JOEL   </t>
  </si>
  <si>
    <t>KIRYAS JOEL VILLAGE UFSD</t>
  </si>
  <si>
    <t>VALLEY CSD (MONTGOMERY)</t>
  </si>
  <si>
    <t xml:space="preserve">NEWBURGH      </t>
  </si>
  <si>
    <t>NEWBURGH CITY SD</t>
  </si>
  <si>
    <t xml:space="preserve">PORT JERVIS   </t>
  </si>
  <si>
    <t>PORT JERVIS CITY SD</t>
  </si>
  <si>
    <t xml:space="preserve">TUXEDO        </t>
  </si>
  <si>
    <t>TUXEDO UFSD</t>
  </si>
  <si>
    <t>WARWICK VALLEY CSD</t>
  </si>
  <si>
    <t>GREENWOOD LAKE UFSD</t>
  </si>
  <si>
    <t xml:space="preserve">FLORIDA       </t>
  </si>
  <si>
    <t>FLORIDA UFSD</t>
  </si>
  <si>
    <t xml:space="preserve">ALBION        </t>
  </si>
  <si>
    <t>ALBION CSD</t>
  </si>
  <si>
    <t>Orleans</t>
  </si>
  <si>
    <t xml:space="preserve">KENDALL       </t>
  </si>
  <si>
    <t>KENDALL CSD</t>
  </si>
  <si>
    <t xml:space="preserve">HOLLEY        </t>
  </si>
  <si>
    <t>HOLLEY CSD</t>
  </si>
  <si>
    <t xml:space="preserve">MEDINA        </t>
  </si>
  <si>
    <t>MEDINA CSD</t>
  </si>
  <si>
    <t xml:space="preserve">LYNDONVILLE   </t>
  </si>
  <si>
    <t>LYNDONVILLE CSD</t>
  </si>
  <si>
    <t xml:space="preserve">ALTMAR PARISH </t>
  </si>
  <si>
    <t>ALTMAR-PARISH-WILLIAMSTOWN CSD</t>
  </si>
  <si>
    <t>Oswego</t>
  </si>
  <si>
    <t xml:space="preserve">FULTON        </t>
  </si>
  <si>
    <t>FULTON CITY SD</t>
  </si>
  <si>
    <t xml:space="preserve">HANNIBAL      </t>
  </si>
  <si>
    <t>HANNIBAL CSD</t>
  </si>
  <si>
    <t>CENTRAL SQUARE CSD</t>
  </si>
  <si>
    <t xml:space="preserve">MEXICO        </t>
  </si>
  <si>
    <t>MEXICO CSD</t>
  </si>
  <si>
    <t xml:space="preserve">OSWEGO        </t>
  </si>
  <si>
    <t>OSWEGO CITY SD</t>
  </si>
  <si>
    <t xml:space="preserve">PULASKI       </t>
  </si>
  <si>
    <t>PULASKI CSD</t>
  </si>
  <si>
    <t xml:space="preserve">SANDY CREEK   </t>
  </si>
  <si>
    <t>SANDY CREEK CSD</t>
  </si>
  <si>
    <t xml:space="preserve">PHOENIX       </t>
  </si>
  <si>
    <t>PHOENIX CSD</t>
  </si>
  <si>
    <t>GILBERTSVILLE-MOUNT UPTON CSD</t>
  </si>
  <si>
    <t>Otsego</t>
  </si>
  <si>
    <t xml:space="preserve">EDMESTON      </t>
  </si>
  <si>
    <t>EDMESTON CSD</t>
  </si>
  <si>
    <t xml:space="preserve">LAURENS       </t>
  </si>
  <si>
    <t>LAURENS CSD</t>
  </si>
  <si>
    <t xml:space="preserve">SCHENEVUS     </t>
  </si>
  <si>
    <t>SCHENEVUS CSD</t>
  </si>
  <si>
    <t xml:space="preserve">MILFORD       </t>
  </si>
  <si>
    <t>MILFORD CSD</t>
  </si>
  <si>
    <t xml:space="preserve">MORRIS        </t>
  </si>
  <si>
    <t>MORRIS CSD</t>
  </si>
  <si>
    <t xml:space="preserve">ONEONTA       </t>
  </si>
  <si>
    <t>ONEONTA CITY SD</t>
  </si>
  <si>
    <t>OTEGO-UNADILLA CSD</t>
  </si>
  <si>
    <t xml:space="preserve">COOPERSTOWN   </t>
  </si>
  <si>
    <t>COOPERSTOWN CSD</t>
  </si>
  <si>
    <t>RICHFIELD SPRINGS CSD</t>
  </si>
  <si>
    <t>CHERRY VALLEY-SPRINGFIELD CSD</t>
  </si>
  <si>
    <t xml:space="preserve">WORCESTER     </t>
  </si>
  <si>
    <t>WORCESTER CSD</t>
  </si>
  <si>
    <t xml:space="preserve">MAHOPAC       </t>
  </si>
  <si>
    <t>MAHOPAC CSD</t>
  </si>
  <si>
    <t>Putnam</t>
  </si>
  <si>
    <t xml:space="preserve">CARMEL        </t>
  </si>
  <si>
    <t>CARMEL CSD</t>
  </si>
  <si>
    <t xml:space="preserve">HALDANE       </t>
  </si>
  <si>
    <t>HALDANE CSD</t>
  </si>
  <si>
    <t xml:space="preserve">GARRISON      </t>
  </si>
  <si>
    <t>GARRISON UFSD</t>
  </si>
  <si>
    <t xml:space="preserve">PUTNAM VALLEY </t>
  </si>
  <si>
    <t>PUTNAM VALLEY CSD</t>
  </si>
  <si>
    <t xml:space="preserve">BREWSTER      </t>
  </si>
  <si>
    <t>BREWSTER CSD</t>
  </si>
  <si>
    <t xml:space="preserve">BERLIN        </t>
  </si>
  <si>
    <t>BERLIN CSD</t>
  </si>
  <si>
    <t>Rensselaer</t>
  </si>
  <si>
    <t>BRUNSWICK CSD (BRITTONKILL)</t>
  </si>
  <si>
    <t>EAST GREENBUSH CSD</t>
  </si>
  <si>
    <t xml:space="preserve">HOOSICK FALLS </t>
  </si>
  <si>
    <t>HOOSICK FALLS CSD</t>
  </si>
  <si>
    <t xml:space="preserve">LANSINGBURGH  </t>
  </si>
  <si>
    <t>LANSINGBURGH CSD</t>
  </si>
  <si>
    <t xml:space="preserve">WYNANTSKILL   </t>
  </si>
  <si>
    <t>WYNANTSKILL UFSD</t>
  </si>
  <si>
    <t xml:space="preserve">RENSSELAER    </t>
  </si>
  <si>
    <t>RENSSELAER CITY SD</t>
  </si>
  <si>
    <t xml:space="preserve">AVERILL PARK  </t>
  </si>
  <si>
    <t>AVERILL PARK CSD</t>
  </si>
  <si>
    <t xml:space="preserve">HOOSIC VALLEY </t>
  </si>
  <si>
    <t>HOOSIC VALLEY CSD</t>
  </si>
  <si>
    <t xml:space="preserve">SCHODACK      </t>
  </si>
  <si>
    <t>SCHODACK CSD</t>
  </si>
  <si>
    <t xml:space="preserve">TROY          </t>
  </si>
  <si>
    <t>TROY CITY SD</t>
  </si>
  <si>
    <t xml:space="preserve">CLARKSTOWN    </t>
  </si>
  <si>
    <t>CLARKSTOWN CSD</t>
  </si>
  <si>
    <t>Rockland</t>
  </si>
  <si>
    <t xml:space="preserve">NANUET        </t>
  </si>
  <si>
    <t>NANUET UFSD</t>
  </si>
  <si>
    <t xml:space="preserve">HAVERSTRAW-ST </t>
  </si>
  <si>
    <t>HAVERSTRAW-STONY POINT CSD (NORTH RO</t>
  </si>
  <si>
    <t xml:space="preserve">S. ORANGETOWN </t>
  </si>
  <si>
    <t>SOUTH ORANGETOWN CSD</t>
  </si>
  <si>
    <t xml:space="preserve">NYACK         </t>
  </si>
  <si>
    <t>NYACK UFSD</t>
  </si>
  <si>
    <t xml:space="preserve">PEARL RIVER   </t>
  </si>
  <si>
    <t>PEARL RIVER UFSD</t>
  </si>
  <si>
    <t>SUFFERN CSD</t>
  </si>
  <si>
    <t xml:space="preserve">EAST RAMAPO   </t>
  </si>
  <si>
    <t>EAST RAMAPO CSD (SPRING VALLEY)</t>
  </si>
  <si>
    <t xml:space="preserve">BRASHER FALLS </t>
  </si>
  <si>
    <t>BRASHER FALLS CSD</t>
  </si>
  <si>
    <t>St. Lawrence</t>
  </si>
  <si>
    <t xml:space="preserve">CANTON        </t>
  </si>
  <si>
    <t>CANTON CSD</t>
  </si>
  <si>
    <t xml:space="preserve">CLIFTON FINE  </t>
  </si>
  <si>
    <t>CLIFTON-FINE CSD</t>
  </si>
  <si>
    <t>COLTON-PIERREPONT CSD</t>
  </si>
  <si>
    <t xml:space="preserve">RAMAPO        </t>
  </si>
  <si>
    <t xml:space="preserve">GOUVERNEUR    </t>
  </si>
  <si>
    <t>GOUVERNEUR CSD</t>
  </si>
  <si>
    <t xml:space="preserve">HAMMOND       </t>
  </si>
  <si>
    <t>HAMMOND CSD</t>
  </si>
  <si>
    <t xml:space="preserve">HERMON DEKALB </t>
  </si>
  <si>
    <t>HERMON-DEKALB CSD</t>
  </si>
  <si>
    <t xml:space="preserve">LISBON        </t>
  </si>
  <si>
    <t>LISBON CSD</t>
  </si>
  <si>
    <t>MADRID-WADDINGTON CSD</t>
  </si>
  <si>
    <t xml:space="preserve">MASSENA       </t>
  </si>
  <si>
    <t>MASSENA CSD</t>
  </si>
  <si>
    <t xml:space="preserve">MORRISTOWN    </t>
  </si>
  <si>
    <t>MORRISTOWN CSD</t>
  </si>
  <si>
    <t>NORWOOD-NORFOLK CSD</t>
  </si>
  <si>
    <t xml:space="preserve">OGDENSBURG    </t>
  </si>
  <si>
    <t>OGDENSBURG CITY SD</t>
  </si>
  <si>
    <t xml:space="preserve">HEUVELTON     </t>
  </si>
  <si>
    <t>HEUVELTON CSD</t>
  </si>
  <si>
    <t xml:space="preserve">PARISHVILLE   </t>
  </si>
  <si>
    <t>PARISHVILLE-HOPKINTON CSD</t>
  </si>
  <si>
    <t xml:space="preserve">POTSDAM       </t>
  </si>
  <si>
    <t>POTSDAM CSD</t>
  </si>
  <si>
    <t xml:space="preserve">EDWARDS-KNOX  </t>
  </si>
  <si>
    <t>EDWARDS-KNOX CSD</t>
  </si>
  <si>
    <t xml:space="preserve">BURNT HILLS   </t>
  </si>
  <si>
    <t>BURNT HILLS-BALLSTON LAKE CSD</t>
  </si>
  <si>
    <t>Saratoga</t>
  </si>
  <si>
    <t xml:space="preserve">SHENENDEHOWA  </t>
  </si>
  <si>
    <t>SHENENDEHOWA CSD</t>
  </si>
  <si>
    <t xml:space="preserve">CORINTH       </t>
  </si>
  <si>
    <t>CORINTH CSD</t>
  </si>
  <si>
    <t xml:space="preserve">EDINBURG      </t>
  </si>
  <si>
    <t>EDINBURG COMMON SD</t>
  </si>
  <si>
    <t xml:space="preserve">GALWAY        </t>
  </si>
  <si>
    <t>GALWAY CSD</t>
  </si>
  <si>
    <t xml:space="preserve">MECHANICVILLE </t>
  </si>
  <si>
    <t>MECHANICVILLE CITY SD</t>
  </si>
  <si>
    <t xml:space="preserve">BALLSTON SPA  </t>
  </si>
  <si>
    <t>BALLSTON SPA CSD</t>
  </si>
  <si>
    <t>SOUTH GLENS FALLS CSD</t>
  </si>
  <si>
    <t xml:space="preserve">SCHUYLERVILLE </t>
  </si>
  <si>
    <t>SCHUYLERVILLE CSD</t>
  </si>
  <si>
    <t>SARATOGA SPRINGS CITY SD</t>
  </si>
  <si>
    <t xml:space="preserve">STILLWATER    </t>
  </si>
  <si>
    <t>STILLWATER CSD</t>
  </si>
  <si>
    <t xml:space="preserve">WATERFORD     </t>
  </si>
  <si>
    <t>WATERFORD-HALFMOON UFSD</t>
  </si>
  <si>
    <t xml:space="preserve">DUANESBURG    </t>
  </si>
  <si>
    <t>DUANESBURG CSD</t>
  </si>
  <si>
    <t>Schenectady</t>
  </si>
  <si>
    <t>SCOTIA-GLENVILLE CSD</t>
  </si>
  <si>
    <t xml:space="preserve">NISKAYUNA     </t>
  </si>
  <si>
    <t>NISKAYUNA CSD</t>
  </si>
  <si>
    <t xml:space="preserve">SCHALMONT     </t>
  </si>
  <si>
    <t>SCHALMONT CSD</t>
  </si>
  <si>
    <t xml:space="preserve">MOHONASEN     </t>
  </si>
  <si>
    <t>ROTTERDAM-MOHONASEN CSD</t>
  </si>
  <si>
    <t xml:space="preserve">SCHENECTADY   </t>
  </si>
  <si>
    <t>SCHENECTADY CITY SD</t>
  </si>
  <si>
    <t>GILBOA-CONESVILLE CSD</t>
  </si>
  <si>
    <t>Schoharie</t>
  </si>
  <si>
    <t xml:space="preserve">JEFFERSON     </t>
  </si>
  <si>
    <t>JEFFERSON CSD</t>
  </si>
  <si>
    <t xml:space="preserve">MIDDLEBURGH   </t>
  </si>
  <si>
    <t>MIDDLEBURGH CSD</t>
  </si>
  <si>
    <t>COBLESKILL-RICHMONDVILLE CSD</t>
  </si>
  <si>
    <t xml:space="preserve">SCHOHARIE     </t>
  </si>
  <si>
    <t>SCHOHARIE CSD</t>
  </si>
  <si>
    <t>SHARON SPRINGS CSD</t>
  </si>
  <si>
    <t>ODESSA-MONTOUR CSD</t>
  </si>
  <si>
    <t>Schuyler</t>
  </si>
  <si>
    <t xml:space="preserve">WATKINS GLEN  </t>
  </si>
  <si>
    <t>WATKINS GLEN CSD</t>
  </si>
  <si>
    <t xml:space="preserve">SOUTH SENECA  </t>
  </si>
  <si>
    <t>SOUTH SENECA CSD</t>
  </si>
  <si>
    <t>Seneca</t>
  </si>
  <si>
    <t xml:space="preserve">ROMULUS       </t>
  </si>
  <si>
    <t>ROMULUS CSD</t>
  </si>
  <si>
    <t xml:space="preserve">SENECA FALLS  </t>
  </si>
  <si>
    <t>SENECA FALLS CSD</t>
  </si>
  <si>
    <t xml:space="preserve">WATERLOO CENT </t>
  </si>
  <si>
    <t>WATERLOO CSD</t>
  </si>
  <si>
    <t xml:space="preserve">ADDISON       </t>
  </si>
  <si>
    <t>ADDISON CSD</t>
  </si>
  <si>
    <t>Steuben</t>
  </si>
  <si>
    <t xml:space="preserve">AVOCA         </t>
  </si>
  <si>
    <t>AVOCA CSD</t>
  </si>
  <si>
    <t xml:space="preserve">BATH          </t>
  </si>
  <si>
    <t>BATH CSD</t>
  </si>
  <si>
    <t xml:space="preserve">BRADFORD      </t>
  </si>
  <si>
    <t>BRADFORD CSD</t>
  </si>
  <si>
    <t>CAMPBELL-SAVONA CSD</t>
  </si>
  <si>
    <t xml:space="preserve">CORNING       </t>
  </si>
  <si>
    <t>CORNING CITY SD</t>
  </si>
  <si>
    <t>CANISTEO-GREENWOOD CSD</t>
  </si>
  <si>
    <t xml:space="preserve">HORNELL       </t>
  </si>
  <si>
    <t>HORNELL CITY SD</t>
  </si>
  <si>
    <t xml:space="preserve">ARKPORT       </t>
  </si>
  <si>
    <t>ARKPORT CSD</t>
  </si>
  <si>
    <t xml:space="preserve">PRATTSBURG    </t>
  </si>
  <si>
    <t>PRATTSBURGH CSD</t>
  </si>
  <si>
    <t>JASPER-TROUPSBURG CSD</t>
  </si>
  <si>
    <t xml:space="preserve">HAMMONDSPORT  </t>
  </si>
  <si>
    <t>HAMMONDSPORT CSD</t>
  </si>
  <si>
    <t>WAYLAND-COHOCTON CSD</t>
  </si>
  <si>
    <t xml:space="preserve">BABYLON       </t>
  </si>
  <si>
    <t>BABYLON UFSD</t>
  </si>
  <si>
    <t>Suffolk</t>
  </si>
  <si>
    <t xml:space="preserve">WEST BABYLON  </t>
  </si>
  <si>
    <t>WEST BABYLON UFSD</t>
  </si>
  <si>
    <t xml:space="preserve">NORTH BABYLON </t>
  </si>
  <si>
    <t>NORTH BABYLON UFSD</t>
  </si>
  <si>
    <t xml:space="preserve">LINDENHURST   </t>
  </si>
  <si>
    <t>LINDENHURST UFSD</t>
  </si>
  <si>
    <t xml:space="preserve">COPIAGUE      </t>
  </si>
  <si>
    <t>COPIAGUE UFSD</t>
  </si>
  <si>
    <t xml:space="preserve">AMITYVILLE    </t>
  </si>
  <si>
    <t>AMITYVILLE UFSD</t>
  </si>
  <si>
    <t xml:space="preserve">DEER PARK     </t>
  </si>
  <si>
    <t>DEER PARK UFSD</t>
  </si>
  <si>
    <t xml:space="preserve">WYANDANCH     </t>
  </si>
  <si>
    <t>WYANDANCH UFSD</t>
  </si>
  <si>
    <t xml:space="preserve">THREE VILLAGE </t>
  </si>
  <si>
    <t>THREE VILLAGE CSD</t>
  </si>
  <si>
    <t xml:space="preserve">COMSEWOGUE    </t>
  </si>
  <si>
    <t>BROOKHAVEN-COMSEWOGUE UFSD</t>
  </si>
  <si>
    <t xml:space="preserve">SACHEM        </t>
  </si>
  <si>
    <t>SACHEM CSD</t>
  </si>
  <si>
    <t>PORT JEFFERSON UFSD</t>
  </si>
  <si>
    <t xml:space="preserve">MOUNT SINAI   </t>
  </si>
  <si>
    <t>MT SINAI UFSD</t>
  </si>
  <si>
    <t xml:space="preserve">MILLER PLACE  </t>
  </si>
  <si>
    <t>MILLER PLACE UFSD</t>
  </si>
  <si>
    <t xml:space="preserve">ROCKY POINT   </t>
  </si>
  <si>
    <t>ROCKY POINT UFSD</t>
  </si>
  <si>
    <t>MIDDLE COUNTRY CSD</t>
  </si>
  <si>
    <t xml:space="preserve">LONGWOOD      </t>
  </si>
  <si>
    <t>LONGWOOD CSD</t>
  </si>
  <si>
    <t>PATCHOGUE-MEDFORD UFSD</t>
  </si>
  <si>
    <t xml:space="preserve">WILLIAM FLOYD </t>
  </si>
  <si>
    <t>WILLIAM FLOYD UFSD</t>
  </si>
  <si>
    <t>CENTER MORICHES UFSD</t>
  </si>
  <si>
    <t xml:space="preserve">EAST MORICHES </t>
  </si>
  <si>
    <t>EAST MORICHES UFSD</t>
  </si>
  <si>
    <t xml:space="preserve">SOUTH COUNTRY </t>
  </si>
  <si>
    <t>SOUTH COUNTRY CSD</t>
  </si>
  <si>
    <t xml:space="preserve">EAST HAMPTON  </t>
  </si>
  <si>
    <t>EAST HAMPTON UFSD</t>
  </si>
  <si>
    <t xml:space="preserve">AMAGANSETT    </t>
  </si>
  <si>
    <t>AMAGANSETT UFSD</t>
  </si>
  <si>
    <t xml:space="preserve">SPRINGS       </t>
  </si>
  <si>
    <t>SPRINGS UFSD</t>
  </si>
  <si>
    <t xml:space="preserve">SAG HARBOR    </t>
  </si>
  <si>
    <t>SAG HARBOR UFSD</t>
  </si>
  <si>
    <t xml:space="preserve">MONTAUK       </t>
  </si>
  <si>
    <t>MONTAUK UFSD</t>
  </si>
  <si>
    <t xml:space="preserve">ELWOOD        </t>
  </si>
  <si>
    <t>ELWOOD UFSD</t>
  </si>
  <si>
    <t>COLD SPRING HARBOR CSD</t>
  </si>
  <si>
    <t xml:space="preserve">HUNTINGTON    </t>
  </si>
  <si>
    <t>HUNTINGTON UFSD</t>
  </si>
  <si>
    <t xml:space="preserve">NORTHPORT     </t>
  </si>
  <si>
    <t>NORTHPORT-EAST NORTHPORT UFSD</t>
  </si>
  <si>
    <t>HALF HOLLOW HILLS CSD</t>
  </si>
  <si>
    <t xml:space="preserve">HARBORFIELDS  </t>
  </si>
  <si>
    <t>HARBORFIELDS CSD</t>
  </si>
  <si>
    <t xml:space="preserve">COMMACK       </t>
  </si>
  <si>
    <t>COMMACK UFSD</t>
  </si>
  <si>
    <t xml:space="preserve">S. HUNTINGTON </t>
  </si>
  <si>
    <t>SOUTH HUNTINGTON UFSD</t>
  </si>
  <si>
    <t xml:space="preserve">BAY SHORE     </t>
  </si>
  <si>
    <t>BAY SHORE UFSD</t>
  </si>
  <si>
    <t xml:space="preserve">ISLIP         </t>
  </si>
  <si>
    <t>ISLIP UFSD</t>
  </si>
  <si>
    <t xml:space="preserve">EAST ISLIP    </t>
  </si>
  <si>
    <t>EAST ISLIP UFSD</t>
  </si>
  <si>
    <t xml:space="preserve">SAYVILLE      </t>
  </si>
  <si>
    <t>SAYVILLE UFSD</t>
  </si>
  <si>
    <t>BAYPORT-BLUE POINT UFSD</t>
  </si>
  <si>
    <t xml:space="preserve">HAUPPAUGE     </t>
  </si>
  <si>
    <t>HAUPPAUGE UFSD</t>
  </si>
  <si>
    <t xml:space="preserve">CONNETQUOT    </t>
  </si>
  <si>
    <t>CONNETQUOT CSD</t>
  </si>
  <si>
    <t xml:space="preserve">WEST ISLIP    </t>
  </si>
  <si>
    <t>WEST ISLIP UFSD</t>
  </si>
  <si>
    <t xml:space="preserve">BRENTWOOD     </t>
  </si>
  <si>
    <t>BRENTWOOD UFSD</t>
  </si>
  <si>
    <t xml:space="preserve">CENTRAL ISLIP </t>
  </si>
  <si>
    <t>CENTRAL ISLIP UFSD</t>
  </si>
  <si>
    <t xml:space="preserve">FIRE ISLAND   </t>
  </si>
  <si>
    <t>FIRE ISLAND UFSD</t>
  </si>
  <si>
    <t>SHOREHAM-WADING RIVER CSD</t>
  </si>
  <si>
    <t xml:space="preserve">RIVERHEAD     </t>
  </si>
  <si>
    <t>RIVERHEAD CSD</t>
  </si>
  <si>
    <t>SHELTER ISLAND UFSD</t>
  </si>
  <si>
    <t xml:space="preserve">SMITHTOWN     </t>
  </si>
  <si>
    <t>SMITHTOWN CSD</t>
  </si>
  <si>
    <t xml:space="preserve">KINGS PARK    </t>
  </si>
  <si>
    <t>KINGS PARK CSD</t>
  </si>
  <si>
    <t xml:space="preserve">REMSENBURG    </t>
  </si>
  <si>
    <t>REMSENBURG-SPEONK UFSD</t>
  </si>
  <si>
    <t>WESTHAMPTON BEACH UFSD</t>
  </si>
  <si>
    <t xml:space="preserve">QUOGUE        </t>
  </si>
  <si>
    <t>QUOGUE UFSD</t>
  </si>
  <si>
    <t xml:space="preserve">HAMPTON BAYS  </t>
  </si>
  <si>
    <t>HAMPTON BAYS UFSD</t>
  </si>
  <si>
    <t xml:space="preserve">SOUTHAMPTON   </t>
  </si>
  <si>
    <t>SOUTHAMPTON UFSD</t>
  </si>
  <si>
    <t xml:space="preserve">BRIDGEHAMPTON </t>
  </si>
  <si>
    <t>BRIDGEHAMPTON UFSD</t>
  </si>
  <si>
    <t>EASTPORT-SOUTH MANOR CSD</t>
  </si>
  <si>
    <t>TUCKAHOE COMN SD</t>
  </si>
  <si>
    <t xml:space="preserve">EAST QUOGUE   </t>
  </si>
  <si>
    <t>EAST QUOGUE UFSD</t>
  </si>
  <si>
    <t xml:space="preserve">OYSTERPONDS   </t>
  </si>
  <si>
    <t>OYSTERPONDS UFSD</t>
  </si>
  <si>
    <t>FISHERS ISLAND UFSD</t>
  </si>
  <si>
    <t xml:space="preserve">SOUTHOLD      </t>
  </si>
  <si>
    <t>SOUTHOLD UFSD</t>
  </si>
  <si>
    <t xml:space="preserve">GREENPORT     </t>
  </si>
  <si>
    <t>GREENPORT UFSD</t>
  </si>
  <si>
    <t>MATTITUCK-CUTCHOGUE UFSD</t>
  </si>
  <si>
    <t xml:space="preserve">FALLSBURGH    </t>
  </si>
  <si>
    <t>FALLSBURG CSD</t>
  </si>
  <si>
    <t>Sullivan</t>
  </si>
  <si>
    <t xml:space="preserve">ELDRED        </t>
  </si>
  <si>
    <t>ELDRED CSD</t>
  </si>
  <si>
    <t xml:space="preserve">LIBERTY       </t>
  </si>
  <si>
    <t>LIBERTY CSD</t>
  </si>
  <si>
    <t xml:space="preserve">TRI VALLEY    </t>
  </si>
  <si>
    <t>TRI-VALLEY CSD</t>
  </si>
  <si>
    <t xml:space="preserve">ROSCOE        </t>
  </si>
  <si>
    <t>ROSCOE CSD</t>
  </si>
  <si>
    <t>LIVINGSTON MANOR CSD</t>
  </si>
  <si>
    <t xml:space="preserve">MONTICELLO    </t>
  </si>
  <si>
    <t>MONTICELLO CSD</t>
  </si>
  <si>
    <t xml:space="preserve">SULLIVAN WEST </t>
  </si>
  <si>
    <t>SULLIVAN WEST CSD</t>
  </si>
  <si>
    <t xml:space="preserve">WAVERLY       </t>
  </si>
  <si>
    <t>WAVERLY CSD</t>
  </si>
  <si>
    <t>Tioga</t>
  </si>
  <si>
    <t xml:space="preserve">CANDOR        </t>
  </si>
  <si>
    <t>CANDOR CSD</t>
  </si>
  <si>
    <t xml:space="preserve">NEWARK VALLEY </t>
  </si>
  <si>
    <t>NEWARK VALLEY CSD</t>
  </si>
  <si>
    <t>OWEGO-APALACHIN CSD</t>
  </si>
  <si>
    <t>SPENCER-VAN ETTEN CSD</t>
  </si>
  <si>
    <t xml:space="preserve">TIOGA         </t>
  </si>
  <si>
    <t>TIOGA CSD</t>
  </si>
  <si>
    <t xml:space="preserve">DRYDEN        </t>
  </si>
  <si>
    <t>DRYDEN CSD</t>
  </si>
  <si>
    <t>Tompkins</t>
  </si>
  <si>
    <t xml:space="preserve">GROTON        </t>
  </si>
  <si>
    <t>GROTON CSD</t>
  </si>
  <si>
    <t xml:space="preserve">ITHACA        </t>
  </si>
  <si>
    <t>ITHACA CITY SD</t>
  </si>
  <si>
    <t xml:space="preserve">LANSING       </t>
  </si>
  <si>
    <t>LANSING CSD</t>
  </si>
  <si>
    <t xml:space="preserve">NEWFIELD      </t>
  </si>
  <si>
    <t>NEWFIELD CSD</t>
  </si>
  <si>
    <t xml:space="preserve">TRUMANSBURG   </t>
  </si>
  <si>
    <t>TRUMANSBURG CSD</t>
  </si>
  <si>
    <t xml:space="preserve">KINGSTON      </t>
  </si>
  <si>
    <t>KINGSTON CITY SD</t>
  </si>
  <si>
    <t>Ulster</t>
  </si>
  <si>
    <t xml:space="preserve">HIGHLAND      </t>
  </si>
  <si>
    <t>HIGHLAND CSD</t>
  </si>
  <si>
    <t>RONDOUT VALLEY CSD</t>
  </si>
  <si>
    <t xml:space="preserve">MARLBORO      </t>
  </si>
  <si>
    <t>MARLBORO CSD</t>
  </si>
  <si>
    <t xml:space="preserve">NEW PALTZ     </t>
  </si>
  <si>
    <t>NEW PALTZ CSD</t>
  </si>
  <si>
    <t xml:space="preserve">ONTEORA       </t>
  </si>
  <si>
    <t>ONTEORA CSD</t>
  </si>
  <si>
    <t xml:space="preserve">SAUGERTIES    </t>
  </si>
  <si>
    <t>SAUGERTIES CSD</t>
  </si>
  <si>
    <t xml:space="preserve">WALLKILL      </t>
  </si>
  <si>
    <t>WALLKILL CSD</t>
  </si>
  <si>
    <t xml:space="preserve">ELLENVILLE    </t>
  </si>
  <si>
    <t>ELLENVILLE CSD</t>
  </si>
  <si>
    <t xml:space="preserve">BOLTON        </t>
  </si>
  <si>
    <t>BOLTON CSD</t>
  </si>
  <si>
    <t>Warren</t>
  </si>
  <si>
    <t xml:space="preserve">NORTH WARREN  </t>
  </si>
  <si>
    <t>NORTH WARREN CSD</t>
  </si>
  <si>
    <t xml:space="preserve">GLENS FALLS   </t>
  </si>
  <si>
    <t>GLENS FALLS CITY SD</t>
  </si>
  <si>
    <t xml:space="preserve">JOHNSBURG     </t>
  </si>
  <si>
    <t>JOHNSBURG CSD</t>
  </si>
  <si>
    <t xml:space="preserve">LAKE GEORGE   </t>
  </si>
  <si>
    <t>LAKE GEORGE CSD</t>
  </si>
  <si>
    <t>HADLEY-LUZERNE CSD</t>
  </si>
  <si>
    <t xml:space="preserve">QUEENSBURY    </t>
  </si>
  <si>
    <t>QUEENSBURY UFSD</t>
  </si>
  <si>
    <t>GLENS FALLS COMN SD</t>
  </si>
  <si>
    <t xml:space="preserve">WARRENSBURG   </t>
  </si>
  <si>
    <t>WARRENSBURG CSD</t>
  </si>
  <si>
    <t xml:space="preserve">ARGYLE        </t>
  </si>
  <si>
    <t>ARGYLE CSD</t>
  </si>
  <si>
    <t>Washington</t>
  </si>
  <si>
    <t xml:space="preserve">FORT ANN      </t>
  </si>
  <si>
    <t>FORT ANN CSD</t>
  </si>
  <si>
    <t xml:space="preserve">FORT EDWARD   </t>
  </si>
  <si>
    <t>FORT EDWARD UFSD</t>
  </si>
  <si>
    <t xml:space="preserve">GRANVILLE     </t>
  </si>
  <si>
    <t>GRANVILLE CSD</t>
  </si>
  <si>
    <t xml:space="preserve">GREENWICH     </t>
  </si>
  <si>
    <t>GREENWICH CSD</t>
  </si>
  <si>
    <t xml:space="preserve">HARTFORD      </t>
  </si>
  <si>
    <t>HARTFORD CSD</t>
  </si>
  <si>
    <t xml:space="preserve">HUDSON FALLS  </t>
  </si>
  <si>
    <t>HUDSON FALLS CSD</t>
  </si>
  <si>
    <t xml:space="preserve">PUTNAM        </t>
  </si>
  <si>
    <t>PUTNAM CSD</t>
  </si>
  <si>
    <t xml:space="preserve">SALEM         </t>
  </si>
  <si>
    <t>SALEM CSD</t>
  </si>
  <si>
    <t xml:space="preserve">CAMBRIDGE     </t>
  </si>
  <si>
    <t>CAMBRIDGE CSD</t>
  </si>
  <si>
    <t xml:space="preserve">WHITEHALL     </t>
  </si>
  <si>
    <t>WHITEHALL CSD</t>
  </si>
  <si>
    <t xml:space="preserve">NEWARK        </t>
  </si>
  <si>
    <t>NEWARK CSD</t>
  </si>
  <si>
    <t>Wayne</t>
  </si>
  <si>
    <t>CLYDE-SAVANNAH CSD</t>
  </si>
  <si>
    <t xml:space="preserve">LYONS         </t>
  </si>
  <si>
    <t>LYONS CSD</t>
  </si>
  <si>
    <t xml:space="preserve">MARION        </t>
  </si>
  <si>
    <t>MARION CSD</t>
  </si>
  <si>
    <t xml:space="preserve">WAYNE         </t>
  </si>
  <si>
    <t>WAYNE CSD</t>
  </si>
  <si>
    <t>PALMYRA-MACEDON CSD</t>
  </si>
  <si>
    <t xml:space="preserve">GANANDA       </t>
  </si>
  <si>
    <t>GANANDA CSD</t>
  </si>
  <si>
    <t xml:space="preserve">SODUS         </t>
  </si>
  <si>
    <t>SODUS CSD</t>
  </si>
  <si>
    <t xml:space="preserve">WILLIAMSON    </t>
  </si>
  <si>
    <t>WILLIAMSON CSD</t>
  </si>
  <si>
    <t>NORTH ROSE-WOLCOTT CSD</t>
  </si>
  <si>
    <t xml:space="preserve">RED CREEK     </t>
  </si>
  <si>
    <t>RED CREEK CSD</t>
  </si>
  <si>
    <t>KATONAH-LEWISBORO UFSD</t>
  </si>
  <si>
    <t>Westchester</t>
  </si>
  <si>
    <t xml:space="preserve">BEDFORD       </t>
  </si>
  <si>
    <t>BEDFORD CSD</t>
  </si>
  <si>
    <t xml:space="preserve">CROTON HARMON </t>
  </si>
  <si>
    <t>CROTON-HARMON UFSD</t>
  </si>
  <si>
    <t>HENDRICK HUDSON CSD</t>
  </si>
  <si>
    <t xml:space="preserve">EASTCHESTER   </t>
  </si>
  <si>
    <t>EASTCHESTER UFSD</t>
  </si>
  <si>
    <t xml:space="preserve">TUCKAHOE      </t>
  </si>
  <si>
    <t>TUCKAHOE UFSD</t>
  </si>
  <si>
    <t xml:space="preserve">BRONXVILLE    </t>
  </si>
  <si>
    <t>BRONXVILLE UFSD</t>
  </si>
  <si>
    <t xml:space="preserve">TARRYTOWN     </t>
  </si>
  <si>
    <t>UFSD-TARRYTOWNS</t>
  </si>
  <si>
    <t xml:space="preserve">IRVINGTON     </t>
  </si>
  <si>
    <t>IRVINGTON UFSD</t>
  </si>
  <si>
    <t xml:space="preserve">DOBBS FERRY   </t>
  </si>
  <si>
    <t>DOBBS FERRY UFSD</t>
  </si>
  <si>
    <t>HASTINGS-ON-HUDSON UFSD</t>
  </si>
  <si>
    <t xml:space="preserve">ARDSLEY       </t>
  </si>
  <si>
    <t>ARDSLEY UFSD</t>
  </si>
  <si>
    <t xml:space="preserve">EDGEMONT      </t>
  </si>
  <si>
    <t>EDGEMONT UFSD</t>
  </si>
  <si>
    <t xml:space="preserve">GREENBURGH    </t>
  </si>
  <si>
    <t>GREENBURGH CSD</t>
  </si>
  <si>
    <t xml:space="preserve">ELMSFORD      </t>
  </si>
  <si>
    <t>ELMSFORD UFSD</t>
  </si>
  <si>
    <t xml:space="preserve">HARRISON      </t>
  </si>
  <si>
    <t>HARRISON CSD</t>
  </si>
  <si>
    <t xml:space="preserve">MAMARONECK    </t>
  </si>
  <si>
    <t>MAMARONECK UFSD</t>
  </si>
  <si>
    <t xml:space="preserve">MT PLEAS CENT </t>
  </si>
  <si>
    <t>MT PLEASANT CSD</t>
  </si>
  <si>
    <t>POCANTICO HILLS CSD</t>
  </si>
  <si>
    <t xml:space="preserve">VALHALLA      </t>
  </si>
  <si>
    <t>VALHALLA UFSD</t>
  </si>
  <si>
    <t xml:space="preserve">PLEASANTVILLE </t>
  </si>
  <si>
    <t>PLEASANTVILLE UFSD</t>
  </si>
  <si>
    <t xml:space="preserve">MOUNT VERNON  </t>
  </si>
  <si>
    <t>MT VERNON SCHOOL DISTRICT</t>
  </si>
  <si>
    <t xml:space="preserve">CHAPPAQUA     </t>
  </si>
  <si>
    <t>CHAPPAQUA CSD</t>
  </si>
  <si>
    <t xml:space="preserve">NEW ROCHELLE  </t>
  </si>
  <si>
    <t>NEW ROCHELLE CITY SD</t>
  </si>
  <si>
    <t xml:space="preserve">BYRAM HILLS   </t>
  </si>
  <si>
    <t>BYRAM HILLS CSD</t>
  </si>
  <si>
    <t xml:space="preserve">NORTH SALEM   </t>
  </si>
  <si>
    <t>NORTH SALEM CSD</t>
  </si>
  <si>
    <t xml:space="preserve">OSSINING      </t>
  </si>
  <si>
    <t>OSSINING UFSD</t>
  </si>
  <si>
    <t>BRIARCLIFF MANOR UFSD</t>
  </si>
  <si>
    <t xml:space="preserve">PEEKSKILL     </t>
  </si>
  <si>
    <t>PEEKSKILL CITY SD</t>
  </si>
  <si>
    <t xml:space="preserve">PELHAM        </t>
  </si>
  <si>
    <t>PELHAM UFSD</t>
  </si>
  <si>
    <t xml:space="preserve">RYE           </t>
  </si>
  <si>
    <t>RYE CITY SD</t>
  </si>
  <si>
    <t xml:space="preserve">RYE NECK      </t>
  </si>
  <si>
    <t>RYE NECK UFSD</t>
  </si>
  <si>
    <t xml:space="preserve">PORT CHESTER  </t>
  </si>
  <si>
    <t>PORT CHESTER-RYE UFSD</t>
  </si>
  <si>
    <t>BLIND BROOK-RYE UFSD</t>
  </si>
  <si>
    <t xml:space="preserve">SCARSDALE     </t>
  </si>
  <si>
    <t>SCARSDALE UFSD</t>
  </si>
  <si>
    <t xml:space="preserve">SOMERS        </t>
  </si>
  <si>
    <t>SOMERS CSD</t>
  </si>
  <si>
    <t xml:space="preserve">WHITE PLAINS  </t>
  </si>
  <si>
    <t>WHITE PLAINS CITY SD</t>
  </si>
  <si>
    <t xml:space="preserve">YONKERS       </t>
  </si>
  <si>
    <t>YONKERS CITY SD</t>
  </si>
  <si>
    <t xml:space="preserve">LAKELAND      </t>
  </si>
  <si>
    <t>LAKELAND CSD</t>
  </si>
  <si>
    <t xml:space="preserve">YORKTOWN      </t>
  </si>
  <si>
    <t>YORKTOWN CSD</t>
  </si>
  <si>
    <t xml:space="preserve">ATTICA        </t>
  </si>
  <si>
    <t>ATTICA CSD</t>
  </si>
  <si>
    <t>Wyoming</t>
  </si>
  <si>
    <t xml:space="preserve">LETCHWORTH    </t>
  </si>
  <si>
    <t>LETCHWORTH CSD</t>
  </si>
  <si>
    <t xml:space="preserve">WYOMING       </t>
  </si>
  <si>
    <t>WYOMING CSD</t>
  </si>
  <si>
    <t xml:space="preserve">PERRY         </t>
  </si>
  <si>
    <t>PERRY CSD</t>
  </si>
  <si>
    <t xml:space="preserve">WARSAW        </t>
  </si>
  <si>
    <t>WARSAW CSD</t>
  </si>
  <si>
    <t xml:space="preserve">PENN  YAN     </t>
  </si>
  <si>
    <t>PENN YAN CSD</t>
  </si>
  <si>
    <t>Yates</t>
  </si>
  <si>
    <t xml:space="preserve">DUNDEE        </t>
  </si>
  <si>
    <t>DUNDEE CSD</t>
  </si>
  <si>
    <t xml:space="preserve">STATE TOTALS  </t>
  </si>
  <si>
    <t>TOTAL STATE</t>
  </si>
  <si>
    <t>--</t>
  </si>
  <si>
    <t xml:space="preserve">District:  </t>
  </si>
  <si>
    <t xml:space="preserve">County:  </t>
  </si>
  <si>
    <t>SCHOOL AID ESTIMATES</t>
  </si>
  <si>
    <r>
      <rPr>
        <b/>
        <sz val="11"/>
        <color theme="1"/>
        <rFont val="Calibri"/>
        <family val="2"/>
        <scheme val="minor"/>
      </rPr>
      <t>SOURCE:</t>
    </r>
    <r>
      <rPr>
        <sz val="11"/>
        <color theme="1"/>
        <rFont val="Calibri"/>
        <family val="2"/>
        <scheme val="minor"/>
      </rPr>
      <t xml:space="preserve">  Compiled by NYSCOSS from New York State Education Department School Aid data</t>
    </r>
  </si>
  <si>
    <t>COUNTY</t>
  </si>
  <si>
    <t>DISTRICT</t>
  </si>
  <si>
    <t>CODE</t>
  </si>
  <si>
    <t>BUFFALO CITY SD</t>
  </si>
  <si>
    <t>GORHAM-MIDDLESEX CSD (MARCUS WHITMAN</t>
  </si>
  <si>
    <t>MANCHESTER-SHORTSVILLE CSD (RED JACK</t>
  </si>
  <si>
    <t>RAMAPO CSD (SUFFERN)</t>
  </si>
  <si>
    <t>STATEWIDE TOTALS</t>
  </si>
  <si>
    <t>Aid Categories</t>
  </si>
  <si>
    <t>Hit "CTRL P" (i.e., control P) to print a report
scroll to bottom for some additional information</t>
  </si>
  <si>
    <t>November
2020</t>
  </si>
  <si>
    <t>March
2020</t>
  </si>
  <si>
    <t>Q(FL0006) 00 2020-21 FEDERAL CARES ACT RESTORATION</t>
  </si>
  <si>
    <t>DABTD1</t>
  </si>
  <si>
    <t xml:space="preserve">DATABASE EDITION 0082C      MODEL EDITION BT212-2   0082C           </t>
  </si>
  <si>
    <t xml:space="preserve"> 2021-22 Aid vs. 2020-21 Aid</t>
  </si>
  <si>
    <t xml:space="preserve"> </t>
  </si>
  <si>
    <t>DNS*</t>
  </si>
  <si>
    <t>Change in Estimates Over Time</t>
  </si>
  <si>
    <t>2020-21 Aid</t>
  </si>
  <si>
    <t xml:space="preserve"> 04/07/21</t>
  </si>
  <si>
    <t>AA(FA0189) 00 2021-22 TOTAL AID</t>
  </si>
  <si>
    <t>AB(CF0070) 00 CRRSA 90% ESSER + BASE ALLOCATION</t>
  </si>
  <si>
    <t>AC(CF0066) 00 AMERICAN RESCUE PLAN 90% ESSER</t>
  </si>
  <si>
    <t xml:space="preserve">DATABASE EDITION 0145C      MODEL EDITION SA212-2   0145C           </t>
  </si>
  <si>
    <t>AA(FL0028) 00 2020-21 PANDEMIC ADJUSTMENT</t>
  </si>
  <si>
    <t>April 2021</t>
  </si>
  <si>
    <t>March 2020 vs. November 2020 vs. April 2021</t>
  </si>
  <si>
    <t>X(CF0057) 00 LEARNING LOSS GRANT</t>
  </si>
  <si>
    <t>AE(CF0058) 00 FULL-DAY 4-YO UPK EXPANSION GRANT</t>
  </si>
  <si>
    <t>='REPORT 1'!C1</t>
  </si>
  <si>
    <t>Foundation Aid*</t>
  </si>
  <si>
    <t>Full-Day Kindergarten Conversion Aid**</t>
  </si>
  <si>
    <t>Changes in Estimates Over Time</t>
  </si>
  <si>
    <t>April 
2021</t>
  </si>
  <si>
    <t xml:space="preserve"> Estimated Under Enacted 2021-22 State Budget</t>
  </si>
  <si>
    <t>Data as of April 7, 2021</t>
  </si>
  <si>
    <t xml:space="preserve">  * April 2021 Estimate for 2021-22 Foundation Aid reflects formula change enacted as part of 2021-22 state budget</t>
  </si>
  <si>
    <t>Change 
Apr '21-Nov '20</t>
  </si>
  <si>
    <t>Change 
Apr '21-Mar '20</t>
  </si>
  <si>
    <t xml:space="preserve"> Enacted State Budget (April 2021)</t>
  </si>
  <si>
    <t>Current Law (November 2020) vs.</t>
  </si>
  <si>
    <t>Change
(Apr-Nov)</t>
  </si>
  <si>
    <t>** April 2021 Estimate for 2021-22 Universal Prekindergarten Aid reflects inclusion of full-day expansion grants</t>
  </si>
  <si>
    <t xml:space="preserve">2021-22 Aid </t>
  </si>
  <si>
    <t xml:space="preserve">Enter 6-digit "BEDS" Code here &gt;&gt;  </t>
  </si>
  <si>
    <t>For a list of codes, click on CODE LIST tab below</t>
  </si>
  <si>
    <t>April
2021</t>
  </si>
  <si>
    <t>2021-22 Aid</t>
  </si>
  <si>
    <t>2022-23</t>
  </si>
  <si>
    <t xml:space="preserve"> 11/15/21</t>
  </si>
  <si>
    <t>E(FA0197) 00 2022-23 FOUNDATION AID</t>
  </si>
  <si>
    <t>F(FA0013) 00 2022-23 CHARTER SCHOOL TRANSITIONAL</t>
  </si>
  <si>
    <t>G(FA0029) 00 2022-23 HIGH TAX AID</t>
  </si>
  <si>
    <t>H(FA0065) 00 2022-23 SUMMER TRANSPORTATION AID</t>
  </si>
  <si>
    <t>I(FA0069) 00 2022-23 TRANSPORTATION AID W/O SUMMER</t>
  </si>
  <si>
    <t>J(FA0073) 00 2022-23 BUILDING AID</t>
  </si>
  <si>
    <t>K(FA0077) 00 2022-23 BUILDING REORG INCENTIVE AID</t>
  </si>
  <si>
    <t>L(FA0081) 00 2022-23 OPERATING REORG INCENTIVE AID</t>
  </si>
  <si>
    <t>M(FA0085) 00 2022-23 NON-CMPNT COMPUTER ADMIN AID</t>
  </si>
  <si>
    <t>N(FA0089) 00 2022-23 NON-CMPNT CAREER EDN AID</t>
  </si>
  <si>
    <t>O(FA0021) 00 2022-23 NON-CMPNT ACADEMIC IMPROVMT AID</t>
  </si>
  <si>
    <t>P(FA0093) 00 2022-23 BOCES AID</t>
  </si>
  <si>
    <t>Q(FA0097) 00 2022-23 PUBLIC EC HIGH COST AID</t>
  </si>
  <si>
    <t>R(FA0101) 00 2022-23 PRIVATE EXCESS COST AID</t>
  </si>
  <si>
    <t>S(FA0105) 00 2022-23 SOFTWARE AID</t>
  </si>
  <si>
    <t>T(FA0109) 00 2022-23 LIBRARY MATERIALS AID</t>
  </si>
  <si>
    <t>U(FA0113) 00 2022-23 TEXTBOOK AID</t>
  </si>
  <si>
    <t>V(FA0117) 00 2022-23 HARDWARE &amp; TECHNOLOGY AID</t>
  </si>
  <si>
    <t>W(FA0121) 00 2022-23 FULL DAY K CONVERSION</t>
  </si>
  <si>
    <t>X(FA0125) 00 2022-23 UNIV PREKINDERGARTEN AID</t>
  </si>
  <si>
    <t>Y(FA0033) 00 2022-23 SUPPLEMENTAL PUB EXCESS COST</t>
  </si>
  <si>
    <t>Z(FA0025) 00 2022-23 ACADEMIC ENHANCEMENT AID</t>
  </si>
  <si>
    <t>AA(FA0037) 00 2022-23 INSTRUCTIONAL COMPU TECH AID</t>
  </si>
  <si>
    <t>AB(FA0041) 00 2022-23 SHARED SERVICES AID, NON-CMPNT</t>
  </si>
  <si>
    <t>AC(FA0189) 00 2022-23 TOTAL AID</t>
  </si>
  <si>
    <t>E(FA0198) 00 2021-22 FOUNDATION AID</t>
  </si>
  <si>
    <t>F(FA0014) 00 2021-22 CHARTER SCHOOL TRANSITIONAL</t>
  </si>
  <si>
    <t>G(FA0030) 00 2021-22 HIGH TAX AID</t>
  </si>
  <si>
    <t>H(FA0066) 00 2021-22 SUMMER TRANSPORTATION AID</t>
  </si>
  <si>
    <t>I(FA0070) 00 2021-22 TRANSPORTATION AID W/O SUMMER</t>
  </si>
  <si>
    <t>J(FA0074) 00 2021-22 BUILDING AID</t>
  </si>
  <si>
    <t>K(FA0078) 00 2021-22 BUILDING REORG INCENTIVE AID</t>
  </si>
  <si>
    <t>L(FA0082) 00 2021-22 OPERATING REORG INCENTIVE AID</t>
  </si>
  <si>
    <t>M(FA0086) 00 2021-22 NON-CMPNT COMPUTER ADMIN AID</t>
  </si>
  <si>
    <t>N(FA0090) 00 2021-22 NON-CMPNT CAREER EDN AID</t>
  </si>
  <si>
    <t>O(FA0022) 00 2021-22 NON-CMPNT ACADEMIC IMPROVMT AID</t>
  </si>
  <si>
    <t>P(FA0094) 00 2021-22 BOCES AID</t>
  </si>
  <si>
    <t>Q(FA0098) 00 2021-22 PUBLIC EC HIGH COST AID</t>
  </si>
  <si>
    <t>R(FA0102) 00 2021-22 PRIVATE EXCESS COST AID</t>
  </si>
  <si>
    <t>S(FA0106) 00 2021-22 SOFTWARE AID</t>
  </si>
  <si>
    <t>T(FA0110) 00 2021-22 LIBRARY MATERIALS AID</t>
  </si>
  <si>
    <t>U(FA0114) 00 2021-22 TEXTBOOK AID</t>
  </si>
  <si>
    <t>V(FA0118) 00 2021-22 HARDWARE &amp; TECHNOLOGY AID</t>
  </si>
  <si>
    <t>W(FA0122) 00 2021-22 FULL DAY K CONVERSION</t>
  </si>
  <si>
    <t>X(FA0126) 00 2021-22 UNIV PREKINDERGARTEN AID</t>
  </si>
  <si>
    <t>Y(FA0034) 00 2021-22 SUPPLEMENTAL PUB EXCESS COST</t>
  </si>
  <si>
    <t>Z(FA0026) 00 2021-22 ACADEMIC ENHANCEMENT AID</t>
  </si>
  <si>
    <t>AA(FA0190) 00 2021-22 TOTAL AID</t>
  </si>
  <si>
    <t>AB(A10027) 00 2021-22 UNCONFIRMED TRANSPORTATION AID</t>
  </si>
  <si>
    <t>TOTAL</t>
  </si>
  <si>
    <t>2021-22 TOTAL FOUNDATION  AID  WHEN ENACTED</t>
  </si>
  <si>
    <t>2021-22 FOUNDATION AID WHEN ENACTED</t>
  </si>
  <si>
    <t>2022-23 TOTAL FOUNDATION AID</t>
  </si>
  <si>
    <t>Governor's 2022-23</t>
  </si>
  <si>
    <t>School Aid Proposal</t>
  </si>
  <si>
    <t>DABTB1</t>
  </si>
  <si>
    <t xml:space="preserve"> 01/17/22</t>
  </si>
  <si>
    <t>DABTA1</t>
  </si>
  <si>
    <t>AA(FA0189) 00 2022-23 TOTAL AID</t>
  </si>
  <si>
    <t>Total Aid excluding Building Aids</t>
  </si>
  <si>
    <t>Estimated Aid</t>
  </si>
  <si>
    <t>Public School Enrollment</t>
  </si>
  <si>
    <t>K-6 Free and Reduced Price Eligible %</t>
  </si>
  <si>
    <t>English Language Learners</t>
  </si>
  <si>
    <t>Property Wealth/Pupil Ratio*</t>
  </si>
  <si>
    <t>Income/Pupil Ratio*</t>
  </si>
  <si>
    <t xml:space="preserve">2022-23 </t>
  </si>
  <si>
    <t>2007-08</t>
  </si>
  <si>
    <t>Foundation Aid Funding Analysis</t>
  </si>
  <si>
    <t>2022-23 PROPOSED FOUNDATION AID</t>
  </si>
  <si>
    <t>District:</t>
  </si>
  <si>
    <t>County:</t>
  </si>
  <si>
    <t>Full Funding Amount (with Save-Harmless)</t>
  </si>
  <si>
    <t>2022-23 % of Full Funding</t>
  </si>
  <si>
    <t>Amount Remaining 
for Full Funding</t>
  </si>
  <si>
    <t>Combined Wealth 
Ratio*</t>
  </si>
  <si>
    <t xml:space="preserve"> J(PC0257) 00 2006-07 PUBLIC ENROLLMENT EST.                        </t>
  </si>
  <si>
    <t xml:space="preserve"> G(WM0152) 05 PUPIL WEALTH RATIO (PWR)                              </t>
  </si>
  <si>
    <t xml:space="preserve"> H(WM0153) 05 ALTERNATE PUPIL WEALTH RATIO (APWR)                   </t>
  </si>
  <si>
    <t xml:space="preserve"> I(WM0154) 05 COMBINED WEALTH RATIO (CWR) FOR 07-08 AID             </t>
  </si>
  <si>
    <t xml:space="preserve"> N(PC0260) 04 LUNCH %, K-6, 3-YEAR AVG.                             </t>
  </si>
  <si>
    <t xml:space="preserve"> V(K10130) 00 2006-07 UNWTD LEP PUPILS                              </t>
  </si>
  <si>
    <t>J(PC0257) 00 2021-22 PUBLIC ENROLLMENT EST.</t>
  </si>
  <si>
    <t>G(WM0180) 05 PUPIL WEALTH RATIO (PWR)</t>
  </si>
  <si>
    <t>H(WM0181) 05 ALTERNATE PUPIL WEALTH RATIO (APWR)</t>
  </si>
  <si>
    <t>I(WM0182) 05 COMBINED WEALTH RATIO (CWR) FOR 22-23 AID</t>
  </si>
  <si>
    <t>M(PC0260) 04 LUNCH %, K-6, 3-YEAR AVG.</t>
  </si>
  <si>
    <t>S(K10130) 00 2021-22 EST. UNWTD ELL PUPILS</t>
  </si>
  <si>
    <t xml:space="preserve">BRIDGEWATER-W </t>
  </si>
  <si>
    <r>
      <rPr>
        <b/>
        <sz val="11"/>
        <color theme="1"/>
        <rFont val="Calibri"/>
        <family val="2"/>
        <scheme val="minor"/>
      </rPr>
      <t>SOURCE:</t>
    </r>
    <r>
      <rPr>
        <sz val="11"/>
        <color theme="1"/>
        <rFont val="Calibri"/>
        <family val="2"/>
        <scheme val="minor"/>
      </rPr>
      <t xml:space="preserve">  Compiled by NYSCOSS from New York State Education Department School Aid data for the 2022-23 Executive Budget and for the 2007-08 enacted state budget at time of enactment.</t>
    </r>
  </si>
  <si>
    <t>Hit "CTRL P" (i.e., control P) to print a report
scroll down for some additional information</t>
  </si>
  <si>
    <t>Hit "CTRL P" (i.e., control P) to print a report</t>
  </si>
  <si>
    <t>* Wealth ratios are used in calculating some state aid formulas, including Foundation Aid. The ratios compare district property wealth and resident income per pupil to state averages. A ratio of 1.000 represents a district of perfectly average wealth. The lower the ratio, the poorer the district. A district with a ratio of .500 could be said to have half the wealth per pupil of an average district.
The most used wealth measure is the Combined Wealth Ratio, which is equal to 50% of the property wealth per pupil ratio and 50% of the income per pupil ratio.</t>
  </si>
  <si>
    <r>
      <rPr>
        <b/>
        <sz val="10"/>
        <color theme="1"/>
        <rFont val="Calibri"/>
        <family val="2"/>
        <scheme val="minor"/>
      </rPr>
      <t>SOURCE:</t>
    </r>
    <r>
      <rPr>
        <sz val="10"/>
        <color theme="1"/>
        <rFont val="Calibri"/>
        <family val="2"/>
        <scheme val="minor"/>
      </rPr>
      <t xml:space="preserve">  Compiled by NYSCOSS from New York State Education Department School Aid data for the 2022-23 Executive Budget.</t>
    </r>
  </si>
  <si>
    <t>January
2022</t>
  </si>
  <si>
    <t>All figures in the table directly above are those used in calculating School Aid for that year and are typically derived from a year or more prior to the calculating year (e.g., 2021-22 enrollment for 2022-23 aid)</t>
  </si>
  <si>
    <t>HAVERSTRAW-STONY POINT CSD (NORTH ROCKLAND)</t>
  </si>
  <si>
    <t>2022-23 Proposed Aid</t>
  </si>
  <si>
    <t>Estimates as of February 2022 vs. January 2022</t>
  </si>
  <si>
    <t xml:space="preserve">January
2022
</t>
  </si>
  <si>
    <t>Change
(Feb-Jan)</t>
  </si>
  <si>
    <t>DBCLB1</t>
  </si>
  <si>
    <t xml:space="preserve"> 02/14/22</t>
  </si>
  <si>
    <t>DBCLA1</t>
  </si>
  <si>
    <t>Change 
Feb '22-Apr '21</t>
  </si>
  <si>
    <t xml:space="preserve">Change
Feb '22-Jan '22
</t>
  </si>
  <si>
    <t>2022-23 FOUNDATION AID + 3% MIN</t>
  </si>
  <si>
    <t>Estimates as of April 2021, January 2022, and February 2022</t>
  </si>
  <si>
    <t>February
2022*</t>
  </si>
  <si>
    <t>BT Data Used
X(FA0125) 00 2022-23 UNIV PREKINDERGARTEN AID</t>
  </si>
  <si>
    <r>
      <rPr>
        <b/>
        <sz val="11"/>
        <color theme="1"/>
        <rFont val="Calibri"/>
        <family val="2"/>
        <scheme val="minor"/>
      </rPr>
      <t>BT Data Used</t>
    </r>
    <r>
      <rPr>
        <sz val="11"/>
        <color theme="1"/>
        <rFont val="Calibri"/>
        <family val="2"/>
        <scheme val="minor"/>
      </rPr>
      <t xml:space="preserve">
X(FA0126) 00 2021-22 UNIV PREKINDERGARTEN AID</t>
    </r>
  </si>
  <si>
    <r>
      <t xml:space="preserve">* For comparability purposes, the Februrary 2022 figure for 2022-23 Foundation Aid includes an unofficial estimate done by NYSCOSS of applying the Executive Budget's proposed 3% minimum aid increase to February 2022 NYSED current law estimates. For February 2022 estimates, figures for Universal Prekindergarten Aid for both 2021-22 and 2022-23 use Executive Budget estimates which include $13,360,000 in funding allocated to 31 districts and which is </t>
    </r>
    <r>
      <rPr>
        <u/>
        <sz val="10"/>
        <color theme="1"/>
        <rFont val="Calibri"/>
        <family val="2"/>
        <scheme val="minor"/>
      </rPr>
      <t>not</t>
    </r>
    <r>
      <rPr>
        <sz val="10"/>
        <color theme="1"/>
        <rFont val="Calibri"/>
        <family val="2"/>
        <scheme val="minor"/>
      </rPr>
      <t xml:space="preserve"> included in NYSED's current law estimates.</t>
    </r>
    <r>
      <rPr>
        <b/>
        <sz val="10"/>
        <color theme="1"/>
        <rFont val="Calibri"/>
        <family val="2"/>
        <scheme val="minor"/>
      </rPr>
      <t xml:space="preserve">
SOURCE:</t>
    </r>
    <r>
      <rPr>
        <sz val="10"/>
        <color theme="1"/>
        <rFont val="Calibri"/>
        <family val="2"/>
        <scheme val="minor"/>
      </rPr>
      <t xml:space="preserve">  Compiled by NYSCOSS from New York State Education Department School Aid data for 2021-22 enacted state budget at time of enactment, the 2022-23 Executive Budget, and 2022-23 aid based on the February 15, 2022 database update.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</si>
</sst>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
    <numFmt numFmtId="167" formatCode="#,##0.0000"/>
    <numFmt numFmtId="168" formatCode="0.000"/>
    <numFmt numFmtId="169" formatCode="0.0000"/>
  </numFmts>
  <fonts count="3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sz val="14"/>
      <color theme="1"/>
      <name val="MetaBoldLF-Roman"/>
      <family val="2"/>
    </font>
    <font>
      <b/>
      <sz val="14"/>
      <color theme="1"/>
      <name val="Calibri"/>
      <family val="2"/>
      <scheme val="minor"/>
    </font>
    <font>
      <sz val="11"/>
      <color theme="0" tint="-0.14999847407452621"/>
      <name val="Calibri"/>
      <family val="2"/>
      <scheme val="minor"/>
    </font>
    <font>
      <sz val="14"/>
      <color theme="1"/>
      <name val="Calibri"/>
      <family val="2"/>
      <scheme val="minor"/>
    </font>
    <font>
      <b/>
      <sz val="18"/>
      <color theme="1"/>
      <name val="Calibri"/>
      <family val="2"/>
      <scheme val="minor"/>
    </font>
    <font>
      <sz val="10"/>
      <name val="Arial"/>
      <family val="2"/>
    </font>
    <font>
      <sz val="11"/>
      <name val="Calibri"/>
      <family val="2"/>
      <scheme val="minor"/>
    </font>
    <font>
      <b/>
      <sz val="11.5"/>
      <color theme="0"/>
      <name val="MetaBoldLF-Roman"/>
      <family val="2"/>
    </font>
    <font>
      <b/>
      <sz val="11.5"/>
      <color theme="0"/>
      <name val="MetaBoldLF-Roman"/>
      <family val="2"/>
    </font>
    <font>
      <sz val="12"/>
      <color theme="1"/>
      <name val="Calibri"/>
      <family val="2"/>
      <scheme val="minor"/>
    </font>
    <font>
      <sz val="10"/>
      <color theme="1"/>
      <name val="Calibri"/>
      <family val="2"/>
      <scheme val="minor"/>
    </font>
    <font>
      <b/>
      <sz val="11.5"/>
      <color theme="0"/>
      <name val="MetaBold-Roman"/>
      <family val="2"/>
    </font>
    <font>
      <b/>
      <sz val="12"/>
      <color theme="0"/>
      <name val="Calibri"/>
      <family val="2"/>
      <scheme val="minor"/>
    </font>
    <font>
      <b/>
      <sz val="20"/>
      <color theme="1"/>
      <name val="Calibri"/>
      <family val="2"/>
      <scheme val="minor"/>
    </font>
    <font>
      <b/>
      <sz val="11.5"/>
      <name val="MetaBold-Roman"/>
      <family val="2"/>
    </font>
    <font>
      <sz val="14"/>
      <color theme="0"/>
      <name val="MetaBoldLF-Roman"/>
      <family val="2"/>
    </font>
    <font>
      <b/>
      <sz val="14"/>
      <color theme="0"/>
      <name val="Calibri"/>
      <family val="2"/>
      <scheme val="minor"/>
    </font>
    <font>
      <sz val="11"/>
      <color rgb="FFFF0000"/>
      <name val="Calibri"/>
      <family val="2"/>
      <scheme val="minor"/>
    </font>
    <font>
      <sz val="11"/>
      <color rgb="FFE7EBED"/>
      <name val="Calibri"/>
      <family val="2"/>
      <scheme val="minor"/>
    </font>
    <font>
      <b/>
      <sz val="18"/>
      <color rgb="FFE7EBED"/>
      <name val="Calibri"/>
      <family val="2"/>
      <scheme val="minor"/>
    </font>
    <font>
      <sz val="14"/>
      <color rgb="FFE7EBED"/>
      <name val="Calibri"/>
      <family val="2"/>
      <scheme val="minor"/>
    </font>
    <font>
      <sz val="10"/>
      <color rgb="FFE7EBED"/>
      <name val="Calibri"/>
      <family val="2"/>
      <scheme val="minor"/>
    </font>
    <font>
      <b/>
      <sz val="16"/>
      <color theme="1"/>
      <name val="Calibri"/>
      <family val="2"/>
      <scheme val="minor"/>
    </font>
    <font>
      <b/>
      <sz val="22"/>
      <color theme="1"/>
      <name val="Calibri"/>
      <family val="2"/>
      <scheme val="minor"/>
    </font>
    <font>
      <b/>
      <sz val="24"/>
      <name val="Calibri"/>
      <family val="2"/>
      <scheme val="minor"/>
    </font>
    <font>
      <b/>
      <sz val="24"/>
      <name val="MetaBold-Roman"/>
      <family val="2"/>
    </font>
    <font>
      <b/>
      <sz val="10"/>
      <color theme="1"/>
      <name val="Calibri"/>
      <family val="2"/>
      <scheme val="minor"/>
    </font>
    <font>
      <u/>
      <sz val="10"/>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005295"/>
        <bgColor indexed="64"/>
      </patternFill>
    </fill>
    <fill>
      <patternFill patternType="solid">
        <fgColor rgb="FFE7EBED"/>
        <bgColor indexed="64"/>
      </patternFill>
    </fill>
    <fill>
      <patternFill patternType="solid">
        <fgColor rgb="FFDAEADE"/>
        <bgColor rgb="FFDDDDDD"/>
      </patternFill>
    </fill>
    <fill>
      <patternFill patternType="solid">
        <fgColor theme="0"/>
        <bgColor rgb="FFDDDDDD"/>
      </patternFill>
    </fill>
    <fill>
      <patternFill patternType="solid">
        <fgColor rgb="FFACB8BF"/>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FF00"/>
        <bgColor indexed="64"/>
      </patternFill>
    </fill>
  </fills>
  <borders count="7">
    <border>
      <left/>
      <right/>
      <top/>
      <bottom/>
      <diagonal/>
    </border>
    <border>
      <left/>
      <right/>
      <top style="thin">
        <color auto="1"/>
      </top>
      <bottom style="thin">
        <color auto="1"/>
      </bottom>
      <diagonal/>
    </border>
    <border>
      <left/>
      <right/>
      <top style="thick">
        <color auto="1"/>
      </top>
      <bottom style="thick">
        <color auto="1"/>
      </bottom>
      <diagonal/>
    </border>
    <border>
      <left/>
      <right/>
      <top/>
      <bottom style="thin">
        <color auto="1"/>
      </bottom>
      <diagonal/>
    </border>
    <border>
      <left/>
      <right/>
      <top style="thin">
        <color auto="1"/>
      </top>
      <bottom/>
      <diagonal/>
    </border>
    <border>
      <left/>
      <right/>
      <top/>
      <bottom style="thick">
        <color auto="1"/>
      </bottom>
      <diagonal/>
    </border>
    <border>
      <left/>
      <right/>
      <top style="thick">
        <color auto="1"/>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11" fillId="0" borderId="0"/>
  </cellStyleXfs>
  <cellXfs count="173">
    <xf numFmtId="0" fontId="0" fillId="0" borderId="0" xfId="0"/>
    <xf numFmtId="49" fontId="0" fillId="0" borderId="0" xfId="0" applyNumberFormat="1" applyAlignment="1">
      <alignment wrapText="1"/>
    </xf>
    <xf numFmtId="49" fontId="0" fillId="0" borderId="0" xfId="0" applyNumberFormat="1"/>
    <xf numFmtId="3" fontId="0" fillId="0" borderId="0" xfId="0" applyNumberFormat="1"/>
    <xf numFmtId="49" fontId="5" fillId="0" borderId="0" xfId="3" applyNumberFormat="1" applyFont="1"/>
    <xf numFmtId="49" fontId="0" fillId="0" borderId="0" xfId="0" quotePrefix="1" applyNumberFormat="1"/>
    <xf numFmtId="49" fontId="0" fillId="0" borderId="0" xfId="0" applyNumberFormat="1" applyAlignment="1">
      <alignment horizontal="right" wrapText="1"/>
    </xf>
    <xf numFmtId="9" fontId="0" fillId="0" borderId="0" xfId="2" applyFont="1"/>
    <xf numFmtId="0" fontId="0" fillId="0" borderId="0" xfId="0"/>
    <xf numFmtId="49" fontId="0" fillId="0" borderId="0" xfId="0" applyNumberFormat="1"/>
    <xf numFmtId="49" fontId="0" fillId="0" borderId="0" xfId="0" applyNumberFormat="1" applyAlignment="1">
      <alignment wrapText="1"/>
    </xf>
    <xf numFmtId="3" fontId="0" fillId="0" borderId="0" xfId="0" applyNumberFormat="1"/>
    <xf numFmtId="49" fontId="0" fillId="0" borderId="0" xfId="0" quotePrefix="1" applyNumberFormat="1"/>
    <xf numFmtId="49" fontId="5" fillId="0" borderId="0" xfId="3" applyNumberFormat="1" applyFont="1"/>
    <xf numFmtId="0" fontId="0" fillId="0" borderId="0" xfId="0"/>
    <xf numFmtId="49" fontId="0" fillId="0" borderId="0" xfId="0" applyNumberFormat="1"/>
    <xf numFmtId="49" fontId="0" fillId="0" borderId="0" xfId="0" applyNumberFormat="1" applyAlignment="1">
      <alignment wrapText="1"/>
    </xf>
    <xf numFmtId="3" fontId="0" fillId="0" borderId="0" xfId="0" applyNumberFormat="1"/>
    <xf numFmtId="49" fontId="0" fillId="0" borderId="0" xfId="0" quotePrefix="1" applyNumberFormat="1"/>
    <xf numFmtId="49" fontId="5" fillId="0" borderId="0" xfId="3" applyNumberFormat="1" applyFont="1"/>
    <xf numFmtId="0" fontId="0" fillId="2" borderId="0" xfId="0" applyFill="1"/>
    <xf numFmtId="49" fontId="6" fillId="0" borderId="0" xfId="0" applyNumberFormat="1" applyFont="1" applyAlignment="1" applyProtection="1">
      <alignment horizontal="center" vertical="center"/>
      <protection locked="0"/>
    </xf>
    <xf numFmtId="0" fontId="2" fillId="4" borderId="0" xfId="0" applyFont="1" applyFill="1"/>
    <xf numFmtId="0" fontId="2" fillId="4" borderId="0" xfId="0" applyFont="1" applyFill="1" applyAlignment="1">
      <alignment horizontal="right"/>
    </xf>
    <xf numFmtId="17" fontId="2" fillId="4" borderId="0" xfId="0" quotePrefix="1" applyNumberFormat="1" applyFont="1" applyFill="1" applyAlignment="1">
      <alignment horizontal="right"/>
    </xf>
    <xf numFmtId="0" fontId="7" fillId="2" borderId="0" xfId="0" applyFont="1" applyFill="1" applyAlignment="1">
      <alignment horizontal="right"/>
    </xf>
    <xf numFmtId="0" fontId="0" fillId="2" borderId="0" xfId="0" applyFill="1" applyBorder="1"/>
    <xf numFmtId="49" fontId="0" fillId="2" borderId="1" xfId="0" applyNumberFormat="1" applyFill="1" applyBorder="1" applyAlignment="1">
      <alignment wrapText="1"/>
    </xf>
    <xf numFmtId="165" fontId="0" fillId="2" borderId="1" xfId="2" applyNumberFormat="1" applyFont="1" applyFill="1" applyBorder="1" applyAlignment="1">
      <alignment horizontal="right"/>
    </xf>
    <xf numFmtId="49" fontId="0" fillId="5" borderId="1" xfId="0" applyNumberFormat="1" applyFill="1" applyBorder="1" applyAlignment="1">
      <alignment wrapText="1"/>
    </xf>
    <xf numFmtId="165" fontId="0" fillId="5" borderId="1" xfId="2" applyNumberFormat="1" applyFont="1" applyFill="1" applyBorder="1" applyAlignment="1">
      <alignment horizontal="right"/>
    </xf>
    <xf numFmtId="164" fontId="0" fillId="5" borderId="1" xfId="0" applyNumberFormat="1" applyFill="1" applyBorder="1" applyAlignment="1">
      <alignment horizontal="right"/>
    </xf>
    <xf numFmtId="164" fontId="0" fillId="5" borderId="1" xfId="1" applyNumberFormat="1" applyFont="1" applyFill="1" applyBorder="1" applyAlignment="1">
      <alignment horizontal="right"/>
    </xf>
    <xf numFmtId="0" fontId="8" fillId="0" borderId="0" xfId="0" applyFont="1"/>
    <xf numFmtId="0" fontId="0" fillId="0" borderId="0" xfId="0" applyAlignment="1">
      <alignment wrapText="1"/>
    </xf>
    <xf numFmtId="0" fontId="0" fillId="0" borderId="1" xfId="0" applyBorder="1"/>
    <xf numFmtId="0" fontId="0" fillId="0" borderId="1" xfId="0" applyBorder="1" applyAlignment="1">
      <alignment wrapText="1"/>
    </xf>
    <xf numFmtId="49" fontId="0" fillId="6" borderId="1" xfId="0" applyNumberFormat="1" applyFill="1" applyBorder="1" applyAlignment="1">
      <alignment vertical="center" wrapText="1"/>
    </xf>
    <xf numFmtId="49" fontId="0" fillId="0" borderId="1" xfId="0" applyNumberFormat="1" applyBorder="1" applyAlignment="1">
      <alignment vertical="center" wrapText="1"/>
    </xf>
    <xf numFmtId="0" fontId="0" fillId="0" borderId="1" xfId="0" applyBorder="1" applyAlignment="1">
      <alignment vertical="center" wrapText="1"/>
    </xf>
    <xf numFmtId="0" fontId="9" fillId="2" borderId="0" xfId="0" applyFont="1" applyFill="1"/>
    <xf numFmtId="49" fontId="2" fillId="4" borderId="0" xfId="0" applyNumberFormat="1" applyFont="1" applyFill="1"/>
    <xf numFmtId="0" fontId="0" fillId="6" borderId="1" xfId="0" applyFill="1" applyBorder="1" applyAlignment="1">
      <alignment vertical="center"/>
    </xf>
    <xf numFmtId="0" fontId="0" fillId="6" borderId="1" xfId="0" applyFill="1" applyBorder="1" applyAlignment="1">
      <alignment vertical="center" wrapText="1"/>
    </xf>
    <xf numFmtId="0" fontId="0" fillId="0" borderId="1" xfId="0" applyBorder="1" applyAlignment="1">
      <alignment vertical="center"/>
    </xf>
    <xf numFmtId="49" fontId="12" fillId="0" borderId="1" xfId="4" applyNumberFormat="1" applyFont="1" applyBorder="1" applyAlignment="1">
      <alignment horizontal="left" vertical="center"/>
    </xf>
    <xf numFmtId="0" fontId="0" fillId="3" borderId="0" xfId="0" applyFill="1"/>
    <xf numFmtId="0" fontId="3" fillId="0" borderId="1" xfId="0" applyFont="1" applyBorder="1"/>
    <xf numFmtId="49" fontId="3" fillId="7" borderId="1" xfId="0" applyNumberFormat="1" applyFont="1" applyFill="1" applyBorder="1" applyAlignment="1">
      <alignment vertical="center" wrapText="1"/>
    </xf>
    <xf numFmtId="0" fontId="0" fillId="2" borderId="0" xfId="0" applyFill="1" applyAlignment="1">
      <alignment vertical="top"/>
    </xf>
    <xf numFmtId="0" fontId="16" fillId="2" borderId="0" xfId="0" applyFont="1" applyFill="1" applyAlignment="1">
      <alignment horizontal="left" vertical="top"/>
    </xf>
    <xf numFmtId="0" fontId="16" fillId="2" borderId="0" xfId="0" applyFont="1" applyFill="1" applyAlignment="1">
      <alignment horizontal="left" vertical="top" wrapText="1"/>
    </xf>
    <xf numFmtId="0" fontId="16" fillId="2" borderId="0" xfId="0" applyFont="1" applyFill="1" applyAlignment="1">
      <alignment horizontal="left"/>
    </xf>
    <xf numFmtId="0" fontId="0" fillId="2" borderId="0" xfId="0" applyFont="1" applyFill="1" applyAlignment="1">
      <alignment horizontal="left" vertical="top"/>
    </xf>
    <xf numFmtId="0" fontId="0" fillId="2" borderId="0" xfId="0" applyFont="1" applyFill="1" applyAlignment="1">
      <alignment horizontal="left"/>
    </xf>
    <xf numFmtId="0" fontId="2" fillId="4" borderId="0" xfId="0" applyFont="1" applyFill="1" applyAlignment="1">
      <alignment horizontal="right" wrapText="1"/>
    </xf>
    <xf numFmtId="17" fontId="2" fillId="4" borderId="0" xfId="0" quotePrefix="1" applyNumberFormat="1" applyFont="1" applyFill="1" applyAlignment="1">
      <alignment horizontal="right" wrapText="1"/>
    </xf>
    <xf numFmtId="164" fontId="0" fillId="2" borderId="1" xfId="1" applyNumberFormat="1" applyFont="1" applyFill="1" applyBorder="1" applyAlignment="1">
      <alignment horizontal="right"/>
    </xf>
    <xf numFmtId="164" fontId="0" fillId="2" borderId="1" xfId="0" applyNumberFormat="1" applyFill="1" applyBorder="1" applyAlignment="1">
      <alignment horizontal="right"/>
    </xf>
    <xf numFmtId="0" fontId="0" fillId="2" borderId="0" xfId="0" applyFill="1" applyAlignment="1">
      <alignment horizontal="right"/>
    </xf>
    <xf numFmtId="0" fontId="0" fillId="2" borderId="0" xfId="0" applyFill="1" applyBorder="1" applyAlignment="1">
      <alignment horizontal="right"/>
    </xf>
    <xf numFmtId="0" fontId="0" fillId="0" borderId="0" xfId="0" applyAlignment="1">
      <alignment horizontal="right" wrapText="1"/>
    </xf>
    <xf numFmtId="3" fontId="0" fillId="0" borderId="0" xfId="0" applyNumberFormat="1" applyAlignment="1">
      <alignment horizontal="right" wrapText="1"/>
    </xf>
    <xf numFmtId="165" fontId="0" fillId="0" borderId="0" xfId="2" applyNumberFormat="1" applyFont="1"/>
    <xf numFmtId="49" fontId="0" fillId="5" borderId="3" xfId="0" applyNumberFormat="1" applyFill="1" applyBorder="1" applyAlignment="1">
      <alignment wrapText="1"/>
    </xf>
    <xf numFmtId="164" fontId="0" fillId="5" borderId="3" xfId="1" applyNumberFormat="1" applyFont="1" applyFill="1" applyBorder="1" applyAlignment="1">
      <alignment horizontal="right"/>
    </xf>
    <xf numFmtId="164" fontId="0" fillId="5" borderId="3" xfId="0" applyNumberFormat="1" applyFill="1" applyBorder="1" applyAlignment="1">
      <alignment horizontal="right"/>
    </xf>
    <xf numFmtId="165" fontId="0" fillId="5" borderId="3" xfId="2" applyNumberFormat="1" applyFont="1" applyFill="1" applyBorder="1" applyAlignment="1">
      <alignment horizontal="right"/>
    </xf>
    <xf numFmtId="49" fontId="0" fillId="2" borderId="0" xfId="0" applyNumberFormat="1" applyFill="1" applyBorder="1" applyAlignment="1">
      <alignment wrapText="1"/>
    </xf>
    <xf numFmtId="164" fontId="0" fillId="2" borderId="0" xfId="1" applyNumberFormat="1" applyFont="1" applyFill="1" applyBorder="1" applyAlignment="1">
      <alignment horizontal="right"/>
    </xf>
    <xf numFmtId="165" fontId="0" fillId="2" borderId="4" xfId="2" applyNumberFormat="1" applyFont="1" applyFill="1" applyBorder="1" applyAlignment="1">
      <alignment horizontal="right"/>
    </xf>
    <xf numFmtId="0" fontId="15" fillId="2" borderId="0" xfId="0" applyFont="1" applyFill="1"/>
    <xf numFmtId="0" fontId="15" fillId="2" borderId="0" xfId="0" applyFont="1" applyFill="1" applyAlignment="1">
      <alignment horizontal="right" indent="2"/>
    </xf>
    <xf numFmtId="49" fontId="0" fillId="5" borderId="0" xfId="0" applyNumberFormat="1" applyFill="1" applyBorder="1" applyAlignment="1">
      <alignment wrapText="1"/>
    </xf>
    <xf numFmtId="0" fontId="0" fillId="5" borderId="0" xfId="0" applyFill="1"/>
    <xf numFmtId="164" fontId="0" fillId="5" borderId="0" xfId="1" applyNumberFormat="1" applyFont="1" applyFill="1" applyBorder="1" applyAlignment="1">
      <alignment horizontal="right"/>
    </xf>
    <xf numFmtId="164" fontId="0" fillId="5" borderId="0" xfId="0" applyNumberFormat="1" applyFill="1" applyBorder="1" applyAlignment="1">
      <alignment horizontal="right"/>
    </xf>
    <xf numFmtId="165" fontId="0" fillId="5" borderId="0" xfId="2" applyNumberFormat="1" applyFont="1" applyFill="1" applyBorder="1" applyAlignment="1">
      <alignment horizontal="right"/>
    </xf>
    <xf numFmtId="0" fontId="0" fillId="5" borderId="0" xfId="0" applyFill="1" applyAlignment="1">
      <alignment horizontal="right"/>
    </xf>
    <xf numFmtId="49" fontId="3" fillId="2" borderId="2" xfId="0" applyNumberFormat="1" applyFont="1" applyFill="1" applyBorder="1" applyAlignment="1">
      <alignment wrapText="1"/>
    </xf>
    <xf numFmtId="164" fontId="3" fillId="2" borderId="2" xfId="1" applyNumberFormat="1" applyFont="1" applyFill="1" applyBorder="1" applyAlignment="1">
      <alignment horizontal="right"/>
    </xf>
    <xf numFmtId="164" fontId="3" fillId="2" borderId="2" xfId="0" applyNumberFormat="1" applyFont="1" applyFill="1" applyBorder="1" applyAlignment="1">
      <alignment horizontal="right"/>
    </xf>
    <xf numFmtId="165" fontId="3" fillId="2" borderId="2" xfId="2" applyNumberFormat="1" applyFont="1" applyFill="1" applyBorder="1" applyAlignment="1">
      <alignment horizontal="right"/>
    </xf>
    <xf numFmtId="0" fontId="10" fillId="2" borderId="0" xfId="0" applyFont="1" applyFill="1" applyAlignment="1"/>
    <xf numFmtId="0" fontId="19" fillId="2" borderId="0" xfId="0" applyFont="1" applyFill="1" applyAlignment="1"/>
    <xf numFmtId="0" fontId="20" fillId="2" borderId="0" xfId="0" applyFont="1" applyFill="1" applyAlignment="1">
      <alignment vertical="center" wrapText="1"/>
    </xf>
    <xf numFmtId="49" fontId="21" fillId="2" borderId="0" xfId="0" applyNumberFormat="1" applyFont="1" applyFill="1" applyAlignment="1" applyProtection="1">
      <alignment horizontal="center" vertical="center"/>
      <protection locked="0"/>
    </xf>
    <xf numFmtId="49" fontId="0" fillId="2" borderId="4" xfId="0" applyNumberFormat="1" applyFill="1" applyBorder="1" applyAlignment="1">
      <alignment wrapText="1"/>
    </xf>
    <xf numFmtId="49" fontId="0" fillId="2" borderId="0" xfId="0" applyNumberFormat="1" applyFill="1" applyBorder="1" applyAlignment="1">
      <alignment horizontal="left" wrapText="1"/>
    </xf>
    <xf numFmtId="164" fontId="0" fillId="2" borderId="4" xfId="1" applyNumberFormat="1" applyFont="1" applyFill="1" applyBorder="1" applyAlignment="1">
      <alignment horizontal="right"/>
    </xf>
    <xf numFmtId="164" fontId="0" fillId="2" borderId="4" xfId="0" applyNumberFormat="1" applyFill="1" applyBorder="1" applyAlignment="1">
      <alignment horizontal="right"/>
    </xf>
    <xf numFmtId="0" fontId="17" fillId="8" borderId="0" xfId="0" applyFont="1" applyFill="1" applyAlignment="1">
      <alignment vertical="center" wrapText="1"/>
    </xf>
    <xf numFmtId="0" fontId="7" fillId="2" borderId="0" xfId="0" applyFont="1" applyFill="1" applyAlignment="1"/>
    <xf numFmtId="0" fontId="0" fillId="2" borderId="0" xfId="0" applyFill="1" applyAlignment="1">
      <alignment horizontal="left"/>
    </xf>
    <xf numFmtId="164" fontId="0" fillId="5" borderId="1" xfId="0" applyNumberFormat="1" applyFill="1" applyBorder="1" applyAlignment="1">
      <alignment horizontal="left"/>
    </xf>
    <xf numFmtId="164" fontId="0" fillId="2" borderId="1" xfId="0" applyNumberFormat="1" applyFill="1" applyBorder="1" applyAlignment="1">
      <alignment horizontal="left"/>
    </xf>
    <xf numFmtId="164" fontId="0" fillId="2" borderId="0" xfId="1" applyNumberFormat="1" applyFont="1" applyFill="1" applyBorder="1" applyAlignment="1">
      <alignment horizontal="left"/>
    </xf>
    <xf numFmtId="0" fontId="0" fillId="2" borderId="0" xfId="0" applyFill="1" applyAlignment="1">
      <alignment horizontal="left" vertical="top"/>
    </xf>
    <xf numFmtId="0" fontId="0" fillId="0" borderId="0" xfId="0" applyAlignment="1">
      <alignment horizontal="left"/>
    </xf>
    <xf numFmtId="0" fontId="9" fillId="2" borderId="0" xfId="0" applyFont="1" applyFill="1" applyAlignment="1">
      <alignment horizontal="right"/>
    </xf>
    <xf numFmtId="0" fontId="16" fillId="2" borderId="0" xfId="0" applyFont="1" applyFill="1" applyAlignment="1">
      <alignment horizontal="right"/>
    </xf>
    <xf numFmtId="0" fontId="16" fillId="2" borderId="0" xfId="0" applyFont="1" applyFill="1" applyAlignment="1">
      <alignment horizontal="right" vertical="top"/>
    </xf>
    <xf numFmtId="0" fontId="16" fillId="2" borderId="0" xfId="0" applyFont="1" applyFill="1" applyAlignment="1">
      <alignment horizontal="right" vertical="top" wrapText="1"/>
    </xf>
    <xf numFmtId="0" fontId="0" fillId="2" borderId="0" xfId="0" applyFill="1" applyAlignment="1">
      <alignment horizontal="right" vertical="top"/>
    </xf>
    <xf numFmtId="0" fontId="0" fillId="0" borderId="0" xfId="0" applyAlignment="1">
      <alignment horizontal="right"/>
    </xf>
    <xf numFmtId="0" fontId="18" fillId="3" borderId="0" xfId="0" applyFont="1" applyFill="1" applyAlignment="1">
      <alignment horizontal="right" vertical="center"/>
    </xf>
    <xf numFmtId="0" fontId="3" fillId="5" borderId="0" xfId="0" applyFont="1" applyFill="1" applyAlignment="1">
      <alignment horizontal="right"/>
    </xf>
    <xf numFmtId="0" fontId="24" fillId="0" borderId="0" xfId="0" applyFont="1"/>
    <xf numFmtId="0" fontId="25" fillId="2" borderId="0" xfId="0" applyFont="1" applyFill="1" applyAlignment="1"/>
    <xf numFmtId="0" fontId="24" fillId="2" borderId="0" xfId="0" applyFont="1" applyFill="1"/>
    <xf numFmtId="0" fontId="26" fillId="2" borderId="0" xfId="0" applyFont="1" applyFill="1"/>
    <xf numFmtId="0" fontId="27" fillId="2" borderId="0" xfId="0" applyFont="1" applyFill="1" applyAlignment="1">
      <alignment horizontal="left" vertical="top"/>
    </xf>
    <xf numFmtId="0" fontId="27" fillId="2" borderId="0" xfId="0" applyFont="1" applyFill="1" applyAlignment="1">
      <alignment horizontal="left"/>
    </xf>
    <xf numFmtId="0" fontId="27" fillId="2" borderId="0" xfId="0" applyFont="1" applyFill="1" applyAlignment="1">
      <alignment horizontal="left" vertical="top" wrapText="1"/>
    </xf>
    <xf numFmtId="0" fontId="24" fillId="2" borderId="0" xfId="0" applyFont="1" applyFill="1" applyAlignment="1">
      <alignment vertical="top"/>
    </xf>
    <xf numFmtId="0" fontId="7" fillId="2" borderId="0" xfId="0" applyFont="1" applyFill="1" applyAlignment="1">
      <alignment horizontal="center"/>
    </xf>
    <xf numFmtId="0" fontId="16" fillId="2" borderId="0" xfId="0" applyFont="1" applyFill="1" applyBorder="1" applyAlignment="1">
      <alignment horizontal="left"/>
    </xf>
    <xf numFmtId="0" fontId="0" fillId="2" borderId="0" xfId="0" applyFill="1" applyBorder="1" applyAlignment="1">
      <alignment vertical="top"/>
    </xf>
    <xf numFmtId="164" fontId="23" fillId="2" borderId="0" xfId="1" applyNumberFormat="1" applyFont="1" applyFill="1" applyBorder="1" applyAlignment="1">
      <alignment horizontal="right"/>
    </xf>
    <xf numFmtId="49" fontId="3" fillId="2" borderId="5" xfId="0" applyNumberFormat="1" applyFont="1" applyFill="1" applyBorder="1" applyAlignment="1">
      <alignment wrapText="1"/>
    </xf>
    <xf numFmtId="164" fontId="3" fillId="2" borderId="5" xfId="1" applyNumberFormat="1" applyFont="1" applyFill="1" applyBorder="1" applyAlignment="1">
      <alignment horizontal="right"/>
    </xf>
    <xf numFmtId="164" fontId="3" fillId="2" borderId="5" xfId="0" applyNumberFormat="1" applyFont="1" applyFill="1" applyBorder="1" applyAlignment="1">
      <alignment horizontal="left"/>
    </xf>
    <xf numFmtId="165" fontId="3" fillId="2" borderId="5" xfId="2" applyNumberFormat="1" applyFont="1" applyFill="1" applyBorder="1" applyAlignment="1">
      <alignment horizontal="right"/>
    </xf>
    <xf numFmtId="49" fontId="3" fillId="2" borderId="6" xfId="0" applyNumberFormat="1" applyFont="1" applyFill="1" applyBorder="1" applyAlignment="1">
      <alignment wrapText="1"/>
    </xf>
    <xf numFmtId="164" fontId="3" fillId="2" borderId="6" xfId="1" applyNumberFormat="1" applyFont="1" applyFill="1" applyBorder="1" applyAlignment="1">
      <alignment horizontal="right"/>
    </xf>
    <xf numFmtId="164" fontId="3" fillId="2" borderId="6" xfId="0" applyNumberFormat="1" applyFont="1" applyFill="1" applyBorder="1" applyAlignment="1">
      <alignment horizontal="left"/>
    </xf>
    <xf numFmtId="165" fontId="3" fillId="2" borderId="6" xfId="2" applyNumberFormat="1" applyFont="1" applyFill="1" applyBorder="1" applyAlignment="1">
      <alignment horizontal="right"/>
    </xf>
    <xf numFmtId="0" fontId="3" fillId="2" borderId="0" xfId="0" applyFont="1" applyFill="1" applyAlignment="1">
      <alignment horizontal="center"/>
    </xf>
    <xf numFmtId="0" fontId="0" fillId="2" borderId="1" xfId="0" applyFill="1" applyBorder="1"/>
    <xf numFmtId="0" fontId="3" fillId="2" borderId="1" xfId="0" applyFont="1" applyFill="1" applyBorder="1" applyAlignment="1">
      <alignment horizontal="right" wrapText="1"/>
    </xf>
    <xf numFmtId="0" fontId="3" fillId="2" borderId="1" xfId="0" applyFont="1" applyFill="1" applyBorder="1"/>
    <xf numFmtId="166" fontId="0" fillId="0" borderId="0" xfId="0" applyNumberFormat="1"/>
    <xf numFmtId="167" fontId="0" fillId="0" borderId="0" xfId="0" applyNumberFormat="1"/>
    <xf numFmtId="168" fontId="0" fillId="2" borderId="1" xfId="0" applyNumberFormat="1" applyFill="1" applyBorder="1" applyAlignment="1">
      <alignment horizontal="right"/>
    </xf>
    <xf numFmtId="0" fontId="17" fillId="0" borderId="0" xfId="0" applyFont="1" applyFill="1" applyAlignment="1">
      <alignment vertical="center" wrapText="1"/>
    </xf>
    <xf numFmtId="43" fontId="0" fillId="0" borderId="0" xfId="1" applyFont="1"/>
    <xf numFmtId="168" fontId="0" fillId="0" borderId="0" xfId="0" applyNumberFormat="1"/>
    <xf numFmtId="49" fontId="3" fillId="5" borderId="3" xfId="0" applyNumberFormat="1" applyFont="1" applyFill="1" applyBorder="1" applyAlignment="1">
      <alignment wrapText="1"/>
    </xf>
    <xf numFmtId="164" fontId="3" fillId="5" borderId="3" xfId="1" applyNumberFormat="1" applyFont="1" applyFill="1" applyBorder="1" applyAlignment="1">
      <alignment horizontal="right"/>
    </xf>
    <xf numFmtId="0" fontId="3" fillId="2" borderId="0" xfId="0" applyFont="1" applyFill="1" applyBorder="1"/>
    <xf numFmtId="0" fontId="2" fillId="4" borderId="0" xfId="0" applyFont="1" applyFill="1" applyAlignment="1">
      <alignment horizontal="right" vertical="top" wrapText="1"/>
    </xf>
    <xf numFmtId="17" fontId="2" fillId="4" borderId="0" xfId="0" quotePrefix="1" applyNumberFormat="1" applyFont="1" applyFill="1" applyAlignment="1">
      <alignment horizontal="right" vertical="top" wrapText="1"/>
    </xf>
    <xf numFmtId="0" fontId="0" fillId="9" borderId="0" xfId="0" applyFill="1"/>
    <xf numFmtId="0" fontId="0" fillId="9" borderId="0" xfId="0" applyFill="1" applyAlignment="1">
      <alignment horizontal="right" wrapText="1"/>
    </xf>
    <xf numFmtId="0" fontId="0" fillId="10" borderId="0" xfId="0" applyFill="1"/>
    <xf numFmtId="49" fontId="0" fillId="10" borderId="0" xfId="0" applyNumberFormat="1" applyFill="1" applyAlignment="1">
      <alignment wrapText="1"/>
    </xf>
    <xf numFmtId="169" fontId="0" fillId="0" borderId="0" xfId="0" applyNumberFormat="1"/>
    <xf numFmtId="49" fontId="0" fillId="11" borderId="0" xfId="0" applyNumberFormat="1" applyFill="1" applyAlignment="1">
      <alignment wrapText="1"/>
    </xf>
    <xf numFmtId="49" fontId="0" fillId="12" borderId="0" xfId="0" applyNumberFormat="1" applyFill="1" applyAlignment="1">
      <alignment wrapText="1"/>
    </xf>
    <xf numFmtId="164" fontId="3" fillId="5" borderId="1" xfId="0" applyNumberFormat="1" applyFont="1" applyFill="1" applyBorder="1" applyAlignment="1">
      <alignment horizontal="right"/>
    </xf>
    <xf numFmtId="0" fontId="16" fillId="2" borderId="0" xfId="0" applyFont="1" applyFill="1" applyAlignment="1">
      <alignment horizontal="left" vertical="center" wrapText="1"/>
    </xf>
    <xf numFmtId="0" fontId="18" fillId="3" borderId="0" xfId="0" applyFont="1" applyFill="1" applyAlignment="1">
      <alignment horizontal="center" vertical="center"/>
    </xf>
    <xf numFmtId="0" fontId="30" fillId="2" borderId="0" xfId="0"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xf>
    <xf numFmtId="0" fontId="17" fillId="8" borderId="0" xfId="0" applyFont="1" applyFill="1" applyAlignment="1">
      <alignment horizontal="center" vertical="center" wrapText="1"/>
    </xf>
    <xf numFmtId="0" fontId="0" fillId="2" borderId="0" xfId="0" applyFill="1" applyAlignment="1">
      <alignment horizontal="left" vertical="center" wrapText="1"/>
    </xf>
    <xf numFmtId="0" fontId="0" fillId="2" borderId="0" xfId="0" applyFill="1" applyAlignment="1">
      <alignment horizontal="left" vertical="top" wrapText="1"/>
    </xf>
    <xf numFmtId="0" fontId="10" fillId="2" borderId="0" xfId="0" applyFont="1" applyFill="1" applyAlignment="1">
      <alignment horizontal="center"/>
    </xf>
    <xf numFmtId="0" fontId="7" fillId="2" borderId="0" xfId="0" applyFont="1" applyFill="1" applyAlignment="1">
      <alignment horizontal="left"/>
    </xf>
    <xf numFmtId="0" fontId="0" fillId="2" borderId="0" xfId="0" applyFill="1" applyAlignment="1">
      <alignment horizontal="left" wrapText="1"/>
    </xf>
    <xf numFmtId="0" fontId="28" fillId="2" borderId="0" xfId="0" applyFont="1" applyFill="1" applyAlignment="1">
      <alignment horizontal="center"/>
    </xf>
    <xf numFmtId="0" fontId="16" fillId="2" borderId="0" xfId="0" applyFont="1" applyFill="1" applyAlignment="1">
      <alignment horizontal="left" vertical="top" wrapText="1"/>
    </xf>
    <xf numFmtId="0" fontId="2" fillId="4" borderId="0" xfId="0" applyFont="1" applyFill="1" applyAlignment="1">
      <alignment horizontal="center" vertical="center"/>
    </xf>
    <xf numFmtId="0" fontId="2" fillId="4" borderId="0" xfId="0" applyFont="1" applyFill="1" applyAlignment="1">
      <alignment horizontal="center" vertical="center" wrapText="1"/>
    </xf>
    <xf numFmtId="0" fontId="22" fillId="4" borderId="0" xfId="0" applyFont="1" applyFill="1" applyAlignment="1">
      <alignment horizontal="center"/>
    </xf>
    <xf numFmtId="0" fontId="14" fillId="2" borderId="0" xfId="0" applyFont="1" applyFill="1" applyAlignment="1">
      <alignment horizontal="left" vertical="center" wrapText="1"/>
    </xf>
    <xf numFmtId="0" fontId="18" fillId="4" borderId="0" xfId="0" applyFont="1" applyFill="1" applyAlignment="1">
      <alignment horizontal="center"/>
    </xf>
    <xf numFmtId="0" fontId="13" fillId="2" borderId="0" xfId="0" applyFont="1" applyFill="1" applyAlignment="1">
      <alignment horizontal="right" vertical="center"/>
    </xf>
    <xf numFmtId="0" fontId="7" fillId="2" borderId="0" xfId="0" applyFont="1" applyFill="1" applyAlignment="1">
      <alignment horizontal="center"/>
    </xf>
    <xf numFmtId="49" fontId="0" fillId="2" borderId="0" xfId="0" applyNumberFormat="1" applyFill="1" applyBorder="1" applyAlignment="1"/>
    <xf numFmtId="49" fontId="0" fillId="2" borderId="0" xfId="0" applyNumberFormat="1" applyFill="1" applyBorder="1" applyAlignment="1">
      <alignment horizontal="left" wrapText="1"/>
    </xf>
    <xf numFmtId="0" fontId="0" fillId="2" borderId="0" xfId="0" applyFill="1" applyAlignment="1">
      <alignment vertical="center"/>
    </xf>
  </cellXfs>
  <cellStyles count="5">
    <cellStyle name="Comma" xfId="1" builtinId="3"/>
    <cellStyle name="Hyperlink" xfId="3" builtinId="8"/>
    <cellStyle name="Normal" xfId="0" builtinId="0"/>
    <cellStyle name="Normal_2010-11 PTRC 4_27_10_post_access" xfId="4" xr:uid="{53920582-E684-48C2-B549-7A9DA2B7212B}"/>
    <cellStyle name="Percent" xfId="2" builtinId="5"/>
  </cellStyles>
  <dxfs count="0"/>
  <tableStyles count="0" defaultTableStyle="TableStyleMedium2" defaultPivotStyle="PivotStyleLight16"/>
  <colors>
    <mruColors>
      <color rgb="FFE7EBED"/>
      <color rgb="FFD7DDE1"/>
      <color rgb="FF005295"/>
      <color rgb="FFACB8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205740</xdr:colOff>
      <xdr:row>2</xdr:row>
      <xdr:rowOff>243840</xdr:rowOff>
    </xdr:from>
    <xdr:to>
      <xdr:col>0</xdr:col>
      <xdr:colOff>1952909</xdr:colOff>
      <xdr:row>6</xdr:row>
      <xdr:rowOff>139239</xdr:rowOff>
    </xdr:to>
    <xdr:pic>
      <xdr:nvPicPr>
        <xdr:cNvPr id="2" name="Picture 1">
          <a:extLst>
            <a:ext uri="{FF2B5EF4-FFF2-40B4-BE49-F238E27FC236}">
              <a16:creationId xmlns:a16="http://schemas.microsoft.com/office/drawing/2014/main" id="{6423AA85-E1DC-41E0-B6F3-0F876B4D4E0E}"/>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089660"/>
          <a:ext cx="1747169" cy="1000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121921</xdr:colOff>
      <xdr:row>1</xdr:row>
      <xdr:rowOff>243841</xdr:rowOff>
    </xdr:from>
    <xdr:to>
      <xdr:col>1</xdr:col>
      <xdr:colOff>781813</xdr:colOff>
      <xdr:row>6</xdr:row>
      <xdr:rowOff>1</xdr:rowOff>
    </xdr:to>
    <xdr:pic>
      <xdr:nvPicPr>
        <xdr:cNvPr id="2" name="Picture 1">
          <a:extLst>
            <a:ext uri="{FF2B5EF4-FFF2-40B4-BE49-F238E27FC236}">
              <a16:creationId xmlns:a16="http://schemas.microsoft.com/office/drawing/2014/main" id="{BD791D4D-7CD7-4FC6-AA21-DF6DEE8DF2D2}"/>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1" y="426721"/>
          <a:ext cx="1536192"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243838</xdr:colOff>
      <xdr:row>1</xdr:row>
      <xdr:rowOff>45720</xdr:rowOff>
    </xdr:from>
    <xdr:to>
      <xdr:col>0</xdr:col>
      <xdr:colOff>2235235</xdr:colOff>
      <xdr:row>5</xdr:row>
      <xdr:rowOff>120564</xdr:rowOff>
    </xdr:to>
    <xdr:pic>
      <xdr:nvPicPr>
        <xdr:cNvPr id="2" name="Picture 1">
          <a:extLst>
            <a:ext uri="{FF2B5EF4-FFF2-40B4-BE49-F238E27FC236}">
              <a16:creationId xmlns:a16="http://schemas.microsoft.com/office/drawing/2014/main" id="{FF411052-F4DF-4B99-802B-40D41364B9D8}"/>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38" y="228600"/>
          <a:ext cx="1991397" cy="1301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243838</xdr:colOff>
      <xdr:row>2</xdr:row>
      <xdr:rowOff>45720</xdr:rowOff>
    </xdr:from>
    <xdr:to>
      <xdr:col>0</xdr:col>
      <xdr:colOff>2235235</xdr:colOff>
      <xdr:row>6</xdr:row>
      <xdr:rowOff>120564</xdr:rowOff>
    </xdr:to>
    <xdr:pic>
      <xdr:nvPicPr>
        <xdr:cNvPr id="2" name="Picture 1">
          <a:extLst>
            <a:ext uri="{FF2B5EF4-FFF2-40B4-BE49-F238E27FC236}">
              <a16:creationId xmlns:a16="http://schemas.microsoft.com/office/drawing/2014/main" id="{20ADF48D-0BC9-45AB-9728-751270C42074}"/>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38" y="897367"/>
          <a:ext cx="1991397" cy="1141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2E583-DC25-40EB-8142-BEBDA2177A84}">
  <sheetPr>
    <pageSetUpPr fitToPage="1"/>
  </sheetPr>
  <dimension ref="A1:S51"/>
  <sheetViews>
    <sheetView tabSelected="1" zoomScale="90" zoomScaleNormal="90" workbookViewId="0">
      <selection activeCell="B1" sqref="B1"/>
    </sheetView>
  </sheetViews>
  <sheetFormatPr defaultColWidth="8.88671875" defaultRowHeight="14.4" x14ac:dyDescent="0.3"/>
  <cols>
    <col min="1" max="1" width="37.33203125" style="14" customWidth="1"/>
    <col min="2" max="2" width="16.109375" style="14" bestFit="1" customWidth="1"/>
    <col min="3" max="3" width="18.6640625" style="14" customWidth="1"/>
    <col min="4" max="4" width="2" style="104" customWidth="1"/>
    <col min="5" max="5" width="16.6640625" style="98" customWidth="1"/>
    <col min="6" max="6" width="9.5546875" style="14" bestFit="1" customWidth="1"/>
    <col min="7" max="7" width="3" style="107" bestFit="1" customWidth="1"/>
    <col min="8" max="8" width="15.109375" style="14" customWidth="1"/>
    <col min="9" max="9" width="10" style="14" hidden="1" customWidth="1"/>
    <col min="10" max="10" width="1.6640625" style="14" customWidth="1"/>
    <col min="11" max="12" width="15.109375" style="14" customWidth="1"/>
    <col min="13" max="13" width="14.33203125" style="14" bestFit="1" customWidth="1"/>
    <col min="14" max="14" width="1.6640625" style="14" customWidth="1"/>
    <col min="15" max="15" width="16.6640625" style="14" bestFit="1" customWidth="1"/>
    <col min="16" max="16" width="15.109375" style="14" bestFit="1" customWidth="1"/>
    <col min="17" max="17" width="14.109375" style="14" bestFit="1" customWidth="1"/>
    <col min="18" max="18" width="9.33203125" style="14" bestFit="1" customWidth="1"/>
    <col min="19" max="16384" width="8.88671875" style="14"/>
  </cols>
  <sheetData>
    <row r="1" spans="1:19" customFormat="1" ht="37.950000000000003" customHeight="1" x14ac:dyDescent="0.3">
      <c r="A1" s="105" t="s">
        <v>2847</v>
      </c>
      <c r="B1" s="21" t="s">
        <v>1349</v>
      </c>
      <c r="C1" s="151" t="s">
        <v>2848</v>
      </c>
      <c r="D1" s="151"/>
      <c r="E1" s="151"/>
      <c r="F1" s="151"/>
      <c r="G1" s="107"/>
    </row>
    <row r="2" spans="1:19" customFormat="1" ht="24" customHeight="1" x14ac:dyDescent="0.3">
      <c r="A2" s="155" t="s">
        <v>2944</v>
      </c>
      <c r="B2" s="155"/>
      <c r="C2" s="155"/>
      <c r="D2" s="155"/>
      <c r="E2" s="155"/>
      <c r="F2" s="155"/>
      <c r="G2" s="107"/>
    </row>
    <row r="3" spans="1:19" customFormat="1" ht="28.95" customHeight="1" x14ac:dyDescent="0.3">
      <c r="A3" s="85"/>
      <c r="B3" s="152" t="s">
        <v>2906</v>
      </c>
      <c r="C3" s="153"/>
      <c r="D3" s="153"/>
      <c r="E3" s="153"/>
      <c r="F3" s="153"/>
      <c r="G3" s="107"/>
    </row>
    <row r="4" spans="1:19" ht="28.8" x14ac:dyDescent="0.55000000000000004">
      <c r="A4" s="84"/>
      <c r="B4" s="154" t="s">
        <v>2907</v>
      </c>
      <c r="C4" s="154"/>
      <c r="D4" s="154"/>
      <c r="E4" s="154"/>
      <c r="F4" s="154"/>
      <c r="G4" s="108"/>
      <c r="H4" s="83"/>
      <c r="I4" s="83"/>
      <c r="J4" s="83"/>
      <c r="K4" s="83"/>
      <c r="L4" s="83"/>
      <c r="M4" s="83"/>
      <c r="N4" s="83"/>
      <c r="O4" s="83"/>
      <c r="P4" s="83"/>
      <c r="Q4" s="83"/>
      <c r="R4" s="83"/>
    </row>
    <row r="5" spans="1:19" x14ac:dyDescent="0.3">
      <c r="A5" s="20"/>
      <c r="B5" s="20"/>
      <c r="C5" s="20"/>
      <c r="D5" s="59"/>
      <c r="E5" s="93"/>
      <c r="F5" s="20"/>
      <c r="G5" s="109"/>
      <c r="H5" s="20"/>
      <c r="I5" s="20"/>
      <c r="J5" s="20"/>
      <c r="K5" s="20"/>
      <c r="L5" s="20"/>
      <c r="M5" s="20"/>
      <c r="N5" s="20"/>
      <c r="O5" s="20"/>
      <c r="P5" s="20"/>
      <c r="Q5" s="20"/>
      <c r="R5" s="20"/>
    </row>
    <row r="6" spans="1:19" ht="18" x14ac:dyDescent="0.35">
      <c r="A6" s="20"/>
      <c r="B6" s="25" t="s">
        <v>2798</v>
      </c>
      <c r="C6" s="40" t="str">
        <f>VLOOKUP(Code,Names,4)</f>
        <v>TOTAL STATE</v>
      </c>
      <c r="D6" s="99"/>
      <c r="E6" s="93"/>
      <c r="F6" s="40"/>
      <c r="G6" s="110"/>
      <c r="H6" s="20"/>
      <c r="I6" s="20"/>
      <c r="J6" s="20"/>
      <c r="K6" s="20"/>
      <c r="L6" s="20"/>
      <c r="M6" s="20"/>
      <c r="N6" s="20"/>
      <c r="O6" s="20"/>
      <c r="P6" s="20"/>
      <c r="Q6" s="20"/>
      <c r="R6" s="20"/>
    </row>
    <row r="7" spans="1:19" ht="18" x14ac:dyDescent="0.35">
      <c r="A7" s="20"/>
      <c r="B7" s="25" t="s">
        <v>2799</v>
      </c>
      <c r="C7" s="40" t="str">
        <f>VLOOKUP(Code,Names,5)</f>
        <v>--</v>
      </c>
      <c r="D7" s="99"/>
      <c r="E7" s="93"/>
      <c r="F7" s="40"/>
      <c r="G7" s="110"/>
      <c r="H7" s="20"/>
      <c r="I7" s="20"/>
      <c r="J7" s="20"/>
      <c r="K7" s="20"/>
      <c r="L7" s="20"/>
      <c r="M7" s="20"/>
      <c r="N7" s="20"/>
      <c r="O7" s="20"/>
      <c r="P7" s="20"/>
      <c r="Q7" s="20"/>
      <c r="R7" s="20"/>
    </row>
    <row r="8" spans="1:19" x14ac:dyDescent="0.3">
      <c r="A8" s="20"/>
      <c r="B8" s="20"/>
      <c r="C8" s="20"/>
      <c r="D8" s="59"/>
      <c r="E8" s="93"/>
      <c r="F8" s="20"/>
      <c r="G8" s="109"/>
      <c r="H8" s="20"/>
      <c r="I8" s="20"/>
      <c r="J8" s="20"/>
      <c r="K8" s="20"/>
      <c r="L8" s="20"/>
      <c r="M8" s="20"/>
      <c r="N8" s="20"/>
      <c r="O8" s="20"/>
      <c r="P8" s="20"/>
      <c r="Q8" s="20"/>
      <c r="R8" s="20"/>
    </row>
    <row r="9" spans="1:19" x14ac:dyDescent="0.3">
      <c r="A9" s="22" t="s">
        <v>2810</v>
      </c>
      <c r="B9" s="23" t="s">
        <v>1499</v>
      </c>
      <c r="C9" s="23" t="s">
        <v>2851</v>
      </c>
      <c r="D9" s="23"/>
      <c r="E9" s="23" t="s">
        <v>1497</v>
      </c>
      <c r="F9" s="23" t="s">
        <v>1498</v>
      </c>
      <c r="H9"/>
      <c r="I9"/>
      <c r="J9"/>
      <c r="K9"/>
      <c r="L9"/>
      <c r="M9"/>
      <c r="N9"/>
      <c r="O9"/>
      <c r="P9"/>
      <c r="Q9"/>
      <c r="R9"/>
    </row>
    <row r="10" spans="1:19" x14ac:dyDescent="0.3">
      <c r="A10" s="29" t="s">
        <v>1472</v>
      </c>
      <c r="B10" s="32">
        <f t="shared" ref="B10:B31" si="0">VLOOKUP(Code,January22_Base,G10)</f>
        <v>19816470010</v>
      </c>
      <c r="C10" s="32">
        <f t="shared" ref="C10:C31" si="1">VLOOKUP(Code,January22_estimate,G10)</f>
        <v>21416608220</v>
      </c>
      <c r="D10" s="32"/>
      <c r="E10" s="94">
        <f t="shared" ref="E10:E31" si="2">IF(C10="DNS*","---",(C10-B10))</f>
        <v>1600138210</v>
      </c>
      <c r="F10" s="30">
        <f>E10/B10</f>
        <v>8.0747893504368895E-2</v>
      </c>
      <c r="G10" s="107">
        <v>5</v>
      </c>
      <c r="H10"/>
      <c r="I10"/>
      <c r="J10"/>
      <c r="K10"/>
      <c r="L10"/>
      <c r="M10"/>
      <c r="N10"/>
      <c r="O10"/>
      <c r="P10"/>
      <c r="Q10"/>
      <c r="R10"/>
      <c r="S10" s="33">
        <v>5</v>
      </c>
    </row>
    <row r="11" spans="1:19" x14ac:dyDescent="0.3">
      <c r="A11" s="27" t="s">
        <v>1473</v>
      </c>
      <c r="B11" s="57">
        <f t="shared" si="0"/>
        <v>47221594</v>
      </c>
      <c r="C11" s="57">
        <f t="shared" si="1"/>
        <v>52297367</v>
      </c>
      <c r="D11" s="57"/>
      <c r="E11" s="95">
        <f t="shared" si="2"/>
        <v>5075773</v>
      </c>
      <c r="F11" s="28">
        <f t="shared" ref="F11:F32" si="3">IF(B11="DNS*","---",IF(B11=0,"NA",(E11/B11)))</f>
        <v>0.10748838762198498</v>
      </c>
      <c r="G11" s="107">
        <v>6</v>
      </c>
      <c r="H11"/>
      <c r="I11"/>
      <c r="J11"/>
      <c r="K11"/>
      <c r="L11"/>
      <c r="M11"/>
      <c r="N11"/>
      <c r="O11"/>
      <c r="P11"/>
      <c r="Q11"/>
      <c r="R11"/>
      <c r="S11" s="33">
        <v>6</v>
      </c>
    </row>
    <row r="12" spans="1:19" x14ac:dyDescent="0.3">
      <c r="A12" s="29" t="s">
        <v>1474</v>
      </c>
      <c r="B12" s="32">
        <f t="shared" si="0"/>
        <v>223298324</v>
      </c>
      <c r="C12" s="32">
        <f t="shared" si="1"/>
        <v>223298324</v>
      </c>
      <c r="D12" s="32"/>
      <c r="E12" s="94">
        <f t="shared" si="2"/>
        <v>0</v>
      </c>
      <c r="F12" s="30">
        <f t="shared" si="3"/>
        <v>0</v>
      </c>
      <c r="G12" s="107">
        <v>7</v>
      </c>
      <c r="H12"/>
      <c r="I12"/>
      <c r="J12"/>
      <c r="K12"/>
      <c r="L12"/>
      <c r="M12"/>
      <c r="N12"/>
      <c r="O12"/>
      <c r="P12"/>
      <c r="Q12"/>
      <c r="R12"/>
      <c r="S12" s="33">
        <v>7</v>
      </c>
    </row>
    <row r="13" spans="1:19" x14ac:dyDescent="0.3">
      <c r="A13" s="27" t="s">
        <v>1475</v>
      </c>
      <c r="B13" s="57">
        <f t="shared" si="0"/>
        <v>1078048</v>
      </c>
      <c r="C13" s="57">
        <f t="shared" si="1"/>
        <v>4999887</v>
      </c>
      <c r="D13" s="57"/>
      <c r="E13" s="95">
        <f t="shared" si="2"/>
        <v>3921839</v>
      </c>
      <c r="F13" s="28">
        <f t="shared" si="3"/>
        <v>3.6379075885303807</v>
      </c>
      <c r="G13" s="107">
        <v>8</v>
      </c>
      <c r="H13"/>
      <c r="I13"/>
      <c r="J13"/>
      <c r="K13"/>
      <c r="L13"/>
      <c r="M13"/>
      <c r="N13"/>
      <c r="O13"/>
      <c r="P13"/>
      <c r="Q13"/>
      <c r="R13"/>
      <c r="S13" s="33">
        <v>8</v>
      </c>
    </row>
    <row r="14" spans="1:19" x14ac:dyDescent="0.3">
      <c r="A14" s="29" t="s">
        <v>1476</v>
      </c>
      <c r="B14" s="32">
        <f t="shared" si="0"/>
        <v>1946732915</v>
      </c>
      <c r="C14" s="32">
        <f t="shared" si="1"/>
        <v>2244349837</v>
      </c>
      <c r="D14" s="32"/>
      <c r="E14" s="94">
        <f t="shared" si="2"/>
        <v>297616922</v>
      </c>
      <c r="F14" s="30">
        <f t="shared" si="3"/>
        <v>0.15288020236715419</v>
      </c>
      <c r="G14" s="107">
        <v>9</v>
      </c>
      <c r="H14"/>
      <c r="I14"/>
      <c r="J14"/>
      <c r="K14"/>
      <c r="L14"/>
      <c r="M14"/>
      <c r="N14"/>
      <c r="O14"/>
      <c r="P14"/>
      <c r="Q14"/>
      <c r="R14"/>
      <c r="S14" s="33">
        <v>9</v>
      </c>
    </row>
    <row r="15" spans="1:19" x14ac:dyDescent="0.3">
      <c r="A15" s="27" t="s">
        <v>1477</v>
      </c>
      <c r="B15" s="57">
        <f t="shared" si="0"/>
        <v>3139530032</v>
      </c>
      <c r="C15" s="57">
        <f t="shared" si="1"/>
        <v>3172148675</v>
      </c>
      <c r="D15" s="57"/>
      <c r="E15" s="95">
        <f t="shared" si="2"/>
        <v>32618643</v>
      </c>
      <c r="F15" s="28">
        <f t="shared" si="3"/>
        <v>1.0389657900236961E-2</v>
      </c>
      <c r="G15" s="107">
        <v>10</v>
      </c>
      <c r="H15"/>
      <c r="I15"/>
      <c r="J15"/>
      <c r="K15"/>
      <c r="L15"/>
      <c r="M15"/>
      <c r="N15"/>
      <c r="O15"/>
      <c r="P15"/>
      <c r="Q15"/>
      <c r="R15"/>
      <c r="S15" s="33">
        <v>10</v>
      </c>
    </row>
    <row r="16" spans="1:19" x14ac:dyDescent="0.3">
      <c r="A16" s="29" t="s">
        <v>1478</v>
      </c>
      <c r="B16" s="32">
        <f t="shared" si="0"/>
        <v>18139743</v>
      </c>
      <c r="C16" s="32">
        <f t="shared" si="1"/>
        <v>15504118</v>
      </c>
      <c r="D16" s="32"/>
      <c r="E16" s="94">
        <f t="shared" si="2"/>
        <v>-2635625</v>
      </c>
      <c r="F16" s="30">
        <f t="shared" si="3"/>
        <v>-0.14529560865333097</v>
      </c>
      <c r="G16" s="107">
        <v>11</v>
      </c>
      <c r="H16"/>
      <c r="I16"/>
      <c r="J16"/>
      <c r="K16"/>
      <c r="L16"/>
      <c r="M16"/>
      <c r="N16"/>
      <c r="O16"/>
      <c r="P16"/>
      <c r="Q16"/>
      <c r="R16"/>
      <c r="S16" s="33">
        <v>11</v>
      </c>
    </row>
    <row r="17" spans="1:19" x14ac:dyDescent="0.3">
      <c r="A17" s="27" t="s">
        <v>1479</v>
      </c>
      <c r="B17" s="57">
        <f t="shared" si="0"/>
        <v>4491253</v>
      </c>
      <c r="C17" s="57">
        <f t="shared" si="1"/>
        <v>3614300</v>
      </c>
      <c r="D17" s="57"/>
      <c r="E17" s="95">
        <f t="shared" si="2"/>
        <v>-876953</v>
      </c>
      <c r="F17" s="28">
        <f t="shared" si="3"/>
        <v>-0.19525798257190144</v>
      </c>
      <c r="G17" s="107">
        <v>12</v>
      </c>
      <c r="H17"/>
      <c r="I17"/>
      <c r="J17"/>
      <c r="K17"/>
      <c r="L17"/>
      <c r="M17"/>
      <c r="N17"/>
      <c r="O17"/>
      <c r="P17"/>
      <c r="Q17"/>
      <c r="R17"/>
      <c r="S17" s="33">
        <v>12</v>
      </c>
    </row>
    <row r="18" spans="1:19" x14ac:dyDescent="0.3">
      <c r="A18" s="29" t="s">
        <v>1480</v>
      </c>
      <c r="B18" s="32">
        <f t="shared" si="0"/>
        <v>34727704</v>
      </c>
      <c r="C18" s="32">
        <f t="shared" si="1"/>
        <v>34660148</v>
      </c>
      <c r="D18" s="32"/>
      <c r="E18" s="94">
        <f t="shared" si="2"/>
        <v>-67556</v>
      </c>
      <c r="F18" s="30">
        <f t="shared" si="3"/>
        <v>-1.9453056844760022E-3</v>
      </c>
      <c r="G18" s="107">
        <v>13</v>
      </c>
      <c r="H18"/>
      <c r="I18"/>
      <c r="J18"/>
      <c r="K18"/>
      <c r="L18"/>
      <c r="M18"/>
      <c r="N18"/>
      <c r="O18"/>
      <c r="P18"/>
      <c r="Q18"/>
      <c r="R18"/>
      <c r="S18" s="33">
        <v>13</v>
      </c>
    </row>
    <row r="19" spans="1:19" x14ac:dyDescent="0.3">
      <c r="A19" s="27" t="s">
        <v>1481</v>
      </c>
      <c r="B19" s="57">
        <f t="shared" si="0"/>
        <v>161320457</v>
      </c>
      <c r="C19" s="57">
        <f t="shared" si="1"/>
        <v>161736203</v>
      </c>
      <c r="D19" s="57"/>
      <c r="E19" s="95">
        <f t="shared" si="2"/>
        <v>415746</v>
      </c>
      <c r="F19" s="28">
        <f t="shared" si="3"/>
        <v>2.5771437034795902E-3</v>
      </c>
      <c r="G19" s="107">
        <v>14</v>
      </c>
      <c r="H19"/>
      <c r="I19"/>
      <c r="J19"/>
      <c r="K19"/>
      <c r="L19"/>
      <c r="M19"/>
      <c r="N19"/>
      <c r="O19"/>
      <c r="P19"/>
      <c r="Q19"/>
      <c r="R19"/>
      <c r="S19" s="33">
        <v>14</v>
      </c>
    </row>
    <row r="20" spans="1:19" x14ac:dyDescent="0.3">
      <c r="A20" s="29" t="s">
        <v>1482</v>
      </c>
      <c r="B20" s="32">
        <f t="shared" si="0"/>
        <v>58633103</v>
      </c>
      <c r="C20" s="32">
        <f t="shared" si="1"/>
        <v>57983903</v>
      </c>
      <c r="D20" s="32"/>
      <c r="E20" s="94">
        <f t="shared" si="2"/>
        <v>-649200</v>
      </c>
      <c r="F20" s="30">
        <f t="shared" si="3"/>
        <v>-1.107224360955278E-2</v>
      </c>
      <c r="G20" s="107">
        <v>15</v>
      </c>
      <c r="H20"/>
      <c r="I20"/>
      <c r="J20"/>
      <c r="K20"/>
      <c r="L20"/>
      <c r="M20"/>
      <c r="N20"/>
      <c r="O20"/>
      <c r="P20"/>
      <c r="Q20"/>
      <c r="R20"/>
      <c r="S20" s="33">
        <v>15</v>
      </c>
    </row>
    <row r="21" spans="1:19" x14ac:dyDescent="0.3">
      <c r="A21" s="27" t="s">
        <v>1483</v>
      </c>
      <c r="B21" s="57">
        <f t="shared" si="0"/>
        <v>1044594100</v>
      </c>
      <c r="C21" s="57">
        <f t="shared" si="1"/>
        <v>1122205470</v>
      </c>
      <c r="D21" s="57"/>
      <c r="E21" s="95">
        <f t="shared" si="2"/>
        <v>77611370</v>
      </c>
      <c r="F21" s="28">
        <f t="shared" si="3"/>
        <v>7.4298112539597921E-2</v>
      </c>
      <c r="G21" s="107">
        <v>16</v>
      </c>
      <c r="H21"/>
      <c r="I21"/>
      <c r="J21"/>
      <c r="K21"/>
      <c r="L21"/>
      <c r="M21"/>
      <c r="N21"/>
      <c r="O21"/>
      <c r="P21"/>
      <c r="Q21"/>
      <c r="R21"/>
      <c r="S21" s="33">
        <v>16</v>
      </c>
    </row>
    <row r="22" spans="1:19" x14ac:dyDescent="0.3">
      <c r="A22" s="29" t="s">
        <v>1484</v>
      </c>
      <c r="B22" s="32">
        <f t="shared" si="0"/>
        <v>568062966</v>
      </c>
      <c r="C22" s="32">
        <f t="shared" si="1"/>
        <v>573963879</v>
      </c>
      <c r="D22" s="32"/>
      <c r="E22" s="94">
        <f t="shared" si="2"/>
        <v>5900913</v>
      </c>
      <c r="F22" s="30">
        <f t="shared" si="3"/>
        <v>1.0387779794115289E-2</v>
      </c>
      <c r="G22" s="107">
        <v>17</v>
      </c>
      <c r="H22"/>
      <c r="I22"/>
      <c r="J22"/>
      <c r="K22"/>
      <c r="L22"/>
      <c r="M22"/>
      <c r="N22"/>
      <c r="O22"/>
      <c r="P22"/>
      <c r="Q22"/>
      <c r="R22"/>
      <c r="S22" s="33">
        <v>17</v>
      </c>
    </row>
    <row r="23" spans="1:19" x14ac:dyDescent="0.3">
      <c r="A23" s="27" t="s">
        <v>1485</v>
      </c>
      <c r="B23" s="57">
        <f t="shared" si="0"/>
        <v>371546868</v>
      </c>
      <c r="C23" s="57">
        <f t="shared" si="1"/>
        <v>411374268</v>
      </c>
      <c r="D23" s="57"/>
      <c r="E23" s="95">
        <f t="shared" si="2"/>
        <v>39827400</v>
      </c>
      <c r="F23" s="28">
        <f t="shared" si="3"/>
        <v>0.10719347525222578</v>
      </c>
      <c r="G23" s="107">
        <v>18</v>
      </c>
      <c r="H23"/>
      <c r="I23"/>
      <c r="J23"/>
      <c r="K23"/>
      <c r="L23"/>
      <c r="M23"/>
      <c r="N23"/>
      <c r="O23"/>
      <c r="P23"/>
      <c r="Q23"/>
      <c r="R23"/>
      <c r="S23" s="33">
        <v>18</v>
      </c>
    </row>
    <row r="24" spans="1:19" x14ac:dyDescent="0.3">
      <c r="A24" s="29" t="s">
        <v>1486</v>
      </c>
      <c r="B24" s="32">
        <f t="shared" si="0"/>
        <v>43111825</v>
      </c>
      <c r="C24" s="32">
        <f t="shared" si="1"/>
        <v>43987679</v>
      </c>
      <c r="D24" s="32"/>
      <c r="E24" s="94">
        <f t="shared" si="2"/>
        <v>875854</v>
      </c>
      <c r="F24" s="30">
        <f t="shared" si="3"/>
        <v>2.0315864614870748E-2</v>
      </c>
      <c r="G24" s="107">
        <v>19</v>
      </c>
      <c r="H24"/>
      <c r="I24"/>
      <c r="J24"/>
      <c r="K24"/>
      <c r="L24"/>
      <c r="M24"/>
      <c r="N24"/>
      <c r="O24"/>
      <c r="P24"/>
      <c r="Q24"/>
      <c r="R24"/>
      <c r="S24" s="33">
        <v>19</v>
      </c>
    </row>
    <row r="25" spans="1:19" x14ac:dyDescent="0.3">
      <c r="A25" s="27" t="s">
        <v>1487</v>
      </c>
      <c r="B25" s="57">
        <f t="shared" si="0"/>
        <v>17478943</v>
      </c>
      <c r="C25" s="57">
        <f t="shared" si="1"/>
        <v>18352751</v>
      </c>
      <c r="D25" s="57"/>
      <c r="E25" s="95">
        <f t="shared" si="2"/>
        <v>873808</v>
      </c>
      <c r="F25" s="28">
        <f t="shared" si="3"/>
        <v>4.9992038992289177E-2</v>
      </c>
      <c r="G25" s="107">
        <v>20</v>
      </c>
      <c r="H25"/>
      <c r="I25"/>
      <c r="J25"/>
      <c r="K25"/>
      <c r="L25"/>
      <c r="M25"/>
      <c r="N25"/>
      <c r="O25"/>
      <c r="P25"/>
      <c r="Q25"/>
      <c r="R25"/>
      <c r="S25" s="33">
        <v>20</v>
      </c>
    </row>
    <row r="26" spans="1:19" x14ac:dyDescent="0.3">
      <c r="A26" s="29" t="s">
        <v>1488</v>
      </c>
      <c r="B26" s="32">
        <f t="shared" si="0"/>
        <v>165901319</v>
      </c>
      <c r="C26" s="32">
        <f t="shared" si="1"/>
        <v>170077326</v>
      </c>
      <c r="D26" s="32"/>
      <c r="E26" s="94">
        <f t="shared" si="2"/>
        <v>4176007</v>
      </c>
      <c r="F26" s="30">
        <f t="shared" si="3"/>
        <v>2.517163230028328E-2</v>
      </c>
      <c r="G26" s="107">
        <v>21</v>
      </c>
      <c r="H26"/>
      <c r="I26"/>
      <c r="J26"/>
      <c r="K26"/>
      <c r="L26"/>
      <c r="M26"/>
      <c r="N26"/>
      <c r="O26"/>
      <c r="P26"/>
      <c r="Q26"/>
      <c r="R26"/>
      <c r="S26" s="33">
        <v>21</v>
      </c>
    </row>
    <row r="27" spans="1:19" x14ac:dyDescent="0.3">
      <c r="A27" s="27" t="s">
        <v>1489</v>
      </c>
      <c r="B27" s="57">
        <f t="shared" si="0"/>
        <v>35007916</v>
      </c>
      <c r="C27" s="57">
        <f t="shared" si="1"/>
        <v>35806755</v>
      </c>
      <c r="D27" s="57"/>
      <c r="E27" s="95">
        <f t="shared" si="2"/>
        <v>798839</v>
      </c>
      <c r="F27" s="28">
        <f t="shared" si="3"/>
        <v>2.2818810465610122E-2</v>
      </c>
      <c r="G27" s="107">
        <v>22</v>
      </c>
      <c r="H27"/>
      <c r="I27"/>
      <c r="J27"/>
      <c r="K27"/>
      <c r="L27"/>
      <c r="M27"/>
      <c r="N27"/>
      <c r="O27"/>
      <c r="P27"/>
      <c r="Q27"/>
      <c r="R27"/>
      <c r="S27" s="33">
        <v>22</v>
      </c>
    </row>
    <row r="28" spans="1:19" x14ac:dyDescent="0.3">
      <c r="A28" s="29" t="s">
        <v>1490</v>
      </c>
      <c r="B28" s="32">
        <f t="shared" si="0"/>
        <v>1235524</v>
      </c>
      <c r="C28" s="32">
        <f t="shared" si="1"/>
        <v>0</v>
      </c>
      <c r="D28" s="32"/>
      <c r="E28" s="94">
        <f t="shared" si="2"/>
        <v>-1235524</v>
      </c>
      <c r="F28" s="30">
        <f t="shared" si="3"/>
        <v>-1</v>
      </c>
      <c r="G28" s="107">
        <v>23</v>
      </c>
      <c r="H28"/>
      <c r="I28"/>
      <c r="J28"/>
      <c r="K28"/>
      <c r="L28"/>
      <c r="M28"/>
      <c r="N28"/>
      <c r="O28"/>
      <c r="P28"/>
      <c r="Q28"/>
      <c r="R28"/>
      <c r="S28" s="33">
        <v>23</v>
      </c>
    </row>
    <row r="29" spans="1:19" x14ac:dyDescent="0.3">
      <c r="A29" s="27" t="s">
        <v>1504</v>
      </c>
      <c r="B29" s="57">
        <f t="shared" si="0"/>
        <v>945350254</v>
      </c>
      <c r="C29" s="57">
        <f t="shared" si="1"/>
        <v>951968852</v>
      </c>
      <c r="D29" s="57"/>
      <c r="E29" s="95">
        <f t="shared" si="2"/>
        <v>6618598</v>
      </c>
      <c r="F29" s="28">
        <f t="shared" si="3"/>
        <v>7.0012124839393128E-3</v>
      </c>
      <c r="G29" s="107">
        <v>24</v>
      </c>
      <c r="H29"/>
      <c r="I29"/>
      <c r="J29"/>
      <c r="K29"/>
      <c r="L29"/>
      <c r="M29"/>
      <c r="N29"/>
      <c r="O29"/>
      <c r="P29"/>
      <c r="Q29"/>
      <c r="R29"/>
      <c r="S29" s="33">
        <v>24</v>
      </c>
    </row>
    <row r="30" spans="1:19" x14ac:dyDescent="0.3">
      <c r="A30" s="29" t="s">
        <v>1491</v>
      </c>
      <c r="B30" s="32">
        <f t="shared" si="0"/>
        <v>4313167</v>
      </c>
      <c r="C30" s="32">
        <f t="shared" si="1"/>
        <v>4313167</v>
      </c>
      <c r="D30" s="32"/>
      <c r="E30" s="94">
        <f t="shared" si="2"/>
        <v>0</v>
      </c>
      <c r="F30" s="30">
        <f t="shared" si="3"/>
        <v>0</v>
      </c>
      <c r="G30" s="107">
        <v>25</v>
      </c>
      <c r="H30"/>
      <c r="I30"/>
      <c r="J30"/>
      <c r="K30"/>
      <c r="L30"/>
      <c r="M30"/>
      <c r="N30"/>
      <c r="O30"/>
      <c r="P30"/>
      <c r="Q30"/>
      <c r="R30"/>
      <c r="S30" s="33">
        <v>25</v>
      </c>
    </row>
    <row r="31" spans="1:19" ht="15" thickBot="1" x14ac:dyDescent="0.35">
      <c r="A31" s="27" t="s">
        <v>1492</v>
      </c>
      <c r="B31" s="57">
        <f t="shared" si="0"/>
        <v>28271832</v>
      </c>
      <c r="C31" s="57">
        <f t="shared" si="1"/>
        <v>28271832</v>
      </c>
      <c r="D31" s="57"/>
      <c r="E31" s="95">
        <f t="shared" si="2"/>
        <v>0</v>
      </c>
      <c r="F31" s="28">
        <f t="shared" si="3"/>
        <v>0</v>
      </c>
      <c r="G31" s="107">
        <v>26</v>
      </c>
      <c r="H31"/>
      <c r="I31"/>
      <c r="J31"/>
      <c r="K31"/>
      <c r="L31"/>
      <c r="M31"/>
      <c r="N31"/>
      <c r="O31"/>
      <c r="P31"/>
      <c r="Q31"/>
      <c r="R31"/>
      <c r="S31" s="33">
        <v>26</v>
      </c>
    </row>
    <row r="32" spans="1:19" ht="15" thickTop="1" x14ac:dyDescent="0.3">
      <c r="A32" s="123" t="s">
        <v>1493</v>
      </c>
      <c r="B32" s="124">
        <f>IF(B31="DNS*","DNS*",SUM(B10:B31))</f>
        <v>28676517897</v>
      </c>
      <c r="C32" s="124">
        <f>IF(C31="DNS*","DNS*",SUM(C10:C31))</f>
        <v>30747522961</v>
      </c>
      <c r="D32" s="124"/>
      <c r="E32" s="125">
        <f t="shared" ref="E32" si="4">IF(C32="DNS*","---",(C32-B32))</f>
        <v>2071005064</v>
      </c>
      <c r="F32" s="126">
        <f t="shared" si="3"/>
        <v>7.2219544626673751E-2</v>
      </c>
      <c r="H32"/>
      <c r="I32"/>
      <c r="J32"/>
      <c r="K32"/>
      <c r="L32"/>
      <c r="M32"/>
      <c r="N32"/>
      <c r="O32"/>
      <c r="P32"/>
      <c r="Q32"/>
      <c r="R32"/>
      <c r="S32" s="33">
        <v>27</v>
      </c>
    </row>
    <row r="33" spans="1:19" ht="15" thickBot="1" x14ac:dyDescent="0.35">
      <c r="A33" s="119" t="s">
        <v>2912</v>
      </c>
      <c r="B33" s="120">
        <f>B32-B15-B16</f>
        <v>25518848122</v>
      </c>
      <c r="C33" s="120">
        <f>C32-C15-C16</f>
        <v>27559870168</v>
      </c>
      <c r="D33" s="120"/>
      <c r="E33" s="121">
        <f>C33-B33</f>
        <v>2041022046</v>
      </c>
      <c r="F33" s="122">
        <f>E33/B33</f>
        <v>7.9980962943245817E-2</v>
      </c>
      <c r="S33" s="33"/>
    </row>
    <row r="34" spans="1:19" ht="9.6" customHeight="1" thickTop="1" x14ac:dyDescent="0.3">
      <c r="A34" s="68"/>
      <c r="B34" s="26"/>
      <c r="C34" s="69"/>
      <c r="D34" s="69"/>
      <c r="E34" s="96"/>
      <c r="F34" s="69"/>
      <c r="H34"/>
      <c r="I34"/>
      <c r="J34"/>
      <c r="K34"/>
      <c r="L34"/>
      <c r="M34"/>
      <c r="N34"/>
      <c r="O34"/>
      <c r="P34"/>
      <c r="Q34"/>
      <c r="R34"/>
      <c r="S34"/>
    </row>
    <row r="35" spans="1:19" x14ac:dyDescent="0.3">
      <c r="A35" s="150" t="s">
        <v>2946</v>
      </c>
      <c r="B35" s="150"/>
      <c r="C35" s="150"/>
      <c r="D35" s="150"/>
      <c r="E35" s="150"/>
      <c r="F35" s="150"/>
      <c r="G35" s="112"/>
      <c r="H35" s="52"/>
      <c r="I35" s="52"/>
      <c r="J35" s="52"/>
      <c r="K35" s="52"/>
      <c r="L35" s="52"/>
      <c r="M35" s="52"/>
      <c r="N35" s="52"/>
      <c r="O35" s="52"/>
      <c r="P35" s="52"/>
      <c r="Q35" s="52"/>
      <c r="R35" s="52"/>
    </row>
    <row r="36" spans="1:19" x14ac:dyDescent="0.3">
      <c r="A36" s="53"/>
      <c r="B36" s="50"/>
      <c r="C36" s="50"/>
      <c r="D36" s="101"/>
      <c r="E36" s="50"/>
      <c r="F36" s="50"/>
      <c r="G36" s="111"/>
      <c r="H36" s="50"/>
      <c r="I36" s="50"/>
      <c r="J36" s="50"/>
      <c r="K36" s="50"/>
      <c r="L36" s="50"/>
      <c r="M36" s="50"/>
      <c r="N36" s="50"/>
      <c r="O36" s="50"/>
      <c r="P36" s="50"/>
      <c r="Q36" s="50"/>
      <c r="R36" s="50"/>
    </row>
    <row r="37" spans="1:19" x14ac:dyDescent="0.3">
      <c r="A37" s="53"/>
      <c r="B37" s="50"/>
      <c r="C37" s="50"/>
      <c r="D37" s="101"/>
      <c r="E37" s="50"/>
      <c r="F37" s="50"/>
      <c r="G37" s="111"/>
      <c r="H37" s="50"/>
      <c r="I37" s="50"/>
      <c r="J37" s="50"/>
      <c r="K37" s="50"/>
      <c r="L37" s="50"/>
      <c r="M37" s="50"/>
      <c r="N37" s="50"/>
      <c r="O37" s="50"/>
      <c r="P37" s="50"/>
      <c r="Q37" s="50"/>
      <c r="R37" s="50"/>
    </row>
    <row r="38" spans="1:19" ht="7.2" customHeight="1" x14ac:dyDescent="0.3">
      <c r="A38" s="54"/>
      <c r="B38" s="52"/>
      <c r="C38" s="52"/>
      <c r="D38" s="100"/>
      <c r="E38" s="52"/>
      <c r="F38" s="52"/>
      <c r="G38" s="112"/>
      <c r="H38" s="52"/>
      <c r="I38" s="52"/>
      <c r="J38" s="52"/>
      <c r="K38" s="52"/>
      <c r="L38" s="52"/>
      <c r="M38" s="52"/>
      <c r="N38" s="52"/>
      <c r="O38" s="52"/>
      <c r="P38" s="52"/>
      <c r="Q38" s="52"/>
      <c r="R38" s="52"/>
    </row>
    <row r="39" spans="1:19" hidden="1" x14ac:dyDescent="0.3">
      <c r="A39" s="53"/>
      <c r="B39" s="51"/>
      <c r="C39" s="51"/>
      <c r="D39" s="102"/>
      <c r="E39" s="51"/>
      <c r="F39" s="51"/>
      <c r="G39" s="113"/>
      <c r="H39" s="51"/>
      <c r="I39" s="51"/>
      <c r="J39" s="51"/>
      <c r="K39" s="51"/>
      <c r="L39" s="51"/>
      <c r="M39" s="51"/>
      <c r="N39" s="51"/>
      <c r="O39" s="51"/>
      <c r="P39" s="51"/>
      <c r="Q39" s="51"/>
      <c r="R39" s="51"/>
    </row>
    <row r="40" spans="1:19" ht="7.2" hidden="1" customHeight="1" x14ac:dyDescent="0.3">
      <c r="A40" s="53"/>
      <c r="B40" s="51"/>
      <c r="C40" s="51"/>
      <c r="D40" s="102"/>
      <c r="E40" s="51"/>
      <c r="F40" s="51"/>
      <c r="G40" s="113"/>
      <c r="H40" s="51"/>
      <c r="I40" s="51"/>
      <c r="J40" s="51"/>
      <c r="K40" s="51"/>
      <c r="L40" s="51"/>
      <c r="M40" s="51"/>
      <c r="N40" s="51"/>
      <c r="O40" s="51"/>
      <c r="P40" s="51"/>
      <c r="Q40" s="51"/>
      <c r="R40" s="51"/>
    </row>
    <row r="41" spans="1:19" hidden="1" x14ac:dyDescent="0.3">
      <c r="A41" s="53"/>
      <c r="B41" s="51"/>
      <c r="C41" s="51"/>
      <c r="D41" s="102"/>
      <c r="E41" s="51"/>
      <c r="F41" s="51"/>
      <c r="G41" s="113"/>
      <c r="H41" s="51"/>
      <c r="I41" s="51"/>
      <c r="J41" s="51"/>
      <c r="K41" s="51"/>
      <c r="L41" s="51"/>
      <c r="M41" s="51"/>
      <c r="N41" s="51"/>
      <c r="O41" s="51"/>
      <c r="P41" s="51"/>
      <c r="Q41" s="51"/>
      <c r="R41" s="51"/>
    </row>
    <row r="42" spans="1:19" hidden="1" x14ac:dyDescent="0.3">
      <c r="A42" s="53"/>
      <c r="B42" s="51"/>
      <c r="C42" s="51"/>
      <c r="D42" s="102"/>
      <c r="E42" s="51"/>
      <c r="F42" s="51"/>
      <c r="G42" s="113"/>
      <c r="H42" s="51"/>
      <c r="I42" s="51"/>
      <c r="J42" s="51"/>
      <c r="K42" s="51"/>
      <c r="L42" s="51"/>
      <c r="M42" s="51"/>
      <c r="N42" s="51"/>
      <c r="O42" s="51"/>
      <c r="P42" s="51"/>
      <c r="Q42" s="51"/>
      <c r="R42" s="51"/>
    </row>
    <row r="43" spans="1:19" ht="7.2" hidden="1" customHeight="1" x14ac:dyDescent="0.3">
      <c r="A43" s="54"/>
      <c r="B43" s="116"/>
      <c r="C43" s="116"/>
      <c r="D43" s="100"/>
      <c r="E43" s="52"/>
      <c r="F43" s="52"/>
      <c r="G43" s="112"/>
      <c r="H43" s="52"/>
      <c r="I43" s="52"/>
      <c r="J43" s="52"/>
      <c r="K43" s="52"/>
      <c r="L43" s="52"/>
      <c r="M43" s="52"/>
      <c r="N43" s="52"/>
      <c r="O43" s="52"/>
      <c r="P43" s="52"/>
      <c r="Q43" s="52"/>
      <c r="R43" s="52"/>
    </row>
    <row r="44" spans="1:19" x14ac:dyDescent="0.3">
      <c r="A44" s="53"/>
      <c r="B44" s="118"/>
      <c r="C44" s="118"/>
      <c r="D44" s="101"/>
      <c r="E44" s="50"/>
      <c r="F44" s="50"/>
      <c r="G44" s="111"/>
      <c r="H44" s="50"/>
      <c r="I44" s="50"/>
      <c r="J44" s="50"/>
      <c r="K44" s="50"/>
      <c r="L44" s="50"/>
      <c r="M44" s="50"/>
      <c r="N44" s="50"/>
      <c r="O44" s="50"/>
      <c r="P44" s="50"/>
      <c r="Q44" s="50"/>
      <c r="R44" s="50"/>
    </row>
    <row r="45" spans="1:19" x14ac:dyDescent="0.3">
      <c r="A45" s="49"/>
      <c r="B45" s="117"/>
      <c r="C45" s="117"/>
      <c r="D45" s="103"/>
      <c r="E45" s="97"/>
      <c r="F45" s="49"/>
      <c r="G45" s="114"/>
      <c r="H45" s="49"/>
      <c r="I45" s="49"/>
      <c r="J45" s="49"/>
      <c r="K45" s="49"/>
      <c r="L45" s="49"/>
      <c r="M45" s="49"/>
      <c r="N45" s="49"/>
      <c r="O45" s="49"/>
      <c r="P45" s="49"/>
      <c r="Q45" s="49"/>
      <c r="R45" s="49"/>
    </row>
    <row r="46" spans="1:19" x14ac:dyDescent="0.3">
      <c r="A46" s="49"/>
      <c r="B46" s="49"/>
      <c r="C46" s="49"/>
      <c r="D46" s="103"/>
      <c r="E46" s="97"/>
      <c r="F46" s="49"/>
      <c r="G46" s="114"/>
      <c r="H46" s="49"/>
      <c r="I46" s="49"/>
      <c r="J46" s="49"/>
      <c r="K46" s="49"/>
      <c r="L46" s="49"/>
      <c r="M46" s="49"/>
      <c r="N46" s="49"/>
      <c r="O46" s="49"/>
      <c r="P46" s="49"/>
      <c r="Q46" s="49"/>
      <c r="R46" s="49"/>
    </row>
    <row r="47" spans="1:19" x14ac:dyDescent="0.3">
      <c r="A47" s="49"/>
      <c r="B47" s="49"/>
      <c r="C47" s="49"/>
      <c r="D47" s="103"/>
      <c r="E47" s="97"/>
      <c r="F47" s="49"/>
      <c r="G47" s="114"/>
      <c r="H47" s="49"/>
      <c r="I47" s="49"/>
      <c r="J47" s="49"/>
      <c r="K47" s="49"/>
      <c r="L47" s="49"/>
      <c r="M47" s="49"/>
      <c r="N47" s="49"/>
      <c r="O47" s="49"/>
      <c r="P47" s="49"/>
      <c r="Q47" s="49"/>
      <c r="R47" s="49"/>
    </row>
    <row r="48" spans="1:19" x14ac:dyDescent="0.3">
      <c r="A48" s="49"/>
      <c r="B48" s="49"/>
      <c r="C48" s="49"/>
      <c r="D48" s="103"/>
      <c r="E48" s="97"/>
      <c r="F48" s="49"/>
      <c r="G48" s="114"/>
      <c r="H48" s="49"/>
      <c r="I48" s="49"/>
      <c r="J48" s="49"/>
      <c r="K48" s="49"/>
      <c r="L48" s="49"/>
      <c r="M48" s="49"/>
      <c r="N48" s="49"/>
      <c r="O48" s="49"/>
      <c r="P48" s="49"/>
      <c r="Q48" s="49"/>
      <c r="R48" s="49"/>
    </row>
    <row r="49" spans="1:18" x14ac:dyDescent="0.3">
      <c r="A49" s="49"/>
      <c r="B49" s="49"/>
      <c r="C49" s="49"/>
      <c r="D49" s="103"/>
      <c r="E49" s="97"/>
      <c r="F49" s="49"/>
      <c r="G49" s="114"/>
      <c r="H49" s="49"/>
      <c r="I49" s="49"/>
      <c r="J49" s="49"/>
      <c r="K49" s="49"/>
      <c r="L49" s="49"/>
      <c r="M49" s="49"/>
      <c r="N49" s="49"/>
      <c r="O49" s="49"/>
      <c r="P49" s="49"/>
      <c r="Q49" s="49"/>
      <c r="R49" s="49"/>
    </row>
    <row r="50" spans="1:18" x14ac:dyDescent="0.3">
      <c r="A50" s="49"/>
      <c r="B50" s="49"/>
      <c r="C50" s="49"/>
      <c r="D50" s="103"/>
      <c r="E50" s="97"/>
      <c r="F50" s="49"/>
      <c r="G50" s="114"/>
      <c r="H50" s="49"/>
      <c r="I50" s="49"/>
      <c r="J50" s="49"/>
      <c r="K50" s="49"/>
      <c r="L50" s="49"/>
      <c r="M50" s="49"/>
      <c r="N50" s="49"/>
      <c r="O50" s="49"/>
      <c r="P50" s="49"/>
      <c r="Q50" s="49"/>
      <c r="R50" s="49"/>
    </row>
    <row r="51" spans="1:18" x14ac:dyDescent="0.3">
      <c r="A51" s="49"/>
      <c r="B51" s="49"/>
      <c r="C51" s="49"/>
      <c r="D51" s="103"/>
      <c r="E51" s="97"/>
      <c r="F51" s="49"/>
      <c r="G51" s="114"/>
      <c r="H51" s="49"/>
      <c r="I51" s="49"/>
      <c r="J51" s="49"/>
      <c r="K51" s="49"/>
      <c r="L51" s="49"/>
      <c r="M51" s="49"/>
      <c r="N51" s="49"/>
      <c r="O51" s="49"/>
      <c r="P51" s="49"/>
      <c r="Q51" s="49"/>
      <c r="R51" s="49"/>
    </row>
  </sheetData>
  <sheetProtection algorithmName="SHA-512" hashValue="/qlLZ5z1oXCo0omGi/wbBrRiotut8wJg0KQH3ftZNpnm2YZmL2ahYkMsNS0RxiSAL9MepvQp4YG5Vqtdblqq2w==" saltValue="txG7EYTRmAwJcNZtBLXTaQ==" spinCount="100000" sheet="1" objects="1" scenarios="1"/>
  <mergeCells count="5">
    <mergeCell ref="A35:F35"/>
    <mergeCell ref="C1:F1"/>
    <mergeCell ref="B3:F3"/>
    <mergeCell ref="B4:F4"/>
    <mergeCell ref="A2:F2"/>
  </mergeCells>
  <printOptions horizontalCentered="1"/>
  <pageMargins left="0.45" right="0.45" top="0.5" bottom="0.5" header="0.3" footer="0.3"/>
  <pageSetup scale="9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15501-507D-42B0-AAF2-54FA1DAAC8B1}">
  <dimension ref="A1:AD685"/>
  <sheetViews>
    <sheetView topLeftCell="L1" workbookViewId="0">
      <selection activeCell="AD2" sqref="AD2"/>
    </sheetView>
  </sheetViews>
  <sheetFormatPr defaultColWidth="8.88671875" defaultRowHeight="14.4" x14ac:dyDescent="0.3"/>
  <cols>
    <col min="1" max="1" width="8.88671875" style="14"/>
    <col min="2" max="2" width="19.44140625" style="14" bestFit="1" customWidth="1"/>
    <col min="3" max="3" width="4.109375" style="14" bestFit="1" customWidth="1"/>
    <col min="4" max="4" width="4.33203125" style="14" bestFit="1" customWidth="1"/>
    <col min="5" max="5" width="13.88671875" style="14" bestFit="1" customWidth="1"/>
    <col min="6" max="6" width="10.109375" style="14" bestFit="1" customWidth="1"/>
    <col min="7" max="7" width="11.109375" style="14" bestFit="1" customWidth="1"/>
    <col min="8" max="8" width="8.88671875" style="14"/>
    <col min="9" max="10" width="12.6640625" style="14" bestFit="1" customWidth="1"/>
    <col min="11" max="11" width="12.33203125" style="14" bestFit="1" customWidth="1"/>
    <col min="12" max="12" width="8.88671875" style="14"/>
    <col min="13" max="13" width="10.109375" style="14" bestFit="1" customWidth="1"/>
    <col min="14" max="14" width="11.109375" style="14" bestFit="1" customWidth="1"/>
    <col min="15" max="15" width="10.109375" style="14" bestFit="1" customWidth="1"/>
    <col min="16" max="16" width="12.6640625" style="14" bestFit="1" customWidth="1"/>
    <col min="17" max="18" width="11.109375" style="14" bestFit="1" customWidth="1"/>
    <col min="19" max="20" width="10.109375" style="14" bestFit="1" customWidth="1"/>
    <col min="21" max="21" width="11.109375" style="14" bestFit="1" customWidth="1"/>
    <col min="22" max="22" width="10.109375" style="14" bestFit="1" customWidth="1"/>
    <col min="23" max="23" width="9" style="14" bestFit="1" customWidth="1"/>
    <col min="24" max="24" width="11.109375" style="14" bestFit="1" customWidth="1"/>
    <col min="25" max="25" width="8.88671875" style="14"/>
    <col min="26" max="26" width="10.109375" style="14" bestFit="1" customWidth="1"/>
    <col min="27" max="27" width="13.88671875" style="14" bestFit="1" customWidth="1"/>
    <col min="28" max="28" width="8.88671875" style="14"/>
    <col min="29" max="29" width="11.109375" style="14" bestFit="1" customWidth="1"/>
    <col min="30" max="30" width="13.44140625" style="14" bestFit="1" customWidth="1"/>
    <col min="31" max="16384" width="8.88671875" style="14"/>
  </cols>
  <sheetData>
    <row r="1" spans="1:30" x14ac:dyDescent="0.3">
      <c r="A1" s="14">
        <v>1</v>
      </c>
      <c r="B1" s="14">
        <f>A1+1</f>
        <v>2</v>
      </c>
      <c r="C1" s="14">
        <f t="shared" ref="C1:AD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c r="AC1" s="14">
        <f t="shared" si="0"/>
        <v>29</v>
      </c>
      <c r="AD1" s="14">
        <f t="shared" si="0"/>
        <v>30</v>
      </c>
    </row>
    <row r="2" spans="1:30" ht="115.2" x14ac:dyDescent="0.3">
      <c r="A2" s="19" t="s">
        <v>1446</v>
      </c>
      <c r="B2" s="14" t="s">
        <v>1354</v>
      </c>
      <c r="C2" s="14" t="s">
        <v>0</v>
      </c>
      <c r="D2" s="14" t="s">
        <v>1</v>
      </c>
      <c r="E2" s="16" t="s">
        <v>2</v>
      </c>
      <c r="F2" s="16" t="s">
        <v>1447</v>
      </c>
      <c r="G2" s="16" t="s">
        <v>1448</v>
      </c>
      <c r="H2" s="16" t="s">
        <v>1449</v>
      </c>
      <c r="I2" s="16" t="s">
        <v>1450</v>
      </c>
      <c r="J2" s="16" t="s">
        <v>1451</v>
      </c>
      <c r="K2" s="16" t="s">
        <v>1452</v>
      </c>
      <c r="L2" s="16" t="s">
        <v>1453</v>
      </c>
      <c r="M2" s="16" t="s">
        <v>1454</v>
      </c>
      <c r="N2" s="16" t="s">
        <v>1455</v>
      </c>
      <c r="O2" s="16" t="s">
        <v>1456</v>
      </c>
      <c r="P2" s="16" t="s">
        <v>1457</v>
      </c>
      <c r="Q2" s="16" t="s">
        <v>1458</v>
      </c>
      <c r="R2" s="16" t="s">
        <v>1459</v>
      </c>
      <c r="S2" s="16" t="s">
        <v>1460</v>
      </c>
      <c r="T2" s="16" t="s">
        <v>1461</v>
      </c>
      <c r="U2" s="16" t="s">
        <v>1462</v>
      </c>
      <c r="V2" s="16" t="s">
        <v>1463</v>
      </c>
      <c r="W2" s="16" t="s">
        <v>1464</v>
      </c>
      <c r="X2" s="16" t="s">
        <v>1465</v>
      </c>
      <c r="Y2" s="16" t="s">
        <v>1466</v>
      </c>
      <c r="Z2" s="16" t="s">
        <v>1467</v>
      </c>
      <c r="AA2" s="16" t="s">
        <v>1468</v>
      </c>
      <c r="AB2" s="16" t="s">
        <v>1469</v>
      </c>
      <c r="AC2" s="16" t="s">
        <v>1470</v>
      </c>
      <c r="AD2" s="6" t="s">
        <v>1471</v>
      </c>
    </row>
    <row r="3" spans="1:30" x14ac:dyDescent="0.3">
      <c r="A3" s="15" t="s">
        <v>3</v>
      </c>
      <c r="E3" s="16"/>
      <c r="F3" s="16"/>
      <c r="G3" s="16"/>
      <c r="H3" s="16"/>
      <c r="I3" s="16"/>
      <c r="J3" s="16"/>
      <c r="K3" s="16"/>
      <c r="L3" s="16"/>
      <c r="M3" s="16"/>
      <c r="N3" s="16"/>
      <c r="O3" s="16"/>
      <c r="P3" s="16"/>
      <c r="Q3" s="16"/>
      <c r="R3" s="16"/>
      <c r="S3" s="16"/>
      <c r="T3" s="16"/>
      <c r="U3" s="16"/>
      <c r="V3" s="16"/>
      <c r="W3" s="16"/>
      <c r="X3" s="16"/>
      <c r="Y3" s="16"/>
      <c r="Z3" s="16"/>
      <c r="AA3" s="16"/>
      <c r="AB3" s="16"/>
      <c r="AC3" s="16"/>
      <c r="AD3" s="6"/>
    </row>
    <row r="4" spans="1:30" x14ac:dyDescent="0.3">
      <c r="A4" s="15" t="s">
        <v>3</v>
      </c>
      <c r="E4" s="16"/>
      <c r="F4" s="16"/>
      <c r="G4" s="16"/>
      <c r="H4" s="16"/>
      <c r="I4" s="16"/>
      <c r="J4" s="16"/>
      <c r="K4" s="16"/>
      <c r="L4" s="16"/>
      <c r="M4" s="16"/>
      <c r="N4" s="16"/>
      <c r="O4" s="16"/>
      <c r="P4" s="16"/>
      <c r="Q4" s="16"/>
      <c r="R4" s="16"/>
      <c r="S4" s="16"/>
      <c r="T4" s="16"/>
      <c r="U4" s="16"/>
      <c r="V4" s="16"/>
      <c r="W4" s="16"/>
      <c r="X4" s="16"/>
      <c r="Y4" s="16"/>
      <c r="Z4" s="16"/>
      <c r="AA4" s="16"/>
      <c r="AB4" s="16"/>
      <c r="AC4" s="16"/>
      <c r="AD4" s="6"/>
    </row>
    <row r="5" spans="1:30" x14ac:dyDescent="0.3">
      <c r="A5" s="15" t="s">
        <v>3</v>
      </c>
      <c r="B5" s="14" t="s">
        <v>4</v>
      </c>
      <c r="C5" s="14">
        <v>1</v>
      </c>
      <c r="D5" s="14">
        <v>1</v>
      </c>
      <c r="E5" s="17">
        <v>82479470</v>
      </c>
      <c r="F5" s="17">
        <v>1327201</v>
      </c>
      <c r="G5" s="17">
        <v>0</v>
      </c>
      <c r="H5" s="17">
        <v>0</v>
      </c>
      <c r="I5" s="17">
        <v>7526566</v>
      </c>
      <c r="J5" s="17">
        <v>12483346</v>
      </c>
      <c r="K5" s="17">
        <v>0</v>
      </c>
      <c r="L5" s="17">
        <v>0</v>
      </c>
      <c r="M5" s="17">
        <v>469646</v>
      </c>
      <c r="N5" s="17">
        <v>2435264</v>
      </c>
      <c r="O5" s="17">
        <v>1075476</v>
      </c>
      <c r="P5" s="17">
        <v>0</v>
      </c>
      <c r="Q5" s="17">
        <v>1657156</v>
      </c>
      <c r="R5" s="17">
        <v>3667016</v>
      </c>
      <c r="S5" s="17">
        <v>205391</v>
      </c>
      <c r="T5" s="17">
        <v>80829</v>
      </c>
      <c r="U5" s="17">
        <v>714553</v>
      </c>
      <c r="V5" s="17">
        <v>237906</v>
      </c>
      <c r="W5" s="17">
        <v>0</v>
      </c>
      <c r="X5" s="17">
        <v>5306481</v>
      </c>
      <c r="Y5" s="17">
        <v>0</v>
      </c>
      <c r="Z5" s="17">
        <v>1247799</v>
      </c>
      <c r="AA5" s="17">
        <v>120914100</v>
      </c>
      <c r="AB5" s="17">
        <v>0</v>
      </c>
      <c r="AC5" s="17">
        <v>4449735</v>
      </c>
      <c r="AD5" s="17">
        <f>AA5-J5-K5</f>
        <v>108430754</v>
      </c>
    </row>
    <row r="6" spans="1:30" x14ac:dyDescent="0.3">
      <c r="A6" s="15" t="s">
        <v>5</v>
      </c>
      <c r="B6" s="14" t="s">
        <v>6</v>
      </c>
      <c r="C6" s="14">
        <v>1</v>
      </c>
      <c r="D6" s="14">
        <v>0</v>
      </c>
      <c r="E6" s="17">
        <v>6472338</v>
      </c>
      <c r="F6" s="17">
        <v>0</v>
      </c>
      <c r="G6" s="17">
        <v>0</v>
      </c>
      <c r="H6" s="17">
        <v>5909</v>
      </c>
      <c r="I6" s="17">
        <v>1224723</v>
      </c>
      <c r="J6" s="17">
        <v>1213035</v>
      </c>
      <c r="K6" s="17">
        <v>0</v>
      </c>
      <c r="L6" s="17">
        <v>0</v>
      </c>
      <c r="M6" s="17">
        <v>0</v>
      </c>
      <c r="N6" s="17">
        <v>0</v>
      </c>
      <c r="O6" s="17">
        <v>0</v>
      </c>
      <c r="P6" s="17">
        <v>828836</v>
      </c>
      <c r="Q6" s="17">
        <v>125085</v>
      </c>
      <c r="R6" s="17">
        <v>161368</v>
      </c>
      <c r="S6" s="17">
        <v>11640</v>
      </c>
      <c r="T6" s="17">
        <v>3209</v>
      </c>
      <c r="U6" s="17">
        <v>45960</v>
      </c>
      <c r="V6" s="17">
        <v>10530</v>
      </c>
      <c r="W6" s="17">
        <v>0</v>
      </c>
      <c r="X6" s="17">
        <v>67761</v>
      </c>
      <c r="Y6" s="17">
        <v>0</v>
      </c>
      <c r="Z6" s="17">
        <v>0</v>
      </c>
      <c r="AA6" s="17">
        <v>10170394</v>
      </c>
      <c r="AB6" s="17">
        <v>0</v>
      </c>
      <c r="AC6" s="17">
        <v>0</v>
      </c>
      <c r="AD6" s="17">
        <f t="shared" ref="AD6:AD69" si="1">AA6-J6-K6</f>
        <v>8957359</v>
      </c>
    </row>
    <row r="7" spans="1:30" x14ac:dyDescent="0.3">
      <c r="A7" s="15" t="s">
        <v>7</v>
      </c>
      <c r="B7" s="14" t="s">
        <v>8</v>
      </c>
      <c r="C7" s="14">
        <v>1</v>
      </c>
      <c r="D7" s="14">
        <v>0</v>
      </c>
      <c r="E7" s="17">
        <v>12836257</v>
      </c>
      <c r="F7" s="17">
        <v>0</v>
      </c>
      <c r="G7" s="17">
        <v>950728</v>
      </c>
      <c r="H7" s="17">
        <v>0</v>
      </c>
      <c r="I7" s="17">
        <v>4892670</v>
      </c>
      <c r="J7" s="17">
        <v>6634992</v>
      </c>
      <c r="K7" s="17">
        <v>0</v>
      </c>
      <c r="L7" s="17">
        <v>0</v>
      </c>
      <c r="M7" s="17">
        <v>0</v>
      </c>
      <c r="N7" s="17">
        <v>0</v>
      </c>
      <c r="O7" s="17">
        <v>0</v>
      </c>
      <c r="P7" s="17">
        <v>1734971</v>
      </c>
      <c r="Q7" s="17">
        <v>499045</v>
      </c>
      <c r="R7" s="17">
        <v>576506</v>
      </c>
      <c r="S7" s="17">
        <v>70047</v>
      </c>
      <c r="T7" s="17">
        <v>29225</v>
      </c>
      <c r="U7" s="17">
        <v>280532</v>
      </c>
      <c r="V7" s="17">
        <v>67330</v>
      </c>
      <c r="W7" s="17">
        <v>0</v>
      </c>
      <c r="X7" s="17">
        <v>0</v>
      </c>
      <c r="Y7" s="17">
        <v>0</v>
      </c>
      <c r="Z7" s="17">
        <v>0</v>
      </c>
      <c r="AA7" s="17">
        <v>28572303</v>
      </c>
      <c r="AB7" s="17">
        <v>0</v>
      </c>
      <c r="AC7" s="17">
        <v>0</v>
      </c>
      <c r="AD7" s="17">
        <f t="shared" si="1"/>
        <v>21937311</v>
      </c>
    </row>
    <row r="8" spans="1:30" x14ac:dyDescent="0.3">
      <c r="A8" s="15" t="s">
        <v>9</v>
      </c>
      <c r="B8" s="14" t="s">
        <v>10</v>
      </c>
      <c r="C8" s="14">
        <v>1</v>
      </c>
      <c r="D8" s="14">
        <v>0</v>
      </c>
      <c r="E8" s="17">
        <v>11596744</v>
      </c>
      <c r="F8" s="17">
        <v>0</v>
      </c>
      <c r="G8" s="17">
        <v>0</v>
      </c>
      <c r="H8" s="17">
        <v>0</v>
      </c>
      <c r="I8" s="17">
        <v>2593997</v>
      </c>
      <c r="J8" s="17">
        <v>1520243</v>
      </c>
      <c r="K8" s="17">
        <v>0</v>
      </c>
      <c r="L8" s="17">
        <v>0</v>
      </c>
      <c r="M8" s="17">
        <v>0</v>
      </c>
      <c r="N8" s="17">
        <v>0</v>
      </c>
      <c r="O8" s="17">
        <v>0</v>
      </c>
      <c r="P8" s="17">
        <v>840762</v>
      </c>
      <c r="Q8" s="17">
        <v>242055</v>
      </c>
      <c r="R8" s="17">
        <v>675067</v>
      </c>
      <c r="S8" s="17">
        <v>27669</v>
      </c>
      <c r="T8" s="17">
        <v>11543</v>
      </c>
      <c r="U8" s="17">
        <v>114636</v>
      </c>
      <c r="V8" s="17">
        <v>25299</v>
      </c>
      <c r="W8" s="17">
        <v>0</v>
      </c>
      <c r="X8" s="17">
        <v>173163</v>
      </c>
      <c r="Y8" s="17">
        <v>0</v>
      </c>
      <c r="Z8" s="17">
        <v>0</v>
      </c>
      <c r="AA8" s="17">
        <v>17821178</v>
      </c>
      <c r="AB8" s="17">
        <v>0</v>
      </c>
      <c r="AC8" s="17">
        <v>0</v>
      </c>
      <c r="AD8" s="17">
        <f t="shared" si="1"/>
        <v>16300935</v>
      </c>
    </row>
    <row r="9" spans="1:30" x14ac:dyDescent="0.3">
      <c r="A9" s="15" t="s">
        <v>11</v>
      </c>
      <c r="B9" s="14" t="s">
        <v>12</v>
      </c>
      <c r="C9" s="14">
        <v>1</v>
      </c>
      <c r="D9" s="14">
        <v>0</v>
      </c>
      <c r="E9" s="17">
        <v>16669596</v>
      </c>
      <c r="F9" s="17">
        <v>297642</v>
      </c>
      <c r="G9" s="17">
        <v>0</v>
      </c>
      <c r="H9" s="17">
        <v>0</v>
      </c>
      <c r="I9" s="17">
        <v>988718</v>
      </c>
      <c r="J9" s="17">
        <v>3168214</v>
      </c>
      <c r="K9" s="17">
        <v>0</v>
      </c>
      <c r="L9" s="17">
        <v>0</v>
      </c>
      <c r="M9" s="17">
        <v>0</v>
      </c>
      <c r="N9" s="17">
        <v>0</v>
      </c>
      <c r="O9" s="17">
        <v>0</v>
      </c>
      <c r="P9" s="17">
        <v>1735324</v>
      </c>
      <c r="Q9" s="17">
        <v>155789</v>
      </c>
      <c r="R9" s="17">
        <v>413729</v>
      </c>
      <c r="S9" s="17">
        <v>28597</v>
      </c>
      <c r="T9" s="17">
        <v>9413</v>
      </c>
      <c r="U9" s="17">
        <v>67568</v>
      </c>
      <c r="V9" s="17">
        <v>33448</v>
      </c>
      <c r="W9" s="17">
        <v>0</v>
      </c>
      <c r="X9" s="17">
        <v>914587</v>
      </c>
      <c r="Y9" s="17">
        <v>0</v>
      </c>
      <c r="Z9" s="17">
        <v>0</v>
      </c>
      <c r="AA9" s="17">
        <v>24482625</v>
      </c>
      <c r="AB9" s="17">
        <v>0</v>
      </c>
      <c r="AC9" s="17">
        <v>110625</v>
      </c>
      <c r="AD9" s="17">
        <f t="shared" si="1"/>
        <v>21314411</v>
      </c>
    </row>
    <row r="10" spans="1:30" x14ac:dyDescent="0.3">
      <c r="A10" s="15" t="s">
        <v>13</v>
      </c>
      <c r="B10" s="14" t="s">
        <v>14</v>
      </c>
      <c r="C10" s="14">
        <v>1</v>
      </c>
      <c r="D10" s="14">
        <v>0</v>
      </c>
      <c r="E10" s="17">
        <v>16365390</v>
      </c>
      <c r="F10" s="17">
        <v>0</v>
      </c>
      <c r="G10" s="17">
        <v>0</v>
      </c>
      <c r="H10" s="17">
        <v>8816</v>
      </c>
      <c r="I10" s="17">
        <v>2574864</v>
      </c>
      <c r="J10" s="17">
        <v>2615897</v>
      </c>
      <c r="K10" s="17">
        <v>0</v>
      </c>
      <c r="L10" s="17">
        <v>0</v>
      </c>
      <c r="M10" s="17">
        <v>0</v>
      </c>
      <c r="N10" s="17">
        <v>0</v>
      </c>
      <c r="O10" s="17">
        <v>0</v>
      </c>
      <c r="P10" s="17">
        <v>1016993</v>
      </c>
      <c r="Q10" s="17">
        <v>305056</v>
      </c>
      <c r="R10" s="17">
        <v>278729</v>
      </c>
      <c r="S10" s="17">
        <v>82031</v>
      </c>
      <c r="T10" s="17">
        <v>34225</v>
      </c>
      <c r="U10" s="17">
        <v>287522</v>
      </c>
      <c r="V10" s="17">
        <v>66658</v>
      </c>
      <c r="W10" s="17">
        <v>0</v>
      </c>
      <c r="X10" s="17">
        <v>384193</v>
      </c>
      <c r="Y10" s="17">
        <v>0</v>
      </c>
      <c r="Z10" s="17">
        <v>0</v>
      </c>
      <c r="AA10" s="17">
        <v>24020374</v>
      </c>
      <c r="AB10" s="17">
        <v>0</v>
      </c>
      <c r="AC10" s="17">
        <v>0</v>
      </c>
      <c r="AD10" s="17">
        <f t="shared" si="1"/>
        <v>21404477</v>
      </c>
    </row>
    <row r="11" spans="1:30" x14ac:dyDescent="0.3">
      <c r="A11" s="15" t="s">
        <v>15</v>
      </c>
      <c r="B11" s="14" t="s">
        <v>16</v>
      </c>
      <c r="C11" s="14">
        <v>1</v>
      </c>
      <c r="D11" s="14">
        <v>0</v>
      </c>
      <c r="E11" s="17">
        <v>464711</v>
      </c>
      <c r="F11" s="17">
        <v>73701</v>
      </c>
      <c r="G11" s="17">
        <v>0</v>
      </c>
      <c r="H11" s="17">
        <v>0</v>
      </c>
      <c r="I11" s="17">
        <v>260957</v>
      </c>
      <c r="J11" s="17">
        <v>9531</v>
      </c>
      <c r="K11" s="17">
        <v>0</v>
      </c>
      <c r="L11" s="17">
        <v>0</v>
      </c>
      <c r="M11" s="17">
        <v>0</v>
      </c>
      <c r="N11" s="17">
        <v>0</v>
      </c>
      <c r="O11" s="17">
        <v>0</v>
      </c>
      <c r="P11" s="17">
        <v>184531</v>
      </c>
      <c r="Q11" s="17">
        <v>36453</v>
      </c>
      <c r="R11" s="17">
        <v>0</v>
      </c>
      <c r="S11" s="17">
        <v>4480</v>
      </c>
      <c r="T11" s="17">
        <v>1868</v>
      </c>
      <c r="U11" s="17">
        <v>27028</v>
      </c>
      <c r="V11" s="17">
        <v>3119</v>
      </c>
      <c r="W11" s="17">
        <v>0</v>
      </c>
      <c r="X11" s="17">
        <v>0</v>
      </c>
      <c r="Y11" s="17">
        <v>0</v>
      </c>
      <c r="Z11" s="17">
        <v>0</v>
      </c>
      <c r="AA11" s="17">
        <v>1066379</v>
      </c>
      <c r="AB11" s="17">
        <v>0</v>
      </c>
      <c r="AC11" s="17">
        <v>0</v>
      </c>
      <c r="AD11" s="17">
        <f t="shared" si="1"/>
        <v>1056848</v>
      </c>
    </row>
    <row r="12" spans="1:30" x14ac:dyDescent="0.3">
      <c r="A12" s="15" t="s">
        <v>17</v>
      </c>
      <c r="B12" s="14" t="s">
        <v>18</v>
      </c>
      <c r="C12" s="14">
        <v>1</v>
      </c>
      <c r="D12" s="14">
        <v>1</v>
      </c>
      <c r="E12" s="17">
        <v>12125223</v>
      </c>
      <c r="F12" s="17">
        <v>0</v>
      </c>
      <c r="G12" s="17">
        <v>0</v>
      </c>
      <c r="H12" s="17">
        <v>23612</v>
      </c>
      <c r="I12" s="17">
        <v>3384315</v>
      </c>
      <c r="J12" s="17">
        <v>2296670</v>
      </c>
      <c r="K12" s="17">
        <v>304794</v>
      </c>
      <c r="L12" s="17">
        <v>856977</v>
      </c>
      <c r="M12" s="17">
        <v>0</v>
      </c>
      <c r="N12" s="17">
        <v>0</v>
      </c>
      <c r="O12" s="17">
        <v>0</v>
      </c>
      <c r="P12" s="17">
        <v>1482391</v>
      </c>
      <c r="Q12" s="17">
        <v>575142</v>
      </c>
      <c r="R12" s="17">
        <v>277115</v>
      </c>
      <c r="S12" s="17">
        <v>99872</v>
      </c>
      <c r="T12" s="17">
        <v>41668</v>
      </c>
      <c r="U12" s="17">
        <v>363946</v>
      </c>
      <c r="V12" s="17">
        <v>79380</v>
      </c>
      <c r="W12" s="17">
        <v>0</v>
      </c>
      <c r="X12" s="17">
        <v>0</v>
      </c>
      <c r="Y12" s="17">
        <v>531</v>
      </c>
      <c r="Z12" s="17">
        <v>0</v>
      </c>
      <c r="AA12" s="17">
        <v>21911636</v>
      </c>
      <c r="AB12" s="17">
        <v>0</v>
      </c>
      <c r="AC12" s="17">
        <v>0</v>
      </c>
      <c r="AD12" s="17">
        <f t="shared" si="1"/>
        <v>19310172</v>
      </c>
    </row>
    <row r="13" spans="1:30" x14ac:dyDescent="0.3">
      <c r="A13" s="15" t="s">
        <v>19</v>
      </c>
      <c r="B13" s="14" t="s">
        <v>20</v>
      </c>
      <c r="C13" s="14">
        <v>1</v>
      </c>
      <c r="D13" s="14">
        <v>0</v>
      </c>
      <c r="E13" s="17">
        <v>2361337</v>
      </c>
      <c r="F13" s="17">
        <v>60600</v>
      </c>
      <c r="G13" s="17">
        <v>0</v>
      </c>
      <c r="H13" s="17">
        <v>0</v>
      </c>
      <c r="I13" s="17">
        <v>21763</v>
      </c>
      <c r="J13" s="17">
        <v>615771</v>
      </c>
      <c r="K13" s="17">
        <v>0</v>
      </c>
      <c r="L13" s="17">
        <v>0</v>
      </c>
      <c r="M13" s="17">
        <v>0</v>
      </c>
      <c r="N13" s="17">
        <v>0</v>
      </c>
      <c r="O13" s="17">
        <v>0</v>
      </c>
      <c r="P13" s="17">
        <v>135535</v>
      </c>
      <c r="Q13" s="17">
        <v>0</v>
      </c>
      <c r="R13" s="17">
        <v>96394</v>
      </c>
      <c r="S13" s="17">
        <v>3120</v>
      </c>
      <c r="T13" s="17">
        <v>1693</v>
      </c>
      <c r="U13" s="17">
        <v>16381</v>
      </c>
      <c r="V13" s="17">
        <v>2109</v>
      </c>
      <c r="W13" s="17">
        <v>0</v>
      </c>
      <c r="X13" s="17">
        <v>82888</v>
      </c>
      <c r="Y13" s="17">
        <v>0</v>
      </c>
      <c r="Z13" s="17">
        <v>0</v>
      </c>
      <c r="AA13" s="17">
        <v>3397591</v>
      </c>
      <c r="AB13" s="17">
        <v>1744</v>
      </c>
      <c r="AC13" s="17">
        <v>100000</v>
      </c>
      <c r="AD13" s="17">
        <f t="shared" si="1"/>
        <v>2781820</v>
      </c>
    </row>
    <row r="14" spans="1:30" x14ac:dyDescent="0.3">
      <c r="A14" s="15" t="s">
        <v>21</v>
      </c>
      <c r="B14" s="14" t="s">
        <v>22</v>
      </c>
      <c r="C14" s="14">
        <v>1</v>
      </c>
      <c r="D14" s="14">
        <v>0</v>
      </c>
      <c r="E14" s="17">
        <v>15092990</v>
      </c>
      <c r="F14" s="17">
        <v>0</v>
      </c>
      <c r="G14" s="17">
        <v>0</v>
      </c>
      <c r="H14" s="17">
        <v>0</v>
      </c>
      <c r="I14" s="17">
        <v>4069136</v>
      </c>
      <c r="J14" s="17">
        <v>3603367</v>
      </c>
      <c r="K14" s="17">
        <v>0</v>
      </c>
      <c r="L14" s="17">
        <v>0</v>
      </c>
      <c r="M14" s="17">
        <v>0</v>
      </c>
      <c r="N14" s="17">
        <v>0</v>
      </c>
      <c r="O14" s="17">
        <v>0</v>
      </c>
      <c r="P14" s="17">
        <v>1579895</v>
      </c>
      <c r="Q14" s="17">
        <v>586296</v>
      </c>
      <c r="R14" s="17">
        <v>646410</v>
      </c>
      <c r="S14" s="17">
        <v>74466</v>
      </c>
      <c r="T14" s="17">
        <v>31068</v>
      </c>
      <c r="U14" s="17">
        <v>296435</v>
      </c>
      <c r="V14" s="17">
        <v>67849</v>
      </c>
      <c r="W14" s="17">
        <v>0</v>
      </c>
      <c r="X14" s="17">
        <v>0</v>
      </c>
      <c r="Y14" s="17">
        <v>0</v>
      </c>
      <c r="Z14" s="17">
        <v>0</v>
      </c>
      <c r="AA14" s="17">
        <v>26047912</v>
      </c>
      <c r="AB14" s="17">
        <v>0</v>
      </c>
      <c r="AC14" s="17">
        <v>0</v>
      </c>
      <c r="AD14" s="17">
        <f t="shared" si="1"/>
        <v>22444545</v>
      </c>
    </row>
    <row r="15" spans="1:30" x14ac:dyDescent="0.3">
      <c r="A15" s="15" t="s">
        <v>23</v>
      </c>
      <c r="B15" s="14" t="s">
        <v>24</v>
      </c>
      <c r="C15" s="14">
        <v>1</v>
      </c>
      <c r="D15" s="14">
        <v>0</v>
      </c>
      <c r="E15" s="17">
        <v>3595288</v>
      </c>
      <c r="F15" s="17">
        <v>0</v>
      </c>
      <c r="G15" s="17">
        <v>0</v>
      </c>
      <c r="H15" s="17">
        <v>0</v>
      </c>
      <c r="I15" s="17">
        <v>719094</v>
      </c>
      <c r="J15" s="17">
        <v>1304840</v>
      </c>
      <c r="K15" s="17">
        <v>0</v>
      </c>
      <c r="L15" s="17">
        <v>0</v>
      </c>
      <c r="M15" s="17">
        <v>0</v>
      </c>
      <c r="N15" s="17">
        <v>0</v>
      </c>
      <c r="O15" s="17">
        <v>0</v>
      </c>
      <c r="P15" s="17">
        <v>499024</v>
      </c>
      <c r="Q15" s="17">
        <v>246728</v>
      </c>
      <c r="R15" s="17">
        <v>65010</v>
      </c>
      <c r="S15" s="17">
        <v>17542</v>
      </c>
      <c r="T15" s="17">
        <v>7318</v>
      </c>
      <c r="U15" s="17">
        <v>70483</v>
      </c>
      <c r="V15" s="17">
        <v>15728</v>
      </c>
      <c r="W15" s="17">
        <v>0</v>
      </c>
      <c r="X15" s="17">
        <v>0</v>
      </c>
      <c r="Y15" s="17">
        <v>0</v>
      </c>
      <c r="Z15" s="17">
        <v>0</v>
      </c>
      <c r="AA15" s="17">
        <v>6541055</v>
      </c>
      <c r="AB15" s="17">
        <v>0</v>
      </c>
      <c r="AC15" s="17">
        <v>0</v>
      </c>
      <c r="AD15" s="17">
        <f t="shared" si="1"/>
        <v>5236215</v>
      </c>
    </row>
    <row r="16" spans="1:30" x14ac:dyDescent="0.3">
      <c r="A16" s="15" t="s">
        <v>25</v>
      </c>
      <c r="B16" s="14" t="s">
        <v>26</v>
      </c>
      <c r="C16" s="14">
        <v>1</v>
      </c>
      <c r="D16" s="14">
        <v>0</v>
      </c>
      <c r="E16" s="17">
        <v>13014199</v>
      </c>
      <c r="F16" s="17">
        <v>63173</v>
      </c>
      <c r="G16" s="17">
        <v>0</v>
      </c>
      <c r="H16" s="17">
        <v>0</v>
      </c>
      <c r="I16" s="17">
        <v>1007442</v>
      </c>
      <c r="J16" s="17">
        <v>3873818</v>
      </c>
      <c r="K16" s="17">
        <v>0</v>
      </c>
      <c r="L16" s="17">
        <v>0</v>
      </c>
      <c r="M16" s="17">
        <v>0</v>
      </c>
      <c r="N16" s="17">
        <v>0</v>
      </c>
      <c r="O16" s="17">
        <v>0</v>
      </c>
      <c r="P16" s="17">
        <v>863962</v>
      </c>
      <c r="Q16" s="17">
        <v>746669</v>
      </c>
      <c r="R16" s="17">
        <v>535669</v>
      </c>
      <c r="S16" s="17">
        <v>4929</v>
      </c>
      <c r="T16" s="17">
        <v>8250</v>
      </c>
      <c r="U16" s="17">
        <v>25167</v>
      </c>
      <c r="V16" s="17">
        <v>9780</v>
      </c>
      <c r="W16" s="17">
        <v>0</v>
      </c>
      <c r="X16" s="17">
        <v>518627</v>
      </c>
      <c r="Y16" s="17">
        <v>0</v>
      </c>
      <c r="Z16" s="17">
        <v>0</v>
      </c>
      <c r="AA16" s="17">
        <v>20671685</v>
      </c>
      <c r="AB16" s="17">
        <v>0</v>
      </c>
      <c r="AC16" s="17">
        <v>100000</v>
      </c>
      <c r="AD16" s="17">
        <f t="shared" si="1"/>
        <v>16797867</v>
      </c>
    </row>
    <row r="17" spans="1:30" x14ac:dyDescent="0.3">
      <c r="A17" s="15" t="s">
        <v>27</v>
      </c>
      <c r="B17" s="14" t="s">
        <v>28</v>
      </c>
      <c r="C17" s="14">
        <v>1</v>
      </c>
      <c r="D17" s="14">
        <v>0</v>
      </c>
      <c r="E17" s="17">
        <v>5184335</v>
      </c>
      <c r="F17" s="17">
        <v>0</v>
      </c>
      <c r="G17" s="17">
        <v>0</v>
      </c>
      <c r="H17" s="17">
        <v>0</v>
      </c>
      <c r="I17" s="17">
        <v>523840</v>
      </c>
      <c r="J17" s="17">
        <v>1369248</v>
      </c>
      <c r="K17" s="17">
        <v>0</v>
      </c>
      <c r="L17" s="17">
        <v>0</v>
      </c>
      <c r="M17" s="17">
        <v>0</v>
      </c>
      <c r="N17" s="17">
        <v>0</v>
      </c>
      <c r="O17" s="17">
        <v>0</v>
      </c>
      <c r="P17" s="17">
        <v>1194640</v>
      </c>
      <c r="Q17" s="17">
        <v>126456</v>
      </c>
      <c r="R17" s="17">
        <v>0</v>
      </c>
      <c r="S17" s="17">
        <v>9123</v>
      </c>
      <c r="T17" s="17">
        <v>3806</v>
      </c>
      <c r="U17" s="17">
        <v>34018</v>
      </c>
      <c r="V17" s="17">
        <v>11599</v>
      </c>
      <c r="W17" s="17">
        <v>0</v>
      </c>
      <c r="X17" s="17">
        <v>66336</v>
      </c>
      <c r="Y17" s="17">
        <v>0</v>
      </c>
      <c r="Z17" s="17">
        <v>0</v>
      </c>
      <c r="AA17" s="17">
        <v>8523401</v>
      </c>
      <c r="AB17" s="17">
        <v>0</v>
      </c>
      <c r="AC17" s="17">
        <v>0</v>
      </c>
      <c r="AD17" s="17">
        <f t="shared" si="1"/>
        <v>7154153</v>
      </c>
    </row>
    <row r="18" spans="1:30" x14ac:dyDescent="0.3">
      <c r="A18" s="15" t="s">
        <v>29</v>
      </c>
      <c r="B18" s="14" t="s">
        <v>30</v>
      </c>
      <c r="C18" s="14">
        <v>1</v>
      </c>
      <c r="D18" s="14">
        <v>0</v>
      </c>
      <c r="E18" s="17">
        <v>4132849</v>
      </c>
      <c r="F18" s="17">
        <v>0</v>
      </c>
      <c r="G18" s="17">
        <v>0</v>
      </c>
      <c r="H18" s="17">
        <v>2256</v>
      </c>
      <c r="I18" s="17">
        <v>291846</v>
      </c>
      <c r="J18" s="17">
        <v>412585</v>
      </c>
      <c r="K18" s="17">
        <v>0</v>
      </c>
      <c r="L18" s="17">
        <v>0</v>
      </c>
      <c r="M18" s="17">
        <v>0</v>
      </c>
      <c r="N18" s="17">
        <v>0</v>
      </c>
      <c r="O18" s="17">
        <v>0</v>
      </c>
      <c r="P18" s="17">
        <v>729206</v>
      </c>
      <c r="Q18" s="17">
        <v>13148</v>
      </c>
      <c r="R18" s="17">
        <v>0</v>
      </c>
      <c r="S18" s="17">
        <v>4450</v>
      </c>
      <c r="T18" s="17">
        <v>1856</v>
      </c>
      <c r="U18" s="17">
        <v>16543</v>
      </c>
      <c r="V18" s="17">
        <v>5607</v>
      </c>
      <c r="W18" s="17">
        <v>0</v>
      </c>
      <c r="X18" s="17">
        <v>59517</v>
      </c>
      <c r="Y18" s="17">
        <v>0</v>
      </c>
      <c r="Z18" s="17">
        <v>0</v>
      </c>
      <c r="AA18" s="17">
        <v>5669863</v>
      </c>
      <c r="AB18" s="17">
        <v>0</v>
      </c>
      <c r="AC18" s="17">
        <v>100000</v>
      </c>
      <c r="AD18" s="17">
        <f t="shared" si="1"/>
        <v>5257278</v>
      </c>
    </row>
    <row r="19" spans="1:30" x14ac:dyDescent="0.3">
      <c r="A19" s="15" t="s">
        <v>31</v>
      </c>
      <c r="B19" s="14" t="s">
        <v>32</v>
      </c>
      <c r="C19" s="14">
        <v>1</v>
      </c>
      <c r="D19" s="14">
        <v>0</v>
      </c>
      <c r="E19" s="17">
        <v>7895317</v>
      </c>
      <c r="F19" s="17">
        <v>0</v>
      </c>
      <c r="G19" s="17">
        <v>0</v>
      </c>
      <c r="H19" s="17">
        <v>0</v>
      </c>
      <c r="I19" s="17">
        <v>559889</v>
      </c>
      <c r="J19" s="17">
        <v>3259460</v>
      </c>
      <c r="K19" s="17">
        <v>0</v>
      </c>
      <c r="L19" s="17">
        <v>0</v>
      </c>
      <c r="M19" s="17">
        <v>0</v>
      </c>
      <c r="N19" s="17">
        <v>0</v>
      </c>
      <c r="O19" s="17">
        <v>0</v>
      </c>
      <c r="P19" s="17">
        <v>930151</v>
      </c>
      <c r="Q19" s="17">
        <v>118317</v>
      </c>
      <c r="R19" s="17">
        <v>0</v>
      </c>
      <c r="S19" s="17">
        <v>7266</v>
      </c>
      <c r="T19" s="17">
        <v>3031</v>
      </c>
      <c r="U19" s="17">
        <v>27902</v>
      </c>
      <c r="V19" s="17">
        <v>9050</v>
      </c>
      <c r="W19" s="17">
        <v>0</v>
      </c>
      <c r="X19" s="17">
        <v>296000</v>
      </c>
      <c r="Y19" s="17">
        <v>0</v>
      </c>
      <c r="Z19" s="17">
        <v>0</v>
      </c>
      <c r="AA19" s="17">
        <v>13106383</v>
      </c>
      <c r="AB19" s="17">
        <v>0</v>
      </c>
      <c r="AC19" s="17">
        <v>100000</v>
      </c>
      <c r="AD19" s="17">
        <f t="shared" si="1"/>
        <v>9846923</v>
      </c>
    </row>
    <row r="20" spans="1:30" x14ac:dyDescent="0.3">
      <c r="A20" s="15" t="s">
        <v>33</v>
      </c>
      <c r="B20" s="14" t="s">
        <v>34</v>
      </c>
      <c r="C20" s="14">
        <v>1</v>
      </c>
      <c r="D20" s="14">
        <v>0</v>
      </c>
      <c r="E20" s="17">
        <v>4750491</v>
      </c>
      <c r="F20" s="17">
        <v>0</v>
      </c>
      <c r="G20" s="17">
        <v>0</v>
      </c>
      <c r="H20" s="17">
        <v>2959</v>
      </c>
      <c r="I20" s="17">
        <v>522375</v>
      </c>
      <c r="J20" s="17">
        <v>1364655</v>
      </c>
      <c r="K20" s="17">
        <v>0</v>
      </c>
      <c r="L20" s="17">
        <v>0</v>
      </c>
      <c r="M20" s="17">
        <v>0</v>
      </c>
      <c r="N20" s="17">
        <v>0</v>
      </c>
      <c r="O20" s="17">
        <v>0</v>
      </c>
      <c r="P20" s="17">
        <v>901795</v>
      </c>
      <c r="Q20" s="17">
        <v>0</v>
      </c>
      <c r="R20" s="17">
        <v>0</v>
      </c>
      <c r="S20" s="17">
        <v>5258</v>
      </c>
      <c r="T20" s="17">
        <v>2193</v>
      </c>
      <c r="U20" s="17">
        <v>20213</v>
      </c>
      <c r="V20" s="17">
        <v>6881</v>
      </c>
      <c r="W20" s="17">
        <v>0</v>
      </c>
      <c r="X20" s="17">
        <v>105638</v>
      </c>
      <c r="Y20" s="17">
        <v>0</v>
      </c>
      <c r="Z20" s="17">
        <v>0</v>
      </c>
      <c r="AA20" s="17">
        <v>7682458</v>
      </c>
      <c r="AB20" s="17">
        <v>0</v>
      </c>
      <c r="AC20" s="17">
        <v>100000</v>
      </c>
      <c r="AD20" s="17">
        <f t="shared" si="1"/>
        <v>6317803</v>
      </c>
    </row>
    <row r="21" spans="1:30" x14ac:dyDescent="0.3">
      <c r="A21" s="15" t="s">
        <v>35</v>
      </c>
      <c r="B21" s="14" t="s">
        <v>36</v>
      </c>
      <c r="C21" s="14">
        <v>1</v>
      </c>
      <c r="D21" s="14">
        <v>0</v>
      </c>
      <c r="E21" s="17">
        <v>3196746</v>
      </c>
      <c r="F21" s="17">
        <v>0</v>
      </c>
      <c r="G21" s="17">
        <v>0</v>
      </c>
      <c r="H21" s="17">
        <v>0</v>
      </c>
      <c r="I21" s="17">
        <v>203915</v>
      </c>
      <c r="J21" s="17">
        <v>476524</v>
      </c>
      <c r="K21" s="17">
        <v>0</v>
      </c>
      <c r="L21" s="17">
        <v>0</v>
      </c>
      <c r="M21" s="17">
        <v>0</v>
      </c>
      <c r="N21" s="17">
        <v>0</v>
      </c>
      <c r="O21" s="17">
        <v>0</v>
      </c>
      <c r="P21" s="17">
        <v>499232</v>
      </c>
      <c r="Q21" s="17">
        <v>0</v>
      </c>
      <c r="R21" s="17">
        <v>0</v>
      </c>
      <c r="S21" s="17">
        <v>3371</v>
      </c>
      <c r="T21" s="17">
        <v>922</v>
      </c>
      <c r="U21" s="17">
        <v>12349</v>
      </c>
      <c r="V21" s="17">
        <v>3894</v>
      </c>
      <c r="W21" s="17">
        <v>0</v>
      </c>
      <c r="X21" s="17">
        <v>82278</v>
      </c>
      <c r="Y21" s="17">
        <v>0</v>
      </c>
      <c r="Z21" s="17">
        <v>0</v>
      </c>
      <c r="AA21" s="17">
        <v>4479231</v>
      </c>
      <c r="AB21" s="17">
        <v>0</v>
      </c>
      <c r="AC21" s="17">
        <v>100000</v>
      </c>
      <c r="AD21" s="17">
        <f t="shared" si="1"/>
        <v>4002707</v>
      </c>
    </row>
    <row r="22" spans="1:30" x14ac:dyDescent="0.3">
      <c r="A22" s="15" t="s">
        <v>37</v>
      </c>
      <c r="B22" s="14" t="s">
        <v>38</v>
      </c>
      <c r="C22" s="14">
        <v>1</v>
      </c>
      <c r="D22" s="14">
        <v>0</v>
      </c>
      <c r="E22" s="17">
        <v>5038008</v>
      </c>
      <c r="F22" s="17">
        <v>0</v>
      </c>
      <c r="G22" s="17">
        <v>0</v>
      </c>
      <c r="H22" s="17">
        <v>0</v>
      </c>
      <c r="I22" s="17">
        <v>290122</v>
      </c>
      <c r="J22" s="17">
        <v>1453289</v>
      </c>
      <c r="K22" s="17">
        <v>0</v>
      </c>
      <c r="L22" s="17">
        <v>0</v>
      </c>
      <c r="M22" s="17">
        <v>0</v>
      </c>
      <c r="N22" s="17">
        <v>0</v>
      </c>
      <c r="O22" s="17">
        <v>0</v>
      </c>
      <c r="P22" s="17">
        <v>1186927</v>
      </c>
      <c r="Q22" s="17">
        <v>223208</v>
      </c>
      <c r="R22" s="17">
        <v>0</v>
      </c>
      <c r="S22" s="17">
        <v>5109</v>
      </c>
      <c r="T22" s="17">
        <v>2131</v>
      </c>
      <c r="U22" s="17">
        <v>19922</v>
      </c>
      <c r="V22" s="17">
        <v>7180</v>
      </c>
      <c r="W22" s="17">
        <v>0</v>
      </c>
      <c r="X22" s="17">
        <v>91607</v>
      </c>
      <c r="Y22" s="17">
        <v>0</v>
      </c>
      <c r="Z22" s="17">
        <v>0</v>
      </c>
      <c r="AA22" s="17">
        <v>8317503</v>
      </c>
      <c r="AB22" s="17">
        <v>0</v>
      </c>
      <c r="AC22" s="17">
        <v>100000</v>
      </c>
      <c r="AD22" s="17">
        <f t="shared" si="1"/>
        <v>6864214</v>
      </c>
    </row>
    <row r="23" spans="1:30" x14ac:dyDescent="0.3">
      <c r="A23" s="15" t="s">
        <v>39</v>
      </c>
      <c r="B23" s="14" t="s">
        <v>40</v>
      </c>
      <c r="C23" s="14">
        <v>1</v>
      </c>
      <c r="D23" s="14">
        <v>0</v>
      </c>
      <c r="E23" s="17">
        <v>8042181</v>
      </c>
      <c r="F23" s="17">
        <v>0</v>
      </c>
      <c r="G23" s="17">
        <v>0</v>
      </c>
      <c r="H23" s="17">
        <v>240</v>
      </c>
      <c r="I23" s="17">
        <v>1085103</v>
      </c>
      <c r="J23" s="17">
        <v>2172569</v>
      </c>
      <c r="K23" s="17">
        <v>0</v>
      </c>
      <c r="L23" s="17">
        <v>0</v>
      </c>
      <c r="M23" s="17">
        <v>0</v>
      </c>
      <c r="N23" s="17">
        <v>0</v>
      </c>
      <c r="O23" s="17">
        <v>0</v>
      </c>
      <c r="P23" s="17">
        <v>1208984</v>
      </c>
      <c r="Q23" s="17">
        <v>233841</v>
      </c>
      <c r="R23" s="17">
        <v>0</v>
      </c>
      <c r="S23" s="17">
        <v>11206</v>
      </c>
      <c r="T23" s="17">
        <v>4675</v>
      </c>
      <c r="U23" s="17">
        <v>37397</v>
      </c>
      <c r="V23" s="17">
        <v>14771</v>
      </c>
      <c r="W23" s="17">
        <v>0</v>
      </c>
      <c r="X23" s="17">
        <v>260391</v>
      </c>
      <c r="Y23" s="17">
        <v>0</v>
      </c>
      <c r="Z23" s="17">
        <v>0</v>
      </c>
      <c r="AA23" s="17">
        <v>13071358</v>
      </c>
      <c r="AB23" s="17">
        <v>0</v>
      </c>
      <c r="AC23" s="17">
        <v>100000</v>
      </c>
      <c r="AD23" s="17">
        <f t="shared" si="1"/>
        <v>10898789</v>
      </c>
    </row>
    <row r="24" spans="1:30" x14ac:dyDescent="0.3">
      <c r="A24" s="15" t="s">
        <v>41</v>
      </c>
      <c r="B24" s="14" t="s">
        <v>42</v>
      </c>
      <c r="C24" s="14">
        <v>1</v>
      </c>
      <c r="D24" s="14">
        <v>0</v>
      </c>
      <c r="E24" s="17">
        <v>3292800</v>
      </c>
      <c r="F24" s="17">
        <v>0</v>
      </c>
      <c r="G24" s="17">
        <v>0</v>
      </c>
      <c r="H24" s="17">
        <v>0</v>
      </c>
      <c r="I24" s="17">
        <v>310626</v>
      </c>
      <c r="J24" s="17">
        <v>751506</v>
      </c>
      <c r="K24" s="17">
        <v>0</v>
      </c>
      <c r="L24" s="17">
        <v>0</v>
      </c>
      <c r="M24" s="17">
        <v>0</v>
      </c>
      <c r="N24" s="17">
        <v>0</v>
      </c>
      <c r="O24" s="17">
        <v>0</v>
      </c>
      <c r="P24" s="17">
        <v>580534</v>
      </c>
      <c r="Q24" s="17">
        <v>4208</v>
      </c>
      <c r="R24" s="17">
        <v>0</v>
      </c>
      <c r="S24" s="17">
        <v>2832</v>
      </c>
      <c r="T24" s="17">
        <v>1181</v>
      </c>
      <c r="U24" s="17">
        <v>9670</v>
      </c>
      <c r="V24" s="17">
        <v>3376</v>
      </c>
      <c r="W24" s="17">
        <v>0</v>
      </c>
      <c r="X24" s="17">
        <v>37407</v>
      </c>
      <c r="Y24" s="17">
        <v>0</v>
      </c>
      <c r="Z24" s="17">
        <v>0</v>
      </c>
      <c r="AA24" s="17">
        <v>4994140</v>
      </c>
      <c r="AB24" s="17">
        <v>0</v>
      </c>
      <c r="AC24" s="17">
        <v>100000</v>
      </c>
      <c r="AD24" s="17">
        <f t="shared" si="1"/>
        <v>4242634</v>
      </c>
    </row>
    <row r="25" spans="1:30" x14ac:dyDescent="0.3">
      <c r="A25" s="15" t="s">
        <v>43</v>
      </c>
      <c r="B25" s="14" t="s">
        <v>44</v>
      </c>
      <c r="C25" s="14">
        <v>1</v>
      </c>
      <c r="D25" s="14">
        <v>0</v>
      </c>
      <c r="E25" s="17">
        <v>10276429</v>
      </c>
      <c r="F25" s="17">
        <v>0</v>
      </c>
      <c r="G25" s="17">
        <v>0</v>
      </c>
      <c r="H25" s="17">
        <v>1846</v>
      </c>
      <c r="I25" s="17">
        <v>1037012</v>
      </c>
      <c r="J25" s="17">
        <v>1053381</v>
      </c>
      <c r="K25" s="17">
        <v>54411</v>
      </c>
      <c r="L25" s="17">
        <v>0</v>
      </c>
      <c r="M25" s="17">
        <v>0</v>
      </c>
      <c r="N25" s="17">
        <v>0</v>
      </c>
      <c r="O25" s="17">
        <v>0</v>
      </c>
      <c r="P25" s="17">
        <v>1752526</v>
      </c>
      <c r="Q25" s="17">
        <v>6775</v>
      </c>
      <c r="R25" s="17">
        <v>0</v>
      </c>
      <c r="S25" s="17">
        <v>10704</v>
      </c>
      <c r="T25" s="17">
        <v>4549</v>
      </c>
      <c r="U25" s="17">
        <v>31302</v>
      </c>
      <c r="V25" s="17">
        <v>2679</v>
      </c>
      <c r="W25" s="17">
        <v>0</v>
      </c>
      <c r="X25" s="17">
        <v>133764</v>
      </c>
      <c r="Y25" s="17">
        <v>0</v>
      </c>
      <c r="Z25" s="17">
        <v>0</v>
      </c>
      <c r="AA25" s="17">
        <v>14365378</v>
      </c>
      <c r="AB25" s="17">
        <v>0</v>
      </c>
      <c r="AC25" s="17">
        <v>100000</v>
      </c>
      <c r="AD25" s="17">
        <f t="shared" si="1"/>
        <v>13257586</v>
      </c>
    </row>
    <row r="26" spans="1:30" x14ac:dyDescent="0.3">
      <c r="A26" s="15" t="s">
        <v>45</v>
      </c>
      <c r="B26" s="14" t="s">
        <v>46</v>
      </c>
      <c r="C26" s="14">
        <v>1</v>
      </c>
      <c r="D26" s="14">
        <v>0</v>
      </c>
      <c r="E26" s="17">
        <v>5125190</v>
      </c>
      <c r="F26" s="17">
        <v>0</v>
      </c>
      <c r="G26" s="17">
        <v>0</v>
      </c>
      <c r="H26" s="17">
        <v>0</v>
      </c>
      <c r="I26" s="17">
        <v>456961</v>
      </c>
      <c r="J26" s="17">
        <v>855076</v>
      </c>
      <c r="K26" s="17">
        <v>0</v>
      </c>
      <c r="L26" s="17">
        <v>0</v>
      </c>
      <c r="M26" s="17">
        <v>0</v>
      </c>
      <c r="N26" s="17">
        <v>0</v>
      </c>
      <c r="O26" s="17">
        <v>0</v>
      </c>
      <c r="P26" s="17">
        <v>1047449</v>
      </c>
      <c r="Q26" s="17">
        <v>146024</v>
      </c>
      <c r="R26" s="17">
        <v>0</v>
      </c>
      <c r="S26" s="17">
        <v>5004</v>
      </c>
      <c r="T26" s="17">
        <v>2087</v>
      </c>
      <c r="U26" s="17">
        <v>18000</v>
      </c>
      <c r="V26" s="17">
        <v>6596</v>
      </c>
      <c r="W26" s="17">
        <v>0</v>
      </c>
      <c r="X26" s="17">
        <v>101006</v>
      </c>
      <c r="Y26" s="17">
        <v>0</v>
      </c>
      <c r="Z26" s="17">
        <v>0</v>
      </c>
      <c r="AA26" s="17">
        <v>7763393</v>
      </c>
      <c r="AB26" s="17">
        <v>0</v>
      </c>
      <c r="AC26" s="17">
        <v>100000</v>
      </c>
      <c r="AD26" s="17">
        <f t="shared" si="1"/>
        <v>6908317</v>
      </c>
    </row>
    <row r="27" spans="1:30" x14ac:dyDescent="0.3">
      <c r="A27" s="15" t="s">
        <v>47</v>
      </c>
      <c r="B27" s="14" t="s">
        <v>48</v>
      </c>
      <c r="C27" s="14">
        <v>1</v>
      </c>
      <c r="D27" s="14">
        <v>0</v>
      </c>
      <c r="E27" s="17">
        <v>12387142</v>
      </c>
      <c r="F27" s="17">
        <v>0</v>
      </c>
      <c r="G27" s="17">
        <v>0</v>
      </c>
      <c r="H27" s="17">
        <v>0</v>
      </c>
      <c r="I27" s="17">
        <v>1000662</v>
      </c>
      <c r="J27" s="17">
        <v>3588520</v>
      </c>
      <c r="K27" s="17">
        <v>0</v>
      </c>
      <c r="L27" s="17">
        <v>0</v>
      </c>
      <c r="M27" s="17">
        <v>0</v>
      </c>
      <c r="N27" s="17">
        <v>0</v>
      </c>
      <c r="O27" s="17">
        <v>0</v>
      </c>
      <c r="P27" s="17">
        <v>2191944</v>
      </c>
      <c r="Q27" s="17">
        <v>496286</v>
      </c>
      <c r="R27" s="17">
        <v>57126</v>
      </c>
      <c r="S27" s="17">
        <v>19564</v>
      </c>
      <c r="T27" s="17">
        <v>8162</v>
      </c>
      <c r="U27" s="17">
        <v>73570</v>
      </c>
      <c r="V27" s="17">
        <v>25632</v>
      </c>
      <c r="W27" s="17">
        <v>0</v>
      </c>
      <c r="X27" s="17">
        <v>256381</v>
      </c>
      <c r="Y27" s="17">
        <v>0</v>
      </c>
      <c r="Z27" s="17">
        <v>0</v>
      </c>
      <c r="AA27" s="17">
        <v>20104989</v>
      </c>
      <c r="AB27" s="17">
        <v>0</v>
      </c>
      <c r="AC27" s="17">
        <v>114359</v>
      </c>
      <c r="AD27" s="17">
        <f t="shared" si="1"/>
        <v>16516469</v>
      </c>
    </row>
    <row r="28" spans="1:30" x14ac:dyDescent="0.3">
      <c r="A28" s="15" t="s">
        <v>49</v>
      </c>
      <c r="B28" s="14" t="s">
        <v>50</v>
      </c>
      <c r="C28" s="14">
        <v>1</v>
      </c>
      <c r="D28" s="14">
        <v>0</v>
      </c>
      <c r="E28" s="17">
        <v>10685954</v>
      </c>
      <c r="F28" s="17">
        <v>0</v>
      </c>
      <c r="G28" s="17">
        <v>0</v>
      </c>
      <c r="H28" s="17">
        <v>0</v>
      </c>
      <c r="I28" s="17">
        <v>977976</v>
      </c>
      <c r="J28" s="17">
        <v>2029354</v>
      </c>
      <c r="K28" s="17">
        <v>16016</v>
      </c>
      <c r="L28" s="17">
        <v>0</v>
      </c>
      <c r="M28" s="17">
        <v>0</v>
      </c>
      <c r="N28" s="17">
        <v>0</v>
      </c>
      <c r="O28" s="17">
        <v>0</v>
      </c>
      <c r="P28" s="17">
        <v>1844211</v>
      </c>
      <c r="Q28" s="17">
        <v>425436</v>
      </c>
      <c r="R28" s="17">
        <v>0</v>
      </c>
      <c r="S28" s="17">
        <v>11101</v>
      </c>
      <c r="T28" s="17">
        <v>4631</v>
      </c>
      <c r="U28" s="17">
        <v>41882</v>
      </c>
      <c r="V28" s="17">
        <v>15494</v>
      </c>
      <c r="W28" s="17">
        <v>0</v>
      </c>
      <c r="X28" s="17">
        <v>461659</v>
      </c>
      <c r="Y28" s="17">
        <v>0</v>
      </c>
      <c r="Z28" s="17">
        <v>0</v>
      </c>
      <c r="AA28" s="17">
        <v>16513714</v>
      </c>
      <c r="AB28" s="17">
        <v>0</v>
      </c>
      <c r="AC28" s="17">
        <v>102276</v>
      </c>
      <c r="AD28" s="17">
        <f t="shared" si="1"/>
        <v>14468344</v>
      </c>
    </row>
    <row r="29" spans="1:30" x14ac:dyDescent="0.3">
      <c r="A29" s="15" t="s">
        <v>51</v>
      </c>
      <c r="B29" s="14" t="s">
        <v>52</v>
      </c>
      <c r="C29" s="14">
        <v>1</v>
      </c>
      <c r="D29" s="14">
        <v>0</v>
      </c>
      <c r="E29" s="17">
        <v>12799460</v>
      </c>
      <c r="F29" s="17">
        <v>0</v>
      </c>
      <c r="G29" s="17">
        <v>0</v>
      </c>
      <c r="H29" s="17">
        <v>0</v>
      </c>
      <c r="I29" s="17">
        <v>2038743</v>
      </c>
      <c r="J29" s="17">
        <v>3064121</v>
      </c>
      <c r="K29" s="17">
        <v>0</v>
      </c>
      <c r="L29" s="17">
        <v>0</v>
      </c>
      <c r="M29" s="17">
        <v>0</v>
      </c>
      <c r="N29" s="17">
        <v>0</v>
      </c>
      <c r="O29" s="17">
        <v>0</v>
      </c>
      <c r="P29" s="17">
        <v>2009677</v>
      </c>
      <c r="Q29" s="17">
        <v>291349</v>
      </c>
      <c r="R29" s="17">
        <v>106467</v>
      </c>
      <c r="S29" s="17">
        <v>21497</v>
      </c>
      <c r="T29" s="17">
        <v>8968</v>
      </c>
      <c r="U29" s="17">
        <v>82948</v>
      </c>
      <c r="V29" s="17">
        <v>27886</v>
      </c>
      <c r="W29" s="17">
        <v>0</v>
      </c>
      <c r="X29" s="17">
        <v>201965</v>
      </c>
      <c r="Y29" s="17">
        <v>47253</v>
      </c>
      <c r="Z29" s="17">
        <v>0</v>
      </c>
      <c r="AA29" s="17">
        <v>20700334</v>
      </c>
      <c r="AB29" s="17">
        <v>0</v>
      </c>
      <c r="AC29" s="17">
        <v>0</v>
      </c>
      <c r="AD29" s="17">
        <f t="shared" si="1"/>
        <v>17636213</v>
      </c>
    </row>
    <row r="30" spans="1:30" x14ac:dyDescent="0.3">
      <c r="A30" s="15" t="s">
        <v>53</v>
      </c>
      <c r="B30" s="14" t="s">
        <v>54</v>
      </c>
      <c r="C30" s="14">
        <v>1</v>
      </c>
      <c r="D30" s="14">
        <v>0</v>
      </c>
      <c r="E30" s="17">
        <v>52435962</v>
      </c>
      <c r="F30" s="17">
        <v>0</v>
      </c>
      <c r="G30" s="17">
        <v>0</v>
      </c>
      <c r="H30" s="17">
        <v>15821</v>
      </c>
      <c r="I30" s="17">
        <v>2410848</v>
      </c>
      <c r="J30" s="17">
        <v>6255536</v>
      </c>
      <c r="K30" s="17">
        <v>0</v>
      </c>
      <c r="L30" s="17">
        <v>0</v>
      </c>
      <c r="M30" s="17">
        <v>0</v>
      </c>
      <c r="N30" s="17">
        <v>0</v>
      </c>
      <c r="O30" s="17">
        <v>0</v>
      </c>
      <c r="P30" s="17">
        <v>7567991</v>
      </c>
      <c r="Q30" s="17">
        <v>1075096</v>
      </c>
      <c r="R30" s="17">
        <v>725047</v>
      </c>
      <c r="S30" s="17">
        <v>85716</v>
      </c>
      <c r="T30" s="17">
        <v>35762</v>
      </c>
      <c r="U30" s="17">
        <v>325909</v>
      </c>
      <c r="V30" s="17">
        <v>113132</v>
      </c>
      <c r="W30" s="17">
        <v>0</v>
      </c>
      <c r="X30" s="17">
        <v>2163277</v>
      </c>
      <c r="Y30" s="17">
        <v>0</v>
      </c>
      <c r="Z30" s="17">
        <v>0</v>
      </c>
      <c r="AA30" s="17">
        <v>73210097</v>
      </c>
      <c r="AB30" s="17">
        <v>0</v>
      </c>
      <c r="AC30" s="17">
        <v>477949</v>
      </c>
      <c r="AD30" s="17">
        <f t="shared" si="1"/>
        <v>66954561</v>
      </c>
    </row>
    <row r="31" spans="1:30" x14ac:dyDescent="0.3">
      <c r="A31" s="15" t="s">
        <v>55</v>
      </c>
      <c r="B31" s="14" t="s">
        <v>56</v>
      </c>
      <c r="C31" s="14">
        <v>1</v>
      </c>
      <c r="D31" s="14">
        <v>0</v>
      </c>
      <c r="E31" s="17">
        <v>10551098</v>
      </c>
      <c r="F31" s="17">
        <v>0</v>
      </c>
      <c r="G31" s="17">
        <v>0</v>
      </c>
      <c r="H31" s="17">
        <v>0</v>
      </c>
      <c r="I31" s="17">
        <v>1128994</v>
      </c>
      <c r="J31" s="17">
        <v>1309395</v>
      </c>
      <c r="K31" s="17">
        <v>0</v>
      </c>
      <c r="L31" s="17">
        <v>0</v>
      </c>
      <c r="M31" s="17">
        <v>0</v>
      </c>
      <c r="N31" s="17">
        <v>0</v>
      </c>
      <c r="O31" s="17">
        <v>0</v>
      </c>
      <c r="P31" s="17">
        <v>1309997</v>
      </c>
      <c r="Q31" s="17">
        <v>294418</v>
      </c>
      <c r="R31" s="17">
        <v>94772</v>
      </c>
      <c r="S31" s="17">
        <v>11056</v>
      </c>
      <c r="T31" s="17">
        <v>4612</v>
      </c>
      <c r="U31" s="17">
        <v>42465</v>
      </c>
      <c r="V31" s="17">
        <v>14127</v>
      </c>
      <c r="W31" s="17">
        <v>0</v>
      </c>
      <c r="X31" s="17">
        <v>166175</v>
      </c>
      <c r="Y31" s="17">
        <v>0</v>
      </c>
      <c r="Z31" s="17">
        <v>0</v>
      </c>
      <c r="AA31" s="17">
        <v>14927109</v>
      </c>
      <c r="AB31" s="17">
        <v>0</v>
      </c>
      <c r="AC31" s="17">
        <v>100000</v>
      </c>
      <c r="AD31" s="17">
        <f t="shared" si="1"/>
        <v>13617714</v>
      </c>
    </row>
    <row r="32" spans="1:30" x14ac:dyDescent="0.3">
      <c r="A32" s="15" t="s">
        <v>57</v>
      </c>
      <c r="B32" s="14" t="s">
        <v>58</v>
      </c>
      <c r="C32" s="14">
        <v>1</v>
      </c>
      <c r="D32" s="14">
        <v>0</v>
      </c>
      <c r="E32" s="17">
        <v>13285158</v>
      </c>
      <c r="F32" s="17">
        <v>0</v>
      </c>
      <c r="G32" s="17">
        <v>0</v>
      </c>
      <c r="H32" s="17">
        <v>0</v>
      </c>
      <c r="I32" s="17">
        <v>1405152</v>
      </c>
      <c r="J32" s="17">
        <v>2977591</v>
      </c>
      <c r="K32" s="17">
        <v>0</v>
      </c>
      <c r="L32" s="17">
        <v>0</v>
      </c>
      <c r="M32" s="17">
        <v>0</v>
      </c>
      <c r="N32" s="17">
        <v>0</v>
      </c>
      <c r="O32" s="17">
        <v>0</v>
      </c>
      <c r="P32" s="17">
        <v>2196236</v>
      </c>
      <c r="Q32" s="17">
        <v>118627</v>
      </c>
      <c r="R32" s="17">
        <v>33401</v>
      </c>
      <c r="S32" s="17">
        <v>21272</v>
      </c>
      <c r="T32" s="17">
        <v>8875</v>
      </c>
      <c r="U32" s="17">
        <v>84113</v>
      </c>
      <c r="V32" s="17">
        <v>25842</v>
      </c>
      <c r="W32" s="17">
        <v>0</v>
      </c>
      <c r="X32" s="17">
        <v>0</v>
      </c>
      <c r="Y32" s="17">
        <v>0</v>
      </c>
      <c r="Z32" s="17">
        <v>0</v>
      </c>
      <c r="AA32" s="17">
        <v>20156267</v>
      </c>
      <c r="AB32" s="17">
        <v>0</v>
      </c>
      <c r="AC32" s="17">
        <v>0</v>
      </c>
      <c r="AD32" s="17">
        <f t="shared" si="1"/>
        <v>17178676</v>
      </c>
    </row>
    <row r="33" spans="1:30" x14ac:dyDescent="0.3">
      <c r="A33" s="15" t="s">
        <v>59</v>
      </c>
      <c r="B33" s="14" t="s">
        <v>60</v>
      </c>
      <c r="C33" s="14">
        <v>1</v>
      </c>
      <c r="D33" s="14">
        <v>0</v>
      </c>
      <c r="E33" s="17">
        <v>10567831</v>
      </c>
      <c r="F33" s="17">
        <v>0</v>
      </c>
      <c r="G33" s="17">
        <v>0</v>
      </c>
      <c r="H33" s="17">
        <v>0</v>
      </c>
      <c r="I33" s="17">
        <v>1232723</v>
      </c>
      <c r="J33" s="17">
        <v>2983197</v>
      </c>
      <c r="K33" s="17">
        <v>0</v>
      </c>
      <c r="L33" s="17">
        <v>0</v>
      </c>
      <c r="M33" s="17">
        <v>0</v>
      </c>
      <c r="N33" s="17">
        <v>0</v>
      </c>
      <c r="O33" s="17">
        <v>0</v>
      </c>
      <c r="P33" s="17">
        <v>2532977</v>
      </c>
      <c r="Q33" s="17">
        <v>401503</v>
      </c>
      <c r="R33" s="17">
        <v>0</v>
      </c>
      <c r="S33" s="17">
        <v>26290</v>
      </c>
      <c r="T33" s="17">
        <v>10968</v>
      </c>
      <c r="U33" s="17">
        <v>100540</v>
      </c>
      <c r="V33" s="17">
        <v>32066</v>
      </c>
      <c r="W33" s="17">
        <v>0</v>
      </c>
      <c r="X33" s="17">
        <v>227670</v>
      </c>
      <c r="Y33" s="17">
        <v>0</v>
      </c>
      <c r="Z33" s="17">
        <v>0</v>
      </c>
      <c r="AA33" s="17">
        <v>18115765</v>
      </c>
      <c r="AB33" s="17">
        <v>0</v>
      </c>
      <c r="AC33" s="17">
        <v>100000</v>
      </c>
      <c r="AD33" s="17">
        <f t="shared" si="1"/>
        <v>15132568</v>
      </c>
    </row>
    <row r="34" spans="1:30" x14ac:dyDescent="0.3">
      <c r="A34" s="15" t="s">
        <v>61</v>
      </c>
      <c r="B34" s="14" t="s">
        <v>62</v>
      </c>
      <c r="C34" s="14">
        <v>1</v>
      </c>
      <c r="D34" s="14">
        <v>0</v>
      </c>
      <c r="E34" s="17">
        <v>14821855</v>
      </c>
      <c r="F34" s="17">
        <v>0</v>
      </c>
      <c r="G34" s="17">
        <v>0</v>
      </c>
      <c r="H34" s="17">
        <v>0</v>
      </c>
      <c r="I34" s="17">
        <v>2202762</v>
      </c>
      <c r="J34" s="17">
        <v>5525350</v>
      </c>
      <c r="K34" s="17">
        <v>0</v>
      </c>
      <c r="L34" s="17">
        <v>0</v>
      </c>
      <c r="M34" s="17">
        <v>0</v>
      </c>
      <c r="N34" s="17">
        <v>0</v>
      </c>
      <c r="O34" s="17">
        <v>0</v>
      </c>
      <c r="P34" s="17">
        <v>3175853</v>
      </c>
      <c r="Q34" s="17">
        <v>737585</v>
      </c>
      <c r="R34" s="17">
        <v>146654</v>
      </c>
      <c r="S34" s="17">
        <v>37585</v>
      </c>
      <c r="T34" s="17">
        <v>15681</v>
      </c>
      <c r="U34" s="17">
        <v>145567</v>
      </c>
      <c r="V34" s="17">
        <v>48575</v>
      </c>
      <c r="W34" s="17">
        <v>0</v>
      </c>
      <c r="X34" s="17">
        <v>198332</v>
      </c>
      <c r="Y34" s="17">
        <v>0</v>
      </c>
      <c r="Z34" s="17">
        <v>0</v>
      </c>
      <c r="AA34" s="17">
        <v>27055799</v>
      </c>
      <c r="AB34" s="17">
        <v>0</v>
      </c>
      <c r="AC34" s="17">
        <v>0</v>
      </c>
      <c r="AD34" s="17">
        <f t="shared" si="1"/>
        <v>21530449</v>
      </c>
    </row>
    <row r="35" spans="1:30" x14ac:dyDescent="0.3">
      <c r="A35" s="15" t="s">
        <v>63</v>
      </c>
      <c r="B35" s="14" t="s">
        <v>64</v>
      </c>
      <c r="C35" s="14">
        <v>1</v>
      </c>
      <c r="D35" s="14">
        <v>0</v>
      </c>
      <c r="E35" s="17">
        <v>5203704</v>
      </c>
      <c r="F35" s="17">
        <v>0</v>
      </c>
      <c r="G35" s="17">
        <v>290478</v>
      </c>
      <c r="H35" s="17">
        <v>4791</v>
      </c>
      <c r="I35" s="17">
        <v>561220</v>
      </c>
      <c r="J35" s="17">
        <v>837170</v>
      </c>
      <c r="K35" s="17">
        <v>0</v>
      </c>
      <c r="L35" s="17">
        <v>0</v>
      </c>
      <c r="M35" s="17">
        <v>0</v>
      </c>
      <c r="N35" s="17">
        <v>0</v>
      </c>
      <c r="O35" s="17">
        <v>0</v>
      </c>
      <c r="P35" s="17">
        <v>501071</v>
      </c>
      <c r="Q35" s="17">
        <v>54096</v>
      </c>
      <c r="R35" s="17">
        <v>75450</v>
      </c>
      <c r="S35" s="17">
        <v>7356</v>
      </c>
      <c r="T35" s="17">
        <v>3068</v>
      </c>
      <c r="U35" s="17">
        <v>28368</v>
      </c>
      <c r="V35" s="17">
        <v>3126</v>
      </c>
      <c r="W35" s="17">
        <v>0</v>
      </c>
      <c r="X35" s="17">
        <v>84000</v>
      </c>
      <c r="Y35" s="17">
        <v>0</v>
      </c>
      <c r="Z35" s="17">
        <v>0</v>
      </c>
      <c r="AA35" s="17">
        <v>7653898</v>
      </c>
      <c r="AB35" s="17">
        <v>0</v>
      </c>
      <c r="AC35" s="17">
        <v>100000</v>
      </c>
      <c r="AD35" s="17">
        <f t="shared" si="1"/>
        <v>6816728</v>
      </c>
    </row>
    <row r="36" spans="1:30" x14ac:dyDescent="0.3">
      <c r="A36" s="15" t="s">
        <v>65</v>
      </c>
      <c r="B36" s="14" t="s">
        <v>66</v>
      </c>
      <c r="C36" s="14">
        <v>1</v>
      </c>
      <c r="D36" s="14">
        <v>0</v>
      </c>
      <c r="E36" s="17">
        <v>17515622</v>
      </c>
      <c r="F36" s="17">
        <v>0</v>
      </c>
      <c r="G36" s="17">
        <v>0</v>
      </c>
      <c r="H36" s="17">
        <v>9230</v>
      </c>
      <c r="I36" s="17">
        <v>2088889</v>
      </c>
      <c r="J36" s="17">
        <v>4909126</v>
      </c>
      <c r="K36" s="17">
        <v>0</v>
      </c>
      <c r="L36" s="17">
        <v>0</v>
      </c>
      <c r="M36" s="17">
        <v>0</v>
      </c>
      <c r="N36" s="17">
        <v>0</v>
      </c>
      <c r="O36" s="17">
        <v>0</v>
      </c>
      <c r="P36" s="17">
        <v>2244025</v>
      </c>
      <c r="Q36" s="17">
        <v>362573</v>
      </c>
      <c r="R36" s="17">
        <v>68351</v>
      </c>
      <c r="S36" s="17">
        <v>21047</v>
      </c>
      <c r="T36" s="17">
        <v>8781</v>
      </c>
      <c r="U36" s="17">
        <v>81725</v>
      </c>
      <c r="V36" s="17">
        <v>27575</v>
      </c>
      <c r="W36" s="17">
        <v>0</v>
      </c>
      <c r="X36" s="17">
        <v>1707412</v>
      </c>
      <c r="Y36" s="17">
        <v>0</v>
      </c>
      <c r="Z36" s="17">
        <v>0</v>
      </c>
      <c r="AA36" s="17">
        <v>29044356</v>
      </c>
      <c r="AB36" s="17">
        <v>0</v>
      </c>
      <c r="AC36" s="17">
        <v>152109</v>
      </c>
      <c r="AD36" s="17">
        <f t="shared" si="1"/>
        <v>24135230</v>
      </c>
    </row>
    <row r="37" spans="1:30" x14ac:dyDescent="0.3">
      <c r="A37" s="15" t="s">
        <v>67</v>
      </c>
      <c r="B37" s="14" t="s">
        <v>68</v>
      </c>
      <c r="C37" s="14">
        <v>1</v>
      </c>
      <c r="D37" s="14">
        <v>0</v>
      </c>
      <c r="E37" s="17">
        <v>24268048</v>
      </c>
      <c r="F37" s="17">
        <v>0</v>
      </c>
      <c r="G37" s="17">
        <v>0</v>
      </c>
      <c r="H37" s="17">
        <v>0</v>
      </c>
      <c r="I37" s="17">
        <v>2080280</v>
      </c>
      <c r="J37" s="17">
        <v>6670432</v>
      </c>
      <c r="K37" s="17">
        <v>0</v>
      </c>
      <c r="L37" s="17">
        <v>0</v>
      </c>
      <c r="M37" s="17">
        <v>0</v>
      </c>
      <c r="N37" s="17">
        <v>0</v>
      </c>
      <c r="O37" s="17">
        <v>0</v>
      </c>
      <c r="P37" s="17">
        <v>4760912</v>
      </c>
      <c r="Q37" s="17">
        <v>980009</v>
      </c>
      <c r="R37" s="17">
        <v>392081</v>
      </c>
      <c r="S37" s="17">
        <v>58932</v>
      </c>
      <c r="T37" s="17">
        <v>24587</v>
      </c>
      <c r="U37" s="17">
        <v>235796</v>
      </c>
      <c r="V37" s="17">
        <v>73116</v>
      </c>
      <c r="W37" s="17">
        <v>0</v>
      </c>
      <c r="X37" s="17">
        <v>390213</v>
      </c>
      <c r="Y37" s="17">
        <v>0</v>
      </c>
      <c r="Z37" s="17">
        <v>0</v>
      </c>
      <c r="AA37" s="17">
        <v>39934406</v>
      </c>
      <c r="AB37" s="17">
        <v>0</v>
      </c>
      <c r="AC37" s="17">
        <v>0</v>
      </c>
      <c r="AD37" s="17">
        <f t="shared" si="1"/>
        <v>33263974</v>
      </c>
    </row>
    <row r="38" spans="1:30" x14ac:dyDescent="0.3">
      <c r="A38" s="15" t="s">
        <v>69</v>
      </c>
      <c r="B38" s="14" t="s">
        <v>70</v>
      </c>
      <c r="C38" s="14">
        <v>1</v>
      </c>
      <c r="D38" s="14">
        <v>0</v>
      </c>
      <c r="E38" s="17">
        <v>17855239</v>
      </c>
      <c r="F38" s="17">
        <v>0</v>
      </c>
      <c r="G38" s="17">
        <v>0</v>
      </c>
      <c r="H38" s="17">
        <v>7746</v>
      </c>
      <c r="I38" s="17">
        <v>1975478</v>
      </c>
      <c r="J38" s="17">
        <v>3919431</v>
      </c>
      <c r="K38" s="17">
        <v>0</v>
      </c>
      <c r="L38" s="17">
        <v>0</v>
      </c>
      <c r="M38" s="17">
        <v>0</v>
      </c>
      <c r="N38" s="17">
        <v>0</v>
      </c>
      <c r="O38" s="17">
        <v>0</v>
      </c>
      <c r="P38" s="17">
        <v>2310182</v>
      </c>
      <c r="Q38" s="17">
        <v>583962</v>
      </c>
      <c r="R38" s="17">
        <v>242796</v>
      </c>
      <c r="S38" s="17">
        <v>39413</v>
      </c>
      <c r="T38" s="17">
        <v>16443</v>
      </c>
      <c r="U38" s="17">
        <v>149120</v>
      </c>
      <c r="V38" s="17">
        <v>47944</v>
      </c>
      <c r="W38" s="17">
        <v>0</v>
      </c>
      <c r="X38" s="17">
        <v>89028</v>
      </c>
      <c r="Y38" s="17">
        <v>0</v>
      </c>
      <c r="Z38" s="17">
        <v>0</v>
      </c>
      <c r="AA38" s="17">
        <v>27236782</v>
      </c>
      <c r="AB38" s="17">
        <v>0</v>
      </c>
      <c r="AC38" s="17">
        <v>179735</v>
      </c>
      <c r="AD38" s="17">
        <f t="shared" si="1"/>
        <v>23317351</v>
      </c>
    </row>
    <row r="39" spans="1:30" x14ac:dyDescent="0.3">
      <c r="A39" s="15" t="s">
        <v>71</v>
      </c>
      <c r="B39" s="14" t="s">
        <v>72</v>
      </c>
      <c r="C39" s="14">
        <v>1</v>
      </c>
      <c r="D39" s="14">
        <v>0</v>
      </c>
      <c r="E39" s="17">
        <v>14702548</v>
      </c>
      <c r="F39" s="17">
        <v>0</v>
      </c>
      <c r="G39" s="17">
        <v>0</v>
      </c>
      <c r="H39" s="17">
        <v>0</v>
      </c>
      <c r="I39" s="17">
        <v>2433477</v>
      </c>
      <c r="J39" s="17">
        <v>4061436</v>
      </c>
      <c r="K39" s="17">
        <v>0</v>
      </c>
      <c r="L39" s="17">
        <v>0</v>
      </c>
      <c r="M39" s="17">
        <v>0</v>
      </c>
      <c r="N39" s="17">
        <v>0</v>
      </c>
      <c r="O39" s="17">
        <v>0</v>
      </c>
      <c r="P39" s="17">
        <v>3219152</v>
      </c>
      <c r="Q39" s="17">
        <v>1395082</v>
      </c>
      <c r="R39" s="17">
        <v>310238</v>
      </c>
      <c r="S39" s="17">
        <v>52895</v>
      </c>
      <c r="T39" s="17">
        <v>22068</v>
      </c>
      <c r="U39" s="17">
        <v>204458</v>
      </c>
      <c r="V39" s="17">
        <v>53407</v>
      </c>
      <c r="W39" s="17">
        <v>0</v>
      </c>
      <c r="X39" s="17">
        <v>267300</v>
      </c>
      <c r="Y39" s="17">
        <v>4264</v>
      </c>
      <c r="Z39" s="17">
        <v>0</v>
      </c>
      <c r="AA39" s="17">
        <v>26726325</v>
      </c>
      <c r="AB39" s="17">
        <v>0</v>
      </c>
      <c r="AC39" s="17">
        <v>0</v>
      </c>
      <c r="AD39" s="17">
        <f t="shared" si="1"/>
        <v>22664889</v>
      </c>
    </row>
    <row r="40" spans="1:30" x14ac:dyDescent="0.3">
      <c r="A40" s="15" t="s">
        <v>73</v>
      </c>
      <c r="B40" s="14" t="s">
        <v>74</v>
      </c>
      <c r="C40" s="14">
        <v>1</v>
      </c>
      <c r="D40" s="14">
        <v>0</v>
      </c>
      <c r="E40" s="17">
        <v>14234589</v>
      </c>
      <c r="F40" s="17">
        <v>0</v>
      </c>
      <c r="G40" s="17">
        <v>0</v>
      </c>
      <c r="H40" s="17">
        <v>0</v>
      </c>
      <c r="I40" s="17">
        <v>2336233</v>
      </c>
      <c r="J40" s="17">
        <v>2723557</v>
      </c>
      <c r="K40" s="17">
        <v>0</v>
      </c>
      <c r="L40" s="17">
        <v>0</v>
      </c>
      <c r="M40" s="17">
        <v>0</v>
      </c>
      <c r="N40" s="17">
        <v>0</v>
      </c>
      <c r="O40" s="17">
        <v>0</v>
      </c>
      <c r="P40" s="17">
        <v>2794762</v>
      </c>
      <c r="Q40" s="17">
        <v>316297</v>
      </c>
      <c r="R40" s="17">
        <v>158137</v>
      </c>
      <c r="S40" s="17">
        <v>24253</v>
      </c>
      <c r="T40" s="17">
        <v>10118</v>
      </c>
      <c r="U40" s="17">
        <v>92734</v>
      </c>
      <c r="V40" s="17">
        <v>29033</v>
      </c>
      <c r="W40" s="17">
        <v>0</v>
      </c>
      <c r="X40" s="17">
        <v>540343</v>
      </c>
      <c r="Y40" s="17">
        <v>0</v>
      </c>
      <c r="Z40" s="17">
        <v>0</v>
      </c>
      <c r="AA40" s="17">
        <v>23260056</v>
      </c>
      <c r="AB40" s="17">
        <v>0</v>
      </c>
      <c r="AC40" s="17">
        <v>0</v>
      </c>
      <c r="AD40" s="17">
        <f t="shared" si="1"/>
        <v>20536499</v>
      </c>
    </row>
    <row r="41" spans="1:30" x14ac:dyDescent="0.3">
      <c r="A41" s="15" t="s">
        <v>75</v>
      </c>
      <c r="B41" s="14" t="s">
        <v>76</v>
      </c>
      <c r="C41" s="14">
        <v>1</v>
      </c>
      <c r="D41" s="14">
        <v>0</v>
      </c>
      <c r="E41" s="17">
        <v>3357504</v>
      </c>
      <c r="F41" s="17">
        <v>0</v>
      </c>
      <c r="G41" s="17">
        <v>166648</v>
      </c>
      <c r="H41" s="17">
        <v>0</v>
      </c>
      <c r="I41" s="17">
        <v>365077</v>
      </c>
      <c r="J41" s="17">
        <v>188881</v>
      </c>
      <c r="K41" s="17">
        <v>0</v>
      </c>
      <c r="L41" s="17">
        <v>0</v>
      </c>
      <c r="M41" s="17">
        <v>0</v>
      </c>
      <c r="N41" s="17">
        <v>0</v>
      </c>
      <c r="O41" s="17">
        <v>0</v>
      </c>
      <c r="P41" s="17">
        <v>592240</v>
      </c>
      <c r="Q41" s="17">
        <v>0</v>
      </c>
      <c r="R41" s="17">
        <v>4125</v>
      </c>
      <c r="S41" s="17">
        <v>3386</v>
      </c>
      <c r="T41" s="17">
        <v>1412</v>
      </c>
      <c r="U41" s="17">
        <v>12815</v>
      </c>
      <c r="V41" s="17">
        <v>3539</v>
      </c>
      <c r="W41" s="17">
        <v>0</v>
      </c>
      <c r="X41" s="17">
        <v>59179</v>
      </c>
      <c r="Y41" s="17">
        <v>4176</v>
      </c>
      <c r="Z41" s="17">
        <v>0</v>
      </c>
      <c r="AA41" s="17">
        <v>4758982</v>
      </c>
      <c r="AB41" s="17">
        <v>0</v>
      </c>
      <c r="AC41" s="17">
        <v>0</v>
      </c>
      <c r="AD41" s="17">
        <f t="shared" si="1"/>
        <v>4570101</v>
      </c>
    </row>
    <row r="42" spans="1:30" x14ac:dyDescent="0.3">
      <c r="A42" s="15" t="s">
        <v>77</v>
      </c>
      <c r="B42" s="14" t="s">
        <v>78</v>
      </c>
      <c r="C42" s="14">
        <v>1</v>
      </c>
      <c r="D42" s="14">
        <v>0</v>
      </c>
      <c r="E42" s="17">
        <v>9986157</v>
      </c>
      <c r="F42" s="17">
        <v>0</v>
      </c>
      <c r="G42" s="17">
        <v>0</v>
      </c>
      <c r="H42" s="17">
        <v>0</v>
      </c>
      <c r="I42" s="17">
        <v>1238149</v>
      </c>
      <c r="J42" s="17">
        <v>2510609</v>
      </c>
      <c r="K42" s="17">
        <v>115370</v>
      </c>
      <c r="L42" s="17">
        <v>0</v>
      </c>
      <c r="M42" s="17">
        <v>0</v>
      </c>
      <c r="N42" s="17">
        <v>0</v>
      </c>
      <c r="O42" s="17">
        <v>0</v>
      </c>
      <c r="P42" s="17">
        <v>1934326</v>
      </c>
      <c r="Q42" s="17">
        <v>389724</v>
      </c>
      <c r="R42" s="17">
        <v>25706</v>
      </c>
      <c r="S42" s="17">
        <v>17257</v>
      </c>
      <c r="T42" s="17">
        <v>7200</v>
      </c>
      <c r="U42" s="17">
        <v>67104</v>
      </c>
      <c r="V42" s="17">
        <v>21578</v>
      </c>
      <c r="W42" s="17">
        <v>0</v>
      </c>
      <c r="X42" s="17">
        <v>149871</v>
      </c>
      <c r="Y42" s="17">
        <v>0</v>
      </c>
      <c r="Z42" s="17">
        <v>0</v>
      </c>
      <c r="AA42" s="17">
        <v>16463051</v>
      </c>
      <c r="AB42" s="17">
        <v>0</v>
      </c>
      <c r="AC42" s="17">
        <v>0</v>
      </c>
      <c r="AD42" s="17">
        <f t="shared" si="1"/>
        <v>13837072</v>
      </c>
    </row>
    <row r="43" spans="1:30" x14ac:dyDescent="0.3">
      <c r="A43" s="15" t="s">
        <v>79</v>
      </c>
      <c r="B43" s="14" t="s">
        <v>80</v>
      </c>
      <c r="C43" s="14">
        <v>1</v>
      </c>
      <c r="D43" s="14">
        <v>0</v>
      </c>
      <c r="E43" s="17">
        <v>2834274</v>
      </c>
      <c r="F43" s="17">
        <v>0</v>
      </c>
      <c r="G43" s="17">
        <v>0</v>
      </c>
      <c r="H43" s="17">
        <v>348</v>
      </c>
      <c r="I43" s="17">
        <v>188557</v>
      </c>
      <c r="J43" s="17">
        <v>1009585</v>
      </c>
      <c r="K43" s="17">
        <v>0</v>
      </c>
      <c r="L43" s="17">
        <v>0</v>
      </c>
      <c r="M43" s="17">
        <v>0</v>
      </c>
      <c r="N43" s="17">
        <v>0</v>
      </c>
      <c r="O43" s="17">
        <v>0</v>
      </c>
      <c r="P43" s="17">
        <v>380103</v>
      </c>
      <c r="Q43" s="17">
        <v>0</v>
      </c>
      <c r="R43" s="17">
        <v>0</v>
      </c>
      <c r="S43" s="17">
        <v>9168</v>
      </c>
      <c r="T43" s="17">
        <v>939</v>
      </c>
      <c r="U43" s="17">
        <v>25922</v>
      </c>
      <c r="V43" s="17">
        <v>0</v>
      </c>
      <c r="W43" s="17">
        <v>0</v>
      </c>
      <c r="X43" s="17">
        <v>44479</v>
      </c>
      <c r="Y43" s="17">
        <v>0</v>
      </c>
      <c r="Z43" s="17">
        <v>0</v>
      </c>
      <c r="AA43" s="17">
        <v>4493375</v>
      </c>
      <c r="AB43" s="17">
        <v>0</v>
      </c>
      <c r="AC43" s="17">
        <v>0</v>
      </c>
      <c r="AD43" s="17">
        <f t="shared" si="1"/>
        <v>3483790</v>
      </c>
    </row>
    <row r="44" spans="1:30" x14ac:dyDescent="0.3">
      <c r="A44" s="15" t="s">
        <v>81</v>
      </c>
      <c r="B44" s="14" t="s">
        <v>82</v>
      </c>
      <c r="C44" s="14">
        <v>1</v>
      </c>
      <c r="D44" s="14">
        <v>0</v>
      </c>
      <c r="E44" s="17">
        <v>9484067</v>
      </c>
      <c r="F44" s="17">
        <v>0</v>
      </c>
      <c r="G44" s="17">
        <v>0</v>
      </c>
      <c r="H44" s="17">
        <v>0</v>
      </c>
      <c r="I44" s="17">
        <v>1031129</v>
      </c>
      <c r="J44" s="17">
        <v>1664350</v>
      </c>
      <c r="K44" s="17">
        <v>0</v>
      </c>
      <c r="L44" s="17">
        <v>0</v>
      </c>
      <c r="M44" s="17">
        <v>0</v>
      </c>
      <c r="N44" s="17">
        <v>0</v>
      </c>
      <c r="O44" s="17">
        <v>0</v>
      </c>
      <c r="P44" s="17">
        <v>1616708</v>
      </c>
      <c r="Q44" s="17">
        <v>346051</v>
      </c>
      <c r="R44" s="17">
        <v>119914</v>
      </c>
      <c r="S44" s="17">
        <v>9633</v>
      </c>
      <c r="T44" s="17">
        <v>4018</v>
      </c>
      <c r="U44" s="17">
        <v>36232</v>
      </c>
      <c r="V44" s="17">
        <v>12091</v>
      </c>
      <c r="W44" s="17">
        <v>0</v>
      </c>
      <c r="X44" s="17">
        <v>426451</v>
      </c>
      <c r="Y44" s="17">
        <v>0</v>
      </c>
      <c r="Z44" s="17">
        <v>0</v>
      </c>
      <c r="AA44" s="17">
        <v>14750644</v>
      </c>
      <c r="AB44" s="17">
        <v>0</v>
      </c>
      <c r="AC44" s="17">
        <v>100000</v>
      </c>
      <c r="AD44" s="17">
        <f t="shared" si="1"/>
        <v>13086294</v>
      </c>
    </row>
    <row r="45" spans="1:30" x14ac:dyDescent="0.3">
      <c r="A45" s="15" t="s">
        <v>83</v>
      </c>
      <c r="B45" s="14" t="s">
        <v>84</v>
      </c>
      <c r="C45" s="14">
        <v>1</v>
      </c>
      <c r="D45" s="14">
        <v>0</v>
      </c>
      <c r="E45" s="17">
        <v>5268408</v>
      </c>
      <c r="F45" s="17">
        <v>0</v>
      </c>
      <c r="G45" s="17">
        <v>0</v>
      </c>
      <c r="H45" s="17">
        <v>0</v>
      </c>
      <c r="I45" s="17">
        <v>446637</v>
      </c>
      <c r="J45" s="17">
        <v>537497</v>
      </c>
      <c r="K45" s="17">
        <v>0</v>
      </c>
      <c r="L45" s="17">
        <v>0</v>
      </c>
      <c r="M45" s="17">
        <v>0</v>
      </c>
      <c r="N45" s="17">
        <v>0</v>
      </c>
      <c r="O45" s="17">
        <v>0</v>
      </c>
      <c r="P45" s="17">
        <v>951012</v>
      </c>
      <c r="Q45" s="17">
        <v>30819</v>
      </c>
      <c r="R45" s="17">
        <v>0</v>
      </c>
      <c r="S45" s="17">
        <v>6097</v>
      </c>
      <c r="T45" s="17">
        <v>2543</v>
      </c>
      <c r="U45" s="17">
        <v>22194</v>
      </c>
      <c r="V45" s="17">
        <v>7033</v>
      </c>
      <c r="W45" s="17">
        <v>0</v>
      </c>
      <c r="X45" s="17">
        <v>98300</v>
      </c>
      <c r="Y45" s="17">
        <v>0</v>
      </c>
      <c r="Z45" s="17">
        <v>0</v>
      </c>
      <c r="AA45" s="17">
        <v>7370540</v>
      </c>
      <c r="AB45" s="17">
        <v>0</v>
      </c>
      <c r="AC45" s="17">
        <v>100000</v>
      </c>
      <c r="AD45" s="17">
        <f t="shared" si="1"/>
        <v>6833043</v>
      </c>
    </row>
    <row r="46" spans="1:30" x14ac:dyDescent="0.3">
      <c r="A46" s="15" t="s">
        <v>85</v>
      </c>
      <c r="B46" s="14" t="s">
        <v>86</v>
      </c>
      <c r="C46" s="14">
        <v>1</v>
      </c>
      <c r="D46" s="14">
        <v>0</v>
      </c>
      <c r="E46" s="17">
        <v>11026806</v>
      </c>
      <c r="F46" s="17">
        <v>0</v>
      </c>
      <c r="G46" s="17">
        <v>0</v>
      </c>
      <c r="H46" s="17">
        <v>1899</v>
      </c>
      <c r="I46" s="17">
        <v>1747205</v>
      </c>
      <c r="J46" s="17">
        <v>3701401</v>
      </c>
      <c r="K46" s="17">
        <v>217534</v>
      </c>
      <c r="L46" s="17">
        <v>0</v>
      </c>
      <c r="M46" s="17">
        <v>0</v>
      </c>
      <c r="N46" s="17">
        <v>0</v>
      </c>
      <c r="O46" s="17">
        <v>0</v>
      </c>
      <c r="P46" s="17">
        <v>1742835</v>
      </c>
      <c r="Q46" s="17">
        <v>0</v>
      </c>
      <c r="R46" s="17">
        <v>192662</v>
      </c>
      <c r="S46" s="17">
        <v>13078</v>
      </c>
      <c r="T46" s="17">
        <v>5456</v>
      </c>
      <c r="U46" s="17">
        <v>50736</v>
      </c>
      <c r="V46" s="17">
        <v>15719</v>
      </c>
      <c r="W46" s="17">
        <v>0</v>
      </c>
      <c r="X46" s="17">
        <v>254112</v>
      </c>
      <c r="Y46" s="17">
        <v>45377</v>
      </c>
      <c r="Z46" s="17">
        <v>0</v>
      </c>
      <c r="AA46" s="17">
        <v>19014820</v>
      </c>
      <c r="AB46" s="17">
        <v>0</v>
      </c>
      <c r="AC46" s="17">
        <v>100000</v>
      </c>
      <c r="AD46" s="17">
        <f t="shared" si="1"/>
        <v>15095885</v>
      </c>
    </row>
    <row r="47" spans="1:30" x14ac:dyDescent="0.3">
      <c r="A47" s="15" t="s">
        <v>87</v>
      </c>
      <c r="B47" s="14" t="s">
        <v>88</v>
      </c>
      <c r="C47" s="14">
        <v>1</v>
      </c>
      <c r="D47" s="14">
        <v>0</v>
      </c>
      <c r="E47" s="17">
        <v>18679650</v>
      </c>
      <c r="F47" s="17">
        <v>0</v>
      </c>
      <c r="G47" s="17">
        <v>0</v>
      </c>
      <c r="H47" s="17">
        <v>0</v>
      </c>
      <c r="I47" s="17">
        <v>695384</v>
      </c>
      <c r="J47" s="17">
        <v>2238389</v>
      </c>
      <c r="K47" s="17">
        <v>0</v>
      </c>
      <c r="L47" s="17">
        <v>0</v>
      </c>
      <c r="M47" s="17">
        <v>0</v>
      </c>
      <c r="N47" s="17">
        <v>0</v>
      </c>
      <c r="O47" s="17">
        <v>0</v>
      </c>
      <c r="P47" s="17">
        <v>2811636</v>
      </c>
      <c r="Q47" s="17">
        <v>867079</v>
      </c>
      <c r="R47" s="17">
        <v>76912</v>
      </c>
      <c r="S47" s="17">
        <v>31938</v>
      </c>
      <c r="T47" s="17">
        <v>13325</v>
      </c>
      <c r="U47" s="17">
        <v>116617</v>
      </c>
      <c r="V47" s="17">
        <v>41586</v>
      </c>
      <c r="W47" s="17">
        <v>0</v>
      </c>
      <c r="X47" s="17">
        <v>477387</v>
      </c>
      <c r="Y47" s="17">
        <v>0</v>
      </c>
      <c r="Z47" s="17">
        <v>0</v>
      </c>
      <c r="AA47" s="17">
        <v>26049903</v>
      </c>
      <c r="AB47" s="17">
        <v>0</v>
      </c>
      <c r="AC47" s="17">
        <v>129603</v>
      </c>
      <c r="AD47" s="17">
        <f t="shared" si="1"/>
        <v>23811514</v>
      </c>
    </row>
    <row r="48" spans="1:30" x14ac:dyDescent="0.3">
      <c r="A48" s="15" t="s">
        <v>89</v>
      </c>
      <c r="B48" s="14" t="s">
        <v>90</v>
      </c>
      <c r="C48" s="14">
        <v>1</v>
      </c>
      <c r="D48" s="14">
        <v>0</v>
      </c>
      <c r="E48" s="17">
        <v>14173015</v>
      </c>
      <c r="F48" s="17">
        <v>0</v>
      </c>
      <c r="G48" s="17">
        <v>0</v>
      </c>
      <c r="H48" s="17">
        <v>7295</v>
      </c>
      <c r="I48" s="17">
        <v>1324495</v>
      </c>
      <c r="J48" s="17">
        <v>1042397</v>
      </c>
      <c r="K48" s="17">
        <v>0</v>
      </c>
      <c r="L48" s="17">
        <v>0</v>
      </c>
      <c r="M48" s="17">
        <v>0</v>
      </c>
      <c r="N48" s="17">
        <v>0</v>
      </c>
      <c r="O48" s="17">
        <v>0</v>
      </c>
      <c r="P48" s="17">
        <v>1851573</v>
      </c>
      <c r="Q48" s="17">
        <v>194832</v>
      </c>
      <c r="R48" s="17">
        <v>190425</v>
      </c>
      <c r="S48" s="17">
        <v>17078</v>
      </c>
      <c r="T48" s="17">
        <v>7125</v>
      </c>
      <c r="U48" s="17">
        <v>68502</v>
      </c>
      <c r="V48" s="17">
        <v>22981</v>
      </c>
      <c r="W48" s="17">
        <v>0</v>
      </c>
      <c r="X48" s="17">
        <v>159730</v>
      </c>
      <c r="Y48" s="17">
        <v>0</v>
      </c>
      <c r="Z48" s="17">
        <v>0</v>
      </c>
      <c r="AA48" s="17">
        <v>19059448</v>
      </c>
      <c r="AB48" s="17">
        <v>0</v>
      </c>
      <c r="AC48" s="17">
        <v>122173</v>
      </c>
      <c r="AD48" s="17">
        <f t="shared" si="1"/>
        <v>18017051</v>
      </c>
    </row>
    <row r="49" spans="1:30" x14ac:dyDescent="0.3">
      <c r="A49" s="15" t="s">
        <v>91</v>
      </c>
      <c r="B49" s="14" t="s">
        <v>92</v>
      </c>
      <c r="C49" s="14">
        <v>1</v>
      </c>
      <c r="D49" s="14">
        <v>0</v>
      </c>
      <c r="E49" s="17">
        <v>8398873</v>
      </c>
      <c r="F49" s="17">
        <v>0</v>
      </c>
      <c r="G49" s="17">
        <v>0</v>
      </c>
      <c r="H49" s="17">
        <v>0</v>
      </c>
      <c r="I49" s="17">
        <v>883681</v>
      </c>
      <c r="J49" s="17">
        <v>1201416</v>
      </c>
      <c r="K49" s="17">
        <v>0</v>
      </c>
      <c r="L49" s="17">
        <v>0</v>
      </c>
      <c r="M49" s="17">
        <v>0</v>
      </c>
      <c r="N49" s="17">
        <v>0</v>
      </c>
      <c r="O49" s="17">
        <v>0</v>
      </c>
      <c r="P49" s="17">
        <v>1256699</v>
      </c>
      <c r="Q49" s="17">
        <v>162907</v>
      </c>
      <c r="R49" s="17">
        <v>96545</v>
      </c>
      <c r="S49" s="17">
        <v>14711</v>
      </c>
      <c r="T49" s="17">
        <v>6075</v>
      </c>
      <c r="U49" s="17">
        <v>44795</v>
      </c>
      <c r="V49" s="17">
        <v>20058</v>
      </c>
      <c r="W49" s="17">
        <v>0</v>
      </c>
      <c r="X49" s="17">
        <v>169472</v>
      </c>
      <c r="Y49" s="17">
        <v>0</v>
      </c>
      <c r="Z49" s="17">
        <v>0</v>
      </c>
      <c r="AA49" s="17">
        <v>12255232</v>
      </c>
      <c r="AB49" s="17">
        <v>0</v>
      </c>
      <c r="AC49" s="17">
        <v>0</v>
      </c>
      <c r="AD49" s="17">
        <f t="shared" si="1"/>
        <v>11053816</v>
      </c>
    </row>
    <row r="50" spans="1:30" x14ac:dyDescent="0.3">
      <c r="A50" s="15" t="s">
        <v>93</v>
      </c>
      <c r="B50" s="14" t="s">
        <v>94</v>
      </c>
      <c r="C50" s="14">
        <v>1</v>
      </c>
      <c r="D50" s="14">
        <v>0</v>
      </c>
      <c r="E50" s="17">
        <v>9239674</v>
      </c>
      <c r="F50" s="17">
        <v>0</v>
      </c>
      <c r="G50" s="17">
        <v>0</v>
      </c>
      <c r="H50" s="17">
        <v>13647</v>
      </c>
      <c r="I50" s="17">
        <v>1134652</v>
      </c>
      <c r="J50" s="17">
        <v>1188975</v>
      </c>
      <c r="K50" s="17">
        <v>0</v>
      </c>
      <c r="L50" s="17">
        <v>0</v>
      </c>
      <c r="M50" s="17">
        <v>0</v>
      </c>
      <c r="N50" s="17">
        <v>0</v>
      </c>
      <c r="O50" s="17">
        <v>0</v>
      </c>
      <c r="P50" s="17">
        <v>1218904</v>
      </c>
      <c r="Q50" s="17">
        <v>226198</v>
      </c>
      <c r="R50" s="17">
        <v>81254</v>
      </c>
      <c r="S50" s="17">
        <v>15619</v>
      </c>
      <c r="T50" s="17">
        <v>6568</v>
      </c>
      <c r="U50" s="17">
        <v>45628</v>
      </c>
      <c r="V50" s="17">
        <v>17107</v>
      </c>
      <c r="W50" s="17">
        <v>0</v>
      </c>
      <c r="X50" s="17">
        <v>131324</v>
      </c>
      <c r="Y50" s="17">
        <v>0</v>
      </c>
      <c r="Z50" s="17">
        <v>0</v>
      </c>
      <c r="AA50" s="17">
        <v>13319550</v>
      </c>
      <c r="AB50" s="17">
        <v>0</v>
      </c>
      <c r="AC50" s="17">
        <v>100000</v>
      </c>
      <c r="AD50" s="17">
        <f t="shared" si="1"/>
        <v>12130575</v>
      </c>
    </row>
    <row r="51" spans="1:30" x14ac:dyDescent="0.3">
      <c r="A51" s="15" t="s">
        <v>95</v>
      </c>
      <c r="B51" s="14" t="s">
        <v>96</v>
      </c>
      <c r="C51" s="14">
        <v>1</v>
      </c>
      <c r="D51" s="14">
        <v>0</v>
      </c>
      <c r="E51" s="17">
        <v>15408309</v>
      </c>
      <c r="F51" s="17">
        <v>0</v>
      </c>
      <c r="G51" s="17">
        <v>0</v>
      </c>
      <c r="H51" s="17">
        <v>0</v>
      </c>
      <c r="I51" s="17">
        <v>621854</v>
      </c>
      <c r="J51" s="17">
        <v>3384445</v>
      </c>
      <c r="K51" s="17">
        <v>0</v>
      </c>
      <c r="L51" s="17">
        <v>0</v>
      </c>
      <c r="M51" s="17">
        <v>0</v>
      </c>
      <c r="N51" s="17">
        <v>0</v>
      </c>
      <c r="O51" s="17">
        <v>0</v>
      </c>
      <c r="P51" s="17">
        <v>2605686</v>
      </c>
      <c r="Q51" s="17">
        <v>122123</v>
      </c>
      <c r="R51" s="17">
        <v>152900</v>
      </c>
      <c r="S51" s="17">
        <v>18306</v>
      </c>
      <c r="T51" s="17">
        <v>7637</v>
      </c>
      <c r="U51" s="17">
        <v>73978</v>
      </c>
      <c r="V51" s="17">
        <v>26350</v>
      </c>
      <c r="W51" s="17">
        <v>0</v>
      </c>
      <c r="X51" s="17">
        <v>532081</v>
      </c>
      <c r="Y51" s="17">
        <v>0</v>
      </c>
      <c r="Z51" s="17">
        <v>0</v>
      </c>
      <c r="AA51" s="17">
        <v>22953669</v>
      </c>
      <c r="AB51" s="17">
        <v>0</v>
      </c>
      <c r="AC51" s="17">
        <v>139051</v>
      </c>
      <c r="AD51" s="17">
        <f t="shared" si="1"/>
        <v>19569224</v>
      </c>
    </row>
    <row r="52" spans="1:30" x14ac:dyDescent="0.3">
      <c r="A52" s="15" t="s">
        <v>97</v>
      </c>
      <c r="B52" s="14" t="s">
        <v>98</v>
      </c>
      <c r="C52" s="14">
        <v>1</v>
      </c>
      <c r="D52" s="14">
        <v>0</v>
      </c>
      <c r="E52" s="17">
        <v>26279898</v>
      </c>
      <c r="F52" s="17">
        <v>0</v>
      </c>
      <c r="G52" s="17">
        <v>0</v>
      </c>
      <c r="H52" s="17">
        <v>0</v>
      </c>
      <c r="I52" s="17">
        <v>2396440</v>
      </c>
      <c r="J52" s="17">
        <v>5546688</v>
      </c>
      <c r="K52" s="17">
        <v>230086</v>
      </c>
      <c r="L52" s="17">
        <v>0</v>
      </c>
      <c r="M52" s="17">
        <v>0</v>
      </c>
      <c r="N52" s="17">
        <v>0</v>
      </c>
      <c r="O52" s="17">
        <v>0</v>
      </c>
      <c r="P52" s="17">
        <v>3266938</v>
      </c>
      <c r="Q52" s="17">
        <v>610977</v>
      </c>
      <c r="R52" s="17">
        <v>171676</v>
      </c>
      <c r="S52" s="17">
        <v>37930</v>
      </c>
      <c r="T52" s="17">
        <v>15825</v>
      </c>
      <c r="U52" s="17">
        <v>143528</v>
      </c>
      <c r="V52" s="17">
        <v>45895</v>
      </c>
      <c r="W52" s="17">
        <v>0</v>
      </c>
      <c r="X52" s="17">
        <v>861855</v>
      </c>
      <c r="Y52" s="17">
        <v>12169</v>
      </c>
      <c r="Z52" s="17">
        <v>0</v>
      </c>
      <c r="AA52" s="17">
        <v>39619905</v>
      </c>
      <c r="AB52" s="17">
        <v>0</v>
      </c>
      <c r="AC52" s="17">
        <v>210306</v>
      </c>
      <c r="AD52" s="17">
        <f t="shared" si="1"/>
        <v>33843131</v>
      </c>
    </row>
    <row r="53" spans="1:30" x14ac:dyDescent="0.3">
      <c r="A53" s="15" t="s">
        <v>99</v>
      </c>
      <c r="B53" s="14" t="s">
        <v>100</v>
      </c>
      <c r="C53" s="14">
        <v>1</v>
      </c>
      <c r="D53" s="14">
        <v>0</v>
      </c>
      <c r="E53" s="17">
        <v>31344155</v>
      </c>
      <c r="F53" s="17">
        <v>0</v>
      </c>
      <c r="G53" s="17">
        <v>0</v>
      </c>
      <c r="H53" s="17">
        <v>13461</v>
      </c>
      <c r="I53" s="17">
        <v>1751888</v>
      </c>
      <c r="J53" s="17">
        <v>3255219</v>
      </c>
      <c r="K53" s="17">
        <v>0</v>
      </c>
      <c r="L53" s="17">
        <v>0</v>
      </c>
      <c r="M53" s="17">
        <v>0</v>
      </c>
      <c r="N53" s="17">
        <v>0</v>
      </c>
      <c r="O53" s="17">
        <v>0</v>
      </c>
      <c r="P53" s="17">
        <v>5023317</v>
      </c>
      <c r="Q53" s="17">
        <v>1255226</v>
      </c>
      <c r="R53" s="17">
        <v>0</v>
      </c>
      <c r="S53" s="17">
        <v>65119</v>
      </c>
      <c r="T53" s="17">
        <v>23795</v>
      </c>
      <c r="U53" s="17">
        <v>227911</v>
      </c>
      <c r="V53" s="17">
        <v>54143</v>
      </c>
      <c r="W53" s="17">
        <v>0</v>
      </c>
      <c r="X53" s="17">
        <v>3527361</v>
      </c>
      <c r="Y53" s="17">
        <v>0</v>
      </c>
      <c r="Z53" s="17">
        <v>0</v>
      </c>
      <c r="AA53" s="17">
        <v>46541595</v>
      </c>
      <c r="AB53" s="17">
        <v>0</v>
      </c>
      <c r="AC53" s="17">
        <v>211759</v>
      </c>
      <c r="AD53" s="17">
        <f t="shared" si="1"/>
        <v>43286376</v>
      </c>
    </row>
    <row r="54" spans="1:30" x14ac:dyDescent="0.3">
      <c r="A54" s="15" t="s">
        <v>101</v>
      </c>
      <c r="B54" s="14" t="s">
        <v>102</v>
      </c>
      <c r="C54" s="14">
        <v>1</v>
      </c>
      <c r="D54" s="14">
        <v>0</v>
      </c>
      <c r="E54" s="17">
        <v>6106382</v>
      </c>
      <c r="F54" s="17">
        <v>0</v>
      </c>
      <c r="G54" s="17">
        <v>0</v>
      </c>
      <c r="H54" s="17">
        <v>0</v>
      </c>
      <c r="I54" s="17">
        <v>750973</v>
      </c>
      <c r="J54" s="17">
        <v>2058261</v>
      </c>
      <c r="K54" s="17">
        <v>0</v>
      </c>
      <c r="L54" s="17">
        <v>0</v>
      </c>
      <c r="M54" s="17">
        <v>0</v>
      </c>
      <c r="N54" s="17">
        <v>0</v>
      </c>
      <c r="O54" s="17">
        <v>0</v>
      </c>
      <c r="P54" s="17">
        <v>1100411</v>
      </c>
      <c r="Q54" s="17">
        <v>3843</v>
      </c>
      <c r="R54" s="17">
        <v>0</v>
      </c>
      <c r="S54" s="17">
        <v>11550</v>
      </c>
      <c r="T54" s="17">
        <v>4818</v>
      </c>
      <c r="U54" s="17">
        <v>45086</v>
      </c>
      <c r="V54" s="17">
        <v>13602</v>
      </c>
      <c r="W54" s="17">
        <v>0</v>
      </c>
      <c r="X54" s="17">
        <v>98336</v>
      </c>
      <c r="Y54" s="17">
        <v>0</v>
      </c>
      <c r="Z54" s="17">
        <v>0</v>
      </c>
      <c r="AA54" s="17">
        <v>10193262</v>
      </c>
      <c r="AB54" s="17">
        <v>0</v>
      </c>
      <c r="AC54" s="17">
        <v>0</v>
      </c>
      <c r="AD54" s="17">
        <f t="shared" si="1"/>
        <v>8135001</v>
      </c>
    </row>
    <row r="55" spans="1:30" x14ac:dyDescent="0.3">
      <c r="A55" s="15" t="s">
        <v>103</v>
      </c>
      <c r="B55" s="14" t="s">
        <v>104</v>
      </c>
      <c r="C55" s="14">
        <v>1</v>
      </c>
      <c r="D55" s="14">
        <v>0</v>
      </c>
      <c r="E55" s="17">
        <v>9771668</v>
      </c>
      <c r="F55" s="17">
        <v>0</v>
      </c>
      <c r="G55" s="17">
        <v>0</v>
      </c>
      <c r="H55" s="17">
        <v>0</v>
      </c>
      <c r="I55" s="17">
        <v>1508046</v>
      </c>
      <c r="J55" s="17">
        <v>1810520</v>
      </c>
      <c r="K55" s="17">
        <v>0</v>
      </c>
      <c r="L55" s="17">
        <v>0</v>
      </c>
      <c r="M55" s="17">
        <v>0</v>
      </c>
      <c r="N55" s="17">
        <v>0</v>
      </c>
      <c r="O55" s="17">
        <v>0</v>
      </c>
      <c r="P55" s="17">
        <v>1355639</v>
      </c>
      <c r="Q55" s="17">
        <v>235234</v>
      </c>
      <c r="R55" s="17">
        <v>0</v>
      </c>
      <c r="S55" s="17">
        <v>13378</v>
      </c>
      <c r="T55" s="17">
        <v>5581</v>
      </c>
      <c r="U55" s="17">
        <v>51959</v>
      </c>
      <c r="V55" s="17">
        <v>16878</v>
      </c>
      <c r="W55" s="17">
        <v>0</v>
      </c>
      <c r="X55" s="17">
        <v>161533</v>
      </c>
      <c r="Y55" s="17">
        <v>0</v>
      </c>
      <c r="Z55" s="17">
        <v>0</v>
      </c>
      <c r="AA55" s="17">
        <v>14930436</v>
      </c>
      <c r="AB55" s="17">
        <v>0</v>
      </c>
      <c r="AC55" s="17">
        <v>0</v>
      </c>
      <c r="AD55" s="17">
        <f t="shared" si="1"/>
        <v>13119916</v>
      </c>
    </row>
    <row r="56" spans="1:30" x14ac:dyDescent="0.3">
      <c r="A56" s="15" t="s">
        <v>105</v>
      </c>
      <c r="B56" s="14" t="s">
        <v>106</v>
      </c>
      <c r="C56" s="14">
        <v>1</v>
      </c>
      <c r="D56" s="14">
        <v>0</v>
      </c>
      <c r="E56" s="17">
        <v>6647811</v>
      </c>
      <c r="F56" s="17">
        <v>0</v>
      </c>
      <c r="G56" s="17">
        <v>0</v>
      </c>
      <c r="H56" s="17">
        <v>0</v>
      </c>
      <c r="I56" s="17">
        <v>747094</v>
      </c>
      <c r="J56" s="17">
        <v>885882</v>
      </c>
      <c r="K56" s="17">
        <v>0</v>
      </c>
      <c r="L56" s="17">
        <v>0</v>
      </c>
      <c r="M56" s="17">
        <v>0</v>
      </c>
      <c r="N56" s="17">
        <v>0</v>
      </c>
      <c r="O56" s="17">
        <v>0</v>
      </c>
      <c r="P56" s="17">
        <v>600754</v>
      </c>
      <c r="Q56" s="17">
        <v>101910</v>
      </c>
      <c r="R56" s="17">
        <v>0</v>
      </c>
      <c r="S56" s="17">
        <v>10052</v>
      </c>
      <c r="T56" s="17">
        <v>4193</v>
      </c>
      <c r="U56" s="17">
        <v>40135</v>
      </c>
      <c r="V56" s="17">
        <v>7405</v>
      </c>
      <c r="W56" s="17">
        <v>0</v>
      </c>
      <c r="X56" s="17">
        <v>116824</v>
      </c>
      <c r="Y56" s="17">
        <v>0</v>
      </c>
      <c r="Z56" s="17">
        <v>0</v>
      </c>
      <c r="AA56" s="17">
        <v>9162060</v>
      </c>
      <c r="AB56" s="17">
        <v>0</v>
      </c>
      <c r="AC56" s="17">
        <v>0</v>
      </c>
      <c r="AD56" s="17">
        <f t="shared" si="1"/>
        <v>8276178</v>
      </c>
    </row>
    <row r="57" spans="1:30" x14ac:dyDescent="0.3">
      <c r="A57" s="15" t="s">
        <v>107</v>
      </c>
      <c r="B57" s="14" t="s">
        <v>108</v>
      </c>
      <c r="C57" s="14">
        <v>1</v>
      </c>
      <c r="D57" s="14">
        <v>0</v>
      </c>
      <c r="E57" s="17">
        <v>9471498</v>
      </c>
      <c r="F57" s="17">
        <v>0</v>
      </c>
      <c r="G57" s="17">
        <v>0</v>
      </c>
      <c r="H57" s="17">
        <v>0</v>
      </c>
      <c r="I57" s="17">
        <v>1100355</v>
      </c>
      <c r="J57" s="17">
        <v>1846497</v>
      </c>
      <c r="K57" s="17">
        <v>0</v>
      </c>
      <c r="L57" s="17">
        <v>0</v>
      </c>
      <c r="M57" s="17">
        <v>0</v>
      </c>
      <c r="N57" s="17">
        <v>0</v>
      </c>
      <c r="O57" s="17">
        <v>0</v>
      </c>
      <c r="P57" s="17">
        <v>2048063</v>
      </c>
      <c r="Q57" s="17">
        <v>131992</v>
      </c>
      <c r="R57" s="17">
        <v>0</v>
      </c>
      <c r="S57" s="17">
        <v>12898</v>
      </c>
      <c r="T57" s="17">
        <v>5381</v>
      </c>
      <c r="U57" s="17">
        <v>50911</v>
      </c>
      <c r="V57" s="17">
        <v>16294</v>
      </c>
      <c r="W57" s="17">
        <v>0</v>
      </c>
      <c r="X57" s="17">
        <v>373891</v>
      </c>
      <c r="Y57" s="17">
        <v>0</v>
      </c>
      <c r="Z57" s="17">
        <v>0</v>
      </c>
      <c r="AA57" s="17">
        <v>15057780</v>
      </c>
      <c r="AB57" s="17">
        <v>0</v>
      </c>
      <c r="AC57" s="17">
        <v>0</v>
      </c>
      <c r="AD57" s="17">
        <f t="shared" si="1"/>
        <v>13211283</v>
      </c>
    </row>
    <row r="58" spans="1:30" x14ac:dyDescent="0.3">
      <c r="A58" s="15" t="s">
        <v>109</v>
      </c>
      <c r="B58" s="14" t="s">
        <v>110</v>
      </c>
      <c r="C58" s="14">
        <v>1</v>
      </c>
      <c r="D58" s="14">
        <v>0</v>
      </c>
      <c r="E58" s="17">
        <v>8952996</v>
      </c>
      <c r="F58" s="17">
        <v>0</v>
      </c>
      <c r="G58" s="17">
        <v>0</v>
      </c>
      <c r="H58" s="17">
        <v>0</v>
      </c>
      <c r="I58" s="17">
        <v>927974</v>
      </c>
      <c r="J58" s="17">
        <v>2229335</v>
      </c>
      <c r="K58" s="17">
        <v>0</v>
      </c>
      <c r="L58" s="17">
        <v>0</v>
      </c>
      <c r="M58" s="17">
        <v>0</v>
      </c>
      <c r="N58" s="17">
        <v>0</v>
      </c>
      <c r="O58" s="17">
        <v>0</v>
      </c>
      <c r="P58" s="17">
        <v>1476299</v>
      </c>
      <c r="Q58" s="17">
        <v>144585</v>
      </c>
      <c r="R58" s="17">
        <v>0</v>
      </c>
      <c r="S58" s="17">
        <v>14291</v>
      </c>
      <c r="T58" s="17">
        <v>5962</v>
      </c>
      <c r="U58" s="17">
        <v>57610</v>
      </c>
      <c r="V58" s="17">
        <v>15422</v>
      </c>
      <c r="W58" s="17">
        <v>0</v>
      </c>
      <c r="X58" s="17">
        <v>118411</v>
      </c>
      <c r="Y58" s="17">
        <v>0</v>
      </c>
      <c r="Z58" s="17">
        <v>0</v>
      </c>
      <c r="AA58" s="17">
        <v>13942885</v>
      </c>
      <c r="AB58" s="17">
        <v>0</v>
      </c>
      <c r="AC58" s="17">
        <v>0</v>
      </c>
      <c r="AD58" s="17">
        <f t="shared" si="1"/>
        <v>11713550</v>
      </c>
    </row>
    <row r="59" spans="1:30" x14ac:dyDescent="0.3">
      <c r="A59" s="15" t="s">
        <v>111</v>
      </c>
      <c r="B59" s="14" t="s">
        <v>112</v>
      </c>
      <c r="C59" s="14">
        <v>1</v>
      </c>
      <c r="D59" s="14">
        <v>0</v>
      </c>
      <c r="E59" s="17">
        <v>7152416</v>
      </c>
      <c r="F59" s="17">
        <v>0</v>
      </c>
      <c r="G59" s="17">
        <v>0</v>
      </c>
      <c r="H59" s="17">
        <v>2115</v>
      </c>
      <c r="I59" s="17">
        <v>644605</v>
      </c>
      <c r="J59" s="17">
        <v>1868856</v>
      </c>
      <c r="K59" s="17">
        <v>0</v>
      </c>
      <c r="L59" s="17">
        <v>0</v>
      </c>
      <c r="M59" s="17">
        <v>0</v>
      </c>
      <c r="N59" s="17">
        <v>0</v>
      </c>
      <c r="O59" s="17">
        <v>0</v>
      </c>
      <c r="P59" s="17">
        <v>1257415</v>
      </c>
      <c r="Q59" s="17">
        <v>12897</v>
      </c>
      <c r="R59" s="17">
        <v>0</v>
      </c>
      <c r="S59" s="17">
        <v>13108</v>
      </c>
      <c r="T59" s="17">
        <v>5468</v>
      </c>
      <c r="U59" s="17">
        <v>49338</v>
      </c>
      <c r="V59" s="17">
        <v>12854</v>
      </c>
      <c r="W59" s="17">
        <v>0</v>
      </c>
      <c r="X59" s="17">
        <v>300000</v>
      </c>
      <c r="Y59" s="17">
        <v>0</v>
      </c>
      <c r="Z59" s="17">
        <v>0</v>
      </c>
      <c r="AA59" s="17">
        <v>11319072</v>
      </c>
      <c r="AB59" s="17">
        <v>0</v>
      </c>
      <c r="AC59" s="17">
        <v>0</v>
      </c>
      <c r="AD59" s="17">
        <f t="shared" si="1"/>
        <v>9450216</v>
      </c>
    </row>
    <row r="60" spans="1:30" x14ac:dyDescent="0.3">
      <c r="A60" s="15" t="s">
        <v>113</v>
      </c>
      <c r="B60" s="14" t="s">
        <v>114</v>
      </c>
      <c r="C60" s="14">
        <v>1</v>
      </c>
      <c r="D60" s="14">
        <v>0</v>
      </c>
      <c r="E60" s="17">
        <v>7674242</v>
      </c>
      <c r="F60" s="17">
        <v>0</v>
      </c>
      <c r="G60" s="17">
        <v>0</v>
      </c>
      <c r="H60" s="17">
        <v>7813</v>
      </c>
      <c r="I60" s="17">
        <v>774923</v>
      </c>
      <c r="J60" s="17">
        <v>4549597</v>
      </c>
      <c r="K60" s="17">
        <v>0</v>
      </c>
      <c r="L60" s="17">
        <v>0</v>
      </c>
      <c r="M60" s="17">
        <v>0</v>
      </c>
      <c r="N60" s="17">
        <v>0</v>
      </c>
      <c r="O60" s="17">
        <v>0</v>
      </c>
      <c r="P60" s="17">
        <v>1598012</v>
      </c>
      <c r="Q60" s="17">
        <v>282924</v>
      </c>
      <c r="R60" s="17">
        <v>70172</v>
      </c>
      <c r="S60" s="17">
        <v>20778</v>
      </c>
      <c r="T60" s="17">
        <v>8668</v>
      </c>
      <c r="U60" s="17">
        <v>75085</v>
      </c>
      <c r="V60" s="17">
        <v>23731</v>
      </c>
      <c r="W60" s="17">
        <v>0</v>
      </c>
      <c r="X60" s="17">
        <v>132675</v>
      </c>
      <c r="Y60" s="17">
        <v>1094</v>
      </c>
      <c r="Z60" s="17">
        <v>0</v>
      </c>
      <c r="AA60" s="17">
        <v>15219714</v>
      </c>
      <c r="AB60" s="17">
        <v>0</v>
      </c>
      <c r="AC60" s="17">
        <v>0</v>
      </c>
      <c r="AD60" s="17">
        <f t="shared" si="1"/>
        <v>10670117</v>
      </c>
    </row>
    <row r="61" spans="1:30" x14ac:dyDescent="0.3">
      <c r="A61" s="15" t="s">
        <v>115</v>
      </c>
      <c r="B61" s="14" t="s">
        <v>116</v>
      </c>
      <c r="C61" s="14">
        <v>1</v>
      </c>
      <c r="D61" s="14">
        <v>0</v>
      </c>
      <c r="E61" s="17">
        <v>7596393</v>
      </c>
      <c r="F61" s="17">
        <v>0</v>
      </c>
      <c r="G61" s="17">
        <v>0</v>
      </c>
      <c r="H61" s="17">
        <v>0</v>
      </c>
      <c r="I61" s="17">
        <v>788051</v>
      </c>
      <c r="J61" s="17">
        <v>1318064</v>
      </c>
      <c r="K61" s="17">
        <v>0</v>
      </c>
      <c r="L61" s="17">
        <v>0</v>
      </c>
      <c r="M61" s="17">
        <v>0</v>
      </c>
      <c r="N61" s="17">
        <v>0</v>
      </c>
      <c r="O61" s="17">
        <v>0</v>
      </c>
      <c r="P61" s="17">
        <v>1155566</v>
      </c>
      <c r="Q61" s="17">
        <v>179789</v>
      </c>
      <c r="R61" s="17">
        <v>137225</v>
      </c>
      <c r="S61" s="17">
        <v>11580</v>
      </c>
      <c r="T61" s="17">
        <v>4831</v>
      </c>
      <c r="U61" s="17">
        <v>42756</v>
      </c>
      <c r="V61" s="17">
        <v>15471</v>
      </c>
      <c r="W61" s="17">
        <v>0</v>
      </c>
      <c r="X61" s="17">
        <v>76768</v>
      </c>
      <c r="Y61" s="17">
        <v>0</v>
      </c>
      <c r="Z61" s="17">
        <v>0</v>
      </c>
      <c r="AA61" s="17">
        <v>11326494</v>
      </c>
      <c r="AB61" s="17">
        <v>0</v>
      </c>
      <c r="AC61" s="17">
        <v>0</v>
      </c>
      <c r="AD61" s="17">
        <f t="shared" si="1"/>
        <v>10008430</v>
      </c>
    </row>
    <row r="62" spans="1:30" x14ac:dyDescent="0.3">
      <c r="A62" s="15" t="s">
        <v>117</v>
      </c>
      <c r="B62" s="14" t="s">
        <v>118</v>
      </c>
      <c r="C62" s="14">
        <v>1</v>
      </c>
      <c r="D62" s="14">
        <v>0</v>
      </c>
      <c r="E62" s="17">
        <v>11976214</v>
      </c>
      <c r="F62" s="17">
        <v>0</v>
      </c>
      <c r="G62" s="17">
        <v>0</v>
      </c>
      <c r="H62" s="17">
        <v>1272</v>
      </c>
      <c r="I62" s="17">
        <v>1113498</v>
      </c>
      <c r="J62" s="17">
        <v>2337704</v>
      </c>
      <c r="K62" s="17">
        <v>0</v>
      </c>
      <c r="L62" s="17">
        <v>0</v>
      </c>
      <c r="M62" s="17">
        <v>0</v>
      </c>
      <c r="N62" s="17">
        <v>0</v>
      </c>
      <c r="O62" s="17">
        <v>0</v>
      </c>
      <c r="P62" s="17">
        <v>1060540</v>
      </c>
      <c r="Q62" s="17">
        <v>477495</v>
      </c>
      <c r="R62" s="17">
        <v>0</v>
      </c>
      <c r="S62" s="17">
        <v>12524</v>
      </c>
      <c r="T62" s="17">
        <v>5225</v>
      </c>
      <c r="U62" s="17">
        <v>49338</v>
      </c>
      <c r="V62" s="17">
        <v>15417</v>
      </c>
      <c r="W62" s="17">
        <v>0</v>
      </c>
      <c r="X62" s="17">
        <v>247225</v>
      </c>
      <c r="Y62" s="17">
        <v>0</v>
      </c>
      <c r="Z62" s="17">
        <v>0</v>
      </c>
      <c r="AA62" s="17">
        <v>17296452</v>
      </c>
      <c r="AB62" s="17">
        <v>0</v>
      </c>
      <c r="AC62" s="17">
        <v>100000</v>
      </c>
      <c r="AD62" s="17">
        <f t="shared" si="1"/>
        <v>14958748</v>
      </c>
    </row>
    <row r="63" spans="1:30" x14ac:dyDescent="0.3">
      <c r="A63" s="15" t="s">
        <v>119</v>
      </c>
      <c r="B63" s="14" t="s">
        <v>120</v>
      </c>
      <c r="C63" s="14">
        <v>1</v>
      </c>
      <c r="D63" s="14">
        <v>0</v>
      </c>
      <c r="E63" s="17">
        <v>4346109</v>
      </c>
      <c r="F63" s="17">
        <v>0</v>
      </c>
      <c r="G63" s="17">
        <v>256703</v>
      </c>
      <c r="H63" s="17">
        <v>0</v>
      </c>
      <c r="I63" s="17">
        <v>311289</v>
      </c>
      <c r="J63" s="17">
        <v>2568371</v>
      </c>
      <c r="K63" s="17">
        <v>432185</v>
      </c>
      <c r="L63" s="17">
        <v>0</v>
      </c>
      <c r="M63" s="17">
        <v>0</v>
      </c>
      <c r="N63" s="17">
        <v>0</v>
      </c>
      <c r="O63" s="17">
        <v>0</v>
      </c>
      <c r="P63" s="17">
        <v>364513</v>
      </c>
      <c r="Q63" s="17">
        <v>40829</v>
      </c>
      <c r="R63" s="17">
        <v>0</v>
      </c>
      <c r="S63" s="17">
        <v>11490</v>
      </c>
      <c r="T63" s="17">
        <v>4607</v>
      </c>
      <c r="U63" s="17">
        <v>36057</v>
      </c>
      <c r="V63" s="17">
        <v>0</v>
      </c>
      <c r="W63" s="17">
        <v>0</v>
      </c>
      <c r="X63" s="17">
        <v>54000</v>
      </c>
      <c r="Y63" s="17">
        <v>0</v>
      </c>
      <c r="Z63" s="17">
        <v>0</v>
      </c>
      <c r="AA63" s="17">
        <v>8426153</v>
      </c>
      <c r="AB63" s="17">
        <v>0</v>
      </c>
      <c r="AC63" s="17">
        <v>0</v>
      </c>
      <c r="AD63" s="17">
        <f t="shared" si="1"/>
        <v>5425597</v>
      </c>
    </row>
    <row r="64" spans="1:30" x14ac:dyDescent="0.3">
      <c r="A64" s="15" t="s">
        <v>121</v>
      </c>
      <c r="B64" s="14" t="s">
        <v>122</v>
      </c>
      <c r="C64" s="14">
        <v>1</v>
      </c>
      <c r="D64" s="14">
        <v>0</v>
      </c>
      <c r="E64" s="17">
        <v>7832666</v>
      </c>
      <c r="F64" s="17">
        <v>0</v>
      </c>
      <c r="G64" s="17">
        <v>0</v>
      </c>
      <c r="H64" s="17">
        <v>328</v>
      </c>
      <c r="I64" s="17">
        <v>1200304</v>
      </c>
      <c r="J64" s="17">
        <v>2426279</v>
      </c>
      <c r="K64" s="17">
        <v>0</v>
      </c>
      <c r="L64" s="17">
        <v>0</v>
      </c>
      <c r="M64" s="17">
        <v>0</v>
      </c>
      <c r="N64" s="17">
        <v>0</v>
      </c>
      <c r="O64" s="17">
        <v>0</v>
      </c>
      <c r="P64" s="17">
        <v>1032760</v>
      </c>
      <c r="Q64" s="17">
        <v>288839</v>
      </c>
      <c r="R64" s="17">
        <v>144190</v>
      </c>
      <c r="S64" s="17">
        <v>10412</v>
      </c>
      <c r="T64" s="17">
        <v>3712</v>
      </c>
      <c r="U64" s="17">
        <v>25331</v>
      </c>
      <c r="V64" s="17">
        <v>2810</v>
      </c>
      <c r="W64" s="17">
        <v>0</v>
      </c>
      <c r="X64" s="17">
        <v>99112</v>
      </c>
      <c r="Y64" s="17">
        <v>0</v>
      </c>
      <c r="Z64" s="17">
        <v>0</v>
      </c>
      <c r="AA64" s="17">
        <v>13066743</v>
      </c>
      <c r="AB64" s="17">
        <v>0</v>
      </c>
      <c r="AC64" s="17">
        <v>100000</v>
      </c>
      <c r="AD64" s="17">
        <f t="shared" si="1"/>
        <v>10640464</v>
      </c>
    </row>
    <row r="65" spans="1:30" x14ac:dyDescent="0.3">
      <c r="A65" s="15" t="s">
        <v>123</v>
      </c>
      <c r="B65" s="14" t="s">
        <v>124</v>
      </c>
      <c r="C65" s="14">
        <v>1</v>
      </c>
      <c r="D65" s="14">
        <v>0</v>
      </c>
      <c r="E65" s="17">
        <v>4037639</v>
      </c>
      <c r="F65" s="17">
        <v>0</v>
      </c>
      <c r="G65" s="17">
        <v>111903</v>
      </c>
      <c r="H65" s="17">
        <v>0</v>
      </c>
      <c r="I65" s="17">
        <v>355646</v>
      </c>
      <c r="J65" s="17">
        <v>839595</v>
      </c>
      <c r="K65" s="17">
        <v>0</v>
      </c>
      <c r="L65" s="17">
        <v>0</v>
      </c>
      <c r="M65" s="17">
        <v>0</v>
      </c>
      <c r="N65" s="17">
        <v>0</v>
      </c>
      <c r="O65" s="17">
        <v>0</v>
      </c>
      <c r="P65" s="17">
        <v>378446</v>
      </c>
      <c r="Q65" s="17">
        <v>52419</v>
      </c>
      <c r="R65" s="17">
        <v>0</v>
      </c>
      <c r="S65" s="17">
        <v>7805</v>
      </c>
      <c r="T65" s="17">
        <v>2953</v>
      </c>
      <c r="U65" s="17">
        <v>22400</v>
      </c>
      <c r="V65" s="17">
        <v>7251</v>
      </c>
      <c r="W65" s="17">
        <v>0</v>
      </c>
      <c r="X65" s="17">
        <v>45854</v>
      </c>
      <c r="Y65" s="17">
        <v>0</v>
      </c>
      <c r="Z65" s="17">
        <v>0</v>
      </c>
      <c r="AA65" s="17">
        <v>5861911</v>
      </c>
      <c r="AB65" s="17">
        <v>0</v>
      </c>
      <c r="AC65" s="17">
        <v>100000</v>
      </c>
      <c r="AD65" s="17">
        <f t="shared" si="1"/>
        <v>5022316</v>
      </c>
    </row>
    <row r="66" spans="1:30" x14ac:dyDescent="0.3">
      <c r="A66" s="15" t="s">
        <v>125</v>
      </c>
      <c r="B66" s="14" t="s">
        <v>126</v>
      </c>
      <c r="C66" s="14">
        <v>1</v>
      </c>
      <c r="D66" s="14">
        <v>0</v>
      </c>
      <c r="E66" s="17">
        <v>22310800</v>
      </c>
      <c r="F66" s="17">
        <v>0</v>
      </c>
      <c r="G66" s="17">
        <v>0</v>
      </c>
      <c r="H66" s="17">
        <v>0</v>
      </c>
      <c r="I66" s="17">
        <v>1080440</v>
      </c>
      <c r="J66" s="17">
        <v>4670746</v>
      </c>
      <c r="K66" s="17">
        <v>0</v>
      </c>
      <c r="L66" s="17">
        <v>0</v>
      </c>
      <c r="M66" s="17">
        <v>0</v>
      </c>
      <c r="N66" s="17">
        <v>0</v>
      </c>
      <c r="O66" s="17">
        <v>0</v>
      </c>
      <c r="P66" s="17">
        <v>2215730</v>
      </c>
      <c r="Q66" s="17">
        <v>789241</v>
      </c>
      <c r="R66" s="17">
        <v>467741</v>
      </c>
      <c r="S66" s="17">
        <v>21090</v>
      </c>
      <c r="T66" s="17">
        <v>4182</v>
      </c>
      <c r="U66" s="17">
        <v>86774</v>
      </c>
      <c r="V66" s="17">
        <v>44100</v>
      </c>
      <c r="W66" s="17">
        <v>0</v>
      </c>
      <c r="X66" s="17">
        <v>1799942</v>
      </c>
      <c r="Y66" s="17">
        <v>0</v>
      </c>
      <c r="Z66" s="17">
        <v>0</v>
      </c>
      <c r="AA66" s="17">
        <v>33490786</v>
      </c>
      <c r="AB66" s="17">
        <v>0</v>
      </c>
      <c r="AC66" s="17">
        <v>357648</v>
      </c>
      <c r="AD66" s="17">
        <f t="shared" si="1"/>
        <v>28820040</v>
      </c>
    </row>
    <row r="67" spans="1:30" x14ac:dyDescent="0.3">
      <c r="A67" s="15" t="s">
        <v>127</v>
      </c>
      <c r="B67" s="14" t="s">
        <v>128</v>
      </c>
      <c r="C67" s="14">
        <v>1</v>
      </c>
      <c r="D67" s="14">
        <v>0</v>
      </c>
      <c r="E67" s="17">
        <v>3482630</v>
      </c>
      <c r="F67" s="17">
        <v>0</v>
      </c>
      <c r="G67" s="17">
        <v>0</v>
      </c>
      <c r="H67" s="17">
        <v>0</v>
      </c>
      <c r="I67" s="17">
        <v>497486</v>
      </c>
      <c r="J67" s="17">
        <v>1272456</v>
      </c>
      <c r="K67" s="17">
        <v>0</v>
      </c>
      <c r="L67" s="17">
        <v>0</v>
      </c>
      <c r="M67" s="17">
        <v>0</v>
      </c>
      <c r="N67" s="17">
        <v>0</v>
      </c>
      <c r="O67" s="17">
        <v>0</v>
      </c>
      <c r="P67" s="17">
        <v>415217</v>
      </c>
      <c r="Q67" s="17">
        <v>190986</v>
      </c>
      <c r="R67" s="17">
        <v>25534</v>
      </c>
      <c r="S67" s="17">
        <v>9663</v>
      </c>
      <c r="T67" s="17">
        <v>4031</v>
      </c>
      <c r="U67" s="17">
        <v>36698</v>
      </c>
      <c r="V67" s="17">
        <v>7321</v>
      </c>
      <c r="W67" s="17">
        <v>0</v>
      </c>
      <c r="X67" s="17">
        <v>67500</v>
      </c>
      <c r="Y67" s="17">
        <v>0</v>
      </c>
      <c r="Z67" s="17">
        <v>0</v>
      </c>
      <c r="AA67" s="17">
        <v>6009522</v>
      </c>
      <c r="AB67" s="17">
        <v>0</v>
      </c>
      <c r="AC67" s="17">
        <v>0</v>
      </c>
      <c r="AD67" s="17">
        <f t="shared" si="1"/>
        <v>4737066</v>
      </c>
    </row>
    <row r="68" spans="1:30" x14ac:dyDescent="0.3">
      <c r="A68" s="15" t="s">
        <v>129</v>
      </c>
      <c r="B68" s="14" t="s">
        <v>130</v>
      </c>
      <c r="C68" s="14">
        <v>1</v>
      </c>
      <c r="D68" s="14">
        <v>0</v>
      </c>
      <c r="E68" s="17">
        <v>9843807</v>
      </c>
      <c r="F68" s="17">
        <v>0</v>
      </c>
      <c r="G68" s="17">
        <v>0</v>
      </c>
      <c r="H68" s="17">
        <v>0</v>
      </c>
      <c r="I68" s="17">
        <v>1068908</v>
      </c>
      <c r="J68" s="17">
        <v>2108610</v>
      </c>
      <c r="K68" s="17">
        <v>0</v>
      </c>
      <c r="L68" s="17">
        <v>0</v>
      </c>
      <c r="M68" s="17">
        <v>0</v>
      </c>
      <c r="N68" s="17">
        <v>0</v>
      </c>
      <c r="O68" s="17">
        <v>0</v>
      </c>
      <c r="P68" s="17">
        <v>1268975</v>
      </c>
      <c r="Q68" s="17">
        <v>0</v>
      </c>
      <c r="R68" s="17">
        <v>289148</v>
      </c>
      <c r="S68" s="17">
        <v>17692</v>
      </c>
      <c r="T68" s="17">
        <v>7381</v>
      </c>
      <c r="U68" s="17">
        <v>66930</v>
      </c>
      <c r="V68" s="17">
        <v>22722</v>
      </c>
      <c r="W68" s="17">
        <v>0</v>
      </c>
      <c r="X68" s="17">
        <v>155082</v>
      </c>
      <c r="Y68" s="17">
        <v>0</v>
      </c>
      <c r="Z68" s="17">
        <v>0</v>
      </c>
      <c r="AA68" s="17">
        <v>14849255</v>
      </c>
      <c r="AB68" s="17">
        <v>0</v>
      </c>
      <c r="AC68" s="17">
        <v>0</v>
      </c>
      <c r="AD68" s="17">
        <f t="shared" si="1"/>
        <v>12740645</v>
      </c>
    </row>
    <row r="69" spans="1:30" x14ac:dyDescent="0.3">
      <c r="A69" s="15" t="s">
        <v>131</v>
      </c>
      <c r="B69" s="14" t="s">
        <v>132</v>
      </c>
      <c r="C69" s="14">
        <v>1</v>
      </c>
      <c r="D69" s="14">
        <v>0</v>
      </c>
      <c r="E69" s="17">
        <v>10224594</v>
      </c>
      <c r="F69" s="17">
        <v>0</v>
      </c>
      <c r="G69" s="17">
        <v>0</v>
      </c>
      <c r="H69" s="17">
        <v>3791</v>
      </c>
      <c r="I69" s="17">
        <v>1194990</v>
      </c>
      <c r="J69" s="17">
        <v>1786565</v>
      </c>
      <c r="K69" s="17">
        <v>0</v>
      </c>
      <c r="L69" s="17">
        <v>0</v>
      </c>
      <c r="M69" s="17">
        <v>0</v>
      </c>
      <c r="N69" s="17">
        <v>0</v>
      </c>
      <c r="O69" s="17">
        <v>0</v>
      </c>
      <c r="P69" s="17">
        <v>1653034</v>
      </c>
      <c r="Q69" s="17">
        <v>407016</v>
      </c>
      <c r="R69" s="17">
        <v>70450</v>
      </c>
      <c r="S69" s="17">
        <v>15625</v>
      </c>
      <c r="T69" s="17">
        <v>6518</v>
      </c>
      <c r="U69" s="17">
        <v>61454</v>
      </c>
      <c r="V69" s="17">
        <v>19789</v>
      </c>
      <c r="W69" s="17">
        <v>0</v>
      </c>
      <c r="X69" s="17">
        <v>297145</v>
      </c>
      <c r="Y69" s="17">
        <v>0</v>
      </c>
      <c r="Z69" s="17">
        <v>0</v>
      </c>
      <c r="AA69" s="17">
        <v>15740971</v>
      </c>
      <c r="AB69" s="17">
        <v>0</v>
      </c>
      <c r="AC69" s="17">
        <v>100000</v>
      </c>
      <c r="AD69" s="17">
        <f t="shared" si="1"/>
        <v>13954406</v>
      </c>
    </row>
    <row r="70" spans="1:30" x14ac:dyDescent="0.3">
      <c r="A70" s="15" t="s">
        <v>133</v>
      </c>
      <c r="B70" s="14" t="s">
        <v>134</v>
      </c>
      <c r="C70" s="14">
        <v>1</v>
      </c>
      <c r="D70" s="14">
        <v>0</v>
      </c>
      <c r="E70" s="17">
        <v>4822646</v>
      </c>
      <c r="F70" s="17">
        <v>0</v>
      </c>
      <c r="G70" s="17">
        <v>0</v>
      </c>
      <c r="H70" s="17">
        <v>0</v>
      </c>
      <c r="I70" s="17">
        <v>742845</v>
      </c>
      <c r="J70" s="17">
        <v>1072177</v>
      </c>
      <c r="K70" s="17">
        <v>0</v>
      </c>
      <c r="L70" s="17">
        <v>0</v>
      </c>
      <c r="M70" s="17">
        <v>0</v>
      </c>
      <c r="N70" s="17">
        <v>0</v>
      </c>
      <c r="O70" s="17">
        <v>0</v>
      </c>
      <c r="P70" s="17">
        <v>652344</v>
      </c>
      <c r="Q70" s="17">
        <v>133052</v>
      </c>
      <c r="R70" s="17">
        <v>57178</v>
      </c>
      <c r="S70" s="17">
        <v>6637</v>
      </c>
      <c r="T70" s="17">
        <v>2768</v>
      </c>
      <c r="U70" s="17">
        <v>26155</v>
      </c>
      <c r="V70" s="17">
        <v>7591</v>
      </c>
      <c r="W70" s="17">
        <v>0</v>
      </c>
      <c r="X70" s="17">
        <v>114416</v>
      </c>
      <c r="Y70" s="17">
        <v>0</v>
      </c>
      <c r="Z70" s="17">
        <v>0</v>
      </c>
      <c r="AA70" s="17">
        <v>7637809</v>
      </c>
      <c r="AB70" s="17">
        <v>0</v>
      </c>
      <c r="AC70" s="17">
        <v>100000</v>
      </c>
      <c r="AD70" s="17">
        <f t="shared" ref="AD70:AD133" si="2">AA70-J70-K70</f>
        <v>6565632</v>
      </c>
    </row>
    <row r="71" spans="1:30" x14ac:dyDescent="0.3">
      <c r="A71" s="15" t="s">
        <v>135</v>
      </c>
      <c r="B71" s="14" t="s">
        <v>136</v>
      </c>
      <c r="C71" s="14">
        <v>1</v>
      </c>
      <c r="D71" s="14">
        <v>0</v>
      </c>
      <c r="E71" s="17">
        <v>6552703</v>
      </c>
      <c r="F71" s="17">
        <v>0</v>
      </c>
      <c r="G71" s="17">
        <v>0</v>
      </c>
      <c r="H71" s="17">
        <v>2275</v>
      </c>
      <c r="I71" s="17">
        <v>562284</v>
      </c>
      <c r="J71" s="17">
        <v>801098</v>
      </c>
      <c r="K71" s="17">
        <v>0</v>
      </c>
      <c r="L71" s="17">
        <v>0</v>
      </c>
      <c r="M71" s="17">
        <v>0</v>
      </c>
      <c r="N71" s="17">
        <v>0</v>
      </c>
      <c r="O71" s="17">
        <v>0</v>
      </c>
      <c r="P71" s="17">
        <v>569325</v>
      </c>
      <c r="Q71" s="17">
        <v>0</v>
      </c>
      <c r="R71" s="17">
        <v>9272</v>
      </c>
      <c r="S71" s="17">
        <v>6981</v>
      </c>
      <c r="T71" s="17">
        <v>2912</v>
      </c>
      <c r="U71" s="17">
        <v>26504</v>
      </c>
      <c r="V71" s="17">
        <v>8470</v>
      </c>
      <c r="W71" s="17">
        <v>0</v>
      </c>
      <c r="X71" s="17">
        <v>77100</v>
      </c>
      <c r="Y71" s="17">
        <v>0</v>
      </c>
      <c r="Z71" s="17">
        <v>0</v>
      </c>
      <c r="AA71" s="17">
        <v>8618924</v>
      </c>
      <c r="AB71" s="17">
        <v>0</v>
      </c>
      <c r="AC71" s="17">
        <v>0</v>
      </c>
      <c r="AD71" s="17">
        <f t="shared" si="2"/>
        <v>7817826</v>
      </c>
    </row>
    <row r="72" spans="1:30" x14ac:dyDescent="0.3">
      <c r="A72" s="15" t="s">
        <v>137</v>
      </c>
      <c r="B72" s="14" t="s">
        <v>138</v>
      </c>
      <c r="C72" s="14">
        <v>1</v>
      </c>
      <c r="D72" s="14">
        <v>0</v>
      </c>
      <c r="E72" s="17">
        <v>50784833</v>
      </c>
      <c r="F72" s="17">
        <v>0</v>
      </c>
      <c r="G72" s="17">
        <v>0</v>
      </c>
      <c r="H72" s="17">
        <v>0</v>
      </c>
      <c r="I72" s="17">
        <v>1436456</v>
      </c>
      <c r="J72" s="17">
        <v>9179597</v>
      </c>
      <c r="K72" s="17">
        <v>0</v>
      </c>
      <c r="L72" s="17">
        <v>0</v>
      </c>
      <c r="M72" s="17">
        <v>0</v>
      </c>
      <c r="N72" s="17">
        <v>0</v>
      </c>
      <c r="O72" s="17">
        <v>0</v>
      </c>
      <c r="P72" s="17">
        <v>4478841</v>
      </c>
      <c r="Q72" s="17">
        <v>1184306</v>
      </c>
      <c r="R72" s="17">
        <v>916168</v>
      </c>
      <c r="S72" s="17">
        <v>68819</v>
      </c>
      <c r="T72" s="17">
        <v>28712</v>
      </c>
      <c r="U72" s="17">
        <v>268941</v>
      </c>
      <c r="V72" s="17">
        <v>99502</v>
      </c>
      <c r="W72" s="17">
        <v>0</v>
      </c>
      <c r="X72" s="17">
        <v>3066147</v>
      </c>
      <c r="Y72" s="17">
        <v>0</v>
      </c>
      <c r="Z72" s="17">
        <v>0</v>
      </c>
      <c r="AA72" s="17">
        <v>71512322</v>
      </c>
      <c r="AB72" s="17">
        <v>0</v>
      </c>
      <c r="AC72" s="17">
        <v>422610</v>
      </c>
      <c r="AD72" s="17">
        <f t="shared" si="2"/>
        <v>62332725</v>
      </c>
    </row>
    <row r="73" spans="1:30" x14ac:dyDescent="0.3">
      <c r="A73" s="15" t="s">
        <v>139</v>
      </c>
      <c r="B73" s="14" t="s">
        <v>140</v>
      </c>
      <c r="C73" s="14">
        <v>1</v>
      </c>
      <c r="D73" s="14">
        <v>0</v>
      </c>
      <c r="E73" s="17">
        <v>9313439</v>
      </c>
      <c r="F73" s="17">
        <v>0</v>
      </c>
      <c r="G73" s="17">
        <v>0</v>
      </c>
      <c r="H73" s="17">
        <v>0</v>
      </c>
      <c r="I73" s="17">
        <v>734408</v>
      </c>
      <c r="J73" s="17">
        <v>456639</v>
      </c>
      <c r="K73" s="17">
        <v>0</v>
      </c>
      <c r="L73" s="17">
        <v>0</v>
      </c>
      <c r="M73" s="17">
        <v>0</v>
      </c>
      <c r="N73" s="17">
        <v>0</v>
      </c>
      <c r="O73" s="17">
        <v>0</v>
      </c>
      <c r="P73" s="17">
        <v>1227485</v>
      </c>
      <c r="Q73" s="17">
        <v>312470</v>
      </c>
      <c r="R73" s="17">
        <v>14319</v>
      </c>
      <c r="S73" s="17">
        <v>21901</v>
      </c>
      <c r="T73" s="17">
        <v>9137</v>
      </c>
      <c r="U73" s="17">
        <v>86385</v>
      </c>
      <c r="V73" s="17">
        <v>14245</v>
      </c>
      <c r="W73" s="17">
        <v>0</v>
      </c>
      <c r="X73" s="17">
        <v>136560</v>
      </c>
      <c r="Y73" s="17">
        <v>0</v>
      </c>
      <c r="Z73" s="17">
        <v>0</v>
      </c>
      <c r="AA73" s="17">
        <v>12326988</v>
      </c>
      <c r="AB73" s="17">
        <v>0</v>
      </c>
      <c r="AC73" s="17">
        <v>0</v>
      </c>
      <c r="AD73" s="17">
        <f t="shared" si="2"/>
        <v>11870349</v>
      </c>
    </row>
    <row r="74" spans="1:30" x14ac:dyDescent="0.3">
      <c r="A74" s="15" t="s">
        <v>141</v>
      </c>
      <c r="B74" s="14" t="s">
        <v>142</v>
      </c>
      <c r="C74" s="14">
        <v>1</v>
      </c>
      <c r="D74" s="14">
        <v>0</v>
      </c>
      <c r="E74" s="17">
        <v>7763200</v>
      </c>
      <c r="F74" s="17">
        <v>0</v>
      </c>
      <c r="G74" s="17">
        <v>275127</v>
      </c>
      <c r="H74" s="17">
        <v>0</v>
      </c>
      <c r="I74" s="17">
        <v>522753</v>
      </c>
      <c r="J74" s="17">
        <v>1453251</v>
      </c>
      <c r="K74" s="17">
        <v>0</v>
      </c>
      <c r="L74" s="17">
        <v>0</v>
      </c>
      <c r="M74" s="17">
        <v>0</v>
      </c>
      <c r="N74" s="17">
        <v>0</v>
      </c>
      <c r="O74" s="17">
        <v>0</v>
      </c>
      <c r="P74" s="17">
        <v>827736</v>
      </c>
      <c r="Q74" s="17">
        <v>381072</v>
      </c>
      <c r="R74" s="17">
        <v>0</v>
      </c>
      <c r="S74" s="17">
        <v>8060</v>
      </c>
      <c r="T74" s="17">
        <v>3362</v>
      </c>
      <c r="U74" s="17">
        <v>32096</v>
      </c>
      <c r="V74" s="17">
        <v>10234</v>
      </c>
      <c r="W74" s="17">
        <v>0</v>
      </c>
      <c r="X74" s="17">
        <v>447419</v>
      </c>
      <c r="Y74" s="17">
        <v>0</v>
      </c>
      <c r="Z74" s="17">
        <v>0</v>
      </c>
      <c r="AA74" s="17">
        <v>11724310</v>
      </c>
      <c r="AB74" s="17">
        <v>0</v>
      </c>
      <c r="AC74" s="17">
        <v>100000</v>
      </c>
      <c r="AD74" s="17">
        <f t="shared" si="2"/>
        <v>10271059</v>
      </c>
    </row>
    <row r="75" spans="1:30" x14ac:dyDescent="0.3">
      <c r="A75" s="15" t="s">
        <v>143</v>
      </c>
      <c r="B75" s="14" t="s">
        <v>144</v>
      </c>
      <c r="C75" s="14">
        <v>1</v>
      </c>
      <c r="D75" s="14">
        <v>0</v>
      </c>
      <c r="E75" s="17">
        <v>4509375</v>
      </c>
      <c r="F75" s="17">
        <v>0</v>
      </c>
      <c r="G75" s="17">
        <v>147825</v>
      </c>
      <c r="H75" s="17">
        <v>502</v>
      </c>
      <c r="I75" s="17">
        <v>483886</v>
      </c>
      <c r="J75" s="17">
        <v>1013185</v>
      </c>
      <c r="K75" s="17">
        <v>0</v>
      </c>
      <c r="L75" s="17">
        <v>0</v>
      </c>
      <c r="M75" s="17">
        <v>0</v>
      </c>
      <c r="N75" s="17">
        <v>0</v>
      </c>
      <c r="O75" s="17">
        <v>0</v>
      </c>
      <c r="P75" s="17">
        <v>625556</v>
      </c>
      <c r="Q75" s="17">
        <v>0</v>
      </c>
      <c r="R75" s="17">
        <v>0</v>
      </c>
      <c r="S75" s="17">
        <v>2023</v>
      </c>
      <c r="T75" s="17">
        <v>843</v>
      </c>
      <c r="U75" s="17">
        <v>16310</v>
      </c>
      <c r="V75" s="17">
        <v>0</v>
      </c>
      <c r="W75" s="17">
        <v>0</v>
      </c>
      <c r="X75" s="17">
        <v>194319</v>
      </c>
      <c r="Y75" s="17">
        <v>0</v>
      </c>
      <c r="Z75" s="17">
        <v>0</v>
      </c>
      <c r="AA75" s="17">
        <v>6993824</v>
      </c>
      <c r="AB75" s="17">
        <v>0</v>
      </c>
      <c r="AC75" s="17">
        <v>100000</v>
      </c>
      <c r="AD75" s="17">
        <f t="shared" si="2"/>
        <v>5980639</v>
      </c>
    </row>
    <row r="76" spans="1:30" x14ac:dyDescent="0.3">
      <c r="A76" s="15" t="s">
        <v>145</v>
      </c>
      <c r="B76" s="14" t="s">
        <v>146</v>
      </c>
      <c r="C76" s="14">
        <v>1</v>
      </c>
      <c r="D76" s="14">
        <v>0</v>
      </c>
      <c r="E76" s="17">
        <v>5229069</v>
      </c>
      <c r="F76" s="17">
        <v>0</v>
      </c>
      <c r="G76" s="17">
        <v>0</v>
      </c>
      <c r="H76" s="17">
        <v>3263</v>
      </c>
      <c r="I76" s="17">
        <v>428274</v>
      </c>
      <c r="J76" s="17">
        <v>712723</v>
      </c>
      <c r="K76" s="17">
        <v>0</v>
      </c>
      <c r="L76" s="17">
        <v>0</v>
      </c>
      <c r="M76" s="17">
        <v>0</v>
      </c>
      <c r="N76" s="17">
        <v>0</v>
      </c>
      <c r="O76" s="17">
        <v>0</v>
      </c>
      <c r="P76" s="17">
        <v>583545</v>
      </c>
      <c r="Q76" s="17">
        <v>0</v>
      </c>
      <c r="R76" s="17">
        <v>0</v>
      </c>
      <c r="S76" s="17">
        <v>6996</v>
      </c>
      <c r="T76" s="17">
        <v>2918</v>
      </c>
      <c r="U76" s="17">
        <v>25339</v>
      </c>
      <c r="V76" s="17">
        <v>8239</v>
      </c>
      <c r="W76" s="17">
        <v>0</v>
      </c>
      <c r="X76" s="17">
        <v>234016</v>
      </c>
      <c r="Y76" s="17">
        <v>0</v>
      </c>
      <c r="Z76" s="17">
        <v>0</v>
      </c>
      <c r="AA76" s="17">
        <v>7234382</v>
      </c>
      <c r="AB76" s="17">
        <v>0</v>
      </c>
      <c r="AC76" s="17">
        <v>100000</v>
      </c>
      <c r="AD76" s="17">
        <f t="shared" si="2"/>
        <v>6521659</v>
      </c>
    </row>
    <row r="77" spans="1:30" x14ac:dyDescent="0.3">
      <c r="A77" s="15" t="s">
        <v>147</v>
      </c>
      <c r="B77" s="14" t="s">
        <v>148</v>
      </c>
      <c r="C77" s="14">
        <v>0</v>
      </c>
      <c r="D77" s="14">
        <v>0</v>
      </c>
      <c r="E77" s="17">
        <v>7186446</v>
      </c>
      <c r="F77" s="17">
        <v>0</v>
      </c>
      <c r="G77" s="17">
        <v>250006</v>
      </c>
      <c r="H77" s="17">
        <v>0</v>
      </c>
      <c r="I77" s="17">
        <v>569231</v>
      </c>
      <c r="J77" s="17">
        <v>744654</v>
      </c>
      <c r="K77" s="17">
        <v>0</v>
      </c>
      <c r="L77" s="17">
        <v>0</v>
      </c>
      <c r="M77" s="17">
        <v>0</v>
      </c>
      <c r="N77" s="17">
        <v>0</v>
      </c>
      <c r="O77" s="17">
        <v>0</v>
      </c>
      <c r="P77" s="17">
        <v>874483</v>
      </c>
      <c r="Q77" s="17">
        <v>193635</v>
      </c>
      <c r="R77" s="17">
        <v>0</v>
      </c>
      <c r="S77" s="17">
        <v>9947</v>
      </c>
      <c r="T77" s="17">
        <v>4150</v>
      </c>
      <c r="U77" s="17">
        <v>38911</v>
      </c>
      <c r="V77" s="17">
        <v>11249</v>
      </c>
      <c r="W77" s="17">
        <v>0</v>
      </c>
      <c r="X77" s="17">
        <v>71567</v>
      </c>
      <c r="Y77" s="17">
        <v>0</v>
      </c>
      <c r="Z77" s="17">
        <v>0</v>
      </c>
      <c r="AA77" s="17">
        <v>9954279</v>
      </c>
      <c r="AB77" s="17">
        <v>0</v>
      </c>
      <c r="AC77" s="17">
        <v>100000</v>
      </c>
      <c r="AD77" s="17">
        <f t="shared" si="2"/>
        <v>9209625</v>
      </c>
    </row>
    <row r="78" spans="1:30" x14ac:dyDescent="0.3">
      <c r="A78" s="15" t="s">
        <v>149</v>
      </c>
      <c r="B78" s="14" t="s">
        <v>150</v>
      </c>
      <c r="C78" s="14">
        <v>1</v>
      </c>
      <c r="D78" s="14">
        <v>0</v>
      </c>
      <c r="E78" s="17">
        <v>63807748</v>
      </c>
      <c r="F78" s="17">
        <v>1086733</v>
      </c>
      <c r="G78" s="17">
        <v>0</v>
      </c>
      <c r="H78" s="17">
        <v>28828</v>
      </c>
      <c r="I78" s="17">
        <v>4504444</v>
      </c>
      <c r="J78" s="17">
        <v>11060244</v>
      </c>
      <c r="K78" s="17">
        <v>0</v>
      </c>
      <c r="L78" s="17">
        <v>0</v>
      </c>
      <c r="M78" s="17">
        <v>0</v>
      </c>
      <c r="N78" s="17">
        <v>0</v>
      </c>
      <c r="O78" s="17">
        <v>0</v>
      </c>
      <c r="P78" s="17">
        <v>8528655</v>
      </c>
      <c r="Q78" s="17">
        <v>1246887</v>
      </c>
      <c r="R78" s="17">
        <v>0</v>
      </c>
      <c r="S78" s="17">
        <v>98958</v>
      </c>
      <c r="T78" s="17">
        <v>41287</v>
      </c>
      <c r="U78" s="17">
        <v>382878</v>
      </c>
      <c r="V78" s="17">
        <v>133168</v>
      </c>
      <c r="W78" s="17">
        <v>0</v>
      </c>
      <c r="X78" s="17">
        <v>1386068</v>
      </c>
      <c r="Y78" s="17">
        <v>0</v>
      </c>
      <c r="Z78" s="17">
        <v>0</v>
      </c>
      <c r="AA78" s="17">
        <v>92305898</v>
      </c>
      <c r="AB78" s="17">
        <v>0</v>
      </c>
      <c r="AC78" s="17">
        <v>501348</v>
      </c>
      <c r="AD78" s="17">
        <f t="shared" si="2"/>
        <v>81245654</v>
      </c>
    </row>
    <row r="79" spans="1:30" x14ac:dyDescent="0.3">
      <c r="A79" s="15" t="s">
        <v>151</v>
      </c>
      <c r="B79" s="14" t="s">
        <v>152</v>
      </c>
      <c r="C79" s="14">
        <v>1</v>
      </c>
      <c r="D79" s="14">
        <v>0</v>
      </c>
      <c r="E79" s="17">
        <v>21965334</v>
      </c>
      <c r="F79" s="17">
        <v>0</v>
      </c>
      <c r="G79" s="17">
        <v>0</v>
      </c>
      <c r="H79" s="17">
        <v>0</v>
      </c>
      <c r="I79" s="17">
        <v>2705263</v>
      </c>
      <c r="J79" s="17">
        <v>3573938</v>
      </c>
      <c r="K79" s="17">
        <v>0</v>
      </c>
      <c r="L79" s="17">
        <v>0</v>
      </c>
      <c r="M79" s="17">
        <v>0</v>
      </c>
      <c r="N79" s="17">
        <v>0</v>
      </c>
      <c r="O79" s="17">
        <v>0</v>
      </c>
      <c r="P79" s="17">
        <v>4959791</v>
      </c>
      <c r="Q79" s="17">
        <v>689640</v>
      </c>
      <c r="R79" s="17">
        <v>0</v>
      </c>
      <c r="S79" s="17">
        <v>65119</v>
      </c>
      <c r="T79" s="17">
        <v>25479</v>
      </c>
      <c r="U79" s="17">
        <v>244243</v>
      </c>
      <c r="V79" s="17">
        <v>74059</v>
      </c>
      <c r="W79" s="17">
        <v>0</v>
      </c>
      <c r="X79" s="17">
        <v>371608</v>
      </c>
      <c r="Y79" s="17">
        <v>50827</v>
      </c>
      <c r="Z79" s="17">
        <v>0</v>
      </c>
      <c r="AA79" s="17">
        <v>34725301</v>
      </c>
      <c r="AB79" s="17">
        <v>0</v>
      </c>
      <c r="AC79" s="17">
        <v>0</v>
      </c>
      <c r="AD79" s="17">
        <f t="shared" si="2"/>
        <v>31151363</v>
      </c>
    </row>
    <row r="80" spans="1:30" x14ac:dyDescent="0.3">
      <c r="A80" s="15" t="s">
        <v>153</v>
      </c>
      <c r="B80" s="14" t="s">
        <v>154</v>
      </c>
      <c r="C80" s="14">
        <v>1</v>
      </c>
      <c r="D80" s="14">
        <v>0</v>
      </c>
      <c r="E80" s="17">
        <v>7598820</v>
      </c>
      <c r="F80" s="17">
        <v>0</v>
      </c>
      <c r="G80" s="17">
        <v>0</v>
      </c>
      <c r="H80" s="17">
        <v>0</v>
      </c>
      <c r="I80" s="17">
        <v>442988</v>
      </c>
      <c r="J80" s="17">
        <v>1885916</v>
      </c>
      <c r="K80" s="17">
        <v>0</v>
      </c>
      <c r="L80" s="17">
        <v>0</v>
      </c>
      <c r="M80" s="17">
        <v>0</v>
      </c>
      <c r="N80" s="17">
        <v>0</v>
      </c>
      <c r="O80" s="17">
        <v>0</v>
      </c>
      <c r="P80" s="17">
        <v>1764025</v>
      </c>
      <c r="Q80" s="17">
        <v>271937</v>
      </c>
      <c r="R80" s="17">
        <v>0</v>
      </c>
      <c r="S80" s="17">
        <v>16194</v>
      </c>
      <c r="T80" s="17">
        <v>6541</v>
      </c>
      <c r="U80" s="17">
        <v>61105</v>
      </c>
      <c r="V80" s="17">
        <v>20719</v>
      </c>
      <c r="W80" s="17">
        <v>0</v>
      </c>
      <c r="X80" s="17">
        <v>164736</v>
      </c>
      <c r="Y80" s="17">
        <v>0</v>
      </c>
      <c r="Z80" s="17">
        <v>0</v>
      </c>
      <c r="AA80" s="17">
        <v>12232981</v>
      </c>
      <c r="AB80" s="17">
        <v>0</v>
      </c>
      <c r="AC80" s="17">
        <v>0</v>
      </c>
      <c r="AD80" s="17">
        <f t="shared" si="2"/>
        <v>10347065</v>
      </c>
    </row>
    <row r="81" spans="1:30" x14ac:dyDescent="0.3">
      <c r="A81" s="15" t="s">
        <v>155</v>
      </c>
      <c r="B81" s="14" t="s">
        <v>156</v>
      </c>
      <c r="C81" s="14">
        <v>0</v>
      </c>
      <c r="D81" s="14">
        <v>0</v>
      </c>
      <c r="E81" s="17">
        <v>7527837</v>
      </c>
      <c r="F81" s="17">
        <v>0</v>
      </c>
      <c r="G81" s="17">
        <v>283125</v>
      </c>
      <c r="H81" s="17">
        <v>0</v>
      </c>
      <c r="I81" s="17">
        <v>841304</v>
      </c>
      <c r="J81" s="17">
        <v>788058</v>
      </c>
      <c r="K81" s="17">
        <v>0</v>
      </c>
      <c r="L81" s="17">
        <v>0</v>
      </c>
      <c r="M81" s="17">
        <v>0</v>
      </c>
      <c r="N81" s="17">
        <v>0</v>
      </c>
      <c r="O81" s="17">
        <v>0</v>
      </c>
      <c r="P81" s="17">
        <v>1132257</v>
      </c>
      <c r="Q81" s="17">
        <v>25791</v>
      </c>
      <c r="R81" s="17">
        <v>26232</v>
      </c>
      <c r="S81" s="17">
        <v>8914</v>
      </c>
      <c r="T81" s="17">
        <v>3718</v>
      </c>
      <c r="U81" s="17">
        <v>34368</v>
      </c>
      <c r="V81" s="17">
        <v>10915</v>
      </c>
      <c r="W81" s="17">
        <v>0</v>
      </c>
      <c r="X81" s="17">
        <v>72191</v>
      </c>
      <c r="Y81" s="17">
        <v>0</v>
      </c>
      <c r="Z81" s="17">
        <v>0</v>
      </c>
      <c r="AA81" s="17">
        <v>10754710</v>
      </c>
      <c r="AB81" s="17">
        <v>0</v>
      </c>
      <c r="AC81" s="17">
        <v>100000</v>
      </c>
      <c r="AD81" s="17">
        <f t="shared" si="2"/>
        <v>9966652</v>
      </c>
    </row>
    <row r="82" spans="1:30" x14ac:dyDescent="0.3">
      <c r="A82" s="15" t="s">
        <v>157</v>
      </c>
      <c r="B82" s="14" t="s">
        <v>158</v>
      </c>
      <c r="C82" s="14">
        <v>1</v>
      </c>
      <c r="D82" s="14">
        <v>0</v>
      </c>
      <c r="E82" s="17">
        <v>8424076</v>
      </c>
      <c r="F82" s="17">
        <v>0</v>
      </c>
      <c r="G82" s="17">
        <v>0</v>
      </c>
      <c r="H82" s="17">
        <v>0</v>
      </c>
      <c r="I82" s="17">
        <v>873088</v>
      </c>
      <c r="J82" s="17">
        <v>836422</v>
      </c>
      <c r="K82" s="17">
        <v>0</v>
      </c>
      <c r="L82" s="17">
        <v>0</v>
      </c>
      <c r="M82" s="17">
        <v>0</v>
      </c>
      <c r="N82" s="17">
        <v>0</v>
      </c>
      <c r="O82" s="17">
        <v>0</v>
      </c>
      <c r="P82" s="17">
        <v>1199829</v>
      </c>
      <c r="Q82" s="17">
        <v>176223</v>
      </c>
      <c r="R82" s="17">
        <v>0</v>
      </c>
      <c r="S82" s="17">
        <v>11625</v>
      </c>
      <c r="T82" s="17">
        <v>4850</v>
      </c>
      <c r="U82" s="17">
        <v>41766</v>
      </c>
      <c r="V82" s="17">
        <v>13803</v>
      </c>
      <c r="W82" s="17">
        <v>0</v>
      </c>
      <c r="X82" s="17">
        <v>128230</v>
      </c>
      <c r="Y82" s="17">
        <v>0</v>
      </c>
      <c r="Z82" s="17">
        <v>0</v>
      </c>
      <c r="AA82" s="17">
        <v>11709912</v>
      </c>
      <c r="AB82" s="17">
        <v>0</v>
      </c>
      <c r="AC82" s="17">
        <v>0</v>
      </c>
      <c r="AD82" s="17">
        <f t="shared" si="2"/>
        <v>10873490</v>
      </c>
    </row>
    <row r="83" spans="1:30" x14ac:dyDescent="0.3">
      <c r="A83" s="15" t="s">
        <v>159</v>
      </c>
      <c r="B83" s="14" t="s">
        <v>160</v>
      </c>
      <c r="C83" s="14">
        <v>1</v>
      </c>
      <c r="D83" s="14">
        <v>0</v>
      </c>
      <c r="E83" s="17">
        <v>11624109</v>
      </c>
      <c r="F83" s="17">
        <v>0</v>
      </c>
      <c r="G83" s="17">
        <v>0</v>
      </c>
      <c r="H83" s="17">
        <v>0</v>
      </c>
      <c r="I83" s="17">
        <v>1617529</v>
      </c>
      <c r="J83" s="17">
        <v>3170205</v>
      </c>
      <c r="K83" s="17">
        <v>0</v>
      </c>
      <c r="L83" s="17">
        <v>0</v>
      </c>
      <c r="M83" s="17">
        <v>0</v>
      </c>
      <c r="N83" s="17">
        <v>0</v>
      </c>
      <c r="O83" s="17">
        <v>0</v>
      </c>
      <c r="P83" s="17">
        <v>1890853</v>
      </c>
      <c r="Q83" s="17">
        <v>302259</v>
      </c>
      <c r="R83" s="17">
        <v>146587</v>
      </c>
      <c r="S83" s="17">
        <v>14411</v>
      </c>
      <c r="T83" s="17">
        <v>6012</v>
      </c>
      <c r="U83" s="17">
        <v>56794</v>
      </c>
      <c r="V83" s="17">
        <v>17461</v>
      </c>
      <c r="W83" s="17">
        <v>0</v>
      </c>
      <c r="X83" s="17">
        <v>123521</v>
      </c>
      <c r="Y83" s="17">
        <v>0</v>
      </c>
      <c r="Z83" s="17">
        <v>0</v>
      </c>
      <c r="AA83" s="17">
        <v>18969741</v>
      </c>
      <c r="AB83" s="17">
        <v>0</v>
      </c>
      <c r="AC83" s="17">
        <v>100000</v>
      </c>
      <c r="AD83" s="17">
        <f t="shared" si="2"/>
        <v>15799536</v>
      </c>
    </row>
    <row r="84" spans="1:30" x14ac:dyDescent="0.3">
      <c r="A84" s="15" t="s">
        <v>161</v>
      </c>
      <c r="B84" s="14" t="s">
        <v>162</v>
      </c>
      <c r="C84" s="14">
        <v>1</v>
      </c>
      <c r="D84" s="14">
        <v>0</v>
      </c>
      <c r="E84" s="17">
        <v>10854095</v>
      </c>
      <c r="F84" s="17">
        <v>0</v>
      </c>
      <c r="G84" s="17">
        <v>0</v>
      </c>
      <c r="H84" s="17">
        <v>6000</v>
      </c>
      <c r="I84" s="17">
        <v>1148918</v>
      </c>
      <c r="J84" s="17">
        <v>1361318</v>
      </c>
      <c r="K84" s="17">
        <v>651</v>
      </c>
      <c r="L84" s="17">
        <v>0</v>
      </c>
      <c r="M84" s="17">
        <v>0</v>
      </c>
      <c r="N84" s="17">
        <v>0</v>
      </c>
      <c r="O84" s="17">
        <v>0</v>
      </c>
      <c r="P84" s="17">
        <v>1563097</v>
      </c>
      <c r="Q84" s="17">
        <v>136997</v>
      </c>
      <c r="R84" s="17">
        <v>135698</v>
      </c>
      <c r="S84" s="17">
        <v>11715</v>
      </c>
      <c r="T84" s="17">
        <v>646</v>
      </c>
      <c r="U84" s="17">
        <v>44387</v>
      </c>
      <c r="V84" s="17">
        <v>14534</v>
      </c>
      <c r="W84" s="17">
        <v>0</v>
      </c>
      <c r="X84" s="17">
        <v>145595</v>
      </c>
      <c r="Y84" s="17">
        <v>0</v>
      </c>
      <c r="Z84" s="17">
        <v>0</v>
      </c>
      <c r="AA84" s="17">
        <v>15423651</v>
      </c>
      <c r="AB84" s="17">
        <v>0</v>
      </c>
      <c r="AC84" s="17">
        <v>100000</v>
      </c>
      <c r="AD84" s="17">
        <f t="shared" si="2"/>
        <v>14061682</v>
      </c>
    </row>
    <row r="85" spans="1:30" x14ac:dyDescent="0.3">
      <c r="A85" s="15" t="s">
        <v>163</v>
      </c>
      <c r="B85" s="14" t="s">
        <v>164</v>
      </c>
      <c r="C85" s="14">
        <v>1</v>
      </c>
      <c r="D85" s="14">
        <v>0</v>
      </c>
      <c r="E85" s="17">
        <v>18930783</v>
      </c>
      <c r="F85" s="17">
        <v>0</v>
      </c>
      <c r="G85" s="17">
        <v>0</v>
      </c>
      <c r="H85" s="17">
        <v>15028</v>
      </c>
      <c r="I85" s="17">
        <v>1676158</v>
      </c>
      <c r="J85" s="17">
        <v>4067580</v>
      </c>
      <c r="K85" s="17">
        <v>0</v>
      </c>
      <c r="L85" s="17">
        <v>0</v>
      </c>
      <c r="M85" s="17">
        <v>0</v>
      </c>
      <c r="N85" s="17">
        <v>0</v>
      </c>
      <c r="O85" s="17">
        <v>0</v>
      </c>
      <c r="P85" s="17">
        <v>3117863</v>
      </c>
      <c r="Q85" s="17">
        <v>408363</v>
      </c>
      <c r="R85" s="17">
        <v>288638</v>
      </c>
      <c r="S85" s="17">
        <v>27624</v>
      </c>
      <c r="T85" s="17">
        <v>11525</v>
      </c>
      <c r="U85" s="17">
        <v>105375</v>
      </c>
      <c r="V85" s="17">
        <v>35656</v>
      </c>
      <c r="W85" s="17">
        <v>0</v>
      </c>
      <c r="X85" s="17">
        <v>373543</v>
      </c>
      <c r="Y85" s="17">
        <v>0</v>
      </c>
      <c r="Z85" s="17">
        <v>0</v>
      </c>
      <c r="AA85" s="17">
        <v>29058136</v>
      </c>
      <c r="AB85" s="17">
        <v>0</v>
      </c>
      <c r="AC85" s="17">
        <v>155921</v>
      </c>
      <c r="AD85" s="17">
        <f t="shared" si="2"/>
        <v>24990556</v>
      </c>
    </row>
    <row r="86" spans="1:30" x14ac:dyDescent="0.3">
      <c r="A86" s="15" t="s">
        <v>165</v>
      </c>
      <c r="B86" s="14" t="s">
        <v>166</v>
      </c>
      <c r="C86" s="14">
        <v>1</v>
      </c>
      <c r="D86" s="14">
        <v>0</v>
      </c>
      <c r="E86" s="17">
        <v>4642487</v>
      </c>
      <c r="F86" s="17">
        <v>0</v>
      </c>
      <c r="G86" s="17">
        <v>0</v>
      </c>
      <c r="H86" s="17">
        <v>10495</v>
      </c>
      <c r="I86" s="17">
        <v>859891</v>
      </c>
      <c r="J86" s="17">
        <v>963914</v>
      </c>
      <c r="K86" s="17">
        <v>0</v>
      </c>
      <c r="L86" s="17">
        <v>0</v>
      </c>
      <c r="M86" s="17">
        <v>0</v>
      </c>
      <c r="N86" s="17">
        <v>0</v>
      </c>
      <c r="O86" s="17">
        <v>0</v>
      </c>
      <c r="P86" s="17">
        <v>934294</v>
      </c>
      <c r="Q86" s="17">
        <v>1805</v>
      </c>
      <c r="R86" s="17">
        <v>32762</v>
      </c>
      <c r="S86" s="17">
        <v>4494</v>
      </c>
      <c r="T86" s="17">
        <v>1875</v>
      </c>
      <c r="U86" s="17">
        <v>17475</v>
      </c>
      <c r="V86" s="17">
        <v>4741</v>
      </c>
      <c r="W86" s="17">
        <v>0</v>
      </c>
      <c r="X86" s="17">
        <v>151833</v>
      </c>
      <c r="Y86" s="17">
        <v>0</v>
      </c>
      <c r="Z86" s="17">
        <v>0</v>
      </c>
      <c r="AA86" s="17">
        <v>7626066</v>
      </c>
      <c r="AB86" s="17">
        <v>0</v>
      </c>
      <c r="AC86" s="17">
        <v>100000</v>
      </c>
      <c r="AD86" s="17">
        <f t="shared" si="2"/>
        <v>6662152</v>
      </c>
    </row>
    <row r="87" spans="1:30" x14ac:dyDescent="0.3">
      <c r="A87" s="15" t="s">
        <v>167</v>
      </c>
      <c r="B87" s="14" t="s">
        <v>168</v>
      </c>
      <c r="C87" s="14">
        <v>1</v>
      </c>
      <c r="D87" s="14">
        <v>0</v>
      </c>
      <c r="E87" s="17">
        <v>9231648</v>
      </c>
      <c r="F87" s="17">
        <v>0</v>
      </c>
      <c r="G87" s="17">
        <v>0</v>
      </c>
      <c r="H87" s="17">
        <v>1388</v>
      </c>
      <c r="I87" s="17">
        <v>1199800</v>
      </c>
      <c r="J87" s="17">
        <v>2530820</v>
      </c>
      <c r="K87" s="17">
        <v>0</v>
      </c>
      <c r="L87" s="17">
        <v>0</v>
      </c>
      <c r="M87" s="17">
        <v>0</v>
      </c>
      <c r="N87" s="17">
        <v>0</v>
      </c>
      <c r="O87" s="17">
        <v>0</v>
      </c>
      <c r="P87" s="17">
        <v>1450359</v>
      </c>
      <c r="Q87" s="17">
        <v>193034</v>
      </c>
      <c r="R87" s="17">
        <v>37992</v>
      </c>
      <c r="S87" s="17">
        <v>11071</v>
      </c>
      <c r="T87" s="17">
        <v>4618</v>
      </c>
      <c r="U87" s="17">
        <v>43047</v>
      </c>
      <c r="V87" s="17">
        <v>14084</v>
      </c>
      <c r="W87" s="17">
        <v>0</v>
      </c>
      <c r="X87" s="17">
        <v>136589</v>
      </c>
      <c r="Y87" s="17">
        <v>0</v>
      </c>
      <c r="Z87" s="17">
        <v>0</v>
      </c>
      <c r="AA87" s="17">
        <v>14854450</v>
      </c>
      <c r="AB87" s="17">
        <v>0</v>
      </c>
      <c r="AC87" s="17">
        <v>100000</v>
      </c>
      <c r="AD87" s="17">
        <f t="shared" si="2"/>
        <v>12323630</v>
      </c>
    </row>
    <row r="88" spans="1:30" x14ac:dyDescent="0.3">
      <c r="A88" s="15" t="s">
        <v>169</v>
      </c>
      <c r="B88" s="14" t="s">
        <v>170</v>
      </c>
      <c r="C88" s="14">
        <v>1</v>
      </c>
      <c r="D88" s="14">
        <v>0</v>
      </c>
      <c r="E88" s="17">
        <v>17697072</v>
      </c>
      <c r="F88" s="17">
        <v>0</v>
      </c>
      <c r="G88" s="17">
        <v>0</v>
      </c>
      <c r="H88" s="17">
        <v>0</v>
      </c>
      <c r="I88" s="17">
        <v>2006301</v>
      </c>
      <c r="J88" s="17">
        <v>2793243</v>
      </c>
      <c r="K88" s="17">
        <v>96889</v>
      </c>
      <c r="L88" s="17">
        <v>0</v>
      </c>
      <c r="M88" s="17">
        <v>0</v>
      </c>
      <c r="N88" s="17">
        <v>0</v>
      </c>
      <c r="O88" s="17">
        <v>0</v>
      </c>
      <c r="P88" s="17">
        <v>2527979</v>
      </c>
      <c r="Q88" s="17">
        <v>188803</v>
      </c>
      <c r="R88" s="17">
        <v>104243</v>
      </c>
      <c r="S88" s="17">
        <v>19984</v>
      </c>
      <c r="T88" s="17">
        <v>8337</v>
      </c>
      <c r="U88" s="17">
        <v>78230</v>
      </c>
      <c r="V88" s="17">
        <v>25891</v>
      </c>
      <c r="W88" s="17">
        <v>0</v>
      </c>
      <c r="X88" s="17">
        <v>255058</v>
      </c>
      <c r="Y88" s="17">
        <v>0</v>
      </c>
      <c r="Z88" s="17">
        <v>0</v>
      </c>
      <c r="AA88" s="17">
        <v>25802030</v>
      </c>
      <c r="AB88" s="17">
        <v>0</v>
      </c>
      <c r="AC88" s="17">
        <v>154286</v>
      </c>
      <c r="AD88" s="17">
        <f t="shared" si="2"/>
        <v>22911898</v>
      </c>
    </row>
    <row r="89" spans="1:30" x14ac:dyDescent="0.3">
      <c r="A89" s="15" t="s">
        <v>171</v>
      </c>
      <c r="B89" s="14" t="s">
        <v>172</v>
      </c>
      <c r="C89" s="14">
        <v>1</v>
      </c>
      <c r="D89" s="14">
        <v>0</v>
      </c>
      <c r="E89" s="17">
        <v>11329628</v>
      </c>
      <c r="F89" s="17">
        <v>0</v>
      </c>
      <c r="G89" s="17">
        <v>283996</v>
      </c>
      <c r="H89" s="17">
        <v>0</v>
      </c>
      <c r="I89" s="17">
        <v>1570803</v>
      </c>
      <c r="J89" s="17">
        <v>2949831</v>
      </c>
      <c r="K89" s="17">
        <v>675960</v>
      </c>
      <c r="L89" s="17">
        <v>0</v>
      </c>
      <c r="M89" s="17">
        <v>0</v>
      </c>
      <c r="N89" s="17">
        <v>0</v>
      </c>
      <c r="O89" s="17">
        <v>0</v>
      </c>
      <c r="P89" s="17">
        <v>705464</v>
      </c>
      <c r="Q89" s="17">
        <v>167148</v>
      </c>
      <c r="R89" s="17">
        <v>0</v>
      </c>
      <c r="S89" s="17">
        <v>17213</v>
      </c>
      <c r="T89" s="17">
        <v>7074</v>
      </c>
      <c r="U89" s="17">
        <v>66289</v>
      </c>
      <c r="V89" s="17">
        <v>15850</v>
      </c>
      <c r="W89" s="17">
        <v>0</v>
      </c>
      <c r="X89" s="17">
        <v>365568</v>
      </c>
      <c r="Y89" s="17">
        <v>0</v>
      </c>
      <c r="Z89" s="17">
        <v>0</v>
      </c>
      <c r="AA89" s="17">
        <v>18154824</v>
      </c>
      <c r="AB89" s="17">
        <v>0</v>
      </c>
      <c r="AC89" s="17">
        <v>100000</v>
      </c>
      <c r="AD89" s="17">
        <f t="shared" si="2"/>
        <v>14529033</v>
      </c>
    </row>
    <row r="90" spans="1:30" x14ac:dyDescent="0.3">
      <c r="A90" s="15" t="s">
        <v>173</v>
      </c>
      <c r="B90" s="14" t="s">
        <v>174</v>
      </c>
      <c r="C90" s="14">
        <v>1</v>
      </c>
      <c r="D90" s="14">
        <v>0</v>
      </c>
      <c r="E90" s="17">
        <v>13455767</v>
      </c>
      <c r="F90" s="17">
        <v>0</v>
      </c>
      <c r="G90" s="17">
        <v>0</v>
      </c>
      <c r="H90" s="17">
        <v>3007</v>
      </c>
      <c r="I90" s="17">
        <v>1544047</v>
      </c>
      <c r="J90" s="17">
        <v>4248483</v>
      </c>
      <c r="K90" s="17">
        <v>0</v>
      </c>
      <c r="L90" s="17">
        <v>0</v>
      </c>
      <c r="M90" s="17">
        <v>0</v>
      </c>
      <c r="N90" s="17">
        <v>0</v>
      </c>
      <c r="O90" s="17">
        <v>0</v>
      </c>
      <c r="P90" s="17">
        <v>2974621</v>
      </c>
      <c r="Q90" s="17">
        <v>335505</v>
      </c>
      <c r="R90" s="17">
        <v>0</v>
      </c>
      <c r="S90" s="17">
        <v>28373</v>
      </c>
      <c r="T90" s="17">
        <v>11837</v>
      </c>
      <c r="U90" s="17">
        <v>112073</v>
      </c>
      <c r="V90" s="17">
        <v>28006</v>
      </c>
      <c r="W90" s="17">
        <v>0</v>
      </c>
      <c r="X90" s="17">
        <v>433390</v>
      </c>
      <c r="Y90" s="17">
        <v>0</v>
      </c>
      <c r="Z90" s="17">
        <v>0</v>
      </c>
      <c r="AA90" s="17">
        <v>23175109</v>
      </c>
      <c r="AB90" s="17">
        <v>0</v>
      </c>
      <c r="AC90" s="17">
        <v>100000</v>
      </c>
      <c r="AD90" s="17">
        <f t="shared" si="2"/>
        <v>18926626</v>
      </c>
    </row>
    <row r="91" spans="1:30" x14ac:dyDescent="0.3">
      <c r="A91" s="15" t="s">
        <v>175</v>
      </c>
      <c r="B91" s="14" t="s">
        <v>176</v>
      </c>
      <c r="C91" s="14">
        <v>1</v>
      </c>
      <c r="D91" s="14">
        <v>0</v>
      </c>
      <c r="E91" s="17">
        <v>12342263</v>
      </c>
      <c r="F91" s="17">
        <v>0</v>
      </c>
      <c r="G91" s="17">
        <v>0</v>
      </c>
      <c r="H91" s="17">
        <v>0</v>
      </c>
      <c r="I91" s="17">
        <v>1845837</v>
      </c>
      <c r="J91" s="17">
        <v>1755151</v>
      </c>
      <c r="K91" s="17">
        <v>179224</v>
      </c>
      <c r="L91" s="17">
        <v>0</v>
      </c>
      <c r="M91" s="17">
        <v>0</v>
      </c>
      <c r="N91" s="17">
        <v>0</v>
      </c>
      <c r="O91" s="17">
        <v>0</v>
      </c>
      <c r="P91" s="17">
        <v>2768573</v>
      </c>
      <c r="Q91" s="17">
        <v>470594</v>
      </c>
      <c r="R91" s="17">
        <v>0</v>
      </c>
      <c r="S91" s="17">
        <v>19699</v>
      </c>
      <c r="T91" s="17">
        <v>8218</v>
      </c>
      <c r="U91" s="17">
        <v>73331</v>
      </c>
      <c r="V91" s="17">
        <v>23868</v>
      </c>
      <c r="W91" s="17">
        <v>0</v>
      </c>
      <c r="X91" s="17">
        <v>142354</v>
      </c>
      <c r="Y91" s="17">
        <v>0</v>
      </c>
      <c r="Z91" s="17">
        <v>0</v>
      </c>
      <c r="AA91" s="17">
        <v>19629112</v>
      </c>
      <c r="AB91" s="17">
        <v>0</v>
      </c>
      <c r="AC91" s="17">
        <v>0</v>
      </c>
      <c r="AD91" s="17">
        <f t="shared" si="2"/>
        <v>17694737</v>
      </c>
    </row>
    <row r="92" spans="1:30" x14ac:dyDescent="0.3">
      <c r="A92" s="15" t="s">
        <v>177</v>
      </c>
      <c r="B92" s="14" t="s">
        <v>178</v>
      </c>
      <c r="C92" s="14">
        <v>1</v>
      </c>
      <c r="D92" s="14">
        <v>0</v>
      </c>
      <c r="E92" s="17">
        <v>3217401</v>
      </c>
      <c r="F92" s="17">
        <v>0</v>
      </c>
      <c r="G92" s="17">
        <v>0</v>
      </c>
      <c r="H92" s="17">
        <v>0</v>
      </c>
      <c r="I92" s="17">
        <v>344628</v>
      </c>
      <c r="J92" s="17">
        <v>660620</v>
      </c>
      <c r="K92" s="17">
        <v>0</v>
      </c>
      <c r="L92" s="17">
        <v>0</v>
      </c>
      <c r="M92" s="17">
        <v>0</v>
      </c>
      <c r="N92" s="17">
        <v>0</v>
      </c>
      <c r="O92" s="17">
        <v>0</v>
      </c>
      <c r="P92" s="17">
        <v>451143</v>
      </c>
      <c r="Q92" s="17">
        <v>0</v>
      </c>
      <c r="R92" s="17">
        <v>0</v>
      </c>
      <c r="S92" s="17">
        <v>6846</v>
      </c>
      <c r="T92" s="17">
        <v>2856</v>
      </c>
      <c r="U92" s="17">
        <v>18861</v>
      </c>
      <c r="V92" s="17">
        <v>7875</v>
      </c>
      <c r="W92" s="17">
        <v>0</v>
      </c>
      <c r="X92" s="17">
        <v>0</v>
      </c>
      <c r="Y92" s="17">
        <v>0</v>
      </c>
      <c r="Z92" s="17">
        <v>0</v>
      </c>
      <c r="AA92" s="17">
        <v>4710230</v>
      </c>
      <c r="AB92" s="17">
        <v>0</v>
      </c>
      <c r="AC92" s="17">
        <v>0</v>
      </c>
      <c r="AD92" s="17">
        <f t="shared" si="2"/>
        <v>4049610</v>
      </c>
    </row>
    <row r="93" spans="1:30" x14ac:dyDescent="0.3">
      <c r="A93" s="15" t="s">
        <v>179</v>
      </c>
      <c r="B93" s="14" t="s">
        <v>180</v>
      </c>
      <c r="C93" s="14">
        <v>1</v>
      </c>
      <c r="D93" s="14">
        <v>0</v>
      </c>
      <c r="E93" s="17">
        <v>11132418</v>
      </c>
      <c r="F93" s="17">
        <v>0</v>
      </c>
      <c r="G93" s="17">
        <v>0</v>
      </c>
      <c r="H93" s="17">
        <v>0</v>
      </c>
      <c r="I93" s="17">
        <v>1446361</v>
      </c>
      <c r="J93" s="17">
        <v>1727395</v>
      </c>
      <c r="K93" s="17">
        <v>2942</v>
      </c>
      <c r="L93" s="17">
        <v>0</v>
      </c>
      <c r="M93" s="17">
        <v>0</v>
      </c>
      <c r="N93" s="17">
        <v>0</v>
      </c>
      <c r="O93" s="17">
        <v>0</v>
      </c>
      <c r="P93" s="17">
        <v>961709</v>
      </c>
      <c r="Q93" s="17">
        <v>51854</v>
      </c>
      <c r="R93" s="17">
        <v>0</v>
      </c>
      <c r="S93" s="17">
        <v>5000</v>
      </c>
      <c r="T93" s="17">
        <v>5100</v>
      </c>
      <c r="U93" s="17">
        <v>33000</v>
      </c>
      <c r="V93" s="17">
        <v>12510</v>
      </c>
      <c r="W93" s="17">
        <v>0</v>
      </c>
      <c r="X93" s="17">
        <v>323662</v>
      </c>
      <c r="Y93" s="17">
        <v>0</v>
      </c>
      <c r="Z93" s="17">
        <v>0</v>
      </c>
      <c r="AA93" s="17">
        <v>15701951</v>
      </c>
      <c r="AB93" s="17">
        <v>0</v>
      </c>
      <c r="AC93" s="17">
        <v>100000</v>
      </c>
      <c r="AD93" s="17">
        <f t="shared" si="2"/>
        <v>13971614</v>
      </c>
    </row>
    <row r="94" spans="1:30" x14ac:dyDescent="0.3">
      <c r="A94" s="15" t="s">
        <v>181</v>
      </c>
      <c r="B94" s="14" t="s">
        <v>182</v>
      </c>
      <c r="C94" s="14">
        <v>1</v>
      </c>
      <c r="D94" s="14">
        <v>0</v>
      </c>
      <c r="E94" s="17">
        <v>18252049</v>
      </c>
      <c r="F94" s="17">
        <v>0</v>
      </c>
      <c r="G94" s="17">
        <v>0</v>
      </c>
      <c r="H94" s="17">
        <v>0</v>
      </c>
      <c r="I94" s="17">
        <v>2705998</v>
      </c>
      <c r="J94" s="17">
        <v>1858233</v>
      </c>
      <c r="K94" s="17">
        <v>0</v>
      </c>
      <c r="L94" s="17">
        <v>0</v>
      </c>
      <c r="M94" s="17">
        <v>0</v>
      </c>
      <c r="N94" s="17">
        <v>0</v>
      </c>
      <c r="O94" s="17">
        <v>0</v>
      </c>
      <c r="P94" s="17">
        <v>2094339</v>
      </c>
      <c r="Q94" s="17">
        <v>426101</v>
      </c>
      <c r="R94" s="17">
        <v>14275</v>
      </c>
      <c r="S94" s="17">
        <v>32357</v>
      </c>
      <c r="T94" s="17">
        <v>13500</v>
      </c>
      <c r="U94" s="17">
        <v>112248</v>
      </c>
      <c r="V94" s="17">
        <v>38211</v>
      </c>
      <c r="W94" s="17">
        <v>0</v>
      </c>
      <c r="X94" s="17">
        <v>595287</v>
      </c>
      <c r="Y94" s="17">
        <v>2222</v>
      </c>
      <c r="Z94" s="17">
        <v>0</v>
      </c>
      <c r="AA94" s="17">
        <v>26144820</v>
      </c>
      <c r="AB94" s="17">
        <v>0</v>
      </c>
      <c r="AC94" s="17">
        <v>0</v>
      </c>
      <c r="AD94" s="17">
        <f t="shared" si="2"/>
        <v>24286587</v>
      </c>
    </row>
    <row r="95" spans="1:30" x14ac:dyDescent="0.3">
      <c r="A95" s="15" t="s">
        <v>183</v>
      </c>
      <c r="B95" s="14" t="s">
        <v>184</v>
      </c>
      <c r="C95" s="14">
        <v>1</v>
      </c>
      <c r="D95" s="14">
        <v>0</v>
      </c>
      <c r="E95" s="17">
        <v>14492878</v>
      </c>
      <c r="F95" s="17">
        <v>0</v>
      </c>
      <c r="G95" s="17">
        <v>507748</v>
      </c>
      <c r="H95" s="17">
        <v>0</v>
      </c>
      <c r="I95" s="17">
        <v>166923</v>
      </c>
      <c r="J95" s="17">
        <v>2473211</v>
      </c>
      <c r="K95" s="17">
        <v>0</v>
      </c>
      <c r="L95" s="17">
        <v>0</v>
      </c>
      <c r="M95" s="17">
        <v>0</v>
      </c>
      <c r="N95" s="17">
        <v>0</v>
      </c>
      <c r="O95" s="17">
        <v>0</v>
      </c>
      <c r="P95" s="17">
        <v>1577715</v>
      </c>
      <c r="Q95" s="17">
        <v>344145</v>
      </c>
      <c r="R95" s="17">
        <v>28365</v>
      </c>
      <c r="S95" s="17">
        <v>26725</v>
      </c>
      <c r="T95" s="17">
        <v>11150</v>
      </c>
      <c r="U95" s="17">
        <v>106481</v>
      </c>
      <c r="V95" s="17">
        <v>28840</v>
      </c>
      <c r="W95" s="17">
        <v>0</v>
      </c>
      <c r="X95" s="17">
        <v>226069</v>
      </c>
      <c r="Y95" s="17">
        <v>43246</v>
      </c>
      <c r="Z95" s="17">
        <v>0</v>
      </c>
      <c r="AA95" s="17">
        <v>20033496</v>
      </c>
      <c r="AB95" s="17">
        <v>0</v>
      </c>
      <c r="AC95" s="17">
        <v>100000</v>
      </c>
      <c r="AD95" s="17">
        <f t="shared" si="2"/>
        <v>17560285</v>
      </c>
    </row>
    <row r="96" spans="1:30" x14ac:dyDescent="0.3">
      <c r="A96" s="15" t="s">
        <v>185</v>
      </c>
      <c r="B96" s="14" t="s">
        <v>186</v>
      </c>
      <c r="C96" s="14">
        <v>1</v>
      </c>
      <c r="D96" s="14">
        <v>0</v>
      </c>
      <c r="E96" s="17">
        <v>15129949</v>
      </c>
      <c r="F96" s="17">
        <v>0</v>
      </c>
      <c r="G96" s="17">
        <v>0</v>
      </c>
      <c r="H96" s="17">
        <v>1617</v>
      </c>
      <c r="I96" s="17">
        <v>1455771</v>
      </c>
      <c r="J96" s="17">
        <v>594690</v>
      </c>
      <c r="K96" s="17">
        <v>4347</v>
      </c>
      <c r="L96" s="17">
        <v>0</v>
      </c>
      <c r="M96" s="17">
        <v>0</v>
      </c>
      <c r="N96" s="17">
        <v>0</v>
      </c>
      <c r="O96" s="17">
        <v>0</v>
      </c>
      <c r="P96" s="17">
        <v>2550875</v>
      </c>
      <c r="Q96" s="17">
        <v>622177</v>
      </c>
      <c r="R96" s="17">
        <v>28842</v>
      </c>
      <c r="S96" s="17">
        <v>21692</v>
      </c>
      <c r="T96" s="17">
        <v>9050</v>
      </c>
      <c r="U96" s="17">
        <v>85104</v>
      </c>
      <c r="V96" s="17">
        <v>25546</v>
      </c>
      <c r="W96" s="17">
        <v>0</v>
      </c>
      <c r="X96" s="17">
        <v>515760</v>
      </c>
      <c r="Y96" s="17">
        <v>0</v>
      </c>
      <c r="Z96" s="17">
        <v>0</v>
      </c>
      <c r="AA96" s="17">
        <v>21045420</v>
      </c>
      <c r="AB96" s="17">
        <v>0</v>
      </c>
      <c r="AC96" s="17">
        <v>0</v>
      </c>
      <c r="AD96" s="17">
        <f t="shared" si="2"/>
        <v>20446383</v>
      </c>
    </row>
    <row r="97" spans="1:30" x14ac:dyDescent="0.3">
      <c r="A97" s="15" t="s">
        <v>187</v>
      </c>
      <c r="B97" s="14" t="s">
        <v>188</v>
      </c>
      <c r="C97" s="14">
        <v>1</v>
      </c>
      <c r="D97" s="14">
        <v>0</v>
      </c>
      <c r="E97" s="17">
        <v>7378753</v>
      </c>
      <c r="F97" s="17">
        <v>0</v>
      </c>
      <c r="G97" s="17">
        <v>352002</v>
      </c>
      <c r="H97" s="17">
        <v>0</v>
      </c>
      <c r="I97" s="17">
        <v>993033</v>
      </c>
      <c r="J97" s="17">
        <v>2390876</v>
      </c>
      <c r="K97" s="17">
        <v>10062</v>
      </c>
      <c r="L97" s="17">
        <v>0</v>
      </c>
      <c r="M97" s="17">
        <v>0</v>
      </c>
      <c r="N97" s="17">
        <v>0</v>
      </c>
      <c r="O97" s="17">
        <v>0</v>
      </c>
      <c r="P97" s="17">
        <v>621580</v>
      </c>
      <c r="Q97" s="17">
        <v>54437</v>
      </c>
      <c r="R97" s="17">
        <v>407416</v>
      </c>
      <c r="S97" s="17">
        <v>22770</v>
      </c>
      <c r="T97" s="17">
        <v>9500</v>
      </c>
      <c r="U97" s="17">
        <v>81259</v>
      </c>
      <c r="V97" s="17">
        <v>883</v>
      </c>
      <c r="W97" s="17">
        <v>0</v>
      </c>
      <c r="X97" s="17">
        <v>97200</v>
      </c>
      <c r="Y97" s="17">
        <v>0</v>
      </c>
      <c r="Z97" s="17">
        <v>0</v>
      </c>
      <c r="AA97" s="17">
        <v>12419771</v>
      </c>
      <c r="AB97" s="17">
        <v>0</v>
      </c>
      <c r="AC97" s="17">
        <v>0</v>
      </c>
      <c r="AD97" s="17">
        <f t="shared" si="2"/>
        <v>10018833</v>
      </c>
    </row>
    <row r="98" spans="1:30" x14ac:dyDescent="0.3">
      <c r="A98" s="15" t="s">
        <v>189</v>
      </c>
      <c r="B98" s="14" t="s">
        <v>190</v>
      </c>
      <c r="C98" s="14">
        <v>1</v>
      </c>
      <c r="D98" s="14">
        <v>0</v>
      </c>
      <c r="E98" s="17">
        <v>3675640</v>
      </c>
      <c r="F98" s="17">
        <v>0</v>
      </c>
      <c r="G98" s="17">
        <v>143067</v>
      </c>
      <c r="H98" s="17">
        <v>0</v>
      </c>
      <c r="I98" s="17">
        <v>318739</v>
      </c>
      <c r="J98" s="17">
        <v>224903</v>
      </c>
      <c r="K98" s="17">
        <v>0</v>
      </c>
      <c r="L98" s="17">
        <v>0</v>
      </c>
      <c r="M98" s="17">
        <v>0</v>
      </c>
      <c r="N98" s="17">
        <v>0</v>
      </c>
      <c r="O98" s="17">
        <v>0</v>
      </c>
      <c r="P98" s="17">
        <v>308369</v>
      </c>
      <c r="Q98" s="17">
        <v>0</v>
      </c>
      <c r="R98" s="17">
        <v>226207</v>
      </c>
      <c r="S98" s="17">
        <v>7670</v>
      </c>
      <c r="T98" s="17">
        <v>3200</v>
      </c>
      <c r="U98" s="17">
        <v>30756</v>
      </c>
      <c r="V98" s="17">
        <v>3296</v>
      </c>
      <c r="W98" s="17">
        <v>0</v>
      </c>
      <c r="X98" s="17">
        <v>380000</v>
      </c>
      <c r="Y98" s="17">
        <v>70</v>
      </c>
      <c r="Z98" s="17">
        <v>0</v>
      </c>
      <c r="AA98" s="17">
        <v>5321917</v>
      </c>
      <c r="AB98" s="17">
        <v>0</v>
      </c>
      <c r="AC98" s="17">
        <v>0</v>
      </c>
      <c r="AD98" s="17">
        <f t="shared" si="2"/>
        <v>5097014</v>
      </c>
    </row>
    <row r="99" spans="1:30" x14ac:dyDescent="0.3">
      <c r="A99" s="15" t="s">
        <v>191</v>
      </c>
      <c r="B99" s="14" t="s">
        <v>192</v>
      </c>
      <c r="C99" s="14">
        <v>1</v>
      </c>
      <c r="D99" s="14">
        <v>0</v>
      </c>
      <c r="E99" s="17">
        <v>4814072</v>
      </c>
      <c r="F99" s="17">
        <v>0</v>
      </c>
      <c r="G99" s="17">
        <v>148960</v>
      </c>
      <c r="H99" s="17">
        <v>0</v>
      </c>
      <c r="I99" s="17">
        <v>908441</v>
      </c>
      <c r="J99" s="17">
        <v>545552</v>
      </c>
      <c r="K99" s="17">
        <v>0</v>
      </c>
      <c r="L99" s="17">
        <v>0</v>
      </c>
      <c r="M99" s="17">
        <v>0</v>
      </c>
      <c r="N99" s="17">
        <v>0</v>
      </c>
      <c r="O99" s="17">
        <v>0</v>
      </c>
      <c r="P99" s="17">
        <v>687226</v>
      </c>
      <c r="Q99" s="17">
        <v>15543</v>
      </c>
      <c r="R99" s="17">
        <v>203041</v>
      </c>
      <c r="S99" s="17">
        <v>15340</v>
      </c>
      <c r="T99" s="17">
        <v>6400</v>
      </c>
      <c r="U99" s="17">
        <v>62561</v>
      </c>
      <c r="V99" s="17">
        <v>4659</v>
      </c>
      <c r="W99" s="17">
        <v>0</v>
      </c>
      <c r="X99" s="17">
        <v>0</v>
      </c>
      <c r="Y99" s="17">
        <v>0</v>
      </c>
      <c r="Z99" s="17">
        <v>0</v>
      </c>
      <c r="AA99" s="17">
        <v>7411795</v>
      </c>
      <c r="AB99" s="17">
        <v>0</v>
      </c>
      <c r="AC99" s="17">
        <v>0</v>
      </c>
      <c r="AD99" s="17">
        <f t="shared" si="2"/>
        <v>6866243</v>
      </c>
    </row>
    <row r="100" spans="1:30" x14ac:dyDescent="0.3">
      <c r="A100" s="15" t="s">
        <v>193</v>
      </c>
      <c r="B100" s="14" t="s">
        <v>194</v>
      </c>
      <c r="C100" s="14">
        <v>1</v>
      </c>
      <c r="D100" s="14">
        <v>0</v>
      </c>
      <c r="E100" s="17">
        <v>16217663</v>
      </c>
      <c r="F100" s="17">
        <v>0</v>
      </c>
      <c r="G100" s="17">
        <v>218990</v>
      </c>
      <c r="H100" s="17">
        <v>0</v>
      </c>
      <c r="I100" s="17">
        <v>1345416</v>
      </c>
      <c r="J100" s="17">
        <v>3912871</v>
      </c>
      <c r="K100" s="17">
        <v>729508</v>
      </c>
      <c r="L100" s="17">
        <v>0</v>
      </c>
      <c r="M100" s="17">
        <v>0</v>
      </c>
      <c r="N100" s="17">
        <v>0</v>
      </c>
      <c r="O100" s="17">
        <v>0</v>
      </c>
      <c r="P100" s="17">
        <v>839064</v>
      </c>
      <c r="Q100" s="17">
        <v>55273</v>
      </c>
      <c r="R100" s="17">
        <v>665646</v>
      </c>
      <c r="S100" s="17">
        <v>25946</v>
      </c>
      <c r="T100" s="17">
        <v>10825</v>
      </c>
      <c r="U100" s="17">
        <v>106015</v>
      </c>
      <c r="V100" s="17">
        <v>21922</v>
      </c>
      <c r="W100" s="17">
        <v>0</v>
      </c>
      <c r="X100" s="17">
        <v>154465</v>
      </c>
      <c r="Y100" s="17">
        <v>0</v>
      </c>
      <c r="Z100" s="17">
        <v>0</v>
      </c>
      <c r="AA100" s="17">
        <v>24303604</v>
      </c>
      <c r="AB100" s="17">
        <v>285</v>
      </c>
      <c r="AC100" s="17">
        <v>100000</v>
      </c>
      <c r="AD100" s="17">
        <f t="shared" si="2"/>
        <v>19661225</v>
      </c>
    </row>
    <row r="101" spans="1:30" x14ac:dyDescent="0.3">
      <c r="A101" s="15" t="s">
        <v>195</v>
      </c>
      <c r="B101" s="14" t="s">
        <v>196</v>
      </c>
      <c r="C101" s="14">
        <v>1</v>
      </c>
      <c r="D101" s="14">
        <v>0</v>
      </c>
      <c r="E101" s="17">
        <v>10803852</v>
      </c>
      <c r="F101" s="17">
        <v>0</v>
      </c>
      <c r="G101" s="17">
        <v>224558</v>
      </c>
      <c r="H101" s="17">
        <v>3254</v>
      </c>
      <c r="I101" s="17">
        <v>1668558</v>
      </c>
      <c r="J101" s="17">
        <v>1102825</v>
      </c>
      <c r="K101" s="17">
        <v>0</v>
      </c>
      <c r="L101" s="17">
        <v>0</v>
      </c>
      <c r="M101" s="17">
        <v>0</v>
      </c>
      <c r="N101" s="17">
        <v>0</v>
      </c>
      <c r="O101" s="17">
        <v>0</v>
      </c>
      <c r="P101" s="17">
        <v>1052510</v>
      </c>
      <c r="Q101" s="17">
        <v>364089</v>
      </c>
      <c r="R101" s="17">
        <v>289056</v>
      </c>
      <c r="S101" s="17">
        <v>26335</v>
      </c>
      <c r="T101" s="17">
        <v>10987</v>
      </c>
      <c r="U101" s="17">
        <v>108462</v>
      </c>
      <c r="V101" s="17">
        <v>23825</v>
      </c>
      <c r="W101" s="17">
        <v>0</v>
      </c>
      <c r="X101" s="17">
        <v>0</v>
      </c>
      <c r="Y101" s="17">
        <v>2199</v>
      </c>
      <c r="Z101" s="17">
        <v>0</v>
      </c>
      <c r="AA101" s="17">
        <v>15680510</v>
      </c>
      <c r="AB101" s="17">
        <v>0</v>
      </c>
      <c r="AC101" s="17">
        <v>0</v>
      </c>
      <c r="AD101" s="17">
        <f t="shared" si="2"/>
        <v>14577685</v>
      </c>
    </row>
    <row r="102" spans="1:30" x14ac:dyDescent="0.3">
      <c r="A102" s="15" t="s">
        <v>197</v>
      </c>
      <c r="B102" s="14" t="s">
        <v>198</v>
      </c>
      <c r="C102" s="14">
        <v>1</v>
      </c>
      <c r="D102" s="14">
        <v>0</v>
      </c>
      <c r="E102" s="17">
        <v>2344167</v>
      </c>
      <c r="F102" s="17">
        <v>0</v>
      </c>
      <c r="G102" s="17">
        <v>143187</v>
      </c>
      <c r="H102" s="17">
        <v>0</v>
      </c>
      <c r="I102" s="17">
        <v>207523</v>
      </c>
      <c r="J102" s="17">
        <v>138087</v>
      </c>
      <c r="K102" s="17">
        <v>13234</v>
      </c>
      <c r="L102" s="17">
        <v>0</v>
      </c>
      <c r="M102" s="17">
        <v>0</v>
      </c>
      <c r="N102" s="17">
        <v>0</v>
      </c>
      <c r="O102" s="17">
        <v>0</v>
      </c>
      <c r="P102" s="17">
        <v>165984</v>
      </c>
      <c r="Q102" s="17">
        <v>8648</v>
      </c>
      <c r="R102" s="17">
        <v>35156</v>
      </c>
      <c r="S102" s="17">
        <v>8225</v>
      </c>
      <c r="T102" s="17">
        <v>3431</v>
      </c>
      <c r="U102" s="17">
        <v>25689</v>
      </c>
      <c r="V102" s="17">
        <v>439</v>
      </c>
      <c r="W102" s="17">
        <v>0</v>
      </c>
      <c r="X102" s="17">
        <v>0</v>
      </c>
      <c r="Y102" s="17">
        <v>3825</v>
      </c>
      <c r="Z102" s="17">
        <v>0</v>
      </c>
      <c r="AA102" s="17">
        <v>3097595</v>
      </c>
      <c r="AB102" s="17">
        <v>0</v>
      </c>
      <c r="AC102" s="17">
        <v>0</v>
      </c>
      <c r="AD102" s="17">
        <f t="shared" si="2"/>
        <v>2946274</v>
      </c>
    </row>
    <row r="103" spans="1:30" x14ac:dyDescent="0.3">
      <c r="A103" s="15" t="s">
        <v>199</v>
      </c>
      <c r="B103" s="14" t="s">
        <v>200</v>
      </c>
      <c r="C103" s="14">
        <v>1</v>
      </c>
      <c r="D103" s="14">
        <v>0</v>
      </c>
      <c r="E103" s="17">
        <v>7776505</v>
      </c>
      <c r="F103" s="17">
        <v>0</v>
      </c>
      <c r="G103" s="17">
        <v>0</v>
      </c>
      <c r="H103" s="17">
        <v>0</v>
      </c>
      <c r="I103" s="17">
        <v>669517</v>
      </c>
      <c r="J103" s="17">
        <v>2195525</v>
      </c>
      <c r="K103" s="17">
        <v>0</v>
      </c>
      <c r="L103" s="17">
        <v>0</v>
      </c>
      <c r="M103" s="17">
        <v>0</v>
      </c>
      <c r="N103" s="17">
        <v>0</v>
      </c>
      <c r="O103" s="17">
        <v>0</v>
      </c>
      <c r="P103" s="17">
        <v>979687</v>
      </c>
      <c r="Q103" s="17">
        <v>243433</v>
      </c>
      <c r="R103" s="17">
        <v>68606</v>
      </c>
      <c r="S103" s="17">
        <v>7835</v>
      </c>
      <c r="T103" s="17">
        <v>3268</v>
      </c>
      <c r="U103" s="17">
        <v>30523</v>
      </c>
      <c r="V103" s="17">
        <v>9620</v>
      </c>
      <c r="W103" s="17">
        <v>0</v>
      </c>
      <c r="X103" s="17">
        <v>156015</v>
      </c>
      <c r="Y103" s="17">
        <v>0</v>
      </c>
      <c r="Z103" s="17">
        <v>0</v>
      </c>
      <c r="AA103" s="17">
        <v>12140534</v>
      </c>
      <c r="AB103" s="17">
        <v>0</v>
      </c>
      <c r="AC103" s="17">
        <v>100000</v>
      </c>
      <c r="AD103" s="17">
        <f t="shared" si="2"/>
        <v>9945009</v>
      </c>
    </row>
    <row r="104" spans="1:30" x14ac:dyDescent="0.3">
      <c r="A104" s="15" t="s">
        <v>201</v>
      </c>
      <c r="B104" s="14" t="s">
        <v>202</v>
      </c>
      <c r="C104" s="14">
        <v>1</v>
      </c>
      <c r="D104" s="14">
        <v>0</v>
      </c>
      <c r="E104" s="17">
        <v>21260554</v>
      </c>
      <c r="F104" s="17">
        <v>0</v>
      </c>
      <c r="G104" s="17">
        <v>0</v>
      </c>
      <c r="H104" s="17">
        <v>9143</v>
      </c>
      <c r="I104" s="17">
        <v>1393330</v>
      </c>
      <c r="J104" s="17">
        <v>3325325</v>
      </c>
      <c r="K104" s="17">
        <v>0</v>
      </c>
      <c r="L104" s="17">
        <v>0</v>
      </c>
      <c r="M104" s="17">
        <v>0</v>
      </c>
      <c r="N104" s="17">
        <v>0</v>
      </c>
      <c r="O104" s="17">
        <v>0</v>
      </c>
      <c r="P104" s="17">
        <v>2523431</v>
      </c>
      <c r="Q104" s="17">
        <v>1189105</v>
      </c>
      <c r="R104" s="17">
        <v>234259</v>
      </c>
      <c r="S104" s="17">
        <v>38484</v>
      </c>
      <c r="T104" s="17">
        <v>16056</v>
      </c>
      <c r="U104" s="17">
        <v>103545</v>
      </c>
      <c r="V104" s="17">
        <v>47312</v>
      </c>
      <c r="W104" s="17">
        <v>0</v>
      </c>
      <c r="X104" s="17">
        <v>457316</v>
      </c>
      <c r="Y104" s="17">
        <v>0</v>
      </c>
      <c r="Z104" s="17">
        <v>0</v>
      </c>
      <c r="AA104" s="17">
        <v>30597860</v>
      </c>
      <c r="AB104" s="17">
        <v>0</v>
      </c>
      <c r="AC104" s="17">
        <v>147875</v>
      </c>
      <c r="AD104" s="17">
        <f t="shared" si="2"/>
        <v>27272535</v>
      </c>
    </row>
    <row r="105" spans="1:30" x14ac:dyDescent="0.3">
      <c r="A105" s="15" t="s">
        <v>203</v>
      </c>
      <c r="B105" s="14" t="s">
        <v>204</v>
      </c>
      <c r="C105" s="14">
        <v>1</v>
      </c>
      <c r="D105" s="14">
        <v>0</v>
      </c>
      <c r="E105" s="17">
        <v>6344428</v>
      </c>
      <c r="F105" s="17">
        <v>0</v>
      </c>
      <c r="G105" s="17">
        <v>0</v>
      </c>
      <c r="H105" s="17">
        <v>3558</v>
      </c>
      <c r="I105" s="17">
        <v>471191</v>
      </c>
      <c r="J105" s="17">
        <v>794350</v>
      </c>
      <c r="K105" s="17">
        <v>0</v>
      </c>
      <c r="L105" s="17">
        <v>0</v>
      </c>
      <c r="M105" s="17">
        <v>0</v>
      </c>
      <c r="N105" s="17">
        <v>0</v>
      </c>
      <c r="O105" s="17">
        <v>0</v>
      </c>
      <c r="P105" s="17">
        <v>915527</v>
      </c>
      <c r="Q105" s="17">
        <v>250452</v>
      </c>
      <c r="R105" s="17">
        <v>7261</v>
      </c>
      <c r="S105" s="17">
        <v>8449</v>
      </c>
      <c r="T105" s="17">
        <v>3525</v>
      </c>
      <c r="U105" s="17">
        <v>33785</v>
      </c>
      <c r="V105" s="17">
        <v>11111</v>
      </c>
      <c r="W105" s="17">
        <v>0</v>
      </c>
      <c r="X105" s="17">
        <v>260512</v>
      </c>
      <c r="Y105" s="17">
        <v>0</v>
      </c>
      <c r="Z105" s="17">
        <v>0</v>
      </c>
      <c r="AA105" s="17">
        <v>9104149</v>
      </c>
      <c r="AB105" s="17">
        <v>0</v>
      </c>
      <c r="AC105" s="17">
        <v>100000</v>
      </c>
      <c r="AD105" s="17">
        <f t="shared" si="2"/>
        <v>8309799</v>
      </c>
    </row>
    <row r="106" spans="1:30" x14ac:dyDescent="0.3">
      <c r="A106" s="15" t="s">
        <v>205</v>
      </c>
      <c r="B106" s="14" t="s">
        <v>206</v>
      </c>
      <c r="C106" s="14">
        <v>1</v>
      </c>
      <c r="D106" s="14">
        <v>0</v>
      </c>
      <c r="E106" s="17">
        <v>16177430</v>
      </c>
      <c r="F106" s="17">
        <v>0</v>
      </c>
      <c r="G106" s="17">
        <v>0</v>
      </c>
      <c r="H106" s="17">
        <v>12571</v>
      </c>
      <c r="I106" s="17">
        <v>1733387</v>
      </c>
      <c r="J106" s="17">
        <v>3470837</v>
      </c>
      <c r="K106" s="17">
        <v>178035</v>
      </c>
      <c r="L106" s="17">
        <v>0</v>
      </c>
      <c r="M106" s="17">
        <v>0</v>
      </c>
      <c r="N106" s="17">
        <v>0</v>
      </c>
      <c r="O106" s="17">
        <v>0</v>
      </c>
      <c r="P106" s="17">
        <v>2131817</v>
      </c>
      <c r="Q106" s="17">
        <v>150199</v>
      </c>
      <c r="R106" s="17">
        <v>31591</v>
      </c>
      <c r="S106" s="17">
        <v>28008</v>
      </c>
      <c r="T106" s="17">
        <v>11868</v>
      </c>
      <c r="U106" s="17">
        <v>52221</v>
      </c>
      <c r="V106" s="17">
        <v>3475</v>
      </c>
      <c r="W106" s="17">
        <v>0</v>
      </c>
      <c r="X106" s="17">
        <v>135322</v>
      </c>
      <c r="Y106" s="17">
        <v>0</v>
      </c>
      <c r="Z106" s="17">
        <v>0</v>
      </c>
      <c r="AA106" s="17">
        <v>24116761</v>
      </c>
      <c r="AB106" s="17">
        <v>0</v>
      </c>
      <c r="AC106" s="17">
        <v>0</v>
      </c>
      <c r="AD106" s="17">
        <f t="shared" si="2"/>
        <v>20467889</v>
      </c>
    </row>
    <row r="107" spans="1:30" x14ac:dyDescent="0.3">
      <c r="A107" s="15" t="s">
        <v>207</v>
      </c>
      <c r="B107" s="14" t="s">
        <v>208</v>
      </c>
      <c r="C107" s="14">
        <v>1</v>
      </c>
      <c r="D107" s="14">
        <v>0</v>
      </c>
      <c r="E107" s="17">
        <v>9488871</v>
      </c>
      <c r="F107" s="17">
        <v>0</v>
      </c>
      <c r="G107" s="17">
        <v>0</v>
      </c>
      <c r="H107" s="17">
        <v>0</v>
      </c>
      <c r="I107" s="17">
        <v>829317</v>
      </c>
      <c r="J107" s="17">
        <v>1208503</v>
      </c>
      <c r="K107" s="17">
        <v>0</v>
      </c>
      <c r="L107" s="17">
        <v>0</v>
      </c>
      <c r="M107" s="17">
        <v>0</v>
      </c>
      <c r="N107" s="17">
        <v>0</v>
      </c>
      <c r="O107" s="17">
        <v>0</v>
      </c>
      <c r="P107" s="17">
        <v>873445</v>
      </c>
      <c r="Q107" s="17">
        <v>0</v>
      </c>
      <c r="R107" s="17">
        <v>0</v>
      </c>
      <c r="S107" s="17">
        <v>10516</v>
      </c>
      <c r="T107" s="17">
        <v>4105</v>
      </c>
      <c r="U107" s="17">
        <v>18200</v>
      </c>
      <c r="V107" s="17">
        <v>12980</v>
      </c>
      <c r="W107" s="17">
        <v>0</v>
      </c>
      <c r="X107" s="17">
        <v>85523</v>
      </c>
      <c r="Y107" s="17">
        <v>0</v>
      </c>
      <c r="Z107" s="17">
        <v>0</v>
      </c>
      <c r="AA107" s="17">
        <v>12531460</v>
      </c>
      <c r="AB107" s="17">
        <v>0</v>
      </c>
      <c r="AC107" s="17">
        <v>100000</v>
      </c>
      <c r="AD107" s="17">
        <f t="shared" si="2"/>
        <v>11322957</v>
      </c>
    </row>
    <row r="108" spans="1:30" x14ac:dyDescent="0.3">
      <c r="A108" s="15" t="s">
        <v>209</v>
      </c>
      <c r="B108" s="14" t="s">
        <v>210</v>
      </c>
      <c r="C108" s="14">
        <v>1</v>
      </c>
      <c r="D108" s="14">
        <v>0</v>
      </c>
      <c r="E108" s="17">
        <v>672621</v>
      </c>
      <c r="F108" s="17">
        <v>0</v>
      </c>
      <c r="G108" s="17">
        <v>100000</v>
      </c>
      <c r="H108" s="17">
        <v>30</v>
      </c>
      <c r="I108" s="17">
        <v>19003</v>
      </c>
      <c r="J108" s="17">
        <v>11222</v>
      </c>
      <c r="K108" s="17">
        <v>0</v>
      </c>
      <c r="L108" s="17">
        <v>0</v>
      </c>
      <c r="M108" s="17">
        <v>0</v>
      </c>
      <c r="N108" s="17">
        <v>0</v>
      </c>
      <c r="O108" s="17">
        <v>0</v>
      </c>
      <c r="P108" s="17">
        <v>137133</v>
      </c>
      <c r="Q108" s="17">
        <v>0</v>
      </c>
      <c r="R108" s="17">
        <v>0</v>
      </c>
      <c r="S108" s="17">
        <v>1124</v>
      </c>
      <c r="T108" s="17">
        <v>468</v>
      </c>
      <c r="U108" s="17">
        <v>4136</v>
      </c>
      <c r="V108" s="17">
        <v>0</v>
      </c>
      <c r="W108" s="17">
        <v>0</v>
      </c>
      <c r="X108" s="17">
        <v>0</v>
      </c>
      <c r="Y108" s="17">
        <v>1318</v>
      </c>
      <c r="Z108" s="17">
        <v>0</v>
      </c>
      <c r="AA108" s="17">
        <v>947055</v>
      </c>
      <c r="AB108" s="17">
        <v>0</v>
      </c>
      <c r="AC108" s="17">
        <v>0</v>
      </c>
      <c r="AD108" s="17">
        <f t="shared" si="2"/>
        <v>935833</v>
      </c>
    </row>
    <row r="109" spans="1:30" x14ac:dyDescent="0.3">
      <c r="A109" s="15" t="s">
        <v>211</v>
      </c>
      <c r="B109" s="14" t="s">
        <v>212</v>
      </c>
      <c r="C109" s="14">
        <v>1</v>
      </c>
      <c r="D109" s="14">
        <v>0</v>
      </c>
      <c r="E109" s="17">
        <v>1124059</v>
      </c>
      <c r="F109" s="17">
        <v>0</v>
      </c>
      <c r="G109" s="17">
        <v>237714</v>
      </c>
      <c r="H109" s="17">
        <v>114</v>
      </c>
      <c r="I109" s="17">
        <v>46327</v>
      </c>
      <c r="J109" s="17">
        <v>116664</v>
      </c>
      <c r="K109" s="17">
        <v>0</v>
      </c>
      <c r="L109" s="17">
        <v>0</v>
      </c>
      <c r="M109" s="17">
        <v>0</v>
      </c>
      <c r="N109" s="17">
        <v>0</v>
      </c>
      <c r="O109" s="17">
        <v>0</v>
      </c>
      <c r="P109" s="17">
        <v>253935</v>
      </c>
      <c r="Q109" s="17">
        <v>0</v>
      </c>
      <c r="R109" s="17">
        <v>58096</v>
      </c>
      <c r="S109" s="17">
        <v>3386</v>
      </c>
      <c r="T109" s="17">
        <v>1412</v>
      </c>
      <c r="U109" s="17">
        <v>13747</v>
      </c>
      <c r="V109" s="17">
        <v>0</v>
      </c>
      <c r="W109" s="17">
        <v>0</v>
      </c>
      <c r="X109" s="17">
        <v>0</v>
      </c>
      <c r="Y109" s="17">
        <v>0</v>
      </c>
      <c r="Z109" s="17">
        <v>0</v>
      </c>
      <c r="AA109" s="17">
        <v>1855454</v>
      </c>
      <c r="AB109" s="17">
        <v>0</v>
      </c>
      <c r="AC109" s="17">
        <v>100000</v>
      </c>
      <c r="AD109" s="17">
        <f t="shared" si="2"/>
        <v>1738790</v>
      </c>
    </row>
    <row r="110" spans="1:30" x14ac:dyDescent="0.3">
      <c r="A110" s="15" t="s">
        <v>213</v>
      </c>
      <c r="B110" s="14" t="s">
        <v>214</v>
      </c>
      <c r="C110" s="14">
        <v>1</v>
      </c>
      <c r="D110" s="14">
        <v>0</v>
      </c>
      <c r="E110" s="17">
        <v>3878744</v>
      </c>
      <c r="F110" s="17">
        <v>0</v>
      </c>
      <c r="G110" s="17">
        <v>70000</v>
      </c>
      <c r="H110" s="17">
        <v>0</v>
      </c>
      <c r="I110" s="17">
        <v>540401</v>
      </c>
      <c r="J110" s="17">
        <v>581500</v>
      </c>
      <c r="K110" s="17">
        <v>0</v>
      </c>
      <c r="L110" s="17">
        <v>0</v>
      </c>
      <c r="M110" s="17">
        <v>0</v>
      </c>
      <c r="N110" s="17">
        <v>0</v>
      </c>
      <c r="O110" s="17">
        <v>0</v>
      </c>
      <c r="P110" s="17">
        <v>668438</v>
      </c>
      <c r="Q110" s="17">
        <v>28967</v>
      </c>
      <c r="R110" s="17">
        <v>0</v>
      </c>
      <c r="S110" s="17">
        <v>5603</v>
      </c>
      <c r="T110" s="17">
        <v>2337</v>
      </c>
      <c r="U110" s="17">
        <v>21611</v>
      </c>
      <c r="V110" s="17">
        <v>5721</v>
      </c>
      <c r="W110" s="17">
        <v>0</v>
      </c>
      <c r="X110" s="17">
        <v>80000</v>
      </c>
      <c r="Y110" s="17">
        <v>0</v>
      </c>
      <c r="Z110" s="17">
        <v>0</v>
      </c>
      <c r="AA110" s="17">
        <v>5883322</v>
      </c>
      <c r="AB110" s="17">
        <v>0</v>
      </c>
      <c r="AC110" s="17">
        <v>100000</v>
      </c>
      <c r="AD110" s="17">
        <f t="shared" si="2"/>
        <v>5301822</v>
      </c>
    </row>
    <row r="111" spans="1:30" x14ac:dyDescent="0.3">
      <c r="A111" s="15" t="s">
        <v>215</v>
      </c>
      <c r="B111" s="14" t="s">
        <v>216</v>
      </c>
      <c r="C111" s="14">
        <v>1</v>
      </c>
      <c r="D111" s="14">
        <v>0</v>
      </c>
      <c r="E111" s="17">
        <v>6118187</v>
      </c>
      <c r="F111" s="17">
        <v>0</v>
      </c>
      <c r="G111" s="17">
        <v>181328</v>
      </c>
      <c r="H111" s="17">
        <v>0</v>
      </c>
      <c r="I111" s="17">
        <v>555157</v>
      </c>
      <c r="J111" s="17">
        <v>1224440</v>
      </c>
      <c r="K111" s="17">
        <v>188416</v>
      </c>
      <c r="L111" s="17">
        <v>0</v>
      </c>
      <c r="M111" s="17">
        <v>0</v>
      </c>
      <c r="N111" s="17">
        <v>0</v>
      </c>
      <c r="O111" s="17">
        <v>0</v>
      </c>
      <c r="P111" s="17">
        <v>477204</v>
      </c>
      <c r="Q111" s="17">
        <v>73493</v>
      </c>
      <c r="R111" s="17">
        <v>0</v>
      </c>
      <c r="S111" s="17">
        <v>11685</v>
      </c>
      <c r="T111" s="17">
        <v>2897</v>
      </c>
      <c r="U111" s="17">
        <v>43863</v>
      </c>
      <c r="V111" s="17">
        <v>8834</v>
      </c>
      <c r="W111" s="17">
        <v>0</v>
      </c>
      <c r="X111" s="17">
        <v>0</v>
      </c>
      <c r="Y111" s="17">
        <v>16795</v>
      </c>
      <c r="Z111" s="17">
        <v>0</v>
      </c>
      <c r="AA111" s="17">
        <v>8902299</v>
      </c>
      <c r="AB111" s="17">
        <v>0</v>
      </c>
      <c r="AC111" s="17">
        <v>0</v>
      </c>
      <c r="AD111" s="17">
        <f t="shared" si="2"/>
        <v>7489443</v>
      </c>
    </row>
    <row r="112" spans="1:30" x14ac:dyDescent="0.3">
      <c r="A112" s="15" t="s">
        <v>217</v>
      </c>
      <c r="B112" s="14" t="s">
        <v>218</v>
      </c>
      <c r="C112" s="14">
        <v>1</v>
      </c>
      <c r="D112" s="14">
        <v>0</v>
      </c>
      <c r="E112" s="17">
        <v>2798747</v>
      </c>
      <c r="F112" s="17">
        <v>0</v>
      </c>
      <c r="G112" s="17">
        <v>100000</v>
      </c>
      <c r="H112" s="17">
        <v>0</v>
      </c>
      <c r="I112" s="17">
        <v>541517</v>
      </c>
      <c r="J112" s="17">
        <v>401855</v>
      </c>
      <c r="K112" s="17">
        <v>0</v>
      </c>
      <c r="L112" s="17">
        <v>0</v>
      </c>
      <c r="M112" s="17">
        <v>0</v>
      </c>
      <c r="N112" s="17">
        <v>0</v>
      </c>
      <c r="O112" s="17">
        <v>0</v>
      </c>
      <c r="P112" s="17">
        <v>296233</v>
      </c>
      <c r="Q112" s="17">
        <v>4403</v>
      </c>
      <c r="R112" s="17">
        <v>0</v>
      </c>
      <c r="S112" s="17">
        <v>3925</v>
      </c>
      <c r="T112" s="17">
        <v>1637</v>
      </c>
      <c r="U112" s="17">
        <v>13631</v>
      </c>
      <c r="V112" s="17">
        <v>3570</v>
      </c>
      <c r="W112" s="17">
        <v>0</v>
      </c>
      <c r="X112" s="17">
        <v>34623</v>
      </c>
      <c r="Y112" s="17">
        <v>3938</v>
      </c>
      <c r="Z112" s="17">
        <v>0</v>
      </c>
      <c r="AA112" s="17">
        <v>4204079</v>
      </c>
      <c r="AB112" s="17">
        <v>0</v>
      </c>
      <c r="AC112" s="17">
        <v>100000</v>
      </c>
      <c r="AD112" s="17">
        <f t="shared" si="2"/>
        <v>3802224</v>
      </c>
    </row>
    <row r="113" spans="1:30" x14ac:dyDescent="0.3">
      <c r="A113" s="15" t="s">
        <v>219</v>
      </c>
      <c r="B113" s="14" t="s">
        <v>220</v>
      </c>
      <c r="C113" s="14">
        <v>1</v>
      </c>
      <c r="D113" s="14">
        <v>0</v>
      </c>
      <c r="E113" s="17">
        <v>4853827</v>
      </c>
      <c r="F113" s="17">
        <v>0</v>
      </c>
      <c r="G113" s="17">
        <v>249655</v>
      </c>
      <c r="H113" s="17">
        <v>2906</v>
      </c>
      <c r="I113" s="17">
        <v>384617</v>
      </c>
      <c r="J113" s="17">
        <v>773601</v>
      </c>
      <c r="K113" s="17">
        <v>0</v>
      </c>
      <c r="L113" s="17">
        <v>0</v>
      </c>
      <c r="M113" s="17">
        <v>0</v>
      </c>
      <c r="N113" s="17">
        <v>0</v>
      </c>
      <c r="O113" s="17">
        <v>0</v>
      </c>
      <c r="P113" s="17">
        <v>300808</v>
      </c>
      <c r="Q113" s="17">
        <v>12446</v>
      </c>
      <c r="R113" s="17">
        <v>0</v>
      </c>
      <c r="S113" s="17">
        <v>4794</v>
      </c>
      <c r="T113" s="17">
        <v>2000</v>
      </c>
      <c r="U113" s="17">
        <v>16252</v>
      </c>
      <c r="V113" s="17">
        <v>2804</v>
      </c>
      <c r="W113" s="17">
        <v>0</v>
      </c>
      <c r="X113" s="17">
        <v>0</v>
      </c>
      <c r="Y113" s="17">
        <v>3994</v>
      </c>
      <c r="Z113" s="17">
        <v>0</v>
      </c>
      <c r="AA113" s="17">
        <v>6607704</v>
      </c>
      <c r="AB113" s="17">
        <v>0</v>
      </c>
      <c r="AC113" s="17">
        <v>100000</v>
      </c>
      <c r="AD113" s="17">
        <f t="shared" si="2"/>
        <v>5834103</v>
      </c>
    </row>
    <row r="114" spans="1:30" x14ac:dyDescent="0.3">
      <c r="A114" s="15" t="s">
        <v>221</v>
      </c>
      <c r="B114" s="14" t="s">
        <v>222</v>
      </c>
      <c r="C114" s="14">
        <v>1</v>
      </c>
      <c r="D114" s="14">
        <v>0</v>
      </c>
      <c r="E114" s="17">
        <v>2366881</v>
      </c>
      <c r="F114" s="17">
        <v>0</v>
      </c>
      <c r="G114" s="17">
        <v>70000</v>
      </c>
      <c r="H114" s="17">
        <v>0</v>
      </c>
      <c r="I114" s="17">
        <v>123647</v>
      </c>
      <c r="J114" s="17">
        <v>759923</v>
      </c>
      <c r="K114" s="17">
        <v>147794</v>
      </c>
      <c r="L114" s="17">
        <v>0</v>
      </c>
      <c r="M114" s="17">
        <v>0</v>
      </c>
      <c r="N114" s="17">
        <v>0</v>
      </c>
      <c r="O114" s="17">
        <v>0</v>
      </c>
      <c r="P114" s="17">
        <v>317086</v>
      </c>
      <c r="Q114" s="17">
        <v>32325</v>
      </c>
      <c r="R114" s="17">
        <v>0</v>
      </c>
      <c r="S114" s="17">
        <v>5049</v>
      </c>
      <c r="T114" s="17">
        <v>2106</v>
      </c>
      <c r="U114" s="17">
        <v>19514</v>
      </c>
      <c r="V114" s="17">
        <v>0</v>
      </c>
      <c r="W114" s="17">
        <v>0</v>
      </c>
      <c r="X114" s="17">
        <v>48000</v>
      </c>
      <c r="Y114" s="17">
        <v>10960</v>
      </c>
      <c r="Z114" s="17">
        <v>0</v>
      </c>
      <c r="AA114" s="17">
        <v>3903285</v>
      </c>
      <c r="AB114" s="17">
        <v>0</v>
      </c>
      <c r="AC114" s="17">
        <v>100000</v>
      </c>
      <c r="AD114" s="17">
        <f t="shared" si="2"/>
        <v>2995568</v>
      </c>
    </row>
    <row r="115" spans="1:30" x14ac:dyDescent="0.3">
      <c r="A115" s="15" t="s">
        <v>223</v>
      </c>
      <c r="B115" s="14" t="s">
        <v>224</v>
      </c>
      <c r="C115" s="14">
        <v>1</v>
      </c>
      <c r="D115" s="14">
        <v>0</v>
      </c>
      <c r="E115" s="17">
        <v>2447135</v>
      </c>
      <c r="F115" s="17">
        <v>0</v>
      </c>
      <c r="G115" s="17">
        <v>192600</v>
      </c>
      <c r="H115" s="17">
        <v>0</v>
      </c>
      <c r="I115" s="17">
        <v>291186</v>
      </c>
      <c r="J115" s="17">
        <v>129966</v>
      </c>
      <c r="K115" s="17">
        <v>0</v>
      </c>
      <c r="L115" s="17">
        <v>0</v>
      </c>
      <c r="M115" s="17">
        <v>0</v>
      </c>
      <c r="N115" s="17">
        <v>0</v>
      </c>
      <c r="O115" s="17">
        <v>0</v>
      </c>
      <c r="P115" s="17">
        <v>283404</v>
      </c>
      <c r="Q115" s="17">
        <v>5911</v>
      </c>
      <c r="R115" s="17">
        <v>0</v>
      </c>
      <c r="S115" s="17">
        <v>3955</v>
      </c>
      <c r="T115" s="17">
        <v>1650</v>
      </c>
      <c r="U115" s="17">
        <v>14621</v>
      </c>
      <c r="V115" s="17">
        <v>122</v>
      </c>
      <c r="W115" s="17">
        <v>0</v>
      </c>
      <c r="X115" s="17">
        <v>28350</v>
      </c>
      <c r="Y115" s="17">
        <v>290</v>
      </c>
      <c r="Z115" s="17">
        <v>0</v>
      </c>
      <c r="AA115" s="17">
        <v>3399190</v>
      </c>
      <c r="AB115" s="17">
        <v>0</v>
      </c>
      <c r="AC115" s="17">
        <v>0</v>
      </c>
      <c r="AD115" s="17">
        <f t="shared" si="2"/>
        <v>3269224</v>
      </c>
    </row>
    <row r="116" spans="1:30" x14ac:dyDescent="0.3">
      <c r="A116" s="15" t="s">
        <v>225</v>
      </c>
      <c r="B116" s="14" t="s">
        <v>226</v>
      </c>
      <c r="C116" s="14">
        <v>1</v>
      </c>
      <c r="D116" s="14">
        <v>0</v>
      </c>
      <c r="E116" s="17">
        <v>11553992</v>
      </c>
      <c r="F116" s="17">
        <v>0</v>
      </c>
      <c r="G116" s="17">
        <v>125580</v>
      </c>
      <c r="H116" s="17">
        <v>2798</v>
      </c>
      <c r="I116" s="17">
        <v>1109044</v>
      </c>
      <c r="J116" s="17">
        <v>2795209</v>
      </c>
      <c r="K116" s="17">
        <v>0</v>
      </c>
      <c r="L116" s="17">
        <v>0</v>
      </c>
      <c r="M116" s="17">
        <v>0</v>
      </c>
      <c r="N116" s="17">
        <v>0</v>
      </c>
      <c r="O116" s="17">
        <v>0</v>
      </c>
      <c r="P116" s="17">
        <v>2590160</v>
      </c>
      <c r="Q116" s="17">
        <v>196996</v>
      </c>
      <c r="R116" s="17">
        <v>0</v>
      </c>
      <c r="S116" s="17">
        <v>9058</v>
      </c>
      <c r="T116" s="17">
        <v>6981</v>
      </c>
      <c r="U116" s="17">
        <v>58068</v>
      </c>
      <c r="V116" s="17">
        <v>20977</v>
      </c>
      <c r="W116" s="17">
        <v>0</v>
      </c>
      <c r="X116" s="17">
        <v>83978</v>
      </c>
      <c r="Y116" s="17">
        <v>0</v>
      </c>
      <c r="Z116" s="17">
        <v>0</v>
      </c>
      <c r="AA116" s="17">
        <v>18552841</v>
      </c>
      <c r="AB116" s="17">
        <v>0</v>
      </c>
      <c r="AC116" s="17">
        <v>100000</v>
      </c>
      <c r="AD116" s="17">
        <f t="shared" si="2"/>
        <v>15757632</v>
      </c>
    </row>
    <row r="117" spans="1:30" x14ac:dyDescent="0.3">
      <c r="A117" s="15" t="s">
        <v>227</v>
      </c>
      <c r="B117" s="14" t="s">
        <v>228</v>
      </c>
      <c r="C117" s="14">
        <v>1</v>
      </c>
      <c r="D117" s="14">
        <v>0</v>
      </c>
      <c r="E117" s="17">
        <v>4145174</v>
      </c>
      <c r="F117" s="17">
        <v>0</v>
      </c>
      <c r="G117" s="17">
        <v>92649</v>
      </c>
      <c r="H117" s="17">
        <v>0</v>
      </c>
      <c r="I117" s="17">
        <v>324035</v>
      </c>
      <c r="J117" s="17">
        <v>353061</v>
      </c>
      <c r="K117" s="17">
        <v>0</v>
      </c>
      <c r="L117" s="17">
        <v>0</v>
      </c>
      <c r="M117" s="17">
        <v>0</v>
      </c>
      <c r="N117" s="17">
        <v>0</v>
      </c>
      <c r="O117" s="17">
        <v>0</v>
      </c>
      <c r="P117" s="17">
        <v>436952</v>
      </c>
      <c r="Q117" s="17">
        <v>54189</v>
      </c>
      <c r="R117" s="17">
        <v>0</v>
      </c>
      <c r="S117" s="17">
        <v>4150</v>
      </c>
      <c r="T117" s="17">
        <v>1731</v>
      </c>
      <c r="U117" s="17">
        <v>17009</v>
      </c>
      <c r="V117" s="17">
        <v>3587</v>
      </c>
      <c r="W117" s="17">
        <v>0</v>
      </c>
      <c r="X117" s="17">
        <v>24945</v>
      </c>
      <c r="Y117" s="17">
        <v>0</v>
      </c>
      <c r="Z117" s="17">
        <v>0</v>
      </c>
      <c r="AA117" s="17">
        <v>5457482</v>
      </c>
      <c r="AB117" s="17">
        <v>0</v>
      </c>
      <c r="AC117" s="17">
        <v>100000</v>
      </c>
      <c r="AD117" s="17">
        <f t="shared" si="2"/>
        <v>5104421</v>
      </c>
    </row>
    <row r="118" spans="1:30" x14ac:dyDescent="0.3">
      <c r="A118" s="15" t="s">
        <v>229</v>
      </c>
      <c r="B118" s="14" t="s">
        <v>230</v>
      </c>
      <c r="C118" s="14">
        <v>1</v>
      </c>
      <c r="D118" s="14">
        <v>0</v>
      </c>
      <c r="E118" s="17">
        <v>3147857</v>
      </c>
      <c r="F118" s="17">
        <v>0</v>
      </c>
      <c r="G118" s="17">
        <v>100000</v>
      </c>
      <c r="H118" s="17">
        <v>3693</v>
      </c>
      <c r="I118" s="17">
        <v>592136</v>
      </c>
      <c r="J118" s="17">
        <v>1073127</v>
      </c>
      <c r="K118" s="17">
        <v>0</v>
      </c>
      <c r="L118" s="17">
        <v>0</v>
      </c>
      <c r="M118" s="17">
        <v>0</v>
      </c>
      <c r="N118" s="17">
        <v>0</v>
      </c>
      <c r="O118" s="17">
        <v>0</v>
      </c>
      <c r="P118" s="17">
        <v>383160</v>
      </c>
      <c r="Q118" s="17">
        <v>53692</v>
      </c>
      <c r="R118" s="17">
        <v>17937</v>
      </c>
      <c r="S118" s="17">
        <v>5273</v>
      </c>
      <c r="T118" s="17">
        <v>2200</v>
      </c>
      <c r="U118" s="17">
        <v>18990</v>
      </c>
      <c r="V118" s="17">
        <v>4157</v>
      </c>
      <c r="W118" s="17">
        <v>0</v>
      </c>
      <c r="X118" s="17">
        <v>56250</v>
      </c>
      <c r="Y118" s="17">
        <v>0</v>
      </c>
      <c r="Z118" s="17">
        <v>0</v>
      </c>
      <c r="AA118" s="17">
        <v>5458472</v>
      </c>
      <c r="AB118" s="17">
        <v>0</v>
      </c>
      <c r="AC118" s="17">
        <v>100000</v>
      </c>
      <c r="AD118" s="17">
        <f t="shared" si="2"/>
        <v>4385345</v>
      </c>
    </row>
    <row r="119" spans="1:30" x14ac:dyDescent="0.3">
      <c r="A119" s="15" t="s">
        <v>231</v>
      </c>
      <c r="B119" s="14" t="s">
        <v>232</v>
      </c>
      <c r="C119" s="14">
        <v>1</v>
      </c>
      <c r="D119" s="14">
        <v>0</v>
      </c>
      <c r="E119" s="17">
        <v>10079943</v>
      </c>
      <c r="F119" s="17">
        <v>0</v>
      </c>
      <c r="G119" s="17">
        <v>117847</v>
      </c>
      <c r="H119" s="17">
        <v>0</v>
      </c>
      <c r="I119" s="17">
        <v>801789</v>
      </c>
      <c r="J119" s="17">
        <v>835223</v>
      </c>
      <c r="K119" s="17">
        <v>0</v>
      </c>
      <c r="L119" s="17">
        <v>0</v>
      </c>
      <c r="M119" s="17">
        <v>0</v>
      </c>
      <c r="N119" s="17">
        <v>0</v>
      </c>
      <c r="O119" s="17">
        <v>0</v>
      </c>
      <c r="P119" s="17">
        <v>1248741</v>
      </c>
      <c r="Q119" s="17">
        <v>273241</v>
      </c>
      <c r="R119" s="17">
        <v>0</v>
      </c>
      <c r="S119" s="17">
        <v>13767</v>
      </c>
      <c r="T119" s="17">
        <v>5743</v>
      </c>
      <c r="U119" s="17">
        <v>53124</v>
      </c>
      <c r="V119" s="17">
        <v>14278</v>
      </c>
      <c r="W119" s="17">
        <v>0</v>
      </c>
      <c r="X119" s="17">
        <v>105496</v>
      </c>
      <c r="Y119" s="17">
        <v>0</v>
      </c>
      <c r="Z119" s="17">
        <v>0</v>
      </c>
      <c r="AA119" s="17">
        <v>13549192</v>
      </c>
      <c r="AB119" s="17">
        <v>0</v>
      </c>
      <c r="AC119" s="17">
        <v>100000</v>
      </c>
      <c r="AD119" s="17">
        <f t="shared" si="2"/>
        <v>12713969</v>
      </c>
    </row>
    <row r="120" spans="1:30" x14ac:dyDescent="0.3">
      <c r="A120" s="15" t="s">
        <v>233</v>
      </c>
      <c r="B120" s="14" t="s">
        <v>234</v>
      </c>
      <c r="C120" s="14">
        <v>1</v>
      </c>
      <c r="D120" s="14">
        <v>0</v>
      </c>
      <c r="E120" s="17">
        <v>19489651</v>
      </c>
      <c r="F120" s="17">
        <v>0</v>
      </c>
      <c r="G120" s="17">
        <v>0</v>
      </c>
      <c r="H120" s="17">
        <v>0</v>
      </c>
      <c r="I120" s="17">
        <v>2238612</v>
      </c>
      <c r="J120" s="17">
        <v>3698674</v>
      </c>
      <c r="K120" s="17">
        <v>836045</v>
      </c>
      <c r="L120" s="17">
        <v>0</v>
      </c>
      <c r="M120" s="17">
        <v>0</v>
      </c>
      <c r="N120" s="17">
        <v>0</v>
      </c>
      <c r="O120" s="17">
        <v>0</v>
      </c>
      <c r="P120" s="17">
        <v>1281540</v>
      </c>
      <c r="Q120" s="17">
        <v>599736</v>
      </c>
      <c r="R120" s="17">
        <v>928628</v>
      </c>
      <c r="S120" s="17">
        <v>44281</v>
      </c>
      <c r="T120" s="17">
        <v>18475</v>
      </c>
      <c r="U120" s="17">
        <v>167812</v>
      </c>
      <c r="V120" s="17">
        <v>39416</v>
      </c>
      <c r="W120" s="17">
        <v>0</v>
      </c>
      <c r="X120" s="17">
        <v>295880</v>
      </c>
      <c r="Y120" s="17">
        <v>0</v>
      </c>
      <c r="Z120" s="17">
        <v>0</v>
      </c>
      <c r="AA120" s="17">
        <v>29638750</v>
      </c>
      <c r="AB120" s="17">
        <v>0</v>
      </c>
      <c r="AC120" s="17">
        <v>100000</v>
      </c>
      <c r="AD120" s="17">
        <f t="shared" si="2"/>
        <v>25104031</v>
      </c>
    </row>
    <row r="121" spans="1:30" x14ac:dyDescent="0.3">
      <c r="A121" s="15" t="s">
        <v>235</v>
      </c>
      <c r="B121" s="14" t="s">
        <v>236</v>
      </c>
      <c r="C121" s="14">
        <v>1</v>
      </c>
      <c r="D121" s="14">
        <v>0</v>
      </c>
      <c r="E121" s="17">
        <v>9010389</v>
      </c>
      <c r="F121" s="17">
        <v>0</v>
      </c>
      <c r="G121" s="17">
        <v>0</v>
      </c>
      <c r="H121" s="17">
        <v>0</v>
      </c>
      <c r="I121" s="17">
        <v>1363947</v>
      </c>
      <c r="J121" s="17">
        <v>554762</v>
      </c>
      <c r="K121" s="17">
        <v>0</v>
      </c>
      <c r="L121" s="17">
        <v>0</v>
      </c>
      <c r="M121" s="17">
        <v>0</v>
      </c>
      <c r="N121" s="17">
        <v>0</v>
      </c>
      <c r="O121" s="17">
        <v>0</v>
      </c>
      <c r="P121" s="17">
        <v>741988</v>
      </c>
      <c r="Q121" s="17">
        <v>282285</v>
      </c>
      <c r="R121" s="17">
        <v>535435</v>
      </c>
      <c r="S121" s="17">
        <v>20568</v>
      </c>
      <c r="T121" s="17">
        <v>8581</v>
      </c>
      <c r="U121" s="17">
        <v>86443</v>
      </c>
      <c r="V121" s="17">
        <v>20834</v>
      </c>
      <c r="W121" s="17">
        <v>0</v>
      </c>
      <c r="X121" s="17">
        <v>86184</v>
      </c>
      <c r="Y121" s="17">
        <v>0</v>
      </c>
      <c r="Z121" s="17">
        <v>0</v>
      </c>
      <c r="AA121" s="17">
        <v>12711416</v>
      </c>
      <c r="AB121" s="17">
        <v>0</v>
      </c>
      <c r="AC121" s="17">
        <v>0</v>
      </c>
      <c r="AD121" s="17">
        <f t="shared" si="2"/>
        <v>12156654</v>
      </c>
    </row>
    <row r="122" spans="1:30" x14ac:dyDescent="0.3">
      <c r="A122" s="15" t="s">
        <v>237</v>
      </c>
      <c r="B122" s="14" t="s">
        <v>238</v>
      </c>
      <c r="C122" s="14">
        <v>1</v>
      </c>
      <c r="D122" s="14">
        <v>0</v>
      </c>
      <c r="E122" s="17">
        <v>19077548</v>
      </c>
      <c r="F122" s="17">
        <v>0</v>
      </c>
      <c r="G122" s="17">
        <v>727915</v>
      </c>
      <c r="H122" s="17">
        <v>18771</v>
      </c>
      <c r="I122" s="17">
        <v>4597119</v>
      </c>
      <c r="J122" s="17">
        <v>2406876</v>
      </c>
      <c r="K122" s="17">
        <v>0</v>
      </c>
      <c r="L122" s="17">
        <v>0</v>
      </c>
      <c r="M122" s="17">
        <v>0</v>
      </c>
      <c r="N122" s="17">
        <v>0</v>
      </c>
      <c r="O122" s="17">
        <v>0</v>
      </c>
      <c r="P122" s="17">
        <v>2182224</v>
      </c>
      <c r="Q122" s="17">
        <v>376172</v>
      </c>
      <c r="R122" s="17">
        <v>902497</v>
      </c>
      <c r="S122" s="17">
        <v>55352</v>
      </c>
      <c r="T122" s="17">
        <v>23093</v>
      </c>
      <c r="U122" s="17">
        <v>222282</v>
      </c>
      <c r="V122" s="17">
        <v>48644</v>
      </c>
      <c r="W122" s="17">
        <v>0</v>
      </c>
      <c r="X122" s="17">
        <v>1462768</v>
      </c>
      <c r="Y122" s="17">
        <v>0</v>
      </c>
      <c r="Z122" s="17">
        <v>0</v>
      </c>
      <c r="AA122" s="17">
        <v>32101261</v>
      </c>
      <c r="AB122" s="17">
        <v>0</v>
      </c>
      <c r="AC122" s="17">
        <v>0</v>
      </c>
      <c r="AD122" s="17">
        <f t="shared" si="2"/>
        <v>29694385</v>
      </c>
    </row>
    <row r="123" spans="1:30" x14ac:dyDescent="0.3">
      <c r="A123" s="15" t="s">
        <v>239</v>
      </c>
      <c r="B123" s="14" t="s">
        <v>240</v>
      </c>
      <c r="C123" s="14">
        <v>1</v>
      </c>
      <c r="D123" s="14">
        <v>0</v>
      </c>
      <c r="E123" s="17">
        <v>4004399</v>
      </c>
      <c r="F123" s="17">
        <v>0</v>
      </c>
      <c r="G123" s="17">
        <v>232682</v>
      </c>
      <c r="H123" s="17">
        <v>0</v>
      </c>
      <c r="I123" s="17">
        <v>387188</v>
      </c>
      <c r="J123" s="17">
        <v>1077513</v>
      </c>
      <c r="K123" s="17">
        <v>0</v>
      </c>
      <c r="L123" s="17">
        <v>0</v>
      </c>
      <c r="M123" s="17">
        <v>0</v>
      </c>
      <c r="N123" s="17">
        <v>0</v>
      </c>
      <c r="O123" s="17">
        <v>0</v>
      </c>
      <c r="P123" s="17">
        <v>353232</v>
      </c>
      <c r="Q123" s="17">
        <v>1579</v>
      </c>
      <c r="R123" s="17">
        <v>92737</v>
      </c>
      <c r="S123" s="17">
        <v>16449</v>
      </c>
      <c r="T123" s="17">
        <v>6029</v>
      </c>
      <c r="U123" s="17">
        <v>39785</v>
      </c>
      <c r="V123" s="17">
        <v>771</v>
      </c>
      <c r="W123" s="17">
        <v>0</v>
      </c>
      <c r="X123" s="17">
        <v>77002</v>
      </c>
      <c r="Y123" s="17">
        <v>0</v>
      </c>
      <c r="Z123" s="17">
        <v>0</v>
      </c>
      <c r="AA123" s="17">
        <v>6289366</v>
      </c>
      <c r="AB123" s="17">
        <v>0</v>
      </c>
      <c r="AC123" s="17">
        <v>0</v>
      </c>
      <c r="AD123" s="17">
        <f t="shared" si="2"/>
        <v>5211853</v>
      </c>
    </row>
    <row r="124" spans="1:30" x14ac:dyDescent="0.3">
      <c r="A124" s="15" t="s">
        <v>241</v>
      </c>
      <c r="B124" s="14" t="s">
        <v>242</v>
      </c>
      <c r="C124" s="14">
        <v>1</v>
      </c>
      <c r="D124" s="14">
        <v>0</v>
      </c>
      <c r="E124" s="17">
        <v>3708789</v>
      </c>
      <c r="F124" s="17">
        <v>0</v>
      </c>
      <c r="G124" s="17">
        <v>505490</v>
      </c>
      <c r="H124" s="17">
        <v>3285</v>
      </c>
      <c r="I124" s="17">
        <v>1148900</v>
      </c>
      <c r="J124" s="17">
        <v>670146</v>
      </c>
      <c r="K124" s="17">
        <v>0</v>
      </c>
      <c r="L124" s="17">
        <v>0</v>
      </c>
      <c r="M124" s="17">
        <v>0</v>
      </c>
      <c r="N124" s="17">
        <v>0</v>
      </c>
      <c r="O124" s="17">
        <v>0</v>
      </c>
      <c r="P124" s="17">
        <v>1045214</v>
      </c>
      <c r="Q124" s="17">
        <v>120349</v>
      </c>
      <c r="R124" s="17">
        <v>107618</v>
      </c>
      <c r="S124" s="17">
        <v>22635</v>
      </c>
      <c r="T124" s="17">
        <v>9443</v>
      </c>
      <c r="U124" s="17">
        <v>71531</v>
      </c>
      <c r="V124" s="17">
        <v>14846</v>
      </c>
      <c r="W124" s="17">
        <v>0</v>
      </c>
      <c r="X124" s="17">
        <v>0</v>
      </c>
      <c r="Y124" s="17">
        <v>0</v>
      </c>
      <c r="Z124" s="17">
        <v>0</v>
      </c>
      <c r="AA124" s="17">
        <v>7428246</v>
      </c>
      <c r="AB124" s="17">
        <v>0</v>
      </c>
      <c r="AC124" s="17">
        <v>0</v>
      </c>
      <c r="AD124" s="17">
        <f t="shared" si="2"/>
        <v>6758100</v>
      </c>
    </row>
    <row r="125" spans="1:30" x14ac:dyDescent="0.3">
      <c r="A125" s="15" t="s">
        <v>243</v>
      </c>
      <c r="B125" s="14" t="s">
        <v>244</v>
      </c>
      <c r="C125" s="14">
        <v>1</v>
      </c>
      <c r="D125" s="14">
        <v>0</v>
      </c>
      <c r="E125" s="17">
        <v>5832222</v>
      </c>
      <c r="F125" s="17">
        <v>0</v>
      </c>
      <c r="G125" s="17">
        <v>27384</v>
      </c>
      <c r="H125" s="17">
        <v>2497</v>
      </c>
      <c r="I125" s="17">
        <v>452632</v>
      </c>
      <c r="J125" s="17">
        <v>389552</v>
      </c>
      <c r="K125" s="17">
        <v>0</v>
      </c>
      <c r="L125" s="17">
        <v>0</v>
      </c>
      <c r="M125" s="17">
        <v>0</v>
      </c>
      <c r="N125" s="17">
        <v>0</v>
      </c>
      <c r="O125" s="17">
        <v>0</v>
      </c>
      <c r="P125" s="17">
        <v>587551</v>
      </c>
      <c r="Q125" s="17">
        <v>15425</v>
      </c>
      <c r="R125" s="17">
        <v>193137</v>
      </c>
      <c r="S125" s="17">
        <v>13093</v>
      </c>
      <c r="T125" s="17">
        <v>5462</v>
      </c>
      <c r="U125" s="17">
        <v>53940</v>
      </c>
      <c r="V125" s="17">
        <v>0</v>
      </c>
      <c r="W125" s="17">
        <v>0</v>
      </c>
      <c r="X125" s="17">
        <v>0</v>
      </c>
      <c r="Y125" s="17">
        <v>2989</v>
      </c>
      <c r="Z125" s="17">
        <v>0</v>
      </c>
      <c r="AA125" s="17">
        <v>7575884</v>
      </c>
      <c r="AB125" s="17">
        <v>0</v>
      </c>
      <c r="AC125" s="17">
        <v>0</v>
      </c>
      <c r="AD125" s="17">
        <f t="shared" si="2"/>
        <v>7186332</v>
      </c>
    </row>
    <row r="126" spans="1:30" x14ac:dyDescent="0.3">
      <c r="A126" s="15" t="s">
        <v>245</v>
      </c>
      <c r="B126" s="14" t="s">
        <v>246</v>
      </c>
      <c r="C126" s="14">
        <v>0</v>
      </c>
      <c r="D126" s="14">
        <v>0</v>
      </c>
      <c r="E126" s="17">
        <v>57278340</v>
      </c>
      <c r="F126" s="17">
        <v>0</v>
      </c>
      <c r="G126" s="17">
        <v>0</v>
      </c>
      <c r="H126" s="17">
        <v>0</v>
      </c>
      <c r="I126" s="17">
        <v>3199885</v>
      </c>
      <c r="J126" s="17">
        <v>3226270</v>
      </c>
      <c r="K126" s="17">
        <v>0</v>
      </c>
      <c r="L126" s="17">
        <v>0</v>
      </c>
      <c r="M126" s="17">
        <v>0</v>
      </c>
      <c r="N126" s="17">
        <v>0</v>
      </c>
      <c r="O126" s="17">
        <v>0</v>
      </c>
      <c r="P126" s="17">
        <v>2417024</v>
      </c>
      <c r="Q126" s="17">
        <v>1322062</v>
      </c>
      <c r="R126" s="17">
        <v>2593374</v>
      </c>
      <c r="S126" s="17">
        <v>67560</v>
      </c>
      <c r="T126" s="17">
        <v>28187</v>
      </c>
      <c r="U126" s="17">
        <v>278435</v>
      </c>
      <c r="V126" s="17">
        <v>82294</v>
      </c>
      <c r="W126" s="17">
        <v>0</v>
      </c>
      <c r="X126" s="17">
        <v>796411</v>
      </c>
      <c r="Y126" s="17">
        <v>0</v>
      </c>
      <c r="Z126" s="17">
        <v>0</v>
      </c>
      <c r="AA126" s="17">
        <v>71289842</v>
      </c>
      <c r="AB126" s="17">
        <v>0</v>
      </c>
      <c r="AC126" s="17">
        <v>2515164</v>
      </c>
      <c r="AD126" s="17">
        <f t="shared" si="2"/>
        <v>68063572</v>
      </c>
    </row>
    <row r="127" spans="1:30" x14ac:dyDescent="0.3">
      <c r="A127" s="15" t="s">
        <v>247</v>
      </c>
      <c r="B127" s="14" t="s">
        <v>248</v>
      </c>
      <c r="C127" s="14">
        <v>1</v>
      </c>
      <c r="D127" s="14">
        <v>0</v>
      </c>
      <c r="E127" s="17">
        <v>35705954</v>
      </c>
      <c r="F127" s="17">
        <v>0</v>
      </c>
      <c r="G127" s="17">
        <v>222138</v>
      </c>
      <c r="H127" s="17">
        <v>0</v>
      </c>
      <c r="I127" s="17">
        <v>10544167</v>
      </c>
      <c r="J127" s="17">
        <v>7764496</v>
      </c>
      <c r="K127" s="17">
        <v>0</v>
      </c>
      <c r="L127" s="17">
        <v>0</v>
      </c>
      <c r="M127" s="17">
        <v>0</v>
      </c>
      <c r="N127" s="17">
        <v>0</v>
      </c>
      <c r="O127" s="17">
        <v>0</v>
      </c>
      <c r="P127" s="17">
        <v>4445455</v>
      </c>
      <c r="Q127" s="17">
        <v>1949837</v>
      </c>
      <c r="R127" s="17">
        <v>1562064</v>
      </c>
      <c r="S127" s="17">
        <v>144677</v>
      </c>
      <c r="T127" s="17">
        <v>60362</v>
      </c>
      <c r="U127" s="17">
        <v>503047</v>
      </c>
      <c r="V127" s="17">
        <v>141170</v>
      </c>
      <c r="W127" s="17">
        <v>0</v>
      </c>
      <c r="X127" s="17">
        <v>0</v>
      </c>
      <c r="Y127" s="17">
        <v>0</v>
      </c>
      <c r="Z127" s="17">
        <v>0</v>
      </c>
      <c r="AA127" s="17">
        <v>63043367</v>
      </c>
      <c r="AB127" s="17">
        <v>0</v>
      </c>
      <c r="AC127" s="17">
        <v>0</v>
      </c>
      <c r="AD127" s="17">
        <f t="shared" si="2"/>
        <v>55278871</v>
      </c>
    </row>
    <row r="128" spans="1:30" x14ac:dyDescent="0.3">
      <c r="A128" s="15" t="s">
        <v>249</v>
      </c>
      <c r="B128" s="14" t="s">
        <v>250</v>
      </c>
      <c r="C128" s="14">
        <v>1</v>
      </c>
      <c r="D128" s="14">
        <v>0</v>
      </c>
      <c r="E128" s="17">
        <v>5354574</v>
      </c>
      <c r="F128" s="17">
        <v>0</v>
      </c>
      <c r="G128" s="17">
        <v>341381</v>
      </c>
      <c r="H128" s="17">
        <v>8693</v>
      </c>
      <c r="I128" s="17">
        <v>1134884</v>
      </c>
      <c r="J128" s="17">
        <v>1366719</v>
      </c>
      <c r="K128" s="17">
        <v>0</v>
      </c>
      <c r="L128" s="17">
        <v>0</v>
      </c>
      <c r="M128" s="17">
        <v>0</v>
      </c>
      <c r="N128" s="17">
        <v>0</v>
      </c>
      <c r="O128" s="17">
        <v>0</v>
      </c>
      <c r="P128" s="17">
        <v>1372655</v>
      </c>
      <c r="Q128" s="17">
        <v>106947</v>
      </c>
      <c r="R128" s="17">
        <v>189261</v>
      </c>
      <c r="S128" s="17">
        <v>27773</v>
      </c>
      <c r="T128" s="17">
        <v>11587</v>
      </c>
      <c r="U128" s="17">
        <v>88773</v>
      </c>
      <c r="V128" s="17">
        <v>28581</v>
      </c>
      <c r="W128" s="17">
        <v>0</v>
      </c>
      <c r="X128" s="17">
        <v>0</v>
      </c>
      <c r="Y128" s="17">
        <v>0</v>
      </c>
      <c r="Z128" s="17">
        <v>0</v>
      </c>
      <c r="AA128" s="17">
        <v>10031828</v>
      </c>
      <c r="AB128" s="17">
        <v>0</v>
      </c>
      <c r="AC128" s="17">
        <v>0</v>
      </c>
      <c r="AD128" s="17">
        <f t="shared" si="2"/>
        <v>8665109</v>
      </c>
    </row>
    <row r="129" spans="1:30" x14ac:dyDescent="0.3">
      <c r="A129" s="15" t="s">
        <v>251</v>
      </c>
      <c r="B129" s="14" t="s">
        <v>252</v>
      </c>
      <c r="C129" s="14">
        <v>1</v>
      </c>
      <c r="D129" s="14">
        <v>0</v>
      </c>
      <c r="E129" s="17">
        <v>10372076</v>
      </c>
      <c r="F129" s="17">
        <v>0</v>
      </c>
      <c r="G129" s="17">
        <v>438238</v>
      </c>
      <c r="H129" s="17">
        <v>0</v>
      </c>
      <c r="I129" s="17">
        <v>1705593</v>
      </c>
      <c r="J129" s="17">
        <v>1296377</v>
      </c>
      <c r="K129" s="17">
        <v>216431</v>
      </c>
      <c r="L129" s="17">
        <v>0</v>
      </c>
      <c r="M129" s="17">
        <v>0</v>
      </c>
      <c r="N129" s="17">
        <v>0</v>
      </c>
      <c r="O129" s="17">
        <v>0</v>
      </c>
      <c r="P129" s="17">
        <v>947175</v>
      </c>
      <c r="Q129" s="17">
        <v>111829</v>
      </c>
      <c r="R129" s="17">
        <v>375493</v>
      </c>
      <c r="S129" s="17">
        <v>28462</v>
      </c>
      <c r="T129" s="17">
        <v>11875</v>
      </c>
      <c r="U129" s="17">
        <v>114170</v>
      </c>
      <c r="V129" s="17">
        <v>23680</v>
      </c>
      <c r="W129" s="17">
        <v>0</v>
      </c>
      <c r="X129" s="17">
        <v>0</v>
      </c>
      <c r="Y129" s="17">
        <v>0</v>
      </c>
      <c r="Z129" s="17">
        <v>0</v>
      </c>
      <c r="AA129" s="17">
        <v>15641399</v>
      </c>
      <c r="AB129" s="17">
        <v>0</v>
      </c>
      <c r="AC129" s="17">
        <v>0</v>
      </c>
      <c r="AD129" s="17">
        <f t="shared" si="2"/>
        <v>14128591</v>
      </c>
    </row>
    <row r="130" spans="1:30" x14ac:dyDescent="0.3">
      <c r="A130" s="15" t="s">
        <v>253</v>
      </c>
      <c r="B130" s="14" t="s">
        <v>254</v>
      </c>
      <c r="C130" s="14">
        <v>1</v>
      </c>
      <c r="D130" s="14">
        <v>0</v>
      </c>
      <c r="E130" s="17">
        <v>1947945</v>
      </c>
      <c r="F130" s="17">
        <v>0</v>
      </c>
      <c r="G130" s="17">
        <v>100000</v>
      </c>
      <c r="H130" s="17">
        <v>0</v>
      </c>
      <c r="I130" s="17">
        <v>197661</v>
      </c>
      <c r="J130" s="17">
        <v>771997</v>
      </c>
      <c r="K130" s="17">
        <v>0</v>
      </c>
      <c r="L130" s="17">
        <v>0</v>
      </c>
      <c r="M130" s="17">
        <v>0</v>
      </c>
      <c r="N130" s="17">
        <v>0</v>
      </c>
      <c r="O130" s="17">
        <v>0</v>
      </c>
      <c r="P130" s="17">
        <v>420865</v>
      </c>
      <c r="Q130" s="17">
        <v>18067</v>
      </c>
      <c r="R130" s="17">
        <v>182767</v>
      </c>
      <c r="S130" s="17">
        <v>16314</v>
      </c>
      <c r="T130" s="17">
        <v>6806</v>
      </c>
      <c r="U130" s="17">
        <v>60813</v>
      </c>
      <c r="V130" s="17">
        <v>264</v>
      </c>
      <c r="W130" s="17">
        <v>0</v>
      </c>
      <c r="X130" s="17">
        <v>0</v>
      </c>
      <c r="Y130" s="17">
        <v>0</v>
      </c>
      <c r="Z130" s="17">
        <v>0</v>
      </c>
      <c r="AA130" s="17">
        <v>3723499</v>
      </c>
      <c r="AB130" s="17">
        <v>185295</v>
      </c>
      <c r="AC130" s="17">
        <v>0</v>
      </c>
      <c r="AD130" s="17">
        <f t="shared" si="2"/>
        <v>2951502</v>
      </c>
    </row>
    <row r="131" spans="1:30" x14ac:dyDescent="0.3">
      <c r="A131" s="15" t="s">
        <v>255</v>
      </c>
      <c r="B131" s="14" t="s">
        <v>256</v>
      </c>
      <c r="C131" s="14">
        <v>1</v>
      </c>
      <c r="D131" s="14">
        <v>0</v>
      </c>
      <c r="E131" s="17">
        <v>39570884</v>
      </c>
      <c r="F131" s="17">
        <v>0</v>
      </c>
      <c r="G131" s="17">
        <v>0</v>
      </c>
      <c r="H131" s="17">
        <v>5078</v>
      </c>
      <c r="I131" s="17">
        <v>9531188</v>
      </c>
      <c r="J131" s="17">
        <v>2957943</v>
      </c>
      <c r="K131" s="17">
        <v>0</v>
      </c>
      <c r="L131" s="17">
        <v>0</v>
      </c>
      <c r="M131" s="17">
        <v>0</v>
      </c>
      <c r="N131" s="17">
        <v>0</v>
      </c>
      <c r="O131" s="17">
        <v>0</v>
      </c>
      <c r="P131" s="17">
        <v>3354753</v>
      </c>
      <c r="Q131" s="17">
        <v>2496398</v>
      </c>
      <c r="R131" s="17">
        <v>2671597</v>
      </c>
      <c r="S131" s="17">
        <v>170847</v>
      </c>
      <c r="T131" s="17">
        <v>71281</v>
      </c>
      <c r="U131" s="17">
        <v>688049</v>
      </c>
      <c r="V131" s="17">
        <v>141589</v>
      </c>
      <c r="W131" s="17">
        <v>0</v>
      </c>
      <c r="X131" s="17">
        <v>0</v>
      </c>
      <c r="Y131" s="17">
        <v>0</v>
      </c>
      <c r="Z131" s="17">
        <v>0</v>
      </c>
      <c r="AA131" s="17">
        <v>61659607</v>
      </c>
      <c r="AB131" s="17">
        <v>0</v>
      </c>
      <c r="AC131" s="17">
        <v>0</v>
      </c>
      <c r="AD131" s="17">
        <f t="shared" si="2"/>
        <v>58701664</v>
      </c>
    </row>
    <row r="132" spans="1:30" x14ac:dyDescent="0.3">
      <c r="A132" s="15" t="s">
        <v>257</v>
      </c>
      <c r="B132" s="14" t="s">
        <v>258</v>
      </c>
      <c r="C132" s="14">
        <v>1</v>
      </c>
      <c r="D132" s="14">
        <v>0</v>
      </c>
      <c r="E132" s="17">
        <v>2235859</v>
      </c>
      <c r="F132" s="17">
        <v>0</v>
      </c>
      <c r="G132" s="17">
        <v>83975</v>
      </c>
      <c r="H132" s="17">
        <v>0</v>
      </c>
      <c r="I132" s="17">
        <v>331503</v>
      </c>
      <c r="J132" s="17">
        <v>498811</v>
      </c>
      <c r="K132" s="17">
        <v>0</v>
      </c>
      <c r="L132" s="17">
        <v>0</v>
      </c>
      <c r="M132" s="17">
        <v>0</v>
      </c>
      <c r="N132" s="17">
        <v>0</v>
      </c>
      <c r="O132" s="17">
        <v>0</v>
      </c>
      <c r="P132" s="17">
        <v>492885</v>
      </c>
      <c r="Q132" s="17">
        <v>33405</v>
      </c>
      <c r="R132" s="17">
        <v>152525</v>
      </c>
      <c r="S132" s="17">
        <v>17108</v>
      </c>
      <c r="T132" s="17">
        <v>6918</v>
      </c>
      <c r="U132" s="17">
        <v>61512</v>
      </c>
      <c r="V132" s="17">
        <v>0</v>
      </c>
      <c r="W132" s="17">
        <v>0</v>
      </c>
      <c r="X132" s="17">
        <v>0</v>
      </c>
      <c r="Y132" s="17">
        <v>0</v>
      </c>
      <c r="Z132" s="17">
        <v>0</v>
      </c>
      <c r="AA132" s="17">
        <v>3914501</v>
      </c>
      <c r="AB132" s="17">
        <v>0</v>
      </c>
      <c r="AC132" s="17">
        <v>0</v>
      </c>
      <c r="AD132" s="17">
        <f t="shared" si="2"/>
        <v>3415690</v>
      </c>
    </row>
    <row r="133" spans="1:30" x14ac:dyDescent="0.3">
      <c r="A133" s="15" t="s">
        <v>259</v>
      </c>
      <c r="B133" s="14" t="s">
        <v>260</v>
      </c>
      <c r="C133" s="14">
        <v>1</v>
      </c>
      <c r="D133" s="14">
        <v>0</v>
      </c>
      <c r="E133" s="17">
        <v>9583491</v>
      </c>
      <c r="F133" s="17">
        <v>0</v>
      </c>
      <c r="G133" s="17">
        <v>0</v>
      </c>
      <c r="H133" s="17">
        <v>0</v>
      </c>
      <c r="I133" s="17">
        <v>1853006</v>
      </c>
      <c r="J133" s="17">
        <v>980019</v>
      </c>
      <c r="K133" s="17">
        <v>0</v>
      </c>
      <c r="L133" s="17">
        <v>0</v>
      </c>
      <c r="M133" s="17">
        <v>0</v>
      </c>
      <c r="N133" s="17">
        <v>0</v>
      </c>
      <c r="O133" s="17">
        <v>0</v>
      </c>
      <c r="P133" s="17">
        <v>1073105</v>
      </c>
      <c r="Q133" s="17">
        <v>73774</v>
      </c>
      <c r="R133" s="17">
        <v>272997</v>
      </c>
      <c r="S133" s="17">
        <v>25137</v>
      </c>
      <c r="T133" s="17">
        <v>10487</v>
      </c>
      <c r="U133" s="17">
        <v>96579</v>
      </c>
      <c r="V133" s="17">
        <v>27857</v>
      </c>
      <c r="W133" s="17">
        <v>0</v>
      </c>
      <c r="X133" s="17">
        <v>157352</v>
      </c>
      <c r="Y133" s="17">
        <v>878</v>
      </c>
      <c r="Z133" s="17">
        <v>0</v>
      </c>
      <c r="AA133" s="17">
        <v>14154682</v>
      </c>
      <c r="AB133" s="17">
        <v>0</v>
      </c>
      <c r="AC133" s="17">
        <v>0</v>
      </c>
      <c r="AD133" s="17">
        <f t="shared" si="2"/>
        <v>13174663</v>
      </c>
    </row>
    <row r="134" spans="1:30" x14ac:dyDescent="0.3">
      <c r="A134" s="15" t="s">
        <v>261</v>
      </c>
      <c r="B134" s="14" t="s">
        <v>262</v>
      </c>
      <c r="C134" s="14">
        <v>1</v>
      </c>
      <c r="D134" s="14">
        <v>0</v>
      </c>
      <c r="E134" s="17">
        <v>7656098</v>
      </c>
      <c r="F134" s="17">
        <v>0</v>
      </c>
      <c r="G134" s="17">
        <v>0</v>
      </c>
      <c r="H134" s="17">
        <v>0</v>
      </c>
      <c r="I134" s="17">
        <v>2341395</v>
      </c>
      <c r="J134" s="17">
        <v>3212419</v>
      </c>
      <c r="K134" s="17">
        <v>336181</v>
      </c>
      <c r="L134" s="17">
        <v>0</v>
      </c>
      <c r="M134" s="17">
        <v>0</v>
      </c>
      <c r="N134" s="17">
        <v>0</v>
      </c>
      <c r="O134" s="17">
        <v>0</v>
      </c>
      <c r="P134" s="17">
        <v>1499238</v>
      </c>
      <c r="Q134" s="17">
        <v>185835</v>
      </c>
      <c r="R134" s="17">
        <v>899250</v>
      </c>
      <c r="S134" s="17">
        <v>61568</v>
      </c>
      <c r="T134" s="17">
        <v>25687</v>
      </c>
      <c r="U134" s="17">
        <v>208128</v>
      </c>
      <c r="V134" s="17">
        <v>64850</v>
      </c>
      <c r="W134" s="17">
        <v>0</v>
      </c>
      <c r="X134" s="17">
        <v>375238</v>
      </c>
      <c r="Y134" s="17">
        <v>0</v>
      </c>
      <c r="Z134" s="17">
        <v>0</v>
      </c>
      <c r="AA134" s="17">
        <v>16865887</v>
      </c>
      <c r="AB134" s="17">
        <v>0</v>
      </c>
      <c r="AC134" s="17">
        <v>0</v>
      </c>
      <c r="AD134" s="17">
        <f t="shared" ref="AD134:AD197" si="3">AA134-J134-K134</f>
        <v>13317287</v>
      </c>
    </row>
    <row r="135" spans="1:30" x14ac:dyDescent="0.3">
      <c r="A135" s="15" t="s">
        <v>263</v>
      </c>
      <c r="B135" s="14" t="s">
        <v>264</v>
      </c>
      <c r="C135" s="14">
        <v>1</v>
      </c>
      <c r="D135" s="14">
        <v>0</v>
      </c>
      <c r="E135" s="17">
        <v>25072791</v>
      </c>
      <c r="F135" s="17">
        <v>0</v>
      </c>
      <c r="G135" s="17">
        <v>0</v>
      </c>
      <c r="H135" s="17">
        <v>0</v>
      </c>
      <c r="I135" s="17">
        <v>5432045</v>
      </c>
      <c r="J135" s="17">
        <v>8082849</v>
      </c>
      <c r="K135" s="17">
        <v>0</v>
      </c>
      <c r="L135" s="17">
        <v>0</v>
      </c>
      <c r="M135" s="17">
        <v>0</v>
      </c>
      <c r="N135" s="17">
        <v>0</v>
      </c>
      <c r="O135" s="17">
        <v>0</v>
      </c>
      <c r="P135" s="17">
        <v>2491355</v>
      </c>
      <c r="Q135" s="17">
        <v>259993</v>
      </c>
      <c r="R135" s="17">
        <v>1328201</v>
      </c>
      <c r="S135" s="17">
        <v>165919</v>
      </c>
      <c r="T135" s="17">
        <v>69225</v>
      </c>
      <c r="U135" s="17">
        <v>642847</v>
      </c>
      <c r="V135" s="17">
        <v>159752</v>
      </c>
      <c r="W135" s="17">
        <v>0</v>
      </c>
      <c r="X135" s="17">
        <v>542631</v>
      </c>
      <c r="Y135" s="17">
        <v>0</v>
      </c>
      <c r="Z135" s="17">
        <v>0</v>
      </c>
      <c r="AA135" s="17">
        <v>44247608</v>
      </c>
      <c r="AB135" s="17">
        <v>0</v>
      </c>
      <c r="AC135" s="17">
        <v>0</v>
      </c>
      <c r="AD135" s="17">
        <f t="shared" si="3"/>
        <v>36164759</v>
      </c>
    </row>
    <row r="136" spans="1:30" x14ac:dyDescent="0.3">
      <c r="A136" s="15" t="s">
        <v>265</v>
      </c>
      <c r="B136" s="14" t="s">
        <v>266</v>
      </c>
      <c r="C136" s="14">
        <v>1</v>
      </c>
      <c r="D136" s="14">
        <v>0</v>
      </c>
      <c r="E136" s="17">
        <v>15004801</v>
      </c>
      <c r="F136" s="17">
        <v>0</v>
      </c>
      <c r="G136" s="17">
        <v>0</v>
      </c>
      <c r="H136" s="17">
        <v>7393</v>
      </c>
      <c r="I136" s="17">
        <v>3074057</v>
      </c>
      <c r="J136" s="17">
        <v>2898174</v>
      </c>
      <c r="K136" s="17">
        <v>0</v>
      </c>
      <c r="L136" s="17">
        <v>0</v>
      </c>
      <c r="M136" s="17">
        <v>0</v>
      </c>
      <c r="N136" s="17">
        <v>0</v>
      </c>
      <c r="O136" s="17">
        <v>0</v>
      </c>
      <c r="P136" s="17">
        <v>1187162</v>
      </c>
      <c r="Q136" s="17">
        <v>113355</v>
      </c>
      <c r="R136" s="17">
        <v>701142</v>
      </c>
      <c r="S136" s="17">
        <v>53973</v>
      </c>
      <c r="T136" s="17">
        <v>22518</v>
      </c>
      <c r="U136" s="17">
        <v>212788</v>
      </c>
      <c r="V136" s="17">
        <v>45515</v>
      </c>
      <c r="W136" s="17">
        <v>0</v>
      </c>
      <c r="X136" s="17">
        <v>326700</v>
      </c>
      <c r="Y136" s="17">
        <v>0</v>
      </c>
      <c r="Z136" s="17">
        <v>0</v>
      </c>
      <c r="AA136" s="17">
        <v>23647578</v>
      </c>
      <c r="AB136" s="17">
        <v>0</v>
      </c>
      <c r="AC136" s="17">
        <v>0</v>
      </c>
      <c r="AD136" s="17">
        <f t="shared" si="3"/>
        <v>20749404</v>
      </c>
    </row>
    <row r="137" spans="1:30" x14ac:dyDescent="0.3">
      <c r="A137" s="15" t="s">
        <v>267</v>
      </c>
      <c r="B137" s="14" t="s">
        <v>268</v>
      </c>
      <c r="C137" s="14">
        <v>1</v>
      </c>
      <c r="D137" s="14">
        <v>0</v>
      </c>
      <c r="E137" s="17">
        <v>4714559</v>
      </c>
      <c r="F137" s="17">
        <v>0</v>
      </c>
      <c r="G137" s="17">
        <v>0</v>
      </c>
      <c r="H137" s="17">
        <v>0</v>
      </c>
      <c r="I137" s="17">
        <v>1156607</v>
      </c>
      <c r="J137" s="17">
        <v>1948550</v>
      </c>
      <c r="K137" s="17">
        <v>0</v>
      </c>
      <c r="L137" s="17">
        <v>0</v>
      </c>
      <c r="M137" s="17">
        <v>0</v>
      </c>
      <c r="N137" s="17">
        <v>0</v>
      </c>
      <c r="O137" s="17">
        <v>0</v>
      </c>
      <c r="P137" s="17">
        <v>1279806</v>
      </c>
      <c r="Q137" s="17">
        <v>501733</v>
      </c>
      <c r="R137" s="17">
        <v>128028</v>
      </c>
      <c r="S137" s="17">
        <v>33750</v>
      </c>
      <c r="T137" s="17">
        <v>14081</v>
      </c>
      <c r="U137" s="17">
        <v>116326</v>
      </c>
      <c r="V137" s="17">
        <v>30424</v>
      </c>
      <c r="W137" s="17">
        <v>0</v>
      </c>
      <c r="X137" s="17">
        <v>0</v>
      </c>
      <c r="Y137" s="17">
        <v>0</v>
      </c>
      <c r="Z137" s="17">
        <v>0</v>
      </c>
      <c r="AA137" s="17">
        <v>9923864</v>
      </c>
      <c r="AB137" s="17">
        <v>0</v>
      </c>
      <c r="AC137" s="17">
        <v>0</v>
      </c>
      <c r="AD137" s="17">
        <f t="shared" si="3"/>
        <v>7975314</v>
      </c>
    </row>
    <row r="138" spans="1:30" x14ac:dyDescent="0.3">
      <c r="A138" s="15" t="s">
        <v>269</v>
      </c>
      <c r="B138" s="14" t="s">
        <v>270</v>
      </c>
      <c r="C138" s="14">
        <v>1</v>
      </c>
      <c r="D138" s="14">
        <v>1</v>
      </c>
      <c r="E138" s="17">
        <v>544172616</v>
      </c>
      <c r="F138" s="17">
        <v>9310290</v>
      </c>
      <c r="G138" s="17">
        <v>0</v>
      </c>
      <c r="H138" s="17">
        <v>46732</v>
      </c>
      <c r="I138" s="17">
        <v>46490622</v>
      </c>
      <c r="J138" s="17">
        <v>117984700</v>
      </c>
      <c r="K138" s="17">
        <v>0</v>
      </c>
      <c r="L138" s="17">
        <v>0</v>
      </c>
      <c r="M138" s="17">
        <v>2132342</v>
      </c>
      <c r="N138" s="17">
        <v>8982357</v>
      </c>
      <c r="O138" s="17">
        <v>7516426</v>
      </c>
      <c r="P138" s="17">
        <v>0</v>
      </c>
      <c r="Q138" s="17">
        <v>2144313</v>
      </c>
      <c r="R138" s="17">
        <v>25584770</v>
      </c>
      <c r="S138" s="17">
        <v>670206</v>
      </c>
      <c r="T138" s="17">
        <v>279625</v>
      </c>
      <c r="U138" s="17">
        <v>2624804</v>
      </c>
      <c r="V138" s="17">
        <v>945205</v>
      </c>
      <c r="W138" s="17">
        <v>0</v>
      </c>
      <c r="X138" s="17">
        <v>16594227</v>
      </c>
      <c r="Y138" s="17">
        <v>0</v>
      </c>
      <c r="Z138" s="17">
        <v>0</v>
      </c>
      <c r="AA138" s="17">
        <v>785479235</v>
      </c>
      <c r="AB138" s="17">
        <v>0</v>
      </c>
      <c r="AC138" s="17">
        <v>21113422</v>
      </c>
      <c r="AD138" s="17">
        <f t="shared" si="3"/>
        <v>667494535</v>
      </c>
    </row>
    <row r="139" spans="1:30" x14ac:dyDescent="0.3">
      <c r="A139" s="15" t="s">
        <v>271</v>
      </c>
      <c r="B139" s="14" t="s">
        <v>272</v>
      </c>
      <c r="C139" s="14">
        <v>1</v>
      </c>
      <c r="D139" s="14">
        <v>0</v>
      </c>
      <c r="E139" s="17">
        <v>9122827</v>
      </c>
      <c r="F139" s="17">
        <v>189026</v>
      </c>
      <c r="G139" s="17">
        <v>0</v>
      </c>
      <c r="H139" s="17">
        <v>0</v>
      </c>
      <c r="I139" s="17">
        <v>2956236</v>
      </c>
      <c r="J139" s="17">
        <v>2213276</v>
      </c>
      <c r="K139" s="17">
        <v>0</v>
      </c>
      <c r="L139" s="17">
        <v>0</v>
      </c>
      <c r="M139" s="17">
        <v>0</v>
      </c>
      <c r="N139" s="17">
        <v>0</v>
      </c>
      <c r="O139" s="17">
        <v>0</v>
      </c>
      <c r="P139" s="17">
        <v>1180176</v>
      </c>
      <c r="Q139" s="17">
        <v>119462</v>
      </c>
      <c r="R139" s="17">
        <v>499545</v>
      </c>
      <c r="S139" s="17">
        <v>32852</v>
      </c>
      <c r="T139" s="17">
        <v>13706</v>
      </c>
      <c r="U139" s="17">
        <v>146091</v>
      </c>
      <c r="V139" s="17">
        <v>31843</v>
      </c>
      <c r="W139" s="17">
        <v>0</v>
      </c>
      <c r="X139" s="17">
        <v>1157120</v>
      </c>
      <c r="Y139" s="17">
        <v>0</v>
      </c>
      <c r="Z139" s="17">
        <v>0</v>
      </c>
      <c r="AA139" s="17">
        <v>17662160</v>
      </c>
      <c r="AB139" s="17">
        <v>0</v>
      </c>
      <c r="AC139" s="17">
        <v>0</v>
      </c>
      <c r="AD139" s="17">
        <f t="shared" si="3"/>
        <v>15448884</v>
      </c>
    </row>
    <row r="140" spans="1:30" x14ac:dyDescent="0.3">
      <c r="A140" s="15" t="s">
        <v>273</v>
      </c>
      <c r="B140" s="14" t="s">
        <v>274</v>
      </c>
      <c r="C140" s="14">
        <v>1</v>
      </c>
      <c r="D140" s="14">
        <v>0</v>
      </c>
      <c r="E140" s="17">
        <v>11489800</v>
      </c>
      <c r="F140" s="17">
        <v>0</v>
      </c>
      <c r="G140" s="17">
        <v>0</v>
      </c>
      <c r="H140" s="17">
        <v>0</v>
      </c>
      <c r="I140" s="17">
        <v>2237687</v>
      </c>
      <c r="J140" s="17">
        <v>3540044</v>
      </c>
      <c r="K140" s="17">
        <v>0</v>
      </c>
      <c r="L140" s="17">
        <v>0</v>
      </c>
      <c r="M140" s="17">
        <v>0</v>
      </c>
      <c r="N140" s="17">
        <v>0</v>
      </c>
      <c r="O140" s="17">
        <v>0</v>
      </c>
      <c r="P140" s="17">
        <v>1419583</v>
      </c>
      <c r="Q140" s="17">
        <v>343863</v>
      </c>
      <c r="R140" s="17">
        <v>846258</v>
      </c>
      <c r="S140" s="17">
        <v>34230</v>
      </c>
      <c r="T140" s="17">
        <v>14281</v>
      </c>
      <c r="U140" s="17">
        <v>143121</v>
      </c>
      <c r="V140" s="17">
        <v>37713</v>
      </c>
      <c r="W140" s="17">
        <v>0</v>
      </c>
      <c r="X140" s="17">
        <v>170392</v>
      </c>
      <c r="Y140" s="17">
        <v>0</v>
      </c>
      <c r="Z140" s="17">
        <v>0</v>
      </c>
      <c r="AA140" s="17">
        <v>20276972</v>
      </c>
      <c r="AB140" s="17">
        <v>0</v>
      </c>
      <c r="AC140" s="17">
        <v>0</v>
      </c>
      <c r="AD140" s="17">
        <f t="shared" si="3"/>
        <v>16736928</v>
      </c>
    </row>
    <row r="141" spans="1:30" x14ac:dyDescent="0.3">
      <c r="A141" s="15" t="s">
        <v>275</v>
      </c>
      <c r="B141" s="14" t="s">
        <v>276</v>
      </c>
      <c r="C141" s="14">
        <v>1</v>
      </c>
      <c r="D141" s="14">
        <v>0</v>
      </c>
      <c r="E141" s="17">
        <v>9080670</v>
      </c>
      <c r="F141" s="17">
        <v>105065</v>
      </c>
      <c r="G141" s="17">
        <v>0</v>
      </c>
      <c r="H141" s="17">
        <v>0</v>
      </c>
      <c r="I141" s="17">
        <v>1276238</v>
      </c>
      <c r="J141" s="17">
        <v>3886917</v>
      </c>
      <c r="K141" s="17">
        <v>0</v>
      </c>
      <c r="L141" s="17">
        <v>0</v>
      </c>
      <c r="M141" s="17">
        <v>0</v>
      </c>
      <c r="N141" s="17">
        <v>0</v>
      </c>
      <c r="O141" s="17">
        <v>0</v>
      </c>
      <c r="P141" s="17">
        <v>1080392</v>
      </c>
      <c r="Q141" s="17">
        <v>167721</v>
      </c>
      <c r="R141" s="17">
        <v>554839</v>
      </c>
      <c r="S141" s="17">
        <v>19325</v>
      </c>
      <c r="T141" s="17">
        <v>8062</v>
      </c>
      <c r="U141" s="17">
        <v>83822</v>
      </c>
      <c r="V141" s="17">
        <v>24663</v>
      </c>
      <c r="W141" s="17">
        <v>0</v>
      </c>
      <c r="X141" s="17">
        <v>126140</v>
      </c>
      <c r="Y141" s="17">
        <v>0</v>
      </c>
      <c r="Z141" s="17">
        <v>0</v>
      </c>
      <c r="AA141" s="17">
        <v>16413854</v>
      </c>
      <c r="AB141" s="17">
        <v>0</v>
      </c>
      <c r="AC141" s="17">
        <v>0</v>
      </c>
      <c r="AD141" s="17">
        <f t="shared" si="3"/>
        <v>12526937</v>
      </c>
    </row>
    <row r="142" spans="1:30" x14ac:dyDescent="0.3">
      <c r="A142" s="15" t="s">
        <v>277</v>
      </c>
      <c r="B142" s="14" t="s">
        <v>278</v>
      </c>
      <c r="C142" s="14">
        <v>1</v>
      </c>
      <c r="D142" s="14">
        <v>0</v>
      </c>
      <c r="E142" s="17">
        <v>12894797</v>
      </c>
      <c r="F142" s="17">
        <v>0</v>
      </c>
      <c r="G142" s="17">
        <v>0</v>
      </c>
      <c r="H142" s="17">
        <v>0</v>
      </c>
      <c r="I142" s="17">
        <v>1721210</v>
      </c>
      <c r="J142" s="17">
        <v>3931572</v>
      </c>
      <c r="K142" s="17">
        <v>0</v>
      </c>
      <c r="L142" s="17">
        <v>0</v>
      </c>
      <c r="M142" s="17">
        <v>0</v>
      </c>
      <c r="N142" s="17">
        <v>0</v>
      </c>
      <c r="O142" s="17">
        <v>0</v>
      </c>
      <c r="P142" s="17">
        <v>1220999</v>
      </c>
      <c r="Q142" s="17">
        <v>239626</v>
      </c>
      <c r="R142" s="17">
        <v>737050</v>
      </c>
      <c r="S142" s="17">
        <v>28028</v>
      </c>
      <c r="T142" s="17">
        <v>11693</v>
      </c>
      <c r="U142" s="17">
        <v>113238</v>
      </c>
      <c r="V142" s="17">
        <v>32872</v>
      </c>
      <c r="W142" s="17">
        <v>0</v>
      </c>
      <c r="X142" s="17">
        <v>184447</v>
      </c>
      <c r="Y142" s="17">
        <v>19075</v>
      </c>
      <c r="Z142" s="17">
        <v>0</v>
      </c>
      <c r="AA142" s="17">
        <v>21134607</v>
      </c>
      <c r="AB142" s="17">
        <v>0</v>
      </c>
      <c r="AC142" s="17">
        <v>0</v>
      </c>
      <c r="AD142" s="17">
        <f t="shared" si="3"/>
        <v>17203035</v>
      </c>
    </row>
    <row r="143" spans="1:30" x14ac:dyDescent="0.3">
      <c r="A143" s="15" t="s">
        <v>279</v>
      </c>
      <c r="B143" s="14" t="s">
        <v>280</v>
      </c>
      <c r="C143" s="14">
        <v>1</v>
      </c>
      <c r="D143" s="14">
        <v>0</v>
      </c>
      <c r="E143" s="17">
        <v>10637339</v>
      </c>
      <c r="F143" s="17">
        <v>77712</v>
      </c>
      <c r="G143" s="17">
        <v>520911</v>
      </c>
      <c r="H143" s="17">
        <v>0</v>
      </c>
      <c r="I143" s="17">
        <v>1609294</v>
      </c>
      <c r="J143" s="17">
        <v>2579323</v>
      </c>
      <c r="K143" s="17">
        <v>0</v>
      </c>
      <c r="L143" s="17">
        <v>0</v>
      </c>
      <c r="M143" s="17">
        <v>0</v>
      </c>
      <c r="N143" s="17">
        <v>0</v>
      </c>
      <c r="O143" s="17">
        <v>0</v>
      </c>
      <c r="P143" s="17">
        <v>1117547</v>
      </c>
      <c r="Q143" s="17">
        <v>237835</v>
      </c>
      <c r="R143" s="17">
        <v>1139538</v>
      </c>
      <c r="S143" s="17">
        <v>20029</v>
      </c>
      <c r="T143" s="17">
        <v>8356</v>
      </c>
      <c r="U143" s="17">
        <v>83298</v>
      </c>
      <c r="V143" s="17">
        <v>25044</v>
      </c>
      <c r="W143" s="17">
        <v>0</v>
      </c>
      <c r="X143" s="17">
        <v>152187</v>
      </c>
      <c r="Y143" s="17">
        <v>0</v>
      </c>
      <c r="Z143" s="17">
        <v>0</v>
      </c>
      <c r="AA143" s="17">
        <v>18208413</v>
      </c>
      <c r="AB143" s="17">
        <v>0</v>
      </c>
      <c r="AC143" s="17">
        <v>100000</v>
      </c>
      <c r="AD143" s="17">
        <f t="shared" si="3"/>
        <v>15629090</v>
      </c>
    </row>
    <row r="144" spans="1:30" x14ac:dyDescent="0.3">
      <c r="A144" s="15" t="s">
        <v>281</v>
      </c>
      <c r="B144" s="14" t="s">
        <v>282</v>
      </c>
      <c r="C144" s="14">
        <v>1</v>
      </c>
      <c r="D144" s="14">
        <v>0</v>
      </c>
      <c r="E144" s="17">
        <v>14317125</v>
      </c>
      <c r="F144" s="17">
        <v>0</v>
      </c>
      <c r="G144" s="17">
        <v>0</v>
      </c>
      <c r="H144" s="17">
        <v>0</v>
      </c>
      <c r="I144" s="17">
        <v>3163279</v>
      </c>
      <c r="J144" s="17">
        <v>5334261</v>
      </c>
      <c r="K144" s="17">
        <v>0</v>
      </c>
      <c r="L144" s="17">
        <v>0</v>
      </c>
      <c r="M144" s="17">
        <v>0</v>
      </c>
      <c r="N144" s="17">
        <v>0</v>
      </c>
      <c r="O144" s="17">
        <v>0</v>
      </c>
      <c r="P144" s="17">
        <v>1094134</v>
      </c>
      <c r="Q144" s="17">
        <v>217246</v>
      </c>
      <c r="R144" s="17">
        <v>1060658</v>
      </c>
      <c r="S144" s="17">
        <v>67485</v>
      </c>
      <c r="T144" s="17">
        <v>28156</v>
      </c>
      <c r="U144" s="17">
        <v>288687</v>
      </c>
      <c r="V144" s="17">
        <v>60834</v>
      </c>
      <c r="W144" s="17">
        <v>0</v>
      </c>
      <c r="X144" s="17">
        <v>243000</v>
      </c>
      <c r="Y144" s="17">
        <v>0</v>
      </c>
      <c r="Z144" s="17">
        <v>0</v>
      </c>
      <c r="AA144" s="17">
        <v>25874865</v>
      </c>
      <c r="AB144" s="17">
        <v>0</v>
      </c>
      <c r="AC144" s="17">
        <v>0</v>
      </c>
      <c r="AD144" s="17">
        <f t="shared" si="3"/>
        <v>20540604</v>
      </c>
    </row>
    <row r="145" spans="1:30" x14ac:dyDescent="0.3">
      <c r="A145" s="15" t="s">
        <v>283</v>
      </c>
      <c r="B145" s="14" t="s">
        <v>284</v>
      </c>
      <c r="C145" s="14">
        <v>1</v>
      </c>
      <c r="D145" s="14">
        <v>0</v>
      </c>
      <c r="E145" s="17">
        <v>12961599</v>
      </c>
      <c r="F145" s="17">
        <v>0</v>
      </c>
      <c r="G145" s="17">
        <v>0</v>
      </c>
      <c r="H145" s="17">
        <v>2294</v>
      </c>
      <c r="I145" s="17">
        <v>2391765</v>
      </c>
      <c r="J145" s="17">
        <v>1150248</v>
      </c>
      <c r="K145" s="17">
        <v>0</v>
      </c>
      <c r="L145" s="17">
        <v>0</v>
      </c>
      <c r="M145" s="17">
        <v>0</v>
      </c>
      <c r="N145" s="17">
        <v>0</v>
      </c>
      <c r="O145" s="17">
        <v>0</v>
      </c>
      <c r="P145" s="17">
        <v>1675873</v>
      </c>
      <c r="Q145" s="17">
        <v>572982</v>
      </c>
      <c r="R145" s="17">
        <v>171386</v>
      </c>
      <c r="S145" s="17">
        <v>26830</v>
      </c>
      <c r="T145" s="17">
        <v>11193</v>
      </c>
      <c r="U145" s="17">
        <v>105724</v>
      </c>
      <c r="V145" s="17">
        <v>29733</v>
      </c>
      <c r="W145" s="17">
        <v>0</v>
      </c>
      <c r="X145" s="17">
        <v>179001</v>
      </c>
      <c r="Y145" s="17">
        <v>0</v>
      </c>
      <c r="Z145" s="17">
        <v>0</v>
      </c>
      <c r="AA145" s="17">
        <v>19278628</v>
      </c>
      <c r="AB145" s="17">
        <v>0</v>
      </c>
      <c r="AC145" s="17">
        <v>0</v>
      </c>
      <c r="AD145" s="17">
        <f t="shared" si="3"/>
        <v>18128380</v>
      </c>
    </row>
    <row r="146" spans="1:30" x14ac:dyDescent="0.3">
      <c r="A146" s="15" t="s">
        <v>285</v>
      </c>
      <c r="B146" s="14" t="s">
        <v>286</v>
      </c>
      <c r="C146" s="14">
        <v>1</v>
      </c>
      <c r="D146" s="14">
        <v>0</v>
      </c>
      <c r="E146" s="17">
        <v>7326660</v>
      </c>
      <c r="F146" s="17">
        <v>0</v>
      </c>
      <c r="G146" s="17">
        <v>0</v>
      </c>
      <c r="H146" s="17">
        <v>0</v>
      </c>
      <c r="I146" s="17">
        <v>1431610</v>
      </c>
      <c r="J146" s="17">
        <v>2048769</v>
      </c>
      <c r="K146" s="17">
        <v>0</v>
      </c>
      <c r="L146" s="17">
        <v>0</v>
      </c>
      <c r="M146" s="17">
        <v>0</v>
      </c>
      <c r="N146" s="17">
        <v>0</v>
      </c>
      <c r="O146" s="17">
        <v>0</v>
      </c>
      <c r="P146" s="17">
        <v>1318919</v>
      </c>
      <c r="Q146" s="17">
        <v>300461</v>
      </c>
      <c r="R146" s="17">
        <v>114902</v>
      </c>
      <c r="S146" s="17">
        <v>20029</v>
      </c>
      <c r="T146" s="17">
        <v>8356</v>
      </c>
      <c r="U146" s="17">
        <v>81492</v>
      </c>
      <c r="V146" s="17">
        <v>21679</v>
      </c>
      <c r="W146" s="17">
        <v>0</v>
      </c>
      <c r="X146" s="17">
        <v>134616</v>
      </c>
      <c r="Y146" s="17">
        <v>0</v>
      </c>
      <c r="Z146" s="17">
        <v>0</v>
      </c>
      <c r="AA146" s="17">
        <v>12807493</v>
      </c>
      <c r="AB146" s="17">
        <v>0</v>
      </c>
      <c r="AC146" s="17">
        <v>0</v>
      </c>
      <c r="AD146" s="17">
        <f t="shared" si="3"/>
        <v>10758724</v>
      </c>
    </row>
    <row r="147" spans="1:30" x14ac:dyDescent="0.3">
      <c r="A147" s="15" t="s">
        <v>287</v>
      </c>
      <c r="B147" s="14" t="s">
        <v>288</v>
      </c>
      <c r="C147" s="14">
        <v>1</v>
      </c>
      <c r="D147" s="14">
        <v>0</v>
      </c>
      <c r="E147" s="17">
        <v>9476317</v>
      </c>
      <c r="F147" s="17">
        <v>0</v>
      </c>
      <c r="G147" s="17">
        <v>0</v>
      </c>
      <c r="H147" s="17">
        <v>0</v>
      </c>
      <c r="I147" s="17">
        <v>1877140</v>
      </c>
      <c r="J147" s="17">
        <v>2320286</v>
      </c>
      <c r="K147" s="17">
        <v>0</v>
      </c>
      <c r="L147" s="17">
        <v>0</v>
      </c>
      <c r="M147" s="17">
        <v>0</v>
      </c>
      <c r="N147" s="17">
        <v>0</v>
      </c>
      <c r="O147" s="17">
        <v>0</v>
      </c>
      <c r="P147" s="17">
        <v>1501272</v>
      </c>
      <c r="Q147" s="17">
        <v>268433</v>
      </c>
      <c r="R147" s="17">
        <v>161628</v>
      </c>
      <c r="S147" s="17">
        <v>33346</v>
      </c>
      <c r="T147" s="17">
        <v>13772</v>
      </c>
      <c r="U147" s="17">
        <v>140674</v>
      </c>
      <c r="V147" s="17">
        <v>26989</v>
      </c>
      <c r="W147" s="17">
        <v>0</v>
      </c>
      <c r="X147" s="17">
        <v>0</v>
      </c>
      <c r="Y147" s="17">
        <v>0</v>
      </c>
      <c r="Z147" s="17">
        <v>0</v>
      </c>
      <c r="AA147" s="17">
        <v>15819857</v>
      </c>
      <c r="AB147" s="17">
        <v>0</v>
      </c>
      <c r="AC147" s="17">
        <v>0</v>
      </c>
      <c r="AD147" s="17">
        <f t="shared" si="3"/>
        <v>13499571</v>
      </c>
    </row>
    <row r="148" spans="1:30" x14ac:dyDescent="0.3">
      <c r="A148" s="15" t="s">
        <v>289</v>
      </c>
      <c r="B148" s="14" t="s">
        <v>290</v>
      </c>
      <c r="C148" s="14">
        <v>1</v>
      </c>
      <c r="D148" s="14">
        <v>0</v>
      </c>
      <c r="E148" s="17">
        <v>21555158</v>
      </c>
      <c r="F148" s="17">
        <v>0</v>
      </c>
      <c r="G148" s="17">
        <v>0</v>
      </c>
      <c r="H148" s="17">
        <v>9879</v>
      </c>
      <c r="I148" s="17">
        <v>3383001</v>
      </c>
      <c r="J148" s="17">
        <v>2771311</v>
      </c>
      <c r="K148" s="17">
        <v>343391</v>
      </c>
      <c r="L148" s="17">
        <v>0</v>
      </c>
      <c r="M148" s="17">
        <v>0</v>
      </c>
      <c r="N148" s="17">
        <v>0</v>
      </c>
      <c r="O148" s="17">
        <v>0</v>
      </c>
      <c r="P148" s="17">
        <v>2080080</v>
      </c>
      <c r="Q148" s="17">
        <v>683015</v>
      </c>
      <c r="R148" s="17">
        <v>366020</v>
      </c>
      <c r="S148" s="17">
        <v>33631</v>
      </c>
      <c r="T148" s="17">
        <v>14031</v>
      </c>
      <c r="U148" s="17">
        <v>138169</v>
      </c>
      <c r="V148" s="17">
        <v>39226</v>
      </c>
      <c r="W148" s="17">
        <v>0</v>
      </c>
      <c r="X148" s="17">
        <v>213767</v>
      </c>
      <c r="Y148" s="17">
        <v>7236</v>
      </c>
      <c r="Z148" s="17">
        <v>0</v>
      </c>
      <c r="AA148" s="17">
        <v>31637915</v>
      </c>
      <c r="AB148" s="17">
        <v>0</v>
      </c>
      <c r="AC148" s="17">
        <v>0</v>
      </c>
      <c r="AD148" s="17">
        <f t="shared" si="3"/>
        <v>28523213</v>
      </c>
    </row>
    <row r="149" spans="1:30" x14ac:dyDescent="0.3">
      <c r="A149" s="15" t="s">
        <v>291</v>
      </c>
      <c r="B149" s="14" t="s">
        <v>292</v>
      </c>
      <c r="C149" s="14">
        <v>1</v>
      </c>
      <c r="D149" s="14">
        <v>0</v>
      </c>
      <c r="E149" s="17">
        <v>11671355</v>
      </c>
      <c r="F149" s="17">
        <v>0</v>
      </c>
      <c r="G149" s="17">
        <v>0</v>
      </c>
      <c r="H149" s="17">
        <v>0</v>
      </c>
      <c r="I149" s="17">
        <v>2494148</v>
      </c>
      <c r="J149" s="17">
        <v>3578407</v>
      </c>
      <c r="K149" s="17">
        <v>0</v>
      </c>
      <c r="L149" s="17">
        <v>0</v>
      </c>
      <c r="M149" s="17">
        <v>0</v>
      </c>
      <c r="N149" s="17">
        <v>0</v>
      </c>
      <c r="O149" s="17">
        <v>0</v>
      </c>
      <c r="P149" s="17">
        <v>1525953</v>
      </c>
      <c r="Q149" s="17">
        <v>311117</v>
      </c>
      <c r="R149" s="17">
        <v>507824</v>
      </c>
      <c r="S149" s="17">
        <v>45405</v>
      </c>
      <c r="T149" s="17">
        <v>18943</v>
      </c>
      <c r="U149" s="17">
        <v>185701</v>
      </c>
      <c r="V149" s="17">
        <v>47678</v>
      </c>
      <c r="W149" s="17">
        <v>0</v>
      </c>
      <c r="X149" s="17">
        <v>110823</v>
      </c>
      <c r="Y149" s="17">
        <v>0</v>
      </c>
      <c r="Z149" s="17">
        <v>0</v>
      </c>
      <c r="AA149" s="17">
        <v>20497354</v>
      </c>
      <c r="AB149" s="17">
        <v>0</v>
      </c>
      <c r="AC149" s="17">
        <v>0</v>
      </c>
      <c r="AD149" s="17">
        <f t="shared" si="3"/>
        <v>16918947</v>
      </c>
    </row>
    <row r="150" spans="1:30" x14ac:dyDescent="0.3">
      <c r="A150" s="15" t="s">
        <v>293</v>
      </c>
      <c r="B150" s="14" t="s">
        <v>294</v>
      </c>
      <c r="C150" s="14">
        <v>1</v>
      </c>
      <c r="D150" s="14">
        <v>0</v>
      </c>
      <c r="E150" s="17">
        <v>16089879</v>
      </c>
      <c r="F150" s="17">
        <v>0</v>
      </c>
      <c r="G150" s="17">
        <v>0</v>
      </c>
      <c r="H150" s="17">
        <v>0</v>
      </c>
      <c r="I150" s="17">
        <v>3055203</v>
      </c>
      <c r="J150" s="17">
        <v>4240038</v>
      </c>
      <c r="K150" s="17">
        <v>0</v>
      </c>
      <c r="L150" s="17">
        <v>0</v>
      </c>
      <c r="M150" s="17">
        <v>0</v>
      </c>
      <c r="N150" s="17">
        <v>0</v>
      </c>
      <c r="O150" s="17">
        <v>0</v>
      </c>
      <c r="P150" s="17">
        <v>1933180</v>
      </c>
      <c r="Q150" s="17">
        <v>788429</v>
      </c>
      <c r="R150" s="17">
        <v>354076</v>
      </c>
      <c r="S150" s="17">
        <v>54782</v>
      </c>
      <c r="T150" s="17">
        <v>22856</v>
      </c>
      <c r="U150" s="17">
        <v>215758</v>
      </c>
      <c r="V150" s="17">
        <v>60003</v>
      </c>
      <c r="W150" s="17">
        <v>0</v>
      </c>
      <c r="X150" s="17">
        <v>505505</v>
      </c>
      <c r="Y150" s="17">
        <v>0</v>
      </c>
      <c r="Z150" s="17">
        <v>0</v>
      </c>
      <c r="AA150" s="17">
        <v>27319709</v>
      </c>
      <c r="AB150" s="17">
        <v>0</v>
      </c>
      <c r="AC150" s="17">
        <v>0</v>
      </c>
      <c r="AD150" s="17">
        <f t="shared" si="3"/>
        <v>23079671</v>
      </c>
    </row>
    <row r="151" spans="1:30" x14ac:dyDescent="0.3">
      <c r="A151" s="15" t="s">
        <v>295</v>
      </c>
      <c r="B151" s="14" t="s">
        <v>296</v>
      </c>
      <c r="C151" s="14">
        <v>1</v>
      </c>
      <c r="D151" s="14">
        <v>0</v>
      </c>
      <c r="E151" s="17">
        <v>23103917</v>
      </c>
      <c r="F151" s="17">
        <v>0</v>
      </c>
      <c r="G151" s="17">
        <v>0</v>
      </c>
      <c r="H151" s="17">
        <v>0</v>
      </c>
      <c r="I151" s="17">
        <v>3734680</v>
      </c>
      <c r="J151" s="17">
        <v>3308757</v>
      </c>
      <c r="K151" s="17">
        <v>0</v>
      </c>
      <c r="L151" s="17">
        <v>0</v>
      </c>
      <c r="M151" s="17">
        <v>0</v>
      </c>
      <c r="N151" s="17">
        <v>0</v>
      </c>
      <c r="O151" s="17">
        <v>0</v>
      </c>
      <c r="P151" s="17">
        <v>2752284</v>
      </c>
      <c r="Q151" s="17">
        <v>984569</v>
      </c>
      <c r="R151" s="17">
        <v>782738</v>
      </c>
      <c r="S151" s="17">
        <v>79769</v>
      </c>
      <c r="T151" s="17">
        <v>33281</v>
      </c>
      <c r="U151" s="17">
        <v>298823</v>
      </c>
      <c r="V151" s="17">
        <v>84278</v>
      </c>
      <c r="W151" s="17">
        <v>0</v>
      </c>
      <c r="X151" s="17">
        <v>396689</v>
      </c>
      <c r="Y151" s="17">
        <v>0</v>
      </c>
      <c r="Z151" s="17">
        <v>0</v>
      </c>
      <c r="AA151" s="17">
        <v>35559785</v>
      </c>
      <c r="AB151" s="17">
        <v>0</v>
      </c>
      <c r="AC151" s="17">
        <v>0</v>
      </c>
      <c r="AD151" s="17">
        <f t="shared" si="3"/>
        <v>32251028</v>
      </c>
    </row>
    <row r="152" spans="1:30" x14ac:dyDescent="0.3">
      <c r="A152" s="15" t="s">
        <v>297</v>
      </c>
      <c r="B152" s="14" t="s">
        <v>298</v>
      </c>
      <c r="C152" s="14">
        <v>1</v>
      </c>
      <c r="D152" s="14">
        <v>0</v>
      </c>
      <c r="E152" s="17">
        <v>6724992</v>
      </c>
      <c r="F152" s="17">
        <v>0</v>
      </c>
      <c r="G152" s="17">
        <v>0</v>
      </c>
      <c r="H152" s="17">
        <v>1540</v>
      </c>
      <c r="I152" s="17">
        <v>1140253</v>
      </c>
      <c r="J152" s="17">
        <v>1361362</v>
      </c>
      <c r="K152" s="17">
        <v>0</v>
      </c>
      <c r="L152" s="17">
        <v>0</v>
      </c>
      <c r="M152" s="17">
        <v>0</v>
      </c>
      <c r="N152" s="17">
        <v>0</v>
      </c>
      <c r="O152" s="17">
        <v>0</v>
      </c>
      <c r="P152" s="17">
        <v>1416603</v>
      </c>
      <c r="Q152" s="17">
        <v>141797</v>
      </c>
      <c r="R152" s="17">
        <v>147580</v>
      </c>
      <c r="S152" s="17">
        <v>13138</v>
      </c>
      <c r="T152" s="17">
        <v>5481</v>
      </c>
      <c r="U152" s="17">
        <v>55454</v>
      </c>
      <c r="V152" s="17">
        <v>13265</v>
      </c>
      <c r="W152" s="17">
        <v>0</v>
      </c>
      <c r="X152" s="17">
        <v>84418</v>
      </c>
      <c r="Y152" s="17">
        <v>0</v>
      </c>
      <c r="Z152" s="17">
        <v>0</v>
      </c>
      <c r="AA152" s="17">
        <v>11105883</v>
      </c>
      <c r="AB152" s="17">
        <v>0</v>
      </c>
      <c r="AC152" s="17">
        <v>0</v>
      </c>
      <c r="AD152" s="17">
        <f t="shared" si="3"/>
        <v>9744521</v>
      </c>
    </row>
    <row r="153" spans="1:30" x14ac:dyDescent="0.3">
      <c r="A153" s="15" t="s">
        <v>299</v>
      </c>
      <c r="B153" s="14" t="s">
        <v>300</v>
      </c>
      <c r="C153" s="14">
        <v>1</v>
      </c>
      <c r="D153" s="14">
        <v>0</v>
      </c>
      <c r="E153" s="17">
        <v>29177618</v>
      </c>
      <c r="F153" s="17">
        <v>777855</v>
      </c>
      <c r="G153" s="17">
        <v>0</v>
      </c>
      <c r="H153" s="17">
        <v>0</v>
      </c>
      <c r="I153" s="17">
        <v>2885148</v>
      </c>
      <c r="J153" s="17">
        <v>4397602</v>
      </c>
      <c r="K153" s="17">
        <v>0</v>
      </c>
      <c r="L153" s="17">
        <v>0</v>
      </c>
      <c r="M153" s="17">
        <v>0</v>
      </c>
      <c r="N153" s="17">
        <v>0</v>
      </c>
      <c r="O153" s="17">
        <v>0</v>
      </c>
      <c r="P153" s="17">
        <v>2012572</v>
      </c>
      <c r="Q153" s="17">
        <v>748440</v>
      </c>
      <c r="R153" s="17">
        <v>1367782</v>
      </c>
      <c r="S153" s="17">
        <v>25034</v>
      </c>
      <c r="T153" s="17">
        <v>17155</v>
      </c>
      <c r="U153" s="17">
        <v>106022</v>
      </c>
      <c r="V153" s="17">
        <v>66524</v>
      </c>
      <c r="W153" s="17">
        <v>0</v>
      </c>
      <c r="X153" s="17">
        <v>954166</v>
      </c>
      <c r="Y153" s="17">
        <v>0</v>
      </c>
      <c r="Z153" s="17">
        <v>0</v>
      </c>
      <c r="AA153" s="17">
        <v>42535918</v>
      </c>
      <c r="AB153" s="17">
        <v>0</v>
      </c>
      <c r="AC153" s="17">
        <v>820537</v>
      </c>
      <c r="AD153" s="17">
        <f t="shared" si="3"/>
        <v>38138316</v>
      </c>
    </row>
    <row r="154" spans="1:30" x14ac:dyDescent="0.3">
      <c r="A154" s="15" t="s">
        <v>301</v>
      </c>
      <c r="B154" s="14" t="s">
        <v>302</v>
      </c>
      <c r="C154" s="14">
        <v>1</v>
      </c>
      <c r="D154" s="14">
        <v>0</v>
      </c>
      <c r="E154" s="17">
        <v>22194491</v>
      </c>
      <c r="F154" s="17">
        <v>0</v>
      </c>
      <c r="G154" s="17">
        <v>0</v>
      </c>
      <c r="H154" s="17">
        <v>0</v>
      </c>
      <c r="I154" s="17">
        <v>5022621</v>
      </c>
      <c r="J154" s="17">
        <v>6048748</v>
      </c>
      <c r="K154" s="17">
        <v>0</v>
      </c>
      <c r="L154" s="17">
        <v>0</v>
      </c>
      <c r="M154" s="17">
        <v>0</v>
      </c>
      <c r="N154" s="17">
        <v>0</v>
      </c>
      <c r="O154" s="17">
        <v>0</v>
      </c>
      <c r="P154" s="17">
        <v>2542652</v>
      </c>
      <c r="Q154" s="17">
        <v>884469</v>
      </c>
      <c r="R154" s="17">
        <v>1115754</v>
      </c>
      <c r="S154" s="17">
        <v>96232</v>
      </c>
      <c r="T154" s="17">
        <v>40150</v>
      </c>
      <c r="U154" s="17">
        <v>363131</v>
      </c>
      <c r="V154" s="17">
        <v>105092</v>
      </c>
      <c r="W154" s="17">
        <v>0</v>
      </c>
      <c r="X154" s="17">
        <v>340200</v>
      </c>
      <c r="Y154" s="17">
        <v>0</v>
      </c>
      <c r="Z154" s="17">
        <v>0</v>
      </c>
      <c r="AA154" s="17">
        <v>38753540</v>
      </c>
      <c r="AB154" s="17">
        <v>0</v>
      </c>
      <c r="AC154" s="17">
        <v>0</v>
      </c>
      <c r="AD154" s="17">
        <f t="shared" si="3"/>
        <v>32704792</v>
      </c>
    </row>
    <row r="155" spans="1:30" x14ac:dyDescent="0.3">
      <c r="A155" s="15" t="s">
        <v>303</v>
      </c>
      <c r="B155" s="14" t="s">
        <v>304</v>
      </c>
      <c r="C155" s="14">
        <v>1</v>
      </c>
      <c r="D155" s="14">
        <v>0</v>
      </c>
      <c r="E155" s="17">
        <v>10243531</v>
      </c>
      <c r="F155" s="17">
        <v>0</v>
      </c>
      <c r="G155" s="17">
        <v>0</v>
      </c>
      <c r="H155" s="17">
        <v>0</v>
      </c>
      <c r="I155" s="17">
        <v>1232506</v>
      </c>
      <c r="J155" s="17">
        <v>3577952</v>
      </c>
      <c r="K155" s="17">
        <v>0</v>
      </c>
      <c r="L155" s="17">
        <v>0</v>
      </c>
      <c r="M155" s="17">
        <v>0</v>
      </c>
      <c r="N155" s="17">
        <v>0</v>
      </c>
      <c r="O155" s="17">
        <v>0</v>
      </c>
      <c r="P155" s="17">
        <v>1092340</v>
      </c>
      <c r="Q155" s="17">
        <v>252669</v>
      </c>
      <c r="R155" s="17">
        <v>302373</v>
      </c>
      <c r="S155" s="17">
        <v>20313</v>
      </c>
      <c r="T155" s="17">
        <v>8475</v>
      </c>
      <c r="U155" s="17">
        <v>81259</v>
      </c>
      <c r="V155" s="17">
        <v>24349</v>
      </c>
      <c r="W155" s="17">
        <v>0</v>
      </c>
      <c r="X155" s="17">
        <v>180158</v>
      </c>
      <c r="Y155" s="17">
        <v>0</v>
      </c>
      <c r="Z155" s="17">
        <v>0</v>
      </c>
      <c r="AA155" s="17">
        <v>17015925</v>
      </c>
      <c r="AB155" s="17">
        <v>0</v>
      </c>
      <c r="AC155" s="17">
        <v>0</v>
      </c>
      <c r="AD155" s="17">
        <f t="shared" si="3"/>
        <v>13437973</v>
      </c>
    </row>
    <row r="156" spans="1:30" x14ac:dyDescent="0.3">
      <c r="A156" s="15" t="s">
        <v>305</v>
      </c>
      <c r="B156" s="14" t="s">
        <v>306</v>
      </c>
      <c r="C156" s="14">
        <v>1</v>
      </c>
      <c r="D156" s="14">
        <v>0</v>
      </c>
      <c r="E156" s="17">
        <v>5206493</v>
      </c>
      <c r="F156" s="17">
        <v>0</v>
      </c>
      <c r="G156" s="17">
        <v>0</v>
      </c>
      <c r="H156" s="17">
        <v>3016</v>
      </c>
      <c r="I156" s="17">
        <v>988065</v>
      </c>
      <c r="J156" s="17">
        <v>521717</v>
      </c>
      <c r="K156" s="17">
        <v>0</v>
      </c>
      <c r="L156" s="17">
        <v>0</v>
      </c>
      <c r="M156" s="17">
        <v>0</v>
      </c>
      <c r="N156" s="17">
        <v>0</v>
      </c>
      <c r="O156" s="17">
        <v>0</v>
      </c>
      <c r="P156" s="17">
        <v>727176</v>
      </c>
      <c r="Q156" s="17">
        <v>94503</v>
      </c>
      <c r="R156" s="17">
        <v>164357</v>
      </c>
      <c r="S156" s="17">
        <v>8674</v>
      </c>
      <c r="T156" s="17">
        <v>3618</v>
      </c>
      <c r="U156" s="17">
        <v>35009</v>
      </c>
      <c r="V156" s="17">
        <v>10005</v>
      </c>
      <c r="W156" s="17">
        <v>0</v>
      </c>
      <c r="X156" s="17">
        <v>81245</v>
      </c>
      <c r="Y156" s="17">
        <v>0</v>
      </c>
      <c r="Z156" s="17">
        <v>0</v>
      </c>
      <c r="AA156" s="17">
        <v>7843878</v>
      </c>
      <c r="AB156" s="17">
        <v>0</v>
      </c>
      <c r="AC156" s="17">
        <v>0</v>
      </c>
      <c r="AD156" s="17">
        <f t="shared" si="3"/>
        <v>7322161</v>
      </c>
    </row>
    <row r="157" spans="1:30" x14ac:dyDescent="0.3">
      <c r="A157" s="15" t="s">
        <v>307</v>
      </c>
      <c r="B157" s="14" t="s">
        <v>308</v>
      </c>
      <c r="C157" s="14">
        <v>1</v>
      </c>
      <c r="D157" s="14">
        <v>0</v>
      </c>
      <c r="E157" s="17">
        <v>15988881</v>
      </c>
      <c r="F157" s="17">
        <v>0</v>
      </c>
      <c r="G157" s="17">
        <v>0</v>
      </c>
      <c r="H157" s="17">
        <v>0</v>
      </c>
      <c r="I157" s="17">
        <v>3726700</v>
      </c>
      <c r="J157" s="17">
        <v>3682938</v>
      </c>
      <c r="K157" s="17">
        <v>0</v>
      </c>
      <c r="L157" s="17">
        <v>0</v>
      </c>
      <c r="M157" s="17">
        <v>0</v>
      </c>
      <c r="N157" s="17">
        <v>0</v>
      </c>
      <c r="O157" s="17">
        <v>0</v>
      </c>
      <c r="P157" s="17">
        <v>2618186</v>
      </c>
      <c r="Q157" s="17">
        <v>775991</v>
      </c>
      <c r="R157" s="17">
        <v>537841</v>
      </c>
      <c r="S157" s="17">
        <v>76249</v>
      </c>
      <c r="T157" s="17">
        <v>31812</v>
      </c>
      <c r="U157" s="17">
        <v>314667</v>
      </c>
      <c r="V157" s="17">
        <v>72552</v>
      </c>
      <c r="W157" s="17">
        <v>0</v>
      </c>
      <c r="X157" s="17">
        <v>270000</v>
      </c>
      <c r="Y157" s="17">
        <v>0</v>
      </c>
      <c r="Z157" s="17">
        <v>0</v>
      </c>
      <c r="AA157" s="17">
        <v>28095817</v>
      </c>
      <c r="AB157" s="17">
        <v>0</v>
      </c>
      <c r="AC157" s="17">
        <v>0</v>
      </c>
      <c r="AD157" s="17">
        <f t="shared" si="3"/>
        <v>24412879</v>
      </c>
    </row>
    <row r="158" spans="1:30" x14ac:dyDescent="0.3">
      <c r="A158" s="15" t="s">
        <v>309</v>
      </c>
      <c r="B158" s="14" t="s">
        <v>310</v>
      </c>
      <c r="C158" s="14">
        <v>1</v>
      </c>
      <c r="D158" s="14">
        <v>0</v>
      </c>
      <c r="E158" s="17">
        <v>13755173</v>
      </c>
      <c r="F158" s="17">
        <v>71667</v>
      </c>
      <c r="G158" s="17">
        <v>0</v>
      </c>
      <c r="H158" s="17">
        <v>0</v>
      </c>
      <c r="I158" s="17">
        <v>951613</v>
      </c>
      <c r="J158" s="17">
        <v>3419698</v>
      </c>
      <c r="K158" s="17">
        <v>0</v>
      </c>
      <c r="L158" s="17">
        <v>0</v>
      </c>
      <c r="M158" s="17">
        <v>0</v>
      </c>
      <c r="N158" s="17">
        <v>0</v>
      </c>
      <c r="O158" s="17">
        <v>0</v>
      </c>
      <c r="P158" s="17">
        <v>1774935</v>
      </c>
      <c r="Q158" s="17">
        <v>54761</v>
      </c>
      <c r="R158" s="17">
        <v>691432</v>
      </c>
      <c r="S158" s="17">
        <v>26755</v>
      </c>
      <c r="T158" s="17">
        <v>11162</v>
      </c>
      <c r="U158" s="17">
        <v>112423</v>
      </c>
      <c r="V158" s="17">
        <v>33065</v>
      </c>
      <c r="W158" s="17">
        <v>0</v>
      </c>
      <c r="X158" s="17">
        <v>260275</v>
      </c>
      <c r="Y158" s="17">
        <v>0</v>
      </c>
      <c r="Z158" s="17">
        <v>0</v>
      </c>
      <c r="AA158" s="17">
        <v>21162959</v>
      </c>
      <c r="AB158" s="17">
        <v>0</v>
      </c>
      <c r="AC158" s="17">
        <v>0</v>
      </c>
      <c r="AD158" s="17">
        <f t="shared" si="3"/>
        <v>17743261</v>
      </c>
    </row>
    <row r="159" spans="1:30" x14ac:dyDescent="0.3">
      <c r="A159" s="15" t="s">
        <v>311</v>
      </c>
      <c r="B159" s="14" t="s">
        <v>312</v>
      </c>
      <c r="C159" s="14">
        <v>1</v>
      </c>
      <c r="D159" s="14">
        <v>0</v>
      </c>
      <c r="E159" s="17">
        <v>39888801</v>
      </c>
      <c r="F159" s="17">
        <v>195168</v>
      </c>
      <c r="G159" s="17">
        <v>0</v>
      </c>
      <c r="H159" s="17">
        <v>0</v>
      </c>
      <c r="I159" s="17">
        <v>4774158</v>
      </c>
      <c r="J159" s="17">
        <v>7912943</v>
      </c>
      <c r="K159" s="17">
        <v>0</v>
      </c>
      <c r="L159" s="17">
        <v>0</v>
      </c>
      <c r="M159" s="17">
        <v>0</v>
      </c>
      <c r="N159" s="17">
        <v>0</v>
      </c>
      <c r="O159" s="17">
        <v>0</v>
      </c>
      <c r="P159" s="17">
        <v>3524618</v>
      </c>
      <c r="Q159" s="17">
        <v>459761</v>
      </c>
      <c r="R159" s="17">
        <v>2171676</v>
      </c>
      <c r="S159" s="17">
        <v>168181</v>
      </c>
      <c r="T159" s="17">
        <v>70168</v>
      </c>
      <c r="U159" s="17">
        <v>482136</v>
      </c>
      <c r="V159" s="17">
        <v>176330</v>
      </c>
      <c r="W159" s="17">
        <v>0</v>
      </c>
      <c r="X159" s="17">
        <v>887210</v>
      </c>
      <c r="Y159" s="17">
        <v>0</v>
      </c>
      <c r="Z159" s="17">
        <v>0</v>
      </c>
      <c r="AA159" s="17">
        <v>60711150</v>
      </c>
      <c r="AB159" s="17">
        <v>0</v>
      </c>
      <c r="AC159" s="17">
        <v>301599</v>
      </c>
      <c r="AD159" s="17">
        <f t="shared" si="3"/>
        <v>52798207</v>
      </c>
    </row>
    <row r="160" spans="1:30" x14ac:dyDescent="0.3">
      <c r="A160" s="15" t="s">
        <v>313</v>
      </c>
      <c r="B160" s="14" t="s">
        <v>314</v>
      </c>
      <c r="C160" s="14">
        <v>1</v>
      </c>
      <c r="D160" s="14">
        <v>0</v>
      </c>
      <c r="E160" s="17">
        <v>34222598</v>
      </c>
      <c r="F160" s="17">
        <v>0</v>
      </c>
      <c r="G160" s="17">
        <v>0</v>
      </c>
      <c r="H160" s="17">
        <v>0</v>
      </c>
      <c r="I160" s="17">
        <v>4783035</v>
      </c>
      <c r="J160" s="17">
        <v>3810916</v>
      </c>
      <c r="K160" s="17">
        <v>0</v>
      </c>
      <c r="L160" s="17">
        <v>0</v>
      </c>
      <c r="M160" s="17">
        <v>0</v>
      </c>
      <c r="N160" s="17">
        <v>0</v>
      </c>
      <c r="O160" s="17">
        <v>0</v>
      </c>
      <c r="P160" s="17">
        <v>2375860</v>
      </c>
      <c r="Q160" s="17">
        <v>1326560</v>
      </c>
      <c r="R160" s="17">
        <v>1355781</v>
      </c>
      <c r="S160" s="17">
        <v>104276</v>
      </c>
      <c r="T160" s="17">
        <v>41205</v>
      </c>
      <c r="U160" s="17">
        <v>412702</v>
      </c>
      <c r="V160" s="17">
        <v>113203</v>
      </c>
      <c r="W160" s="17">
        <v>0</v>
      </c>
      <c r="X160" s="17">
        <v>643437</v>
      </c>
      <c r="Y160" s="17">
        <v>0</v>
      </c>
      <c r="Z160" s="17">
        <v>0</v>
      </c>
      <c r="AA160" s="17">
        <v>49189573</v>
      </c>
      <c r="AB160" s="17">
        <v>0</v>
      </c>
      <c r="AC160" s="17">
        <v>0</v>
      </c>
      <c r="AD160" s="17">
        <f t="shared" si="3"/>
        <v>45378657</v>
      </c>
    </row>
    <row r="161" spans="1:30" x14ac:dyDescent="0.3">
      <c r="A161" s="15" t="s">
        <v>315</v>
      </c>
      <c r="B161" s="14" t="s">
        <v>316</v>
      </c>
      <c r="C161" s="14">
        <v>1</v>
      </c>
      <c r="D161" s="14">
        <v>0</v>
      </c>
      <c r="E161" s="17">
        <v>3820318</v>
      </c>
      <c r="F161" s="17">
        <v>0</v>
      </c>
      <c r="G161" s="17">
        <v>70000</v>
      </c>
      <c r="H161" s="17">
        <v>0</v>
      </c>
      <c r="I161" s="17">
        <v>347185</v>
      </c>
      <c r="J161" s="17">
        <v>302499</v>
      </c>
      <c r="K161" s="17">
        <v>0</v>
      </c>
      <c r="L161" s="17">
        <v>0</v>
      </c>
      <c r="M161" s="17">
        <v>0</v>
      </c>
      <c r="N161" s="17">
        <v>0</v>
      </c>
      <c r="O161" s="17">
        <v>0</v>
      </c>
      <c r="P161" s="17">
        <v>347539</v>
      </c>
      <c r="Q161" s="17">
        <v>0</v>
      </c>
      <c r="R161" s="17">
        <v>0</v>
      </c>
      <c r="S161" s="17">
        <v>4285</v>
      </c>
      <c r="T161" s="17">
        <v>1392</v>
      </c>
      <c r="U161" s="17">
        <v>17184</v>
      </c>
      <c r="V161" s="17">
        <v>4534</v>
      </c>
      <c r="W161" s="17">
        <v>0</v>
      </c>
      <c r="X161" s="17">
        <v>66424</v>
      </c>
      <c r="Y161" s="17">
        <v>1248</v>
      </c>
      <c r="Z161" s="17">
        <v>0</v>
      </c>
      <c r="AA161" s="17">
        <v>4982608</v>
      </c>
      <c r="AB161" s="17">
        <v>0</v>
      </c>
      <c r="AC161" s="17">
        <v>100000</v>
      </c>
      <c r="AD161" s="17">
        <f t="shared" si="3"/>
        <v>4680109</v>
      </c>
    </row>
    <row r="162" spans="1:30" x14ac:dyDescent="0.3">
      <c r="A162" s="15" t="s">
        <v>317</v>
      </c>
      <c r="B162" s="14" t="s">
        <v>318</v>
      </c>
      <c r="C162" s="14">
        <v>0</v>
      </c>
      <c r="D162" s="14">
        <v>0</v>
      </c>
      <c r="E162" s="17">
        <v>444849</v>
      </c>
      <c r="F162" s="17">
        <v>0</v>
      </c>
      <c r="G162" s="17">
        <v>170528</v>
      </c>
      <c r="H162" s="17">
        <v>0</v>
      </c>
      <c r="I162" s="17">
        <v>16146</v>
      </c>
      <c r="J162" s="17">
        <v>364</v>
      </c>
      <c r="K162" s="17">
        <v>0</v>
      </c>
      <c r="L162" s="17">
        <v>0</v>
      </c>
      <c r="M162" s="17">
        <v>0</v>
      </c>
      <c r="N162" s="17">
        <v>0</v>
      </c>
      <c r="O162" s="17">
        <v>0</v>
      </c>
      <c r="P162" s="17">
        <v>71561</v>
      </c>
      <c r="Q162" s="17">
        <v>0</v>
      </c>
      <c r="R162" s="17">
        <v>0</v>
      </c>
      <c r="S162" s="17">
        <v>2397</v>
      </c>
      <c r="T162" s="17">
        <v>1000</v>
      </c>
      <c r="U162" s="17">
        <v>7282</v>
      </c>
      <c r="V162" s="17">
        <v>0</v>
      </c>
      <c r="W162" s="17">
        <v>0</v>
      </c>
      <c r="X162" s="17">
        <v>8100</v>
      </c>
      <c r="Y162" s="17">
        <v>1555</v>
      </c>
      <c r="Z162" s="17">
        <v>0</v>
      </c>
      <c r="AA162" s="17">
        <v>723782</v>
      </c>
      <c r="AB162" s="17">
        <v>0</v>
      </c>
      <c r="AC162" s="17">
        <v>0</v>
      </c>
      <c r="AD162" s="17">
        <f t="shared" si="3"/>
        <v>723418</v>
      </c>
    </row>
    <row r="163" spans="1:30" x14ac:dyDescent="0.3">
      <c r="A163" s="15" t="s">
        <v>319</v>
      </c>
      <c r="B163" s="14" t="s">
        <v>320</v>
      </c>
      <c r="C163" s="14">
        <v>1</v>
      </c>
      <c r="D163" s="14">
        <v>0</v>
      </c>
      <c r="E163" s="17">
        <v>909106</v>
      </c>
      <c r="F163" s="17">
        <v>0</v>
      </c>
      <c r="G163" s="17">
        <v>285697</v>
      </c>
      <c r="H163" s="17">
        <v>0</v>
      </c>
      <c r="I163" s="17">
        <v>12780</v>
      </c>
      <c r="J163" s="17">
        <v>57018</v>
      </c>
      <c r="K163" s="17">
        <v>0</v>
      </c>
      <c r="L163" s="17">
        <v>0</v>
      </c>
      <c r="M163" s="17">
        <v>0</v>
      </c>
      <c r="N163" s="17">
        <v>0</v>
      </c>
      <c r="O163" s="17">
        <v>0</v>
      </c>
      <c r="P163" s="17">
        <v>70986</v>
      </c>
      <c r="Q163" s="17">
        <v>0</v>
      </c>
      <c r="R163" s="17">
        <v>5969</v>
      </c>
      <c r="S163" s="17">
        <v>1409</v>
      </c>
      <c r="T163" s="17">
        <v>587</v>
      </c>
      <c r="U163" s="17">
        <v>5243</v>
      </c>
      <c r="V163" s="17">
        <v>0</v>
      </c>
      <c r="W163" s="17">
        <v>0</v>
      </c>
      <c r="X163" s="17">
        <v>13500</v>
      </c>
      <c r="Y163" s="17">
        <v>0</v>
      </c>
      <c r="Z163" s="17">
        <v>0</v>
      </c>
      <c r="AA163" s="17">
        <v>1362295</v>
      </c>
      <c r="AB163" s="17">
        <v>0</v>
      </c>
      <c r="AC163" s="17">
        <v>0</v>
      </c>
      <c r="AD163" s="17">
        <f t="shared" si="3"/>
        <v>1305277</v>
      </c>
    </row>
    <row r="164" spans="1:30" x14ac:dyDescent="0.3">
      <c r="A164" s="15" t="s">
        <v>321</v>
      </c>
      <c r="B164" s="14" t="s">
        <v>322</v>
      </c>
      <c r="C164" s="14">
        <v>1</v>
      </c>
      <c r="D164" s="14">
        <v>0</v>
      </c>
      <c r="E164" s="17">
        <v>8500800</v>
      </c>
      <c r="F164" s="17">
        <v>0</v>
      </c>
      <c r="G164" s="17">
        <v>75884</v>
      </c>
      <c r="H164" s="17">
        <v>0</v>
      </c>
      <c r="I164" s="17">
        <v>773502</v>
      </c>
      <c r="J164" s="17">
        <v>1664567</v>
      </c>
      <c r="K164" s="17">
        <v>0</v>
      </c>
      <c r="L164" s="17">
        <v>0</v>
      </c>
      <c r="M164" s="17">
        <v>0</v>
      </c>
      <c r="N164" s="17">
        <v>0</v>
      </c>
      <c r="O164" s="17">
        <v>0</v>
      </c>
      <c r="P164" s="17">
        <v>867636</v>
      </c>
      <c r="Q164" s="17">
        <v>298873</v>
      </c>
      <c r="R164" s="17">
        <v>87342</v>
      </c>
      <c r="S164" s="17">
        <v>10247</v>
      </c>
      <c r="T164" s="17">
        <v>4275</v>
      </c>
      <c r="U164" s="17">
        <v>39902</v>
      </c>
      <c r="V164" s="17">
        <v>13458</v>
      </c>
      <c r="W164" s="17">
        <v>0</v>
      </c>
      <c r="X164" s="17">
        <v>163268</v>
      </c>
      <c r="Y164" s="17">
        <v>0</v>
      </c>
      <c r="Z164" s="17">
        <v>0</v>
      </c>
      <c r="AA164" s="17">
        <v>12499754</v>
      </c>
      <c r="AB164" s="17">
        <v>0</v>
      </c>
      <c r="AC164" s="17">
        <v>100000</v>
      </c>
      <c r="AD164" s="17">
        <f t="shared" si="3"/>
        <v>10835187</v>
      </c>
    </row>
    <row r="165" spans="1:30" x14ac:dyDescent="0.3">
      <c r="A165" s="15" t="s">
        <v>323</v>
      </c>
      <c r="B165" s="14" t="s">
        <v>324</v>
      </c>
      <c r="C165" s="14">
        <v>1</v>
      </c>
      <c r="D165" s="14">
        <v>0</v>
      </c>
      <c r="E165" s="17">
        <v>321562</v>
      </c>
      <c r="F165" s="17">
        <v>0</v>
      </c>
      <c r="G165" s="17">
        <v>70000</v>
      </c>
      <c r="H165" s="17">
        <v>32</v>
      </c>
      <c r="I165" s="17">
        <v>8846</v>
      </c>
      <c r="J165" s="17">
        <v>89117</v>
      </c>
      <c r="K165" s="17">
        <v>0</v>
      </c>
      <c r="L165" s="17">
        <v>0</v>
      </c>
      <c r="M165" s="17">
        <v>0</v>
      </c>
      <c r="N165" s="17">
        <v>0</v>
      </c>
      <c r="O165" s="17">
        <v>0</v>
      </c>
      <c r="P165" s="17">
        <v>109144</v>
      </c>
      <c r="Q165" s="17">
        <v>0</v>
      </c>
      <c r="R165" s="17">
        <v>0</v>
      </c>
      <c r="S165" s="17">
        <v>1184</v>
      </c>
      <c r="T165" s="17">
        <v>493</v>
      </c>
      <c r="U165" s="17">
        <v>4136</v>
      </c>
      <c r="V165" s="17">
        <v>0</v>
      </c>
      <c r="W165" s="17">
        <v>0</v>
      </c>
      <c r="X165" s="17">
        <v>2700</v>
      </c>
      <c r="Y165" s="17">
        <v>0</v>
      </c>
      <c r="Z165" s="17">
        <v>0</v>
      </c>
      <c r="AA165" s="17">
        <v>607214</v>
      </c>
      <c r="AB165" s="17">
        <v>0</v>
      </c>
      <c r="AC165" s="17">
        <v>0</v>
      </c>
      <c r="AD165" s="17">
        <f t="shared" si="3"/>
        <v>518097</v>
      </c>
    </row>
    <row r="166" spans="1:30" x14ac:dyDescent="0.3">
      <c r="A166" s="15" t="s">
        <v>325</v>
      </c>
      <c r="B166" s="14" t="s">
        <v>326</v>
      </c>
      <c r="C166" s="14">
        <v>1</v>
      </c>
      <c r="D166" s="14">
        <v>0</v>
      </c>
      <c r="E166" s="17">
        <v>1852895</v>
      </c>
      <c r="F166" s="17">
        <v>0</v>
      </c>
      <c r="G166" s="17">
        <v>150669</v>
      </c>
      <c r="H166" s="17">
        <v>158</v>
      </c>
      <c r="I166" s="17">
        <v>52051</v>
      </c>
      <c r="J166" s="17">
        <v>61975</v>
      </c>
      <c r="K166" s="17">
        <v>0</v>
      </c>
      <c r="L166" s="17">
        <v>0</v>
      </c>
      <c r="M166" s="17">
        <v>0</v>
      </c>
      <c r="N166" s="17">
        <v>0</v>
      </c>
      <c r="O166" s="17">
        <v>0</v>
      </c>
      <c r="P166" s="17">
        <v>343039</v>
      </c>
      <c r="Q166" s="17">
        <v>54381</v>
      </c>
      <c r="R166" s="17">
        <v>0</v>
      </c>
      <c r="S166" s="17">
        <v>4341</v>
      </c>
      <c r="T166" s="17">
        <v>5856</v>
      </c>
      <c r="U166" s="17">
        <v>30473</v>
      </c>
      <c r="V166" s="17">
        <v>0</v>
      </c>
      <c r="W166" s="17">
        <v>0</v>
      </c>
      <c r="X166" s="17">
        <v>405000</v>
      </c>
      <c r="Y166" s="17">
        <v>0</v>
      </c>
      <c r="Z166" s="17">
        <v>0</v>
      </c>
      <c r="AA166" s="17">
        <v>2960838</v>
      </c>
      <c r="AB166" s="17">
        <v>0</v>
      </c>
      <c r="AC166" s="17">
        <v>0</v>
      </c>
      <c r="AD166" s="17">
        <f t="shared" si="3"/>
        <v>2898863</v>
      </c>
    </row>
    <row r="167" spans="1:30" x14ac:dyDescent="0.3">
      <c r="A167" s="15" t="s">
        <v>327</v>
      </c>
      <c r="B167" s="14" t="s">
        <v>328</v>
      </c>
      <c r="C167" s="14">
        <v>1</v>
      </c>
      <c r="D167" s="14">
        <v>0</v>
      </c>
      <c r="E167" s="17">
        <v>736469</v>
      </c>
      <c r="F167" s="17">
        <v>0</v>
      </c>
      <c r="G167" s="17">
        <v>181474</v>
      </c>
      <c r="H167" s="17">
        <v>223</v>
      </c>
      <c r="I167" s="17">
        <v>28045</v>
      </c>
      <c r="J167" s="17">
        <v>54035</v>
      </c>
      <c r="K167" s="17">
        <v>0</v>
      </c>
      <c r="L167" s="17">
        <v>0</v>
      </c>
      <c r="M167" s="17">
        <v>0</v>
      </c>
      <c r="N167" s="17">
        <v>0</v>
      </c>
      <c r="O167" s="17">
        <v>0</v>
      </c>
      <c r="P167" s="17">
        <v>94644</v>
      </c>
      <c r="Q167" s="17">
        <v>0</v>
      </c>
      <c r="R167" s="17">
        <v>0</v>
      </c>
      <c r="S167" s="17">
        <v>3925</v>
      </c>
      <c r="T167" s="17">
        <v>1637</v>
      </c>
      <c r="U167" s="17">
        <v>14679</v>
      </c>
      <c r="V167" s="17">
        <v>0</v>
      </c>
      <c r="W167" s="17">
        <v>0</v>
      </c>
      <c r="X167" s="17">
        <v>0</v>
      </c>
      <c r="Y167" s="17">
        <v>0</v>
      </c>
      <c r="Z167" s="17">
        <v>0</v>
      </c>
      <c r="AA167" s="17">
        <v>1115131</v>
      </c>
      <c r="AB167" s="17">
        <v>0</v>
      </c>
      <c r="AC167" s="17">
        <v>0</v>
      </c>
      <c r="AD167" s="17">
        <f t="shared" si="3"/>
        <v>1061096</v>
      </c>
    </row>
    <row r="168" spans="1:30" x14ac:dyDescent="0.3">
      <c r="A168" s="15" t="s">
        <v>329</v>
      </c>
      <c r="B168" s="14" t="s">
        <v>330</v>
      </c>
      <c r="C168" s="14">
        <v>1</v>
      </c>
      <c r="D168" s="14">
        <v>0</v>
      </c>
      <c r="E168" s="17">
        <v>5596242</v>
      </c>
      <c r="F168" s="17">
        <v>0</v>
      </c>
      <c r="G168" s="17">
        <v>247326</v>
      </c>
      <c r="H168" s="17">
        <v>0</v>
      </c>
      <c r="I168" s="17">
        <v>372290</v>
      </c>
      <c r="J168" s="17">
        <v>1291760</v>
      </c>
      <c r="K168" s="17">
        <v>236347</v>
      </c>
      <c r="L168" s="17">
        <v>0</v>
      </c>
      <c r="M168" s="17">
        <v>0</v>
      </c>
      <c r="N168" s="17">
        <v>0</v>
      </c>
      <c r="O168" s="17">
        <v>0</v>
      </c>
      <c r="P168" s="17">
        <v>269570</v>
      </c>
      <c r="Q168" s="17">
        <v>58326</v>
      </c>
      <c r="R168" s="17">
        <v>8334</v>
      </c>
      <c r="S168" s="17">
        <v>12299</v>
      </c>
      <c r="T168" s="17">
        <v>5131</v>
      </c>
      <c r="U168" s="17">
        <v>43979</v>
      </c>
      <c r="V168" s="17">
        <v>914</v>
      </c>
      <c r="W168" s="17">
        <v>0</v>
      </c>
      <c r="X168" s="17">
        <v>62100</v>
      </c>
      <c r="Y168" s="17">
        <v>0</v>
      </c>
      <c r="Z168" s="17">
        <v>0</v>
      </c>
      <c r="AA168" s="17">
        <v>8204618</v>
      </c>
      <c r="AB168" s="17">
        <v>0</v>
      </c>
      <c r="AC168" s="17">
        <v>100000</v>
      </c>
      <c r="AD168" s="17">
        <f t="shared" si="3"/>
        <v>6676511</v>
      </c>
    </row>
    <row r="169" spans="1:30" x14ac:dyDescent="0.3">
      <c r="A169" s="15" t="s">
        <v>331</v>
      </c>
      <c r="B169" s="14" t="s">
        <v>332</v>
      </c>
      <c r="C169" s="14">
        <v>1</v>
      </c>
      <c r="D169" s="14">
        <v>0</v>
      </c>
      <c r="E169" s="17">
        <v>1763961</v>
      </c>
      <c r="F169" s="17">
        <v>0</v>
      </c>
      <c r="G169" s="17">
        <v>127909</v>
      </c>
      <c r="H169" s="17">
        <v>0</v>
      </c>
      <c r="I169" s="17">
        <v>118735</v>
      </c>
      <c r="J169" s="17">
        <v>324659</v>
      </c>
      <c r="K169" s="17">
        <v>0</v>
      </c>
      <c r="L169" s="17">
        <v>0</v>
      </c>
      <c r="M169" s="17">
        <v>0</v>
      </c>
      <c r="N169" s="17">
        <v>0</v>
      </c>
      <c r="O169" s="17">
        <v>0</v>
      </c>
      <c r="P169" s="17">
        <v>140198</v>
      </c>
      <c r="Q169" s="17">
        <v>33699</v>
      </c>
      <c r="R169" s="17">
        <v>67144</v>
      </c>
      <c r="S169" s="17">
        <v>1707</v>
      </c>
      <c r="T169" s="17">
        <v>1618</v>
      </c>
      <c r="U169" s="17">
        <v>14388</v>
      </c>
      <c r="V169" s="17">
        <v>0</v>
      </c>
      <c r="W169" s="17">
        <v>0</v>
      </c>
      <c r="X169" s="17">
        <v>25138</v>
      </c>
      <c r="Y169" s="17">
        <v>0</v>
      </c>
      <c r="Z169" s="17">
        <v>0</v>
      </c>
      <c r="AA169" s="17">
        <v>2619156</v>
      </c>
      <c r="AB169" s="17">
        <v>0</v>
      </c>
      <c r="AC169" s="17">
        <v>0</v>
      </c>
      <c r="AD169" s="17">
        <f t="shared" si="3"/>
        <v>2294497</v>
      </c>
    </row>
    <row r="170" spans="1:30" x14ac:dyDescent="0.3">
      <c r="A170" s="15" t="s">
        <v>333</v>
      </c>
      <c r="B170" s="14" t="s">
        <v>334</v>
      </c>
      <c r="C170" s="14">
        <v>1</v>
      </c>
      <c r="D170" s="14">
        <v>1</v>
      </c>
      <c r="E170" s="17">
        <v>4543786</v>
      </c>
      <c r="F170" s="17">
        <v>0</v>
      </c>
      <c r="G170" s="17">
        <v>209232</v>
      </c>
      <c r="H170" s="17">
        <v>0</v>
      </c>
      <c r="I170" s="17">
        <v>359745</v>
      </c>
      <c r="J170" s="17">
        <v>175297</v>
      </c>
      <c r="K170" s="17">
        <v>0</v>
      </c>
      <c r="L170" s="17">
        <v>657839</v>
      </c>
      <c r="M170" s="17">
        <v>0</v>
      </c>
      <c r="N170" s="17">
        <v>0</v>
      </c>
      <c r="O170" s="17">
        <v>0</v>
      </c>
      <c r="P170" s="17">
        <v>508856</v>
      </c>
      <c r="Q170" s="17">
        <v>87472</v>
      </c>
      <c r="R170" s="17">
        <v>21572</v>
      </c>
      <c r="S170" s="17">
        <v>6876</v>
      </c>
      <c r="T170" s="17">
        <v>2868</v>
      </c>
      <c r="U170" s="17">
        <v>24524</v>
      </c>
      <c r="V170" s="17">
        <v>2986</v>
      </c>
      <c r="W170" s="17">
        <v>0</v>
      </c>
      <c r="X170" s="17">
        <v>166525</v>
      </c>
      <c r="Y170" s="17">
        <v>3796</v>
      </c>
      <c r="Z170" s="17">
        <v>0</v>
      </c>
      <c r="AA170" s="17">
        <v>6771374</v>
      </c>
      <c r="AB170" s="17">
        <v>0</v>
      </c>
      <c r="AC170" s="17">
        <v>100000</v>
      </c>
      <c r="AD170" s="17">
        <f t="shared" si="3"/>
        <v>6596077</v>
      </c>
    </row>
    <row r="171" spans="1:30" x14ac:dyDescent="0.3">
      <c r="A171" s="15" t="s">
        <v>335</v>
      </c>
      <c r="B171" s="14" t="s">
        <v>336</v>
      </c>
      <c r="C171" s="14">
        <v>1</v>
      </c>
      <c r="D171" s="14">
        <v>0</v>
      </c>
      <c r="E171" s="17">
        <v>6937033</v>
      </c>
      <c r="F171" s="17">
        <v>0</v>
      </c>
      <c r="G171" s="17">
        <v>0</v>
      </c>
      <c r="H171" s="17">
        <v>0</v>
      </c>
      <c r="I171" s="17">
        <v>442442</v>
      </c>
      <c r="J171" s="17">
        <v>628240</v>
      </c>
      <c r="K171" s="17">
        <v>0</v>
      </c>
      <c r="L171" s="17">
        <v>0</v>
      </c>
      <c r="M171" s="17">
        <v>0</v>
      </c>
      <c r="N171" s="17">
        <v>0</v>
      </c>
      <c r="O171" s="17">
        <v>0</v>
      </c>
      <c r="P171" s="17">
        <v>1263266</v>
      </c>
      <c r="Q171" s="17">
        <v>199708</v>
      </c>
      <c r="R171" s="17">
        <v>0</v>
      </c>
      <c r="S171" s="17">
        <v>10891</v>
      </c>
      <c r="T171" s="17">
        <v>4543</v>
      </c>
      <c r="U171" s="17">
        <v>42872</v>
      </c>
      <c r="V171" s="17">
        <v>8744</v>
      </c>
      <c r="W171" s="17">
        <v>0</v>
      </c>
      <c r="X171" s="17">
        <v>97907</v>
      </c>
      <c r="Y171" s="17">
        <v>0</v>
      </c>
      <c r="Z171" s="17">
        <v>0</v>
      </c>
      <c r="AA171" s="17">
        <v>9635646</v>
      </c>
      <c r="AB171" s="17">
        <v>0</v>
      </c>
      <c r="AC171" s="17">
        <v>0</v>
      </c>
      <c r="AD171" s="17">
        <f t="shared" si="3"/>
        <v>9007406</v>
      </c>
    </row>
    <row r="172" spans="1:30" x14ac:dyDescent="0.3">
      <c r="A172" s="15" t="s">
        <v>337</v>
      </c>
      <c r="B172" s="14" t="s">
        <v>338</v>
      </c>
      <c r="C172" s="14">
        <v>1</v>
      </c>
      <c r="D172" s="14">
        <v>0</v>
      </c>
      <c r="E172" s="17">
        <v>5513602</v>
      </c>
      <c r="F172" s="17">
        <v>0</v>
      </c>
      <c r="G172" s="17">
        <v>0</v>
      </c>
      <c r="H172" s="17">
        <v>0</v>
      </c>
      <c r="I172" s="17">
        <v>511075</v>
      </c>
      <c r="J172" s="17">
        <v>1161615</v>
      </c>
      <c r="K172" s="17">
        <v>0</v>
      </c>
      <c r="L172" s="17">
        <v>0</v>
      </c>
      <c r="M172" s="17">
        <v>0</v>
      </c>
      <c r="N172" s="17">
        <v>0</v>
      </c>
      <c r="O172" s="17">
        <v>0</v>
      </c>
      <c r="P172" s="17">
        <v>1070511</v>
      </c>
      <c r="Q172" s="17">
        <v>156226</v>
      </c>
      <c r="R172" s="17">
        <v>0</v>
      </c>
      <c r="S172" s="17">
        <v>7161</v>
      </c>
      <c r="T172" s="17">
        <v>503</v>
      </c>
      <c r="U172" s="17">
        <v>26504</v>
      </c>
      <c r="V172" s="17">
        <v>4938</v>
      </c>
      <c r="W172" s="17">
        <v>0</v>
      </c>
      <c r="X172" s="17">
        <v>240664</v>
      </c>
      <c r="Y172" s="17">
        <v>0</v>
      </c>
      <c r="Z172" s="17">
        <v>0</v>
      </c>
      <c r="AA172" s="17">
        <v>8692799</v>
      </c>
      <c r="AB172" s="17">
        <v>0</v>
      </c>
      <c r="AC172" s="17">
        <v>100000</v>
      </c>
      <c r="AD172" s="17">
        <f t="shared" si="3"/>
        <v>7531184</v>
      </c>
    </row>
    <row r="173" spans="1:30" x14ac:dyDescent="0.3">
      <c r="A173" s="15" t="s">
        <v>339</v>
      </c>
      <c r="B173" s="14" t="s">
        <v>340</v>
      </c>
      <c r="C173" s="14">
        <v>1</v>
      </c>
      <c r="D173" s="14">
        <v>0</v>
      </c>
      <c r="E173" s="17">
        <v>19708344</v>
      </c>
      <c r="F173" s="17">
        <v>0</v>
      </c>
      <c r="G173" s="17">
        <v>0</v>
      </c>
      <c r="H173" s="17">
        <v>10756</v>
      </c>
      <c r="I173" s="17">
        <v>923619</v>
      </c>
      <c r="J173" s="17">
        <v>4161839</v>
      </c>
      <c r="K173" s="17">
        <v>0</v>
      </c>
      <c r="L173" s="17">
        <v>0</v>
      </c>
      <c r="M173" s="17">
        <v>0</v>
      </c>
      <c r="N173" s="17">
        <v>0</v>
      </c>
      <c r="O173" s="17">
        <v>0</v>
      </c>
      <c r="P173" s="17">
        <v>5301521</v>
      </c>
      <c r="Q173" s="17">
        <v>349416</v>
      </c>
      <c r="R173" s="17">
        <v>188758</v>
      </c>
      <c r="S173" s="17">
        <v>21991</v>
      </c>
      <c r="T173" s="17">
        <v>9175</v>
      </c>
      <c r="U173" s="17">
        <v>85162</v>
      </c>
      <c r="V173" s="17">
        <v>32720</v>
      </c>
      <c r="W173" s="17">
        <v>0</v>
      </c>
      <c r="X173" s="17">
        <v>152513</v>
      </c>
      <c r="Y173" s="17">
        <v>32260</v>
      </c>
      <c r="Z173" s="17">
        <v>0</v>
      </c>
      <c r="AA173" s="17">
        <v>30978074</v>
      </c>
      <c r="AB173" s="17">
        <v>0</v>
      </c>
      <c r="AC173" s="17">
        <v>200831</v>
      </c>
      <c r="AD173" s="17">
        <f t="shared" si="3"/>
        <v>26816235</v>
      </c>
    </row>
    <row r="174" spans="1:30" x14ac:dyDescent="0.3">
      <c r="A174" s="15" t="s">
        <v>341</v>
      </c>
      <c r="B174" s="14" t="s">
        <v>342</v>
      </c>
      <c r="C174" s="14">
        <v>1</v>
      </c>
      <c r="D174" s="14">
        <v>0</v>
      </c>
      <c r="E174" s="17">
        <v>6865596</v>
      </c>
      <c r="F174" s="17">
        <v>0</v>
      </c>
      <c r="G174" s="17">
        <v>227664</v>
      </c>
      <c r="H174" s="17">
        <v>0</v>
      </c>
      <c r="I174" s="17">
        <v>427705</v>
      </c>
      <c r="J174" s="17">
        <v>766970</v>
      </c>
      <c r="K174" s="17">
        <v>0</v>
      </c>
      <c r="L174" s="17">
        <v>0</v>
      </c>
      <c r="M174" s="17">
        <v>0</v>
      </c>
      <c r="N174" s="17">
        <v>0</v>
      </c>
      <c r="O174" s="17">
        <v>0</v>
      </c>
      <c r="P174" s="17">
        <v>470737</v>
      </c>
      <c r="Q174" s="17">
        <v>83930</v>
      </c>
      <c r="R174" s="17">
        <v>2186</v>
      </c>
      <c r="S174" s="17">
        <v>18126</v>
      </c>
      <c r="T174" s="17">
        <v>7562</v>
      </c>
      <c r="U174" s="17">
        <v>70832</v>
      </c>
      <c r="V174" s="17">
        <v>0</v>
      </c>
      <c r="W174" s="17">
        <v>0</v>
      </c>
      <c r="X174" s="17">
        <v>137700</v>
      </c>
      <c r="Y174" s="17">
        <v>0</v>
      </c>
      <c r="Z174" s="17">
        <v>0</v>
      </c>
      <c r="AA174" s="17">
        <v>9079008</v>
      </c>
      <c r="AB174" s="17">
        <v>0</v>
      </c>
      <c r="AC174" s="17">
        <v>0</v>
      </c>
      <c r="AD174" s="17">
        <f t="shared" si="3"/>
        <v>8312038</v>
      </c>
    </row>
    <row r="175" spans="1:30" x14ac:dyDescent="0.3">
      <c r="A175" s="15" t="s">
        <v>343</v>
      </c>
      <c r="B175" s="14" t="s">
        <v>344</v>
      </c>
      <c r="C175" s="14">
        <v>1</v>
      </c>
      <c r="D175" s="14">
        <v>0</v>
      </c>
      <c r="E175" s="17">
        <v>25019623</v>
      </c>
      <c r="F175" s="17">
        <v>0</v>
      </c>
      <c r="G175" s="17">
        <v>0</v>
      </c>
      <c r="H175" s="17">
        <v>0</v>
      </c>
      <c r="I175" s="17">
        <v>1959191</v>
      </c>
      <c r="J175" s="17">
        <v>3758627</v>
      </c>
      <c r="K175" s="17">
        <v>0</v>
      </c>
      <c r="L175" s="17">
        <v>0</v>
      </c>
      <c r="M175" s="17">
        <v>0</v>
      </c>
      <c r="N175" s="17">
        <v>0</v>
      </c>
      <c r="O175" s="17">
        <v>0</v>
      </c>
      <c r="P175" s="17">
        <v>5529944</v>
      </c>
      <c r="Q175" s="17">
        <v>1102127</v>
      </c>
      <c r="R175" s="17">
        <v>219035</v>
      </c>
      <c r="S175" s="17">
        <v>33915</v>
      </c>
      <c r="T175" s="17">
        <v>14150</v>
      </c>
      <c r="U175" s="17">
        <v>130306</v>
      </c>
      <c r="V175" s="17">
        <v>43119</v>
      </c>
      <c r="W175" s="17">
        <v>0</v>
      </c>
      <c r="X175" s="17">
        <v>490300</v>
      </c>
      <c r="Y175" s="17">
        <v>0</v>
      </c>
      <c r="Z175" s="17">
        <v>0</v>
      </c>
      <c r="AA175" s="17">
        <v>38300337</v>
      </c>
      <c r="AB175" s="17">
        <v>0</v>
      </c>
      <c r="AC175" s="17">
        <v>241483</v>
      </c>
      <c r="AD175" s="17">
        <f t="shared" si="3"/>
        <v>34541710</v>
      </c>
    </row>
    <row r="176" spans="1:30" x14ac:dyDescent="0.3">
      <c r="A176" s="15" t="s">
        <v>345</v>
      </c>
      <c r="B176" s="14" t="s">
        <v>346</v>
      </c>
      <c r="C176" s="14">
        <v>1</v>
      </c>
      <c r="D176" s="14">
        <v>0</v>
      </c>
      <c r="E176" s="17">
        <v>9816557</v>
      </c>
      <c r="F176" s="17">
        <v>0</v>
      </c>
      <c r="G176" s="17">
        <v>0</v>
      </c>
      <c r="H176" s="17">
        <v>0</v>
      </c>
      <c r="I176" s="17">
        <v>933733</v>
      </c>
      <c r="J176" s="17">
        <v>919238</v>
      </c>
      <c r="K176" s="17">
        <v>0</v>
      </c>
      <c r="L176" s="17">
        <v>0</v>
      </c>
      <c r="M176" s="17">
        <v>0</v>
      </c>
      <c r="N176" s="17">
        <v>0</v>
      </c>
      <c r="O176" s="17">
        <v>0</v>
      </c>
      <c r="P176" s="17">
        <v>2420442</v>
      </c>
      <c r="Q176" s="17">
        <v>217126</v>
      </c>
      <c r="R176" s="17">
        <v>0</v>
      </c>
      <c r="S176" s="17">
        <v>11655</v>
      </c>
      <c r="T176" s="17">
        <v>4862</v>
      </c>
      <c r="U176" s="17">
        <v>43397</v>
      </c>
      <c r="V176" s="17">
        <v>16173</v>
      </c>
      <c r="W176" s="17">
        <v>0</v>
      </c>
      <c r="X176" s="17">
        <v>95060</v>
      </c>
      <c r="Y176" s="17">
        <v>0</v>
      </c>
      <c r="Z176" s="17">
        <v>0</v>
      </c>
      <c r="AA176" s="17">
        <v>14478243</v>
      </c>
      <c r="AB176" s="17">
        <v>0</v>
      </c>
      <c r="AC176" s="17">
        <v>102613</v>
      </c>
      <c r="AD176" s="17">
        <f t="shared" si="3"/>
        <v>13559005</v>
      </c>
    </row>
    <row r="177" spans="1:30" x14ac:dyDescent="0.3">
      <c r="A177" s="15" t="s">
        <v>347</v>
      </c>
      <c r="B177" s="14" t="s">
        <v>348</v>
      </c>
      <c r="C177" s="14">
        <v>1</v>
      </c>
      <c r="D177" s="14">
        <v>0</v>
      </c>
      <c r="E177" s="17">
        <v>3604389</v>
      </c>
      <c r="F177" s="17">
        <v>0</v>
      </c>
      <c r="G177" s="17">
        <v>88986</v>
      </c>
      <c r="H177" s="17">
        <v>0</v>
      </c>
      <c r="I177" s="17">
        <v>341502</v>
      </c>
      <c r="J177" s="17">
        <v>504797</v>
      </c>
      <c r="K177" s="17">
        <v>0</v>
      </c>
      <c r="L177" s="17">
        <v>0</v>
      </c>
      <c r="M177" s="17">
        <v>0</v>
      </c>
      <c r="N177" s="17">
        <v>0</v>
      </c>
      <c r="O177" s="17">
        <v>0</v>
      </c>
      <c r="P177" s="17">
        <v>861091</v>
      </c>
      <c r="Q177" s="17">
        <v>0</v>
      </c>
      <c r="R177" s="17">
        <v>0</v>
      </c>
      <c r="S177" s="17">
        <v>4330</v>
      </c>
      <c r="T177" s="17">
        <v>1806</v>
      </c>
      <c r="U177" s="17">
        <v>16194</v>
      </c>
      <c r="V177" s="17">
        <v>4414</v>
      </c>
      <c r="W177" s="17">
        <v>0</v>
      </c>
      <c r="X177" s="17">
        <v>41103</v>
      </c>
      <c r="Y177" s="17">
        <v>0</v>
      </c>
      <c r="Z177" s="17">
        <v>0</v>
      </c>
      <c r="AA177" s="17">
        <v>5468612</v>
      </c>
      <c r="AB177" s="17">
        <v>0</v>
      </c>
      <c r="AC177" s="17">
        <v>100000</v>
      </c>
      <c r="AD177" s="17">
        <f t="shared" si="3"/>
        <v>4963815</v>
      </c>
    </row>
    <row r="178" spans="1:30" x14ac:dyDescent="0.3">
      <c r="A178" s="15" t="s">
        <v>349</v>
      </c>
      <c r="B178" s="14" t="s">
        <v>350</v>
      </c>
      <c r="C178" s="14">
        <v>1</v>
      </c>
      <c r="D178" s="14">
        <v>0</v>
      </c>
      <c r="E178" s="17">
        <v>1051446</v>
      </c>
      <c r="F178" s="17">
        <v>0</v>
      </c>
      <c r="G178" s="17">
        <v>142853</v>
      </c>
      <c r="H178" s="17">
        <v>0</v>
      </c>
      <c r="I178" s="17">
        <v>114850</v>
      </c>
      <c r="J178" s="17">
        <v>216666</v>
      </c>
      <c r="K178" s="17">
        <v>0</v>
      </c>
      <c r="L178" s="17">
        <v>0</v>
      </c>
      <c r="M178" s="17">
        <v>0</v>
      </c>
      <c r="N178" s="17">
        <v>0</v>
      </c>
      <c r="O178" s="17">
        <v>0</v>
      </c>
      <c r="P178" s="17">
        <v>101268</v>
      </c>
      <c r="Q178" s="17">
        <v>0</v>
      </c>
      <c r="R178" s="17">
        <v>4271</v>
      </c>
      <c r="S178" s="17">
        <v>1798</v>
      </c>
      <c r="T178" s="17">
        <v>750</v>
      </c>
      <c r="U178" s="17">
        <v>9146</v>
      </c>
      <c r="V178" s="17">
        <v>0</v>
      </c>
      <c r="W178" s="17">
        <v>0</v>
      </c>
      <c r="X178" s="17">
        <v>0</v>
      </c>
      <c r="Y178" s="17">
        <v>845</v>
      </c>
      <c r="Z178" s="17">
        <v>0</v>
      </c>
      <c r="AA178" s="17">
        <v>1643893</v>
      </c>
      <c r="AB178" s="17">
        <v>0</v>
      </c>
      <c r="AC178" s="17">
        <v>0</v>
      </c>
      <c r="AD178" s="17">
        <f t="shared" si="3"/>
        <v>1427227</v>
      </c>
    </row>
    <row r="179" spans="1:30" x14ac:dyDescent="0.3">
      <c r="A179" s="15" t="s">
        <v>351</v>
      </c>
      <c r="B179" s="14" t="s">
        <v>352</v>
      </c>
      <c r="C179" s="14">
        <v>1</v>
      </c>
      <c r="D179" s="14">
        <v>0</v>
      </c>
      <c r="E179" s="17">
        <v>30390942</v>
      </c>
      <c r="F179" s="17">
        <v>0</v>
      </c>
      <c r="G179" s="17">
        <v>0</v>
      </c>
      <c r="H179" s="17">
        <v>0</v>
      </c>
      <c r="I179" s="17">
        <v>1870889</v>
      </c>
      <c r="J179" s="17">
        <v>8677030</v>
      </c>
      <c r="K179" s="17">
        <v>100090</v>
      </c>
      <c r="L179" s="17">
        <v>0</v>
      </c>
      <c r="M179" s="17">
        <v>0</v>
      </c>
      <c r="N179" s="17">
        <v>0</v>
      </c>
      <c r="O179" s="17">
        <v>0</v>
      </c>
      <c r="P179" s="17">
        <v>3335126</v>
      </c>
      <c r="Q179" s="17">
        <v>1375578</v>
      </c>
      <c r="R179" s="17">
        <v>467293</v>
      </c>
      <c r="S179" s="17">
        <v>40192</v>
      </c>
      <c r="T179" s="17">
        <v>16768</v>
      </c>
      <c r="U179" s="17">
        <v>157275</v>
      </c>
      <c r="V179" s="17">
        <v>54605</v>
      </c>
      <c r="W179" s="17">
        <v>0</v>
      </c>
      <c r="X179" s="17">
        <v>1544902</v>
      </c>
      <c r="Y179" s="17">
        <v>0</v>
      </c>
      <c r="Z179" s="17">
        <v>0</v>
      </c>
      <c r="AA179" s="17">
        <v>48030690</v>
      </c>
      <c r="AB179" s="17">
        <v>0</v>
      </c>
      <c r="AC179" s="17">
        <v>257549</v>
      </c>
      <c r="AD179" s="17">
        <f t="shared" si="3"/>
        <v>39253570</v>
      </c>
    </row>
    <row r="180" spans="1:30" x14ac:dyDescent="0.3">
      <c r="A180" s="15" t="s">
        <v>353</v>
      </c>
      <c r="B180" s="14" t="s">
        <v>354</v>
      </c>
      <c r="C180" s="14">
        <v>1</v>
      </c>
      <c r="D180" s="14">
        <v>0</v>
      </c>
      <c r="E180" s="17">
        <v>15853693</v>
      </c>
      <c r="F180" s="17">
        <v>0</v>
      </c>
      <c r="G180" s="17">
        <v>0</v>
      </c>
      <c r="H180" s="17">
        <v>0</v>
      </c>
      <c r="I180" s="17">
        <v>1707519</v>
      </c>
      <c r="J180" s="17">
        <v>3351010</v>
      </c>
      <c r="K180" s="17">
        <v>45398</v>
      </c>
      <c r="L180" s="17">
        <v>0</v>
      </c>
      <c r="M180" s="17">
        <v>0</v>
      </c>
      <c r="N180" s="17">
        <v>0</v>
      </c>
      <c r="O180" s="17">
        <v>0</v>
      </c>
      <c r="P180" s="17">
        <v>2177448</v>
      </c>
      <c r="Q180" s="17">
        <v>303395</v>
      </c>
      <c r="R180" s="17">
        <v>68982</v>
      </c>
      <c r="S180" s="17">
        <v>24313</v>
      </c>
      <c r="T180" s="17">
        <v>10143</v>
      </c>
      <c r="U180" s="17">
        <v>93142</v>
      </c>
      <c r="V180" s="17">
        <v>30597</v>
      </c>
      <c r="W180" s="17">
        <v>0</v>
      </c>
      <c r="X180" s="17">
        <v>188239</v>
      </c>
      <c r="Y180" s="17">
        <v>0</v>
      </c>
      <c r="Z180" s="17">
        <v>0</v>
      </c>
      <c r="AA180" s="17">
        <v>23853879</v>
      </c>
      <c r="AB180" s="17">
        <v>0</v>
      </c>
      <c r="AC180" s="17">
        <v>100000</v>
      </c>
      <c r="AD180" s="17">
        <f t="shared" si="3"/>
        <v>20457471</v>
      </c>
    </row>
    <row r="181" spans="1:30" x14ac:dyDescent="0.3">
      <c r="A181" s="15" t="s">
        <v>355</v>
      </c>
      <c r="B181" s="14" t="s">
        <v>356</v>
      </c>
      <c r="C181" s="14">
        <v>1</v>
      </c>
      <c r="D181" s="14">
        <v>0</v>
      </c>
      <c r="E181" s="17">
        <v>7301687</v>
      </c>
      <c r="F181" s="17">
        <v>0</v>
      </c>
      <c r="G181" s="17">
        <v>0</v>
      </c>
      <c r="H181" s="17">
        <v>0</v>
      </c>
      <c r="I181" s="17">
        <v>928713</v>
      </c>
      <c r="J181" s="17">
        <v>1429434</v>
      </c>
      <c r="K181" s="17">
        <v>0</v>
      </c>
      <c r="L181" s="17">
        <v>0</v>
      </c>
      <c r="M181" s="17">
        <v>0</v>
      </c>
      <c r="N181" s="17">
        <v>0</v>
      </c>
      <c r="O181" s="17">
        <v>0</v>
      </c>
      <c r="P181" s="17">
        <v>943871</v>
      </c>
      <c r="Q181" s="17">
        <v>240817</v>
      </c>
      <c r="R181" s="17">
        <v>80230</v>
      </c>
      <c r="S181" s="17">
        <v>5194</v>
      </c>
      <c r="T181" s="17">
        <v>2767</v>
      </c>
      <c r="U181" s="17">
        <v>27973</v>
      </c>
      <c r="V181" s="17">
        <v>3669</v>
      </c>
      <c r="W181" s="17">
        <v>0</v>
      </c>
      <c r="X181" s="17">
        <v>128256</v>
      </c>
      <c r="Y181" s="17">
        <v>0</v>
      </c>
      <c r="Z181" s="17">
        <v>0</v>
      </c>
      <c r="AA181" s="17">
        <v>11092611</v>
      </c>
      <c r="AB181" s="17">
        <v>0</v>
      </c>
      <c r="AC181" s="17">
        <v>0</v>
      </c>
      <c r="AD181" s="17">
        <f t="shared" si="3"/>
        <v>9663177</v>
      </c>
    </row>
    <row r="182" spans="1:30" x14ac:dyDescent="0.3">
      <c r="A182" s="15" t="s">
        <v>357</v>
      </c>
      <c r="B182" s="14" t="s">
        <v>358</v>
      </c>
      <c r="C182" s="14">
        <v>1</v>
      </c>
      <c r="D182" s="14">
        <v>0</v>
      </c>
      <c r="E182" s="17">
        <v>3105248</v>
      </c>
      <c r="F182" s="17">
        <v>0</v>
      </c>
      <c r="G182" s="17">
        <v>74724</v>
      </c>
      <c r="H182" s="17">
        <v>0</v>
      </c>
      <c r="I182" s="17">
        <v>282918</v>
      </c>
      <c r="J182" s="17">
        <v>1002784</v>
      </c>
      <c r="K182" s="17">
        <v>0</v>
      </c>
      <c r="L182" s="17">
        <v>0</v>
      </c>
      <c r="M182" s="17">
        <v>0</v>
      </c>
      <c r="N182" s="17">
        <v>0</v>
      </c>
      <c r="O182" s="17">
        <v>0</v>
      </c>
      <c r="P182" s="17">
        <v>158901</v>
      </c>
      <c r="Q182" s="17">
        <v>38944</v>
      </c>
      <c r="R182" s="17">
        <v>0</v>
      </c>
      <c r="S182" s="17">
        <v>6427</v>
      </c>
      <c r="T182" s="17">
        <v>2681</v>
      </c>
      <c r="U182" s="17">
        <v>21728</v>
      </c>
      <c r="V182" s="17">
        <v>2316</v>
      </c>
      <c r="W182" s="17">
        <v>0</v>
      </c>
      <c r="X182" s="17">
        <v>48600</v>
      </c>
      <c r="Y182" s="17">
        <v>0</v>
      </c>
      <c r="Z182" s="17">
        <v>0</v>
      </c>
      <c r="AA182" s="17">
        <v>4745271</v>
      </c>
      <c r="AB182" s="17">
        <v>0</v>
      </c>
      <c r="AC182" s="17">
        <v>0</v>
      </c>
      <c r="AD182" s="17">
        <f t="shared" si="3"/>
        <v>3742487</v>
      </c>
    </row>
    <row r="183" spans="1:30" x14ac:dyDescent="0.3">
      <c r="A183" s="15" t="s">
        <v>359</v>
      </c>
      <c r="B183" s="14" t="s">
        <v>360</v>
      </c>
      <c r="C183" s="14">
        <v>1</v>
      </c>
      <c r="D183" s="14">
        <v>0</v>
      </c>
      <c r="E183" s="17">
        <v>11366130</v>
      </c>
      <c r="F183" s="17">
        <v>0</v>
      </c>
      <c r="G183" s="17">
        <v>0</v>
      </c>
      <c r="H183" s="17">
        <v>5244</v>
      </c>
      <c r="I183" s="17">
        <v>1874961</v>
      </c>
      <c r="J183" s="17">
        <v>3649563</v>
      </c>
      <c r="K183" s="17">
        <v>493090</v>
      </c>
      <c r="L183" s="17">
        <v>0</v>
      </c>
      <c r="M183" s="17">
        <v>0</v>
      </c>
      <c r="N183" s="17">
        <v>0</v>
      </c>
      <c r="O183" s="17">
        <v>0</v>
      </c>
      <c r="P183" s="17">
        <v>1488864</v>
      </c>
      <c r="Q183" s="17">
        <v>442782</v>
      </c>
      <c r="R183" s="17">
        <v>124944</v>
      </c>
      <c r="S183" s="17">
        <v>26006</v>
      </c>
      <c r="T183" s="17">
        <v>10850</v>
      </c>
      <c r="U183" s="17">
        <v>98501</v>
      </c>
      <c r="V183" s="17">
        <v>30207</v>
      </c>
      <c r="W183" s="17">
        <v>0</v>
      </c>
      <c r="X183" s="17">
        <v>763594</v>
      </c>
      <c r="Y183" s="17">
        <v>0</v>
      </c>
      <c r="Z183" s="17">
        <v>0</v>
      </c>
      <c r="AA183" s="17">
        <v>20374736</v>
      </c>
      <c r="AB183" s="17">
        <v>0</v>
      </c>
      <c r="AC183" s="17">
        <v>0</v>
      </c>
      <c r="AD183" s="17">
        <f t="shared" si="3"/>
        <v>16232083</v>
      </c>
    </row>
    <row r="184" spans="1:30" x14ac:dyDescent="0.3">
      <c r="A184" s="15" t="s">
        <v>361</v>
      </c>
      <c r="B184" s="14" t="s">
        <v>362</v>
      </c>
      <c r="C184" s="14">
        <v>1</v>
      </c>
      <c r="D184" s="14">
        <v>0</v>
      </c>
      <c r="E184" s="17">
        <v>7773072</v>
      </c>
      <c r="F184" s="17">
        <v>0</v>
      </c>
      <c r="G184" s="17">
        <v>0</v>
      </c>
      <c r="H184" s="17">
        <v>0</v>
      </c>
      <c r="I184" s="17">
        <v>1075152</v>
      </c>
      <c r="J184" s="17">
        <v>832606</v>
      </c>
      <c r="K184" s="17">
        <v>0</v>
      </c>
      <c r="L184" s="17">
        <v>0</v>
      </c>
      <c r="M184" s="17">
        <v>0</v>
      </c>
      <c r="N184" s="17">
        <v>0</v>
      </c>
      <c r="O184" s="17">
        <v>0</v>
      </c>
      <c r="P184" s="17">
        <v>999360</v>
      </c>
      <c r="Q184" s="17">
        <v>141773</v>
      </c>
      <c r="R184" s="17">
        <v>39066</v>
      </c>
      <c r="S184" s="17">
        <v>12509</v>
      </c>
      <c r="T184" s="17">
        <v>5218</v>
      </c>
      <c r="U184" s="17">
        <v>48057</v>
      </c>
      <c r="V184" s="17">
        <v>15883</v>
      </c>
      <c r="W184" s="17">
        <v>0</v>
      </c>
      <c r="X184" s="17">
        <v>76982</v>
      </c>
      <c r="Y184" s="17">
        <v>0</v>
      </c>
      <c r="Z184" s="17">
        <v>0</v>
      </c>
      <c r="AA184" s="17">
        <v>11019678</v>
      </c>
      <c r="AB184" s="17">
        <v>0</v>
      </c>
      <c r="AC184" s="17">
        <v>0</v>
      </c>
      <c r="AD184" s="17">
        <f t="shared" si="3"/>
        <v>10187072</v>
      </c>
    </row>
    <row r="185" spans="1:30" x14ac:dyDescent="0.3">
      <c r="A185" s="15" t="s">
        <v>363</v>
      </c>
      <c r="B185" s="14" t="s">
        <v>364</v>
      </c>
      <c r="C185" s="14">
        <v>1</v>
      </c>
      <c r="D185" s="14">
        <v>0</v>
      </c>
      <c r="E185" s="17">
        <v>18474967</v>
      </c>
      <c r="F185" s="17">
        <v>0</v>
      </c>
      <c r="G185" s="17">
        <v>729993</v>
      </c>
      <c r="H185" s="17">
        <v>0</v>
      </c>
      <c r="I185" s="17">
        <v>1189504</v>
      </c>
      <c r="J185" s="17">
        <v>1523134</v>
      </c>
      <c r="K185" s="17">
        <v>0</v>
      </c>
      <c r="L185" s="17">
        <v>0</v>
      </c>
      <c r="M185" s="17">
        <v>0</v>
      </c>
      <c r="N185" s="17">
        <v>0</v>
      </c>
      <c r="O185" s="17">
        <v>0</v>
      </c>
      <c r="P185" s="17">
        <v>3193256</v>
      </c>
      <c r="Q185" s="17">
        <v>114371</v>
      </c>
      <c r="R185" s="17">
        <v>433288</v>
      </c>
      <c r="S185" s="17">
        <v>38349</v>
      </c>
      <c r="T185" s="17">
        <v>16000</v>
      </c>
      <c r="U185" s="17">
        <v>138577</v>
      </c>
      <c r="V185" s="17">
        <v>48261</v>
      </c>
      <c r="W185" s="17">
        <v>0</v>
      </c>
      <c r="X185" s="17">
        <v>659533</v>
      </c>
      <c r="Y185" s="17">
        <v>0</v>
      </c>
      <c r="Z185" s="17">
        <v>0</v>
      </c>
      <c r="AA185" s="17">
        <v>26559233</v>
      </c>
      <c r="AB185" s="17">
        <v>0</v>
      </c>
      <c r="AC185" s="17">
        <v>116085</v>
      </c>
      <c r="AD185" s="17">
        <f t="shared" si="3"/>
        <v>25036099</v>
      </c>
    </row>
    <row r="186" spans="1:30" x14ac:dyDescent="0.3">
      <c r="A186" s="15" t="s">
        <v>365</v>
      </c>
      <c r="B186" s="14" t="s">
        <v>366</v>
      </c>
      <c r="C186" s="14">
        <v>1</v>
      </c>
      <c r="D186" s="14">
        <v>0</v>
      </c>
      <c r="E186" s="17">
        <v>8383200</v>
      </c>
      <c r="F186" s="17">
        <v>0</v>
      </c>
      <c r="G186" s="17">
        <v>0</v>
      </c>
      <c r="H186" s="17">
        <v>0</v>
      </c>
      <c r="I186" s="17">
        <v>1397705</v>
      </c>
      <c r="J186" s="17">
        <v>1712314</v>
      </c>
      <c r="K186" s="17">
        <v>0</v>
      </c>
      <c r="L186" s="17">
        <v>0</v>
      </c>
      <c r="M186" s="17">
        <v>0</v>
      </c>
      <c r="N186" s="17">
        <v>0</v>
      </c>
      <c r="O186" s="17">
        <v>0</v>
      </c>
      <c r="P186" s="17">
        <v>1468599</v>
      </c>
      <c r="Q186" s="17">
        <v>80894</v>
      </c>
      <c r="R186" s="17">
        <v>277635</v>
      </c>
      <c r="S186" s="17">
        <v>12973</v>
      </c>
      <c r="T186" s="17">
        <v>5412</v>
      </c>
      <c r="U186" s="17">
        <v>51668</v>
      </c>
      <c r="V186" s="17">
        <v>15949</v>
      </c>
      <c r="W186" s="17">
        <v>0</v>
      </c>
      <c r="X186" s="17">
        <v>80976</v>
      </c>
      <c r="Y186" s="17">
        <v>0</v>
      </c>
      <c r="Z186" s="17">
        <v>0</v>
      </c>
      <c r="AA186" s="17">
        <v>13487325</v>
      </c>
      <c r="AB186" s="17">
        <v>0</v>
      </c>
      <c r="AC186" s="17">
        <v>0</v>
      </c>
      <c r="AD186" s="17">
        <f t="shared" si="3"/>
        <v>11775011</v>
      </c>
    </row>
    <row r="187" spans="1:30" x14ac:dyDescent="0.3">
      <c r="A187" s="15" t="s">
        <v>367</v>
      </c>
      <c r="B187" s="14" t="s">
        <v>368</v>
      </c>
      <c r="C187" s="14">
        <v>1</v>
      </c>
      <c r="D187" s="14">
        <v>0</v>
      </c>
      <c r="E187" s="17">
        <v>4649741</v>
      </c>
      <c r="F187" s="17">
        <v>0</v>
      </c>
      <c r="G187" s="17">
        <v>0</v>
      </c>
      <c r="H187" s="17">
        <v>4635</v>
      </c>
      <c r="I187" s="17">
        <v>338982</v>
      </c>
      <c r="J187" s="17">
        <v>367443</v>
      </c>
      <c r="K187" s="17">
        <v>0</v>
      </c>
      <c r="L187" s="17">
        <v>0</v>
      </c>
      <c r="M187" s="17">
        <v>0</v>
      </c>
      <c r="N187" s="17">
        <v>0</v>
      </c>
      <c r="O187" s="17">
        <v>0</v>
      </c>
      <c r="P187" s="17">
        <v>476849</v>
      </c>
      <c r="Q187" s="17">
        <v>39546</v>
      </c>
      <c r="R187" s="17">
        <v>38016</v>
      </c>
      <c r="S187" s="17">
        <v>5618</v>
      </c>
      <c r="T187" s="17">
        <v>2343</v>
      </c>
      <c r="U187" s="17">
        <v>23126</v>
      </c>
      <c r="V187" s="17">
        <v>6943</v>
      </c>
      <c r="W187" s="17">
        <v>0</v>
      </c>
      <c r="X187" s="17">
        <v>60827</v>
      </c>
      <c r="Y187" s="17">
        <v>0</v>
      </c>
      <c r="Z187" s="17">
        <v>0</v>
      </c>
      <c r="AA187" s="17">
        <v>6014069</v>
      </c>
      <c r="AB187" s="17">
        <v>0</v>
      </c>
      <c r="AC187" s="17">
        <v>0</v>
      </c>
      <c r="AD187" s="17">
        <f t="shared" si="3"/>
        <v>5646626</v>
      </c>
    </row>
    <row r="188" spans="1:30" x14ac:dyDescent="0.3">
      <c r="A188" s="15" t="s">
        <v>369</v>
      </c>
      <c r="B188" s="14" t="s">
        <v>370</v>
      </c>
      <c r="C188" s="14">
        <v>1</v>
      </c>
      <c r="D188" s="14">
        <v>0</v>
      </c>
      <c r="E188" s="17">
        <v>8378051</v>
      </c>
      <c r="F188" s="17">
        <v>0</v>
      </c>
      <c r="G188" s="17">
        <v>0</v>
      </c>
      <c r="H188" s="17">
        <v>4324</v>
      </c>
      <c r="I188" s="17">
        <v>1322278</v>
      </c>
      <c r="J188" s="17">
        <v>2438770</v>
      </c>
      <c r="K188" s="17">
        <v>0</v>
      </c>
      <c r="L188" s="17">
        <v>0</v>
      </c>
      <c r="M188" s="17">
        <v>0</v>
      </c>
      <c r="N188" s="17">
        <v>0</v>
      </c>
      <c r="O188" s="17">
        <v>0</v>
      </c>
      <c r="P188" s="17">
        <v>1630186</v>
      </c>
      <c r="Q188" s="17">
        <v>169928</v>
      </c>
      <c r="R188" s="17">
        <v>367402</v>
      </c>
      <c r="S188" s="17">
        <v>17887</v>
      </c>
      <c r="T188" s="17">
        <v>7462</v>
      </c>
      <c r="U188" s="17">
        <v>73046</v>
      </c>
      <c r="V188" s="17">
        <v>23059</v>
      </c>
      <c r="W188" s="17">
        <v>0</v>
      </c>
      <c r="X188" s="17">
        <v>85000</v>
      </c>
      <c r="Y188" s="17">
        <v>0</v>
      </c>
      <c r="Z188" s="17">
        <v>0</v>
      </c>
      <c r="AA188" s="17">
        <v>14517393</v>
      </c>
      <c r="AB188" s="17">
        <v>29938</v>
      </c>
      <c r="AC188" s="17">
        <v>0</v>
      </c>
      <c r="AD188" s="17">
        <f t="shared" si="3"/>
        <v>12078623</v>
      </c>
    </row>
    <row r="189" spans="1:30" x14ac:dyDescent="0.3">
      <c r="A189" s="15" t="s">
        <v>371</v>
      </c>
      <c r="B189" s="14" t="s">
        <v>372</v>
      </c>
      <c r="C189" s="14">
        <v>1</v>
      </c>
      <c r="D189" s="14">
        <v>0</v>
      </c>
      <c r="E189" s="17">
        <v>9072941</v>
      </c>
      <c r="F189" s="17">
        <v>0</v>
      </c>
      <c r="G189" s="17">
        <v>0</v>
      </c>
      <c r="H189" s="17">
        <v>2856</v>
      </c>
      <c r="I189" s="17">
        <v>1115305</v>
      </c>
      <c r="J189" s="17">
        <v>2308621</v>
      </c>
      <c r="K189" s="17">
        <v>0</v>
      </c>
      <c r="L189" s="17">
        <v>0</v>
      </c>
      <c r="M189" s="17">
        <v>0</v>
      </c>
      <c r="N189" s="17">
        <v>0</v>
      </c>
      <c r="O189" s="17">
        <v>0</v>
      </c>
      <c r="P189" s="17">
        <v>1050677</v>
      </c>
      <c r="Q189" s="17">
        <v>56642</v>
      </c>
      <c r="R189" s="17">
        <v>231468</v>
      </c>
      <c r="S189" s="17">
        <v>11535</v>
      </c>
      <c r="T189" s="17">
        <v>4812</v>
      </c>
      <c r="U189" s="17">
        <v>46484</v>
      </c>
      <c r="V189" s="17">
        <v>15355</v>
      </c>
      <c r="W189" s="17">
        <v>0</v>
      </c>
      <c r="X189" s="17">
        <v>111626</v>
      </c>
      <c r="Y189" s="17">
        <v>0</v>
      </c>
      <c r="Z189" s="17">
        <v>0</v>
      </c>
      <c r="AA189" s="17">
        <v>14028322</v>
      </c>
      <c r="AB189" s="17">
        <v>0</v>
      </c>
      <c r="AC189" s="17">
        <v>0</v>
      </c>
      <c r="AD189" s="17">
        <f t="shared" si="3"/>
        <v>11719701</v>
      </c>
    </row>
    <row r="190" spans="1:30" x14ac:dyDescent="0.3">
      <c r="A190" s="15" t="s">
        <v>373</v>
      </c>
      <c r="B190" s="14" t="s">
        <v>374</v>
      </c>
      <c r="C190" s="14">
        <v>1</v>
      </c>
      <c r="D190" s="14">
        <v>0</v>
      </c>
      <c r="E190" s="17">
        <v>7472090</v>
      </c>
      <c r="F190" s="17">
        <v>0</v>
      </c>
      <c r="G190" s="17">
        <v>0</v>
      </c>
      <c r="H190" s="17">
        <v>4826</v>
      </c>
      <c r="I190" s="17">
        <v>921219</v>
      </c>
      <c r="J190" s="17">
        <v>121068</v>
      </c>
      <c r="K190" s="17">
        <v>0</v>
      </c>
      <c r="L190" s="17">
        <v>0</v>
      </c>
      <c r="M190" s="17">
        <v>0</v>
      </c>
      <c r="N190" s="17">
        <v>0</v>
      </c>
      <c r="O190" s="17">
        <v>0</v>
      </c>
      <c r="P190" s="17">
        <v>1151148</v>
      </c>
      <c r="Q190" s="17">
        <v>110808</v>
      </c>
      <c r="R190" s="17">
        <v>224584</v>
      </c>
      <c r="S190" s="17">
        <v>9902</v>
      </c>
      <c r="T190" s="17">
        <v>4131</v>
      </c>
      <c r="U190" s="17">
        <v>38154</v>
      </c>
      <c r="V190" s="17">
        <v>12094</v>
      </c>
      <c r="W190" s="17">
        <v>0</v>
      </c>
      <c r="X190" s="17">
        <v>96617</v>
      </c>
      <c r="Y190" s="17">
        <v>0</v>
      </c>
      <c r="Z190" s="17">
        <v>0</v>
      </c>
      <c r="AA190" s="17">
        <v>10166641</v>
      </c>
      <c r="AB190" s="17">
        <v>0</v>
      </c>
      <c r="AC190" s="17">
        <v>0</v>
      </c>
      <c r="AD190" s="17">
        <f t="shared" si="3"/>
        <v>10045573</v>
      </c>
    </row>
    <row r="191" spans="1:30" x14ac:dyDescent="0.3">
      <c r="A191" s="15" t="s">
        <v>375</v>
      </c>
      <c r="B191" s="14" t="s">
        <v>376</v>
      </c>
      <c r="C191" s="14">
        <v>1</v>
      </c>
      <c r="D191" s="14">
        <v>0</v>
      </c>
      <c r="E191" s="17">
        <v>9018288</v>
      </c>
      <c r="F191" s="17">
        <v>0</v>
      </c>
      <c r="G191" s="17">
        <v>0</v>
      </c>
      <c r="H191" s="17">
        <v>0</v>
      </c>
      <c r="I191" s="17">
        <v>1389002</v>
      </c>
      <c r="J191" s="17">
        <v>1789211</v>
      </c>
      <c r="K191" s="17">
        <v>0</v>
      </c>
      <c r="L191" s="17">
        <v>0</v>
      </c>
      <c r="M191" s="17">
        <v>0</v>
      </c>
      <c r="N191" s="17">
        <v>0</v>
      </c>
      <c r="O191" s="17">
        <v>0</v>
      </c>
      <c r="P191" s="17">
        <v>1008294</v>
      </c>
      <c r="Q191" s="17">
        <v>140010</v>
      </c>
      <c r="R191" s="17">
        <v>180711</v>
      </c>
      <c r="S191" s="17">
        <v>13827</v>
      </c>
      <c r="T191" s="17">
        <v>5768</v>
      </c>
      <c r="U191" s="17">
        <v>55163</v>
      </c>
      <c r="V191" s="17">
        <v>16262</v>
      </c>
      <c r="W191" s="17">
        <v>0</v>
      </c>
      <c r="X191" s="17">
        <v>195381</v>
      </c>
      <c r="Y191" s="17">
        <v>0</v>
      </c>
      <c r="Z191" s="17">
        <v>0</v>
      </c>
      <c r="AA191" s="17">
        <v>13811917</v>
      </c>
      <c r="AB191" s="17">
        <v>0</v>
      </c>
      <c r="AC191" s="17">
        <v>0</v>
      </c>
      <c r="AD191" s="17">
        <f t="shared" si="3"/>
        <v>12022706</v>
      </c>
    </row>
    <row r="192" spans="1:30" x14ac:dyDescent="0.3">
      <c r="A192" s="15" t="s">
        <v>377</v>
      </c>
      <c r="B192" s="14" t="s">
        <v>378</v>
      </c>
      <c r="C192" s="14">
        <v>1</v>
      </c>
      <c r="D192" s="14">
        <v>0</v>
      </c>
      <c r="E192" s="17">
        <v>10646077</v>
      </c>
      <c r="F192" s="17">
        <v>0</v>
      </c>
      <c r="G192" s="17">
        <v>184142</v>
      </c>
      <c r="H192" s="17">
        <v>1863</v>
      </c>
      <c r="I192" s="17">
        <v>1528959</v>
      </c>
      <c r="J192" s="17">
        <v>908632</v>
      </c>
      <c r="K192" s="17">
        <v>132713</v>
      </c>
      <c r="L192" s="17">
        <v>0</v>
      </c>
      <c r="M192" s="17">
        <v>0</v>
      </c>
      <c r="N192" s="17">
        <v>0</v>
      </c>
      <c r="O192" s="17">
        <v>0</v>
      </c>
      <c r="P192" s="17">
        <v>1018999</v>
      </c>
      <c r="Q192" s="17">
        <v>93544</v>
      </c>
      <c r="R192" s="17">
        <v>520174</v>
      </c>
      <c r="S192" s="17">
        <v>18276</v>
      </c>
      <c r="T192" s="17">
        <v>7625</v>
      </c>
      <c r="U192" s="17">
        <v>72929</v>
      </c>
      <c r="V192" s="17">
        <v>15678</v>
      </c>
      <c r="W192" s="17">
        <v>0</v>
      </c>
      <c r="X192" s="17">
        <v>61824</v>
      </c>
      <c r="Y192" s="17">
        <v>0</v>
      </c>
      <c r="Z192" s="17">
        <v>0</v>
      </c>
      <c r="AA192" s="17">
        <v>15211435</v>
      </c>
      <c r="AB192" s="17">
        <v>0</v>
      </c>
      <c r="AC192" s="17">
        <v>0</v>
      </c>
      <c r="AD192" s="17">
        <f t="shared" si="3"/>
        <v>14170090</v>
      </c>
    </row>
    <row r="193" spans="1:30" x14ac:dyDescent="0.3">
      <c r="A193" s="15" t="s">
        <v>379</v>
      </c>
      <c r="B193" s="14" t="s">
        <v>380</v>
      </c>
      <c r="C193" s="14">
        <v>1</v>
      </c>
      <c r="D193" s="14">
        <v>0</v>
      </c>
      <c r="E193" s="17">
        <v>10753449</v>
      </c>
      <c r="F193" s="17">
        <v>0</v>
      </c>
      <c r="G193" s="17">
        <v>188575</v>
      </c>
      <c r="H193" s="17">
        <v>2272</v>
      </c>
      <c r="I193" s="17">
        <v>1383337</v>
      </c>
      <c r="J193" s="17">
        <v>2938197</v>
      </c>
      <c r="K193" s="17">
        <v>657911</v>
      </c>
      <c r="L193" s="17">
        <v>0</v>
      </c>
      <c r="M193" s="17">
        <v>0</v>
      </c>
      <c r="N193" s="17">
        <v>0</v>
      </c>
      <c r="O193" s="17">
        <v>0</v>
      </c>
      <c r="P193" s="17">
        <v>948735</v>
      </c>
      <c r="Q193" s="17">
        <v>104685</v>
      </c>
      <c r="R193" s="17">
        <v>552395</v>
      </c>
      <c r="S193" s="17">
        <v>21137</v>
      </c>
      <c r="T193" s="17">
        <v>8818</v>
      </c>
      <c r="U193" s="17">
        <v>84579</v>
      </c>
      <c r="V193" s="17">
        <v>18337</v>
      </c>
      <c r="W193" s="17">
        <v>0</v>
      </c>
      <c r="X193" s="17">
        <v>65345</v>
      </c>
      <c r="Y193" s="17">
        <v>0</v>
      </c>
      <c r="Z193" s="17">
        <v>0</v>
      </c>
      <c r="AA193" s="17">
        <v>17727772</v>
      </c>
      <c r="AB193" s="17">
        <v>0</v>
      </c>
      <c r="AC193" s="17">
        <v>100000</v>
      </c>
      <c r="AD193" s="17">
        <f t="shared" si="3"/>
        <v>14131664</v>
      </c>
    </row>
    <row r="194" spans="1:30" x14ac:dyDescent="0.3">
      <c r="A194" s="15" t="s">
        <v>381</v>
      </c>
      <c r="B194" s="14" t="s">
        <v>382</v>
      </c>
      <c r="C194" s="14">
        <v>1</v>
      </c>
      <c r="D194" s="14">
        <v>0</v>
      </c>
      <c r="E194" s="17">
        <v>6954110</v>
      </c>
      <c r="F194" s="17">
        <v>0</v>
      </c>
      <c r="G194" s="17">
        <v>166717</v>
      </c>
      <c r="H194" s="17">
        <v>0</v>
      </c>
      <c r="I194" s="17">
        <v>1096206</v>
      </c>
      <c r="J194" s="17">
        <v>1535913</v>
      </c>
      <c r="K194" s="17">
        <v>0</v>
      </c>
      <c r="L194" s="17">
        <v>0</v>
      </c>
      <c r="M194" s="17">
        <v>0</v>
      </c>
      <c r="N194" s="17">
        <v>0</v>
      </c>
      <c r="O194" s="17">
        <v>0</v>
      </c>
      <c r="P194" s="17">
        <v>1184670</v>
      </c>
      <c r="Q194" s="17">
        <v>47538</v>
      </c>
      <c r="R194" s="17">
        <v>419153</v>
      </c>
      <c r="S194" s="17">
        <v>19804</v>
      </c>
      <c r="T194" s="17">
        <v>8262</v>
      </c>
      <c r="U194" s="17">
        <v>80211</v>
      </c>
      <c r="V194" s="17">
        <v>18108</v>
      </c>
      <c r="W194" s="17">
        <v>0</v>
      </c>
      <c r="X194" s="17">
        <v>0</v>
      </c>
      <c r="Y194" s="17">
        <v>0</v>
      </c>
      <c r="Z194" s="17">
        <v>0</v>
      </c>
      <c r="AA194" s="17">
        <v>11530692</v>
      </c>
      <c r="AB194" s="17">
        <v>0</v>
      </c>
      <c r="AC194" s="17">
        <v>0</v>
      </c>
      <c r="AD194" s="17">
        <f t="shared" si="3"/>
        <v>9994779</v>
      </c>
    </row>
    <row r="195" spans="1:30" x14ac:dyDescent="0.3">
      <c r="A195" s="15" t="s">
        <v>383</v>
      </c>
      <c r="B195" s="14" t="s">
        <v>384</v>
      </c>
      <c r="C195" s="14">
        <v>1</v>
      </c>
      <c r="D195" s="14">
        <v>0</v>
      </c>
      <c r="E195" s="17">
        <v>8292799</v>
      </c>
      <c r="F195" s="17">
        <v>0</v>
      </c>
      <c r="G195" s="17">
        <v>281504</v>
      </c>
      <c r="H195" s="17">
        <v>0</v>
      </c>
      <c r="I195" s="17">
        <v>1455426</v>
      </c>
      <c r="J195" s="17">
        <v>1119994</v>
      </c>
      <c r="K195" s="17">
        <v>0</v>
      </c>
      <c r="L195" s="17">
        <v>0</v>
      </c>
      <c r="M195" s="17">
        <v>0</v>
      </c>
      <c r="N195" s="17">
        <v>0</v>
      </c>
      <c r="O195" s="17">
        <v>0</v>
      </c>
      <c r="P195" s="17">
        <v>1126295</v>
      </c>
      <c r="Q195" s="17">
        <v>58932</v>
      </c>
      <c r="R195" s="17">
        <v>237272</v>
      </c>
      <c r="S195" s="17">
        <v>17632</v>
      </c>
      <c r="T195" s="17">
        <v>7356</v>
      </c>
      <c r="U195" s="17">
        <v>66289</v>
      </c>
      <c r="V195" s="17">
        <v>16492</v>
      </c>
      <c r="W195" s="17">
        <v>0</v>
      </c>
      <c r="X195" s="17">
        <v>86680</v>
      </c>
      <c r="Y195" s="17">
        <v>0</v>
      </c>
      <c r="Z195" s="17">
        <v>0</v>
      </c>
      <c r="AA195" s="17">
        <v>12766671</v>
      </c>
      <c r="AB195" s="17">
        <v>0</v>
      </c>
      <c r="AC195" s="17">
        <v>0</v>
      </c>
      <c r="AD195" s="17">
        <f t="shared" si="3"/>
        <v>11646677</v>
      </c>
    </row>
    <row r="196" spans="1:30" x14ac:dyDescent="0.3">
      <c r="A196" s="15" t="s">
        <v>385</v>
      </c>
      <c r="B196" s="14" t="s">
        <v>386</v>
      </c>
      <c r="C196" s="14">
        <v>1</v>
      </c>
      <c r="D196" s="14">
        <v>0</v>
      </c>
      <c r="E196" s="17">
        <v>1618119</v>
      </c>
      <c r="F196" s="17">
        <v>0</v>
      </c>
      <c r="G196" s="17">
        <v>210056</v>
      </c>
      <c r="H196" s="17">
        <v>291</v>
      </c>
      <c r="I196" s="17">
        <v>54365</v>
      </c>
      <c r="J196" s="17">
        <v>115884</v>
      </c>
      <c r="K196" s="17">
        <v>0</v>
      </c>
      <c r="L196" s="17">
        <v>0</v>
      </c>
      <c r="M196" s="17">
        <v>0</v>
      </c>
      <c r="N196" s="17">
        <v>0</v>
      </c>
      <c r="O196" s="17">
        <v>0</v>
      </c>
      <c r="P196" s="17">
        <v>177058</v>
      </c>
      <c r="Q196" s="17">
        <v>0</v>
      </c>
      <c r="R196" s="17">
        <v>13732</v>
      </c>
      <c r="S196" s="17">
        <v>5768</v>
      </c>
      <c r="T196" s="17">
        <v>2406</v>
      </c>
      <c r="U196" s="17">
        <v>24058</v>
      </c>
      <c r="V196" s="17">
        <v>0</v>
      </c>
      <c r="W196" s="17">
        <v>0</v>
      </c>
      <c r="X196" s="17">
        <v>45900</v>
      </c>
      <c r="Y196" s="17">
        <v>0</v>
      </c>
      <c r="Z196" s="17">
        <v>0</v>
      </c>
      <c r="AA196" s="17">
        <v>2267637</v>
      </c>
      <c r="AB196" s="17">
        <v>0</v>
      </c>
      <c r="AC196" s="17">
        <v>0</v>
      </c>
      <c r="AD196" s="17">
        <f t="shared" si="3"/>
        <v>2151753</v>
      </c>
    </row>
    <row r="197" spans="1:30" x14ac:dyDescent="0.3">
      <c r="A197" s="15" t="s">
        <v>387</v>
      </c>
      <c r="B197" s="14" t="s">
        <v>388</v>
      </c>
      <c r="C197" s="14">
        <v>1</v>
      </c>
      <c r="D197" s="14">
        <v>0</v>
      </c>
      <c r="E197" s="17">
        <v>1073360</v>
      </c>
      <c r="F197" s="17">
        <v>0</v>
      </c>
      <c r="G197" s="17">
        <v>200976</v>
      </c>
      <c r="H197" s="17">
        <v>0</v>
      </c>
      <c r="I197" s="17">
        <v>48709</v>
      </c>
      <c r="J197" s="17">
        <v>89463</v>
      </c>
      <c r="K197" s="17">
        <v>0</v>
      </c>
      <c r="L197" s="17">
        <v>0</v>
      </c>
      <c r="M197" s="17">
        <v>0</v>
      </c>
      <c r="N197" s="17">
        <v>0</v>
      </c>
      <c r="O197" s="17">
        <v>0</v>
      </c>
      <c r="P197" s="17">
        <v>121012</v>
      </c>
      <c r="Q197" s="17">
        <v>16836</v>
      </c>
      <c r="R197" s="17">
        <v>10911</v>
      </c>
      <c r="S197" s="17">
        <v>4450</v>
      </c>
      <c r="T197" s="17">
        <v>1856</v>
      </c>
      <c r="U197" s="17">
        <v>17417</v>
      </c>
      <c r="V197" s="17">
        <v>0</v>
      </c>
      <c r="W197" s="17">
        <v>0</v>
      </c>
      <c r="X197" s="17">
        <v>0</v>
      </c>
      <c r="Y197" s="17">
        <v>0</v>
      </c>
      <c r="Z197" s="17">
        <v>0</v>
      </c>
      <c r="AA197" s="17">
        <v>1584990</v>
      </c>
      <c r="AB197" s="17">
        <v>0</v>
      </c>
      <c r="AC197" s="17">
        <v>0</v>
      </c>
      <c r="AD197" s="17">
        <f t="shared" si="3"/>
        <v>1495527</v>
      </c>
    </row>
    <row r="198" spans="1:30" x14ac:dyDescent="0.3">
      <c r="A198" s="15" t="s">
        <v>389</v>
      </c>
      <c r="B198" s="14" t="s">
        <v>390</v>
      </c>
      <c r="C198" s="14">
        <v>1</v>
      </c>
      <c r="D198" s="14">
        <v>0</v>
      </c>
      <c r="E198" s="17">
        <v>472787</v>
      </c>
      <c r="F198" s="17">
        <v>0</v>
      </c>
      <c r="G198" s="17">
        <v>223843</v>
      </c>
      <c r="H198" s="17">
        <v>0</v>
      </c>
      <c r="I198" s="17">
        <v>21472</v>
      </c>
      <c r="J198" s="17">
        <v>22160</v>
      </c>
      <c r="K198" s="17">
        <v>0</v>
      </c>
      <c r="L198" s="17">
        <v>0</v>
      </c>
      <c r="M198" s="17">
        <v>0</v>
      </c>
      <c r="N198" s="17">
        <v>0</v>
      </c>
      <c r="O198" s="17">
        <v>0</v>
      </c>
      <c r="P198" s="17">
        <v>77684</v>
      </c>
      <c r="Q198" s="17">
        <v>0</v>
      </c>
      <c r="R198" s="17">
        <v>0</v>
      </c>
      <c r="S198" s="17">
        <v>1738</v>
      </c>
      <c r="T198" s="17">
        <v>725</v>
      </c>
      <c r="U198" s="17">
        <v>5317</v>
      </c>
      <c r="V198" s="17">
        <v>0</v>
      </c>
      <c r="W198" s="17">
        <v>0</v>
      </c>
      <c r="X198" s="17">
        <v>0</v>
      </c>
      <c r="Y198" s="17">
        <v>0</v>
      </c>
      <c r="Z198" s="17">
        <v>0</v>
      </c>
      <c r="AA198" s="17">
        <v>825726</v>
      </c>
      <c r="AB198" s="17">
        <v>0</v>
      </c>
      <c r="AC198" s="17">
        <v>0</v>
      </c>
      <c r="AD198" s="17">
        <f t="shared" ref="AD198:AD261" si="4">AA198-J198-K198</f>
        <v>803566</v>
      </c>
    </row>
    <row r="199" spans="1:30" x14ac:dyDescent="0.3">
      <c r="A199" s="15" t="s">
        <v>391</v>
      </c>
      <c r="B199" s="14" t="s">
        <v>392</v>
      </c>
      <c r="C199" s="14">
        <v>1</v>
      </c>
      <c r="D199" s="14">
        <v>0</v>
      </c>
      <c r="E199" s="17">
        <v>325493</v>
      </c>
      <c r="F199" s="17">
        <v>0</v>
      </c>
      <c r="G199" s="17">
        <v>180008</v>
      </c>
      <c r="H199" s="17">
        <v>0</v>
      </c>
      <c r="I199" s="17">
        <v>26556</v>
      </c>
      <c r="J199" s="17">
        <v>59677</v>
      </c>
      <c r="K199" s="17">
        <v>0</v>
      </c>
      <c r="L199" s="17">
        <v>0</v>
      </c>
      <c r="M199" s="17">
        <v>0</v>
      </c>
      <c r="N199" s="17">
        <v>0</v>
      </c>
      <c r="O199" s="17">
        <v>0</v>
      </c>
      <c r="P199" s="17">
        <v>20762</v>
      </c>
      <c r="Q199" s="17">
        <v>0</v>
      </c>
      <c r="R199" s="17">
        <v>0</v>
      </c>
      <c r="S199" s="17">
        <v>1079</v>
      </c>
      <c r="T199" s="17">
        <v>450</v>
      </c>
      <c r="U199" s="17">
        <v>4486</v>
      </c>
      <c r="V199" s="17">
        <v>0</v>
      </c>
      <c r="W199" s="17">
        <v>0</v>
      </c>
      <c r="X199" s="17">
        <v>0</v>
      </c>
      <c r="Y199" s="17">
        <v>0</v>
      </c>
      <c r="Z199" s="17">
        <v>0</v>
      </c>
      <c r="AA199" s="17">
        <v>618511</v>
      </c>
      <c r="AB199" s="17">
        <v>0</v>
      </c>
      <c r="AC199" s="17">
        <v>0</v>
      </c>
      <c r="AD199" s="17">
        <f t="shared" si="4"/>
        <v>558834</v>
      </c>
    </row>
    <row r="200" spans="1:30" x14ac:dyDescent="0.3">
      <c r="A200" s="15" t="s">
        <v>393</v>
      </c>
      <c r="B200" s="14" t="s">
        <v>394</v>
      </c>
      <c r="C200" s="14">
        <v>1</v>
      </c>
      <c r="D200" s="14">
        <v>0</v>
      </c>
      <c r="E200" s="17">
        <v>262645</v>
      </c>
      <c r="F200" s="17">
        <v>0</v>
      </c>
      <c r="G200" s="17">
        <v>202087</v>
      </c>
      <c r="H200" s="17">
        <v>0</v>
      </c>
      <c r="I200" s="17">
        <v>4979</v>
      </c>
      <c r="J200" s="17">
        <v>15237</v>
      </c>
      <c r="K200" s="17">
        <v>0</v>
      </c>
      <c r="L200" s="17">
        <v>0</v>
      </c>
      <c r="M200" s="17">
        <v>0</v>
      </c>
      <c r="N200" s="17">
        <v>0</v>
      </c>
      <c r="O200" s="17">
        <v>0</v>
      </c>
      <c r="P200" s="17">
        <v>45952</v>
      </c>
      <c r="Q200" s="17">
        <v>0</v>
      </c>
      <c r="R200" s="17">
        <v>0</v>
      </c>
      <c r="S200" s="17">
        <v>884</v>
      </c>
      <c r="T200" s="17">
        <v>368</v>
      </c>
      <c r="U200" s="17">
        <v>3262</v>
      </c>
      <c r="V200" s="17">
        <v>0</v>
      </c>
      <c r="W200" s="17">
        <v>0</v>
      </c>
      <c r="X200" s="17">
        <v>0</v>
      </c>
      <c r="Y200" s="17">
        <v>0</v>
      </c>
      <c r="Z200" s="17">
        <v>0</v>
      </c>
      <c r="AA200" s="17">
        <v>535414</v>
      </c>
      <c r="AB200" s="17">
        <v>0</v>
      </c>
      <c r="AC200" s="17">
        <v>0</v>
      </c>
      <c r="AD200" s="17">
        <f t="shared" si="4"/>
        <v>520177</v>
      </c>
    </row>
    <row r="201" spans="1:30" x14ac:dyDescent="0.3">
      <c r="A201" s="15" t="s">
        <v>395</v>
      </c>
      <c r="B201" s="14" t="s">
        <v>396</v>
      </c>
      <c r="C201" s="14">
        <v>1</v>
      </c>
      <c r="D201" s="14">
        <v>0</v>
      </c>
      <c r="E201" s="17">
        <v>847068</v>
      </c>
      <c r="F201" s="17">
        <v>0</v>
      </c>
      <c r="G201" s="17">
        <v>207132</v>
      </c>
      <c r="H201" s="17">
        <v>0</v>
      </c>
      <c r="I201" s="17">
        <v>16467</v>
      </c>
      <c r="J201" s="17">
        <v>70371</v>
      </c>
      <c r="K201" s="17">
        <v>0</v>
      </c>
      <c r="L201" s="17">
        <v>0</v>
      </c>
      <c r="M201" s="17">
        <v>0</v>
      </c>
      <c r="N201" s="17">
        <v>0</v>
      </c>
      <c r="O201" s="17">
        <v>0</v>
      </c>
      <c r="P201" s="17">
        <v>106796</v>
      </c>
      <c r="Q201" s="17">
        <v>0</v>
      </c>
      <c r="R201" s="17">
        <v>0</v>
      </c>
      <c r="S201" s="17">
        <v>499</v>
      </c>
      <c r="T201" s="17">
        <v>862</v>
      </c>
      <c r="U201" s="17">
        <v>6625</v>
      </c>
      <c r="V201" s="17">
        <v>0</v>
      </c>
      <c r="W201" s="17">
        <v>0</v>
      </c>
      <c r="X201" s="17">
        <v>0</v>
      </c>
      <c r="Y201" s="17">
        <v>0</v>
      </c>
      <c r="Z201" s="17">
        <v>0</v>
      </c>
      <c r="AA201" s="17">
        <v>1255820</v>
      </c>
      <c r="AB201" s="17">
        <v>0</v>
      </c>
      <c r="AC201" s="17">
        <v>0</v>
      </c>
      <c r="AD201" s="17">
        <f t="shared" si="4"/>
        <v>1185449</v>
      </c>
    </row>
    <row r="202" spans="1:30" x14ac:dyDescent="0.3">
      <c r="A202" s="15" t="s">
        <v>397</v>
      </c>
      <c r="B202" s="14" t="s">
        <v>398</v>
      </c>
      <c r="C202" s="14">
        <v>1</v>
      </c>
      <c r="D202" s="14">
        <v>0</v>
      </c>
      <c r="E202" s="17">
        <v>7537063</v>
      </c>
      <c r="F202" s="17">
        <v>0</v>
      </c>
      <c r="G202" s="17">
        <v>0</v>
      </c>
      <c r="H202" s="17">
        <v>0</v>
      </c>
      <c r="I202" s="17">
        <v>1228166</v>
      </c>
      <c r="J202" s="17">
        <v>1378871</v>
      </c>
      <c r="K202" s="17">
        <v>0</v>
      </c>
      <c r="L202" s="17">
        <v>0</v>
      </c>
      <c r="M202" s="17">
        <v>0</v>
      </c>
      <c r="N202" s="17">
        <v>0</v>
      </c>
      <c r="O202" s="17">
        <v>0</v>
      </c>
      <c r="P202" s="17">
        <v>1123484</v>
      </c>
      <c r="Q202" s="17">
        <v>96377</v>
      </c>
      <c r="R202" s="17">
        <v>91043</v>
      </c>
      <c r="S202" s="17">
        <v>10442</v>
      </c>
      <c r="T202" s="17">
        <v>4356</v>
      </c>
      <c r="U202" s="17">
        <v>39342</v>
      </c>
      <c r="V202" s="17">
        <v>13090</v>
      </c>
      <c r="W202" s="17">
        <v>0</v>
      </c>
      <c r="X202" s="17">
        <v>87204</v>
      </c>
      <c r="Y202" s="17">
        <v>0</v>
      </c>
      <c r="Z202" s="17">
        <v>0</v>
      </c>
      <c r="AA202" s="17">
        <v>11609438</v>
      </c>
      <c r="AB202" s="17">
        <v>0</v>
      </c>
      <c r="AC202" s="17">
        <v>100000</v>
      </c>
      <c r="AD202" s="17">
        <f t="shared" si="4"/>
        <v>10230567</v>
      </c>
    </row>
    <row r="203" spans="1:30" x14ac:dyDescent="0.3">
      <c r="A203" s="15" t="s">
        <v>399</v>
      </c>
      <c r="B203" s="14" t="s">
        <v>400</v>
      </c>
      <c r="C203" s="14">
        <v>1</v>
      </c>
      <c r="D203" s="14">
        <v>0</v>
      </c>
      <c r="E203" s="17">
        <v>7332514</v>
      </c>
      <c r="F203" s="17">
        <v>0</v>
      </c>
      <c r="G203" s="17">
        <v>0</v>
      </c>
      <c r="H203" s="17">
        <v>0</v>
      </c>
      <c r="I203" s="17">
        <v>853535</v>
      </c>
      <c r="J203" s="17">
        <v>754498</v>
      </c>
      <c r="K203" s="17">
        <v>0</v>
      </c>
      <c r="L203" s="17">
        <v>0</v>
      </c>
      <c r="M203" s="17">
        <v>0</v>
      </c>
      <c r="N203" s="17">
        <v>0</v>
      </c>
      <c r="O203" s="17">
        <v>0</v>
      </c>
      <c r="P203" s="17">
        <v>1580946</v>
      </c>
      <c r="Q203" s="17">
        <v>145818</v>
      </c>
      <c r="R203" s="17">
        <v>25275</v>
      </c>
      <c r="S203" s="17">
        <v>13977</v>
      </c>
      <c r="T203" s="17">
        <v>5831</v>
      </c>
      <c r="U203" s="17">
        <v>54639</v>
      </c>
      <c r="V203" s="17">
        <v>17093</v>
      </c>
      <c r="W203" s="17">
        <v>0</v>
      </c>
      <c r="X203" s="17">
        <v>97673</v>
      </c>
      <c r="Y203" s="17">
        <v>0</v>
      </c>
      <c r="Z203" s="17">
        <v>0</v>
      </c>
      <c r="AA203" s="17">
        <v>10881799</v>
      </c>
      <c r="AB203" s="17">
        <v>0</v>
      </c>
      <c r="AC203" s="17">
        <v>0</v>
      </c>
      <c r="AD203" s="17">
        <f t="shared" si="4"/>
        <v>10127301</v>
      </c>
    </row>
    <row r="204" spans="1:30" x14ac:dyDescent="0.3">
      <c r="A204" s="15" t="s">
        <v>401</v>
      </c>
      <c r="B204" s="14" t="s">
        <v>402</v>
      </c>
      <c r="C204" s="14">
        <v>1</v>
      </c>
      <c r="D204" s="14">
        <v>0</v>
      </c>
      <c r="E204" s="17">
        <v>8569895</v>
      </c>
      <c r="F204" s="17">
        <v>0</v>
      </c>
      <c r="G204" s="17">
        <v>0</v>
      </c>
      <c r="H204" s="17">
        <v>0</v>
      </c>
      <c r="I204" s="17">
        <v>1084117</v>
      </c>
      <c r="J204" s="17">
        <v>1703148</v>
      </c>
      <c r="K204" s="17">
        <v>0</v>
      </c>
      <c r="L204" s="17">
        <v>0</v>
      </c>
      <c r="M204" s="17">
        <v>0</v>
      </c>
      <c r="N204" s="17">
        <v>0</v>
      </c>
      <c r="O204" s="17">
        <v>0</v>
      </c>
      <c r="P204" s="17">
        <v>1817069</v>
      </c>
      <c r="Q204" s="17">
        <v>295851</v>
      </c>
      <c r="R204" s="17">
        <v>125739</v>
      </c>
      <c r="S204" s="17">
        <v>16359</v>
      </c>
      <c r="T204" s="17">
        <v>6825</v>
      </c>
      <c r="U204" s="17">
        <v>65066</v>
      </c>
      <c r="V204" s="17">
        <v>20976</v>
      </c>
      <c r="W204" s="17">
        <v>0</v>
      </c>
      <c r="X204" s="17">
        <v>59764</v>
      </c>
      <c r="Y204" s="17">
        <v>0</v>
      </c>
      <c r="Z204" s="17">
        <v>0</v>
      </c>
      <c r="AA204" s="17">
        <v>13764809</v>
      </c>
      <c r="AB204" s="17">
        <v>0</v>
      </c>
      <c r="AC204" s="17">
        <v>100000</v>
      </c>
      <c r="AD204" s="17">
        <f t="shared" si="4"/>
        <v>12061661</v>
      </c>
    </row>
    <row r="205" spans="1:30" x14ac:dyDescent="0.3">
      <c r="A205" s="15" t="s">
        <v>403</v>
      </c>
      <c r="B205" s="14" t="s">
        <v>404</v>
      </c>
      <c r="C205" s="14">
        <v>1</v>
      </c>
      <c r="D205" s="14">
        <v>0</v>
      </c>
      <c r="E205" s="17">
        <v>9974134</v>
      </c>
      <c r="F205" s="17">
        <v>0</v>
      </c>
      <c r="G205" s="17">
        <v>0</v>
      </c>
      <c r="H205" s="17">
        <v>0</v>
      </c>
      <c r="I205" s="17">
        <v>989887</v>
      </c>
      <c r="J205" s="17">
        <v>554312</v>
      </c>
      <c r="K205" s="17">
        <v>0</v>
      </c>
      <c r="L205" s="17">
        <v>0</v>
      </c>
      <c r="M205" s="17">
        <v>0</v>
      </c>
      <c r="N205" s="17">
        <v>0</v>
      </c>
      <c r="O205" s="17">
        <v>0</v>
      </c>
      <c r="P205" s="17">
        <v>1447995</v>
      </c>
      <c r="Q205" s="17">
        <v>78597</v>
      </c>
      <c r="R205" s="17">
        <v>124043</v>
      </c>
      <c r="S205" s="17">
        <v>17003</v>
      </c>
      <c r="T205" s="17">
        <v>1336</v>
      </c>
      <c r="U205" s="17">
        <v>59707</v>
      </c>
      <c r="V205" s="17">
        <v>22386</v>
      </c>
      <c r="W205" s="17">
        <v>0</v>
      </c>
      <c r="X205" s="17">
        <v>152881</v>
      </c>
      <c r="Y205" s="17">
        <v>3453</v>
      </c>
      <c r="Z205" s="17">
        <v>0</v>
      </c>
      <c r="AA205" s="17">
        <v>13425734</v>
      </c>
      <c r="AB205" s="17">
        <v>0</v>
      </c>
      <c r="AC205" s="17">
        <v>100000</v>
      </c>
      <c r="AD205" s="17">
        <f t="shared" si="4"/>
        <v>12871422</v>
      </c>
    </row>
    <row r="206" spans="1:30" x14ac:dyDescent="0.3">
      <c r="A206" s="15" t="s">
        <v>405</v>
      </c>
      <c r="B206" s="14" t="s">
        <v>406</v>
      </c>
      <c r="C206" s="14">
        <v>1</v>
      </c>
      <c r="D206" s="14">
        <v>0</v>
      </c>
      <c r="E206" s="17">
        <v>9870234</v>
      </c>
      <c r="F206" s="17">
        <v>0</v>
      </c>
      <c r="G206" s="17">
        <v>0</v>
      </c>
      <c r="H206" s="17">
        <v>1265</v>
      </c>
      <c r="I206" s="17">
        <v>970234</v>
      </c>
      <c r="J206" s="17">
        <v>1213645</v>
      </c>
      <c r="K206" s="17">
        <v>75088</v>
      </c>
      <c r="L206" s="17">
        <v>0</v>
      </c>
      <c r="M206" s="17">
        <v>0</v>
      </c>
      <c r="N206" s="17">
        <v>0</v>
      </c>
      <c r="O206" s="17">
        <v>0</v>
      </c>
      <c r="P206" s="17">
        <v>996273</v>
      </c>
      <c r="Q206" s="17">
        <v>0</v>
      </c>
      <c r="R206" s="17">
        <v>36431</v>
      </c>
      <c r="S206" s="17">
        <v>12778</v>
      </c>
      <c r="T206" s="17">
        <v>4586</v>
      </c>
      <c r="U206" s="17">
        <v>45028</v>
      </c>
      <c r="V206" s="17">
        <v>14822</v>
      </c>
      <c r="W206" s="17">
        <v>0</v>
      </c>
      <c r="X206" s="17">
        <v>0</v>
      </c>
      <c r="Y206" s="17">
        <v>0</v>
      </c>
      <c r="Z206" s="17">
        <v>0</v>
      </c>
      <c r="AA206" s="17">
        <v>13240384</v>
      </c>
      <c r="AB206" s="17">
        <v>0</v>
      </c>
      <c r="AC206" s="17">
        <v>100000</v>
      </c>
      <c r="AD206" s="17">
        <f t="shared" si="4"/>
        <v>11951651</v>
      </c>
    </row>
    <row r="207" spans="1:30" x14ac:dyDescent="0.3">
      <c r="A207" s="15" t="s">
        <v>407</v>
      </c>
      <c r="B207" s="14" t="s">
        <v>408</v>
      </c>
      <c r="C207" s="14">
        <v>1</v>
      </c>
      <c r="D207" s="14">
        <v>0</v>
      </c>
      <c r="E207" s="17">
        <v>4910773</v>
      </c>
      <c r="F207" s="17">
        <v>0</v>
      </c>
      <c r="G207" s="17">
        <v>0</v>
      </c>
      <c r="H207" s="17">
        <v>0</v>
      </c>
      <c r="I207" s="17">
        <v>727822</v>
      </c>
      <c r="J207" s="17">
        <v>201501</v>
      </c>
      <c r="K207" s="17">
        <v>0</v>
      </c>
      <c r="L207" s="17">
        <v>0</v>
      </c>
      <c r="M207" s="17">
        <v>0</v>
      </c>
      <c r="N207" s="17">
        <v>0</v>
      </c>
      <c r="O207" s="17">
        <v>0</v>
      </c>
      <c r="P207" s="17">
        <v>594217</v>
      </c>
      <c r="Q207" s="17">
        <v>96582</v>
      </c>
      <c r="R207" s="17">
        <v>40477</v>
      </c>
      <c r="S207" s="17">
        <v>8329</v>
      </c>
      <c r="T207" s="17">
        <v>3475</v>
      </c>
      <c r="U207" s="17">
        <v>32271</v>
      </c>
      <c r="V207" s="17">
        <v>5921</v>
      </c>
      <c r="W207" s="17">
        <v>0</v>
      </c>
      <c r="X207" s="17">
        <v>149078</v>
      </c>
      <c r="Y207" s="17">
        <v>0</v>
      </c>
      <c r="Z207" s="17">
        <v>0</v>
      </c>
      <c r="AA207" s="17">
        <v>6770446</v>
      </c>
      <c r="AB207" s="17">
        <v>0</v>
      </c>
      <c r="AC207" s="17">
        <v>100000</v>
      </c>
      <c r="AD207" s="17">
        <f t="shared" si="4"/>
        <v>6568945</v>
      </c>
    </row>
    <row r="208" spans="1:30" x14ac:dyDescent="0.3">
      <c r="A208" s="15" t="s">
        <v>409</v>
      </c>
      <c r="B208" s="14" t="s">
        <v>410</v>
      </c>
      <c r="C208" s="14">
        <v>1</v>
      </c>
      <c r="D208" s="14">
        <v>0</v>
      </c>
      <c r="E208" s="17">
        <v>2470140</v>
      </c>
      <c r="F208" s="17">
        <v>0</v>
      </c>
      <c r="G208" s="17">
        <v>0</v>
      </c>
      <c r="H208" s="17">
        <v>0</v>
      </c>
      <c r="I208" s="17">
        <v>398483</v>
      </c>
      <c r="J208" s="17">
        <v>361462</v>
      </c>
      <c r="K208" s="17">
        <v>0</v>
      </c>
      <c r="L208" s="17">
        <v>0</v>
      </c>
      <c r="M208" s="17">
        <v>0</v>
      </c>
      <c r="N208" s="17">
        <v>0</v>
      </c>
      <c r="O208" s="17">
        <v>0</v>
      </c>
      <c r="P208" s="17">
        <v>436146</v>
      </c>
      <c r="Q208" s="17">
        <v>0</v>
      </c>
      <c r="R208" s="17">
        <v>0</v>
      </c>
      <c r="S208" s="17">
        <v>2862</v>
      </c>
      <c r="T208" s="17">
        <v>1168</v>
      </c>
      <c r="U208" s="17">
        <v>9612</v>
      </c>
      <c r="V208" s="17">
        <v>3010</v>
      </c>
      <c r="W208" s="17">
        <v>0</v>
      </c>
      <c r="X208" s="17">
        <v>0</v>
      </c>
      <c r="Y208" s="17">
        <v>0</v>
      </c>
      <c r="Z208" s="17">
        <v>0</v>
      </c>
      <c r="AA208" s="17">
        <v>3682883</v>
      </c>
      <c r="AB208" s="17">
        <v>0</v>
      </c>
      <c r="AC208" s="17">
        <v>100000</v>
      </c>
      <c r="AD208" s="17">
        <f t="shared" si="4"/>
        <v>3321421</v>
      </c>
    </row>
    <row r="209" spans="1:30" x14ac:dyDescent="0.3">
      <c r="A209" s="15" t="s">
        <v>411</v>
      </c>
      <c r="B209" s="14" t="s">
        <v>412</v>
      </c>
      <c r="C209" s="14">
        <v>1</v>
      </c>
      <c r="D209" s="14">
        <v>0</v>
      </c>
      <c r="E209" s="17">
        <v>606319</v>
      </c>
      <c r="F209" s="17">
        <v>0</v>
      </c>
      <c r="G209" s="17">
        <v>271313</v>
      </c>
      <c r="H209" s="17">
        <v>88</v>
      </c>
      <c r="I209" s="17">
        <v>27972</v>
      </c>
      <c r="J209" s="17">
        <v>20816</v>
      </c>
      <c r="K209" s="17">
        <v>0</v>
      </c>
      <c r="L209" s="17">
        <v>0</v>
      </c>
      <c r="M209" s="17">
        <v>0</v>
      </c>
      <c r="N209" s="17">
        <v>0</v>
      </c>
      <c r="O209" s="17">
        <v>0</v>
      </c>
      <c r="P209" s="17">
        <v>119858</v>
      </c>
      <c r="Q209" s="17">
        <v>0</v>
      </c>
      <c r="R209" s="17">
        <v>0</v>
      </c>
      <c r="S209" s="17">
        <v>3775</v>
      </c>
      <c r="T209" s="17">
        <v>1575</v>
      </c>
      <c r="U209" s="17">
        <v>12874</v>
      </c>
      <c r="V209" s="17">
        <v>0</v>
      </c>
      <c r="W209" s="17">
        <v>0</v>
      </c>
      <c r="X209" s="17">
        <v>0</v>
      </c>
      <c r="Y209" s="17">
        <v>2008</v>
      </c>
      <c r="Z209" s="17">
        <v>0</v>
      </c>
      <c r="AA209" s="17">
        <v>1066598</v>
      </c>
      <c r="AB209" s="17">
        <v>0</v>
      </c>
      <c r="AC209" s="17">
        <v>0</v>
      </c>
      <c r="AD209" s="17">
        <f t="shared" si="4"/>
        <v>1045782</v>
      </c>
    </row>
    <row r="210" spans="1:30" x14ac:dyDescent="0.3">
      <c r="A210" s="15" t="s">
        <v>413</v>
      </c>
      <c r="B210" s="14" t="s">
        <v>414</v>
      </c>
      <c r="C210" s="14">
        <v>1</v>
      </c>
      <c r="D210" s="14">
        <v>0</v>
      </c>
      <c r="E210" s="17">
        <v>13000880</v>
      </c>
      <c r="F210" s="17">
        <v>0</v>
      </c>
      <c r="G210" s="17">
        <v>0</v>
      </c>
      <c r="H210" s="17">
        <v>0</v>
      </c>
      <c r="I210" s="17">
        <v>1405110</v>
      </c>
      <c r="J210" s="17">
        <v>2947414</v>
      </c>
      <c r="K210" s="17">
        <v>84038</v>
      </c>
      <c r="L210" s="17">
        <v>0</v>
      </c>
      <c r="M210" s="17">
        <v>0</v>
      </c>
      <c r="N210" s="17">
        <v>0</v>
      </c>
      <c r="O210" s="17">
        <v>0</v>
      </c>
      <c r="P210" s="17">
        <v>1464331</v>
      </c>
      <c r="Q210" s="17">
        <v>47707</v>
      </c>
      <c r="R210" s="17">
        <v>65850</v>
      </c>
      <c r="S210" s="17">
        <v>16853</v>
      </c>
      <c r="T210" s="17">
        <v>7031</v>
      </c>
      <c r="U210" s="17">
        <v>63842</v>
      </c>
      <c r="V210" s="17">
        <v>21644</v>
      </c>
      <c r="W210" s="17">
        <v>0</v>
      </c>
      <c r="X210" s="17">
        <v>189864</v>
      </c>
      <c r="Y210" s="17">
        <v>0</v>
      </c>
      <c r="Z210" s="17">
        <v>0</v>
      </c>
      <c r="AA210" s="17">
        <v>19314564</v>
      </c>
      <c r="AB210" s="17">
        <v>0</v>
      </c>
      <c r="AC210" s="17">
        <v>101498</v>
      </c>
      <c r="AD210" s="17">
        <f t="shared" si="4"/>
        <v>16283112</v>
      </c>
    </row>
    <row r="211" spans="1:30" x14ac:dyDescent="0.3">
      <c r="A211" s="15" t="s">
        <v>415</v>
      </c>
      <c r="B211" s="14" t="s">
        <v>416</v>
      </c>
      <c r="C211" s="14">
        <v>1</v>
      </c>
      <c r="D211" s="14">
        <v>1</v>
      </c>
      <c r="E211" s="17">
        <v>22192483</v>
      </c>
      <c r="F211" s="17">
        <v>0</v>
      </c>
      <c r="G211" s="17">
        <v>0</v>
      </c>
      <c r="H211" s="17">
        <v>0</v>
      </c>
      <c r="I211" s="17">
        <v>1872925</v>
      </c>
      <c r="J211" s="17">
        <v>8322849</v>
      </c>
      <c r="K211" s="17">
        <v>0</v>
      </c>
      <c r="L211" s="17">
        <v>3557412</v>
      </c>
      <c r="M211" s="17">
        <v>0</v>
      </c>
      <c r="N211" s="17">
        <v>0</v>
      </c>
      <c r="O211" s="17">
        <v>0</v>
      </c>
      <c r="P211" s="17">
        <v>4299103</v>
      </c>
      <c r="Q211" s="17">
        <v>616437</v>
      </c>
      <c r="R211" s="17">
        <v>329560</v>
      </c>
      <c r="S211" s="17">
        <v>32058</v>
      </c>
      <c r="T211" s="17">
        <v>13375</v>
      </c>
      <c r="U211" s="17">
        <v>125762</v>
      </c>
      <c r="V211" s="17">
        <v>44797</v>
      </c>
      <c r="W211" s="17">
        <v>0</v>
      </c>
      <c r="X211" s="17">
        <v>1005743</v>
      </c>
      <c r="Y211" s="17">
        <v>0</v>
      </c>
      <c r="Z211" s="17">
        <v>0</v>
      </c>
      <c r="AA211" s="17">
        <v>42412504</v>
      </c>
      <c r="AB211" s="17">
        <v>0</v>
      </c>
      <c r="AC211" s="17">
        <v>154059</v>
      </c>
      <c r="AD211" s="17">
        <f t="shared" si="4"/>
        <v>34089655</v>
      </c>
    </row>
    <row r="212" spans="1:30" x14ac:dyDescent="0.3">
      <c r="A212" s="15" t="s">
        <v>417</v>
      </c>
      <c r="B212" s="14" t="s">
        <v>418</v>
      </c>
      <c r="C212" s="14">
        <v>1</v>
      </c>
      <c r="D212" s="14">
        <v>0</v>
      </c>
      <c r="E212" s="17">
        <v>16974438</v>
      </c>
      <c r="F212" s="17">
        <v>0</v>
      </c>
      <c r="G212" s="17">
        <v>0</v>
      </c>
      <c r="H212" s="17">
        <v>0</v>
      </c>
      <c r="I212" s="17">
        <v>2262172</v>
      </c>
      <c r="J212" s="17">
        <v>3261847</v>
      </c>
      <c r="K212" s="17">
        <v>268927</v>
      </c>
      <c r="L212" s="17">
        <v>0</v>
      </c>
      <c r="M212" s="17">
        <v>0</v>
      </c>
      <c r="N212" s="17">
        <v>0</v>
      </c>
      <c r="O212" s="17">
        <v>0</v>
      </c>
      <c r="P212" s="17">
        <v>2318962</v>
      </c>
      <c r="Q212" s="17">
        <v>604463</v>
      </c>
      <c r="R212" s="17">
        <v>26733</v>
      </c>
      <c r="S212" s="17">
        <v>27234</v>
      </c>
      <c r="T212" s="17">
        <v>10449</v>
      </c>
      <c r="U212" s="17">
        <v>107239</v>
      </c>
      <c r="V212" s="17">
        <v>34009</v>
      </c>
      <c r="W212" s="17">
        <v>0</v>
      </c>
      <c r="X212" s="17">
        <v>285307</v>
      </c>
      <c r="Y212" s="17">
        <v>0</v>
      </c>
      <c r="Z212" s="17">
        <v>0</v>
      </c>
      <c r="AA212" s="17">
        <v>26181780</v>
      </c>
      <c r="AB212" s="17">
        <v>0</v>
      </c>
      <c r="AC212" s="17">
        <v>0</v>
      </c>
      <c r="AD212" s="17">
        <f t="shared" si="4"/>
        <v>22651006</v>
      </c>
    </row>
    <row r="213" spans="1:30" x14ac:dyDescent="0.3">
      <c r="A213" s="15" t="s">
        <v>419</v>
      </c>
      <c r="B213" s="14" t="s">
        <v>420</v>
      </c>
      <c r="C213" s="14">
        <v>1</v>
      </c>
      <c r="D213" s="14">
        <v>0</v>
      </c>
      <c r="E213" s="17">
        <v>3556001</v>
      </c>
      <c r="F213" s="17">
        <v>0</v>
      </c>
      <c r="G213" s="17">
        <v>0</v>
      </c>
      <c r="H213" s="17">
        <v>0</v>
      </c>
      <c r="I213" s="17">
        <v>505368</v>
      </c>
      <c r="J213" s="17">
        <v>471660</v>
      </c>
      <c r="K213" s="17">
        <v>36347</v>
      </c>
      <c r="L213" s="17">
        <v>0</v>
      </c>
      <c r="M213" s="17">
        <v>0</v>
      </c>
      <c r="N213" s="17">
        <v>0</v>
      </c>
      <c r="O213" s="17">
        <v>0</v>
      </c>
      <c r="P213" s="17">
        <v>365328</v>
      </c>
      <c r="Q213" s="17">
        <v>47480</v>
      </c>
      <c r="R213" s="17">
        <v>0</v>
      </c>
      <c r="S213" s="17">
        <v>7461</v>
      </c>
      <c r="T213" s="17">
        <v>3112</v>
      </c>
      <c r="U213" s="17">
        <v>27902</v>
      </c>
      <c r="V213" s="17">
        <v>2724</v>
      </c>
      <c r="W213" s="17">
        <v>0</v>
      </c>
      <c r="X213" s="17">
        <v>48735</v>
      </c>
      <c r="Y213" s="17">
        <v>1320</v>
      </c>
      <c r="Z213" s="17">
        <v>0</v>
      </c>
      <c r="AA213" s="17">
        <v>5073438</v>
      </c>
      <c r="AB213" s="17">
        <v>0</v>
      </c>
      <c r="AC213" s="17">
        <v>0</v>
      </c>
      <c r="AD213" s="17">
        <f t="shared" si="4"/>
        <v>4565431</v>
      </c>
    </row>
    <row r="214" spans="1:30" x14ac:dyDescent="0.3">
      <c r="A214" s="15" t="s">
        <v>421</v>
      </c>
      <c r="B214" s="14" t="s">
        <v>422</v>
      </c>
      <c r="C214" s="14">
        <v>1</v>
      </c>
      <c r="D214" s="14">
        <v>0</v>
      </c>
      <c r="E214" s="17">
        <v>39931009</v>
      </c>
      <c r="F214" s="17">
        <v>0</v>
      </c>
      <c r="G214" s="17">
        <v>0</v>
      </c>
      <c r="H214" s="17">
        <v>15348</v>
      </c>
      <c r="I214" s="17">
        <v>5533408</v>
      </c>
      <c r="J214" s="17">
        <v>6906074</v>
      </c>
      <c r="K214" s="17">
        <v>0</v>
      </c>
      <c r="L214" s="17">
        <v>0</v>
      </c>
      <c r="M214" s="17">
        <v>0</v>
      </c>
      <c r="N214" s="17">
        <v>0</v>
      </c>
      <c r="O214" s="17">
        <v>0</v>
      </c>
      <c r="P214" s="17">
        <v>5977362</v>
      </c>
      <c r="Q214" s="17">
        <v>264784</v>
      </c>
      <c r="R214" s="17">
        <v>0</v>
      </c>
      <c r="S214" s="17">
        <v>56490</v>
      </c>
      <c r="T214" s="17">
        <v>23568</v>
      </c>
      <c r="U214" s="17">
        <v>222341</v>
      </c>
      <c r="V214" s="17">
        <v>78848</v>
      </c>
      <c r="W214" s="17">
        <v>0</v>
      </c>
      <c r="X214" s="17">
        <v>851775</v>
      </c>
      <c r="Y214" s="17">
        <v>0</v>
      </c>
      <c r="Z214" s="17">
        <v>0</v>
      </c>
      <c r="AA214" s="17">
        <v>59861007</v>
      </c>
      <c r="AB214" s="17">
        <v>0</v>
      </c>
      <c r="AC214" s="17">
        <v>404452</v>
      </c>
      <c r="AD214" s="17">
        <f t="shared" si="4"/>
        <v>52954933</v>
      </c>
    </row>
    <row r="215" spans="1:30" x14ac:dyDescent="0.3">
      <c r="A215" s="15" t="s">
        <v>423</v>
      </c>
      <c r="B215" s="14" t="s">
        <v>424</v>
      </c>
      <c r="C215" s="14">
        <v>1</v>
      </c>
      <c r="D215" s="14">
        <v>0</v>
      </c>
      <c r="E215" s="17">
        <v>10433122</v>
      </c>
      <c r="F215" s="17">
        <v>0</v>
      </c>
      <c r="G215" s="17">
        <v>0</v>
      </c>
      <c r="H215" s="17">
        <v>0</v>
      </c>
      <c r="I215" s="17">
        <v>1034169</v>
      </c>
      <c r="J215" s="17">
        <v>1504622</v>
      </c>
      <c r="K215" s="17">
        <v>0</v>
      </c>
      <c r="L215" s="17">
        <v>0</v>
      </c>
      <c r="M215" s="17">
        <v>0</v>
      </c>
      <c r="N215" s="17">
        <v>0</v>
      </c>
      <c r="O215" s="17">
        <v>0</v>
      </c>
      <c r="P215" s="17">
        <v>2006394</v>
      </c>
      <c r="Q215" s="17">
        <v>450423</v>
      </c>
      <c r="R215" s="17">
        <v>0</v>
      </c>
      <c r="S215" s="17">
        <v>21392</v>
      </c>
      <c r="T215" s="17">
        <v>7164</v>
      </c>
      <c r="U215" s="17">
        <v>85570</v>
      </c>
      <c r="V215" s="17">
        <v>22843</v>
      </c>
      <c r="W215" s="17">
        <v>0</v>
      </c>
      <c r="X215" s="17">
        <v>165552</v>
      </c>
      <c r="Y215" s="17">
        <v>0</v>
      </c>
      <c r="Z215" s="17">
        <v>0</v>
      </c>
      <c r="AA215" s="17">
        <v>15731251</v>
      </c>
      <c r="AB215" s="17">
        <v>0</v>
      </c>
      <c r="AC215" s="17">
        <v>0</v>
      </c>
      <c r="AD215" s="17">
        <f t="shared" si="4"/>
        <v>14226629</v>
      </c>
    </row>
    <row r="216" spans="1:30" x14ac:dyDescent="0.3">
      <c r="A216" s="15" t="s">
        <v>425</v>
      </c>
      <c r="B216" s="14" t="s">
        <v>426</v>
      </c>
      <c r="C216" s="14">
        <v>1</v>
      </c>
      <c r="D216" s="14">
        <v>0</v>
      </c>
      <c r="E216" s="17">
        <v>6567163</v>
      </c>
      <c r="F216" s="17">
        <v>0</v>
      </c>
      <c r="G216" s="17">
        <v>0</v>
      </c>
      <c r="H216" s="17">
        <v>0</v>
      </c>
      <c r="I216" s="17">
        <v>683767</v>
      </c>
      <c r="J216" s="17">
        <v>1374800</v>
      </c>
      <c r="K216" s="17">
        <v>165879</v>
      </c>
      <c r="L216" s="17">
        <v>0</v>
      </c>
      <c r="M216" s="17">
        <v>0</v>
      </c>
      <c r="N216" s="17">
        <v>0</v>
      </c>
      <c r="O216" s="17">
        <v>0</v>
      </c>
      <c r="P216" s="17">
        <v>750783</v>
      </c>
      <c r="Q216" s="17">
        <v>128040</v>
      </c>
      <c r="R216" s="17">
        <v>0</v>
      </c>
      <c r="S216" s="17">
        <v>13363</v>
      </c>
      <c r="T216" s="17">
        <v>5575</v>
      </c>
      <c r="U216" s="17">
        <v>51202</v>
      </c>
      <c r="V216" s="17">
        <v>5699</v>
      </c>
      <c r="W216" s="17">
        <v>0</v>
      </c>
      <c r="X216" s="17">
        <v>0</v>
      </c>
      <c r="Y216" s="17">
        <v>0</v>
      </c>
      <c r="Z216" s="17">
        <v>0</v>
      </c>
      <c r="AA216" s="17">
        <v>9746271</v>
      </c>
      <c r="AB216" s="17">
        <v>0</v>
      </c>
      <c r="AC216" s="17">
        <v>0</v>
      </c>
      <c r="AD216" s="17">
        <f t="shared" si="4"/>
        <v>8205592</v>
      </c>
    </row>
    <row r="217" spans="1:30" x14ac:dyDescent="0.3">
      <c r="A217" s="15" t="s">
        <v>427</v>
      </c>
      <c r="B217" s="14" t="s">
        <v>428</v>
      </c>
      <c r="C217" s="14">
        <v>1</v>
      </c>
      <c r="D217" s="14">
        <v>0</v>
      </c>
      <c r="E217" s="17">
        <v>3286860</v>
      </c>
      <c r="F217" s="17">
        <v>0</v>
      </c>
      <c r="G217" s="17">
        <v>0</v>
      </c>
      <c r="H217" s="17">
        <v>2010</v>
      </c>
      <c r="I217" s="17">
        <v>394225</v>
      </c>
      <c r="J217" s="17">
        <v>734535</v>
      </c>
      <c r="K217" s="17">
        <v>147070</v>
      </c>
      <c r="L217" s="17">
        <v>0</v>
      </c>
      <c r="M217" s="17">
        <v>0</v>
      </c>
      <c r="N217" s="17">
        <v>0</v>
      </c>
      <c r="O217" s="17">
        <v>0</v>
      </c>
      <c r="P217" s="17">
        <v>269911</v>
      </c>
      <c r="Q217" s="17">
        <v>31741</v>
      </c>
      <c r="R217" s="17">
        <v>150848</v>
      </c>
      <c r="S217" s="17">
        <v>6951</v>
      </c>
      <c r="T217" s="17">
        <v>2900</v>
      </c>
      <c r="U217" s="17">
        <v>27028</v>
      </c>
      <c r="V217" s="17">
        <v>3582</v>
      </c>
      <c r="W217" s="17">
        <v>0</v>
      </c>
      <c r="X217" s="17">
        <v>107310</v>
      </c>
      <c r="Y217" s="17">
        <v>3277</v>
      </c>
      <c r="Z217" s="17">
        <v>0</v>
      </c>
      <c r="AA217" s="17">
        <v>5168248</v>
      </c>
      <c r="AB217" s="17">
        <v>0</v>
      </c>
      <c r="AC217" s="17">
        <v>100000</v>
      </c>
      <c r="AD217" s="17">
        <f t="shared" si="4"/>
        <v>4286643</v>
      </c>
    </row>
    <row r="218" spans="1:30" x14ac:dyDescent="0.3">
      <c r="A218" s="15" t="s">
        <v>429</v>
      </c>
      <c r="B218" s="14" t="s">
        <v>430</v>
      </c>
      <c r="C218" s="14">
        <v>1</v>
      </c>
      <c r="D218" s="14">
        <v>0</v>
      </c>
      <c r="E218" s="17">
        <v>2884816</v>
      </c>
      <c r="F218" s="17">
        <v>0</v>
      </c>
      <c r="G218" s="17">
        <v>0</v>
      </c>
      <c r="H218" s="17">
        <v>0</v>
      </c>
      <c r="I218" s="17">
        <v>300287</v>
      </c>
      <c r="J218" s="17">
        <v>380252</v>
      </c>
      <c r="K218" s="17">
        <v>0</v>
      </c>
      <c r="L218" s="17">
        <v>0</v>
      </c>
      <c r="M218" s="17">
        <v>0</v>
      </c>
      <c r="N218" s="17">
        <v>0</v>
      </c>
      <c r="O218" s="17">
        <v>0</v>
      </c>
      <c r="P218" s="17">
        <v>538750</v>
      </c>
      <c r="Q218" s="17">
        <v>68314</v>
      </c>
      <c r="R218" s="17">
        <v>0</v>
      </c>
      <c r="S218" s="17">
        <v>6547</v>
      </c>
      <c r="T218" s="17">
        <v>2731</v>
      </c>
      <c r="U218" s="17">
        <v>23825</v>
      </c>
      <c r="V218" s="17">
        <v>5489</v>
      </c>
      <c r="W218" s="17">
        <v>0</v>
      </c>
      <c r="X218" s="17">
        <v>113616</v>
      </c>
      <c r="Y218" s="17">
        <v>0</v>
      </c>
      <c r="Z218" s="17">
        <v>0</v>
      </c>
      <c r="AA218" s="17">
        <v>4324627</v>
      </c>
      <c r="AB218" s="17">
        <v>0</v>
      </c>
      <c r="AC218" s="17">
        <v>0</v>
      </c>
      <c r="AD218" s="17">
        <f t="shared" si="4"/>
        <v>3944375</v>
      </c>
    </row>
    <row r="219" spans="1:30" x14ac:dyDescent="0.3">
      <c r="A219" s="15" t="s">
        <v>431</v>
      </c>
      <c r="B219" s="14" t="s">
        <v>432</v>
      </c>
      <c r="C219" s="14">
        <v>1</v>
      </c>
      <c r="D219" s="14">
        <v>0</v>
      </c>
      <c r="E219" s="17">
        <v>2585821</v>
      </c>
      <c r="F219" s="17">
        <v>0</v>
      </c>
      <c r="G219" s="17">
        <v>62551</v>
      </c>
      <c r="H219" s="17">
        <v>0</v>
      </c>
      <c r="I219" s="17">
        <v>214972</v>
      </c>
      <c r="J219" s="17">
        <v>457056</v>
      </c>
      <c r="K219" s="17">
        <v>0</v>
      </c>
      <c r="L219" s="17">
        <v>0</v>
      </c>
      <c r="M219" s="17">
        <v>0</v>
      </c>
      <c r="N219" s="17">
        <v>0</v>
      </c>
      <c r="O219" s="17">
        <v>0</v>
      </c>
      <c r="P219" s="17">
        <v>309404</v>
      </c>
      <c r="Q219" s="17">
        <v>7328</v>
      </c>
      <c r="R219" s="17">
        <v>0</v>
      </c>
      <c r="S219" s="17">
        <v>5049</v>
      </c>
      <c r="T219" s="17">
        <v>2106</v>
      </c>
      <c r="U219" s="17">
        <v>19864</v>
      </c>
      <c r="V219" s="17">
        <v>2553</v>
      </c>
      <c r="W219" s="17">
        <v>0</v>
      </c>
      <c r="X219" s="17">
        <v>35649</v>
      </c>
      <c r="Y219" s="17">
        <v>19298</v>
      </c>
      <c r="Z219" s="17">
        <v>0</v>
      </c>
      <c r="AA219" s="17">
        <v>3721651</v>
      </c>
      <c r="AB219" s="17">
        <v>0</v>
      </c>
      <c r="AC219" s="17">
        <v>100000</v>
      </c>
      <c r="AD219" s="17">
        <f t="shared" si="4"/>
        <v>3264595</v>
      </c>
    </row>
    <row r="220" spans="1:30" x14ac:dyDescent="0.3">
      <c r="A220" s="15" t="s">
        <v>433</v>
      </c>
      <c r="B220" s="14" t="s">
        <v>434</v>
      </c>
      <c r="C220" s="14">
        <v>1</v>
      </c>
      <c r="D220" s="14">
        <v>0</v>
      </c>
      <c r="E220" s="17">
        <v>4525816</v>
      </c>
      <c r="F220" s="17">
        <v>0</v>
      </c>
      <c r="G220" s="17">
        <v>0</v>
      </c>
      <c r="H220" s="17">
        <v>2344</v>
      </c>
      <c r="I220" s="17">
        <v>361451</v>
      </c>
      <c r="J220" s="17">
        <v>986709</v>
      </c>
      <c r="K220" s="17">
        <v>0</v>
      </c>
      <c r="L220" s="17">
        <v>0</v>
      </c>
      <c r="M220" s="17">
        <v>0</v>
      </c>
      <c r="N220" s="17">
        <v>0</v>
      </c>
      <c r="O220" s="17">
        <v>0</v>
      </c>
      <c r="P220" s="17">
        <v>457466</v>
      </c>
      <c r="Q220" s="17">
        <v>38960</v>
      </c>
      <c r="R220" s="17">
        <v>0</v>
      </c>
      <c r="S220" s="17">
        <v>7610</v>
      </c>
      <c r="T220" s="17">
        <v>3175</v>
      </c>
      <c r="U220" s="17">
        <v>29242</v>
      </c>
      <c r="V220" s="17">
        <v>6283</v>
      </c>
      <c r="W220" s="17">
        <v>0</v>
      </c>
      <c r="X220" s="17">
        <v>77943</v>
      </c>
      <c r="Y220" s="17">
        <v>0</v>
      </c>
      <c r="Z220" s="17">
        <v>0</v>
      </c>
      <c r="AA220" s="17">
        <v>6496999</v>
      </c>
      <c r="AB220" s="17">
        <v>0</v>
      </c>
      <c r="AC220" s="17">
        <v>100000</v>
      </c>
      <c r="AD220" s="17">
        <f t="shared" si="4"/>
        <v>5510290</v>
      </c>
    </row>
    <row r="221" spans="1:30" x14ac:dyDescent="0.3">
      <c r="A221" s="15" t="s">
        <v>435</v>
      </c>
      <c r="B221" s="14" t="s">
        <v>436</v>
      </c>
      <c r="C221" s="14">
        <v>1</v>
      </c>
      <c r="D221" s="14">
        <v>0</v>
      </c>
      <c r="E221" s="17">
        <v>34104226</v>
      </c>
      <c r="F221" s="17">
        <v>0</v>
      </c>
      <c r="G221" s="17">
        <v>0</v>
      </c>
      <c r="H221" s="17">
        <v>0</v>
      </c>
      <c r="I221" s="17">
        <v>2010003</v>
      </c>
      <c r="J221" s="17">
        <v>4756656</v>
      </c>
      <c r="K221" s="17">
        <v>360101</v>
      </c>
      <c r="L221" s="17">
        <v>0</v>
      </c>
      <c r="M221" s="17">
        <v>0</v>
      </c>
      <c r="N221" s="17">
        <v>0</v>
      </c>
      <c r="O221" s="17">
        <v>0</v>
      </c>
      <c r="P221" s="17">
        <v>4354822</v>
      </c>
      <c r="Q221" s="17">
        <v>507541</v>
      </c>
      <c r="R221" s="17">
        <v>0</v>
      </c>
      <c r="S221" s="17">
        <v>68534</v>
      </c>
      <c r="T221" s="17">
        <v>28593</v>
      </c>
      <c r="U221" s="17">
        <v>252339</v>
      </c>
      <c r="V221" s="17">
        <v>80490</v>
      </c>
      <c r="W221" s="17">
        <v>0</v>
      </c>
      <c r="X221" s="17">
        <v>191533</v>
      </c>
      <c r="Y221" s="17">
        <v>0</v>
      </c>
      <c r="Z221" s="17">
        <v>0</v>
      </c>
      <c r="AA221" s="17">
        <v>46714838</v>
      </c>
      <c r="AB221" s="17">
        <v>0</v>
      </c>
      <c r="AC221" s="17">
        <v>222343</v>
      </c>
      <c r="AD221" s="17">
        <f t="shared" si="4"/>
        <v>41598081</v>
      </c>
    </row>
    <row r="222" spans="1:30" x14ac:dyDescent="0.3">
      <c r="A222" s="15" t="s">
        <v>437</v>
      </c>
      <c r="B222" s="14" t="s">
        <v>438</v>
      </c>
      <c r="C222" s="14">
        <v>1</v>
      </c>
      <c r="D222" s="14">
        <v>0</v>
      </c>
      <c r="E222" s="17">
        <v>30656075</v>
      </c>
      <c r="F222" s="17">
        <v>0</v>
      </c>
      <c r="G222" s="17">
        <v>0</v>
      </c>
      <c r="H222" s="17">
        <v>15031</v>
      </c>
      <c r="I222" s="17">
        <v>5157348</v>
      </c>
      <c r="J222" s="17">
        <v>3780263</v>
      </c>
      <c r="K222" s="17">
        <v>0</v>
      </c>
      <c r="L222" s="17">
        <v>0</v>
      </c>
      <c r="M222" s="17">
        <v>0</v>
      </c>
      <c r="N222" s="17">
        <v>0</v>
      </c>
      <c r="O222" s="17">
        <v>0</v>
      </c>
      <c r="P222" s="17">
        <v>4011865</v>
      </c>
      <c r="Q222" s="17">
        <v>725317</v>
      </c>
      <c r="R222" s="17">
        <v>123084</v>
      </c>
      <c r="S222" s="17">
        <v>48431</v>
      </c>
      <c r="T222" s="17">
        <v>20206</v>
      </c>
      <c r="U222" s="17">
        <v>183359</v>
      </c>
      <c r="V222" s="17">
        <v>64939</v>
      </c>
      <c r="W222" s="17">
        <v>0</v>
      </c>
      <c r="X222" s="17">
        <v>1145041</v>
      </c>
      <c r="Y222" s="17">
        <v>0</v>
      </c>
      <c r="Z222" s="17">
        <v>0</v>
      </c>
      <c r="AA222" s="17">
        <v>45930959</v>
      </c>
      <c r="AB222" s="17">
        <v>0</v>
      </c>
      <c r="AC222" s="17">
        <v>273578</v>
      </c>
      <c r="AD222" s="17">
        <f t="shared" si="4"/>
        <v>42150696</v>
      </c>
    </row>
    <row r="223" spans="1:30" x14ac:dyDescent="0.3">
      <c r="A223" s="15" t="s">
        <v>439</v>
      </c>
      <c r="B223" s="14" t="s">
        <v>440</v>
      </c>
      <c r="C223" s="14">
        <v>1</v>
      </c>
      <c r="D223" s="14">
        <v>0</v>
      </c>
      <c r="E223" s="17">
        <v>5509611</v>
      </c>
      <c r="F223" s="17">
        <v>0</v>
      </c>
      <c r="G223" s="17">
        <v>0</v>
      </c>
      <c r="H223" s="17">
        <v>3500</v>
      </c>
      <c r="I223" s="17">
        <v>602553</v>
      </c>
      <c r="J223" s="17">
        <v>1360323</v>
      </c>
      <c r="K223" s="17">
        <v>0</v>
      </c>
      <c r="L223" s="17">
        <v>0</v>
      </c>
      <c r="M223" s="17">
        <v>0</v>
      </c>
      <c r="N223" s="17">
        <v>0</v>
      </c>
      <c r="O223" s="17">
        <v>0</v>
      </c>
      <c r="P223" s="17">
        <v>741232</v>
      </c>
      <c r="Q223" s="17">
        <v>23570</v>
      </c>
      <c r="R223" s="17">
        <v>0</v>
      </c>
      <c r="S223" s="17">
        <v>6382</v>
      </c>
      <c r="T223" s="17">
        <v>2662</v>
      </c>
      <c r="U223" s="17">
        <v>23417</v>
      </c>
      <c r="V223" s="17">
        <v>7444</v>
      </c>
      <c r="W223" s="17">
        <v>0</v>
      </c>
      <c r="X223" s="17">
        <v>334744</v>
      </c>
      <c r="Y223" s="17">
        <v>0</v>
      </c>
      <c r="Z223" s="17">
        <v>0</v>
      </c>
      <c r="AA223" s="17">
        <v>8615438</v>
      </c>
      <c r="AB223" s="17">
        <v>0</v>
      </c>
      <c r="AC223" s="17">
        <v>100000</v>
      </c>
      <c r="AD223" s="17">
        <f t="shared" si="4"/>
        <v>7255115</v>
      </c>
    </row>
    <row r="224" spans="1:30" x14ac:dyDescent="0.3">
      <c r="A224" s="15" t="s">
        <v>441</v>
      </c>
      <c r="B224" s="14" t="s">
        <v>442</v>
      </c>
      <c r="C224" s="14">
        <v>1</v>
      </c>
      <c r="D224" s="14">
        <v>0</v>
      </c>
      <c r="E224" s="17">
        <v>3860617</v>
      </c>
      <c r="F224" s="17">
        <v>0</v>
      </c>
      <c r="G224" s="17">
        <v>0</v>
      </c>
      <c r="H224" s="17">
        <v>0</v>
      </c>
      <c r="I224" s="17">
        <v>571926</v>
      </c>
      <c r="J224" s="17">
        <v>714927</v>
      </c>
      <c r="K224" s="17">
        <v>0</v>
      </c>
      <c r="L224" s="17">
        <v>0</v>
      </c>
      <c r="M224" s="17">
        <v>0</v>
      </c>
      <c r="N224" s="17">
        <v>0</v>
      </c>
      <c r="O224" s="17">
        <v>0</v>
      </c>
      <c r="P224" s="17">
        <v>779460</v>
      </c>
      <c r="Q224" s="17">
        <v>13969</v>
      </c>
      <c r="R224" s="17">
        <v>0</v>
      </c>
      <c r="S224" s="17">
        <v>5453</v>
      </c>
      <c r="T224" s="17">
        <v>2275</v>
      </c>
      <c r="U224" s="17">
        <v>21320</v>
      </c>
      <c r="V224" s="17">
        <v>5638</v>
      </c>
      <c r="W224" s="17">
        <v>0</v>
      </c>
      <c r="X224" s="17">
        <v>79095</v>
      </c>
      <c r="Y224" s="17">
        <v>3888</v>
      </c>
      <c r="Z224" s="17">
        <v>0</v>
      </c>
      <c r="AA224" s="17">
        <v>6058568</v>
      </c>
      <c r="AB224" s="17">
        <v>0</v>
      </c>
      <c r="AC224" s="17">
        <v>0</v>
      </c>
      <c r="AD224" s="17">
        <f t="shared" si="4"/>
        <v>5343641</v>
      </c>
    </row>
    <row r="225" spans="1:30" x14ac:dyDescent="0.3">
      <c r="A225" s="15" t="s">
        <v>443</v>
      </c>
      <c r="B225" s="14" t="s">
        <v>444</v>
      </c>
      <c r="C225" s="14">
        <v>1</v>
      </c>
      <c r="D225" s="14">
        <v>0</v>
      </c>
      <c r="E225" s="17">
        <v>13220880</v>
      </c>
      <c r="F225" s="17">
        <v>0</v>
      </c>
      <c r="G225" s="17">
        <v>0</v>
      </c>
      <c r="H225" s="17">
        <v>10137</v>
      </c>
      <c r="I225" s="17">
        <v>1168742</v>
      </c>
      <c r="J225" s="17">
        <v>3455577</v>
      </c>
      <c r="K225" s="17">
        <v>0</v>
      </c>
      <c r="L225" s="17">
        <v>0</v>
      </c>
      <c r="M225" s="17">
        <v>0</v>
      </c>
      <c r="N225" s="17">
        <v>0</v>
      </c>
      <c r="O225" s="17">
        <v>0</v>
      </c>
      <c r="P225" s="17">
        <v>2059824</v>
      </c>
      <c r="Q225" s="17">
        <v>177768</v>
      </c>
      <c r="R225" s="17">
        <v>0</v>
      </c>
      <c r="S225" s="17">
        <v>20403</v>
      </c>
      <c r="T225" s="17">
        <v>8512</v>
      </c>
      <c r="U225" s="17">
        <v>77182</v>
      </c>
      <c r="V225" s="17">
        <v>24226</v>
      </c>
      <c r="W225" s="17">
        <v>0</v>
      </c>
      <c r="X225" s="17">
        <v>152015</v>
      </c>
      <c r="Y225" s="17">
        <v>0</v>
      </c>
      <c r="Z225" s="17">
        <v>0</v>
      </c>
      <c r="AA225" s="17">
        <v>20375266</v>
      </c>
      <c r="AB225" s="17">
        <v>0</v>
      </c>
      <c r="AC225" s="17">
        <v>117907</v>
      </c>
      <c r="AD225" s="17">
        <f t="shared" si="4"/>
        <v>16919689</v>
      </c>
    </row>
    <row r="226" spans="1:30" x14ac:dyDescent="0.3">
      <c r="A226" s="15" t="s">
        <v>445</v>
      </c>
      <c r="B226" s="14" t="s">
        <v>446</v>
      </c>
      <c r="C226" s="14">
        <v>1</v>
      </c>
      <c r="D226" s="14">
        <v>0</v>
      </c>
      <c r="E226" s="17">
        <v>11421574</v>
      </c>
      <c r="F226" s="17">
        <v>0</v>
      </c>
      <c r="G226" s="17">
        <v>0</v>
      </c>
      <c r="H226" s="17">
        <v>21088</v>
      </c>
      <c r="I226" s="17">
        <v>1609740</v>
      </c>
      <c r="J226" s="17">
        <v>1464163</v>
      </c>
      <c r="K226" s="17">
        <v>204446</v>
      </c>
      <c r="L226" s="17">
        <v>0</v>
      </c>
      <c r="M226" s="17">
        <v>0</v>
      </c>
      <c r="N226" s="17">
        <v>0</v>
      </c>
      <c r="O226" s="17">
        <v>0</v>
      </c>
      <c r="P226" s="17">
        <v>1186240</v>
      </c>
      <c r="Q226" s="17">
        <v>216777</v>
      </c>
      <c r="R226" s="17">
        <v>162444</v>
      </c>
      <c r="S226" s="17">
        <v>14681</v>
      </c>
      <c r="T226" s="17">
        <v>6125</v>
      </c>
      <c r="U226" s="17">
        <v>56445</v>
      </c>
      <c r="V226" s="17">
        <v>14444</v>
      </c>
      <c r="W226" s="17">
        <v>0</v>
      </c>
      <c r="X226" s="17">
        <v>89413</v>
      </c>
      <c r="Y226" s="17">
        <v>0</v>
      </c>
      <c r="Z226" s="17">
        <v>0</v>
      </c>
      <c r="AA226" s="17">
        <v>16467580</v>
      </c>
      <c r="AB226" s="17">
        <v>0</v>
      </c>
      <c r="AC226" s="17">
        <v>100000</v>
      </c>
      <c r="AD226" s="17">
        <f t="shared" si="4"/>
        <v>14798971</v>
      </c>
    </row>
    <row r="227" spans="1:30" x14ac:dyDescent="0.3">
      <c r="A227" s="15" t="s">
        <v>447</v>
      </c>
      <c r="B227" s="14" t="s">
        <v>448</v>
      </c>
      <c r="C227" s="14">
        <v>1</v>
      </c>
      <c r="D227" s="14">
        <v>0</v>
      </c>
      <c r="E227" s="17">
        <v>7723465</v>
      </c>
      <c r="F227" s="17">
        <v>0</v>
      </c>
      <c r="G227" s="17">
        <v>0</v>
      </c>
      <c r="H227" s="17">
        <v>0</v>
      </c>
      <c r="I227" s="17">
        <v>1052275</v>
      </c>
      <c r="J227" s="17">
        <v>1146325</v>
      </c>
      <c r="K227" s="17">
        <v>0</v>
      </c>
      <c r="L227" s="17">
        <v>0</v>
      </c>
      <c r="M227" s="17">
        <v>0</v>
      </c>
      <c r="N227" s="17">
        <v>0</v>
      </c>
      <c r="O227" s="17">
        <v>0</v>
      </c>
      <c r="P227" s="17">
        <v>1023980</v>
      </c>
      <c r="Q227" s="17">
        <v>101159</v>
      </c>
      <c r="R227" s="17">
        <v>0</v>
      </c>
      <c r="S227" s="17">
        <v>12195</v>
      </c>
      <c r="T227" s="17">
        <v>5157</v>
      </c>
      <c r="U227" s="17">
        <v>53474</v>
      </c>
      <c r="V227" s="17">
        <v>14767</v>
      </c>
      <c r="W227" s="17">
        <v>0</v>
      </c>
      <c r="X227" s="17">
        <v>0</v>
      </c>
      <c r="Y227" s="17">
        <v>0</v>
      </c>
      <c r="Z227" s="17">
        <v>0</v>
      </c>
      <c r="AA227" s="17">
        <v>11132797</v>
      </c>
      <c r="AB227" s="17">
        <v>0</v>
      </c>
      <c r="AC227" s="17">
        <v>100000</v>
      </c>
      <c r="AD227" s="17">
        <f t="shared" si="4"/>
        <v>9986472</v>
      </c>
    </row>
    <row r="228" spans="1:30" x14ac:dyDescent="0.3">
      <c r="A228" s="15" t="s">
        <v>449</v>
      </c>
      <c r="B228" s="14" t="s">
        <v>450</v>
      </c>
      <c r="C228" s="14">
        <v>1</v>
      </c>
      <c r="D228" s="14">
        <v>0</v>
      </c>
      <c r="E228" s="17">
        <v>5825457</v>
      </c>
      <c r="F228" s="17">
        <v>0</v>
      </c>
      <c r="G228" s="17">
        <v>0</v>
      </c>
      <c r="H228" s="17">
        <v>0</v>
      </c>
      <c r="I228" s="17">
        <v>729383</v>
      </c>
      <c r="J228" s="17">
        <v>1791888</v>
      </c>
      <c r="K228" s="17">
        <v>0</v>
      </c>
      <c r="L228" s="17">
        <v>0</v>
      </c>
      <c r="M228" s="17">
        <v>0</v>
      </c>
      <c r="N228" s="17">
        <v>0</v>
      </c>
      <c r="O228" s="17">
        <v>0</v>
      </c>
      <c r="P228" s="17">
        <v>1058046</v>
      </c>
      <c r="Q228" s="17">
        <v>72227</v>
      </c>
      <c r="R228" s="17">
        <v>179798</v>
      </c>
      <c r="S228" s="17">
        <v>15969</v>
      </c>
      <c r="T228" s="17">
        <v>6662</v>
      </c>
      <c r="U228" s="17">
        <v>60697</v>
      </c>
      <c r="V228" s="17">
        <v>19477</v>
      </c>
      <c r="W228" s="17">
        <v>0</v>
      </c>
      <c r="X228" s="17">
        <v>0</v>
      </c>
      <c r="Y228" s="17">
        <v>0</v>
      </c>
      <c r="Z228" s="17">
        <v>0</v>
      </c>
      <c r="AA228" s="17">
        <v>9759604</v>
      </c>
      <c r="AB228" s="17">
        <v>0</v>
      </c>
      <c r="AC228" s="17">
        <v>0</v>
      </c>
      <c r="AD228" s="17">
        <f t="shared" si="4"/>
        <v>7967716</v>
      </c>
    </row>
    <row r="229" spans="1:30" x14ac:dyDescent="0.3">
      <c r="A229" s="15" t="s">
        <v>451</v>
      </c>
      <c r="B229" s="14" t="s">
        <v>452</v>
      </c>
      <c r="C229" s="14">
        <v>1</v>
      </c>
      <c r="D229" s="14">
        <v>0</v>
      </c>
      <c r="E229" s="17">
        <v>6750741</v>
      </c>
      <c r="F229" s="17">
        <v>0</v>
      </c>
      <c r="G229" s="17">
        <v>0</v>
      </c>
      <c r="H229" s="17">
        <v>0</v>
      </c>
      <c r="I229" s="17">
        <v>779357</v>
      </c>
      <c r="J229" s="17">
        <v>1345503</v>
      </c>
      <c r="K229" s="17">
        <v>0</v>
      </c>
      <c r="L229" s="17">
        <v>0</v>
      </c>
      <c r="M229" s="17">
        <v>0</v>
      </c>
      <c r="N229" s="17">
        <v>0</v>
      </c>
      <c r="O229" s="17">
        <v>0</v>
      </c>
      <c r="P229" s="17">
        <v>949610</v>
      </c>
      <c r="Q229" s="17">
        <v>235193</v>
      </c>
      <c r="R229" s="17">
        <v>0</v>
      </c>
      <c r="S229" s="17">
        <v>11730</v>
      </c>
      <c r="T229" s="17">
        <v>4893</v>
      </c>
      <c r="U229" s="17">
        <v>46484</v>
      </c>
      <c r="V229" s="17">
        <v>13776</v>
      </c>
      <c r="W229" s="17">
        <v>0</v>
      </c>
      <c r="X229" s="17">
        <v>61177</v>
      </c>
      <c r="Y229" s="17">
        <v>0</v>
      </c>
      <c r="Z229" s="17">
        <v>0</v>
      </c>
      <c r="AA229" s="17">
        <v>10198464</v>
      </c>
      <c r="AB229" s="17">
        <v>0</v>
      </c>
      <c r="AC229" s="17">
        <v>0</v>
      </c>
      <c r="AD229" s="17">
        <f t="shared" si="4"/>
        <v>8852961</v>
      </c>
    </row>
    <row r="230" spans="1:30" x14ac:dyDescent="0.3">
      <c r="A230" s="15" t="s">
        <v>453</v>
      </c>
      <c r="B230" s="14" t="s">
        <v>454</v>
      </c>
      <c r="C230" s="14">
        <v>1</v>
      </c>
      <c r="D230" s="14">
        <v>0</v>
      </c>
      <c r="E230" s="17">
        <v>5323998</v>
      </c>
      <c r="F230" s="17">
        <v>0</v>
      </c>
      <c r="G230" s="17">
        <v>0</v>
      </c>
      <c r="H230" s="17">
        <v>0</v>
      </c>
      <c r="I230" s="17">
        <v>738919</v>
      </c>
      <c r="J230" s="17">
        <v>1400062</v>
      </c>
      <c r="K230" s="17">
        <v>0</v>
      </c>
      <c r="L230" s="17">
        <v>0</v>
      </c>
      <c r="M230" s="17">
        <v>0</v>
      </c>
      <c r="N230" s="17">
        <v>0</v>
      </c>
      <c r="O230" s="17">
        <v>0</v>
      </c>
      <c r="P230" s="17">
        <v>609083</v>
      </c>
      <c r="Q230" s="17">
        <v>246419</v>
      </c>
      <c r="R230" s="17">
        <v>138472</v>
      </c>
      <c r="S230" s="17">
        <v>13482</v>
      </c>
      <c r="T230" s="17">
        <v>5625</v>
      </c>
      <c r="U230" s="17">
        <v>51785</v>
      </c>
      <c r="V230" s="17">
        <v>12197</v>
      </c>
      <c r="W230" s="17">
        <v>0</v>
      </c>
      <c r="X230" s="17">
        <v>97200</v>
      </c>
      <c r="Y230" s="17">
        <v>4248</v>
      </c>
      <c r="Z230" s="17">
        <v>0</v>
      </c>
      <c r="AA230" s="17">
        <v>8641490</v>
      </c>
      <c r="AB230" s="17">
        <v>0</v>
      </c>
      <c r="AC230" s="17">
        <v>0</v>
      </c>
      <c r="AD230" s="17">
        <f t="shared" si="4"/>
        <v>7241428</v>
      </c>
    </row>
    <row r="231" spans="1:30" x14ac:dyDescent="0.3">
      <c r="A231" s="15" t="s">
        <v>455</v>
      </c>
      <c r="B231" s="14" t="s">
        <v>456</v>
      </c>
      <c r="C231" s="14">
        <v>1</v>
      </c>
      <c r="D231" s="14">
        <v>0</v>
      </c>
      <c r="E231" s="17">
        <v>10673928</v>
      </c>
      <c r="F231" s="17">
        <v>0</v>
      </c>
      <c r="G231" s="17">
        <v>0</v>
      </c>
      <c r="H231" s="17">
        <v>1057</v>
      </c>
      <c r="I231" s="17">
        <v>1258808</v>
      </c>
      <c r="J231" s="17">
        <v>853824</v>
      </c>
      <c r="K231" s="17">
        <v>0</v>
      </c>
      <c r="L231" s="17">
        <v>0</v>
      </c>
      <c r="M231" s="17">
        <v>0</v>
      </c>
      <c r="N231" s="17">
        <v>0</v>
      </c>
      <c r="O231" s="17">
        <v>0</v>
      </c>
      <c r="P231" s="17">
        <v>1745977</v>
      </c>
      <c r="Q231" s="17">
        <v>123978</v>
      </c>
      <c r="R231" s="17">
        <v>276630</v>
      </c>
      <c r="S231" s="17">
        <v>21811</v>
      </c>
      <c r="T231" s="17">
        <v>9100</v>
      </c>
      <c r="U231" s="17">
        <v>86560</v>
      </c>
      <c r="V231" s="17">
        <v>23749</v>
      </c>
      <c r="W231" s="17">
        <v>0</v>
      </c>
      <c r="X231" s="17">
        <v>106400</v>
      </c>
      <c r="Y231" s="17">
        <v>0</v>
      </c>
      <c r="Z231" s="17">
        <v>0</v>
      </c>
      <c r="AA231" s="17">
        <v>15181822</v>
      </c>
      <c r="AB231" s="17">
        <v>0</v>
      </c>
      <c r="AC231" s="17">
        <v>0</v>
      </c>
      <c r="AD231" s="17">
        <f t="shared" si="4"/>
        <v>14327998</v>
      </c>
    </row>
    <row r="232" spans="1:30" x14ac:dyDescent="0.3">
      <c r="A232" s="15" t="s">
        <v>457</v>
      </c>
      <c r="B232" s="14" t="s">
        <v>458</v>
      </c>
      <c r="C232" s="14">
        <v>1</v>
      </c>
      <c r="D232" s="14">
        <v>0</v>
      </c>
      <c r="E232" s="17">
        <v>6440546</v>
      </c>
      <c r="F232" s="17">
        <v>0</v>
      </c>
      <c r="G232" s="17">
        <v>0</v>
      </c>
      <c r="H232" s="17">
        <v>3784</v>
      </c>
      <c r="I232" s="17">
        <v>813798</v>
      </c>
      <c r="J232" s="17">
        <v>844398</v>
      </c>
      <c r="K232" s="17">
        <v>0</v>
      </c>
      <c r="L232" s="17">
        <v>0</v>
      </c>
      <c r="M232" s="17">
        <v>0</v>
      </c>
      <c r="N232" s="17">
        <v>0</v>
      </c>
      <c r="O232" s="17">
        <v>0</v>
      </c>
      <c r="P232" s="17">
        <v>926101</v>
      </c>
      <c r="Q232" s="17">
        <v>460580</v>
      </c>
      <c r="R232" s="17">
        <v>208294</v>
      </c>
      <c r="S232" s="17">
        <v>8929</v>
      </c>
      <c r="T232" s="17">
        <v>3725</v>
      </c>
      <c r="U232" s="17">
        <v>35708</v>
      </c>
      <c r="V232" s="17">
        <v>11871</v>
      </c>
      <c r="W232" s="17">
        <v>0</v>
      </c>
      <c r="X232" s="17">
        <v>204406</v>
      </c>
      <c r="Y232" s="17">
        <v>0</v>
      </c>
      <c r="Z232" s="17">
        <v>0</v>
      </c>
      <c r="AA232" s="17">
        <v>9962140</v>
      </c>
      <c r="AB232" s="17">
        <v>0</v>
      </c>
      <c r="AC232" s="17">
        <v>100000</v>
      </c>
      <c r="AD232" s="17">
        <f t="shared" si="4"/>
        <v>9117742</v>
      </c>
    </row>
    <row r="233" spans="1:30" x14ac:dyDescent="0.3">
      <c r="A233" s="15" t="s">
        <v>459</v>
      </c>
      <c r="B233" s="14" t="s">
        <v>460</v>
      </c>
      <c r="C233" s="14">
        <v>1</v>
      </c>
      <c r="D233" s="14">
        <v>0</v>
      </c>
      <c r="E233" s="17">
        <v>15558778</v>
      </c>
      <c r="F233" s="17">
        <v>0</v>
      </c>
      <c r="G233" s="17">
        <v>0</v>
      </c>
      <c r="H233" s="17">
        <v>19940</v>
      </c>
      <c r="I233" s="17">
        <v>2028001</v>
      </c>
      <c r="J233" s="17">
        <v>629660</v>
      </c>
      <c r="K233" s="17">
        <v>0</v>
      </c>
      <c r="L233" s="17">
        <v>0</v>
      </c>
      <c r="M233" s="17">
        <v>0</v>
      </c>
      <c r="N233" s="17">
        <v>0</v>
      </c>
      <c r="O233" s="17">
        <v>0</v>
      </c>
      <c r="P233" s="17">
        <v>1723677</v>
      </c>
      <c r="Q233" s="17">
        <v>488484</v>
      </c>
      <c r="R233" s="17">
        <v>382735</v>
      </c>
      <c r="S233" s="17">
        <v>21227</v>
      </c>
      <c r="T233" s="17">
        <v>8856</v>
      </c>
      <c r="U233" s="17">
        <v>82948</v>
      </c>
      <c r="V233" s="17">
        <v>27091</v>
      </c>
      <c r="W233" s="17">
        <v>0</v>
      </c>
      <c r="X233" s="17">
        <v>632082</v>
      </c>
      <c r="Y233" s="17">
        <v>0</v>
      </c>
      <c r="Z233" s="17">
        <v>0</v>
      </c>
      <c r="AA233" s="17">
        <v>21603479</v>
      </c>
      <c r="AB233" s="17">
        <v>0</v>
      </c>
      <c r="AC233" s="17">
        <v>136766</v>
      </c>
      <c r="AD233" s="17">
        <f t="shared" si="4"/>
        <v>20973819</v>
      </c>
    </row>
    <row r="234" spans="1:30" x14ac:dyDescent="0.3">
      <c r="A234" s="15" t="s">
        <v>461</v>
      </c>
      <c r="B234" s="14" t="s">
        <v>462</v>
      </c>
      <c r="C234" s="14">
        <v>1</v>
      </c>
      <c r="D234" s="14">
        <v>0</v>
      </c>
      <c r="E234" s="17">
        <v>9378375</v>
      </c>
      <c r="F234" s="17">
        <v>0</v>
      </c>
      <c r="G234" s="17">
        <v>0</v>
      </c>
      <c r="H234" s="17">
        <v>2819</v>
      </c>
      <c r="I234" s="17">
        <v>936288</v>
      </c>
      <c r="J234" s="17">
        <v>1115173</v>
      </c>
      <c r="K234" s="17">
        <v>53104</v>
      </c>
      <c r="L234" s="17">
        <v>0</v>
      </c>
      <c r="M234" s="17">
        <v>0</v>
      </c>
      <c r="N234" s="17">
        <v>0</v>
      </c>
      <c r="O234" s="17">
        <v>0</v>
      </c>
      <c r="P234" s="17">
        <v>980877</v>
      </c>
      <c r="Q234" s="17">
        <v>91898</v>
      </c>
      <c r="R234" s="17">
        <v>97420</v>
      </c>
      <c r="S234" s="17">
        <v>9108</v>
      </c>
      <c r="T234" s="17">
        <v>3800</v>
      </c>
      <c r="U234" s="17">
        <v>35824</v>
      </c>
      <c r="V234" s="17">
        <v>11301</v>
      </c>
      <c r="W234" s="17">
        <v>0</v>
      </c>
      <c r="X234" s="17">
        <v>277203</v>
      </c>
      <c r="Y234" s="17">
        <v>0</v>
      </c>
      <c r="Z234" s="17">
        <v>0</v>
      </c>
      <c r="AA234" s="17">
        <v>12993190</v>
      </c>
      <c r="AB234" s="17">
        <v>0</v>
      </c>
      <c r="AC234" s="17">
        <v>100000</v>
      </c>
      <c r="AD234" s="17">
        <f t="shared" si="4"/>
        <v>11824913</v>
      </c>
    </row>
    <row r="235" spans="1:30" x14ac:dyDescent="0.3">
      <c r="A235" s="15" t="s">
        <v>463</v>
      </c>
      <c r="B235" s="14" t="s">
        <v>464</v>
      </c>
      <c r="C235" s="14">
        <v>1</v>
      </c>
      <c r="D235" s="14">
        <v>0</v>
      </c>
      <c r="E235" s="17">
        <v>7098739</v>
      </c>
      <c r="F235" s="17">
        <v>0</v>
      </c>
      <c r="G235" s="17">
        <v>0</v>
      </c>
      <c r="H235" s="17">
        <v>0</v>
      </c>
      <c r="I235" s="17">
        <v>964053</v>
      </c>
      <c r="J235" s="17">
        <v>758409</v>
      </c>
      <c r="K235" s="17">
        <v>0</v>
      </c>
      <c r="L235" s="17">
        <v>0</v>
      </c>
      <c r="M235" s="17">
        <v>0</v>
      </c>
      <c r="N235" s="17">
        <v>0</v>
      </c>
      <c r="O235" s="17">
        <v>0</v>
      </c>
      <c r="P235" s="17">
        <v>982580</v>
      </c>
      <c r="Q235" s="17">
        <v>70432</v>
      </c>
      <c r="R235" s="17">
        <v>56159</v>
      </c>
      <c r="S235" s="17">
        <v>10681</v>
      </c>
      <c r="T235" s="17">
        <v>0</v>
      </c>
      <c r="U235" s="17">
        <v>42465</v>
      </c>
      <c r="V235" s="17">
        <v>12993</v>
      </c>
      <c r="W235" s="17">
        <v>0</v>
      </c>
      <c r="X235" s="17">
        <v>124245</v>
      </c>
      <c r="Y235" s="17">
        <v>0</v>
      </c>
      <c r="Z235" s="17">
        <v>0</v>
      </c>
      <c r="AA235" s="17">
        <v>10120756</v>
      </c>
      <c r="AB235" s="17">
        <v>0</v>
      </c>
      <c r="AC235" s="17">
        <v>0</v>
      </c>
      <c r="AD235" s="17">
        <f t="shared" si="4"/>
        <v>9362347</v>
      </c>
    </row>
    <row r="236" spans="1:30" x14ac:dyDescent="0.3">
      <c r="A236" s="15" t="s">
        <v>465</v>
      </c>
      <c r="B236" s="14" t="s">
        <v>466</v>
      </c>
      <c r="C236" s="14">
        <v>1</v>
      </c>
      <c r="D236" s="14">
        <v>0</v>
      </c>
      <c r="E236" s="17">
        <v>2860905</v>
      </c>
      <c r="F236" s="17">
        <v>0</v>
      </c>
      <c r="G236" s="17">
        <v>0</v>
      </c>
      <c r="H236" s="17">
        <v>0</v>
      </c>
      <c r="I236" s="17">
        <v>498471</v>
      </c>
      <c r="J236" s="17">
        <v>344099</v>
      </c>
      <c r="K236" s="17">
        <v>0</v>
      </c>
      <c r="L236" s="17">
        <v>0</v>
      </c>
      <c r="M236" s="17">
        <v>0</v>
      </c>
      <c r="N236" s="17">
        <v>0</v>
      </c>
      <c r="O236" s="17">
        <v>0</v>
      </c>
      <c r="P236" s="17">
        <v>462747</v>
      </c>
      <c r="Q236" s="17">
        <v>89127</v>
      </c>
      <c r="R236" s="17">
        <v>0</v>
      </c>
      <c r="S236" s="17">
        <v>3371</v>
      </c>
      <c r="T236" s="17">
        <v>1406</v>
      </c>
      <c r="U236" s="17">
        <v>12349</v>
      </c>
      <c r="V236" s="17">
        <v>4155</v>
      </c>
      <c r="W236" s="17">
        <v>0</v>
      </c>
      <c r="X236" s="17">
        <v>30843</v>
      </c>
      <c r="Y236" s="17">
        <v>0</v>
      </c>
      <c r="Z236" s="17">
        <v>0</v>
      </c>
      <c r="AA236" s="17">
        <v>4307473</v>
      </c>
      <c r="AB236" s="17">
        <v>0</v>
      </c>
      <c r="AC236" s="17">
        <v>100000</v>
      </c>
      <c r="AD236" s="17">
        <f t="shared" si="4"/>
        <v>3963374</v>
      </c>
    </row>
    <row r="237" spans="1:30" x14ac:dyDescent="0.3">
      <c r="A237" s="15" t="s">
        <v>467</v>
      </c>
      <c r="B237" s="14" t="s">
        <v>468</v>
      </c>
      <c r="C237" s="14">
        <v>1</v>
      </c>
      <c r="D237" s="14">
        <v>0</v>
      </c>
      <c r="E237" s="17">
        <v>6375746</v>
      </c>
      <c r="F237" s="17">
        <v>0</v>
      </c>
      <c r="G237" s="17">
        <v>0</v>
      </c>
      <c r="H237" s="17">
        <v>0</v>
      </c>
      <c r="I237" s="17">
        <v>1079863</v>
      </c>
      <c r="J237" s="17">
        <v>1363622</v>
      </c>
      <c r="K237" s="17">
        <v>0</v>
      </c>
      <c r="L237" s="17">
        <v>0</v>
      </c>
      <c r="M237" s="17">
        <v>0</v>
      </c>
      <c r="N237" s="17">
        <v>0</v>
      </c>
      <c r="O237" s="17">
        <v>0</v>
      </c>
      <c r="P237" s="17">
        <v>526287</v>
      </c>
      <c r="Q237" s="17">
        <v>142687</v>
      </c>
      <c r="R237" s="17">
        <v>68895</v>
      </c>
      <c r="S237" s="17">
        <v>21377</v>
      </c>
      <c r="T237" s="17">
        <v>8918</v>
      </c>
      <c r="U237" s="17">
        <v>84579</v>
      </c>
      <c r="V237" s="17">
        <v>19892</v>
      </c>
      <c r="W237" s="17">
        <v>0</v>
      </c>
      <c r="X237" s="17">
        <v>0</v>
      </c>
      <c r="Y237" s="17">
        <v>0</v>
      </c>
      <c r="Z237" s="17">
        <v>0</v>
      </c>
      <c r="AA237" s="17">
        <v>9691866</v>
      </c>
      <c r="AB237" s="17">
        <v>0</v>
      </c>
      <c r="AC237" s="17">
        <v>0</v>
      </c>
      <c r="AD237" s="17">
        <f t="shared" si="4"/>
        <v>8328244</v>
      </c>
    </row>
    <row r="238" spans="1:30" x14ac:dyDescent="0.3">
      <c r="A238" s="15" t="s">
        <v>469</v>
      </c>
      <c r="B238" s="14" t="s">
        <v>470</v>
      </c>
      <c r="C238" s="14">
        <v>1</v>
      </c>
      <c r="D238" s="14">
        <v>0</v>
      </c>
      <c r="E238" s="17">
        <v>4457358</v>
      </c>
      <c r="F238" s="17">
        <v>0</v>
      </c>
      <c r="G238" s="17">
        <v>158847</v>
      </c>
      <c r="H238" s="17">
        <v>0</v>
      </c>
      <c r="I238" s="17">
        <v>687545</v>
      </c>
      <c r="J238" s="17">
        <v>443701</v>
      </c>
      <c r="K238" s="17">
        <v>0</v>
      </c>
      <c r="L238" s="17">
        <v>0</v>
      </c>
      <c r="M238" s="17">
        <v>0</v>
      </c>
      <c r="N238" s="17">
        <v>0</v>
      </c>
      <c r="O238" s="17">
        <v>0</v>
      </c>
      <c r="P238" s="17">
        <v>489223</v>
      </c>
      <c r="Q238" s="17">
        <v>0</v>
      </c>
      <c r="R238" s="17">
        <v>0</v>
      </c>
      <c r="S238" s="17">
        <v>5079</v>
      </c>
      <c r="T238" s="17">
        <v>2118</v>
      </c>
      <c r="U238" s="17">
        <v>19922</v>
      </c>
      <c r="V238" s="17">
        <v>5464</v>
      </c>
      <c r="W238" s="17">
        <v>0</v>
      </c>
      <c r="X238" s="17">
        <v>226126</v>
      </c>
      <c r="Y238" s="17">
        <v>0</v>
      </c>
      <c r="Z238" s="17">
        <v>0</v>
      </c>
      <c r="AA238" s="17">
        <v>6495383</v>
      </c>
      <c r="AB238" s="17">
        <v>0</v>
      </c>
      <c r="AC238" s="17">
        <v>100000</v>
      </c>
      <c r="AD238" s="17">
        <f t="shared" si="4"/>
        <v>6051682</v>
      </c>
    </row>
    <row r="239" spans="1:30" x14ac:dyDescent="0.3">
      <c r="A239" s="15" t="s">
        <v>471</v>
      </c>
      <c r="B239" s="14" t="s">
        <v>472</v>
      </c>
      <c r="C239" s="14">
        <v>1</v>
      </c>
      <c r="D239" s="14">
        <v>0</v>
      </c>
      <c r="E239" s="17">
        <v>7649300</v>
      </c>
      <c r="F239" s="17">
        <v>0</v>
      </c>
      <c r="G239" s="17">
        <v>0</v>
      </c>
      <c r="H239" s="17">
        <v>8431</v>
      </c>
      <c r="I239" s="17">
        <v>1199555</v>
      </c>
      <c r="J239" s="17">
        <v>1353115</v>
      </c>
      <c r="K239" s="17">
        <v>0</v>
      </c>
      <c r="L239" s="17">
        <v>0</v>
      </c>
      <c r="M239" s="17">
        <v>0</v>
      </c>
      <c r="N239" s="17">
        <v>0</v>
      </c>
      <c r="O239" s="17">
        <v>0</v>
      </c>
      <c r="P239" s="17">
        <v>896297</v>
      </c>
      <c r="Q239" s="17">
        <v>71333</v>
      </c>
      <c r="R239" s="17">
        <v>93729</v>
      </c>
      <c r="S239" s="17">
        <v>9573</v>
      </c>
      <c r="T239" s="17">
        <v>242</v>
      </c>
      <c r="U239" s="17">
        <v>38562</v>
      </c>
      <c r="V239" s="17">
        <v>11026</v>
      </c>
      <c r="W239" s="17">
        <v>0</v>
      </c>
      <c r="X239" s="17">
        <v>99759</v>
      </c>
      <c r="Y239" s="17">
        <v>0</v>
      </c>
      <c r="Z239" s="17">
        <v>0</v>
      </c>
      <c r="AA239" s="17">
        <v>11430922</v>
      </c>
      <c r="AB239" s="17">
        <v>0</v>
      </c>
      <c r="AC239" s="17">
        <v>100000</v>
      </c>
      <c r="AD239" s="17">
        <f t="shared" si="4"/>
        <v>10077807</v>
      </c>
    </row>
    <row r="240" spans="1:30" x14ac:dyDescent="0.3">
      <c r="A240" s="15" t="s">
        <v>473</v>
      </c>
      <c r="B240" s="14" t="s">
        <v>474</v>
      </c>
      <c r="C240" s="14">
        <v>1</v>
      </c>
      <c r="D240" s="14">
        <v>0</v>
      </c>
      <c r="E240" s="17">
        <v>3446983</v>
      </c>
      <c r="F240" s="17">
        <v>0</v>
      </c>
      <c r="G240" s="17">
        <v>0</v>
      </c>
      <c r="H240" s="17">
        <v>0</v>
      </c>
      <c r="I240" s="17">
        <v>403817</v>
      </c>
      <c r="J240" s="17">
        <v>577613</v>
      </c>
      <c r="K240" s="17">
        <v>0</v>
      </c>
      <c r="L240" s="17">
        <v>0</v>
      </c>
      <c r="M240" s="17">
        <v>0</v>
      </c>
      <c r="N240" s="17">
        <v>0</v>
      </c>
      <c r="O240" s="17">
        <v>0</v>
      </c>
      <c r="P240" s="17">
        <v>447856</v>
      </c>
      <c r="Q240" s="17">
        <v>15089</v>
      </c>
      <c r="R240" s="17">
        <v>83807</v>
      </c>
      <c r="S240" s="17">
        <v>9573</v>
      </c>
      <c r="T240" s="17">
        <v>3993</v>
      </c>
      <c r="U240" s="17">
        <v>31688</v>
      </c>
      <c r="V240" s="17">
        <v>8985</v>
      </c>
      <c r="W240" s="17">
        <v>0</v>
      </c>
      <c r="X240" s="17">
        <v>69500</v>
      </c>
      <c r="Y240" s="17">
        <v>7730</v>
      </c>
      <c r="Z240" s="17">
        <v>0</v>
      </c>
      <c r="AA240" s="17">
        <v>5106634</v>
      </c>
      <c r="AB240" s="17">
        <v>0</v>
      </c>
      <c r="AC240" s="17">
        <v>0</v>
      </c>
      <c r="AD240" s="17">
        <f t="shared" si="4"/>
        <v>4529021</v>
      </c>
    </row>
    <row r="241" spans="1:30" x14ac:dyDescent="0.3">
      <c r="A241" s="15" t="s">
        <v>475</v>
      </c>
      <c r="B241" s="14" t="s">
        <v>476</v>
      </c>
      <c r="C241" s="14">
        <v>1</v>
      </c>
      <c r="D241" s="14">
        <v>0</v>
      </c>
      <c r="E241" s="17">
        <v>10672278</v>
      </c>
      <c r="F241" s="17">
        <v>0</v>
      </c>
      <c r="G241" s="17">
        <v>0</v>
      </c>
      <c r="H241" s="17">
        <v>0</v>
      </c>
      <c r="I241" s="17">
        <v>1594753</v>
      </c>
      <c r="J241" s="17">
        <v>1304530</v>
      </c>
      <c r="K241" s="17">
        <v>0</v>
      </c>
      <c r="L241" s="17">
        <v>0</v>
      </c>
      <c r="M241" s="17">
        <v>0</v>
      </c>
      <c r="N241" s="17">
        <v>0</v>
      </c>
      <c r="O241" s="17">
        <v>0</v>
      </c>
      <c r="P241" s="17">
        <v>1845281</v>
      </c>
      <c r="Q241" s="17">
        <v>319590</v>
      </c>
      <c r="R241" s="17">
        <v>224168</v>
      </c>
      <c r="S241" s="17">
        <v>20014</v>
      </c>
      <c r="T241" s="17">
        <v>8350</v>
      </c>
      <c r="U241" s="17">
        <v>79978</v>
      </c>
      <c r="V241" s="17">
        <v>24993</v>
      </c>
      <c r="W241" s="17">
        <v>0</v>
      </c>
      <c r="X241" s="17">
        <v>55488</v>
      </c>
      <c r="Y241" s="17">
        <v>0</v>
      </c>
      <c r="Z241" s="17">
        <v>0</v>
      </c>
      <c r="AA241" s="17">
        <v>16149423</v>
      </c>
      <c r="AB241" s="17">
        <v>0</v>
      </c>
      <c r="AC241" s="17">
        <v>0</v>
      </c>
      <c r="AD241" s="17">
        <f t="shared" si="4"/>
        <v>14844893</v>
      </c>
    </row>
    <row r="242" spans="1:30" x14ac:dyDescent="0.3">
      <c r="A242" s="15" t="s">
        <v>477</v>
      </c>
      <c r="B242" s="14" t="s">
        <v>478</v>
      </c>
      <c r="C242" s="14">
        <v>1</v>
      </c>
      <c r="D242" s="14">
        <v>0</v>
      </c>
      <c r="E242" s="17">
        <v>4312569</v>
      </c>
      <c r="F242" s="17">
        <v>0</v>
      </c>
      <c r="G242" s="17">
        <v>0</v>
      </c>
      <c r="H242" s="17">
        <v>0</v>
      </c>
      <c r="I242" s="17">
        <v>453259</v>
      </c>
      <c r="J242" s="17">
        <v>1295992</v>
      </c>
      <c r="K242" s="17">
        <v>0</v>
      </c>
      <c r="L242" s="17">
        <v>0</v>
      </c>
      <c r="M242" s="17">
        <v>0</v>
      </c>
      <c r="N242" s="17">
        <v>0</v>
      </c>
      <c r="O242" s="17">
        <v>0</v>
      </c>
      <c r="P242" s="17">
        <v>521220</v>
      </c>
      <c r="Q242" s="17">
        <v>67831</v>
      </c>
      <c r="R242" s="17">
        <v>0</v>
      </c>
      <c r="S242" s="17">
        <v>6637</v>
      </c>
      <c r="T242" s="17">
        <v>2768</v>
      </c>
      <c r="U242" s="17">
        <v>24757</v>
      </c>
      <c r="V242" s="17">
        <v>8223</v>
      </c>
      <c r="W242" s="17">
        <v>0</v>
      </c>
      <c r="X242" s="17">
        <v>256955</v>
      </c>
      <c r="Y242" s="17">
        <v>0</v>
      </c>
      <c r="Z242" s="17">
        <v>0</v>
      </c>
      <c r="AA242" s="17">
        <v>6950211</v>
      </c>
      <c r="AB242" s="17">
        <v>0</v>
      </c>
      <c r="AC242" s="17">
        <v>100000</v>
      </c>
      <c r="AD242" s="17">
        <f t="shared" si="4"/>
        <v>5654219</v>
      </c>
    </row>
    <row r="243" spans="1:30" x14ac:dyDescent="0.3">
      <c r="A243" s="15" t="s">
        <v>479</v>
      </c>
      <c r="B243" s="14" t="s">
        <v>480</v>
      </c>
      <c r="C243" s="14">
        <v>1</v>
      </c>
      <c r="D243" s="14">
        <v>0</v>
      </c>
      <c r="E243" s="17">
        <v>17195732</v>
      </c>
      <c r="F243" s="17">
        <v>0</v>
      </c>
      <c r="G243" s="17">
        <v>0</v>
      </c>
      <c r="H243" s="17">
        <v>0</v>
      </c>
      <c r="I243" s="17">
        <v>1967151</v>
      </c>
      <c r="J243" s="17">
        <v>2978922</v>
      </c>
      <c r="K243" s="17">
        <v>178770</v>
      </c>
      <c r="L243" s="17">
        <v>0</v>
      </c>
      <c r="M243" s="17">
        <v>0</v>
      </c>
      <c r="N243" s="17">
        <v>0</v>
      </c>
      <c r="O243" s="17">
        <v>0</v>
      </c>
      <c r="P243" s="17">
        <v>2299842</v>
      </c>
      <c r="Q243" s="17">
        <v>492326</v>
      </c>
      <c r="R243" s="17">
        <v>128619</v>
      </c>
      <c r="S243" s="17">
        <v>31279</v>
      </c>
      <c r="T243" s="17">
        <v>13050</v>
      </c>
      <c r="U243" s="17">
        <v>116500</v>
      </c>
      <c r="V243" s="17">
        <v>39767</v>
      </c>
      <c r="W243" s="17">
        <v>0</v>
      </c>
      <c r="X243" s="17">
        <v>274186</v>
      </c>
      <c r="Y243" s="17">
        <v>0</v>
      </c>
      <c r="Z243" s="17">
        <v>0</v>
      </c>
      <c r="AA243" s="17">
        <v>25716144</v>
      </c>
      <c r="AB243" s="17">
        <v>0</v>
      </c>
      <c r="AC243" s="17">
        <v>0</v>
      </c>
      <c r="AD243" s="17">
        <f t="shared" si="4"/>
        <v>22558452</v>
      </c>
    </row>
    <row r="244" spans="1:30" x14ac:dyDescent="0.3">
      <c r="A244" s="15" t="s">
        <v>481</v>
      </c>
      <c r="B244" s="14" t="s">
        <v>482</v>
      </c>
      <c r="C244" s="14">
        <v>1</v>
      </c>
      <c r="D244" s="14">
        <v>0</v>
      </c>
      <c r="E244" s="17">
        <v>5224669</v>
      </c>
      <c r="F244" s="17">
        <v>0</v>
      </c>
      <c r="G244" s="17">
        <v>0</v>
      </c>
      <c r="H244" s="17">
        <v>2438</v>
      </c>
      <c r="I244" s="17">
        <v>709437</v>
      </c>
      <c r="J244" s="17">
        <v>1038532</v>
      </c>
      <c r="K244" s="17">
        <v>0</v>
      </c>
      <c r="L244" s="17">
        <v>0</v>
      </c>
      <c r="M244" s="17">
        <v>0</v>
      </c>
      <c r="N244" s="17">
        <v>0</v>
      </c>
      <c r="O244" s="17">
        <v>0</v>
      </c>
      <c r="P244" s="17">
        <v>889504</v>
      </c>
      <c r="Q244" s="17">
        <v>13162</v>
      </c>
      <c r="R244" s="17">
        <v>71309</v>
      </c>
      <c r="S244" s="17">
        <v>6247</v>
      </c>
      <c r="T244" s="17">
        <v>2606</v>
      </c>
      <c r="U244" s="17">
        <v>24640</v>
      </c>
      <c r="V244" s="17">
        <v>8356</v>
      </c>
      <c r="W244" s="17">
        <v>0</v>
      </c>
      <c r="X244" s="17">
        <v>69466</v>
      </c>
      <c r="Y244" s="17">
        <v>0</v>
      </c>
      <c r="Z244" s="17">
        <v>0</v>
      </c>
      <c r="AA244" s="17">
        <v>8060366</v>
      </c>
      <c r="AB244" s="17">
        <v>0</v>
      </c>
      <c r="AC244" s="17">
        <v>100000</v>
      </c>
      <c r="AD244" s="17">
        <f t="shared" si="4"/>
        <v>7021834</v>
      </c>
    </row>
    <row r="245" spans="1:30" x14ac:dyDescent="0.3">
      <c r="A245" s="15" t="s">
        <v>483</v>
      </c>
      <c r="B245" s="14" t="s">
        <v>484</v>
      </c>
      <c r="C245" s="14">
        <v>1</v>
      </c>
      <c r="D245" s="14">
        <v>0</v>
      </c>
      <c r="E245" s="17">
        <v>13360062</v>
      </c>
      <c r="F245" s="17">
        <v>0</v>
      </c>
      <c r="G245" s="17">
        <v>0</v>
      </c>
      <c r="H245" s="17">
        <v>8923</v>
      </c>
      <c r="I245" s="17">
        <v>2480391</v>
      </c>
      <c r="J245" s="17">
        <v>1906317</v>
      </c>
      <c r="K245" s="17">
        <v>0</v>
      </c>
      <c r="L245" s="17">
        <v>0</v>
      </c>
      <c r="M245" s="17">
        <v>0</v>
      </c>
      <c r="N245" s="17">
        <v>0</v>
      </c>
      <c r="O245" s="17">
        <v>0</v>
      </c>
      <c r="P245" s="17">
        <v>1331840</v>
      </c>
      <c r="Q245" s="17">
        <v>473131</v>
      </c>
      <c r="R245" s="17">
        <v>30963</v>
      </c>
      <c r="S245" s="17">
        <v>29286</v>
      </c>
      <c r="T245" s="17">
        <v>12218</v>
      </c>
      <c r="U245" s="17">
        <v>114869</v>
      </c>
      <c r="V245" s="17">
        <v>35910</v>
      </c>
      <c r="W245" s="17">
        <v>0</v>
      </c>
      <c r="X245" s="17">
        <v>365040</v>
      </c>
      <c r="Y245" s="17">
        <v>0</v>
      </c>
      <c r="Z245" s="17">
        <v>0</v>
      </c>
      <c r="AA245" s="17">
        <v>20148950</v>
      </c>
      <c r="AB245" s="17">
        <v>0</v>
      </c>
      <c r="AC245" s="17">
        <v>0</v>
      </c>
      <c r="AD245" s="17">
        <f t="shared" si="4"/>
        <v>18242633</v>
      </c>
    </row>
    <row r="246" spans="1:30" x14ac:dyDescent="0.3">
      <c r="A246" s="15" t="s">
        <v>485</v>
      </c>
      <c r="B246" s="14" t="s">
        <v>486</v>
      </c>
      <c r="C246" s="14">
        <v>1</v>
      </c>
      <c r="D246" s="14">
        <v>0</v>
      </c>
      <c r="E246" s="17">
        <v>8209392</v>
      </c>
      <c r="F246" s="17">
        <v>0</v>
      </c>
      <c r="G246" s="17">
        <v>0</v>
      </c>
      <c r="H246" s="17">
        <v>4827</v>
      </c>
      <c r="I246" s="17">
        <v>2564431</v>
      </c>
      <c r="J246" s="17">
        <v>1791293</v>
      </c>
      <c r="K246" s="17">
        <v>350475</v>
      </c>
      <c r="L246" s="17">
        <v>0</v>
      </c>
      <c r="M246" s="17">
        <v>0</v>
      </c>
      <c r="N246" s="17">
        <v>0</v>
      </c>
      <c r="O246" s="17">
        <v>0</v>
      </c>
      <c r="P246" s="17">
        <v>1895184</v>
      </c>
      <c r="Q246" s="17">
        <v>530931</v>
      </c>
      <c r="R246" s="17">
        <v>648689</v>
      </c>
      <c r="S246" s="17">
        <v>83529</v>
      </c>
      <c r="T246" s="17">
        <v>34850</v>
      </c>
      <c r="U246" s="17">
        <v>232709</v>
      </c>
      <c r="V246" s="17">
        <v>89600</v>
      </c>
      <c r="W246" s="17">
        <v>0</v>
      </c>
      <c r="X246" s="17">
        <v>0</v>
      </c>
      <c r="Y246" s="17">
        <v>0</v>
      </c>
      <c r="Z246" s="17">
        <v>0</v>
      </c>
      <c r="AA246" s="17">
        <v>16435910</v>
      </c>
      <c r="AB246" s="17">
        <v>0</v>
      </c>
      <c r="AC246" s="17">
        <v>0</v>
      </c>
      <c r="AD246" s="17">
        <f t="shared" si="4"/>
        <v>14294142</v>
      </c>
    </row>
    <row r="247" spans="1:30" x14ac:dyDescent="0.3">
      <c r="A247" s="15" t="s">
        <v>487</v>
      </c>
      <c r="B247" s="14" t="s">
        <v>488</v>
      </c>
      <c r="C247" s="14">
        <v>1</v>
      </c>
      <c r="D247" s="14">
        <v>0</v>
      </c>
      <c r="E247" s="17">
        <v>23015896</v>
      </c>
      <c r="F247" s="17">
        <v>0</v>
      </c>
      <c r="G247" s="17">
        <v>1154706</v>
      </c>
      <c r="H247" s="17">
        <v>13146</v>
      </c>
      <c r="I247" s="17">
        <v>4818690</v>
      </c>
      <c r="J247" s="17">
        <v>5146847</v>
      </c>
      <c r="K247" s="17">
        <v>0</v>
      </c>
      <c r="L247" s="17">
        <v>0</v>
      </c>
      <c r="M247" s="17">
        <v>0</v>
      </c>
      <c r="N247" s="17">
        <v>0</v>
      </c>
      <c r="O247" s="17">
        <v>0</v>
      </c>
      <c r="P247" s="17">
        <v>3430087</v>
      </c>
      <c r="Q247" s="17">
        <v>1893900</v>
      </c>
      <c r="R247" s="17">
        <v>858917</v>
      </c>
      <c r="S247" s="17">
        <v>67665</v>
      </c>
      <c r="T247" s="17">
        <v>28231</v>
      </c>
      <c r="U247" s="17">
        <v>247330</v>
      </c>
      <c r="V247" s="17">
        <v>77174</v>
      </c>
      <c r="W247" s="17">
        <v>0</v>
      </c>
      <c r="X247" s="17">
        <v>900000</v>
      </c>
      <c r="Y247" s="17">
        <v>0</v>
      </c>
      <c r="Z247" s="17">
        <v>0</v>
      </c>
      <c r="AA247" s="17">
        <v>41652589</v>
      </c>
      <c r="AB247" s="17">
        <v>0</v>
      </c>
      <c r="AC247" s="17">
        <v>0</v>
      </c>
      <c r="AD247" s="17">
        <f t="shared" si="4"/>
        <v>36505742</v>
      </c>
    </row>
    <row r="248" spans="1:30" x14ac:dyDescent="0.3">
      <c r="A248" s="15" t="s">
        <v>489</v>
      </c>
      <c r="B248" s="14" t="s">
        <v>490</v>
      </c>
      <c r="C248" s="14">
        <v>1</v>
      </c>
      <c r="D248" s="14">
        <v>0</v>
      </c>
      <c r="E248" s="17">
        <v>63197962</v>
      </c>
      <c r="F248" s="17">
        <v>0</v>
      </c>
      <c r="G248" s="17">
        <v>0</v>
      </c>
      <c r="H248" s="17">
        <v>20848</v>
      </c>
      <c r="I248" s="17">
        <v>13344414</v>
      </c>
      <c r="J248" s="17">
        <v>11915537</v>
      </c>
      <c r="K248" s="17">
        <v>0</v>
      </c>
      <c r="L248" s="17">
        <v>0</v>
      </c>
      <c r="M248" s="17">
        <v>0</v>
      </c>
      <c r="N248" s="17">
        <v>0</v>
      </c>
      <c r="O248" s="17">
        <v>0</v>
      </c>
      <c r="P248" s="17">
        <v>8110979</v>
      </c>
      <c r="Q248" s="17">
        <v>2081720</v>
      </c>
      <c r="R248" s="17">
        <v>1519757</v>
      </c>
      <c r="S248" s="17">
        <v>181843</v>
      </c>
      <c r="T248" s="17">
        <v>75868</v>
      </c>
      <c r="U248" s="17">
        <v>680477</v>
      </c>
      <c r="V248" s="17">
        <v>219442</v>
      </c>
      <c r="W248" s="17">
        <v>0</v>
      </c>
      <c r="X248" s="17">
        <v>1148754</v>
      </c>
      <c r="Y248" s="17">
        <v>0</v>
      </c>
      <c r="Z248" s="17">
        <v>0</v>
      </c>
      <c r="AA248" s="17">
        <v>102497601</v>
      </c>
      <c r="AB248" s="17">
        <v>0</v>
      </c>
      <c r="AC248" s="17">
        <v>535333</v>
      </c>
      <c r="AD248" s="17">
        <f t="shared" si="4"/>
        <v>90582064</v>
      </c>
    </row>
    <row r="249" spans="1:30" x14ac:dyDescent="0.3">
      <c r="A249" s="15" t="s">
        <v>491</v>
      </c>
      <c r="B249" s="14" t="s">
        <v>492</v>
      </c>
      <c r="C249" s="14">
        <v>1</v>
      </c>
      <c r="D249" s="14">
        <v>0</v>
      </c>
      <c r="E249" s="17">
        <v>15330470</v>
      </c>
      <c r="F249" s="17">
        <v>0</v>
      </c>
      <c r="G249" s="17">
        <v>0</v>
      </c>
      <c r="H249" s="17">
        <v>5512</v>
      </c>
      <c r="I249" s="17">
        <v>3209691</v>
      </c>
      <c r="J249" s="17">
        <v>8577124</v>
      </c>
      <c r="K249" s="17">
        <v>0</v>
      </c>
      <c r="L249" s="17">
        <v>0</v>
      </c>
      <c r="M249" s="17">
        <v>0</v>
      </c>
      <c r="N249" s="17">
        <v>0</v>
      </c>
      <c r="O249" s="17">
        <v>0</v>
      </c>
      <c r="P249" s="17">
        <v>4641702</v>
      </c>
      <c r="Q249" s="17">
        <v>935266</v>
      </c>
      <c r="R249" s="17">
        <v>852657</v>
      </c>
      <c r="S249" s="17">
        <v>52371</v>
      </c>
      <c r="T249" s="17">
        <v>21850</v>
      </c>
      <c r="U249" s="17">
        <v>139006</v>
      </c>
      <c r="V249" s="17">
        <v>59314</v>
      </c>
      <c r="W249" s="17">
        <v>0</v>
      </c>
      <c r="X249" s="17">
        <v>236197</v>
      </c>
      <c r="Y249" s="17">
        <v>0</v>
      </c>
      <c r="Z249" s="17">
        <v>0</v>
      </c>
      <c r="AA249" s="17">
        <v>34061160</v>
      </c>
      <c r="AB249" s="17">
        <v>0</v>
      </c>
      <c r="AC249" s="17">
        <v>0</v>
      </c>
      <c r="AD249" s="17">
        <f t="shared" si="4"/>
        <v>25484036</v>
      </c>
    </row>
    <row r="250" spans="1:30" x14ac:dyDescent="0.3">
      <c r="A250" s="15" t="s">
        <v>493</v>
      </c>
      <c r="B250" s="14" t="s">
        <v>494</v>
      </c>
      <c r="C250" s="14">
        <v>1</v>
      </c>
      <c r="D250" s="14">
        <v>0</v>
      </c>
      <c r="E250" s="17">
        <v>16313345</v>
      </c>
      <c r="F250" s="17">
        <v>0</v>
      </c>
      <c r="G250" s="17">
        <v>0</v>
      </c>
      <c r="H250" s="17">
        <v>0</v>
      </c>
      <c r="I250" s="17">
        <v>1976506</v>
      </c>
      <c r="J250" s="17">
        <v>3117137</v>
      </c>
      <c r="K250" s="17">
        <v>0</v>
      </c>
      <c r="L250" s="17">
        <v>0</v>
      </c>
      <c r="M250" s="17">
        <v>0</v>
      </c>
      <c r="N250" s="17">
        <v>0</v>
      </c>
      <c r="O250" s="17">
        <v>0</v>
      </c>
      <c r="P250" s="17">
        <v>3095166</v>
      </c>
      <c r="Q250" s="17">
        <v>789179</v>
      </c>
      <c r="R250" s="17">
        <v>392068</v>
      </c>
      <c r="S250" s="17">
        <v>56730</v>
      </c>
      <c r="T250" s="17">
        <v>23668</v>
      </c>
      <c r="U250" s="17">
        <v>220244</v>
      </c>
      <c r="V250" s="17">
        <v>70842</v>
      </c>
      <c r="W250" s="17">
        <v>0</v>
      </c>
      <c r="X250" s="17">
        <v>0</v>
      </c>
      <c r="Y250" s="17">
        <v>0</v>
      </c>
      <c r="Z250" s="17">
        <v>0</v>
      </c>
      <c r="AA250" s="17">
        <v>26054885</v>
      </c>
      <c r="AB250" s="17">
        <v>0</v>
      </c>
      <c r="AC250" s="17">
        <v>0</v>
      </c>
      <c r="AD250" s="17">
        <f t="shared" si="4"/>
        <v>22937748</v>
      </c>
    </row>
    <row r="251" spans="1:30" x14ac:dyDescent="0.3">
      <c r="A251" s="15" t="s">
        <v>495</v>
      </c>
      <c r="B251" s="14" t="s">
        <v>496</v>
      </c>
      <c r="C251" s="14">
        <v>1</v>
      </c>
      <c r="D251" s="14">
        <v>0</v>
      </c>
      <c r="E251" s="17">
        <v>8625902</v>
      </c>
      <c r="F251" s="17">
        <v>0</v>
      </c>
      <c r="G251" s="17">
        <v>0</v>
      </c>
      <c r="H251" s="17">
        <v>7284</v>
      </c>
      <c r="I251" s="17">
        <v>1860586</v>
      </c>
      <c r="J251" s="17">
        <v>2772469</v>
      </c>
      <c r="K251" s="17">
        <v>262553</v>
      </c>
      <c r="L251" s="17">
        <v>0</v>
      </c>
      <c r="M251" s="17">
        <v>0</v>
      </c>
      <c r="N251" s="17">
        <v>0</v>
      </c>
      <c r="O251" s="17">
        <v>0</v>
      </c>
      <c r="P251" s="17">
        <v>1704304</v>
      </c>
      <c r="Q251" s="17">
        <v>362366</v>
      </c>
      <c r="R251" s="17">
        <v>196297</v>
      </c>
      <c r="S251" s="17">
        <v>35144</v>
      </c>
      <c r="T251" s="17">
        <v>14662</v>
      </c>
      <c r="U251" s="17">
        <v>133568</v>
      </c>
      <c r="V251" s="17">
        <v>38890</v>
      </c>
      <c r="W251" s="17">
        <v>0</v>
      </c>
      <c r="X251" s="17">
        <v>75937</v>
      </c>
      <c r="Y251" s="17">
        <v>0</v>
      </c>
      <c r="Z251" s="17">
        <v>0</v>
      </c>
      <c r="AA251" s="17">
        <v>16089962</v>
      </c>
      <c r="AB251" s="17">
        <v>0</v>
      </c>
      <c r="AC251" s="17">
        <v>0</v>
      </c>
      <c r="AD251" s="17">
        <f t="shared" si="4"/>
        <v>13054940</v>
      </c>
    </row>
    <row r="252" spans="1:30" x14ac:dyDescent="0.3">
      <c r="A252" s="15" t="s">
        <v>497</v>
      </c>
      <c r="B252" s="14" t="s">
        <v>498</v>
      </c>
      <c r="C252" s="14">
        <v>1</v>
      </c>
      <c r="D252" s="14">
        <v>0</v>
      </c>
      <c r="E252" s="17">
        <v>21250290</v>
      </c>
      <c r="F252" s="17">
        <v>0</v>
      </c>
      <c r="G252" s="17">
        <v>0</v>
      </c>
      <c r="H252" s="17">
        <v>0</v>
      </c>
      <c r="I252" s="17">
        <v>3362003</v>
      </c>
      <c r="J252" s="17">
        <v>6920430</v>
      </c>
      <c r="K252" s="17">
        <v>0</v>
      </c>
      <c r="L252" s="17">
        <v>0</v>
      </c>
      <c r="M252" s="17">
        <v>0</v>
      </c>
      <c r="N252" s="17">
        <v>0</v>
      </c>
      <c r="O252" s="17">
        <v>0</v>
      </c>
      <c r="P252" s="17">
        <v>2739378</v>
      </c>
      <c r="Q252" s="17">
        <v>971565</v>
      </c>
      <c r="R252" s="17">
        <v>372602</v>
      </c>
      <c r="S252" s="17">
        <v>55090</v>
      </c>
      <c r="T252" s="17">
        <v>23037</v>
      </c>
      <c r="U252" s="17">
        <v>198487</v>
      </c>
      <c r="V252" s="17">
        <v>67526</v>
      </c>
      <c r="W252" s="17">
        <v>0</v>
      </c>
      <c r="X252" s="17">
        <v>0</v>
      </c>
      <c r="Y252" s="17">
        <v>0</v>
      </c>
      <c r="Z252" s="17">
        <v>0</v>
      </c>
      <c r="AA252" s="17">
        <v>35960408</v>
      </c>
      <c r="AB252" s="17">
        <v>0</v>
      </c>
      <c r="AC252" s="17">
        <v>0</v>
      </c>
      <c r="AD252" s="17">
        <f t="shared" si="4"/>
        <v>29039978</v>
      </c>
    </row>
    <row r="253" spans="1:30" x14ac:dyDescent="0.3">
      <c r="A253" s="15" t="s">
        <v>499</v>
      </c>
      <c r="B253" s="14" t="s">
        <v>500</v>
      </c>
      <c r="C253" s="14">
        <v>1</v>
      </c>
      <c r="D253" s="14">
        <v>0</v>
      </c>
      <c r="E253" s="17">
        <v>22351184</v>
      </c>
      <c r="F253" s="17">
        <v>0</v>
      </c>
      <c r="G253" s="17">
        <v>0</v>
      </c>
      <c r="H253" s="17">
        <v>3656</v>
      </c>
      <c r="I253" s="17">
        <v>4584294</v>
      </c>
      <c r="J253" s="17">
        <v>2849576</v>
      </c>
      <c r="K253" s="17">
        <v>0</v>
      </c>
      <c r="L253" s="17">
        <v>0</v>
      </c>
      <c r="M253" s="17">
        <v>0</v>
      </c>
      <c r="N253" s="17">
        <v>0</v>
      </c>
      <c r="O253" s="17">
        <v>0</v>
      </c>
      <c r="P253" s="17">
        <v>3960305</v>
      </c>
      <c r="Q253" s="17">
        <v>672206</v>
      </c>
      <c r="R253" s="17">
        <v>327551</v>
      </c>
      <c r="S253" s="17">
        <v>67920</v>
      </c>
      <c r="T253" s="17">
        <v>28337</v>
      </c>
      <c r="U253" s="17">
        <v>268183</v>
      </c>
      <c r="V253" s="17">
        <v>84926</v>
      </c>
      <c r="W253" s="17">
        <v>0</v>
      </c>
      <c r="X253" s="17">
        <v>286944</v>
      </c>
      <c r="Y253" s="17">
        <v>0</v>
      </c>
      <c r="Z253" s="17">
        <v>0</v>
      </c>
      <c r="AA253" s="17">
        <v>35485082</v>
      </c>
      <c r="AB253" s="17">
        <v>0</v>
      </c>
      <c r="AC253" s="17">
        <v>0</v>
      </c>
      <c r="AD253" s="17">
        <f t="shared" si="4"/>
        <v>32635506</v>
      </c>
    </row>
    <row r="254" spans="1:30" x14ac:dyDescent="0.3">
      <c r="A254" s="15" t="s">
        <v>501</v>
      </c>
      <c r="B254" s="14" t="s">
        <v>502</v>
      </c>
      <c r="C254" s="14">
        <v>1</v>
      </c>
      <c r="D254" s="14">
        <v>0</v>
      </c>
      <c r="E254" s="17">
        <v>13669841</v>
      </c>
      <c r="F254" s="17">
        <v>0</v>
      </c>
      <c r="G254" s="17">
        <v>0</v>
      </c>
      <c r="H254" s="17">
        <v>14579</v>
      </c>
      <c r="I254" s="17">
        <v>3390654</v>
      </c>
      <c r="J254" s="17">
        <v>6443221</v>
      </c>
      <c r="K254" s="17">
        <v>0</v>
      </c>
      <c r="L254" s="17">
        <v>0</v>
      </c>
      <c r="M254" s="17">
        <v>0</v>
      </c>
      <c r="N254" s="17">
        <v>0</v>
      </c>
      <c r="O254" s="17">
        <v>0</v>
      </c>
      <c r="P254" s="17">
        <v>3318143</v>
      </c>
      <c r="Q254" s="17">
        <v>730159</v>
      </c>
      <c r="R254" s="17">
        <v>481624</v>
      </c>
      <c r="S254" s="17">
        <v>89866</v>
      </c>
      <c r="T254" s="17">
        <v>37224</v>
      </c>
      <c r="U254" s="17">
        <v>284435</v>
      </c>
      <c r="V254" s="17">
        <v>98430</v>
      </c>
      <c r="W254" s="17">
        <v>0</v>
      </c>
      <c r="X254" s="17">
        <v>0</v>
      </c>
      <c r="Y254" s="17">
        <v>0</v>
      </c>
      <c r="Z254" s="17">
        <v>0</v>
      </c>
      <c r="AA254" s="17">
        <v>28558176</v>
      </c>
      <c r="AB254" s="17">
        <v>0</v>
      </c>
      <c r="AC254" s="17">
        <v>0</v>
      </c>
      <c r="AD254" s="17">
        <f t="shared" si="4"/>
        <v>22114955</v>
      </c>
    </row>
    <row r="255" spans="1:30" x14ac:dyDescent="0.3">
      <c r="A255" s="15" t="s">
        <v>503</v>
      </c>
      <c r="B255" s="14" t="s">
        <v>504</v>
      </c>
      <c r="C255" s="14">
        <v>1</v>
      </c>
      <c r="D255" s="14">
        <v>0</v>
      </c>
      <c r="E255" s="17">
        <v>23684846</v>
      </c>
      <c r="F255" s="17">
        <v>0</v>
      </c>
      <c r="G255" s="17">
        <v>0</v>
      </c>
      <c r="H255" s="17">
        <v>3149</v>
      </c>
      <c r="I255" s="17">
        <v>4998858</v>
      </c>
      <c r="J255" s="17">
        <v>5112100</v>
      </c>
      <c r="K255" s="17">
        <v>0</v>
      </c>
      <c r="L255" s="17">
        <v>0</v>
      </c>
      <c r="M255" s="17">
        <v>0</v>
      </c>
      <c r="N255" s="17">
        <v>0</v>
      </c>
      <c r="O255" s="17">
        <v>0</v>
      </c>
      <c r="P255" s="17">
        <v>3460671</v>
      </c>
      <c r="Q255" s="17">
        <v>1886715</v>
      </c>
      <c r="R255" s="17">
        <v>469818</v>
      </c>
      <c r="S255" s="17">
        <v>86944</v>
      </c>
      <c r="T255" s="17">
        <v>35643</v>
      </c>
      <c r="U255" s="17">
        <v>355267</v>
      </c>
      <c r="V255" s="17">
        <v>95371</v>
      </c>
      <c r="W255" s="17">
        <v>0</v>
      </c>
      <c r="X255" s="17">
        <v>360000</v>
      </c>
      <c r="Y255" s="17">
        <v>0</v>
      </c>
      <c r="Z255" s="17">
        <v>0</v>
      </c>
      <c r="AA255" s="17">
        <v>40549382</v>
      </c>
      <c r="AB255" s="17">
        <v>0</v>
      </c>
      <c r="AC255" s="17">
        <v>0</v>
      </c>
      <c r="AD255" s="17">
        <f t="shared" si="4"/>
        <v>35437282</v>
      </c>
    </row>
    <row r="256" spans="1:30" x14ac:dyDescent="0.3">
      <c r="A256" s="15" t="s">
        <v>505</v>
      </c>
      <c r="B256" s="14" t="s">
        <v>506</v>
      </c>
      <c r="C256" s="14">
        <v>1</v>
      </c>
      <c r="D256" s="14">
        <v>0</v>
      </c>
      <c r="E256" s="17">
        <v>6603930</v>
      </c>
      <c r="F256" s="17">
        <v>0</v>
      </c>
      <c r="G256" s="17">
        <v>325321</v>
      </c>
      <c r="H256" s="17">
        <v>0</v>
      </c>
      <c r="I256" s="17">
        <v>623271</v>
      </c>
      <c r="J256" s="17">
        <v>1641238</v>
      </c>
      <c r="K256" s="17">
        <v>0</v>
      </c>
      <c r="L256" s="17">
        <v>0</v>
      </c>
      <c r="M256" s="17">
        <v>0</v>
      </c>
      <c r="N256" s="17">
        <v>0</v>
      </c>
      <c r="O256" s="17">
        <v>0</v>
      </c>
      <c r="P256" s="17">
        <v>1120588</v>
      </c>
      <c r="Q256" s="17">
        <v>316560</v>
      </c>
      <c r="R256" s="17">
        <v>170678</v>
      </c>
      <c r="S256" s="17">
        <v>16883</v>
      </c>
      <c r="T256" s="17">
        <v>7043</v>
      </c>
      <c r="U256" s="17">
        <v>59881</v>
      </c>
      <c r="V256" s="17">
        <v>18219</v>
      </c>
      <c r="W256" s="17">
        <v>0</v>
      </c>
      <c r="X256" s="17">
        <v>136805</v>
      </c>
      <c r="Y256" s="17">
        <v>0</v>
      </c>
      <c r="Z256" s="17">
        <v>0</v>
      </c>
      <c r="AA256" s="17">
        <v>11040417</v>
      </c>
      <c r="AB256" s="17">
        <v>0</v>
      </c>
      <c r="AC256" s="17">
        <v>0</v>
      </c>
      <c r="AD256" s="17">
        <f t="shared" si="4"/>
        <v>9399179</v>
      </c>
    </row>
    <row r="257" spans="1:30" x14ac:dyDescent="0.3">
      <c r="A257" s="15" t="s">
        <v>507</v>
      </c>
      <c r="B257" s="14" t="s">
        <v>508</v>
      </c>
      <c r="C257" s="14">
        <v>1</v>
      </c>
      <c r="D257" s="14">
        <v>0</v>
      </c>
      <c r="E257" s="17">
        <v>9172942</v>
      </c>
      <c r="F257" s="17">
        <v>0</v>
      </c>
      <c r="G257" s="17">
        <v>0</v>
      </c>
      <c r="H257" s="17">
        <v>1916</v>
      </c>
      <c r="I257" s="17">
        <v>3370742</v>
      </c>
      <c r="J257" s="17">
        <v>6617792</v>
      </c>
      <c r="K257" s="17">
        <v>0</v>
      </c>
      <c r="L257" s="17">
        <v>0</v>
      </c>
      <c r="M257" s="17">
        <v>0</v>
      </c>
      <c r="N257" s="17">
        <v>0</v>
      </c>
      <c r="O257" s="17">
        <v>0</v>
      </c>
      <c r="P257" s="17">
        <v>3763702</v>
      </c>
      <c r="Q257" s="17">
        <v>502425</v>
      </c>
      <c r="R257" s="17">
        <v>294814</v>
      </c>
      <c r="S257" s="17">
        <v>95258</v>
      </c>
      <c r="T257" s="17">
        <v>39743</v>
      </c>
      <c r="U257" s="17">
        <v>358995</v>
      </c>
      <c r="V257" s="17">
        <v>90640</v>
      </c>
      <c r="W257" s="17">
        <v>479301</v>
      </c>
      <c r="X257" s="17">
        <v>0</v>
      </c>
      <c r="Y257" s="17">
        <v>0</v>
      </c>
      <c r="Z257" s="17">
        <v>0</v>
      </c>
      <c r="AA257" s="17">
        <v>24788270</v>
      </c>
      <c r="AB257" s="17">
        <v>0</v>
      </c>
      <c r="AC257" s="17">
        <v>0</v>
      </c>
      <c r="AD257" s="17">
        <f t="shared" si="4"/>
        <v>18170478</v>
      </c>
    </row>
    <row r="258" spans="1:30" x14ac:dyDescent="0.3">
      <c r="A258" s="15" t="s">
        <v>509</v>
      </c>
      <c r="B258" s="14" t="s">
        <v>510</v>
      </c>
      <c r="C258" s="14">
        <v>1</v>
      </c>
      <c r="D258" s="14">
        <v>0</v>
      </c>
      <c r="E258" s="17">
        <v>22641457</v>
      </c>
      <c r="F258" s="17">
        <v>0</v>
      </c>
      <c r="G258" s="17">
        <v>0</v>
      </c>
      <c r="H258" s="17">
        <v>0</v>
      </c>
      <c r="I258" s="17">
        <v>5308315</v>
      </c>
      <c r="J258" s="17">
        <v>6568254</v>
      </c>
      <c r="K258" s="17">
        <v>0</v>
      </c>
      <c r="L258" s="17">
        <v>0</v>
      </c>
      <c r="M258" s="17">
        <v>0</v>
      </c>
      <c r="N258" s="17">
        <v>0</v>
      </c>
      <c r="O258" s="17">
        <v>0</v>
      </c>
      <c r="P258" s="17">
        <v>3550612</v>
      </c>
      <c r="Q258" s="17">
        <v>884534</v>
      </c>
      <c r="R258" s="17">
        <v>818892</v>
      </c>
      <c r="S258" s="17">
        <v>58258</v>
      </c>
      <c r="T258" s="17">
        <v>24306</v>
      </c>
      <c r="U258" s="17">
        <v>238767</v>
      </c>
      <c r="V258" s="17">
        <v>72750</v>
      </c>
      <c r="W258" s="17">
        <v>0</v>
      </c>
      <c r="X258" s="17">
        <v>0</v>
      </c>
      <c r="Y258" s="17">
        <v>0</v>
      </c>
      <c r="Z258" s="17">
        <v>0</v>
      </c>
      <c r="AA258" s="17">
        <v>40166145</v>
      </c>
      <c r="AB258" s="17">
        <v>0</v>
      </c>
      <c r="AC258" s="17">
        <v>0</v>
      </c>
      <c r="AD258" s="17">
        <f t="shared" si="4"/>
        <v>33597891</v>
      </c>
    </row>
    <row r="259" spans="1:30" x14ac:dyDescent="0.3">
      <c r="A259" s="15" t="s">
        <v>511</v>
      </c>
      <c r="B259" s="14" t="s">
        <v>512</v>
      </c>
      <c r="C259" s="14">
        <v>1</v>
      </c>
      <c r="D259" s="14">
        <v>1</v>
      </c>
      <c r="E259" s="17">
        <v>447461596</v>
      </c>
      <c r="F259" s="17">
        <v>10676256</v>
      </c>
      <c r="G259" s="17">
        <v>0</v>
      </c>
      <c r="H259" s="17">
        <v>423680</v>
      </c>
      <c r="I259" s="17">
        <v>68629140</v>
      </c>
      <c r="J259" s="17">
        <v>73247459</v>
      </c>
      <c r="K259" s="17">
        <v>0</v>
      </c>
      <c r="L259" s="17">
        <v>0</v>
      </c>
      <c r="M259" s="17">
        <v>1700452</v>
      </c>
      <c r="N259" s="17">
        <v>4763112</v>
      </c>
      <c r="O259" s="17">
        <v>4205710</v>
      </c>
      <c r="P259" s="17">
        <v>0</v>
      </c>
      <c r="Q259" s="17">
        <v>8475127</v>
      </c>
      <c r="R259" s="17">
        <v>9931632</v>
      </c>
      <c r="S259" s="17">
        <v>495524</v>
      </c>
      <c r="T259" s="17">
        <v>206743</v>
      </c>
      <c r="U259" s="17">
        <v>1986558</v>
      </c>
      <c r="V259" s="17">
        <v>606165</v>
      </c>
      <c r="W259" s="17">
        <v>0</v>
      </c>
      <c r="X259" s="17">
        <v>36188959</v>
      </c>
      <c r="Y259" s="17">
        <v>0</v>
      </c>
      <c r="Z259" s="17">
        <v>0</v>
      </c>
      <c r="AA259" s="17">
        <v>668998113</v>
      </c>
      <c r="AB259" s="17">
        <v>0</v>
      </c>
      <c r="AC259" s="17">
        <v>14374405</v>
      </c>
      <c r="AD259" s="17">
        <f t="shared" si="4"/>
        <v>595750654</v>
      </c>
    </row>
    <row r="260" spans="1:30" x14ac:dyDescent="0.3">
      <c r="A260" s="15" t="s">
        <v>513</v>
      </c>
      <c r="B260" s="14" t="s">
        <v>514</v>
      </c>
      <c r="C260" s="14">
        <v>1</v>
      </c>
      <c r="D260" s="14">
        <v>0</v>
      </c>
      <c r="E260" s="17">
        <v>20812524</v>
      </c>
      <c r="F260" s="17">
        <v>0</v>
      </c>
      <c r="G260" s="17">
        <v>0</v>
      </c>
      <c r="H260" s="17">
        <v>0</v>
      </c>
      <c r="I260" s="17">
        <v>6747904</v>
      </c>
      <c r="J260" s="17">
        <v>3860029</v>
      </c>
      <c r="K260" s="17">
        <v>0</v>
      </c>
      <c r="L260" s="17">
        <v>0</v>
      </c>
      <c r="M260" s="17">
        <v>0</v>
      </c>
      <c r="N260" s="17">
        <v>0</v>
      </c>
      <c r="O260" s="17">
        <v>0</v>
      </c>
      <c r="P260" s="17">
        <v>3316736</v>
      </c>
      <c r="Q260" s="17">
        <v>1785706</v>
      </c>
      <c r="R260" s="17">
        <v>600139</v>
      </c>
      <c r="S260" s="17">
        <v>81507</v>
      </c>
      <c r="T260" s="17">
        <v>34006</v>
      </c>
      <c r="U260" s="17">
        <v>335054</v>
      </c>
      <c r="V260" s="17">
        <v>76370</v>
      </c>
      <c r="W260" s="17">
        <v>0</v>
      </c>
      <c r="X260" s="17">
        <v>555039</v>
      </c>
      <c r="Y260" s="17">
        <v>0</v>
      </c>
      <c r="Z260" s="17">
        <v>0</v>
      </c>
      <c r="AA260" s="17">
        <v>38205014</v>
      </c>
      <c r="AB260" s="17">
        <v>0</v>
      </c>
      <c r="AC260" s="17">
        <v>189986</v>
      </c>
      <c r="AD260" s="17">
        <f t="shared" si="4"/>
        <v>34344985</v>
      </c>
    </row>
    <row r="261" spans="1:30" x14ac:dyDescent="0.3">
      <c r="A261" s="15" t="s">
        <v>515</v>
      </c>
      <c r="B261" s="14" t="s">
        <v>516</v>
      </c>
      <c r="C261" s="14">
        <v>1</v>
      </c>
      <c r="D261" s="14">
        <v>0</v>
      </c>
      <c r="E261" s="17">
        <v>28117917</v>
      </c>
      <c r="F261" s="17">
        <v>0</v>
      </c>
      <c r="G261" s="17">
        <v>0</v>
      </c>
      <c r="H261" s="17">
        <v>0</v>
      </c>
      <c r="I261" s="17">
        <v>5159348</v>
      </c>
      <c r="J261" s="17">
        <v>3166850</v>
      </c>
      <c r="K261" s="17">
        <v>0</v>
      </c>
      <c r="L261" s="17">
        <v>0</v>
      </c>
      <c r="M261" s="17">
        <v>0</v>
      </c>
      <c r="N261" s="17">
        <v>0</v>
      </c>
      <c r="O261" s="17">
        <v>0</v>
      </c>
      <c r="P261" s="17">
        <v>4091128</v>
      </c>
      <c r="Q261" s="17">
        <v>1053166</v>
      </c>
      <c r="R261" s="17">
        <v>620800</v>
      </c>
      <c r="S261" s="17">
        <v>50348</v>
      </c>
      <c r="T261" s="17">
        <v>21006</v>
      </c>
      <c r="U261" s="17">
        <v>194381</v>
      </c>
      <c r="V261" s="17">
        <v>62711</v>
      </c>
      <c r="W261" s="17">
        <v>0</v>
      </c>
      <c r="X261" s="17">
        <v>359327</v>
      </c>
      <c r="Y261" s="17">
        <v>0</v>
      </c>
      <c r="Z261" s="17">
        <v>0</v>
      </c>
      <c r="AA261" s="17">
        <v>42896982</v>
      </c>
      <c r="AB261" s="17">
        <v>0</v>
      </c>
      <c r="AC261" s="17">
        <v>0</v>
      </c>
      <c r="AD261" s="17">
        <f t="shared" si="4"/>
        <v>39730132</v>
      </c>
    </row>
    <row r="262" spans="1:30" x14ac:dyDescent="0.3">
      <c r="A262" s="15" t="s">
        <v>517</v>
      </c>
      <c r="B262" s="14" t="s">
        <v>518</v>
      </c>
      <c r="C262" s="14">
        <v>1</v>
      </c>
      <c r="D262" s="14">
        <v>0</v>
      </c>
      <c r="E262" s="17">
        <v>29035261</v>
      </c>
      <c r="F262" s="17">
        <v>0</v>
      </c>
      <c r="G262" s="17">
        <v>0</v>
      </c>
      <c r="H262" s="17">
        <v>0</v>
      </c>
      <c r="I262" s="17">
        <v>7259411</v>
      </c>
      <c r="J262" s="17">
        <v>7536745</v>
      </c>
      <c r="K262" s="17">
        <v>0</v>
      </c>
      <c r="L262" s="17">
        <v>0</v>
      </c>
      <c r="M262" s="17">
        <v>0</v>
      </c>
      <c r="N262" s="17">
        <v>0</v>
      </c>
      <c r="O262" s="17">
        <v>0</v>
      </c>
      <c r="P262" s="17">
        <v>6506562</v>
      </c>
      <c r="Q262" s="17">
        <v>1179255</v>
      </c>
      <c r="R262" s="17">
        <v>961393</v>
      </c>
      <c r="S262" s="17">
        <v>129592</v>
      </c>
      <c r="T262" s="17">
        <v>54068</v>
      </c>
      <c r="U262" s="17">
        <v>525765</v>
      </c>
      <c r="V262" s="17">
        <v>139012</v>
      </c>
      <c r="W262" s="17">
        <v>0</v>
      </c>
      <c r="X262" s="17">
        <v>342900</v>
      </c>
      <c r="Y262" s="17">
        <v>0</v>
      </c>
      <c r="Z262" s="17">
        <v>0</v>
      </c>
      <c r="AA262" s="17">
        <v>53669964</v>
      </c>
      <c r="AB262" s="17">
        <v>0</v>
      </c>
      <c r="AC262" s="17">
        <v>0</v>
      </c>
      <c r="AD262" s="17">
        <f t="shared" ref="AD262:AD325" si="5">AA262-J262-K262</f>
        <v>46133219</v>
      </c>
    </row>
    <row r="263" spans="1:30" x14ac:dyDescent="0.3">
      <c r="A263" s="15" t="s">
        <v>519</v>
      </c>
      <c r="B263" s="14" t="s">
        <v>520</v>
      </c>
      <c r="C263" s="14">
        <v>1</v>
      </c>
      <c r="D263" s="14">
        <v>0</v>
      </c>
      <c r="E263" s="17">
        <v>4420293</v>
      </c>
      <c r="F263" s="17">
        <v>0</v>
      </c>
      <c r="G263" s="17">
        <v>181923</v>
      </c>
      <c r="H263" s="17">
        <v>0</v>
      </c>
      <c r="I263" s="17">
        <v>752663</v>
      </c>
      <c r="J263" s="17">
        <v>1184009</v>
      </c>
      <c r="K263" s="17">
        <v>0</v>
      </c>
      <c r="L263" s="17">
        <v>0</v>
      </c>
      <c r="M263" s="17">
        <v>0</v>
      </c>
      <c r="N263" s="17">
        <v>0</v>
      </c>
      <c r="O263" s="17">
        <v>0</v>
      </c>
      <c r="P263" s="17">
        <v>1398739</v>
      </c>
      <c r="Q263" s="17">
        <v>125678</v>
      </c>
      <c r="R263" s="17">
        <v>140378</v>
      </c>
      <c r="S263" s="17">
        <v>9917</v>
      </c>
      <c r="T263" s="17">
        <v>4048</v>
      </c>
      <c r="U263" s="17">
        <v>39319</v>
      </c>
      <c r="V263" s="17">
        <v>10270</v>
      </c>
      <c r="W263" s="17">
        <v>0</v>
      </c>
      <c r="X263" s="17">
        <v>81000</v>
      </c>
      <c r="Y263" s="17">
        <v>0</v>
      </c>
      <c r="Z263" s="17">
        <v>0</v>
      </c>
      <c r="AA263" s="17">
        <v>8348237</v>
      </c>
      <c r="AB263" s="17">
        <v>0</v>
      </c>
      <c r="AC263" s="17">
        <v>0</v>
      </c>
      <c r="AD263" s="17">
        <f t="shared" si="5"/>
        <v>7164228</v>
      </c>
    </row>
    <row r="264" spans="1:30" x14ac:dyDescent="0.3">
      <c r="A264" s="15" t="s">
        <v>521</v>
      </c>
      <c r="B264" s="14" t="s">
        <v>522</v>
      </c>
      <c r="C264" s="14">
        <v>1</v>
      </c>
      <c r="D264" s="14">
        <v>0</v>
      </c>
      <c r="E264" s="17">
        <v>32540980</v>
      </c>
      <c r="F264" s="17">
        <v>0</v>
      </c>
      <c r="G264" s="17">
        <v>0</v>
      </c>
      <c r="H264" s="17">
        <v>29677</v>
      </c>
      <c r="I264" s="17">
        <v>3862881</v>
      </c>
      <c r="J264" s="17">
        <v>8267112</v>
      </c>
      <c r="K264" s="17">
        <v>214409</v>
      </c>
      <c r="L264" s="17">
        <v>0</v>
      </c>
      <c r="M264" s="17">
        <v>0</v>
      </c>
      <c r="N264" s="17">
        <v>0</v>
      </c>
      <c r="O264" s="17">
        <v>0</v>
      </c>
      <c r="P264" s="17">
        <v>3507260</v>
      </c>
      <c r="Q264" s="17">
        <v>608855</v>
      </c>
      <c r="R264" s="17">
        <v>495130</v>
      </c>
      <c r="S264" s="17">
        <v>58408</v>
      </c>
      <c r="T264" s="17">
        <v>22733</v>
      </c>
      <c r="U264" s="17">
        <v>230554</v>
      </c>
      <c r="V264" s="17">
        <v>76240</v>
      </c>
      <c r="W264" s="17">
        <v>0</v>
      </c>
      <c r="X264" s="17">
        <v>2046957</v>
      </c>
      <c r="Y264" s="17">
        <v>0</v>
      </c>
      <c r="Z264" s="17">
        <v>0</v>
      </c>
      <c r="AA264" s="17">
        <v>51961196</v>
      </c>
      <c r="AB264" s="17">
        <v>0</v>
      </c>
      <c r="AC264" s="17">
        <v>585370</v>
      </c>
      <c r="AD264" s="17">
        <f t="shared" si="5"/>
        <v>43479675</v>
      </c>
    </row>
    <row r="265" spans="1:30" x14ac:dyDescent="0.3">
      <c r="A265" s="15" t="s">
        <v>523</v>
      </c>
      <c r="B265" s="14" t="s">
        <v>524</v>
      </c>
      <c r="C265" s="14">
        <v>1</v>
      </c>
      <c r="D265" s="14">
        <v>0</v>
      </c>
      <c r="E265" s="17">
        <v>9017041</v>
      </c>
      <c r="F265" s="17">
        <v>0</v>
      </c>
      <c r="G265" s="17">
        <v>0</v>
      </c>
      <c r="H265" s="17">
        <v>6832</v>
      </c>
      <c r="I265" s="17">
        <v>1306399</v>
      </c>
      <c r="J265" s="17">
        <v>1751360</v>
      </c>
      <c r="K265" s="17">
        <v>0</v>
      </c>
      <c r="L265" s="17">
        <v>0</v>
      </c>
      <c r="M265" s="17">
        <v>0</v>
      </c>
      <c r="N265" s="17">
        <v>0</v>
      </c>
      <c r="O265" s="17">
        <v>0</v>
      </c>
      <c r="P265" s="17">
        <v>1151933</v>
      </c>
      <c r="Q265" s="17">
        <v>75253</v>
      </c>
      <c r="R265" s="17">
        <v>143435</v>
      </c>
      <c r="S265" s="17">
        <v>13752</v>
      </c>
      <c r="T265" s="17">
        <v>5737</v>
      </c>
      <c r="U265" s="17">
        <v>49804</v>
      </c>
      <c r="V265" s="17">
        <v>16551</v>
      </c>
      <c r="W265" s="17">
        <v>0</v>
      </c>
      <c r="X265" s="17">
        <v>222717</v>
      </c>
      <c r="Y265" s="17">
        <v>0</v>
      </c>
      <c r="Z265" s="17">
        <v>0</v>
      </c>
      <c r="AA265" s="17">
        <v>13760814</v>
      </c>
      <c r="AB265" s="17">
        <v>0</v>
      </c>
      <c r="AC265" s="17">
        <v>100000</v>
      </c>
      <c r="AD265" s="17">
        <f t="shared" si="5"/>
        <v>12009454</v>
      </c>
    </row>
    <row r="266" spans="1:30" x14ac:dyDescent="0.3">
      <c r="A266" s="15" t="s">
        <v>525</v>
      </c>
      <c r="B266" s="14" t="s">
        <v>526</v>
      </c>
      <c r="C266" s="14">
        <v>1</v>
      </c>
      <c r="D266" s="14">
        <v>0</v>
      </c>
      <c r="E266" s="17">
        <v>11643891</v>
      </c>
      <c r="F266" s="17">
        <v>0</v>
      </c>
      <c r="G266" s="17">
        <v>0</v>
      </c>
      <c r="H266" s="17">
        <v>0</v>
      </c>
      <c r="I266" s="17">
        <v>1970751</v>
      </c>
      <c r="J266" s="17">
        <v>2724523</v>
      </c>
      <c r="K266" s="17">
        <v>0</v>
      </c>
      <c r="L266" s="17">
        <v>0</v>
      </c>
      <c r="M266" s="17">
        <v>0</v>
      </c>
      <c r="N266" s="17">
        <v>0</v>
      </c>
      <c r="O266" s="17">
        <v>0</v>
      </c>
      <c r="P266" s="17">
        <v>1247412</v>
      </c>
      <c r="Q266" s="17">
        <v>344884</v>
      </c>
      <c r="R266" s="17">
        <v>71845</v>
      </c>
      <c r="S266" s="17">
        <v>19010</v>
      </c>
      <c r="T266" s="17">
        <v>7931</v>
      </c>
      <c r="U266" s="17">
        <v>73628</v>
      </c>
      <c r="V266" s="17">
        <v>22357</v>
      </c>
      <c r="W266" s="17">
        <v>0</v>
      </c>
      <c r="X266" s="17">
        <v>390003</v>
      </c>
      <c r="Y266" s="17">
        <v>0</v>
      </c>
      <c r="Z266" s="17">
        <v>0</v>
      </c>
      <c r="AA266" s="17">
        <v>18516235</v>
      </c>
      <c r="AB266" s="17">
        <v>0</v>
      </c>
      <c r="AC266" s="17">
        <v>0</v>
      </c>
      <c r="AD266" s="17">
        <f t="shared" si="5"/>
        <v>15791712</v>
      </c>
    </row>
    <row r="267" spans="1:30" x14ac:dyDescent="0.3">
      <c r="A267" s="15" t="s">
        <v>527</v>
      </c>
      <c r="B267" s="14" t="s">
        <v>528</v>
      </c>
      <c r="C267" s="14">
        <v>1</v>
      </c>
      <c r="D267" s="14">
        <v>0</v>
      </c>
      <c r="E267" s="17">
        <v>9831747</v>
      </c>
      <c r="F267" s="17">
        <v>0</v>
      </c>
      <c r="G267" s="17">
        <v>344565</v>
      </c>
      <c r="H267" s="17">
        <v>0</v>
      </c>
      <c r="I267" s="17">
        <v>1336772</v>
      </c>
      <c r="J267" s="17">
        <v>1237542</v>
      </c>
      <c r="K267" s="17">
        <v>0</v>
      </c>
      <c r="L267" s="17">
        <v>0</v>
      </c>
      <c r="M267" s="17">
        <v>0</v>
      </c>
      <c r="N267" s="17">
        <v>0</v>
      </c>
      <c r="O267" s="17">
        <v>0</v>
      </c>
      <c r="P267" s="17">
        <v>1059496</v>
      </c>
      <c r="Q267" s="17">
        <v>142457</v>
      </c>
      <c r="R267" s="17">
        <v>262654</v>
      </c>
      <c r="S267" s="17">
        <v>12149</v>
      </c>
      <c r="T267" s="17">
        <v>5068</v>
      </c>
      <c r="U267" s="17">
        <v>44736</v>
      </c>
      <c r="V267" s="17">
        <v>15662</v>
      </c>
      <c r="W267" s="17">
        <v>0</v>
      </c>
      <c r="X267" s="17">
        <v>430702</v>
      </c>
      <c r="Y267" s="17">
        <v>0</v>
      </c>
      <c r="Z267" s="17">
        <v>0</v>
      </c>
      <c r="AA267" s="17">
        <v>14723550</v>
      </c>
      <c r="AB267" s="17">
        <v>0</v>
      </c>
      <c r="AC267" s="17">
        <v>100000</v>
      </c>
      <c r="AD267" s="17">
        <f t="shared" si="5"/>
        <v>13486008</v>
      </c>
    </row>
    <row r="268" spans="1:30" x14ac:dyDescent="0.3">
      <c r="A268" s="15" t="s">
        <v>529</v>
      </c>
      <c r="B268" s="14" t="s">
        <v>530</v>
      </c>
      <c r="C268" s="14">
        <v>1</v>
      </c>
      <c r="D268" s="14">
        <v>1</v>
      </c>
      <c r="E268" s="17">
        <v>9249888</v>
      </c>
      <c r="F268" s="17">
        <v>0</v>
      </c>
      <c r="G268" s="17">
        <v>150754</v>
      </c>
      <c r="H268" s="17">
        <v>5420</v>
      </c>
      <c r="I268" s="17">
        <v>1294720</v>
      </c>
      <c r="J268" s="17">
        <v>665235</v>
      </c>
      <c r="K268" s="17">
        <v>666</v>
      </c>
      <c r="L268" s="17">
        <v>1172928</v>
      </c>
      <c r="M268" s="17">
        <v>0</v>
      </c>
      <c r="N268" s="17">
        <v>0</v>
      </c>
      <c r="O268" s="17">
        <v>0</v>
      </c>
      <c r="P268" s="17">
        <v>1032393</v>
      </c>
      <c r="Q268" s="17">
        <v>443331</v>
      </c>
      <c r="R268" s="17">
        <v>32518</v>
      </c>
      <c r="S268" s="17">
        <v>10516</v>
      </c>
      <c r="T268" s="17">
        <v>4387</v>
      </c>
      <c r="U268" s="17">
        <v>39960</v>
      </c>
      <c r="V268" s="17">
        <v>12861</v>
      </c>
      <c r="W268" s="17">
        <v>0</v>
      </c>
      <c r="X268" s="17">
        <v>137627</v>
      </c>
      <c r="Y268" s="17">
        <v>0</v>
      </c>
      <c r="Z268" s="17">
        <v>0</v>
      </c>
      <c r="AA268" s="17">
        <v>14253204</v>
      </c>
      <c r="AB268" s="17">
        <v>0</v>
      </c>
      <c r="AC268" s="17">
        <v>100000</v>
      </c>
      <c r="AD268" s="17">
        <f t="shared" si="5"/>
        <v>13587303</v>
      </c>
    </row>
    <row r="269" spans="1:30" x14ac:dyDescent="0.3">
      <c r="A269" s="15" t="s">
        <v>531</v>
      </c>
      <c r="B269" s="14" t="s">
        <v>532</v>
      </c>
      <c r="C269" s="14">
        <v>1</v>
      </c>
      <c r="D269" s="14">
        <v>0</v>
      </c>
      <c r="E269" s="17">
        <v>9003827</v>
      </c>
      <c r="F269" s="17">
        <v>0</v>
      </c>
      <c r="G269" s="17">
        <v>317335</v>
      </c>
      <c r="H269" s="17">
        <v>0</v>
      </c>
      <c r="I269" s="17">
        <v>1736152</v>
      </c>
      <c r="J269" s="17">
        <v>630387</v>
      </c>
      <c r="K269" s="17">
        <v>0</v>
      </c>
      <c r="L269" s="17">
        <v>0</v>
      </c>
      <c r="M269" s="17">
        <v>0</v>
      </c>
      <c r="N269" s="17">
        <v>0</v>
      </c>
      <c r="O269" s="17">
        <v>0</v>
      </c>
      <c r="P269" s="17">
        <v>984778</v>
      </c>
      <c r="Q269" s="17">
        <v>871501</v>
      </c>
      <c r="R269" s="17">
        <v>569559</v>
      </c>
      <c r="S269" s="17">
        <v>62227</v>
      </c>
      <c r="T269" s="17">
        <v>22523</v>
      </c>
      <c r="U269" s="17">
        <v>226127</v>
      </c>
      <c r="V269" s="17">
        <v>28952</v>
      </c>
      <c r="W269" s="17">
        <v>0</v>
      </c>
      <c r="X269" s="17">
        <v>216147</v>
      </c>
      <c r="Y269" s="17">
        <v>0</v>
      </c>
      <c r="Z269" s="17">
        <v>0</v>
      </c>
      <c r="AA269" s="17">
        <v>14669515</v>
      </c>
      <c r="AB269" s="17">
        <v>0</v>
      </c>
      <c r="AC269" s="17">
        <v>0</v>
      </c>
      <c r="AD269" s="17">
        <f t="shared" si="5"/>
        <v>14039128</v>
      </c>
    </row>
    <row r="270" spans="1:30" x14ac:dyDescent="0.3">
      <c r="A270" s="15" t="s">
        <v>533</v>
      </c>
      <c r="B270" s="14" t="s">
        <v>534</v>
      </c>
      <c r="C270" s="14">
        <v>1</v>
      </c>
      <c r="D270" s="14">
        <v>1</v>
      </c>
      <c r="E270" s="17">
        <v>92989531</v>
      </c>
      <c r="F270" s="17">
        <v>9745451</v>
      </c>
      <c r="G270" s="17">
        <v>2687597</v>
      </c>
      <c r="H270" s="17">
        <v>0</v>
      </c>
      <c r="I270" s="17">
        <v>7795984</v>
      </c>
      <c r="J270" s="17">
        <v>4728339</v>
      </c>
      <c r="K270" s="17">
        <v>0</v>
      </c>
      <c r="L270" s="17">
        <v>0</v>
      </c>
      <c r="M270" s="17">
        <v>0</v>
      </c>
      <c r="N270" s="17">
        <v>0</v>
      </c>
      <c r="O270" s="17">
        <v>0</v>
      </c>
      <c r="P270" s="17">
        <v>4877499</v>
      </c>
      <c r="Q270" s="17">
        <v>9569364</v>
      </c>
      <c r="R270" s="17">
        <v>1750192</v>
      </c>
      <c r="S270" s="17">
        <v>152886</v>
      </c>
      <c r="T270" s="17">
        <v>4450</v>
      </c>
      <c r="U270" s="17">
        <v>566074</v>
      </c>
      <c r="V270" s="17">
        <v>216113</v>
      </c>
      <c r="W270" s="17">
        <v>0</v>
      </c>
      <c r="X270" s="17">
        <v>1771033</v>
      </c>
      <c r="Y270" s="17">
        <v>0</v>
      </c>
      <c r="Z270" s="17">
        <v>2520255</v>
      </c>
      <c r="AA270" s="17">
        <v>139374768</v>
      </c>
      <c r="AB270" s="17">
        <v>0</v>
      </c>
      <c r="AC270" s="17">
        <v>4969842</v>
      </c>
      <c r="AD270" s="17">
        <f t="shared" si="5"/>
        <v>134646429</v>
      </c>
    </row>
    <row r="271" spans="1:30" x14ac:dyDescent="0.3">
      <c r="A271" s="15" t="s">
        <v>535</v>
      </c>
      <c r="B271" s="14" t="s">
        <v>536</v>
      </c>
      <c r="C271" s="14">
        <v>1</v>
      </c>
      <c r="D271" s="14">
        <v>0</v>
      </c>
      <c r="E271" s="17">
        <v>39573425</v>
      </c>
      <c r="F271" s="17">
        <v>1570943</v>
      </c>
      <c r="G271" s="17">
        <v>1755704</v>
      </c>
      <c r="H271" s="17">
        <v>0</v>
      </c>
      <c r="I271" s="17">
        <v>6440150</v>
      </c>
      <c r="J271" s="17">
        <v>2162168</v>
      </c>
      <c r="K271" s="17">
        <v>0</v>
      </c>
      <c r="L271" s="17">
        <v>0</v>
      </c>
      <c r="M271" s="17">
        <v>0</v>
      </c>
      <c r="N271" s="17">
        <v>0</v>
      </c>
      <c r="O271" s="17">
        <v>0</v>
      </c>
      <c r="P271" s="17">
        <v>3567296</v>
      </c>
      <c r="Q271" s="17">
        <v>4597038</v>
      </c>
      <c r="R271" s="17">
        <v>773441</v>
      </c>
      <c r="S271" s="17">
        <v>158159</v>
      </c>
      <c r="T271" s="17">
        <v>65987</v>
      </c>
      <c r="U271" s="17">
        <v>459185</v>
      </c>
      <c r="V271" s="17">
        <v>156880</v>
      </c>
      <c r="W271" s="17">
        <v>0</v>
      </c>
      <c r="X271" s="17">
        <v>540011</v>
      </c>
      <c r="Y271" s="17">
        <v>0</v>
      </c>
      <c r="Z271" s="17">
        <v>0</v>
      </c>
      <c r="AA271" s="17">
        <v>61820387</v>
      </c>
      <c r="AB271" s="17">
        <v>0</v>
      </c>
      <c r="AC271" s="17">
        <v>1415807</v>
      </c>
      <c r="AD271" s="17">
        <f t="shared" si="5"/>
        <v>59658219</v>
      </c>
    </row>
    <row r="272" spans="1:30" x14ac:dyDescent="0.3">
      <c r="A272" s="15" t="s">
        <v>537</v>
      </c>
      <c r="B272" s="14" t="s">
        <v>538</v>
      </c>
      <c r="C272" s="14">
        <v>1</v>
      </c>
      <c r="D272" s="14">
        <v>0</v>
      </c>
      <c r="E272" s="17">
        <v>27960393</v>
      </c>
      <c r="F272" s="17">
        <v>0</v>
      </c>
      <c r="G272" s="17">
        <v>3378742</v>
      </c>
      <c r="H272" s="17">
        <v>0</v>
      </c>
      <c r="I272" s="17">
        <v>4733439</v>
      </c>
      <c r="J272" s="17">
        <v>1421130</v>
      </c>
      <c r="K272" s="17">
        <v>0</v>
      </c>
      <c r="L272" s="17">
        <v>0</v>
      </c>
      <c r="M272" s="17">
        <v>0</v>
      </c>
      <c r="N272" s="17">
        <v>0</v>
      </c>
      <c r="O272" s="17">
        <v>0</v>
      </c>
      <c r="P272" s="17">
        <v>4083358</v>
      </c>
      <c r="Q272" s="17">
        <v>2211650</v>
      </c>
      <c r="R272" s="17">
        <v>664833</v>
      </c>
      <c r="S272" s="17">
        <v>63949</v>
      </c>
      <c r="T272" s="17">
        <v>41784</v>
      </c>
      <c r="U272" s="17">
        <v>450681</v>
      </c>
      <c r="V272" s="17">
        <v>98712</v>
      </c>
      <c r="W272" s="17">
        <v>0</v>
      </c>
      <c r="X272" s="17">
        <v>0</v>
      </c>
      <c r="Y272" s="17">
        <v>33193</v>
      </c>
      <c r="Z272" s="17">
        <v>0</v>
      </c>
      <c r="AA272" s="17">
        <v>45141864</v>
      </c>
      <c r="AB272" s="17">
        <v>0</v>
      </c>
      <c r="AC272" s="17">
        <v>0</v>
      </c>
      <c r="AD272" s="17">
        <f t="shared" si="5"/>
        <v>43720734</v>
      </c>
    </row>
    <row r="273" spans="1:30" x14ac:dyDescent="0.3">
      <c r="A273" s="15" t="s">
        <v>539</v>
      </c>
      <c r="B273" s="14" t="s">
        <v>540</v>
      </c>
      <c r="C273" s="14">
        <v>1</v>
      </c>
      <c r="D273" s="14">
        <v>0</v>
      </c>
      <c r="E273" s="17">
        <v>9573222</v>
      </c>
      <c r="F273" s="17">
        <v>0</v>
      </c>
      <c r="G273" s="17">
        <v>947589</v>
      </c>
      <c r="H273" s="17">
        <v>0</v>
      </c>
      <c r="I273" s="17">
        <v>858117</v>
      </c>
      <c r="J273" s="17">
        <v>987557</v>
      </c>
      <c r="K273" s="17">
        <v>0</v>
      </c>
      <c r="L273" s="17">
        <v>0</v>
      </c>
      <c r="M273" s="17">
        <v>0</v>
      </c>
      <c r="N273" s="17">
        <v>0</v>
      </c>
      <c r="O273" s="17">
        <v>0</v>
      </c>
      <c r="P273" s="17">
        <v>749016</v>
      </c>
      <c r="Q273" s="17">
        <v>392701</v>
      </c>
      <c r="R273" s="17">
        <v>290543</v>
      </c>
      <c r="S273" s="17">
        <v>31249</v>
      </c>
      <c r="T273" s="17">
        <v>13037</v>
      </c>
      <c r="U273" s="17">
        <v>124655</v>
      </c>
      <c r="V273" s="17">
        <v>30340</v>
      </c>
      <c r="W273" s="17">
        <v>0</v>
      </c>
      <c r="X273" s="17">
        <v>178200</v>
      </c>
      <c r="Y273" s="17">
        <v>4977</v>
      </c>
      <c r="Z273" s="17">
        <v>0</v>
      </c>
      <c r="AA273" s="17">
        <v>14181203</v>
      </c>
      <c r="AB273" s="17">
        <v>0</v>
      </c>
      <c r="AC273" s="17">
        <v>0</v>
      </c>
      <c r="AD273" s="17">
        <f t="shared" si="5"/>
        <v>13193646</v>
      </c>
    </row>
    <row r="274" spans="1:30" x14ac:dyDescent="0.3">
      <c r="A274" s="15" t="s">
        <v>541</v>
      </c>
      <c r="B274" s="14" t="s">
        <v>542</v>
      </c>
      <c r="C274" s="14">
        <v>1</v>
      </c>
      <c r="D274" s="14">
        <v>0</v>
      </c>
      <c r="E274" s="17">
        <v>39265252</v>
      </c>
      <c r="F274" s="17">
        <v>0</v>
      </c>
      <c r="G274" s="17">
        <v>4406095</v>
      </c>
      <c r="H274" s="17">
        <v>0</v>
      </c>
      <c r="I274" s="17">
        <v>3246716</v>
      </c>
      <c r="J274" s="17">
        <v>3305502</v>
      </c>
      <c r="K274" s="17">
        <v>0</v>
      </c>
      <c r="L274" s="17">
        <v>0</v>
      </c>
      <c r="M274" s="17">
        <v>0</v>
      </c>
      <c r="N274" s="17">
        <v>0</v>
      </c>
      <c r="O274" s="17">
        <v>0</v>
      </c>
      <c r="P274" s="17">
        <v>3231006</v>
      </c>
      <c r="Q274" s="17">
        <v>1650723</v>
      </c>
      <c r="R274" s="17">
        <v>749012</v>
      </c>
      <c r="S274" s="17">
        <v>106538</v>
      </c>
      <c r="T274" s="17">
        <v>44450</v>
      </c>
      <c r="U274" s="17">
        <v>430701</v>
      </c>
      <c r="V274" s="17">
        <v>108602</v>
      </c>
      <c r="W274" s="17">
        <v>0</v>
      </c>
      <c r="X274" s="17">
        <v>372156</v>
      </c>
      <c r="Y274" s="17">
        <v>208322</v>
      </c>
      <c r="Z274" s="17">
        <v>0</v>
      </c>
      <c r="AA274" s="17">
        <v>57125075</v>
      </c>
      <c r="AB274" s="17">
        <v>0</v>
      </c>
      <c r="AC274" s="17">
        <v>0</v>
      </c>
      <c r="AD274" s="17">
        <f t="shared" si="5"/>
        <v>53819573</v>
      </c>
    </row>
    <row r="275" spans="1:30" x14ac:dyDescent="0.3">
      <c r="A275" s="15" t="s">
        <v>543</v>
      </c>
      <c r="B275" s="14" t="s">
        <v>544</v>
      </c>
      <c r="C275" s="14">
        <v>1</v>
      </c>
      <c r="D275" s="14">
        <v>0</v>
      </c>
      <c r="E275" s="17">
        <v>7704131</v>
      </c>
      <c r="F275" s="17">
        <v>0</v>
      </c>
      <c r="G275" s="17">
        <v>710955</v>
      </c>
      <c r="H275" s="17">
        <v>0</v>
      </c>
      <c r="I275" s="17">
        <v>1094420</v>
      </c>
      <c r="J275" s="17">
        <v>1235311</v>
      </c>
      <c r="K275" s="17">
        <v>0</v>
      </c>
      <c r="L275" s="17">
        <v>0</v>
      </c>
      <c r="M275" s="17">
        <v>0</v>
      </c>
      <c r="N275" s="17">
        <v>0</v>
      </c>
      <c r="O275" s="17">
        <v>0</v>
      </c>
      <c r="P275" s="17">
        <v>1678927</v>
      </c>
      <c r="Q275" s="17">
        <v>296033</v>
      </c>
      <c r="R275" s="17">
        <v>292789</v>
      </c>
      <c r="S275" s="17">
        <v>39922</v>
      </c>
      <c r="T275" s="17">
        <v>16656</v>
      </c>
      <c r="U275" s="17">
        <v>145800</v>
      </c>
      <c r="V275" s="17">
        <v>29990</v>
      </c>
      <c r="W275" s="17">
        <v>0</v>
      </c>
      <c r="X275" s="17">
        <v>0</v>
      </c>
      <c r="Y275" s="17">
        <v>13483</v>
      </c>
      <c r="Z275" s="17">
        <v>0</v>
      </c>
      <c r="AA275" s="17">
        <v>13258417</v>
      </c>
      <c r="AB275" s="17">
        <v>0</v>
      </c>
      <c r="AC275" s="17">
        <v>0</v>
      </c>
      <c r="AD275" s="17">
        <f t="shared" si="5"/>
        <v>12023106</v>
      </c>
    </row>
    <row r="276" spans="1:30" x14ac:dyDescent="0.3">
      <c r="A276" s="15" t="s">
        <v>545</v>
      </c>
      <c r="B276" s="14" t="s">
        <v>546</v>
      </c>
      <c r="C276" s="14">
        <v>1</v>
      </c>
      <c r="D276" s="14">
        <v>0</v>
      </c>
      <c r="E276" s="17">
        <v>2864770</v>
      </c>
      <c r="F276" s="17">
        <v>0</v>
      </c>
      <c r="G276" s="17">
        <v>413153</v>
      </c>
      <c r="H276" s="17">
        <v>0</v>
      </c>
      <c r="I276" s="17">
        <v>430848</v>
      </c>
      <c r="J276" s="17">
        <v>1056959</v>
      </c>
      <c r="K276" s="17">
        <v>0</v>
      </c>
      <c r="L276" s="17">
        <v>0</v>
      </c>
      <c r="M276" s="17">
        <v>0</v>
      </c>
      <c r="N276" s="17">
        <v>0</v>
      </c>
      <c r="O276" s="17">
        <v>0</v>
      </c>
      <c r="P276" s="17">
        <v>975651</v>
      </c>
      <c r="Q276" s="17">
        <v>81125</v>
      </c>
      <c r="R276" s="17">
        <v>10053</v>
      </c>
      <c r="S276" s="17">
        <v>17407</v>
      </c>
      <c r="T276" s="17">
        <v>7262</v>
      </c>
      <c r="U276" s="17">
        <v>58483</v>
      </c>
      <c r="V276" s="17">
        <v>11502</v>
      </c>
      <c r="W276" s="17">
        <v>0</v>
      </c>
      <c r="X276" s="17">
        <v>50400</v>
      </c>
      <c r="Y276" s="17">
        <v>0</v>
      </c>
      <c r="Z276" s="17">
        <v>0</v>
      </c>
      <c r="AA276" s="17">
        <v>5977613</v>
      </c>
      <c r="AB276" s="17">
        <v>0</v>
      </c>
      <c r="AC276" s="17">
        <v>0</v>
      </c>
      <c r="AD276" s="17">
        <f t="shared" si="5"/>
        <v>4920654</v>
      </c>
    </row>
    <row r="277" spans="1:30" x14ac:dyDescent="0.3">
      <c r="A277" s="15" t="s">
        <v>547</v>
      </c>
      <c r="B277" s="14" t="s">
        <v>548</v>
      </c>
      <c r="C277" s="14">
        <v>1</v>
      </c>
      <c r="D277" s="14">
        <v>0</v>
      </c>
      <c r="E277" s="17">
        <v>37882319</v>
      </c>
      <c r="F277" s="17">
        <v>761815</v>
      </c>
      <c r="G277" s="17">
        <v>3926511</v>
      </c>
      <c r="H277" s="17">
        <v>0</v>
      </c>
      <c r="I277" s="17">
        <v>3982787</v>
      </c>
      <c r="J277" s="17">
        <v>14699055</v>
      </c>
      <c r="K277" s="17">
        <v>0</v>
      </c>
      <c r="L277" s="17">
        <v>0</v>
      </c>
      <c r="M277" s="17">
        <v>0</v>
      </c>
      <c r="N277" s="17">
        <v>0</v>
      </c>
      <c r="O277" s="17">
        <v>0</v>
      </c>
      <c r="P277" s="17">
        <v>1811201</v>
      </c>
      <c r="Q277" s="17">
        <v>2277825</v>
      </c>
      <c r="R277" s="17">
        <v>737105</v>
      </c>
      <c r="S277" s="17">
        <v>57418</v>
      </c>
      <c r="T277" s="17">
        <v>14825</v>
      </c>
      <c r="U277" s="17">
        <v>225137</v>
      </c>
      <c r="V277" s="17">
        <v>81445</v>
      </c>
      <c r="W277" s="17">
        <v>0</v>
      </c>
      <c r="X277" s="17">
        <v>1799528</v>
      </c>
      <c r="Y277" s="17">
        <v>0</v>
      </c>
      <c r="Z277" s="17">
        <v>0</v>
      </c>
      <c r="AA277" s="17">
        <v>68256971</v>
      </c>
      <c r="AB277" s="17">
        <v>0</v>
      </c>
      <c r="AC277" s="17">
        <v>1058438</v>
      </c>
      <c r="AD277" s="17">
        <f t="shared" si="5"/>
        <v>53557916</v>
      </c>
    </row>
    <row r="278" spans="1:30" x14ac:dyDescent="0.3">
      <c r="A278" s="15" t="s">
        <v>549</v>
      </c>
      <c r="B278" s="14" t="s">
        <v>550</v>
      </c>
      <c r="C278" s="14">
        <v>1</v>
      </c>
      <c r="D278" s="14">
        <v>0</v>
      </c>
      <c r="E278" s="17">
        <v>56127381</v>
      </c>
      <c r="F278" s="17">
        <v>0</v>
      </c>
      <c r="G278" s="17">
        <v>3657932</v>
      </c>
      <c r="H278" s="17">
        <v>0</v>
      </c>
      <c r="I278" s="17">
        <v>6328210</v>
      </c>
      <c r="J278" s="17">
        <v>5190389</v>
      </c>
      <c r="K278" s="17">
        <v>0</v>
      </c>
      <c r="L278" s="17">
        <v>0</v>
      </c>
      <c r="M278" s="17">
        <v>0</v>
      </c>
      <c r="N278" s="17">
        <v>0</v>
      </c>
      <c r="O278" s="17">
        <v>0</v>
      </c>
      <c r="P278" s="17">
        <v>4917397</v>
      </c>
      <c r="Q278" s="17">
        <v>4235656</v>
      </c>
      <c r="R278" s="17">
        <v>1265444</v>
      </c>
      <c r="S278" s="17">
        <v>105639</v>
      </c>
      <c r="T278" s="17">
        <v>44075</v>
      </c>
      <c r="U278" s="17">
        <v>437691</v>
      </c>
      <c r="V278" s="17">
        <v>127482</v>
      </c>
      <c r="W278" s="17">
        <v>0</v>
      </c>
      <c r="X278" s="17">
        <v>1774108</v>
      </c>
      <c r="Y278" s="17">
        <v>0</v>
      </c>
      <c r="Z278" s="17">
        <v>0</v>
      </c>
      <c r="AA278" s="17">
        <v>84211404</v>
      </c>
      <c r="AB278" s="17">
        <v>0</v>
      </c>
      <c r="AC278" s="17">
        <v>1644332</v>
      </c>
      <c r="AD278" s="17">
        <f t="shared" si="5"/>
        <v>79021015</v>
      </c>
    </row>
    <row r="279" spans="1:30" x14ac:dyDescent="0.3">
      <c r="A279" s="15" t="s">
        <v>551</v>
      </c>
      <c r="B279" s="14" t="s">
        <v>552</v>
      </c>
      <c r="C279" s="14">
        <v>1</v>
      </c>
      <c r="D279" s="14">
        <v>0</v>
      </c>
      <c r="E279" s="17">
        <v>18386599</v>
      </c>
      <c r="F279" s="17">
        <v>0</v>
      </c>
      <c r="G279" s="17">
        <v>2262592</v>
      </c>
      <c r="H279" s="17">
        <v>4541</v>
      </c>
      <c r="I279" s="17">
        <v>4048975</v>
      </c>
      <c r="J279" s="17">
        <v>1810540</v>
      </c>
      <c r="K279" s="17">
        <v>0</v>
      </c>
      <c r="L279" s="17">
        <v>0</v>
      </c>
      <c r="M279" s="17">
        <v>0</v>
      </c>
      <c r="N279" s="17">
        <v>0</v>
      </c>
      <c r="O279" s="17">
        <v>0</v>
      </c>
      <c r="P279" s="17">
        <v>3518899</v>
      </c>
      <c r="Q279" s="17">
        <v>1172665</v>
      </c>
      <c r="R279" s="17">
        <v>553771</v>
      </c>
      <c r="S279" s="17">
        <v>72234</v>
      </c>
      <c r="T279" s="17">
        <v>30137</v>
      </c>
      <c r="U279" s="17">
        <v>311347</v>
      </c>
      <c r="V279" s="17">
        <v>67449</v>
      </c>
      <c r="W279" s="17">
        <v>0</v>
      </c>
      <c r="X279" s="17">
        <v>0</v>
      </c>
      <c r="Y279" s="17">
        <v>99700</v>
      </c>
      <c r="Z279" s="17">
        <v>0</v>
      </c>
      <c r="AA279" s="17">
        <v>32339449</v>
      </c>
      <c r="AB279" s="17">
        <v>0</v>
      </c>
      <c r="AC279" s="17">
        <v>0</v>
      </c>
      <c r="AD279" s="17">
        <f t="shared" si="5"/>
        <v>30528909</v>
      </c>
    </row>
    <row r="280" spans="1:30" x14ac:dyDescent="0.3">
      <c r="A280" s="15" t="s">
        <v>553</v>
      </c>
      <c r="B280" s="14" t="s">
        <v>554</v>
      </c>
      <c r="C280" s="14">
        <v>1</v>
      </c>
      <c r="D280" s="14">
        <v>0</v>
      </c>
      <c r="E280" s="17">
        <v>14393342</v>
      </c>
      <c r="F280" s="17">
        <v>0</v>
      </c>
      <c r="G280" s="17">
        <v>2030230</v>
      </c>
      <c r="H280" s="17">
        <v>0</v>
      </c>
      <c r="I280" s="17">
        <v>2125220</v>
      </c>
      <c r="J280" s="17">
        <v>2719954</v>
      </c>
      <c r="K280" s="17">
        <v>0</v>
      </c>
      <c r="L280" s="17">
        <v>0</v>
      </c>
      <c r="M280" s="17">
        <v>0</v>
      </c>
      <c r="N280" s="17">
        <v>0</v>
      </c>
      <c r="O280" s="17">
        <v>0</v>
      </c>
      <c r="P280" s="17">
        <v>1511526</v>
      </c>
      <c r="Q280" s="17">
        <v>178515</v>
      </c>
      <c r="R280" s="17">
        <v>211720</v>
      </c>
      <c r="S280" s="17">
        <v>82900</v>
      </c>
      <c r="T280" s="17">
        <v>34587</v>
      </c>
      <c r="U280" s="17">
        <v>349850</v>
      </c>
      <c r="V280" s="17">
        <v>51025</v>
      </c>
      <c r="W280" s="17">
        <v>0</v>
      </c>
      <c r="X280" s="17">
        <v>0</v>
      </c>
      <c r="Y280" s="17">
        <v>0</v>
      </c>
      <c r="Z280" s="17">
        <v>0</v>
      </c>
      <c r="AA280" s="17">
        <v>23688869</v>
      </c>
      <c r="AB280" s="17">
        <v>187755</v>
      </c>
      <c r="AC280" s="17">
        <v>0</v>
      </c>
      <c r="AD280" s="17">
        <f t="shared" si="5"/>
        <v>20968915</v>
      </c>
    </row>
    <row r="281" spans="1:30" x14ac:dyDescent="0.3">
      <c r="A281" s="15" t="s">
        <v>555</v>
      </c>
      <c r="B281" s="14" t="s">
        <v>556</v>
      </c>
      <c r="C281" s="14">
        <v>1</v>
      </c>
      <c r="D281" s="14">
        <v>0</v>
      </c>
      <c r="E281" s="17">
        <v>6810874</v>
      </c>
      <c r="F281" s="17">
        <v>0</v>
      </c>
      <c r="G281" s="17">
        <v>599691</v>
      </c>
      <c r="H281" s="17">
        <v>0</v>
      </c>
      <c r="I281" s="17">
        <v>1909675</v>
      </c>
      <c r="J281" s="17">
        <v>1011862</v>
      </c>
      <c r="K281" s="17">
        <v>0</v>
      </c>
      <c r="L281" s="17">
        <v>0</v>
      </c>
      <c r="M281" s="17">
        <v>0</v>
      </c>
      <c r="N281" s="17">
        <v>0</v>
      </c>
      <c r="O281" s="17">
        <v>0</v>
      </c>
      <c r="P281" s="17">
        <v>838303</v>
      </c>
      <c r="Q281" s="17">
        <v>631304</v>
      </c>
      <c r="R281" s="17">
        <v>135596</v>
      </c>
      <c r="S281" s="17">
        <v>31144</v>
      </c>
      <c r="T281" s="17">
        <v>12993</v>
      </c>
      <c r="U281" s="17">
        <v>138752</v>
      </c>
      <c r="V281" s="17">
        <v>23597</v>
      </c>
      <c r="W281" s="17">
        <v>0</v>
      </c>
      <c r="X281" s="17">
        <v>0</v>
      </c>
      <c r="Y281" s="17">
        <v>9367</v>
      </c>
      <c r="Z281" s="17">
        <v>0</v>
      </c>
      <c r="AA281" s="17">
        <v>12153158</v>
      </c>
      <c r="AB281" s="17">
        <v>0</v>
      </c>
      <c r="AC281" s="17">
        <v>0</v>
      </c>
      <c r="AD281" s="17">
        <f t="shared" si="5"/>
        <v>11141296</v>
      </c>
    </row>
    <row r="282" spans="1:30" x14ac:dyDescent="0.3">
      <c r="A282" s="15" t="s">
        <v>557</v>
      </c>
      <c r="B282" s="14" t="s">
        <v>558</v>
      </c>
      <c r="C282" s="14">
        <v>1</v>
      </c>
      <c r="D282" s="14">
        <v>1</v>
      </c>
      <c r="E282" s="17">
        <v>8489085</v>
      </c>
      <c r="F282" s="17">
        <v>0</v>
      </c>
      <c r="G282" s="17">
        <v>805075</v>
      </c>
      <c r="H282" s="17">
        <v>0</v>
      </c>
      <c r="I282" s="17">
        <v>889202</v>
      </c>
      <c r="J282" s="17">
        <v>942416</v>
      </c>
      <c r="K282" s="17">
        <v>0</v>
      </c>
      <c r="L282" s="17">
        <v>0</v>
      </c>
      <c r="M282" s="17">
        <v>0</v>
      </c>
      <c r="N282" s="17">
        <v>0</v>
      </c>
      <c r="O282" s="17">
        <v>0</v>
      </c>
      <c r="P282" s="17">
        <v>749295</v>
      </c>
      <c r="Q282" s="17">
        <v>126387</v>
      </c>
      <c r="R282" s="17">
        <v>294126</v>
      </c>
      <c r="S282" s="17">
        <v>31384</v>
      </c>
      <c r="T282" s="17">
        <v>13093</v>
      </c>
      <c r="U282" s="17">
        <v>132752</v>
      </c>
      <c r="V282" s="17">
        <v>29862</v>
      </c>
      <c r="W282" s="17">
        <v>0</v>
      </c>
      <c r="X282" s="17">
        <v>0</v>
      </c>
      <c r="Y282" s="17">
        <v>17124</v>
      </c>
      <c r="Z282" s="17">
        <v>0</v>
      </c>
      <c r="AA282" s="17">
        <v>12519801</v>
      </c>
      <c r="AB282" s="17">
        <v>0</v>
      </c>
      <c r="AC282" s="17">
        <v>0</v>
      </c>
      <c r="AD282" s="17">
        <f t="shared" si="5"/>
        <v>11577385</v>
      </c>
    </row>
    <row r="283" spans="1:30" x14ac:dyDescent="0.3">
      <c r="A283" s="15" t="s">
        <v>559</v>
      </c>
      <c r="B283" s="14" t="s">
        <v>560</v>
      </c>
      <c r="C283" s="14">
        <v>1</v>
      </c>
      <c r="D283" s="14">
        <v>0</v>
      </c>
      <c r="E283" s="17">
        <v>4663522</v>
      </c>
      <c r="F283" s="17">
        <v>0</v>
      </c>
      <c r="G283" s="17">
        <v>229331</v>
      </c>
      <c r="H283" s="17">
        <v>0</v>
      </c>
      <c r="I283" s="17">
        <v>2996914</v>
      </c>
      <c r="J283" s="17">
        <v>1374233</v>
      </c>
      <c r="K283" s="17">
        <v>0</v>
      </c>
      <c r="L283" s="17">
        <v>0</v>
      </c>
      <c r="M283" s="17">
        <v>0</v>
      </c>
      <c r="N283" s="17">
        <v>0</v>
      </c>
      <c r="O283" s="17">
        <v>0</v>
      </c>
      <c r="P283" s="17">
        <v>1852455</v>
      </c>
      <c r="Q283" s="17">
        <v>98514</v>
      </c>
      <c r="R283" s="17">
        <v>84475</v>
      </c>
      <c r="S283" s="17">
        <v>64100</v>
      </c>
      <c r="T283" s="17">
        <v>26743</v>
      </c>
      <c r="U283" s="17">
        <v>289503</v>
      </c>
      <c r="V283" s="17">
        <v>38625</v>
      </c>
      <c r="W283" s="17">
        <v>0</v>
      </c>
      <c r="X283" s="17">
        <v>332286</v>
      </c>
      <c r="Y283" s="17">
        <v>4496</v>
      </c>
      <c r="Z283" s="17">
        <v>0</v>
      </c>
      <c r="AA283" s="17">
        <v>12055197</v>
      </c>
      <c r="AB283" s="17">
        <v>0</v>
      </c>
      <c r="AC283" s="17">
        <v>0</v>
      </c>
      <c r="AD283" s="17">
        <f t="shared" si="5"/>
        <v>10680964</v>
      </c>
    </row>
    <row r="284" spans="1:30" x14ac:dyDescent="0.3">
      <c r="A284" s="15" t="s">
        <v>561</v>
      </c>
      <c r="B284" s="14" t="s">
        <v>562</v>
      </c>
      <c r="C284" s="14">
        <v>1</v>
      </c>
      <c r="D284" s="14">
        <v>0</v>
      </c>
      <c r="E284" s="17">
        <v>6602095</v>
      </c>
      <c r="F284" s="17">
        <v>0</v>
      </c>
      <c r="G284" s="17">
        <v>240598</v>
      </c>
      <c r="H284" s="17">
        <v>0</v>
      </c>
      <c r="I284" s="17">
        <v>4219830</v>
      </c>
      <c r="J284" s="17">
        <v>99116</v>
      </c>
      <c r="K284" s="17">
        <v>0</v>
      </c>
      <c r="L284" s="17">
        <v>0</v>
      </c>
      <c r="M284" s="17">
        <v>0</v>
      </c>
      <c r="N284" s="17">
        <v>0</v>
      </c>
      <c r="O284" s="17">
        <v>0</v>
      </c>
      <c r="P284" s="17">
        <v>384119</v>
      </c>
      <c r="Q284" s="17">
        <v>513257</v>
      </c>
      <c r="R284" s="17">
        <v>112860</v>
      </c>
      <c r="S284" s="17">
        <v>95917</v>
      </c>
      <c r="T284" s="17">
        <v>39912</v>
      </c>
      <c r="U284" s="17">
        <v>441069</v>
      </c>
      <c r="V284" s="17">
        <v>0</v>
      </c>
      <c r="W284" s="17">
        <v>0</v>
      </c>
      <c r="X284" s="17">
        <v>589300</v>
      </c>
      <c r="Y284" s="17">
        <v>22561</v>
      </c>
      <c r="Z284" s="17">
        <v>0</v>
      </c>
      <c r="AA284" s="17">
        <v>13360634</v>
      </c>
      <c r="AB284" s="17">
        <v>0</v>
      </c>
      <c r="AC284" s="17">
        <v>0</v>
      </c>
      <c r="AD284" s="17">
        <f t="shared" si="5"/>
        <v>13261518</v>
      </c>
    </row>
    <row r="285" spans="1:30" x14ac:dyDescent="0.3">
      <c r="A285" s="15" t="s">
        <v>563</v>
      </c>
      <c r="B285" s="14" t="s">
        <v>564</v>
      </c>
      <c r="C285" s="14">
        <v>1</v>
      </c>
      <c r="D285" s="14">
        <v>0</v>
      </c>
      <c r="E285" s="17">
        <v>19106768</v>
      </c>
      <c r="F285" s="17">
        <v>0</v>
      </c>
      <c r="G285" s="17">
        <v>1401076</v>
      </c>
      <c r="H285" s="17">
        <v>12182</v>
      </c>
      <c r="I285" s="17">
        <v>2603845</v>
      </c>
      <c r="J285" s="17">
        <v>1580873</v>
      </c>
      <c r="K285" s="17">
        <v>0</v>
      </c>
      <c r="L285" s="17">
        <v>0</v>
      </c>
      <c r="M285" s="17">
        <v>0</v>
      </c>
      <c r="N285" s="17">
        <v>0</v>
      </c>
      <c r="O285" s="17">
        <v>0</v>
      </c>
      <c r="P285" s="17">
        <v>1633878</v>
      </c>
      <c r="Q285" s="17">
        <v>349863</v>
      </c>
      <c r="R285" s="17">
        <v>321402</v>
      </c>
      <c r="S285" s="17">
        <v>53254</v>
      </c>
      <c r="T285" s="17">
        <v>22218</v>
      </c>
      <c r="U285" s="17">
        <v>219778</v>
      </c>
      <c r="V285" s="17">
        <v>53770</v>
      </c>
      <c r="W285" s="17">
        <v>0</v>
      </c>
      <c r="X285" s="17">
        <v>564510</v>
      </c>
      <c r="Y285" s="17">
        <v>0</v>
      </c>
      <c r="Z285" s="17">
        <v>0</v>
      </c>
      <c r="AA285" s="17">
        <v>27923417</v>
      </c>
      <c r="AB285" s="17">
        <v>0</v>
      </c>
      <c r="AC285" s="17">
        <v>140010</v>
      </c>
      <c r="AD285" s="17">
        <f t="shared" si="5"/>
        <v>26342544</v>
      </c>
    </row>
    <row r="286" spans="1:30" x14ac:dyDescent="0.3">
      <c r="A286" s="15" t="s">
        <v>565</v>
      </c>
      <c r="B286" s="14" t="s">
        <v>566</v>
      </c>
      <c r="C286" s="14">
        <v>1</v>
      </c>
      <c r="D286" s="14">
        <v>0</v>
      </c>
      <c r="E286" s="17">
        <v>5840724</v>
      </c>
      <c r="F286" s="17">
        <v>0</v>
      </c>
      <c r="G286" s="17">
        <v>553249</v>
      </c>
      <c r="H286" s="17">
        <v>1542</v>
      </c>
      <c r="I286" s="17">
        <v>364358</v>
      </c>
      <c r="J286" s="17">
        <v>759953</v>
      </c>
      <c r="K286" s="17">
        <v>0</v>
      </c>
      <c r="L286" s="17">
        <v>0</v>
      </c>
      <c r="M286" s="17">
        <v>0</v>
      </c>
      <c r="N286" s="17">
        <v>0</v>
      </c>
      <c r="O286" s="17">
        <v>0</v>
      </c>
      <c r="P286" s="17">
        <v>328043</v>
      </c>
      <c r="Q286" s="17">
        <v>269839</v>
      </c>
      <c r="R286" s="17">
        <v>20430</v>
      </c>
      <c r="S286" s="17">
        <v>28433</v>
      </c>
      <c r="T286" s="17">
        <v>11694</v>
      </c>
      <c r="U286" s="17">
        <v>116267</v>
      </c>
      <c r="V286" s="17">
        <v>23977</v>
      </c>
      <c r="W286" s="17">
        <v>0</v>
      </c>
      <c r="X286" s="17">
        <v>0</v>
      </c>
      <c r="Y286" s="17">
        <v>0</v>
      </c>
      <c r="Z286" s="17">
        <v>0</v>
      </c>
      <c r="AA286" s="17">
        <v>8318509</v>
      </c>
      <c r="AB286" s="17">
        <v>0</v>
      </c>
      <c r="AC286" s="17">
        <v>0</v>
      </c>
      <c r="AD286" s="17">
        <f t="shared" si="5"/>
        <v>7558556</v>
      </c>
    </row>
    <row r="287" spans="1:30" x14ac:dyDescent="0.3">
      <c r="A287" s="15" t="s">
        <v>567</v>
      </c>
      <c r="B287" s="14" t="s">
        <v>568</v>
      </c>
      <c r="C287" s="14">
        <v>1</v>
      </c>
      <c r="D287" s="14">
        <v>0</v>
      </c>
      <c r="E287" s="17">
        <v>3962289</v>
      </c>
      <c r="F287" s="17">
        <v>0</v>
      </c>
      <c r="G287" s="17">
        <v>314685</v>
      </c>
      <c r="H287" s="17">
        <v>0</v>
      </c>
      <c r="I287" s="17">
        <v>526907</v>
      </c>
      <c r="J287" s="17">
        <v>335518</v>
      </c>
      <c r="K287" s="17">
        <v>0</v>
      </c>
      <c r="L287" s="17">
        <v>0</v>
      </c>
      <c r="M287" s="17">
        <v>0</v>
      </c>
      <c r="N287" s="17">
        <v>0</v>
      </c>
      <c r="O287" s="17">
        <v>0</v>
      </c>
      <c r="P287" s="17">
        <v>503564</v>
      </c>
      <c r="Q287" s="17">
        <v>278459</v>
      </c>
      <c r="R287" s="17">
        <v>240765</v>
      </c>
      <c r="S287" s="17">
        <v>72728</v>
      </c>
      <c r="T287" s="17">
        <v>30343</v>
      </c>
      <c r="U287" s="17">
        <v>261193</v>
      </c>
      <c r="V287" s="17">
        <v>5053</v>
      </c>
      <c r="W287" s="17">
        <v>0</v>
      </c>
      <c r="X287" s="17">
        <v>0</v>
      </c>
      <c r="Y287" s="17">
        <v>0</v>
      </c>
      <c r="Z287" s="17">
        <v>0</v>
      </c>
      <c r="AA287" s="17">
        <v>6531504</v>
      </c>
      <c r="AB287" s="17">
        <v>3992</v>
      </c>
      <c r="AC287" s="17">
        <v>0</v>
      </c>
      <c r="AD287" s="17">
        <f t="shared" si="5"/>
        <v>6195986</v>
      </c>
    </row>
    <row r="288" spans="1:30" x14ac:dyDescent="0.3">
      <c r="A288" s="15" t="s">
        <v>569</v>
      </c>
      <c r="B288" s="14" t="s">
        <v>570</v>
      </c>
      <c r="C288" s="14">
        <v>1</v>
      </c>
      <c r="D288" s="14">
        <v>0</v>
      </c>
      <c r="E288" s="17">
        <v>4136087</v>
      </c>
      <c r="F288" s="17">
        <v>0</v>
      </c>
      <c r="G288" s="17">
        <v>575562</v>
      </c>
      <c r="H288" s="17">
        <v>0</v>
      </c>
      <c r="I288" s="17">
        <v>338432</v>
      </c>
      <c r="J288" s="17">
        <v>946892</v>
      </c>
      <c r="K288" s="17">
        <v>0</v>
      </c>
      <c r="L288" s="17">
        <v>0</v>
      </c>
      <c r="M288" s="17">
        <v>0</v>
      </c>
      <c r="N288" s="17">
        <v>0</v>
      </c>
      <c r="O288" s="17">
        <v>0</v>
      </c>
      <c r="P288" s="17">
        <v>899080</v>
      </c>
      <c r="Q288" s="17">
        <v>141949</v>
      </c>
      <c r="R288" s="17">
        <v>87170</v>
      </c>
      <c r="S288" s="17">
        <v>19924</v>
      </c>
      <c r="T288" s="17">
        <v>8312</v>
      </c>
      <c r="U288" s="17">
        <v>78347</v>
      </c>
      <c r="V288" s="17">
        <v>13326</v>
      </c>
      <c r="W288" s="17">
        <v>0</v>
      </c>
      <c r="X288" s="17">
        <v>0</v>
      </c>
      <c r="Y288" s="17">
        <v>0</v>
      </c>
      <c r="Z288" s="17">
        <v>0</v>
      </c>
      <c r="AA288" s="17">
        <v>7245081</v>
      </c>
      <c r="AB288" s="17">
        <v>0</v>
      </c>
      <c r="AC288" s="17">
        <v>0</v>
      </c>
      <c r="AD288" s="17">
        <f t="shared" si="5"/>
        <v>6298189</v>
      </c>
    </row>
    <row r="289" spans="1:30" x14ac:dyDescent="0.3">
      <c r="A289" s="15" t="s">
        <v>571</v>
      </c>
      <c r="B289" s="14" t="s">
        <v>572</v>
      </c>
      <c r="C289" s="14">
        <v>1</v>
      </c>
      <c r="D289" s="14">
        <v>0</v>
      </c>
      <c r="E289" s="17">
        <v>6562928</v>
      </c>
      <c r="F289" s="17">
        <v>0</v>
      </c>
      <c r="G289" s="17">
        <v>395881</v>
      </c>
      <c r="H289" s="17">
        <v>0</v>
      </c>
      <c r="I289" s="17">
        <v>1189804</v>
      </c>
      <c r="J289" s="17">
        <v>992756</v>
      </c>
      <c r="K289" s="17">
        <v>0</v>
      </c>
      <c r="L289" s="17">
        <v>0</v>
      </c>
      <c r="M289" s="17">
        <v>0</v>
      </c>
      <c r="N289" s="17">
        <v>0</v>
      </c>
      <c r="O289" s="17">
        <v>0</v>
      </c>
      <c r="P289" s="17">
        <v>1310596</v>
      </c>
      <c r="Q289" s="17">
        <v>180753</v>
      </c>
      <c r="R289" s="17">
        <v>271116</v>
      </c>
      <c r="S289" s="17">
        <v>45315</v>
      </c>
      <c r="T289" s="17">
        <v>18906</v>
      </c>
      <c r="U289" s="17">
        <v>176090</v>
      </c>
      <c r="V289" s="17">
        <v>33382</v>
      </c>
      <c r="W289" s="17">
        <v>0</v>
      </c>
      <c r="X289" s="17">
        <v>0</v>
      </c>
      <c r="Y289" s="17">
        <v>0</v>
      </c>
      <c r="Z289" s="17">
        <v>0</v>
      </c>
      <c r="AA289" s="17">
        <v>11177527</v>
      </c>
      <c r="AB289" s="17">
        <v>0</v>
      </c>
      <c r="AC289" s="17">
        <v>0</v>
      </c>
      <c r="AD289" s="17">
        <f t="shared" si="5"/>
        <v>10184771</v>
      </c>
    </row>
    <row r="290" spans="1:30" x14ac:dyDescent="0.3">
      <c r="A290" s="15" t="s">
        <v>573</v>
      </c>
      <c r="B290" s="14" t="s">
        <v>574</v>
      </c>
      <c r="C290" s="14">
        <v>1</v>
      </c>
      <c r="D290" s="14">
        <v>0</v>
      </c>
      <c r="E290" s="17">
        <v>5748391</v>
      </c>
      <c r="F290" s="17">
        <v>0</v>
      </c>
      <c r="G290" s="17">
        <v>376635</v>
      </c>
      <c r="H290" s="17">
        <v>0</v>
      </c>
      <c r="I290" s="17">
        <v>1652322</v>
      </c>
      <c r="J290" s="17">
        <v>2004574</v>
      </c>
      <c r="K290" s="17">
        <v>0</v>
      </c>
      <c r="L290" s="17">
        <v>0</v>
      </c>
      <c r="M290" s="17">
        <v>0</v>
      </c>
      <c r="N290" s="17">
        <v>0</v>
      </c>
      <c r="O290" s="17">
        <v>0</v>
      </c>
      <c r="P290" s="17">
        <v>2453282</v>
      </c>
      <c r="Q290" s="17">
        <v>102542</v>
      </c>
      <c r="R290" s="17">
        <v>148880</v>
      </c>
      <c r="S290" s="17">
        <v>63321</v>
      </c>
      <c r="T290" s="17">
        <v>26418</v>
      </c>
      <c r="U290" s="17">
        <v>239466</v>
      </c>
      <c r="V290" s="17">
        <v>38667</v>
      </c>
      <c r="W290" s="17">
        <v>0</v>
      </c>
      <c r="X290" s="17">
        <v>0</v>
      </c>
      <c r="Y290" s="17">
        <v>0</v>
      </c>
      <c r="Z290" s="17">
        <v>0</v>
      </c>
      <c r="AA290" s="17">
        <v>12854498</v>
      </c>
      <c r="AB290" s="17">
        <v>0</v>
      </c>
      <c r="AC290" s="17">
        <v>0</v>
      </c>
      <c r="AD290" s="17">
        <f t="shared" si="5"/>
        <v>10849924</v>
      </c>
    </row>
    <row r="291" spans="1:30" x14ac:dyDescent="0.3">
      <c r="A291" s="15" t="s">
        <v>575</v>
      </c>
      <c r="B291" s="14" t="s">
        <v>576</v>
      </c>
      <c r="C291" s="14">
        <v>1</v>
      </c>
      <c r="D291" s="14">
        <v>0</v>
      </c>
      <c r="E291" s="17">
        <v>3275949</v>
      </c>
      <c r="F291" s="17">
        <v>0</v>
      </c>
      <c r="G291" s="17">
        <v>161576</v>
      </c>
      <c r="H291" s="17">
        <v>0</v>
      </c>
      <c r="I291" s="17">
        <v>228319</v>
      </c>
      <c r="J291" s="17">
        <v>645991</v>
      </c>
      <c r="K291" s="17">
        <v>0</v>
      </c>
      <c r="L291" s="17">
        <v>0</v>
      </c>
      <c r="M291" s="17">
        <v>0</v>
      </c>
      <c r="N291" s="17">
        <v>0</v>
      </c>
      <c r="O291" s="17">
        <v>0</v>
      </c>
      <c r="P291" s="17">
        <v>710802</v>
      </c>
      <c r="Q291" s="17">
        <v>188755</v>
      </c>
      <c r="R291" s="17">
        <v>28944</v>
      </c>
      <c r="S291" s="17">
        <v>24598</v>
      </c>
      <c r="T291" s="17">
        <v>10262</v>
      </c>
      <c r="U291" s="17">
        <v>94074</v>
      </c>
      <c r="V291" s="17">
        <v>18716</v>
      </c>
      <c r="W291" s="17">
        <v>0</v>
      </c>
      <c r="X291" s="17">
        <v>0</v>
      </c>
      <c r="Y291" s="17">
        <v>0</v>
      </c>
      <c r="Z291" s="17">
        <v>0</v>
      </c>
      <c r="AA291" s="17">
        <v>5387986</v>
      </c>
      <c r="AB291" s="17">
        <v>0</v>
      </c>
      <c r="AC291" s="17">
        <v>0</v>
      </c>
      <c r="AD291" s="17">
        <f t="shared" si="5"/>
        <v>4741995</v>
      </c>
    </row>
    <row r="292" spans="1:30" x14ac:dyDescent="0.3">
      <c r="A292" s="15" t="s">
        <v>577</v>
      </c>
      <c r="B292" s="14" t="s">
        <v>578</v>
      </c>
      <c r="C292" s="14">
        <v>1</v>
      </c>
      <c r="D292" s="14">
        <v>0</v>
      </c>
      <c r="E292" s="17">
        <v>11337161</v>
      </c>
      <c r="F292" s="17">
        <v>0</v>
      </c>
      <c r="G292" s="17">
        <v>872758</v>
      </c>
      <c r="H292" s="17">
        <v>0</v>
      </c>
      <c r="I292" s="17">
        <v>1257925</v>
      </c>
      <c r="J292" s="17">
        <v>1411936</v>
      </c>
      <c r="K292" s="17">
        <v>0</v>
      </c>
      <c r="L292" s="17">
        <v>0</v>
      </c>
      <c r="M292" s="17">
        <v>0</v>
      </c>
      <c r="N292" s="17">
        <v>0</v>
      </c>
      <c r="O292" s="17">
        <v>0</v>
      </c>
      <c r="P292" s="17">
        <v>1390463</v>
      </c>
      <c r="Q292" s="17">
        <v>262378</v>
      </c>
      <c r="R292" s="17">
        <v>331751</v>
      </c>
      <c r="S292" s="17">
        <v>42334</v>
      </c>
      <c r="T292" s="17">
        <v>17662</v>
      </c>
      <c r="U292" s="17">
        <v>178653</v>
      </c>
      <c r="V292" s="17">
        <v>35153</v>
      </c>
      <c r="W292" s="17">
        <v>0</v>
      </c>
      <c r="X292" s="17">
        <v>0</v>
      </c>
      <c r="Y292" s="17">
        <v>22291</v>
      </c>
      <c r="Z292" s="17">
        <v>0</v>
      </c>
      <c r="AA292" s="17">
        <v>17160465</v>
      </c>
      <c r="AB292" s="17">
        <v>13083</v>
      </c>
      <c r="AC292" s="17">
        <v>0</v>
      </c>
      <c r="AD292" s="17">
        <f t="shared" si="5"/>
        <v>15748529</v>
      </c>
    </row>
    <row r="293" spans="1:30" x14ac:dyDescent="0.3">
      <c r="A293" s="15" t="s">
        <v>579</v>
      </c>
      <c r="B293" s="14" t="s">
        <v>580</v>
      </c>
      <c r="C293" s="14">
        <v>1</v>
      </c>
      <c r="D293" s="14">
        <v>1</v>
      </c>
      <c r="E293" s="17">
        <v>4204598</v>
      </c>
      <c r="F293" s="17">
        <v>0</v>
      </c>
      <c r="G293" s="17">
        <v>1099857</v>
      </c>
      <c r="H293" s="17">
        <v>0</v>
      </c>
      <c r="I293" s="17">
        <v>479999</v>
      </c>
      <c r="J293" s="17">
        <v>364750</v>
      </c>
      <c r="K293" s="17">
        <v>0</v>
      </c>
      <c r="L293" s="17">
        <v>0</v>
      </c>
      <c r="M293" s="17">
        <v>0</v>
      </c>
      <c r="N293" s="17">
        <v>0</v>
      </c>
      <c r="O293" s="17">
        <v>0</v>
      </c>
      <c r="P293" s="17">
        <v>561177</v>
      </c>
      <c r="Q293" s="17">
        <v>192540</v>
      </c>
      <c r="R293" s="17">
        <v>203374</v>
      </c>
      <c r="S293" s="17">
        <v>19092</v>
      </c>
      <c r="T293" s="17">
        <v>2820</v>
      </c>
      <c r="U293" s="17">
        <v>50454</v>
      </c>
      <c r="V293" s="17">
        <v>3631</v>
      </c>
      <c r="W293" s="17">
        <v>0</v>
      </c>
      <c r="X293" s="17">
        <v>0</v>
      </c>
      <c r="Y293" s="17">
        <v>0</v>
      </c>
      <c r="Z293" s="17">
        <v>0</v>
      </c>
      <c r="AA293" s="17">
        <v>7182292</v>
      </c>
      <c r="AB293" s="17">
        <v>0</v>
      </c>
      <c r="AC293" s="17">
        <v>0</v>
      </c>
      <c r="AD293" s="17">
        <f t="shared" si="5"/>
        <v>6817542</v>
      </c>
    </row>
    <row r="294" spans="1:30" x14ac:dyDescent="0.3">
      <c r="A294" s="15" t="s">
        <v>581</v>
      </c>
      <c r="B294" s="14" t="s">
        <v>582</v>
      </c>
      <c r="C294" s="14">
        <v>1</v>
      </c>
      <c r="D294" s="14">
        <v>0</v>
      </c>
      <c r="E294" s="17">
        <v>4196284</v>
      </c>
      <c r="F294" s="17">
        <v>0</v>
      </c>
      <c r="G294" s="17">
        <v>193215</v>
      </c>
      <c r="H294" s="17">
        <v>0</v>
      </c>
      <c r="I294" s="17">
        <v>499093</v>
      </c>
      <c r="J294" s="17">
        <v>347247</v>
      </c>
      <c r="K294" s="17">
        <v>0</v>
      </c>
      <c r="L294" s="17">
        <v>0</v>
      </c>
      <c r="M294" s="17">
        <v>0</v>
      </c>
      <c r="N294" s="17">
        <v>0</v>
      </c>
      <c r="O294" s="17">
        <v>0</v>
      </c>
      <c r="P294" s="17">
        <v>1316134</v>
      </c>
      <c r="Q294" s="17">
        <v>206745</v>
      </c>
      <c r="R294" s="17">
        <v>0</v>
      </c>
      <c r="S294" s="17">
        <v>23684</v>
      </c>
      <c r="T294" s="17">
        <v>9881</v>
      </c>
      <c r="U294" s="17">
        <v>90754</v>
      </c>
      <c r="V294" s="17">
        <v>15725</v>
      </c>
      <c r="W294" s="17">
        <v>0</v>
      </c>
      <c r="X294" s="17">
        <v>0</v>
      </c>
      <c r="Y294" s="17">
        <v>0</v>
      </c>
      <c r="Z294" s="17">
        <v>0</v>
      </c>
      <c r="AA294" s="17">
        <v>6898762</v>
      </c>
      <c r="AB294" s="17">
        <v>0</v>
      </c>
      <c r="AC294" s="17">
        <v>0</v>
      </c>
      <c r="AD294" s="17">
        <f t="shared" si="5"/>
        <v>6551515</v>
      </c>
    </row>
    <row r="295" spans="1:30" x14ac:dyDescent="0.3">
      <c r="A295" s="15" t="s">
        <v>583</v>
      </c>
      <c r="B295" s="14" t="s">
        <v>584</v>
      </c>
      <c r="C295" s="14">
        <v>1</v>
      </c>
      <c r="D295" s="14">
        <v>0</v>
      </c>
      <c r="E295" s="17">
        <v>11424728</v>
      </c>
      <c r="F295" s="17">
        <v>0</v>
      </c>
      <c r="G295" s="17">
        <v>1342564</v>
      </c>
      <c r="H295" s="17">
        <v>0</v>
      </c>
      <c r="I295" s="17">
        <v>1303903</v>
      </c>
      <c r="J295" s="17">
        <v>1203444</v>
      </c>
      <c r="K295" s="17">
        <v>0</v>
      </c>
      <c r="L295" s="17">
        <v>0</v>
      </c>
      <c r="M295" s="17">
        <v>0</v>
      </c>
      <c r="N295" s="17">
        <v>0</v>
      </c>
      <c r="O295" s="17">
        <v>0</v>
      </c>
      <c r="P295" s="17">
        <v>1243772</v>
      </c>
      <c r="Q295" s="17">
        <v>700545</v>
      </c>
      <c r="R295" s="17">
        <v>154607</v>
      </c>
      <c r="S295" s="17">
        <v>33241</v>
      </c>
      <c r="T295" s="17">
        <v>11265</v>
      </c>
      <c r="U295" s="17">
        <v>134034</v>
      </c>
      <c r="V295" s="17">
        <v>30233</v>
      </c>
      <c r="W295" s="17">
        <v>0</v>
      </c>
      <c r="X295" s="17">
        <v>0</v>
      </c>
      <c r="Y295" s="17">
        <v>366</v>
      </c>
      <c r="Z295" s="17">
        <v>0</v>
      </c>
      <c r="AA295" s="17">
        <v>17582702</v>
      </c>
      <c r="AB295" s="17">
        <v>101838</v>
      </c>
      <c r="AC295" s="17">
        <v>0</v>
      </c>
      <c r="AD295" s="17">
        <f t="shared" si="5"/>
        <v>16379258</v>
      </c>
    </row>
    <row r="296" spans="1:30" x14ac:dyDescent="0.3">
      <c r="A296" s="15" t="s">
        <v>585</v>
      </c>
      <c r="B296" s="14" t="s">
        <v>586</v>
      </c>
      <c r="C296" s="14">
        <v>1</v>
      </c>
      <c r="D296" s="14">
        <v>0</v>
      </c>
      <c r="E296" s="17">
        <v>5803288</v>
      </c>
      <c r="F296" s="17">
        <v>0</v>
      </c>
      <c r="G296" s="17">
        <v>520201</v>
      </c>
      <c r="H296" s="17">
        <v>0</v>
      </c>
      <c r="I296" s="17">
        <v>2658586</v>
      </c>
      <c r="J296" s="17">
        <v>155470</v>
      </c>
      <c r="K296" s="17">
        <v>0</v>
      </c>
      <c r="L296" s="17">
        <v>0</v>
      </c>
      <c r="M296" s="17">
        <v>0</v>
      </c>
      <c r="N296" s="17">
        <v>0</v>
      </c>
      <c r="O296" s="17">
        <v>0</v>
      </c>
      <c r="P296" s="17">
        <v>649475</v>
      </c>
      <c r="Q296" s="17">
        <v>508263</v>
      </c>
      <c r="R296" s="17">
        <v>233076</v>
      </c>
      <c r="S296" s="17">
        <v>39068</v>
      </c>
      <c r="T296" s="17">
        <v>16300</v>
      </c>
      <c r="U296" s="17">
        <v>183604</v>
      </c>
      <c r="V296" s="17">
        <v>24236</v>
      </c>
      <c r="W296" s="17">
        <v>0</v>
      </c>
      <c r="X296" s="17">
        <v>0</v>
      </c>
      <c r="Y296" s="17">
        <v>0</v>
      </c>
      <c r="Z296" s="17">
        <v>0</v>
      </c>
      <c r="AA296" s="17">
        <v>10791567</v>
      </c>
      <c r="AB296" s="17">
        <v>0</v>
      </c>
      <c r="AC296" s="17">
        <v>0</v>
      </c>
      <c r="AD296" s="17">
        <f t="shared" si="5"/>
        <v>10636097</v>
      </c>
    </row>
    <row r="297" spans="1:30" x14ac:dyDescent="0.3">
      <c r="A297" s="15" t="s">
        <v>587</v>
      </c>
      <c r="B297" s="14" t="s">
        <v>588</v>
      </c>
      <c r="C297" s="14">
        <v>1</v>
      </c>
      <c r="D297" s="14">
        <v>0</v>
      </c>
      <c r="E297" s="17">
        <v>5260452</v>
      </c>
      <c r="F297" s="17">
        <v>0</v>
      </c>
      <c r="G297" s="17">
        <v>620873</v>
      </c>
      <c r="H297" s="17">
        <v>0</v>
      </c>
      <c r="I297" s="17">
        <v>273963</v>
      </c>
      <c r="J297" s="17">
        <v>257994</v>
      </c>
      <c r="K297" s="17">
        <v>0</v>
      </c>
      <c r="L297" s="17">
        <v>0</v>
      </c>
      <c r="M297" s="17">
        <v>0</v>
      </c>
      <c r="N297" s="17">
        <v>0</v>
      </c>
      <c r="O297" s="17">
        <v>0</v>
      </c>
      <c r="P297" s="17">
        <v>775880</v>
      </c>
      <c r="Q297" s="17">
        <v>200833</v>
      </c>
      <c r="R297" s="17">
        <v>38559</v>
      </c>
      <c r="S297" s="17">
        <v>19205</v>
      </c>
      <c r="T297" s="17">
        <v>8012</v>
      </c>
      <c r="U297" s="17">
        <v>71357</v>
      </c>
      <c r="V297" s="17">
        <v>18956</v>
      </c>
      <c r="W297" s="17">
        <v>0</v>
      </c>
      <c r="X297" s="17">
        <v>0</v>
      </c>
      <c r="Y297" s="17">
        <v>7831</v>
      </c>
      <c r="Z297" s="17">
        <v>0</v>
      </c>
      <c r="AA297" s="17">
        <v>7553915</v>
      </c>
      <c r="AB297" s="17">
        <v>0</v>
      </c>
      <c r="AC297" s="17">
        <v>0</v>
      </c>
      <c r="AD297" s="17">
        <f t="shared" si="5"/>
        <v>7295921</v>
      </c>
    </row>
    <row r="298" spans="1:30" x14ac:dyDescent="0.3">
      <c r="A298" s="15" t="s">
        <v>589</v>
      </c>
      <c r="B298" s="14" t="s">
        <v>590</v>
      </c>
      <c r="C298" s="14">
        <v>1</v>
      </c>
      <c r="D298" s="14">
        <v>1</v>
      </c>
      <c r="E298" s="17">
        <v>5697454</v>
      </c>
      <c r="F298" s="17">
        <v>0</v>
      </c>
      <c r="G298" s="17">
        <v>358885</v>
      </c>
      <c r="H298" s="17">
        <v>0</v>
      </c>
      <c r="I298" s="17">
        <v>382032</v>
      </c>
      <c r="J298" s="17">
        <v>776917</v>
      </c>
      <c r="K298" s="17">
        <v>0</v>
      </c>
      <c r="L298" s="17">
        <v>0</v>
      </c>
      <c r="M298" s="17">
        <v>0</v>
      </c>
      <c r="N298" s="17">
        <v>0</v>
      </c>
      <c r="O298" s="17">
        <v>0</v>
      </c>
      <c r="P298" s="17">
        <v>983829</v>
      </c>
      <c r="Q298" s="17">
        <v>153413</v>
      </c>
      <c r="R298" s="17">
        <v>30406</v>
      </c>
      <c r="S298" s="17">
        <v>22021</v>
      </c>
      <c r="T298" s="17">
        <v>9187</v>
      </c>
      <c r="U298" s="17">
        <v>91511</v>
      </c>
      <c r="V298" s="17">
        <v>22377</v>
      </c>
      <c r="W298" s="17">
        <v>0</v>
      </c>
      <c r="X298" s="17">
        <v>0</v>
      </c>
      <c r="Y298" s="17">
        <v>0</v>
      </c>
      <c r="Z298" s="17">
        <v>0</v>
      </c>
      <c r="AA298" s="17">
        <v>8528032</v>
      </c>
      <c r="AB298" s="17">
        <v>0</v>
      </c>
      <c r="AC298" s="17">
        <v>0</v>
      </c>
      <c r="AD298" s="17">
        <f t="shared" si="5"/>
        <v>7751115</v>
      </c>
    </row>
    <row r="299" spans="1:30" x14ac:dyDescent="0.3">
      <c r="A299" s="15" t="s">
        <v>591</v>
      </c>
      <c r="B299" s="14" t="s">
        <v>592</v>
      </c>
      <c r="C299" s="14">
        <v>1</v>
      </c>
      <c r="D299" s="14">
        <v>0</v>
      </c>
      <c r="E299" s="17">
        <v>1610240</v>
      </c>
      <c r="F299" s="17">
        <v>0</v>
      </c>
      <c r="G299" s="17">
        <v>151277</v>
      </c>
      <c r="H299" s="17">
        <v>1746</v>
      </c>
      <c r="I299" s="17">
        <v>197723</v>
      </c>
      <c r="J299" s="17">
        <v>54882</v>
      </c>
      <c r="K299" s="17">
        <v>0</v>
      </c>
      <c r="L299" s="17">
        <v>0</v>
      </c>
      <c r="M299" s="17">
        <v>0</v>
      </c>
      <c r="N299" s="17">
        <v>0</v>
      </c>
      <c r="O299" s="17">
        <v>0</v>
      </c>
      <c r="P299" s="17">
        <v>399524</v>
      </c>
      <c r="Q299" s="17">
        <v>26472</v>
      </c>
      <c r="R299" s="17">
        <v>69038</v>
      </c>
      <c r="S299" s="17">
        <v>10262</v>
      </c>
      <c r="T299" s="17">
        <v>4281</v>
      </c>
      <c r="U299" s="17">
        <v>63842</v>
      </c>
      <c r="V299" s="17">
        <v>0</v>
      </c>
      <c r="W299" s="17">
        <v>0</v>
      </c>
      <c r="X299" s="17">
        <v>600000</v>
      </c>
      <c r="Y299" s="17">
        <v>0</v>
      </c>
      <c r="Z299" s="17">
        <v>0</v>
      </c>
      <c r="AA299" s="17">
        <v>3189287</v>
      </c>
      <c r="AB299" s="17">
        <v>0</v>
      </c>
      <c r="AC299" s="17">
        <v>0</v>
      </c>
      <c r="AD299" s="17">
        <f t="shared" si="5"/>
        <v>3134405</v>
      </c>
    </row>
    <row r="300" spans="1:30" x14ac:dyDescent="0.3">
      <c r="A300" s="15" t="s">
        <v>593</v>
      </c>
      <c r="B300" s="14" t="s">
        <v>594</v>
      </c>
      <c r="C300" s="14">
        <v>1</v>
      </c>
      <c r="D300" s="14">
        <v>1</v>
      </c>
      <c r="E300" s="17">
        <v>15420544</v>
      </c>
      <c r="F300" s="17">
        <v>0</v>
      </c>
      <c r="G300" s="17">
        <v>475099</v>
      </c>
      <c r="H300" s="17">
        <v>0</v>
      </c>
      <c r="I300" s="17">
        <v>2630879</v>
      </c>
      <c r="J300" s="17">
        <v>767524</v>
      </c>
      <c r="K300" s="17">
        <v>0</v>
      </c>
      <c r="L300" s="17">
        <v>0</v>
      </c>
      <c r="M300" s="17">
        <v>0</v>
      </c>
      <c r="N300" s="17">
        <v>0</v>
      </c>
      <c r="O300" s="17">
        <v>0</v>
      </c>
      <c r="P300" s="17">
        <v>4383191</v>
      </c>
      <c r="Q300" s="17">
        <v>2090567</v>
      </c>
      <c r="R300" s="17">
        <v>595464</v>
      </c>
      <c r="S300" s="17">
        <v>72234</v>
      </c>
      <c r="T300" s="17">
        <v>28031</v>
      </c>
      <c r="U300" s="17">
        <v>299289</v>
      </c>
      <c r="V300" s="17">
        <v>69899</v>
      </c>
      <c r="W300" s="17">
        <v>0</v>
      </c>
      <c r="X300" s="17">
        <v>0</v>
      </c>
      <c r="Y300" s="17">
        <v>0</v>
      </c>
      <c r="Z300" s="17">
        <v>0</v>
      </c>
      <c r="AA300" s="17">
        <v>26832721</v>
      </c>
      <c r="AB300" s="17">
        <v>0</v>
      </c>
      <c r="AC300" s="17">
        <v>0</v>
      </c>
      <c r="AD300" s="17">
        <f t="shared" si="5"/>
        <v>26065197</v>
      </c>
    </row>
    <row r="301" spans="1:30" x14ac:dyDescent="0.3">
      <c r="A301" s="15" t="s">
        <v>595</v>
      </c>
      <c r="B301" s="14" t="s">
        <v>596</v>
      </c>
      <c r="C301" s="14">
        <v>1</v>
      </c>
      <c r="D301" s="14">
        <v>0</v>
      </c>
      <c r="E301" s="17">
        <v>25749551</v>
      </c>
      <c r="F301" s="17">
        <v>0</v>
      </c>
      <c r="G301" s="17">
        <v>889779</v>
      </c>
      <c r="H301" s="17">
        <v>0</v>
      </c>
      <c r="I301" s="17">
        <v>4885553</v>
      </c>
      <c r="J301" s="17">
        <v>5482082</v>
      </c>
      <c r="K301" s="17">
        <v>0</v>
      </c>
      <c r="L301" s="17">
        <v>0</v>
      </c>
      <c r="M301" s="17">
        <v>0</v>
      </c>
      <c r="N301" s="17">
        <v>0</v>
      </c>
      <c r="O301" s="17">
        <v>0</v>
      </c>
      <c r="P301" s="17">
        <v>1648059</v>
      </c>
      <c r="Q301" s="17">
        <v>1938632</v>
      </c>
      <c r="R301" s="17">
        <v>996489</v>
      </c>
      <c r="S301" s="17">
        <v>125143</v>
      </c>
      <c r="T301" s="17">
        <v>52212</v>
      </c>
      <c r="U301" s="17">
        <v>544055</v>
      </c>
      <c r="V301" s="17">
        <v>107755</v>
      </c>
      <c r="W301" s="17">
        <v>0</v>
      </c>
      <c r="X301" s="17">
        <v>0</v>
      </c>
      <c r="Y301" s="17">
        <v>0</v>
      </c>
      <c r="Z301" s="17">
        <v>0</v>
      </c>
      <c r="AA301" s="17">
        <v>42419310</v>
      </c>
      <c r="AB301" s="17">
        <v>0</v>
      </c>
      <c r="AC301" s="17">
        <v>0</v>
      </c>
      <c r="AD301" s="17">
        <f t="shared" si="5"/>
        <v>36937228</v>
      </c>
    </row>
    <row r="302" spans="1:30" x14ac:dyDescent="0.3">
      <c r="A302" s="15" t="s">
        <v>597</v>
      </c>
      <c r="B302" s="14" t="s">
        <v>598</v>
      </c>
      <c r="C302" s="14">
        <v>1</v>
      </c>
      <c r="D302" s="14">
        <v>0</v>
      </c>
      <c r="E302" s="17">
        <v>14433578</v>
      </c>
      <c r="F302" s="17">
        <v>0</v>
      </c>
      <c r="G302" s="17">
        <v>630887</v>
      </c>
      <c r="H302" s="17">
        <v>0</v>
      </c>
      <c r="I302" s="17">
        <v>3628368</v>
      </c>
      <c r="J302" s="17">
        <v>3847553</v>
      </c>
      <c r="K302" s="17">
        <v>0</v>
      </c>
      <c r="L302" s="17">
        <v>0</v>
      </c>
      <c r="M302" s="17">
        <v>0</v>
      </c>
      <c r="N302" s="17">
        <v>0</v>
      </c>
      <c r="O302" s="17">
        <v>0</v>
      </c>
      <c r="P302" s="17">
        <v>3066017</v>
      </c>
      <c r="Q302" s="17">
        <v>950125</v>
      </c>
      <c r="R302" s="17">
        <v>533952</v>
      </c>
      <c r="S302" s="17">
        <v>82121</v>
      </c>
      <c r="T302" s="17">
        <v>34262</v>
      </c>
      <c r="U302" s="17">
        <v>330336</v>
      </c>
      <c r="V302" s="17">
        <v>69251</v>
      </c>
      <c r="W302" s="17">
        <v>0</v>
      </c>
      <c r="X302" s="17">
        <v>0</v>
      </c>
      <c r="Y302" s="17">
        <v>0</v>
      </c>
      <c r="Z302" s="17">
        <v>0</v>
      </c>
      <c r="AA302" s="17">
        <v>27606450</v>
      </c>
      <c r="AB302" s="17">
        <v>0</v>
      </c>
      <c r="AC302" s="17">
        <v>0</v>
      </c>
      <c r="AD302" s="17">
        <f t="shared" si="5"/>
        <v>23758897</v>
      </c>
    </row>
    <row r="303" spans="1:30" x14ac:dyDescent="0.3">
      <c r="A303" s="15" t="s">
        <v>599</v>
      </c>
      <c r="B303" s="14" t="s">
        <v>600</v>
      </c>
      <c r="C303" s="14">
        <v>1</v>
      </c>
      <c r="D303" s="14">
        <v>0</v>
      </c>
      <c r="E303" s="17">
        <v>17740415</v>
      </c>
      <c r="F303" s="17">
        <v>0</v>
      </c>
      <c r="G303" s="17">
        <v>417052</v>
      </c>
      <c r="H303" s="17">
        <v>1449</v>
      </c>
      <c r="I303" s="17">
        <v>1146714</v>
      </c>
      <c r="J303" s="17">
        <v>2659680</v>
      </c>
      <c r="K303" s="17">
        <v>0</v>
      </c>
      <c r="L303" s="17">
        <v>0</v>
      </c>
      <c r="M303" s="17">
        <v>0</v>
      </c>
      <c r="N303" s="17">
        <v>0</v>
      </c>
      <c r="O303" s="17">
        <v>0</v>
      </c>
      <c r="P303" s="17">
        <v>1509438</v>
      </c>
      <c r="Q303" s="17">
        <v>108628</v>
      </c>
      <c r="R303" s="17">
        <v>237126</v>
      </c>
      <c r="S303" s="17">
        <v>62767</v>
      </c>
      <c r="T303" s="17">
        <v>26187</v>
      </c>
      <c r="U303" s="17">
        <v>232185</v>
      </c>
      <c r="V303" s="17">
        <v>4158</v>
      </c>
      <c r="W303" s="17">
        <v>0</v>
      </c>
      <c r="X303" s="17">
        <v>535442</v>
      </c>
      <c r="Y303" s="17">
        <v>0</v>
      </c>
      <c r="Z303" s="17">
        <v>0</v>
      </c>
      <c r="AA303" s="17">
        <v>24681241</v>
      </c>
      <c r="AB303" s="17">
        <v>0</v>
      </c>
      <c r="AC303" s="17">
        <v>0</v>
      </c>
      <c r="AD303" s="17">
        <f t="shared" si="5"/>
        <v>22021561</v>
      </c>
    </row>
    <row r="304" spans="1:30" x14ac:dyDescent="0.3">
      <c r="A304" s="15" t="s">
        <v>601</v>
      </c>
      <c r="B304" s="14" t="s">
        <v>602</v>
      </c>
      <c r="C304" s="14">
        <v>1</v>
      </c>
      <c r="D304" s="14">
        <v>0</v>
      </c>
      <c r="E304" s="17">
        <v>37757001</v>
      </c>
      <c r="F304" s="17">
        <v>0</v>
      </c>
      <c r="G304" s="17">
        <v>3531123</v>
      </c>
      <c r="H304" s="17">
        <v>0</v>
      </c>
      <c r="I304" s="17">
        <v>6065867</v>
      </c>
      <c r="J304" s="17">
        <v>2716023</v>
      </c>
      <c r="K304" s="17">
        <v>0</v>
      </c>
      <c r="L304" s="17">
        <v>0</v>
      </c>
      <c r="M304" s="17">
        <v>0</v>
      </c>
      <c r="N304" s="17">
        <v>0</v>
      </c>
      <c r="O304" s="17">
        <v>0</v>
      </c>
      <c r="P304" s="17">
        <v>2787717</v>
      </c>
      <c r="Q304" s="17">
        <v>2398352</v>
      </c>
      <c r="R304" s="17">
        <v>1349631</v>
      </c>
      <c r="S304" s="17">
        <v>85791</v>
      </c>
      <c r="T304" s="17">
        <v>24089</v>
      </c>
      <c r="U304" s="17">
        <v>340413</v>
      </c>
      <c r="V304" s="17">
        <v>97847</v>
      </c>
      <c r="W304" s="17">
        <v>0</v>
      </c>
      <c r="X304" s="17">
        <v>1125654</v>
      </c>
      <c r="Y304" s="17">
        <v>0</v>
      </c>
      <c r="Z304" s="17">
        <v>0</v>
      </c>
      <c r="AA304" s="17">
        <v>58279508</v>
      </c>
      <c r="AB304" s="17">
        <v>0</v>
      </c>
      <c r="AC304" s="17">
        <v>938797</v>
      </c>
      <c r="AD304" s="17">
        <f t="shared" si="5"/>
        <v>55563485</v>
      </c>
    </row>
    <row r="305" spans="1:30" x14ac:dyDescent="0.3">
      <c r="A305" s="15" t="s">
        <v>603</v>
      </c>
      <c r="B305" s="14" t="s">
        <v>604</v>
      </c>
      <c r="C305" s="14">
        <v>1</v>
      </c>
      <c r="D305" s="14">
        <v>0</v>
      </c>
      <c r="E305" s="17">
        <v>1724786</v>
      </c>
      <c r="F305" s="17">
        <v>0</v>
      </c>
      <c r="G305" s="17">
        <v>136611</v>
      </c>
      <c r="H305" s="17">
        <v>0</v>
      </c>
      <c r="I305" s="17">
        <v>557574</v>
      </c>
      <c r="J305" s="17">
        <v>375472</v>
      </c>
      <c r="K305" s="17">
        <v>0</v>
      </c>
      <c r="L305" s="17">
        <v>0</v>
      </c>
      <c r="M305" s="17">
        <v>0</v>
      </c>
      <c r="N305" s="17">
        <v>0</v>
      </c>
      <c r="O305" s="17">
        <v>0</v>
      </c>
      <c r="P305" s="17">
        <v>765533</v>
      </c>
      <c r="Q305" s="17">
        <v>48045</v>
      </c>
      <c r="R305" s="17">
        <v>200729</v>
      </c>
      <c r="S305" s="17">
        <v>25631</v>
      </c>
      <c r="T305" s="17">
        <v>10693</v>
      </c>
      <c r="U305" s="17">
        <v>107646</v>
      </c>
      <c r="V305" s="17">
        <v>8447</v>
      </c>
      <c r="W305" s="17">
        <v>0</v>
      </c>
      <c r="X305" s="17">
        <v>0</v>
      </c>
      <c r="Y305" s="17">
        <v>13288</v>
      </c>
      <c r="Z305" s="17">
        <v>0</v>
      </c>
      <c r="AA305" s="17">
        <v>3974455</v>
      </c>
      <c r="AB305" s="17">
        <v>0</v>
      </c>
      <c r="AC305" s="17">
        <v>0</v>
      </c>
      <c r="AD305" s="17">
        <f t="shared" si="5"/>
        <v>3598983</v>
      </c>
    </row>
    <row r="306" spans="1:30" x14ac:dyDescent="0.3">
      <c r="A306" s="15" t="s">
        <v>605</v>
      </c>
      <c r="B306" s="14" t="s">
        <v>606</v>
      </c>
      <c r="C306" s="14">
        <v>1</v>
      </c>
      <c r="D306" s="14">
        <v>0</v>
      </c>
      <c r="E306" s="17">
        <v>3185119</v>
      </c>
      <c r="F306" s="17">
        <v>0</v>
      </c>
      <c r="G306" s="17">
        <v>250393</v>
      </c>
      <c r="H306" s="17">
        <v>0</v>
      </c>
      <c r="I306" s="17">
        <v>1042023</v>
      </c>
      <c r="J306" s="17">
        <v>667243</v>
      </c>
      <c r="K306" s="17">
        <v>0</v>
      </c>
      <c r="L306" s="17">
        <v>0</v>
      </c>
      <c r="M306" s="17">
        <v>0</v>
      </c>
      <c r="N306" s="17">
        <v>0</v>
      </c>
      <c r="O306" s="17">
        <v>0</v>
      </c>
      <c r="P306" s="17">
        <v>1320193</v>
      </c>
      <c r="Q306" s="17">
        <v>50928</v>
      </c>
      <c r="R306" s="17">
        <v>207286</v>
      </c>
      <c r="S306" s="17">
        <v>47532</v>
      </c>
      <c r="T306" s="17">
        <v>19831</v>
      </c>
      <c r="U306" s="17">
        <v>197410</v>
      </c>
      <c r="V306" s="17">
        <v>9522</v>
      </c>
      <c r="W306" s="17">
        <v>0</v>
      </c>
      <c r="X306" s="17">
        <v>30670</v>
      </c>
      <c r="Y306" s="17">
        <v>0</v>
      </c>
      <c r="Z306" s="17">
        <v>0</v>
      </c>
      <c r="AA306" s="17">
        <v>7028150</v>
      </c>
      <c r="AB306" s="17">
        <v>0</v>
      </c>
      <c r="AC306" s="17">
        <v>0</v>
      </c>
      <c r="AD306" s="17">
        <f t="shared" si="5"/>
        <v>6360907</v>
      </c>
    </row>
    <row r="307" spans="1:30" x14ac:dyDescent="0.3">
      <c r="A307" s="15" t="s">
        <v>607</v>
      </c>
      <c r="B307" s="14" t="s">
        <v>608</v>
      </c>
      <c r="C307" s="14">
        <v>1</v>
      </c>
      <c r="D307" s="14">
        <v>0</v>
      </c>
      <c r="E307" s="17">
        <v>5399098</v>
      </c>
      <c r="F307" s="17">
        <v>0</v>
      </c>
      <c r="G307" s="17">
        <v>361671</v>
      </c>
      <c r="H307" s="17">
        <v>3706</v>
      </c>
      <c r="I307" s="17">
        <v>1124691</v>
      </c>
      <c r="J307" s="17">
        <v>1422528</v>
      </c>
      <c r="K307" s="17">
        <v>0</v>
      </c>
      <c r="L307" s="17">
        <v>0</v>
      </c>
      <c r="M307" s="17">
        <v>0</v>
      </c>
      <c r="N307" s="17">
        <v>0</v>
      </c>
      <c r="O307" s="17">
        <v>0</v>
      </c>
      <c r="P307" s="17">
        <v>852748</v>
      </c>
      <c r="Q307" s="17">
        <v>109160</v>
      </c>
      <c r="R307" s="17">
        <v>596748</v>
      </c>
      <c r="S307" s="17">
        <v>83754</v>
      </c>
      <c r="T307" s="17">
        <v>34943</v>
      </c>
      <c r="U307" s="17">
        <v>345073</v>
      </c>
      <c r="V307" s="17">
        <v>20161</v>
      </c>
      <c r="W307" s="17">
        <v>0</v>
      </c>
      <c r="X307" s="17">
        <v>601723</v>
      </c>
      <c r="Y307" s="17">
        <v>41592</v>
      </c>
      <c r="Z307" s="17">
        <v>0</v>
      </c>
      <c r="AA307" s="17">
        <v>10997596</v>
      </c>
      <c r="AB307" s="17">
        <v>0</v>
      </c>
      <c r="AC307" s="17">
        <v>0</v>
      </c>
      <c r="AD307" s="17">
        <f t="shared" si="5"/>
        <v>9575068</v>
      </c>
    </row>
    <row r="308" spans="1:30" x14ac:dyDescent="0.3">
      <c r="A308" s="15" t="s">
        <v>609</v>
      </c>
      <c r="B308" s="14" t="s">
        <v>610</v>
      </c>
      <c r="C308" s="14">
        <v>1</v>
      </c>
      <c r="D308" s="14">
        <v>0</v>
      </c>
      <c r="E308" s="17">
        <v>3799829</v>
      </c>
      <c r="F308" s="17">
        <v>0</v>
      </c>
      <c r="G308" s="17">
        <v>458062</v>
      </c>
      <c r="H308" s="17">
        <v>0</v>
      </c>
      <c r="I308" s="17">
        <v>418578</v>
      </c>
      <c r="J308" s="17">
        <v>812729</v>
      </c>
      <c r="K308" s="17">
        <v>0</v>
      </c>
      <c r="L308" s="17">
        <v>0</v>
      </c>
      <c r="M308" s="17">
        <v>0</v>
      </c>
      <c r="N308" s="17">
        <v>0</v>
      </c>
      <c r="O308" s="17">
        <v>0</v>
      </c>
      <c r="P308" s="17">
        <v>642081</v>
      </c>
      <c r="Q308" s="17">
        <v>241118</v>
      </c>
      <c r="R308" s="17">
        <v>50663</v>
      </c>
      <c r="S308" s="17">
        <v>28717</v>
      </c>
      <c r="T308" s="17">
        <v>11981</v>
      </c>
      <c r="U308" s="17">
        <v>105899</v>
      </c>
      <c r="V308" s="17">
        <v>19253</v>
      </c>
      <c r="W308" s="17">
        <v>0</v>
      </c>
      <c r="X308" s="17">
        <v>148500</v>
      </c>
      <c r="Y308" s="17">
        <v>0</v>
      </c>
      <c r="Z308" s="17">
        <v>0</v>
      </c>
      <c r="AA308" s="17">
        <v>6737410</v>
      </c>
      <c r="AB308" s="17">
        <v>0</v>
      </c>
      <c r="AC308" s="17">
        <v>0</v>
      </c>
      <c r="AD308" s="17">
        <f t="shared" si="5"/>
        <v>5924681</v>
      </c>
    </row>
    <row r="309" spans="1:30" x14ac:dyDescent="0.3">
      <c r="A309" s="15" t="s">
        <v>611</v>
      </c>
      <c r="B309" s="14" t="s">
        <v>612</v>
      </c>
      <c r="C309" s="14">
        <v>1</v>
      </c>
      <c r="D309" s="14">
        <v>0</v>
      </c>
      <c r="E309" s="17">
        <v>2802108</v>
      </c>
      <c r="F309" s="17">
        <v>0</v>
      </c>
      <c r="G309" s="17">
        <v>215117</v>
      </c>
      <c r="H309" s="17">
        <v>0</v>
      </c>
      <c r="I309" s="17">
        <v>207099</v>
      </c>
      <c r="J309" s="17">
        <v>233494</v>
      </c>
      <c r="K309" s="17">
        <v>0</v>
      </c>
      <c r="L309" s="17">
        <v>0</v>
      </c>
      <c r="M309" s="17">
        <v>0</v>
      </c>
      <c r="N309" s="17">
        <v>0</v>
      </c>
      <c r="O309" s="17">
        <v>0</v>
      </c>
      <c r="P309" s="17">
        <v>580977</v>
      </c>
      <c r="Q309" s="17">
        <v>279969</v>
      </c>
      <c r="R309" s="17">
        <v>158700</v>
      </c>
      <c r="S309" s="17">
        <v>60655</v>
      </c>
      <c r="T309" s="17">
        <v>25306</v>
      </c>
      <c r="U309" s="17">
        <v>206264</v>
      </c>
      <c r="V309" s="17">
        <v>0</v>
      </c>
      <c r="W309" s="17">
        <v>0</v>
      </c>
      <c r="X309" s="17">
        <v>0</v>
      </c>
      <c r="Y309" s="17">
        <v>3434</v>
      </c>
      <c r="Z309" s="17">
        <v>0</v>
      </c>
      <c r="AA309" s="17">
        <v>4773123</v>
      </c>
      <c r="AB309" s="17">
        <v>0</v>
      </c>
      <c r="AC309" s="17">
        <v>0</v>
      </c>
      <c r="AD309" s="17">
        <f t="shared" si="5"/>
        <v>4539629</v>
      </c>
    </row>
    <row r="310" spans="1:30" x14ac:dyDescent="0.3">
      <c r="A310" s="15" t="s">
        <v>613</v>
      </c>
      <c r="B310" s="14" t="s">
        <v>614</v>
      </c>
      <c r="C310" s="14">
        <v>1</v>
      </c>
      <c r="D310" s="14">
        <v>0</v>
      </c>
      <c r="E310" s="17">
        <v>6053309</v>
      </c>
      <c r="F310" s="17">
        <v>0</v>
      </c>
      <c r="G310" s="17">
        <v>452843</v>
      </c>
      <c r="H310" s="17">
        <v>8883</v>
      </c>
      <c r="I310" s="17">
        <v>582985</v>
      </c>
      <c r="J310" s="17">
        <v>159491</v>
      </c>
      <c r="K310" s="17">
        <v>0</v>
      </c>
      <c r="L310" s="17">
        <v>0</v>
      </c>
      <c r="M310" s="17">
        <v>0</v>
      </c>
      <c r="N310" s="17">
        <v>0</v>
      </c>
      <c r="O310" s="17">
        <v>0</v>
      </c>
      <c r="P310" s="17">
        <v>918191</v>
      </c>
      <c r="Q310" s="17">
        <v>219281</v>
      </c>
      <c r="R310" s="17">
        <v>350775</v>
      </c>
      <c r="S310" s="17">
        <v>120739</v>
      </c>
      <c r="T310" s="17">
        <v>48514</v>
      </c>
      <c r="U310" s="17">
        <v>495591</v>
      </c>
      <c r="V310" s="17">
        <v>0</v>
      </c>
      <c r="W310" s="17">
        <v>0</v>
      </c>
      <c r="X310" s="17">
        <v>654324</v>
      </c>
      <c r="Y310" s="17">
        <v>33711</v>
      </c>
      <c r="Z310" s="17">
        <v>0</v>
      </c>
      <c r="AA310" s="17">
        <v>10098637</v>
      </c>
      <c r="AB310" s="17">
        <v>0</v>
      </c>
      <c r="AC310" s="17">
        <v>0</v>
      </c>
      <c r="AD310" s="17">
        <f t="shared" si="5"/>
        <v>9939146</v>
      </c>
    </row>
    <row r="311" spans="1:30" x14ac:dyDescent="0.3">
      <c r="A311" s="15" t="s">
        <v>615</v>
      </c>
      <c r="B311" s="14" t="s">
        <v>616</v>
      </c>
      <c r="C311" s="14">
        <v>1</v>
      </c>
      <c r="D311" s="14">
        <v>0</v>
      </c>
      <c r="E311" s="17">
        <v>7205900</v>
      </c>
      <c r="F311" s="17">
        <v>0</v>
      </c>
      <c r="G311" s="17">
        <v>425196</v>
      </c>
      <c r="H311" s="17">
        <v>0</v>
      </c>
      <c r="I311" s="17">
        <v>1195450</v>
      </c>
      <c r="J311" s="17">
        <v>1321081</v>
      </c>
      <c r="K311" s="17">
        <v>0</v>
      </c>
      <c r="L311" s="17">
        <v>0</v>
      </c>
      <c r="M311" s="17">
        <v>0</v>
      </c>
      <c r="N311" s="17">
        <v>0</v>
      </c>
      <c r="O311" s="17">
        <v>0</v>
      </c>
      <c r="P311" s="17">
        <v>1285923</v>
      </c>
      <c r="Q311" s="17">
        <v>263371</v>
      </c>
      <c r="R311" s="17">
        <v>426272</v>
      </c>
      <c r="S311" s="17">
        <v>65838</v>
      </c>
      <c r="T311" s="17">
        <v>27468</v>
      </c>
      <c r="U311" s="17">
        <v>244767</v>
      </c>
      <c r="V311" s="17">
        <v>39991</v>
      </c>
      <c r="W311" s="17">
        <v>0</v>
      </c>
      <c r="X311" s="17">
        <v>148500</v>
      </c>
      <c r="Y311" s="17">
        <v>0</v>
      </c>
      <c r="Z311" s="17">
        <v>0</v>
      </c>
      <c r="AA311" s="17">
        <v>12649757</v>
      </c>
      <c r="AB311" s="17">
        <v>0</v>
      </c>
      <c r="AC311" s="17">
        <v>0</v>
      </c>
      <c r="AD311" s="17">
        <f t="shared" si="5"/>
        <v>11328676</v>
      </c>
    </row>
    <row r="312" spans="1:30" x14ac:dyDescent="0.3">
      <c r="A312" s="15" t="s">
        <v>617</v>
      </c>
      <c r="B312" s="14" t="s">
        <v>618</v>
      </c>
      <c r="C312" s="14">
        <v>1</v>
      </c>
      <c r="D312" s="14">
        <v>0</v>
      </c>
      <c r="E312" s="17">
        <v>4332121</v>
      </c>
      <c r="F312" s="17">
        <v>0</v>
      </c>
      <c r="G312" s="17">
        <v>290733</v>
      </c>
      <c r="H312" s="17">
        <v>0</v>
      </c>
      <c r="I312" s="17">
        <v>689022</v>
      </c>
      <c r="J312" s="17">
        <v>682787</v>
      </c>
      <c r="K312" s="17">
        <v>0</v>
      </c>
      <c r="L312" s="17">
        <v>0</v>
      </c>
      <c r="M312" s="17">
        <v>0</v>
      </c>
      <c r="N312" s="17">
        <v>0</v>
      </c>
      <c r="O312" s="17">
        <v>0</v>
      </c>
      <c r="P312" s="17">
        <v>1080214</v>
      </c>
      <c r="Q312" s="17">
        <v>143232</v>
      </c>
      <c r="R312" s="17">
        <v>106984</v>
      </c>
      <c r="S312" s="17">
        <v>74151</v>
      </c>
      <c r="T312" s="17">
        <v>30937</v>
      </c>
      <c r="U312" s="17">
        <v>193157</v>
      </c>
      <c r="V312" s="17">
        <v>6349</v>
      </c>
      <c r="W312" s="17">
        <v>0</v>
      </c>
      <c r="X312" s="17">
        <v>145800</v>
      </c>
      <c r="Y312" s="17">
        <v>0</v>
      </c>
      <c r="Z312" s="17">
        <v>0</v>
      </c>
      <c r="AA312" s="17">
        <v>7775487</v>
      </c>
      <c r="AB312" s="17">
        <v>0</v>
      </c>
      <c r="AC312" s="17">
        <v>0</v>
      </c>
      <c r="AD312" s="17">
        <f t="shared" si="5"/>
        <v>7092700</v>
      </c>
    </row>
    <row r="313" spans="1:30" x14ac:dyDescent="0.3">
      <c r="A313" s="15" t="s">
        <v>619</v>
      </c>
      <c r="B313" s="14" t="s">
        <v>620</v>
      </c>
      <c r="C313" s="14">
        <v>1</v>
      </c>
      <c r="D313" s="14">
        <v>0</v>
      </c>
      <c r="E313" s="17">
        <v>3169300</v>
      </c>
      <c r="F313" s="17">
        <v>0</v>
      </c>
      <c r="G313" s="17">
        <v>233260</v>
      </c>
      <c r="H313" s="17">
        <v>0</v>
      </c>
      <c r="I313" s="17">
        <v>108995</v>
      </c>
      <c r="J313" s="17">
        <v>305544</v>
      </c>
      <c r="K313" s="17">
        <v>0</v>
      </c>
      <c r="L313" s="17">
        <v>0</v>
      </c>
      <c r="M313" s="17">
        <v>0</v>
      </c>
      <c r="N313" s="17">
        <v>0</v>
      </c>
      <c r="O313" s="17">
        <v>0</v>
      </c>
      <c r="P313" s="17">
        <v>828307</v>
      </c>
      <c r="Q313" s="17">
        <v>18926</v>
      </c>
      <c r="R313" s="17">
        <v>70202</v>
      </c>
      <c r="S313" s="17">
        <v>20194</v>
      </c>
      <c r="T313" s="17">
        <v>8425</v>
      </c>
      <c r="U313" s="17">
        <v>83880</v>
      </c>
      <c r="V313" s="17">
        <v>2186</v>
      </c>
      <c r="W313" s="17">
        <v>0</v>
      </c>
      <c r="X313" s="17">
        <v>0</v>
      </c>
      <c r="Y313" s="17">
        <v>0</v>
      </c>
      <c r="Z313" s="17">
        <v>0</v>
      </c>
      <c r="AA313" s="17">
        <v>4849219</v>
      </c>
      <c r="AB313" s="17">
        <v>0</v>
      </c>
      <c r="AC313" s="17">
        <v>0</v>
      </c>
      <c r="AD313" s="17">
        <f t="shared" si="5"/>
        <v>4543675</v>
      </c>
    </row>
    <row r="314" spans="1:30" x14ac:dyDescent="0.3">
      <c r="A314" s="15" t="s">
        <v>621</v>
      </c>
      <c r="B314" s="14" t="s">
        <v>622</v>
      </c>
      <c r="C314" s="14">
        <v>1</v>
      </c>
      <c r="D314" s="14">
        <v>0</v>
      </c>
      <c r="E314" s="17">
        <v>2977778</v>
      </c>
      <c r="F314" s="17">
        <v>0</v>
      </c>
      <c r="G314" s="17">
        <v>212171</v>
      </c>
      <c r="H314" s="17">
        <v>0</v>
      </c>
      <c r="I314" s="17">
        <v>258567</v>
      </c>
      <c r="J314" s="17">
        <v>238316</v>
      </c>
      <c r="K314" s="17">
        <v>0</v>
      </c>
      <c r="L314" s="17">
        <v>0</v>
      </c>
      <c r="M314" s="17">
        <v>0</v>
      </c>
      <c r="N314" s="17">
        <v>0</v>
      </c>
      <c r="O314" s="17">
        <v>0</v>
      </c>
      <c r="P314" s="17">
        <v>928175</v>
      </c>
      <c r="Q314" s="17">
        <v>248948</v>
      </c>
      <c r="R314" s="17">
        <v>246398</v>
      </c>
      <c r="S314" s="17">
        <v>44371</v>
      </c>
      <c r="T314" s="17">
        <v>18512</v>
      </c>
      <c r="U314" s="17">
        <v>167003</v>
      </c>
      <c r="V314" s="17">
        <v>502</v>
      </c>
      <c r="W314" s="17">
        <v>0</v>
      </c>
      <c r="X314" s="17">
        <v>0</v>
      </c>
      <c r="Y314" s="17">
        <v>20389</v>
      </c>
      <c r="Z314" s="17">
        <v>0</v>
      </c>
      <c r="AA314" s="17">
        <v>5361130</v>
      </c>
      <c r="AB314" s="17">
        <v>0</v>
      </c>
      <c r="AC314" s="17">
        <v>0</v>
      </c>
      <c r="AD314" s="17">
        <f t="shared" si="5"/>
        <v>5122814</v>
      </c>
    </row>
    <row r="315" spans="1:30" x14ac:dyDescent="0.3">
      <c r="A315" s="15" t="s">
        <v>623</v>
      </c>
      <c r="B315" s="14" t="s">
        <v>624</v>
      </c>
      <c r="C315" s="14">
        <v>1</v>
      </c>
      <c r="D315" s="14">
        <v>0</v>
      </c>
      <c r="E315" s="17">
        <v>8527586</v>
      </c>
      <c r="F315" s="17">
        <v>0</v>
      </c>
      <c r="G315" s="17">
        <v>697595</v>
      </c>
      <c r="H315" s="17">
        <v>0</v>
      </c>
      <c r="I315" s="17">
        <v>2010965</v>
      </c>
      <c r="J315" s="17">
        <v>1071244</v>
      </c>
      <c r="K315" s="17">
        <v>0</v>
      </c>
      <c r="L315" s="17">
        <v>0</v>
      </c>
      <c r="M315" s="17">
        <v>0</v>
      </c>
      <c r="N315" s="17">
        <v>0</v>
      </c>
      <c r="O315" s="17">
        <v>0</v>
      </c>
      <c r="P315" s="17">
        <v>3950910</v>
      </c>
      <c r="Q315" s="17">
        <v>448900</v>
      </c>
      <c r="R315" s="17">
        <v>417589</v>
      </c>
      <c r="S315" s="17">
        <v>106583</v>
      </c>
      <c r="T315" s="17">
        <v>44468</v>
      </c>
      <c r="U315" s="17">
        <v>395343</v>
      </c>
      <c r="V315" s="17">
        <v>38053</v>
      </c>
      <c r="W315" s="17">
        <v>0</v>
      </c>
      <c r="X315" s="17">
        <v>0</v>
      </c>
      <c r="Y315" s="17">
        <v>0</v>
      </c>
      <c r="Z315" s="17">
        <v>0</v>
      </c>
      <c r="AA315" s="17">
        <v>17709236</v>
      </c>
      <c r="AB315" s="17">
        <v>0</v>
      </c>
      <c r="AC315" s="17">
        <v>0</v>
      </c>
      <c r="AD315" s="17">
        <f t="shared" si="5"/>
        <v>16637992</v>
      </c>
    </row>
    <row r="316" spans="1:30" x14ac:dyDescent="0.3">
      <c r="A316" s="15" t="s">
        <v>625</v>
      </c>
      <c r="B316" s="14" t="s">
        <v>626</v>
      </c>
      <c r="C316" s="14">
        <v>1</v>
      </c>
      <c r="D316" s="14">
        <v>0</v>
      </c>
      <c r="E316" s="17">
        <v>2633693</v>
      </c>
      <c r="F316" s="17">
        <v>0</v>
      </c>
      <c r="G316" s="17">
        <v>167690</v>
      </c>
      <c r="H316" s="17">
        <v>0</v>
      </c>
      <c r="I316" s="17">
        <v>278613</v>
      </c>
      <c r="J316" s="17">
        <v>100591</v>
      </c>
      <c r="K316" s="17">
        <v>0</v>
      </c>
      <c r="L316" s="17">
        <v>0</v>
      </c>
      <c r="M316" s="17">
        <v>0</v>
      </c>
      <c r="N316" s="17">
        <v>0</v>
      </c>
      <c r="O316" s="17">
        <v>0</v>
      </c>
      <c r="P316" s="17">
        <v>710052</v>
      </c>
      <c r="Q316" s="17">
        <v>3949</v>
      </c>
      <c r="R316" s="17">
        <v>85339</v>
      </c>
      <c r="S316" s="17">
        <v>37990</v>
      </c>
      <c r="T316" s="17">
        <v>15850</v>
      </c>
      <c r="U316" s="17">
        <v>149353</v>
      </c>
      <c r="V316" s="17">
        <v>0</v>
      </c>
      <c r="W316" s="17">
        <v>0</v>
      </c>
      <c r="X316" s="17">
        <v>0</v>
      </c>
      <c r="Y316" s="17">
        <v>0</v>
      </c>
      <c r="Z316" s="17">
        <v>0</v>
      </c>
      <c r="AA316" s="17">
        <v>4183120</v>
      </c>
      <c r="AB316" s="17">
        <v>0</v>
      </c>
      <c r="AC316" s="17">
        <v>0</v>
      </c>
      <c r="AD316" s="17">
        <f t="shared" si="5"/>
        <v>4082529</v>
      </c>
    </row>
    <row r="317" spans="1:30" x14ac:dyDescent="0.3">
      <c r="A317" s="15" t="s">
        <v>627</v>
      </c>
      <c r="B317" s="14" t="s">
        <v>628</v>
      </c>
      <c r="C317" s="14">
        <v>1</v>
      </c>
      <c r="D317" s="14">
        <v>0</v>
      </c>
      <c r="E317" s="17">
        <v>11408701</v>
      </c>
      <c r="F317" s="17">
        <v>0</v>
      </c>
      <c r="G317" s="17">
        <v>1623853</v>
      </c>
      <c r="H317" s="17">
        <v>0</v>
      </c>
      <c r="I317" s="17">
        <v>2163954</v>
      </c>
      <c r="J317" s="17">
        <v>1574391</v>
      </c>
      <c r="K317" s="17">
        <v>0</v>
      </c>
      <c r="L317" s="17">
        <v>0</v>
      </c>
      <c r="M317" s="17">
        <v>0</v>
      </c>
      <c r="N317" s="17">
        <v>0</v>
      </c>
      <c r="O317" s="17">
        <v>0</v>
      </c>
      <c r="P317" s="17">
        <v>2134799</v>
      </c>
      <c r="Q317" s="17">
        <v>423539</v>
      </c>
      <c r="R317" s="17">
        <v>509611</v>
      </c>
      <c r="S317" s="17">
        <v>76548</v>
      </c>
      <c r="T317" s="17">
        <v>31937</v>
      </c>
      <c r="U317" s="17">
        <v>310123</v>
      </c>
      <c r="V317" s="17">
        <v>48229</v>
      </c>
      <c r="W317" s="17">
        <v>0</v>
      </c>
      <c r="X317" s="17">
        <v>0</v>
      </c>
      <c r="Y317" s="17">
        <v>0</v>
      </c>
      <c r="Z317" s="17">
        <v>0</v>
      </c>
      <c r="AA317" s="17">
        <v>20305685</v>
      </c>
      <c r="AB317" s="17">
        <v>0</v>
      </c>
      <c r="AC317" s="17">
        <v>0</v>
      </c>
      <c r="AD317" s="17">
        <f t="shared" si="5"/>
        <v>18731294</v>
      </c>
    </row>
    <row r="318" spans="1:30" x14ac:dyDescent="0.3">
      <c r="A318" s="15" t="s">
        <v>629</v>
      </c>
      <c r="B318" s="14" t="s">
        <v>630</v>
      </c>
      <c r="C318" s="14">
        <v>1</v>
      </c>
      <c r="D318" s="14">
        <v>0</v>
      </c>
      <c r="E318" s="17">
        <v>1773571</v>
      </c>
      <c r="F318" s="17">
        <v>0</v>
      </c>
      <c r="G318" s="17">
        <v>122398</v>
      </c>
      <c r="H318" s="17">
        <v>0</v>
      </c>
      <c r="I318" s="17">
        <v>165272</v>
      </c>
      <c r="J318" s="17">
        <v>209104</v>
      </c>
      <c r="K318" s="17">
        <v>0</v>
      </c>
      <c r="L318" s="17">
        <v>0</v>
      </c>
      <c r="M318" s="17">
        <v>0</v>
      </c>
      <c r="N318" s="17">
        <v>0</v>
      </c>
      <c r="O318" s="17">
        <v>0</v>
      </c>
      <c r="P318" s="17">
        <v>599000</v>
      </c>
      <c r="Q318" s="17">
        <v>71415</v>
      </c>
      <c r="R318" s="17">
        <v>159286</v>
      </c>
      <c r="S318" s="17">
        <v>33046</v>
      </c>
      <c r="T318" s="17">
        <v>2004</v>
      </c>
      <c r="U318" s="17">
        <v>113297</v>
      </c>
      <c r="V318" s="17">
        <v>0</v>
      </c>
      <c r="W318" s="17">
        <v>0</v>
      </c>
      <c r="X318" s="17">
        <v>80440</v>
      </c>
      <c r="Y318" s="17">
        <v>851</v>
      </c>
      <c r="Z318" s="17">
        <v>0</v>
      </c>
      <c r="AA318" s="17">
        <v>3329684</v>
      </c>
      <c r="AB318" s="17">
        <v>0</v>
      </c>
      <c r="AC318" s="17">
        <v>0</v>
      </c>
      <c r="AD318" s="17">
        <f t="shared" si="5"/>
        <v>3120580</v>
      </c>
    </row>
    <row r="319" spans="1:30" x14ac:dyDescent="0.3">
      <c r="A319" s="15" t="s">
        <v>631</v>
      </c>
      <c r="B319" s="14" t="s">
        <v>632</v>
      </c>
      <c r="C319" s="14">
        <v>1</v>
      </c>
      <c r="D319" s="14">
        <v>0</v>
      </c>
      <c r="E319" s="17">
        <v>3451540</v>
      </c>
      <c r="F319" s="17">
        <v>0</v>
      </c>
      <c r="G319" s="17">
        <v>239788</v>
      </c>
      <c r="H319" s="17">
        <v>0</v>
      </c>
      <c r="I319" s="17">
        <v>240636</v>
      </c>
      <c r="J319" s="17">
        <v>322192</v>
      </c>
      <c r="K319" s="17">
        <v>0</v>
      </c>
      <c r="L319" s="17">
        <v>0</v>
      </c>
      <c r="M319" s="17">
        <v>0</v>
      </c>
      <c r="N319" s="17">
        <v>0</v>
      </c>
      <c r="O319" s="17">
        <v>0</v>
      </c>
      <c r="P319" s="17">
        <v>1148836</v>
      </c>
      <c r="Q319" s="17">
        <v>169051</v>
      </c>
      <c r="R319" s="17">
        <v>48564</v>
      </c>
      <c r="S319" s="17">
        <v>54992</v>
      </c>
      <c r="T319" s="17">
        <v>22943</v>
      </c>
      <c r="U319" s="17">
        <v>187041</v>
      </c>
      <c r="V319" s="17">
        <v>0</v>
      </c>
      <c r="W319" s="17">
        <v>0</v>
      </c>
      <c r="X319" s="17">
        <v>0</v>
      </c>
      <c r="Y319" s="17">
        <v>17623</v>
      </c>
      <c r="Z319" s="17">
        <v>0</v>
      </c>
      <c r="AA319" s="17">
        <v>5903206</v>
      </c>
      <c r="AB319" s="17">
        <v>0</v>
      </c>
      <c r="AC319" s="17">
        <v>0</v>
      </c>
      <c r="AD319" s="17">
        <f t="shared" si="5"/>
        <v>5581014</v>
      </c>
    </row>
    <row r="320" spans="1:30" x14ac:dyDescent="0.3">
      <c r="A320" s="15" t="s">
        <v>633</v>
      </c>
      <c r="B320" s="14" t="s">
        <v>634</v>
      </c>
      <c r="C320" s="14">
        <v>1</v>
      </c>
      <c r="D320" s="14">
        <v>0</v>
      </c>
      <c r="E320" s="17">
        <v>12362994</v>
      </c>
      <c r="F320" s="17">
        <v>0</v>
      </c>
      <c r="G320" s="17">
        <v>938243</v>
      </c>
      <c r="H320" s="17">
        <v>0</v>
      </c>
      <c r="I320" s="17">
        <v>2186636</v>
      </c>
      <c r="J320" s="17">
        <v>670084</v>
      </c>
      <c r="K320" s="17">
        <v>0</v>
      </c>
      <c r="L320" s="17">
        <v>0</v>
      </c>
      <c r="M320" s="17">
        <v>0</v>
      </c>
      <c r="N320" s="17">
        <v>0</v>
      </c>
      <c r="O320" s="17">
        <v>0</v>
      </c>
      <c r="P320" s="17">
        <v>1617215</v>
      </c>
      <c r="Q320" s="17">
        <v>540328</v>
      </c>
      <c r="R320" s="17">
        <v>691426</v>
      </c>
      <c r="S320" s="17">
        <v>97910</v>
      </c>
      <c r="T320" s="17">
        <v>40850</v>
      </c>
      <c r="U320" s="17">
        <v>335753</v>
      </c>
      <c r="V320" s="17">
        <v>48401</v>
      </c>
      <c r="W320" s="17">
        <v>0</v>
      </c>
      <c r="X320" s="17">
        <v>0</v>
      </c>
      <c r="Y320" s="17">
        <v>0</v>
      </c>
      <c r="Z320" s="17">
        <v>0</v>
      </c>
      <c r="AA320" s="17">
        <v>19529840</v>
      </c>
      <c r="AB320" s="17">
        <v>0</v>
      </c>
      <c r="AC320" s="17">
        <v>0</v>
      </c>
      <c r="AD320" s="17">
        <f t="shared" si="5"/>
        <v>18859756</v>
      </c>
    </row>
    <row r="321" spans="1:30" x14ac:dyDescent="0.3">
      <c r="A321" s="15" t="s">
        <v>635</v>
      </c>
      <c r="B321" s="14" t="s">
        <v>636</v>
      </c>
      <c r="C321" s="14">
        <v>1</v>
      </c>
      <c r="D321" s="14">
        <v>0</v>
      </c>
      <c r="E321" s="17">
        <v>12325274</v>
      </c>
      <c r="F321" s="17">
        <v>0</v>
      </c>
      <c r="G321" s="17">
        <v>1440012</v>
      </c>
      <c r="H321" s="17">
        <v>0</v>
      </c>
      <c r="I321" s="17">
        <v>1460864</v>
      </c>
      <c r="J321" s="17">
        <v>3234043</v>
      </c>
      <c r="K321" s="17">
        <v>0</v>
      </c>
      <c r="L321" s="17">
        <v>0</v>
      </c>
      <c r="M321" s="17">
        <v>0</v>
      </c>
      <c r="N321" s="17">
        <v>0</v>
      </c>
      <c r="O321" s="17">
        <v>0</v>
      </c>
      <c r="P321" s="17">
        <v>2014138</v>
      </c>
      <c r="Q321" s="17">
        <v>336926</v>
      </c>
      <c r="R321" s="17">
        <v>150488</v>
      </c>
      <c r="S321" s="17">
        <v>46289</v>
      </c>
      <c r="T321" s="17">
        <v>19312</v>
      </c>
      <c r="U321" s="17">
        <v>174343</v>
      </c>
      <c r="V321" s="17">
        <v>39259</v>
      </c>
      <c r="W321" s="17">
        <v>0</v>
      </c>
      <c r="X321" s="17">
        <v>0</v>
      </c>
      <c r="Y321" s="17">
        <v>12802</v>
      </c>
      <c r="Z321" s="17">
        <v>0</v>
      </c>
      <c r="AA321" s="17">
        <v>21253750</v>
      </c>
      <c r="AB321" s="17">
        <v>0</v>
      </c>
      <c r="AC321" s="17">
        <v>0</v>
      </c>
      <c r="AD321" s="17">
        <f t="shared" si="5"/>
        <v>18019707</v>
      </c>
    </row>
    <row r="322" spans="1:30" x14ac:dyDescent="0.3">
      <c r="A322" s="15" t="s">
        <v>637</v>
      </c>
      <c r="B322" s="14" t="s">
        <v>638</v>
      </c>
      <c r="C322" s="14">
        <v>1</v>
      </c>
      <c r="D322" s="14">
        <v>0</v>
      </c>
      <c r="E322" s="17">
        <v>7049158</v>
      </c>
      <c r="F322" s="17">
        <v>0</v>
      </c>
      <c r="G322" s="17">
        <v>1867818</v>
      </c>
      <c r="H322" s="17">
        <v>228</v>
      </c>
      <c r="I322" s="17">
        <v>303603</v>
      </c>
      <c r="J322" s="17">
        <v>1524836</v>
      </c>
      <c r="K322" s="17">
        <v>0</v>
      </c>
      <c r="L322" s="17">
        <v>0</v>
      </c>
      <c r="M322" s="17">
        <v>0</v>
      </c>
      <c r="N322" s="17">
        <v>0</v>
      </c>
      <c r="O322" s="17">
        <v>0</v>
      </c>
      <c r="P322" s="17">
        <v>1489552</v>
      </c>
      <c r="Q322" s="17">
        <v>373218</v>
      </c>
      <c r="R322" s="17">
        <v>150319</v>
      </c>
      <c r="S322" s="17">
        <v>44596</v>
      </c>
      <c r="T322" s="17">
        <v>18606</v>
      </c>
      <c r="U322" s="17">
        <v>179061</v>
      </c>
      <c r="V322" s="17">
        <v>29610</v>
      </c>
      <c r="W322" s="17">
        <v>0</v>
      </c>
      <c r="X322" s="17">
        <v>0</v>
      </c>
      <c r="Y322" s="17">
        <v>0</v>
      </c>
      <c r="Z322" s="17">
        <v>0</v>
      </c>
      <c r="AA322" s="17">
        <v>13030605</v>
      </c>
      <c r="AB322" s="17">
        <v>0</v>
      </c>
      <c r="AC322" s="17">
        <v>0</v>
      </c>
      <c r="AD322" s="17">
        <f t="shared" si="5"/>
        <v>11505769</v>
      </c>
    </row>
    <row r="323" spans="1:30" x14ac:dyDescent="0.3">
      <c r="A323" s="15" t="s">
        <v>639</v>
      </c>
      <c r="B323" s="14" t="s">
        <v>640</v>
      </c>
      <c r="C323" s="14">
        <v>1</v>
      </c>
      <c r="D323" s="14">
        <v>0</v>
      </c>
      <c r="E323" s="17">
        <v>19753557</v>
      </c>
      <c r="F323" s="17">
        <v>0</v>
      </c>
      <c r="G323" s="17">
        <v>3243907</v>
      </c>
      <c r="H323" s="17">
        <v>8573</v>
      </c>
      <c r="I323" s="17">
        <v>3370428</v>
      </c>
      <c r="J323" s="17">
        <v>1414563</v>
      </c>
      <c r="K323" s="17">
        <v>0</v>
      </c>
      <c r="L323" s="17">
        <v>0</v>
      </c>
      <c r="M323" s="17">
        <v>0</v>
      </c>
      <c r="N323" s="17">
        <v>0</v>
      </c>
      <c r="O323" s="17">
        <v>0</v>
      </c>
      <c r="P323" s="17">
        <v>1812373</v>
      </c>
      <c r="Q323" s="17">
        <v>1192810</v>
      </c>
      <c r="R323" s="17">
        <v>235807</v>
      </c>
      <c r="S323" s="17">
        <v>85551</v>
      </c>
      <c r="T323" s="17">
        <v>35693</v>
      </c>
      <c r="U323" s="17">
        <v>347811</v>
      </c>
      <c r="V323" s="17">
        <v>59982</v>
      </c>
      <c r="W323" s="17">
        <v>0</v>
      </c>
      <c r="X323" s="17">
        <v>419194</v>
      </c>
      <c r="Y323" s="17">
        <v>0</v>
      </c>
      <c r="Z323" s="17">
        <v>0</v>
      </c>
      <c r="AA323" s="17">
        <v>31980249</v>
      </c>
      <c r="AB323" s="17">
        <v>0</v>
      </c>
      <c r="AC323" s="17">
        <v>0</v>
      </c>
      <c r="AD323" s="17">
        <f t="shared" si="5"/>
        <v>30565686</v>
      </c>
    </row>
    <row r="324" spans="1:30" x14ac:dyDescent="0.3">
      <c r="A324" s="15" t="s">
        <v>641</v>
      </c>
      <c r="B324" s="14" t="s">
        <v>642</v>
      </c>
      <c r="C324" s="14">
        <v>1</v>
      </c>
      <c r="D324" s="14">
        <v>0</v>
      </c>
      <c r="E324" s="17">
        <v>16564629</v>
      </c>
      <c r="F324" s="17">
        <v>0</v>
      </c>
      <c r="G324" s="17">
        <v>2035976</v>
      </c>
      <c r="H324" s="17">
        <v>0</v>
      </c>
      <c r="I324" s="17">
        <v>3480062</v>
      </c>
      <c r="J324" s="17">
        <v>2744905</v>
      </c>
      <c r="K324" s="17">
        <v>0</v>
      </c>
      <c r="L324" s="17">
        <v>0</v>
      </c>
      <c r="M324" s="17">
        <v>0</v>
      </c>
      <c r="N324" s="17">
        <v>0</v>
      </c>
      <c r="O324" s="17">
        <v>0</v>
      </c>
      <c r="P324" s="17">
        <v>3524404</v>
      </c>
      <c r="Q324" s="17">
        <v>729502</v>
      </c>
      <c r="R324" s="17">
        <v>811555</v>
      </c>
      <c r="S324" s="17">
        <v>107197</v>
      </c>
      <c r="T324" s="17">
        <v>44725</v>
      </c>
      <c r="U324" s="17">
        <v>420427</v>
      </c>
      <c r="V324" s="17">
        <v>64075</v>
      </c>
      <c r="W324" s="17">
        <v>0</v>
      </c>
      <c r="X324" s="17">
        <v>0</v>
      </c>
      <c r="Y324" s="17">
        <v>0</v>
      </c>
      <c r="Z324" s="17">
        <v>0</v>
      </c>
      <c r="AA324" s="17">
        <v>30527457</v>
      </c>
      <c r="AB324" s="17">
        <v>0</v>
      </c>
      <c r="AC324" s="17">
        <v>0</v>
      </c>
      <c r="AD324" s="17">
        <f t="shared" si="5"/>
        <v>27782552</v>
      </c>
    </row>
    <row r="325" spans="1:30" x14ac:dyDescent="0.3">
      <c r="A325" s="15" t="s">
        <v>643</v>
      </c>
      <c r="B325" s="14" t="s">
        <v>644</v>
      </c>
      <c r="C325" s="14">
        <v>1</v>
      </c>
      <c r="D325" s="14">
        <v>1</v>
      </c>
      <c r="E325" s="17">
        <v>8094006866</v>
      </c>
      <c r="F325" s="17">
        <v>0</v>
      </c>
      <c r="G325" s="17">
        <v>0</v>
      </c>
      <c r="H325" s="17">
        <v>3010454</v>
      </c>
      <c r="I325" s="17">
        <v>589705539</v>
      </c>
      <c r="J325" s="17">
        <v>1346522260</v>
      </c>
      <c r="K325" s="17">
        <v>0</v>
      </c>
      <c r="L325" s="17">
        <v>0</v>
      </c>
      <c r="M325" s="17">
        <v>29885745</v>
      </c>
      <c r="N325" s="17">
        <v>127672141</v>
      </c>
      <c r="O325" s="17">
        <v>36023674</v>
      </c>
      <c r="P325" s="17">
        <v>0</v>
      </c>
      <c r="Q325" s="17">
        <v>296604788</v>
      </c>
      <c r="R325" s="17">
        <v>162603116</v>
      </c>
      <c r="S325" s="17">
        <v>19248477</v>
      </c>
      <c r="T325" s="17">
        <v>8030906</v>
      </c>
      <c r="U325" s="17">
        <v>74465810</v>
      </c>
      <c r="V325" s="17">
        <v>12811416</v>
      </c>
      <c r="W325" s="17">
        <v>0</v>
      </c>
      <c r="X325" s="17">
        <v>550858443</v>
      </c>
      <c r="Y325" s="17">
        <v>0</v>
      </c>
      <c r="Z325" s="17">
        <v>1200000</v>
      </c>
      <c r="AA325" s="17">
        <v>11352649635</v>
      </c>
      <c r="AB325" s="17">
        <v>0</v>
      </c>
      <c r="AC325" s="17">
        <v>117696335</v>
      </c>
      <c r="AD325" s="17">
        <f t="shared" si="5"/>
        <v>10006127375</v>
      </c>
    </row>
    <row r="326" spans="1:30" x14ac:dyDescent="0.3">
      <c r="A326" s="15" t="s">
        <v>645</v>
      </c>
      <c r="B326" s="14" t="s">
        <v>646</v>
      </c>
      <c r="C326" s="14">
        <v>1</v>
      </c>
      <c r="D326" s="14">
        <v>0</v>
      </c>
      <c r="E326" s="17">
        <v>9707695</v>
      </c>
      <c r="F326" s="17">
        <v>0</v>
      </c>
      <c r="G326" s="17">
        <v>491475</v>
      </c>
      <c r="H326" s="17">
        <v>0</v>
      </c>
      <c r="I326" s="17">
        <v>1435212</v>
      </c>
      <c r="J326" s="17">
        <v>3317228</v>
      </c>
      <c r="K326" s="17">
        <v>0</v>
      </c>
      <c r="L326" s="17">
        <v>0</v>
      </c>
      <c r="M326" s="17">
        <v>0</v>
      </c>
      <c r="N326" s="17">
        <v>0</v>
      </c>
      <c r="O326" s="17">
        <v>0</v>
      </c>
      <c r="P326" s="17">
        <v>1330770</v>
      </c>
      <c r="Q326" s="17">
        <v>349319</v>
      </c>
      <c r="R326" s="17">
        <v>474038</v>
      </c>
      <c r="S326" s="17">
        <v>33900</v>
      </c>
      <c r="T326" s="17">
        <v>14143</v>
      </c>
      <c r="U326" s="17">
        <v>128675</v>
      </c>
      <c r="V326" s="17">
        <v>30450</v>
      </c>
      <c r="W326" s="17">
        <v>0</v>
      </c>
      <c r="X326" s="17">
        <v>142720</v>
      </c>
      <c r="Y326" s="17">
        <v>0</v>
      </c>
      <c r="Z326" s="17">
        <v>0</v>
      </c>
      <c r="AA326" s="17">
        <v>17455625</v>
      </c>
      <c r="AB326" s="17">
        <v>0</v>
      </c>
      <c r="AC326" s="17">
        <v>0</v>
      </c>
      <c r="AD326" s="17">
        <f t="shared" ref="AD326:AD389" si="6">AA326-J326-K326</f>
        <v>14138397</v>
      </c>
    </row>
    <row r="327" spans="1:30" x14ac:dyDescent="0.3">
      <c r="A327" s="15" t="s">
        <v>647</v>
      </c>
      <c r="B327" s="14" t="s">
        <v>648</v>
      </c>
      <c r="C327" s="14">
        <v>1</v>
      </c>
      <c r="D327" s="14">
        <v>0</v>
      </c>
      <c r="E327" s="17">
        <v>37392534</v>
      </c>
      <c r="F327" s="17">
        <v>0</v>
      </c>
      <c r="G327" s="17">
        <v>0</v>
      </c>
      <c r="H327" s="17">
        <v>0</v>
      </c>
      <c r="I327" s="17">
        <v>4497190</v>
      </c>
      <c r="J327" s="17">
        <v>5685859</v>
      </c>
      <c r="K327" s="17">
        <v>0</v>
      </c>
      <c r="L327" s="17">
        <v>0</v>
      </c>
      <c r="M327" s="17">
        <v>0</v>
      </c>
      <c r="N327" s="17">
        <v>0</v>
      </c>
      <c r="O327" s="17">
        <v>0</v>
      </c>
      <c r="P327" s="17">
        <v>3935068</v>
      </c>
      <c r="Q327" s="17">
        <v>658462</v>
      </c>
      <c r="R327" s="17">
        <v>2955881</v>
      </c>
      <c r="S327" s="17">
        <v>72114</v>
      </c>
      <c r="T327" s="17">
        <v>30087</v>
      </c>
      <c r="U327" s="17">
        <v>269781</v>
      </c>
      <c r="V327" s="17">
        <v>90986</v>
      </c>
      <c r="W327" s="17">
        <v>0</v>
      </c>
      <c r="X327" s="17">
        <v>736743</v>
      </c>
      <c r="Y327" s="17">
        <v>0</v>
      </c>
      <c r="Z327" s="17">
        <v>0</v>
      </c>
      <c r="AA327" s="17">
        <v>56324705</v>
      </c>
      <c r="AB327" s="17">
        <v>0</v>
      </c>
      <c r="AC327" s="17">
        <v>0</v>
      </c>
      <c r="AD327" s="17">
        <f t="shared" si="6"/>
        <v>50638846</v>
      </c>
    </row>
    <row r="328" spans="1:30" x14ac:dyDescent="0.3">
      <c r="A328" s="15" t="s">
        <v>649</v>
      </c>
      <c r="B328" s="14" t="s">
        <v>650</v>
      </c>
      <c r="C328" s="14">
        <v>1</v>
      </c>
      <c r="D328" s="14">
        <v>0</v>
      </c>
      <c r="E328" s="17">
        <v>13156351</v>
      </c>
      <c r="F328" s="17">
        <v>0</v>
      </c>
      <c r="G328" s="17">
        <v>0</v>
      </c>
      <c r="H328" s="17">
        <v>0</v>
      </c>
      <c r="I328" s="17">
        <v>2144242</v>
      </c>
      <c r="J328" s="17">
        <v>925213</v>
      </c>
      <c r="K328" s="17">
        <v>0</v>
      </c>
      <c r="L328" s="17">
        <v>0</v>
      </c>
      <c r="M328" s="17">
        <v>0</v>
      </c>
      <c r="N328" s="17">
        <v>0</v>
      </c>
      <c r="O328" s="17">
        <v>0</v>
      </c>
      <c r="P328" s="17">
        <v>1371771</v>
      </c>
      <c r="Q328" s="17">
        <v>282513</v>
      </c>
      <c r="R328" s="17">
        <v>423574</v>
      </c>
      <c r="S328" s="17">
        <v>21452</v>
      </c>
      <c r="T328" s="17">
        <v>8950</v>
      </c>
      <c r="U328" s="17">
        <v>85337</v>
      </c>
      <c r="V328" s="17">
        <v>27066</v>
      </c>
      <c r="W328" s="17">
        <v>0</v>
      </c>
      <c r="X328" s="17">
        <v>177905</v>
      </c>
      <c r="Y328" s="17">
        <v>0</v>
      </c>
      <c r="Z328" s="17">
        <v>0</v>
      </c>
      <c r="AA328" s="17">
        <v>18624374</v>
      </c>
      <c r="AB328" s="17">
        <v>0</v>
      </c>
      <c r="AC328" s="17">
        <v>0</v>
      </c>
      <c r="AD328" s="17">
        <f t="shared" si="6"/>
        <v>17699161</v>
      </c>
    </row>
    <row r="329" spans="1:30" x14ac:dyDescent="0.3">
      <c r="A329" s="15" t="s">
        <v>651</v>
      </c>
      <c r="B329" s="14" t="s">
        <v>652</v>
      </c>
      <c r="C329" s="14">
        <v>1</v>
      </c>
      <c r="D329" s="14">
        <v>0</v>
      </c>
      <c r="E329" s="17">
        <v>21210980</v>
      </c>
      <c r="F329" s="17">
        <v>0</v>
      </c>
      <c r="G329" s="17">
        <v>0</v>
      </c>
      <c r="H329" s="17">
        <v>1840</v>
      </c>
      <c r="I329" s="17">
        <v>3908849</v>
      </c>
      <c r="J329" s="17">
        <v>3760644</v>
      </c>
      <c r="K329" s="17">
        <v>0</v>
      </c>
      <c r="L329" s="17">
        <v>0</v>
      </c>
      <c r="M329" s="17">
        <v>0</v>
      </c>
      <c r="N329" s="17">
        <v>0</v>
      </c>
      <c r="O329" s="17">
        <v>0</v>
      </c>
      <c r="P329" s="17">
        <v>2838328</v>
      </c>
      <c r="Q329" s="17">
        <v>760500</v>
      </c>
      <c r="R329" s="17">
        <v>922799</v>
      </c>
      <c r="S329" s="17">
        <v>63920</v>
      </c>
      <c r="T329" s="17">
        <v>26668</v>
      </c>
      <c r="U329" s="17">
        <v>232826</v>
      </c>
      <c r="V329" s="17">
        <v>71664</v>
      </c>
      <c r="W329" s="17">
        <v>0</v>
      </c>
      <c r="X329" s="17">
        <v>706557</v>
      </c>
      <c r="Y329" s="17">
        <v>0</v>
      </c>
      <c r="Z329" s="17">
        <v>0</v>
      </c>
      <c r="AA329" s="17">
        <v>34505575</v>
      </c>
      <c r="AB329" s="17">
        <v>0</v>
      </c>
      <c r="AC329" s="17">
        <v>0</v>
      </c>
      <c r="AD329" s="17">
        <f t="shared" si="6"/>
        <v>30744931</v>
      </c>
    </row>
    <row r="330" spans="1:30" x14ac:dyDescent="0.3">
      <c r="A330" s="15" t="s">
        <v>653</v>
      </c>
      <c r="B330" s="14" t="s">
        <v>654</v>
      </c>
      <c r="C330" s="14">
        <v>1</v>
      </c>
      <c r="D330" s="14">
        <v>0</v>
      </c>
      <c r="E330" s="17">
        <v>83999238</v>
      </c>
      <c r="F330" s="17">
        <v>38924</v>
      </c>
      <c r="G330" s="17">
        <v>0</v>
      </c>
      <c r="H330" s="17">
        <v>50047</v>
      </c>
      <c r="I330" s="17">
        <v>7280523</v>
      </c>
      <c r="J330" s="17">
        <v>11643852</v>
      </c>
      <c r="K330" s="17">
        <v>0</v>
      </c>
      <c r="L330" s="17">
        <v>0</v>
      </c>
      <c r="M330" s="17">
        <v>0</v>
      </c>
      <c r="N330" s="17">
        <v>0</v>
      </c>
      <c r="O330" s="17">
        <v>0</v>
      </c>
      <c r="P330" s="17">
        <v>5031938</v>
      </c>
      <c r="Q330" s="17">
        <v>1586623</v>
      </c>
      <c r="R330" s="17">
        <v>3949719</v>
      </c>
      <c r="S330" s="17">
        <v>106598</v>
      </c>
      <c r="T330" s="17">
        <v>44475</v>
      </c>
      <c r="U330" s="17">
        <v>450681</v>
      </c>
      <c r="V330" s="17">
        <v>146721</v>
      </c>
      <c r="W330" s="17">
        <v>0</v>
      </c>
      <c r="X330" s="17">
        <v>4354139</v>
      </c>
      <c r="Y330" s="17">
        <v>0</v>
      </c>
      <c r="Z330" s="17">
        <v>0</v>
      </c>
      <c r="AA330" s="17">
        <v>118683478</v>
      </c>
      <c r="AB330" s="17">
        <v>0</v>
      </c>
      <c r="AC330" s="17">
        <v>733330</v>
      </c>
      <c r="AD330" s="17">
        <f t="shared" si="6"/>
        <v>107039626</v>
      </c>
    </row>
    <row r="331" spans="1:30" x14ac:dyDescent="0.3">
      <c r="A331" s="15" t="s">
        <v>655</v>
      </c>
      <c r="B331" s="14" t="s">
        <v>656</v>
      </c>
      <c r="C331" s="14">
        <v>1</v>
      </c>
      <c r="D331" s="14">
        <v>0</v>
      </c>
      <c r="E331" s="17">
        <v>29122268</v>
      </c>
      <c r="F331" s="17">
        <v>0</v>
      </c>
      <c r="G331" s="17">
        <v>0</v>
      </c>
      <c r="H331" s="17">
        <v>0</v>
      </c>
      <c r="I331" s="17">
        <v>2164914</v>
      </c>
      <c r="J331" s="17">
        <v>6170706</v>
      </c>
      <c r="K331" s="17">
        <v>0</v>
      </c>
      <c r="L331" s="17">
        <v>0</v>
      </c>
      <c r="M331" s="17">
        <v>0</v>
      </c>
      <c r="N331" s="17">
        <v>0</v>
      </c>
      <c r="O331" s="17">
        <v>0</v>
      </c>
      <c r="P331" s="17">
        <v>2768821</v>
      </c>
      <c r="Q331" s="17">
        <v>1569055</v>
      </c>
      <c r="R331" s="17">
        <v>1352298</v>
      </c>
      <c r="S331" s="17">
        <v>54018</v>
      </c>
      <c r="T331" s="17">
        <v>22537</v>
      </c>
      <c r="U331" s="17">
        <v>221467</v>
      </c>
      <c r="V331" s="17">
        <v>64751</v>
      </c>
      <c r="W331" s="17">
        <v>0</v>
      </c>
      <c r="X331" s="17">
        <v>289290</v>
      </c>
      <c r="Y331" s="17">
        <v>79824</v>
      </c>
      <c r="Z331" s="17">
        <v>0</v>
      </c>
      <c r="AA331" s="17">
        <v>43879949</v>
      </c>
      <c r="AB331" s="17">
        <v>0</v>
      </c>
      <c r="AC331" s="17">
        <v>0</v>
      </c>
      <c r="AD331" s="17">
        <f t="shared" si="6"/>
        <v>37709243</v>
      </c>
    </row>
    <row r="332" spans="1:30" x14ac:dyDescent="0.3">
      <c r="A332" s="15" t="s">
        <v>657</v>
      </c>
      <c r="B332" s="14" t="s">
        <v>658</v>
      </c>
      <c r="C332" s="14">
        <v>1</v>
      </c>
      <c r="D332" s="14">
        <v>0</v>
      </c>
      <c r="E332" s="17">
        <v>12015447</v>
      </c>
      <c r="F332" s="17">
        <v>0</v>
      </c>
      <c r="G332" s="17">
        <v>0</v>
      </c>
      <c r="H332" s="17">
        <v>5035</v>
      </c>
      <c r="I332" s="17">
        <v>2958395</v>
      </c>
      <c r="J332" s="17">
        <v>6250020</v>
      </c>
      <c r="K332" s="17">
        <v>0</v>
      </c>
      <c r="L332" s="17">
        <v>0</v>
      </c>
      <c r="M332" s="17">
        <v>0</v>
      </c>
      <c r="N332" s="17">
        <v>0</v>
      </c>
      <c r="O332" s="17">
        <v>0</v>
      </c>
      <c r="P332" s="17">
        <v>1566681</v>
      </c>
      <c r="Q332" s="17">
        <v>515258</v>
      </c>
      <c r="R332" s="17">
        <v>642682</v>
      </c>
      <c r="S332" s="17">
        <v>43457</v>
      </c>
      <c r="T332" s="17">
        <v>18131</v>
      </c>
      <c r="U332" s="17">
        <v>179760</v>
      </c>
      <c r="V332" s="17">
        <v>49424</v>
      </c>
      <c r="W332" s="17">
        <v>0</v>
      </c>
      <c r="X332" s="17">
        <v>103040</v>
      </c>
      <c r="Y332" s="17">
        <v>0</v>
      </c>
      <c r="Z332" s="17">
        <v>0</v>
      </c>
      <c r="AA332" s="17">
        <v>24347330</v>
      </c>
      <c r="AB332" s="17">
        <v>0</v>
      </c>
      <c r="AC332" s="17">
        <v>0</v>
      </c>
      <c r="AD332" s="17">
        <f t="shared" si="6"/>
        <v>18097310</v>
      </c>
    </row>
    <row r="333" spans="1:30" x14ac:dyDescent="0.3">
      <c r="A333" s="15" t="s">
        <v>659</v>
      </c>
      <c r="B333" s="14" t="s">
        <v>660</v>
      </c>
      <c r="C333" s="14">
        <v>1</v>
      </c>
      <c r="D333" s="14">
        <v>0</v>
      </c>
      <c r="E333" s="17">
        <v>10256381</v>
      </c>
      <c r="F333" s="17">
        <v>0</v>
      </c>
      <c r="G333" s="17">
        <v>0</v>
      </c>
      <c r="H333" s="17">
        <v>0</v>
      </c>
      <c r="I333" s="17">
        <v>1557048</v>
      </c>
      <c r="J333" s="17">
        <v>643787</v>
      </c>
      <c r="K333" s="17">
        <v>0</v>
      </c>
      <c r="L333" s="17">
        <v>0</v>
      </c>
      <c r="M333" s="17">
        <v>0</v>
      </c>
      <c r="N333" s="17">
        <v>0</v>
      </c>
      <c r="O333" s="17">
        <v>0</v>
      </c>
      <c r="P333" s="17">
        <v>1346160</v>
      </c>
      <c r="Q333" s="17">
        <v>330748</v>
      </c>
      <c r="R333" s="17">
        <v>429503</v>
      </c>
      <c r="S333" s="17">
        <v>19040</v>
      </c>
      <c r="T333" s="17">
        <v>7943</v>
      </c>
      <c r="U333" s="17">
        <v>76541</v>
      </c>
      <c r="V333" s="17">
        <v>23838</v>
      </c>
      <c r="W333" s="17">
        <v>0</v>
      </c>
      <c r="X333" s="17">
        <v>117776</v>
      </c>
      <c r="Y333" s="17">
        <v>0</v>
      </c>
      <c r="Z333" s="17">
        <v>0</v>
      </c>
      <c r="AA333" s="17">
        <v>14808765</v>
      </c>
      <c r="AB333" s="17">
        <v>0</v>
      </c>
      <c r="AC333" s="17">
        <v>0</v>
      </c>
      <c r="AD333" s="17">
        <f t="shared" si="6"/>
        <v>14164978</v>
      </c>
    </row>
    <row r="334" spans="1:30" x14ac:dyDescent="0.3">
      <c r="A334" s="15" t="s">
        <v>661</v>
      </c>
      <c r="B334" s="14" t="s">
        <v>662</v>
      </c>
      <c r="C334" s="14">
        <v>1</v>
      </c>
      <c r="D334" s="14">
        <v>0</v>
      </c>
      <c r="E334" s="17">
        <v>5250642</v>
      </c>
      <c r="F334" s="17">
        <v>0</v>
      </c>
      <c r="G334" s="17">
        <v>0</v>
      </c>
      <c r="H334" s="17">
        <v>0</v>
      </c>
      <c r="I334" s="17">
        <v>752031</v>
      </c>
      <c r="J334" s="17">
        <v>976918</v>
      </c>
      <c r="K334" s="17">
        <v>0</v>
      </c>
      <c r="L334" s="17">
        <v>0</v>
      </c>
      <c r="M334" s="17">
        <v>0</v>
      </c>
      <c r="N334" s="17">
        <v>0</v>
      </c>
      <c r="O334" s="17">
        <v>0</v>
      </c>
      <c r="P334" s="17">
        <v>751930</v>
      </c>
      <c r="Q334" s="17">
        <v>249667</v>
      </c>
      <c r="R334" s="17">
        <v>182280</v>
      </c>
      <c r="S334" s="17">
        <v>11206</v>
      </c>
      <c r="T334" s="17">
        <v>4675</v>
      </c>
      <c r="U334" s="17">
        <v>43373</v>
      </c>
      <c r="V334" s="17">
        <v>14029</v>
      </c>
      <c r="W334" s="17">
        <v>0</v>
      </c>
      <c r="X334" s="17">
        <v>107223</v>
      </c>
      <c r="Y334" s="17">
        <v>0</v>
      </c>
      <c r="Z334" s="17">
        <v>0</v>
      </c>
      <c r="AA334" s="17">
        <v>8343974</v>
      </c>
      <c r="AB334" s="17">
        <v>0</v>
      </c>
      <c r="AC334" s="17">
        <v>0</v>
      </c>
      <c r="AD334" s="17">
        <f t="shared" si="6"/>
        <v>7367056</v>
      </c>
    </row>
    <row r="335" spans="1:30" x14ac:dyDescent="0.3">
      <c r="A335" s="15" t="s">
        <v>663</v>
      </c>
      <c r="B335" s="14" t="s">
        <v>664</v>
      </c>
      <c r="C335" s="14">
        <v>1</v>
      </c>
      <c r="D335" s="14">
        <v>0</v>
      </c>
      <c r="E335" s="17">
        <v>9659104</v>
      </c>
      <c r="F335" s="17">
        <v>0</v>
      </c>
      <c r="G335" s="17">
        <v>0</v>
      </c>
      <c r="H335" s="17">
        <v>0</v>
      </c>
      <c r="I335" s="17">
        <v>1291041</v>
      </c>
      <c r="J335" s="17">
        <v>2363198</v>
      </c>
      <c r="K335" s="17">
        <v>0</v>
      </c>
      <c r="L335" s="17">
        <v>0</v>
      </c>
      <c r="M335" s="17">
        <v>0</v>
      </c>
      <c r="N335" s="17">
        <v>0</v>
      </c>
      <c r="O335" s="17">
        <v>0</v>
      </c>
      <c r="P335" s="17">
        <v>1077395</v>
      </c>
      <c r="Q335" s="17">
        <v>241939</v>
      </c>
      <c r="R335" s="17">
        <v>278839</v>
      </c>
      <c r="S335" s="17">
        <v>16643</v>
      </c>
      <c r="T335" s="17">
        <v>6868</v>
      </c>
      <c r="U335" s="17">
        <v>68444</v>
      </c>
      <c r="V335" s="17">
        <v>19520</v>
      </c>
      <c r="W335" s="17">
        <v>0</v>
      </c>
      <c r="X335" s="17">
        <v>114211</v>
      </c>
      <c r="Y335" s="17">
        <v>0</v>
      </c>
      <c r="Z335" s="17">
        <v>0</v>
      </c>
      <c r="AA335" s="17">
        <v>15137202</v>
      </c>
      <c r="AB335" s="17">
        <v>0</v>
      </c>
      <c r="AC335" s="17">
        <v>0</v>
      </c>
      <c r="AD335" s="17">
        <f t="shared" si="6"/>
        <v>12774004</v>
      </c>
    </row>
    <row r="336" spans="1:30" x14ac:dyDescent="0.3">
      <c r="A336" s="15" t="s">
        <v>665</v>
      </c>
      <c r="B336" s="14" t="s">
        <v>666</v>
      </c>
      <c r="C336" s="14">
        <v>1</v>
      </c>
      <c r="D336" s="14">
        <v>0</v>
      </c>
      <c r="E336" s="17">
        <v>12108662</v>
      </c>
      <c r="F336" s="17">
        <v>0</v>
      </c>
      <c r="G336" s="17">
        <v>0</v>
      </c>
      <c r="H336" s="17">
        <v>0</v>
      </c>
      <c r="I336" s="17">
        <v>1753495</v>
      </c>
      <c r="J336" s="17">
        <v>1936900</v>
      </c>
      <c r="K336" s="17">
        <v>175790</v>
      </c>
      <c r="L336" s="17">
        <v>0</v>
      </c>
      <c r="M336" s="17">
        <v>0</v>
      </c>
      <c r="N336" s="17">
        <v>0</v>
      </c>
      <c r="O336" s="17">
        <v>0</v>
      </c>
      <c r="P336" s="17">
        <v>1023362</v>
      </c>
      <c r="Q336" s="17">
        <v>153788</v>
      </c>
      <c r="R336" s="17">
        <v>204363</v>
      </c>
      <c r="S336" s="17">
        <v>17722</v>
      </c>
      <c r="T336" s="17">
        <v>7393</v>
      </c>
      <c r="U336" s="17">
        <v>69260</v>
      </c>
      <c r="V336" s="17">
        <v>18495</v>
      </c>
      <c r="W336" s="17">
        <v>0</v>
      </c>
      <c r="X336" s="17">
        <v>140626</v>
      </c>
      <c r="Y336" s="17">
        <v>0</v>
      </c>
      <c r="Z336" s="17">
        <v>0</v>
      </c>
      <c r="AA336" s="17">
        <v>17609856</v>
      </c>
      <c r="AB336" s="17">
        <v>0</v>
      </c>
      <c r="AC336" s="17">
        <v>100000</v>
      </c>
      <c r="AD336" s="17">
        <f t="shared" si="6"/>
        <v>15497166</v>
      </c>
    </row>
    <row r="337" spans="1:30" x14ac:dyDescent="0.3">
      <c r="A337" s="15" t="s">
        <v>667</v>
      </c>
      <c r="B337" s="14" t="s">
        <v>668</v>
      </c>
      <c r="C337" s="14">
        <v>1</v>
      </c>
      <c r="D337" s="14">
        <v>0</v>
      </c>
      <c r="E337" s="17">
        <v>25612881</v>
      </c>
      <c r="F337" s="17">
        <v>0</v>
      </c>
      <c r="G337" s="17">
        <v>0</v>
      </c>
      <c r="H337" s="17">
        <v>0</v>
      </c>
      <c r="I337" s="17">
        <v>3171907</v>
      </c>
      <c r="J337" s="17">
        <v>5245819</v>
      </c>
      <c r="K337" s="17">
        <v>0</v>
      </c>
      <c r="L337" s="17">
        <v>0</v>
      </c>
      <c r="M337" s="17">
        <v>0</v>
      </c>
      <c r="N337" s="17">
        <v>0</v>
      </c>
      <c r="O337" s="17">
        <v>0</v>
      </c>
      <c r="P337" s="17">
        <v>2313643</v>
      </c>
      <c r="Q337" s="17">
        <v>596680</v>
      </c>
      <c r="R337" s="17">
        <v>369972</v>
      </c>
      <c r="S337" s="17">
        <v>30635</v>
      </c>
      <c r="T337" s="17">
        <v>12781</v>
      </c>
      <c r="U337" s="17">
        <v>118306</v>
      </c>
      <c r="V337" s="17">
        <v>38453</v>
      </c>
      <c r="W337" s="17">
        <v>0</v>
      </c>
      <c r="X337" s="17">
        <v>452605</v>
      </c>
      <c r="Y337" s="17">
        <v>0</v>
      </c>
      <c r="Z337" s="17">
        <v>0</v>
      </c>
      <c r="AA337" s="17">
        <v>37963682</v>
      </c>
      <c r="AB337" s="17">
        <v>0</v>
      </c>
      <c r="AC337" s="17">
        <v>243929</v>
      </c>
      <c r="AD337" s="17">
        <f t="shared" si="6"/>
        <v>32717863</v>
      </c>
    </row>
    <row r="338" spans="1:30" x14ac:dyDescent="0.3">
      <c r="A338" s="15" t="s">
        <v>669</v>
      </c>
      <c r="B338" s="14" t="s">
        <v>670</v>
      </c>
      <c r="C338" s="14">
        <v>1</v>
      </c>
      <c r="D338" s="14">
        <v>0</v>
      </c>
      <c r="E338" s="17">
        <v>6719850</v>
      </c>
      <c r="F338" s="17">
        <v>0</v>
      </c>
      <c r="G338" s="17">
        <v>0</v>
      </c>
      <c r="H338" s="17">
        <v>0</v>
      </c>
      <c r="I338" s="17">
        <v>878638</v>
      </c>
      <c r="J338" s="17">
        <v>2258796</v>
      </c>
      <c r="K338" s="17">
        <v>0</v>
      </c>
      <c r="L338" s="17">
        <v>0</v>
      </c>
      <c r="M338" s="17">
        <v>0</v>
      </c>
      <c r="N338" s="17">
        <v>0</v>
      </c>
      <c r="O338" s="17">
        <v>0</v>
      </c>
      <c r="P338" s="17">
        <v>1552883</v>
      </c>
      <c r="Q338" s="17">
        <v>130957</v>
      </c>
      <c r="R338" s="17">
        <v>165538</v>
      </c>
      <c r="S338" s="17">
        <v>19924</v>
      </c>
      <c r="T338" s="17">
        <v>8312</v>
      </c>
      <c r="U338" s="17">
        <v>77415</v>
      </c>
      <c r="V338" s="17">
        <v>23432</v>
      </c>
      <c r="W338" s="17">
        <v>0</v>
      </c>
      <c r="X338" s="17">
        <v>0</v>
      </c>
      <c r="Y338" s="17">
        <v>0</v>
      </c>
      <c r="Z338" s="17">
        <v>0</v>
      </c>
      <c r="AA338" s="17">
        <v>11835745</v>
      </c>
      <c r="AB338" s="17">
        <v>0</v>
      </c>
      <c r="AC338" s="17">
        <v>0</v>
      </c>
      <c r="AD338" s="17">
        <f t="shared" si="6"/>
        <v>9576949</v>
      </c>
    </row>
    <row r="339" spans="1:30" x14ac:dyDescent="0.3">
      <c r="A339" s="15" t="s">
        <v>671</v>
      </c>
      <c r="B339" s="14" t="s">
        <v>672</v>
      </c>
      <c r="C339" s="14">
        <v>1</v>
      </c>
      <c r="D339" s="14">
        <v>0</v>
      </c>
      <c r="E339" s="17">
        <v>7793167</v>
      </c>
      <c r="F339" s="17">
        <v>0</v>
      </c>
      <c r="G339" s="17">
        <v>0</v>
      </c>
      <c r="H339" s="17">
        <v>2190</v>
      </c>
      <c r="I339" s="17">
        <v>1711302</v>
      </c>
      <c r="J339" s="17">
        <v>2786436</v>
      </c>
      <c r="K339" s="17">
        <v>0</v>
      </c>
      <c r="L339" s="17">
        <v>0</v>
      </c>
      <c r="M339" s="17">
        <v>0</v>
      </c>
      <c r="N339" s="17">
        <v>0</v>
      </c>
      <c r="O339" s="17">
        <v>0</v>
      </c>
      <c r="P339" s="17">
        <v>2008460</v>
      </c>
      <c r="Q339" s="17">
        <v>319108</v>
      </c>
      <c r="R339" s="17">
        <v>228787</v>
      </c>
      <c r="S339" s="17">
        <v>38694</v>
      </c>
      <c r="T339" s="17">
        <v>16143</v>
      </c>
      <c r="U339" s="17">
        <v>149586</v>
      </c>
      <c r="V339" s="17">
        <v>41631</v>
      </c>
      <c r="W339" s="17">
        <v>0</v>
      </c>
      <c r="X339" s="17">
        <v>0</v>
      </c>
      <c r="Y339" s="17">
        <v>12636</v>
      </c>
      <c r="Z339" s="17">
        <v>0</v>
      </c>
      <c r="AA339" s="17">
        <v>15108140</v>
      </c>
      <c r="AB339" s="17">
        <v>0</v>
      </c>
      <c r="AC339" s="17">
        <v>0</v>
      </c>
      <c r="AD339" s="17">
        <f t="shared" si="6"/>
        <v>12321704</v>
      </c>
    </row>
    <row r="340" spans="1:30" x14ac:dyDescent="0.3">
      <c r="A340" s="15" t="s">
        <v>673</v>
      </c>
      <c r="B340" s="14" t="s">
        <v>674</v>
      </c>
      <c r="C340" s="14">
        <v>1</v>
      </c>
      <c r="D340" s="14">
        <v>0</v>
      </c>
      <c r="E340" s="17">
        <v>2469172</v>
      </c>
      <c r="F340" s="17">
        <v>0</v>
      </c>
      <c r="G340" s="17">
        <v>0</v>
      </c>
      <c r="H340" s="17">
        <v>0</v>
      </c>
      <c r="I340" s="17">
        <v>386437</v>
      </c>
      <c r="J340" s="17">
        <v>448355</v>
      </c>
      <c r="K340" s="17">
        <v>0</v>
      </c>
      <c r="L340" s="17">
        <v>0</v>
      </c>
      <c r="M340" s="17">
        <v>0</v>
      </c>
      <c r="N340" s="17">
        <v>0</v>
      </c>
      <c r="O340" s="17">
        <v>0</v>
      </c>
      <c r="P340" s="17">
        <v>979639</v>
      </c>
      <c r="Q340" s="17">
        <v>25255</v>
      </c>
      <c r="R340" s="17">
        <v>49341</v>
      </c>
      <c r="S340" s="17">
        <v>8479</v>
      </c>
      <c r="T340" s="17">
        <v>3537</v>
      </c>
      <c r="U340" s="17">
        <v>34018</v>
      </c>
      <c r="V340" s="17">
        <v>8630</v>
      </c>
      <c r="W340" s="17">
        <v>0</v>
      </c>
      <c r="X340" s="17">
        <v>0</v>
      </c>
      <c r="Y340" s="17">
        <v>0</v>
      </c>
      <c r="Z340" s="17">
        <v>0</v>
      </c>
      <c r="AA340" s="17">
        <v>4412863</v>
      </c>
      <c r="AB340" s="17">
        <v>0</v>
      </c>
      <c r="AC340" s="17">
        <v>0</v>
      </c>
      <c r="AD340" s="17">
        <f t="shared" si="6"/>
        <v>3964508</v>
      </c>
    </row>
    <row r="341" spans="1:30" x14ac:dyDescent="0.3">
      <c r="A341" s="15" t="s">
        <v>675</v>
      </c>
      <c r="B341" s="14" t="s">
        <v>676</v>
      </c>
      <c r="C341" s="14">
        <v>1</v>
      </c>
      <c r="D341" s="14">
        <v>0</v>
      </c>
      <c r="E341" s="17">
        <v>8584263</v>
      </c>
      <c r="F341" s="17">
        <v>0</v>
      </c>
      <c r="G341" s="17">
        <v>0</v>
      </c>
      <c r="H341" s="17">
        <v>408</v>
      </c>
      <c r="I341" s="17">
        <v>1347827</v>
      </c>
      <c r="J341" s="17">
        <v>2872737</v>
      </c>
      <c r="K341" s="17">
        <v>103531</v>
      </c>
      <c r="L341" s="17">
        <v>0</v>
      </c>
      <c r="M341" s="17">
        <v>0</v>
      </c>
      <c r="N341" s="17">
        <v>0</v>
      </c>
      <c r="O341" s="17">
        <v>0</v>
      </c>
      <c r="P341" s="17">
        <v>1166744</v>
      </c>
      <c r="Q341" s="17">
        <v>304512</v>
      </c>
      <c r="R341" s="17">
        <v>119717</v>
      </c>
      <c r="S341" s="17">
        <v>15220</v>
      </c>
      <c r="T341" s="17">
        <v>6350</v>
      </c>
      <c r="U341" s="17">
        <v>59880</v>
      </c>
      <c r="V341" s="17">
        <v>19252</v>
      </c>
      <c r="W341" s="17">
        <v>0</v>
      </c>
      <c r="X341" s="17">
        <v>101808</v>
      </c>
      <c r="Y341" s="17">
        <v>0</v>
      </c>
      <c r="Z341" s="17">
        <v>0</v>
      </c>
      <c r="AA341" s="17">
        <v>14702249</v>
      </c>
      <c r="AB341" s="17">
        <v>0</v>
      </c>
      <c r="AC341" s="17">
        <v>0</v>
      </c>
      <c r="AD341" s="17">
        <f t="shared" si="6"/>
        <v>11725981</v>
      </c>
    </row>
    <row r="342" spans="1:30" x14ac:dyDescent="0.3">
      <c r="A342" s="15" t="s">
        <v>677</v>
      </c>
      <c r="B342" s="14" t="s">
        <v>678</v>
      </c>
      <c r="C342" s="14">
        <v>1</v>
      </c>
      <c r="D342" s="14">
        <v>0</v>
      </c>
      <c r="E342" s="17">
        <v>4875802</v>
      </c>
      <c r="F342" s="17">
        <v>0</v>
      </c>
      <c r="G342" s="17">
        <v>203231</v>
      </c>
      <c r="H342" s="17">
        <v>0</v>
      </c>
      <c r="I342" s="17">
        <v>554638</v>
      </c>
      <c r="J342" s="17">
        <v>846120</v>
      </c>
      <c r="K342" s="17">
        <v>0</v>
      </c>
      <c r="L342" s="17">
        <v>0</v>
      </c>
      <c r="M342" s="17">
        <v>0</v>
      </c>
      <c r="N342" s="17">
        <v>0</v>
      </c>
      <c r="O342" s="17">
        <v>0</v>
      </c>
      <c r="P342" s="17">
        <v>620537</v>
      </c>
      <c r="Q342" s="17">
        <v>25659</v>
      </c>
      <c r="R342" s="17">
        <v>0</v>
      </c>
      <c r="S342" s="17">
        <v>5992</v>
      </c>
      <c r="T342" s="17">
        <v>2500</v>
      </c>
      <c r="U342" s="17">
        <v>22951</v>
      </c>
      <c r="V342" s="17">
        <v>6021</v>
      </c>
      <c r="W342" s="17">
        <v>0</v>
      </c>
      <c r="X342" s="17">
        <v>61587</v>
      </c>
      <c r="Y342" s="17">
        <v>0</v>
      </c>
      <c r="Z342" s="17">
        <v>0</v>
      </c>
      <c r="AA342" s="17">
        <v>7225038</v>
      </c>
      <c r="AB342" s="17">
        <v>0</v>
      </c>
      <c r="AC342" s="17">
        <v>100000</v>
      </c>
      <c r="AD342" s="17">
        <f t="shared" si="6"/>
        <v>6378918</v>
      </c>
    </row>
    <row r="343" spans="1:30" x14ac:dyDescent="0.3">
      <c r="A343" s="15" t="s">
        <v>679</v>
      </c>
      <c r="B343" s="14" t="s">
        <v>680</v>
      </c>
      <c r="C343" s="14">
        <v>1</v>
      </c>
      <c r="D343" s="14">
        <v>0</v>
      </c>
      <c r="E343" s="17">
        <v>50591226</v>
      </c>
      <c r="F343" s="17">
        <v>0</v>
      </c>
      <c r="G343" s="17">
        <v>0</v>
      </c>
      <c r="H343" s="17">
        <v>6585</v>
      </c>
      <c r="I343" s="17">
        <v>5728381</v>
      </c>
      <c r="J343" s="17">
        <v>7853391</v>
      </c>
      <c r="K343" s="17">
        <v>0</v>
      </c>
      <c r="L343" s="17">
        <v>0</v>
      </c>
      <c r="M343" s="17">
        <v>0</v>
      </c>
      <c r="N343" s="17">
        <v>0</v>
      </c>
      <c r="O343" s="17">
        <v>0</v>
      </c>
      <c r="P343" s="17">
        <v>6457824</v>
      </c>
      <c r="Q343" s="17">
        <v>952337</v>
      </c>
      <c r="R343" s="17">
        <v>1350158</v>
      </c>
      <c r="S343" s="17">
        <v>82570</v>
      </c>
      <c r="T343" s="17">
        <v>34450</v>
      </c>
      <c r="U343" s="17">
        <v>323171</v>
      </c>
      <c r="V343" s="17">
        <v>110715</v>
      </c>
      <c r="W343" s="17">
        <v>0</v>
      </c>
      <c r="X343" s="17">
        <v>2303589</v>
      </c>
      <c r="Y343" s="17">
        <v>0</v>
      </c>
      <c r="Z343" s="17">
        <v>0</v>
      </c>
      <c r="AA343" s="17">
        <v>75794397</v>
      </c>
      <c r="AB343" s="17">
        <v>0</v>
      </c>
      <c r="AC343" s="17">
        <v>369655</v>
      </c>
      <c r="AD343" s="17">
        <f t="shared" si="6"/>
        <v>67941006</v>
      </c>
    </row>
    <row r="344" spans="1:30" x14ac:dyDescent="0.3">
      <c r="A344" s="15" t="s">
        <v>681</v>
      </c>
      <c r="B344" s="14" t="s">
        <v>682</v>
      </c>
      <c r="C344" s="14">
        <v>1</v>
      </c>
      <c r="D344" s="14">
        <v>0</v>
      </c>
      <c r="E344" s="17">
        <v>8028901</v>
      </c>
      <c r="F344" s="17">
        <v>0</v>
      </c>
      <c r="G344" s="17">
        <v>0</v>
      </c>
      <c r="H344" s="17">
        <v>0</v>
      </c>
      <c r="I344" s="17">
        <v>1032085</v>
      </c>
      <c r="J344" s="17">
        <v>1494536</v>
      </c>
      <c r="K344" s="17">
        <v>105711</v>
      </c>
      <c r="L344" s="17">
        <v>0</v>
      </c>
      <c r="M344" s="17">
        <v>0</v>
      </c>
      <c r="N344" s="17">
        <v>0</v>
      </c>
      <c r="O344" s="17">
        <v>0</v>
      </c>
      <c r="P344" s="17">
        <v>1255893</v>
      </c>
      <c r="Q344" s="17">
        <v>146805</v>
      </c>
      <c r="R344" s="17">
        <v>142401</v>
      </c>
      <c r="S344" s="17">
        <v>11625</v>
      </c>
      <c r="T344" s="17">
        <v>4850</v>
      </c>
      <c r="U344" s="17">
        <v>44387</v>
      </c>
      <c r="V344" s="17">
        <v>8367</v>
      </c>
      <c r="W344" s="17">
        <v>0</v>
      </c>
      <c r="X344" s="17">
        <v>187922</v>
      </c>
      <c r="Y344" s="17">
        <v>0</v>
      </c>
      <c r="Z344" s="17">
        <v>0</v>
      </c>
      <c r="AA344" s="17">
        <v>12463483</v>
      </c>
      <c r="AB344" s="17">
        <v>0</v>
      </c>
      <c r="AC344" s="17">
        <v>0</v>
      </c>
      <c r="AD344" s="17">
        <f t="shared" si="6"/>
        <v>10863236</v>
      </c>
    </row>
    <row r="345" spans="1:30" x14ac:dyDescent="0.3">
      <c r="A345" s="15" t="s">
        <v>683</v>
      </c>
      <c r="B345" s="14" t="s">
        <v>684</v>
      </c>
      <c r="C345" s="14">
        <v>1</v>
      </c>
      <c r="D345" s="14">
        <v>0</v>
      </c>
      <c r="E345" s="17">
        <v>14670628</v>
      </c>
      <c r="F345" s="17">
        <v>0</v>
      </c>
      <c r="G345" s="17">
        <v>0</v>
      </c>
      <c r="H345" s="17">
        <v>3913</v>
      </c>
      <c r="I345" s="17">
        <v>1873207</v>
      </c>
      <c r="J345" s="17">
        <v>1893041</v>
      </c>
      <c r="K345" s="17">
        <v>0</v>
      </c>
      <c r="L345" s="17">
        <v>0</v>
      </c>
      <c r="M345" s="17">
        <v>0</v>
      </c>
      <c r="N345" s="17">
        <v>0</v>
      </c>
      <c r="O345" s="17">
        <v>0</v>
      </c>
      <c r="P345" s="17">
        <v>1695740</v>
      </c>
      <c r="Q345" s="17">
        <v>154825</v>
      </c>
      <c r="R345" s="17">
        <v>93575</v>
      </c>
      <c r="S345" s="17">
        <v>27549</v>
      </c>
      <c r="T345" s="17">
        <v>11493</v>
      </c>
      <c r="U345" s="17">
        <v>110268</v>
      </c>
      <c r="V345" s="17">
        <v>34624</v>
      </c>
      <c r="W345" s="17">
        <v>0</v>
      </c>
      <c r="X345" s="17">
        <v>263480</v>
      </c>
      <c r="Y345" s="17">
        <v>0</v>
      </c>
      <c r="Z345" s="17">
        <v>0</v>
      </c>
      <c r="AA345" s="17">
        <v>20832343</v>
      </c>
      <c r="AB345" s="17">
        <v>0</v>
      </c>
      <c r="AC345" s="17">
        <v>0</v>
      </c>
      <c r="AD345" s="17">
        <f t="shared" si="6"/>
        <v>18939302</v>
      </c>
    </row>
    <row r="346" spans="1:30" x14ac:dyDescent="0.3">
      <c r="A346" s="15" t="s">
        <v>685</v>
      </c>
      <c r="B346" s="14" t="s">
        <v>686</v>
      </c>
      <c r="C346" s="14">
        <v>1</v>
      </c>
      <c r="D346" s="14">
        <v>0</v>
      </c>
      <c r="E346" s="17">
        <v>11717451</v>
      </c>
      <c r="F346" s="17">
        <v>0</v>
      </c>
      <c r="G346" s="17">
        <v>0</v>
      </c>
      <c r="H346" s="17">
        <v>0</v>
      </c>
      <c r="I346" s="17">
        <v>1974463</v>
      </c>
      <c r="J346" s="17">
        <v>2068053</v>
      </c>
      <c r="K346" s="17">
        <v>0</v>
      </c>
      <c r="L346" s="17">
        <v>0</v>
      </c>
      <c r="M346" s="17">
        <v>0</v>
      </c>
      <c r="N346" s="17">
        <v>0</v>
      </c>
      <c r="O346" s="17">
        <v>0</v>
      </c>
      <c r="P346" s="17">
        <v>2056370</v>
      </c>
      <c r="Q346" s="17">
        <v>22368</v>
      </c>
      <c r="R346" s="17">
        <v>55847</v>
      </c>
      <c r="S346" s="17">
        <v>20179</v>
      </c>
      <c r="T346" s="17">
        <v>8418</v>
      </c>
      <c r="U346" s="17">
        <v>79570</v>
      </c>
      <c r="V346" s="17">
        <v>24057</v>
      </c>
      <c r="W346" s="17">
        <v>0</v>
      </c>
      <c r="X346" s="17">
        <v>63936</v>
      </c>
      <c r="Y346" s="17">
        <v>0</v>
      </c>
      <c r="Z346" s="17">
        <v>0</v>
      </c>
      <c r="AA346" s="17">
        <v>18090712</v>
      </c>
      <c r="AB346" s="17">
        <v>0</v>
      </c>
      <c r="AC346" s="17">
        <v>0</v>
      </c>
      <c r="AD346" s="17">
        <f t="shared" si="6"/>
        <v>16022659</v>
      </c>
    </row>
    <row r="347" spans="1:30" x14ac:dyDescent="0.3">
      <c r="A347" s="15" t="s">
        <v>687</v>
      </c>
      <c r="B347" s="14" t="s">
        <v>688</v>
      </c>
      <c r="C347" s="14">
        <v>1</v>
      </c>
      <c r="D347" s="14">
        <v>0</v>
      </c>
      <c r="E347" s="17">
        <v>105435323</v>
      </c>
      <c r="F347" s="17">
        <v>1074464</v>
      </c>
      <c r="G347" s="17">
        <v>0</v>
      </c>
      <c r="H347" s="17">
        <v>23129</v>
      </c>
      <c r="I347" s="17">
        <v>6920125</v>
      </c>
      <c r="J347" s="17">
        <v>17725683</v>
      </c>
      <c r="K347" s="17">
        <v>0</v>
      </c>
      <c r="L347" s="17">
        <v>0</v>
      </c>
      <c r="M347" s="17">
        <v>0</v>
      </c>
      <c r="N347" s="17">
        <v>0</v>
      </c>
      <c r="O347" s="17">
        <v>0</v>
      </c>
      <c r="P347" s="17">
        <v>11465089</v>
      </c>
      <c r="Q347" s="17">
        <v>1847360</v>
      </c>
      <c r="R347" s="17">
        <v>4473918</v>
      </c>
      <c r="S347" s="17">
        <v>171327</v>
      </c>
      <c r="T347" s="17">
        <v>71481</v>
      </c>
      <c r="U347" s="17">
        <v>661487</v>
      </c>
      <c r="V347" s="17">
        <v>251036</v>
      </c>
      <c r="W347" s="17">
        <v>0</v>
      </c>
      <c r="X347" s="17">
        <v>1987647</v>
      </c>
      <c r="Y347" s="17">
        <v>0</v>
      </c>
      <c r="Z347" s="17">
        <v>0</v>
      </c>
      <c r="AA347" s="17">
        <v>152108069</v>
      </c>
      <c r="AB347" s="17">
        <v>0</v>
      </c>
      <c r="AC347" s="17">
        <v>1816965</v>
      </c>
      <c r="AD347" s="17">
        <f t="shared" si="6"/>
        <v>134382386</v>
      </c>
    </row>
    <row r="348" spans="1:30" x14ac:dyDescent="0.3">
      <c r="A348" s="15" t="s">
        <v>689</v>
      </c>
      <c r="B348" s="14" t="s">
        <v>690</v>
      </c>
      <c r="C348" s="14">
        <v>1</v>
      </c>
      <c r="D348" s="14">
        <v>0</v>
      </c>
      <c r="E348" s="17">
        <v>7678939</v>
      </c>
      <c r="F348" s="17">
        <v>0</v>
      </c>
      <c r="G348" s="17">
        <v>0</v>
      </c>
      <c r="H348" s="17">
        <v>0</v>
      </c>
      <c r="I348" s="17">
        <v>981196</v>
      </c>
      <c r="J348" s="17">
        <v>1314491</v>
      </c>
      <c r="K348" s="17">
        <v>0</v>
      </c>
      <c r="L348" s="17">
        <v>0</v>
      </c>
      <c r="M348" s="17">
        <v>0</v>
      </c>
      <c r="N348" s="17">
        <v>0</v>
      </c>
      <c r="O348" s="17">
        <v>0</v>
      </c>
      <c r="P348" s="17">
        <v>1845749</v>
      </c>
      <c r="Q348" s="17">
        <v>39514</v>
      </c>
      <c r="R348" s="17">
        <v>45304</v>
      </c>
      <c r="S348" s="17">
        <v>13348</v>
      </c>
      <c r="T348" s="17">
        <v>4743</v>
      </c>
      <c r="U348" s="17">
        <v>52891</v>
      </c>
      <c r="V348" s="17">
        <v>16690</v>
      </c>
      <c r="W348" s="17">
        <v>0</v>
      </c>
      <c r="X348" s="17">
        <v>97552</v>
      </c>
      <c r="Y348" s="17">
        <v>0</v>
      </c>
      <c r="Z348" s="17">
        <v>0</v>
      </c>
      <c r="AA348" s="17">
        <v>12090417</v>
      </c>
      <c r="AB348" s="17">
        <v>0</v>
      </c>
      <c r="AC348" s="17">
        <v>0</v>
      </c>
      <c r="AD348" s="17">
        <f t="shared" si="6"/>
        <v>10775926</v>
      </c>
    </row>
    <row r="349" spans="1:30" x14ac:dyDescent="0.3">
      <c r="A349" s="15" t="s">
        <v>691</v>
      </c>
      <c r="B349" s="14" t="s">
        <v>692</v>
      </c>
      <c r="C349" s="14">
        <v>1</v>
      </c>
      <c r="D349" s="14">
        <v>0</v>
      </c>
      <c r="E349" s="17">
        <v>4809172</v>
      </c>
      <c r="F349" s="17">
        <v>0</v>
      </c>
      <c r="G349" s="17">
        <v>0</v>
      </c>
      <c r="H349" s="17">
        <v>0</v>
      </c>
      <c r="I349" s="17">
        <v>653410</v>
      </c>
      <c r="J349" s="17">
        <v>867408</v>
      </c>
      <c r="K349" s="17">
        <v>0</v>
      </c>
      <c r="L349" s="17">
        <v>0</v>
      </c>
      <c r="M349" s="17">
        <v>0</v>
      </c>
      <c r="N349" s="17">
        <v>0</v>
      </c>
      <c r="O349" s="17">
        <v>0</v>
      </c>
      <c r="P349" s="17">
        <v>1018486</v>
      </c>
      <c r="Q349" s="17">
        <v>94735</v>
      </c>
      <c r="R349" s="17">
        <v>101575</v>
      </c>
      <c r="S349" s="17">
        <v>9078</v>
      </c>
      <c r="T349" s="17">
        <v>3787</v>
      </c>
      <c r="U349" s="17">
        <v>35125</v>
      </c>
      <c r="V349" s="17">
        <v>10251</v>
      </c>
      <c r="W349" s="17">
        <v>0</v>
      </c>
      <c r="X349" s="17">
        <v>61268</v>
      </c>
      <c r="Y349" s="17">
        <v>0</v>
      </c>
      <c r="Z349" s="17">
        <v>0</v>
      </c>
      <c r="AA349" s="17">
        <v>7664295</v>
      </c>
      <c r="AB349" s="17">
        <v>0</v>
      </c>
      <c r="AC349" s="17">
        <v>0</v>
      </c>
      <c r="AD349" s="17">
        <f t="shared" si="6"/>
        <v>6796887</v>
      </c>
    </row>
    <row r="350" spans="1:30" x14ac:dyDescent="0.3">
      <c r="A350" s="15" t="s">
        <v>693</v>
      </c>
      <c r="B350" s="14" t="s">
        <v>694</v>
      </c>
      <c r="C350" s="14">
        <v>1</v>
      </c>
      <c r="D350" s="14">
        <v>0</v>
      </c>
      <c r="E350" s="17">
        <v>19330808</v>
      </c>
      <c r="F350" s="17">
        <v>0</v>
      </c>
      <c r="G350" s="17">
        <v>0</v>
      </c>
      <c r="H350" s="17">
        <v>0</v>
      </c>
      <c r="I350" s="17">
        <v>2832989</v>
      </c>
      <c r="J350" s="17">
        <v>5845544</v>
      </c>
      <c r="K350" s="17">
        <v>0</v>
      </c>
      <c r="L350" s="17">
        <v>0</v>
      </c>
      <c r="M350" s="17">
        <v>0</v>
      </c>
      <c r="N350" s="17">
        <v>0</v>
      </c>
      <c r="O350" s="17">
        <v>0</v>
      </c>
      <c r="P350" s="17">
        <v>3799307</v>
      </c>
      <c r="Q350" s="17">
        <v>609818</v>
      </c>
      <c r="R350" s="17">
        <v>645314</v>
      </c>
      <c r="S350" s="17">
        <v>49794</v>
      </c>
      <c r="T350" s="17">
        <v>20775</v>
      </c>
      <c r="U350" s="17">
        <v>194089</v>
      </c>
      <c r="V350" s="17">
        <v>59688</v>
      </c>
      <c r="W350" s="17">
        <v>0</v>
      </c>
      <c r="X350" s="17">
        <v>0</v>
      </c>
      <c r="Y350" s="17">
        <v>0</v>
      </c>
      <c r="Z350" s="17">
        <v>0</v>
      </c>
      <c r="AA350" s="17">
        <v>33388126</v>
      </c>
      <c r="AB350" s="17">
        <v>0</v>
      </c>
      <c r="AC350" s="17">
        <v>0</v>
      </c>
      <c r="AD350" s="17">
        <f t="shared" si="6"/>
        <v>27542582</v>
      </c>
    </row>
    <row r="351" spans="1:30" x14ac:dyDescent="0.3">
      <c r="A351" s="15" t="s">
        <v>695</v>
      </c>
      <c r="B351" s="14" t="s">
        <v>696</v>
      </c>
      <c r="C351" s="14">
        <v>1</v>
      </c>
      <c r="D351" s="14">
        <v>0</v>
      </c>
      <c r="E351" s="17">
        <v>20730909</v>
      </c>
      <c r="F351" s="17">
        <v>0</v>
      </c>
      <c r="G351" s="17">
        <v>0</v>
      </c>
      <c r="H351" s="17">
        <v>0</v>
      </c>
      <c r="I351" s="17">
        <v>5424781</v>
      </c>
      <c r="J351" s="17">
        <v>5282032</v>
      </c>
      <c r="K351" s="17">
        <v>0</v>
      </c>
      <c r="L351" s="17">
        <v>0</v>
      </c>
      <c r="M351" s="17">
        <v>0</v>
      </c>
      <c r="N351" s="17">
        <v>0</v>
      </c>
      <c r="O351" s="17">
        <v>0</v>
      </c>
      <c r="P351" s="17">
        <v>2506645</v>
      </c>
      <c r="Q351" s="17">
        <v>1240333</v>
      </c>
      <c r="R351" s="17">
        <v>60045</v>
      </c>
      <c r="S351" s="17">
        <v>76458</v>
      </c>
      <c r="T351" s="17">
        <v>31900</v>
      </c>
      <c r="U351" s="17">
        <v>274649</v>
      </c>
      <c r="V351" s="17">
        <v>90291</v>
      </c>
      <c r="W351" s="17">
        <v>0</v>
      </c>
      <c r="X351" s="17">
        <v>0</v>
      </c>
      <c r="Y351" s="17">
        <v>0</v>
      </c>
      <c r="Z351" s="17">
        <v>0</v>
      </c>
      <c r="AA351" s="17">
        <v>35718043</v>
      </c>
      <c r="AB351" s="17">
        <v>0</v>
      </c>
      <c r="AC351" s="17">
        <v>0</v>
      </c>
      <c r="AD351" s="17">
        <f t="shared" si="6"/>
        <v>30436011</v>
      </c>
    </row>
    <row r="352" spans="1:30" x14ac:dyDescent="0.3">
      <c r="A352" s="15" t="s">
        <v>697</v>
      </c>
      <c r="B352" s="14" t="s">
        <v>698</v>
      </c>
      <c r="C352" s="14">
        <v>1</v>
      </c>
      <c r="D352" s="14">
        <v>0</v>
      </c>
      <c r="E352" s="17">
        <v>46734982</v>
      </c>
      <c r="F352" s="17">
        <v>0</v>
      </c>
      <c r="G352" s="17">
        <v>0</v>
      </c>
      <c r="H352" s="17">
        <v>0</v>
      </c>
      <c r="I352" s="17">
        <v>8501629</v>
      </c>
      <c r="J352" s="17">
        <v>3769063</v>
      </c>
      <c r="K352" s="17">
        <v>0</v>
      </c>
      <c r="L352" s="17">
        <v>0</v>
      </c>
      <c r="M352" s="17">
        <v>0</v>
      </c>
      <c r="N352" s="17">
        <v>0</v>
      </c>
      <c r="O352" s="17">
        <v>0</v>
      </c>
      <c r="P352" s="17">
        <v>5204155</v>
      </c>
      <c r="Q352" s="17">
        <v>4676166</v>
      </c>
      <c r="R352" s="17">
        <v>397437</v>
      </c>
      <c r="S352" s="17">
        <v>130461</v>
      </c>
      <c r="T352" s="17">
        <v>54431</v>
      </c>
      <c r="U352" s="17">
        <v>522794</v>
      </c>
      <c r="V352" s="17">
        <v>143741</v>
      </c>
      <c r="W352" s="17">
        <v>0</v>
      </c>
      <c r="X352" s="17">
        <v>606120</v>
      </c>
      <c r="Y352" s="17">
        <v>0</v>
      </c>
      <c r="Z352" s="17">
        <v>0</v>
      </c>
      <c r="AA352" s="17">
        <v>70740979</v>
      </c>
      <c r="AB352" s="17">
        <v>0</v>
      </c>
      <c r="AC352" s="17">
        <v>0</v>
      </c>
      <c r="AD352" s="17">
        <f t="shared" si="6"/>
        <v>66971916</v>
      </c>
    </row>
    <row r="353" spans="1:30" x14ac:dyDescent="0.3">
      <c r="A353" s="15" t="s">
        <v>699</v>
      </c>
      <c r="B353" s="14" t="s">
        <v>700</v>
      </c>
      <c r="C353" s="14">
        <v>1</v>
      </c>
      <c r="D353" s="14">
        <v>0</v>
      </c>
      <c r="E353" s="17">
        <v>17368866</v>
      </c>
      <c r="F353" s="17">
        <v>0</v>
      </c>
      <c r="G353" s="17">
        <v>916120</v>
      </c>
      <c r="H353" s="17">
        <v>0</v>
      </c>
      <c r="I353" s="17">
        <v>3319522</v>
      </c>
      <c r="J353" s="17">
        <v>4789992</v>
      </c>
      <c r="K353" s="17">
        <v>0</v>
      </c>
      <c r="L353" s="17">
        <v>0</v>
      </c>
      <c r="M353" s="17">
        <v>0</v>
      </c>
      <c r="N353" s="17">
        <v>0</v>
      </c>
      <c r="O353" s="17">
        <v>0</v>
      </c>
      <c r="P353" s="17">
        <v>1975139</v>
      </c>
      <c r="Q353" s="17">
        <v>1030601</v>
      </c>
      <c r="R353" s="17">
        <v>103776</v>
      </c>
      <c r="S353" s="17">
        <v>55127</v>
      </c>
      <c r="T353" s="17">
        <v>23000</v>
      </c>
      <c r="U353" s="17">
        <v>186983</v>
      </c>
      <c r="V353" s="17">
        <v>57174</v>
      </c>
      <c r="W353" s="17">
        <v>0</v>
      </c>
      <c r="X353" s="17">
        <v>422144</v>
      </c>
      <c r="Y353" s="17">
        <v>22235</v>
      </c>
      <c r="Z353" s="17">
        <v>0</v>
      </c>
      <c r="AA353" s="17">
        <v>30270679</v>
      </c>
      <c r="AB353" s="17">
        <v>0</v>
      </c>
      <c r="AC353" s="17">
        <v>0</v>
      </c>
      <c r="AD353" s="17">
        <f t="shared" si="6"/>
        <v>25480687</v>
      </c>
    </row>
    <row r="354" spans="1:30" x14ac:dyDescent="0.3">
      <c r="A354" s="15" t="s">
        <v>701</v>
      </c>
      <c r="B354" s="14" t="s">
        <v>702</v>
      </c>
      <c r="C354" s="14">
        <v>1</v>
      </c>
      <c r="D354" s="14">
        <v>0</v>
      </c>
      <c r="E354" s="17">
        <v>6953690</v>
      </c>
      <c r="F354" s="17">
        <v>0</v>
      </c>
      <c r="G354" s="17">
        <v>0</v>
      </c>
      <c r="H354" s="17">
        <v>5932</v>
      </c>
      <c r="I354" s="17">
        <v>2140888</v>
      </c>
      <c r="J354" s="17">
        <v>1912295</v>
      </c>
      <c r="K354" s="17">
        <v>0</v>
      </c>
      <c r="L354" s="17">
        <v>0</v>
      </c>
      <c r="M354" s="17">
        <v>0</v>
      </c>
      <c r="N354" s="17">
        <v>0</v>
      </c>
      <c r="O354" s="17">
        <v>0</v>
      </c>
      <c r="P354" s="17">
        <v>1294280</v>
      </c>
      <c r="Q354" s="17">
        <v>790016</v>
      </c>
      <c r="R354" s="17">
        <v>23815</v>
      </c>
      <c r="S354" s="17">
        <v>60894</v>
      </c>
      <c r="T354" s="17">
        <v>25406</v>
      </c>
      <c r="U354" s="17">
        <v>175449</v>
      </c>
      <c r="V354" s="17">
        <v>63943</v>
      </c>
      <c r="W354" s="17">
        <v>0</v>
      </c>
      <c r="X354" s="17">
        <v>0</v>
      </c>
      <c r="Y354" s="17">
        <v>0</v>
      </c>
      <c r="Z354" s="17">
        <v>0</v>
      </c>
      <c r="AA354" s="17">
        <v>13446608</v>
      </c>
      <c r="AB354" s="17">
        <v>0</v>
      </c>
      <c r="AC354" s="17">
        <v>0</v>
      </c>
      <c r="AD354" s="17">
        <f t="shared" si="6"/>
        <v>11534313</v>
      </c>
    </row>
    <row r="355" spans="1:30" x14ac:dyDescent="0.3">
      <c r="A355" s="15" t="s">
        <v>703</v>
      </c>
      <c r="B355" s="14" t="s">
        <v>704</v>
      </c>
      <c r="C355" s="14">
        <v>1</v>
      </c>
      <c r="D355" s="14">
        <v>0</v>
      </c>
      <c r="E355" s="17">
        <v>10474906</v>
      </c>
      <c r="F355" s="17">
        <v>0</v>
      </c>
      <c r="G355" s="17">
        <v>0</v>
      </c>
      <c r="H355" s="17">
        <v>0</v>
      </c>
      <c r="I355" s="17">
        <v>2046967</v>
      </c>
      <c r="J355" s="17">
        <v>2516715</v>
      </c>
      <c r="K355" s="17">
        <v>0</v>
      </c>
      <c r="L355" s="17">
        <v>0</v>
      </c>
      <c r="M355" s="17">
        <v>0</v>
      </c>
      <c r="N355" s="17">
        <v>0</v>
      </c>
      <c r="O355" s="17">
        <v>0</v>
      </c>
      <c r="P355" s="17">
        <v>1707375</v>
      </c>
      <c r="Q355" s="17">
        <v>241937</v>
      </c>
      <c r="R355" s="17">
        <v>17664</v>
      </c>
      <c r="S355" s="17">
        <v>17662</v>
      </c>
      <c r="T355" s="17">
        <v>7368</v>
      </c>
      <c r="U355" s="17">
        <v>70366</v>
      </c>
      <c r="V355" s="17">
        <v>21799</v>
      </c>
      <c r="W355" s="17">
        <v>0</v>
      </c>
      <c r="X355" s="17">
        <v>1108021</v>
      </c>
      <c r="Y355" s="17">
        <v>0</v>
      </c>
      <c r="Z355" s="17">
        <v>0</v>
      </c>
      <c r="AA355" s="17">
        <v>18230780</v>
      </c>
      <c r="AB355" s="17">
        <v>0</v>
      </c>
      <c r="AC355" s="17">
        <v>0</v>
      </c>
      <c r="AD355" s="17">
        <f t="shared" si="6"/>
        <v>15714065</v>
      </c>
    </row>
    <row r="356" spans="1:30" x14ac:dyDescent="0.3">
      <c r="A356" s="15" t="s">
        <v>705</v>
      </c>
      <c r="B356" s="14" t="s">
        <v>706</v>
      </c>
      <c r="C356" s="14">
        <v>1</v>
      </c>
      <c r="D356" s="14">
        <v>0</v>
      </c>
      <c r="E356" s="17">
        <v>5530924</v>
      </c>
      <c r="F356" s="17">
        <v>0</v>
      </c>
      <c r="G356" s="17">
        <v>202348</v>
      </c>
      <c r="H356" s="17">
        <v>0</v>
      </c>
      <c r="I356" s="17">
        <v>1444685</v>
      </c>
      <c r="J356" s="17">
        <v>1039317</v>
      </c>
      <c r="K356" s="17">
        <v>0</v>
      </c>
      <c r="L356" s="17">
        <v>0</v>
      </c>
      <c r="M356" s="17">
        <v>0</v>
      </c>
      <c r="N356" s="17">
        <v>0</v>
      </c>
      <c r="O356" s="17">
        <v>0</v>
      </c>
      <c r="P356" s="17">
        <v>784359</v>
      </c>
      <c r="Q356" s="17">
        <v>83738</v>
      </c>
      <c r="R356" s="17">
        <v>0</v>
      </c>
      <c r="S356" s="17">
        <v>9303</v>
      </c>
      <c r="T356" s="17">
        <v>3881</v>
      </c>
      <c r="U356" s="17">
        <v>37222</v>
      </c>
      <c r="V356" s="17">
        <v>10595</v>
      </c>
      <c r="W356" s="17">
        <v>0</v>
      </c>
      <c r="X356" s="17">
        <v>0</v>
      </c>
      <c r="Y356" s="17">
        <v>0</v>
      </c>
      <c r="Z356" s="17">
        <v>0</v>
      </c>
      <c r="AA356" s="17">
        <v>9146372</v>
      </c>
      <c r="AB356" s="17">
        <v>0</v>
      </c>
      <c r="AC356" s="17">
        <v>0</v>
      </c>
      <c r="AD356" s="17">
        <f t="shared" si="6"/>
        <v>8107055</v>
      </c>
    </row>
    <row r="357" spans="1:30" x14ac:dyDescent="0.3">
      <c r="A357" s="15" t="s">
        <v>707</v>
      </c>
      <c r="B357" s="14" t="s">
        <v>708</v>
      </c>
      <c r="C357" s="14">
        <v>1</v>
      </c>
      <c r="D357" s="14">
        <v>0</v>
      </c>
      <c r="E357" s="17">
        <v>7753771</v>
      </c>
      <c r="F357" s="17">
        <v>0</v>
      </c>
      <c r="G357" s="17">
        <v>0</v>
      </c>
      <c r="H357" s="17">
        <v>0</v>
      </c>
      <c r="I357" s="17">
        <v>1948356</v>
      </c>
      <c r="J357" s="17">
        <v>3873826</v>
      </c>
      <c r="K357" s="17">
        <v>0</v>
      </c>
      <c r="L357" s="17">
        <v>0</v>
      </c>
      <c r="M357" s="17">
        <v>0</v>
      </c>
      <c r="N357" s="17">
        <v>0</v>
      </c>
      <c r="O357" s="17">
        <v>0</v>
      </c>
      <c r="P357" s="17">
        <v>1380083</v>
      </c>
      <c r="Q357" s="17">
        <v>517701</v>
      </c>
      <c r="R357" s="17">
        <v>33724</v>
      </c>
      <c r="S357" s="17">
        <v>26935</v>
      </c>
      <c r="T357" s="17">
        <v>11237</v>
      </c>
      <c r="U357" s="17">
        <v>107763</v>
      </c>
      <c r="V357" s="17">
        <v>32721</v>
      </c>
      <c r="W357" s="17">
        <v>0</v>
      </c>
      <c r="X357" s="17">
        <v>0</v>
      </c>
      <c r="Y357" s="17">
        <v>0</v>
      </c>
      <c r="Z357" s="17">
        <v>0</v>
      </c>
      <c r="AA357" s="17">
        <v>15686117</v>
      </c>
      <c r="AB357" s="17">
        <v>0</v>
      </c>
      <c r="AC357" s="17">
        <v>0</v>
      </c>
      <c r="AD357" s="17">
        <f t="shared" si="6"/>
        <v>11812291</v>
      </c>
    </row>
    <row r="358" spans="1:30" x14ac:dyDescent="0.3">
      <c r="A358" s="15" t="s">
        <v>709</v>
      </c>
      <c r="B358" s="14" t="s">
        <v>710</v>
      </c>
      <c r="C358" s="14">
        <v>1</v>
      </c>
      <c r="D358" s="14">
        <v>0</v>
      </c>
      <c r="E358" s="17">
        <v>9763879</v>
      </c>
      <c r="F358" s="17">
        <v>0</v>
      </c>
      <c r="G358" s="17">
        <v>0</v>
      </c>
      <c r="H358" s="17">
        <v>0</v>
      </c>
      <c r="I358" s="17">
        <v>1615540</v>
      </c>
      <c r="J358" s="17">
        <v>2715105</v>
      </c>
      <c r="K358" s="17">
        <v>0</v>
      </c>
      <c r="L358" s="17">
        <v>0</v>
      </c>
      <c r="M358" s="17">
        <v>0</v>
      </c>
      <c r="N358" s="17">
        <v>0</v>
      </c>
      <c r="O358" s="17">
        <v>0</v>
      </c>
      <c r="P358" s="17">
        <v>974404</v>
      </c>
      <c r="Q358" s="17">
        <v>287166</v>
      </c>
      <c r="R358" s="17">
        <v>28695</v>
      </c>
      <c r="S358" s="17">
        <v>21152</v>
      </c>
      <c r="T358" s="17">
        <v>8825</v>
      </c>
      <c r="U358" s="17">
        <v>79919</v>
      </c>
      <c r="V358" s="17">
        <v>25731</v>
      </c>
      <c r="W358" s="17">
        <v>0</v>
      </c>
      <c r="X358" s="17">
        <v>514180</v>
      </c>
      <c r="Y358" s="17">
        <v>0</v>
      </c>
      <c r="Z358" s="17">
        <v>0</v>
      </c>
      <c r="AA358" s="17">
        <v>16034596</v>
      </c>
      <c r="AB358" s="17">
        <v>0</v>
      </c>
      <c r="AC358" s="17">
        <v>100000</v>
      </c>
      <c r="AD358" s="17">
        <f t="shared" si="6"/>
        <v>13319491</v>
      </c>
    </row>
    <row r="359" spans="1:30" x14ac:dyDescent="0.3">
      <c r="A359" s="15" t="s">
        <v>711</v>
      </c>
      <c r="B359" s="14" t="s">
        <v>712</v>
      </c>
      <c r="C359" s="14">
        <v>1</v>
      </c>
      <c r="D359" s="14">
        <v>0</v>
      </c>
      <c r="E359" s="17">
        <v>7160281</v>
      </c>
      <c r="F359" s="17">
        <v>0</v>
      </c>
      <c r="G359" s="17">
        <v>0</v>
      </c>
      <c r="H359" s="17">
        <v>4921</v>
      </c>
      <c r="I359" s="17">
        <v>407971</v>
      </c>
      <c r="J359" s="17">
        <v>1410024</v>
      </c>
      <c r="K359" s="17">
        <v>0</v>
      </c>
      <c r="L359" s="17">
        <v>0</v>
      </c>
      <c r="M359" s="17">
        <v>0</v>
      </c>
      <c r="N359" s="17">
        <v>0</v>
      </c>
      <c r="O359" s="17">
        <v>0</v>
      </c>
      <c r="P359" s="17">
        <v>835796</v>
      </c>
      <c r="Q359" s="17">
        <v>180739</v>
      </c>
      <c r="R359" s="17">
        <v>0</v>
      </c>
      <c r="S359" s="17">
        <v>12269</v>
      </c>
      <c r="T359" s="17">
        <v>5118</v>
      </c>
      <c r="U359" s="17">
        <v>47358</v>
      </c>
      <c r="V359" s="17">
        <v>15262</v>
      </c>
      <c r="W359" s="17">
        <v>0</v>
      </c>
      <c r="X359" s="17">
        <v>57019</v>
      </c>
      <c r="Y359" s="17">
        <v>29850</v>
      </c>
      <c r="Z359" s="17">
        <v>0</v>
      </c>
      <c r="AA359" s="17">
        <v>10166608</v>
      </c>
      <c r="AB359" s="17">
        <v>0</v>
      </c>
      <c r="AC359" s="17">
        <v>0</v>
      </c>
      <c r="AD359" s="17">
        <f t="shared" si="6"/>
        <v>8756584</v>
      </c>
    </row>
    <row r="360" spans="1:30" x14ac:dyDescent="0.3">
      <c r="A360" s="15" t="s">
        <v>713</v>
      </c>
      <c r="B360" s="14" t="s">
        <v>714</v>
      </c>
      <c r="C360" s="14">
        <v>1</v>
      </c>
      <c r="D360" s="14">
        <v>0</v>
      </c>
      <c r="E360" s="17">
        <v>26777674</v>
      </c>
      <c r="F360" s="17">
        <v>0</v>
      </c>
      <c r="G360" s="17">
        <v>0</v>
      </c>
      <c r="H360" s="17">
        <v>0</v>
      </c>
      <c r="I360" s="17">
        <v>6284233</v>
      </c>
      <c r="J360" s="17">
        <v>4428740</v>
      </c>
      <c r="K360" s="17">
        <v>0</v>
      </c>
      <c r="L360" s="17">
        <v>0</v>
      </c>
      <c r="M360" s="17">
        <v>0</v>
      </c>
      <c r="N360" s="17">
        <v>0</v>
      </c>
      <c r="O360" s="17">
        <v>0</v>
      </c>
      <c r="P360" s="17">
        <v>3196941</v>
      </c>
      <c r="Q360" s="17">
        <v>1951937</v>
      </c>
      <c r="R360" s="17">
        <v>155967</v>
      </c>
      <c r="S360" s="17">
        <v>86855</v>
      </c>
      <c r="T360" s="17">
        <v>36237</v>
      </c>
      <c r="U360" s="17">
        <v>339074</v>
      </c>
      <c r="V360" s="17">
        <v>106076</v>
      </c>
      <c r="W360" s="17">
        <v>0</v>
      </c>
      <c r="X360" s="17">
        <v>0</v>
      </c>
      <c r="Y360" s="17">
        <v>0</v>
      </c>
      <c r="Z360" s="17">
        <v>0</v>
      </c>
      <c r="AA360" s="17">
        <v>43363734</v>
      </c>
      <c r="AB360" s="17">
        <v>0</v>
      </c>
      <c r="AC360" s="17">
        <v>0</v>
      </c>
      <c r="AD360" s="17">
        <f t="shared" si="6"/>
        <v>38934994</v>
      </c>
    </row>
    <row r="361" spans="1:30" x14ac:dyDescent="0.3">
      <c r="A361" s="15" t="s">
        <v>715</v>
      </c>
      <c r="B361" s="14" t="s">
        <v>716</v>
      </c>
      <c r="C361" s="14">
        <v>1</v>
      </c>
      <c r="D361" s="14">
        <v>0</v>
      </c>
      <c r="E361" s="17">
        <v>9726199</v>
      </c>
      <c r="F361" s="17">
        <v>0</v>
      </c>
      <c r="G361" s="17">
        <v>0</v>
      </c>
      <c r="H361" s="17">
        <v>0</v>
      </c>
      <c r="I361" s="17">
        <v>4136824</v>
      </c>
      <c r="J361" s="17">
        <v>2691521</v>
      </c>
      <c r="K361" s="17">
        <v>0</v>
      </c>
      <c r="L361" s="17">
        <v>0</v>
      </c>
      <c r="M361" s="17">
        <v>0</v>
      </c>
      <c r="N361" s="17">
        <v>0</v>
      </c>
      <c r="O361" s="17">
        <v>0</v>
      </c>
      <c r="P361" s="17">
        <v>2170691</v>
      </c>
      <c r="Q361" s="17">
        <v>737899</v>
      </c>
      <c r="R361" s="17">
        <v>0</v>
      </c>
      <c r="S361" s="17">
        <v>65268</v>
      </c>
      <c r="T361" s="17">
        <v>27231</v>
      </c>
      <c r="U361" s="17">
        <v>262650</v>
      </c>
      <c r="V361" s="17">
        <v>72121</v>
      </c>
      <c r="W361" s="17">
        <v>0</v>
      </c>
      <c r="X361" s="17">
        <v>0</v>
      </c>
      <c r="Y361" s="17">
        <v>0</v>
      </c>
      <c r="Z361" s="17">
        <v>0</v>
      </c>
      <c r="AA361" s="17">
        <v>19890404</v>
      </c>
      <c r="AB361" s="17">
        <v>0</v>
      </c>
      <c r="AC361" s="17">
        <v>0</v>
      </c>
      <c r="AD361" s="17">
        <f t="shared" si="6"/>
        <v>17198883</v>
      </c>
    </row>
    <row r="362" spans="1:30" x14ac:dyDescent="0.3">
      <c r="A362" s="15" t="s">
        <v>717</v>
      </c>
      <c r="B362" s="14" t="s">
        <v>718</v>
      </c>
      <c r="C362" s="14">
        <v>1</v>
      </c>
      <c r="D362" s="14">
        <v>0</v>
      </c>
      <c r="E362" s="17">
        <v>8517836</v>
      </c>
      <c r="F362" s="17">
        <v>0</v>
      </c>
      <c r="G362" s="17">
        <v>0</v>
      </c>
      <c r="H362" s="17">
        <v>0</v>
      </c>
      <c r="I362" s="17">
        <v>1947718</v>
      </c>
      <c r="J362" s="17">
        <v>3288264</v>
      </c>
      <c r="K362" s="17">
        <v>0</v>
      </c>
      <c r="L362" s="17">
        <v>0</v>
      </c>
      <c r="M362" s="17">
        <v>0</v>
      </c>
      <c r="N362" s="17">
        <v>0</v>
      </c>
      <c r="O362" s="17">
        <v>0</v>
      </c>
      <c r="P362" s="17">
        <v>1282956</v>
      </c>
      <c r="Q362" s="17">
        <v>522953</v>
      </c>
      <c r="R362" s="17">
        <v>105205</v>
      </c>
      <c r="S362" s="17">
        <v>23384</v>
      </c>
      <c r="T362" s="17">
        <v>9756</v>
      </c>
      <c r="U362" s="17">
        <v>92443</v>
      </c>
      <c r="V362" s="17">
        <v>26595</v>
      </c>
      <c r="W362" s="17">
        <v>0</v>
      </c>
      <c r="X362" s="17">
        <v>0</v>
      </c>
      <c r="Y362" s="17">
        <v>0</v>
      </c>
      <c r="Z362" s="17">
        <v>0</v>
      </c>
      <c r="AA362" s="17">
        <v>15817110</v>
      </c>
      <c r="AB362" s="17">
        <v>0</v>
      </c>
      <c r="AC362" s="17">
        <v>0</v>
      </c>
      <c r="AD362" s="17">
        <f t="shared" si="6"/>
        <v>12528846</v>
      </c>
    </row>
    <row r="363" spans="1:30" x14ac:dyDescent="0.3">
      <c r="A363" s="15" t="s">
        <v>719</v>
      </c>
      <c r="B363" s="14" t="s">
        <v>720</v>
      </c>
      <c r="C363" s="14">
        <v>1</v>
      </c>
      <c r="D363" s="14">
        <v>0</v>
      </c>
      <c r="E363" s="17">
        <v>5518085</v>
      </c>
      <c r="F363" s="17">
        <v>0</v>
      </c>
      <c r="G363" s="17">
        <v>0</v>
      </c>
      <c r="H363" s="17">
        <v>0</v>
      </c>
      <c r="I363" s="17">
        <v>1632000</v>
      </c>
      <c r="J363" s="17">
        <v>1874430</v>
      </c>
      <c r="K363" s="17">
        <v>0</v>
      </c>
      <c r="L363" s="17">
        <v>0</v>
      </c>
      <c r="M363" s="17">
        <v>0</v>
      </c>
      <c r="N363" s="17">
        <v>0</v>
      </c>
      <c r="O363" s="17">
        <v>0</v>
      </c>
      <c r="P363" s="17">
        <v>1022961</v>
      </c>
      <c r="Q363" s="17">
        <v>306244</v>
      </c>
      <c r="R363" s="17">
        <v>0</v>
      </c>
      <c r="S363" s="17">
        <v>12284</v>
      </c>
      <c r="T363" s="17">
        <v>5125</v>
      </c>
      <c r="U363" s="17">
        <v>49862</v>
      </c>
      <c r="V363" s="17">
        <v>14824</v>
      </c>
      <c r="W363" s="17">
        <v>0</v>
      </c>
      <c r="X363" s="17">
        <v>102620</v>
      </c>
      <c r="Y363" s="17">
        <v>18672</v>
      </c>
      <c r="Z363" s="17">
        <v>0</v>
      </c>
      <c r="AA363" s="17">
        <v>10557107</v>
      </c>
      <c r="AB363" s="17">
        <v>0</v>
      </c>
      <c r="AC363" s="17">
        <v>0</v>
      </c>
      <c r="AD363" s="17">
        <f t="shared" si="6"/>
        <v>8682677</v>
      </c>
    </row>
    <row r="364" spans="1:30" x14ac:dyDescent="0.3">
      <c r="A364" s="15" t="s">
        <v>721</v>
      </c>
      <c r="B364" s="14" t="s">
        <v>722</v>
      </c>
      <c r="C364" s="14">
        <v>1</v>
      </c>
      <c r="D364" s="14">
        <v>0</v>
      </c>
      <c r="E364" s="17">
        <v>43624448</v>
      </c>
      <c r="F364" s="17">
        <v>0</v>
      </c>
      <c r="G364" s="17">
        <v>0</v>
      </c>
      <c r="H364" s="17">
        <v>0</v>
      </c>
      <c r="I364" s="17">
        <v>6518727</v>
      </c>
      <c r="J364" s="17">
        <v>6605339</v>
      </c>
      <c r="K364" s="17">
        <v>0</v>
      </c>
      <c r="L364" s="17">
        <v>0</v>
      </c>
      <c r="M364" s="17">
        <v>0</v>
      </c>
      <c r="N364" s="17">
        <v>0</v>
      </c>
      <c r="O364" s="17">
        <v>0</v>
      </c>
      <c r="P364" s="17">
        <v>3812987</v>
      </c>
      <c r="Q364" s="17">
        <v>2396279</v>
      </c>
      <c r="R364" s="17">
        <v>139299</v>
      </c>
      <c r="S364" s="17">
        <v>105250</v>
      </c>
      <c r="T364" s="17">
        <v>43912</v>
      </c>
      <c r="U364" s="17">
        <v>427497</v>
      </c>
      <c r="V364" s="17">
        <v>125652</v>
      </c>
      <c r="W364" s="17">
        <v>0</v>
      </c>
      <c r="X364" s="17">
        <v>545680</v>
      </c>
      <c r="Y364" s="17">
        <v>87640</v>
      </c>
      <c r="Z364" s="17">
        <v>0</v>
      </c>
      <c r="AA364" s="17">
        <v>64432710</v>
      </c>
      <c r="AB364" s="17">
        <v>0</v>
      </c>
      <c r="AC364" s="17">
        <v>0</v>
      </c>
      <c r="AD364" s="17">
        <f t="shared" si="6"/>
        <v>57827371</v>
      </c>
    </row>
    <row r="365" spans="1:30" x14ac:dyDescent="0.3">
      <c r="A365" s="15" t="s">
        <v>723</v>
      </c>
      <c r="B365" s="14" t="s">
        <v>724</v>
      </c>
      <c r="C365" s="14">
        <v>1</v>
      </c>
      <c r="D365" s="14">
        <v>0</v>
      </c>
      <c r="E365" s="17">
        <v>1997782</v>
      </c>
      <c r="F365" s="17">
        <v>0</v>
      </c>
      <c r="G365" s="17">
        <v>136453</v>
      </c>
      <c r="H365" s="17">
        <v>5165</v>
      </c>
      <c r="I365" s="17">
        <v>549801</v>
      </c>
      <c r="J365" s="17">
        <v>881359</v>
      </c>
      <c r="K365" s="17">
        <v>0</v>
      </c>
      <c r="L365" s="17">
        <v>0</v>
      </c>
      <c r="M365" s="17">
        <v>0</v>
      </c>
      <c r="N365" s="17">
        <v>0</v>
      </c>
      <c r="O365" s="17">
        <v>0</v>
      </c>
      <c r="P365" s="17">
        <v>484550</v>
      </c>
      <c r="Q365" s="17">
        <v>91698</v>
      </c>
      <c r="R365" s="17">
        <v>0</v>
      </c>
      <c r="S365" s="17">
        <v>5588</v>
      </c>
      <c r="T365" s="17">
        <v>2331</v>
      </c>
      <c r="U365" s="17">
        <v>30931</v>
      </c>
      <c r="V365" s="17">
        <v>7141</v>
      </c>
      <c r="W365" s="17">
        <v>0</v>
      </c>
      <c r="X365" s="17">
        <v>410824</v>
      </c>
      <c r="Y365" s="17">
        <v>0</v>
      </c>
      <c r="Z365" s="17">
        <v>0</v>
      </c>
      <c r="AA365" s="17">
        <v>4603623</v>
      </c>
      <c r="AB365" s="17">
        <v>0</v>
      </c>
      <c r="AC365" s="17">
        <v>0</v>
      </c>
      <c r="AD365" s="17">
        <f t="shared" si="6"/>
        <v>3722264</v>
      </c>
    </row>
    <row r="366" spans="1:30" x14ac:dyDescent="0.3">
      <c r="A366" s="15" t="s">
        <v>725</v>
      </c>
      <c r="B366" s="14" t="s">
        <v>726</v>
      </c>
      <c r="C366" s="14">
        <v>1</v>
      </c>
      <c r="D366" s="14">
        <v>0</v>
      </c>
      <c r="E366" s="17">
        <v>4113363</v>
      </c>
      <c r="F366" s="17">
        <v>0</v>
      </c>
      <c r="G366" s="17">
        <v>0</v>
      </c>
      <c r="H366" s="17">
        <v>0</v>
      </c>
      <c r="I366" s="17">
        <v>468772</v>
      </c>
      <c r="J366" s="17">
        <v>2886549</v>
      </c>
      <c r="K366" s="17">
        <v>0</v>
      </c>
      <c r="L366" s="17">
        <v>0</v>
      </c>
      <c r="M366" s="17">
        <v>0</v>
      </c>
      <c r="N366" s="17">
        <v>0</v>
      </c>
      <c r="O366" s="17">
        <v>0</v>
      </c>
      <c r="P366" s="17">
        <v>868321</v>
      </c>
      <c r="Q366" s="17">
        <v>51361</v>
      </c>
      <c r="R366" s="17">
        <v>0</v>
      </c>
      <c r="S366" s="17">
        <v>19954</v>
      </c>
      <c r="T366" s="17">
        <v>2531</v>
      </c>
      <c r="U366" s="17">
        <v>77589</v>
      </c>
      <c r="V366" s="17">
        <v>8639</v>
      </c>
      <c r="W366" s="17">
        <v>0</v>
      </c>
      <c r="X366" s="17">
        <v>0</v>
      </c>
      <c r="Y366" s="17">
        <v>1066</v>
      </c>
      <c r="Z366" s="17">
        <v>0</v>
      </c>
      <c r="AA366" s="17">
        <v>8498145</v>
      </c>
      <c r="AB366" s="17">
        <v>0</v>
      </c>
      <c r="AC366" s="17">
        <v>0</v>
      </c>
      <c r="AD366" s="17">
        <f t="shared" si="6"/>
        <v>5611596</v>
      </c>
    </row>
    <row r="367" spans="1:30" x14ac:dyDescent="0.3">
      <c r="A367" s="15" t="s">
        <v>727</v>
      </c>
      <c r="B367" s="14" t="s">
        <v>728</v>
      </c>
      <c r="C367" s="14">
        <v>1</v>
      </c>
      <c r="D367" s="14">
        <v>1</v>
      </c>
      <c r="E367" s="17">
        <v>288485296</v>
      </c>
      <c r="F367" s="17">
        <v>3375232</v>
      </c>
      <c r="G367" s="17">
        <v>0</v>
      </c>
      <c r="H367" s="17">
        <v>187614</v>
      </c>
      <c r="I367" s="17">
        <v>18870441</v>
      </c>
      <c r="J367" s="17">
        <v>26563188</v>
      </c>
      <c r="K367" s="17">
        <v>0</v>
      </c>
      <c r="L367" s="17">
        <v>0</v>
      </c>
      <c r="M367" s="17">
        <v>1124466</v>
      </c>
      <c r="N367" s="17">
        <v>7023123</v>
      </c>
      <c r="O367" s="17">
        <v>6103819</v>
      </c>
      <c r="P367" s="17">
        <v>0</v>
      </c>
      <c r="Q367" s="17">
        <v>4447480</v>
      </c>
      <c r="R367" s="17">
        <v>867489</v>
      </c>
      <c r="S367" s="17">
        <v>332377</v>
      </c>
      <c r="T367" s="17">
        <v>138675</v>
      </c>
      <c r="U367" s="17">
        <v>1317907</v>
      </c>
      <c r="V367" s="17">
        <v>460703</v>
      </c>
      <c r="W367" s="17">
        <v>0</v>
      </c>
      <c r="X367" s="17">
        <v>14255222</v>
      </c>
      <c r="Y367" s="17">
        <v>0</v>
      </c>
      <c r="Z367" s="17">
        <v>2328394</v>
      </c>
      <c r="AA367" s="17">
        <v>375881426</v>
      </c>
      <c r="AB367" s="17">
        <v>0</v>
      </c>
      <c r="AC367" s="17">
        <v>14607303</v>
      </c>
      <c r="AD367" s="17">
        <f t="shared" si="6"/>
        <v>349318238</v>
      </c>
    </row>
    <row r="368" spans="1:30" x14ac:dyDescent="0.3">
      <c r="A368" s="15" t="s">
        <v>729</v>
      </c>
      <c r="B368" s="14" t="s">
        <v>730</v>
      </c>
      <c r="C368" s="14">
        <v>1</v>
      </c>
      <c r="D368" s="14">
        <v>0</v>
      </c>
      <c r="E368" s="17">
        <v>6392852</v>
      </c>
      <c r="F368" s="17">
        <v>0</v>
      </c>
      <c r="G368" s="17">
        <v>0</v>
      </c>
      <c r="H368" s="17">
        <v>0</v>
      </c>
      <c r="I368" s="17">
        <v>812111</v>
      </c>
      <c r="J368" s="17">
        <v>1729703</v>
      </c>
      <c r="K368" s="17">
        <v>0</v>
      </c>
      <c r="L368" s="17">
        <v>0</v>
      </c>
      <c r="M368" s="17">
        <v>0</v>
      </c>
      <c r="N368" s="17">
        <v>0</v>
      </c>
      <c r="O368" s="17">
        <v>0</v>
      </c>
      <c r="P368" s="17">
        <v>923008</v>
      </c>
      <c r="Q368" s="17">
        <v>136767</v>
      </c>
      <c r="R368" s="17">
        <v>0</v>
      </c>
      <c r="S368" s="17">
        <v>13138</v>
      </c>
      <c r="T368" s="17">
        <v>5079</v>
      </c>
      <c r="U368" s="17">
        <v>52018</v>
      </c>
      <c r="V368" s="17">
        <v>13881</v>
      </c>
      <c r="W368" s="17">
        <v>0</v>
      </c>
      <c r="X368" s="17">
        <v>0</v>
      </c>
      <c r="Y368" s="17">
        <v>0</v>
      </c>
      <c r="Z368" s="17">
        <v>0</v>
      </c>
      <c r="AA368" s="17">
        <v>10078557</v>
      </c>
      <c r="AB368" s="17">
        <v>0</v>
      </c>
      <c r="AC368" s="17">
        <v>0</v>
      </c>
      <c r="AD368" s="17">
        <f t="shared" si="6"/>
        <v>8348854</v>
      </c>
    </row>
    <row r="369" spans="1:30" x14ac:dyDescent="0.3">
      <c r="A369" s="15" t="s">
        <v>731</v>
      </c>
      <c r="B369" s="14" t="s">
        <v>732</v>
      </c>
      <c r="C369" s="14">
        <v>1</v>
      </c>
      <c r="D369" s="14">
        <v>0</v>
      </c>
      <c r="E369" s="17">
        <v>18639297</v>
      </c>
      <c r="F369" s="17">
        <v>0</v>
      </c>
      <c r="G369" s="17">
        <v>0</v>
      </c>
      <c r="H369" s="17">
        <v>0</v>
      </c>
      <c r="I369" s="17">
        <v>2282762</v>
      </c>
      <c r="J369" s="17">
        <v>3217477</v>
      </c>
      <c r="K369" s="17">
        <v>0</v>
      </c>
      <c r="L369" s="17">
        <v>0</v>
      </c>
      <c r="M369" s="17">
        <v>0</v>
      </c>
      <c r="N369" s="17">
        <v>0</v>
      </c>
      <c r="O369" s="17">
        <v>0</v>
      </c>
      <c r="P369" s="17">
        <v>1588775</v>
      </c>
      <c r="Q369" s="17">
        <v>644646</v>
      </c>
      <c r="R369" s="17">
        <v>252649</v>
      </c>
      <c r="S369" s="17">
        <v>53404</v>
      </c>
      <c r="T369" s="17">
        <v>22281</v>
      </c>
      <c r="U369" s="17">
        <v>201662</v>
      </c>
      <c r="V369" s="17">
        <v>51247</v>
      </c>
      <c r="W369" s="17">
        <v>0</v>
      </c>
      <c r="X369" s="17">
        <v>265121</v>
      </c>
      <c r="Y369" s="17">
        <v>0</v>
      </c>
      <c r="Z369" s="17">
        <v>0</v>
      </c>
      <c r="AA369" s="17">
        <v>27219321</v>
      </c>
      <c r="AB369" s="17">
        <v>0</v>
      </c>
      <c r="AC369" s="17">
        <v>0</v>
      </c>
      <c r="AD369" s="17">
        <f t="shared" si="6"/>
        <v>24001844</v>
      </c>
    </row>
    <row r="370" spans="1:30" x14ac:dyDescent="0.3">
      <c r="A370" s="15" t="s">
        <v>733</v>
      </c>
      <c r="B370" s="14" t="s">
        <v>734</v>
      </c>
      <c r="C370" s="14">
        <v>1</v>
      </c>
      <c r="D370" s="14">
        <v>0</v>
      </c>
      <c r="E370" s="17">
        <v>6470729</v>
      </c>
      <c r="F370" s="17">
        <v>0</v>
      </c>
      <c r="G370" s="17">
        <v>0</v>
      </c>
      <c r="H370" s="17">
        <v>0</v>
      </c>
      <c r="I370" s="17">
        <v>865102</v>
      </c>
      <c r="J370" s="17">
        <v>2135735</v>
      </c>
      <c r="K370" s="17">
        <v>0</v>
      </c>
      <c r="L370" s="17">
        <v>0</v>
      </c>
      <c r="M370" s="17">
        <v>0</v>
      </c>
      <c r="N370" s="17">
        <v>0</v>
      </c>
      <c r="O370" s="17">
        <v>0</v>
      </c>
      <c r="P370" s="17">
        <v>759824</v>
      </c>
      <c r="Q370" s="17">
        <v>332806</v>
      </c>
      <c r="R370" s="17">
        <v>80815</v>
      </c>
      <c r="S370" s="17">
        <v>12973</v>
      </c>
      <c r="T370" s="17">
        <v>5412</v>
      </c>
      <c r="U370" s="17">
        <v>51474</v>
      </c>
      <c r="V370" s="17">
        <v>14859</v>
      </c>
      <c r="W370" s="17">
        <v>0</v>
      </c>
      <c r="X370" s="17">
        <v>53997</v>
      </c>
      <c r="Y370" s="17">
        <v>0</v>
      </c>
      <c r="Z370" s="17">
        <v>0</v>
      </c>
      <c r="AA370" s="17">
        <v>10783726</v>
      </c>
      <c r="AB370" s="17">
        <v>0</v>
      </c>
      <c r="AC370" s="17">
        <v>0</v>
      </c>
      <c r="AD370" s="17">
        <f t="shared" si="6"/>
        <v>8647991</v>
      </c>
    </row>
    <row r="371" spans="1:30" x14ac:dyDescent="0.3">
      <c r="A371" s="15" t="s">
        <v>735</v>
      </c>
      <c r="B371" s="14" t="s">
        <v>736</v>
      </c>
      <c r="C371" s="14">
        <v>1</v>
      </c>
      <c r="D371" s="14">
        <v>0</v>
      </c>
      <c r="E371" s="17">
        <v>20589664</v>
      </c>
      <c r="F371" s="17">
        <v>0</v>
      </c>
      <c r="G371" s="17">
        <v>0</v>
      </c>
      <c r="H371" s="17">
        <v>9996</v>
      </c>
      <c r="I371" s="17">
        <v>1815960</v>
      </c>
      <c r="J371" s="17">
        <v>6635654</v>
      </c>
      <c r="K371" s="17">
        <v>416152</v>
      </c>
      <c r="L371" s="17">
        <v>0</v>
      </c>
      <c r="M371" s="17">
        <v>0</v>
      </c>
      <c r="N371" s="17">
        <v>0</v>
      </c>
      <c r="O371" s="17">
        <v>0</v>
      </c>
      <c r="P371" s="17">
        <v>2233691</v>
      </c>
      <c r="Q371" s="17">
        <v>1693841</v>
      </c>
      <c r="R371" s="17">
        <v>165021</v>
      </c>
      <c r="S371" s="17">
        <v>34080</v>
      </c>
      <c r="T371" s="17">
        <v>14218</v>
      </c>
      <c r="U371" s="17">
        <v>131704</v>
      </c>
      <c r="V371" s="17">
        <v>41292</v>
      </c>
      <c r="W371" s="17">
        <v>0</v>
      </c>
      <c r="X371" s="17">
        <v>789718</v>
      </c>
      <c r="Y371" s="17">
        <v>0</v>
      </c>
      <c r="Z371" s="17">
        <v>0</v>
      </c>
      <c r="AA371" s="17">
        <v>34570991</v>
      </c>
      <c r="AB371" s="17">
        <v>0</v>
      </c>
      <c r="AC371" s="17">
        <v>257750</v>
      </c>
      <c r="AD371" s="17">
        <f t="shared" si="6"/>
        <v>27519185</v>
      </c>
    </row>
    <row r="372" spans="1:30" x14ac:dyDescent="0.3">
      <c r="A372" s="15" t="s">
        <v>737</v>
      </c>
      <c r="B372" s="14" t="s">
        <v>738</v>
      </c>
      <c r="C372" s="14">
        <v>1</v>
      </c>
      <c r="D372" s="14">
        <v>0</v>
      </c>
      <c r="E372" s="17">
        <v>10593158</v>
      </c>
      <c r="F372" s="17">
        <v>0</v>
      </c>
      <c r="G372" s="17">
        <v>0</v>
      </c>
      <c r="H372" s="17">
        <v>0</v>
      </c>
      <c r="I372" s="17">
        <v>1398725</v>
      </c>
      <c r="J372" s="17">
        <v>1186229</v>
      </c>
      <c r="K372" s="17">
        <v>176587</v>
      </c>
      <c r="L372" s="17">
        <v>0</v>
      </c>
      <c r="M372" s="17">
        <v>0</v>
      </c>
      <c r="N372" s="17">
        <v>0</v>
      </c>
      <c r="O372" s="17">
        <v>0</v>
      </c>
      <c r="P372" s="17">
        <v>799075</v>
      </c>
      <c r="Q372" s="17">
        <v>566873</v>
      </c>
      <c r="R372" s="17">
        <v>61814</v>
      </c>
      <c r="S372" s="17">
        <v>17632</v>
      </c>
      <c r="T372" s="17">
        <v>7356</v>
      </c>
      <c r="U372" s="17">
        <v>70541</v>
      </c>
      <c r="V372" s="17">
        <v>13701</v>
      </c>
      <c r="W372" s="17">
        <v>0</v>
      </c>
      <c r="X372" s="17">
        <v>321383</v>
      </c>
      <c r="Y372" s="17">
        <v>0</v>
      </c>
      <c r="Z372" s="17">
        <v>0</v>
      </c>
      <c r="AA372" s="17">
        <v>15213074</v>
      </c>
      <c r="AB372" s="17">
        <v>0</v>
      </c>
      <c r="AC372" s="17">
        <v>0</v>
      </c>
      <c r="AD372" s="17">
        <f t="shared" si="6"/>
        <v>13850258</v>
      </c>
    </row>
    <row r="373" spans="1:30" x14ac:dyDescent="0.3">
      <c r="A373" s="15" t="s">
        <v>739</v>
      </c>
      <c r="B373" s="14" t="s">
        <v>740</v>
      </c>
      <c r="C373" s="14">
        <v>1</v>
      </c>
      <c r="D373" s="14">
        <v>0</v>
      </c>
      <c r="E373" s="17">
        <v>5765433</v>
      </c>
      <c r="F373" s="17">
        <v>0</v>
      </c>
      <c r="G373" s="17">
        <v>0</v>
      </c>
      <c r="H373" s="17">
        <v>2534</v>
      </c>
      <c r="I373" s="17">
        <v>903852</v>
      </c>
      <c r="J373" s="17">
        <v>1074762</v>
      </c>
      <c r="K373" s="17">
        <v>0</v>
      </c>
      <c r="L373" s="17">
        <v>0</v>
      </c>
      <c r="M373" s="17">
        <v>0</v>
      </c>
      <c r="N373" s="17">
        <v>0</v>
      </c>
      <c r="O373" s="17">
        <v>0</v>
      </c>
      <c r="P373" s="17">
        <v>1044356</v>
      </c>
      <c r="Q373" s="17">
        <v>645612</v>
      </c>
      <c r="R373" s="17">
        <v>78597</v>
      </c>
      <c r="S373" s="17">
        <v>12134</v>
      </c>
      <c r="T373" s="17">
        <v>5062</v>
      </c>
      <c r="U373" s="17">
        <v>48173</v>
      </c>
      <c r="V373" s="17">
        <v>15506</v>
      </c>
      <c r="W373" s="17">
        <v>0</v>
      </c>
      <c r="X373" s="17">
        <v>60164</v>
      </c>
      <c r="Y373" s="17">
        <v>0</v>
      </c>
      <c r="Z373" s="17">
        <v>0</v>
      </c>
      <c r="AA373" s="17">
        <v>9656185</v>
      </c>
      <c r="AB373" s="17">
        <v>0</v>
      </c>
      <c r="AC373" s="17">
        <v>0</v>
      </c>
      <c r="AD373" s="17">
        <f t="shared" si="6"/>
        <v>8581423</v>
      </c>
    </row>
    <row r="374" spans="1:30" x14ac:dyDescent="0.3">
      <c r="A374" s="15" t="s">
        <v>741</v>
      </c>
      <c r="B374" s="14" t="s">
        <v>742</v>
      </c>
      <c r="C374" s="14">
        <v>1</v>
      </c>
      <c r="D374" s="14">
        <v>0</v>
      </c>
      <c r="E374" s="17">
        <v>4994395</v>
      </c>
      <c r="F374" s="17">
        <v>0</v>
      </c>
      <c r="G374" s="17">
        <v>258763</v>
      </c>
      <c r="H374" s="17">
        <v>11222</v>
      </c>
      <c r="I374" s="17">
        <v>657099</v>
      </c>
      <c r="J374" s="17">
        <v>1348852</v>
      </c>
      <c r="K374" s="17">
        <v>0</v>
      </c>
      <c r="L374" s="17">
        <v>0</v>
      </c>
      <c r="M374" s="17">
        <v>0</v>
      </c>
      <c r="N374" s="17">
        <v>0</v>
      </c>
      <c r="O374" s="17">
        <v>0</v>
      </c>
      <c r="P374" s="17">
        <v>602569</v>
      </c>
      <c r="Q374" s="17">
        <v>164159</v>
      </c>
      <c r="R374" s="17">
        <v>31108</v>
      </c>
      <c r="S374" s="17">
        <v>9782</v>
      </c>
      <c r="T374" s="17">
        <v>4081</v>
      </c>
      <c r="U374" s="17">
        <v>38562</v>
      </c>
      <c r="V374" s="17">
        <v>6069</v>
      </c>
      <c r="W374" s="17">
        <v>0</v>
      </c>
      <c r="X374" s="17">
        <v>45988</v>
      </c>
      <c r="Y374" s="17">
        <v>0</v>
      </c>
      <c r="Z374" s="17">
        <v>0</v>
      </c>
      <c r="AA374" s="17">
        <v>8172649</v>
      </c>
      <c r="AB374" s="17">
        <v>0</v>
      </c>
      <c r="AC374" s="17">
        <v>0</v>
      </c>
      <c r="AD374" s="17">
        <f t="shared" si="6"/>
        <v>6823797</v>
      </c>
    </row>
    <row r="375" spans="1:30" x14ac:dyDescent="0.3">
      <c r="A375" s="15" t="s">
        <v>743</v>
      </c>
      <c r="B375" s="14" t="s">
        <v>744</v>
      </c>
      <c r="C375" s="14">
        <v>1</v>
      </c>
      <c r="D375" s="14">
        <v>0</v>
      </c>
      <c r="E375" s="17">
        <v>13952683</v>
      </c>
      <c r="F375" s="17">
        <v>0</v>
      </c>
      <c r="G375" s="17">
        <v>0</v>
      </c>
      <c r="H375" s="17">
        <v>0</v>
      </c>
      <c r="I375" s="17">
        <v>1818805</v>
      </c>
      <c r="J375" s="17">
        <v>2384511</v>
      </c>
      <c r="K375" s="17">
        <v>44991</v>
      </c>
      <c r="L375" s="17">
        <v>0</v>
      </c>
      <c r="M375" s="17">
        <v>0</v>
      </c>
      <c r="N375" s="17">
        <v>0</v>
      </c>
      <c r="O375" s="17">
        <v>0</v>
      </c>
      <c r="P375" s="17">
        <v>2047648</v>
      </c>
      <c r="Q375" s="17">
        <v>679045</v>
      </c>
      <c r="R375" s="17">
        <v>134002</v>
      </c>
      <c r="S375" s="17">
        <v>23564</v>
      </c>
      <c r="T375" s="17">
        <v>9831</v>
      </c>
      <c r="U375" s="17">
        <v>93317</v>
      </c>
      <c r="V375" s="17">
        <v>29731</v>
      </c>
      <c r="W375" s="17">
        <v>0</v>
      </c>
      <c r="X375" s="17">
        <v>534324</v>
      </c>
      <c r="Y375" s="17">
        <v>0</v>
      </c>
      <c r="Z375" s="17">
        <v>0</v>
      </c>
      <c r="AA375" s="17">
        <v>21752452</v>
      </c>
      <c r="AB375" s="17">
        <v>0</v>
      </c>
      <c r="AC375" s="17">
        <v>0</v>
      </c>
      <c r="AD375" s="17">
        <f t="shared" si="6"/>
        <v>19322950</v>
      </c>
    </row>
    <row r="376" spans="1:30" x14ac:dyDescent="0.3">
      <c r="A376" s="15" t="s">
        <v>745</v>
      </c>
      <c r="B376" s="14" t="s">
        <v>746</v>
      </c>
      <c r="C376" s="14">
        <v>1</v>
      </c>
      <c r="D376" s="14">
        <v>0</v>
      </c>
      <c r="E376" s="17">
        <v>5683088</v>
      </c>
      <c r="F376" s="17">
        <v>0</v>
      </c>
      <c r="G376" s="17">
        <v>135290</v>
      </c>
      <c r="H376" s="17">
        <v>2481</v>
      </c>
      <c r="I376" s="17">
        <v>591845</v>
      </c>
      <c r="J376" s="17">
        <v>347561</v>
      </c>
      <c r="K376" s="17">
        <v>0</v>
      </c>
      <c r="L376" s="17">
        <v>0</v>
      </c>
      <c r="M376" s="17">
        <v>0</v>
      </c>
      <c r="N376" s="17">
        <v>0</v>
      </c>
      <c r="O376" s="17">
        <v>0</v>
      </c>
      <c r="P376" s="17">
        <v>475917</v>
      </c>
      <c r="Q376" s="17">
        <v>81342</v>
      </c>
      <c r="R376" s="17">
        <v>67320</v>
      </c>
      <c r="S376" s="17">
        <v>8659</v>
      </c>
      <c r="T376" s="17">
        <v>3612</v>
      </c>
      <c r="U376" s="17">
        <v>34484</v>
      </c>
      <c r="V376" s="17">
        <v>5959</v>
      </c>
      <c r="W376" s="17">
        <v>0</v>
      </c>
      <c r="X376" s="17">
        <v>97200</v>
      </c>
      <c r="Y376" s="17">
        <v>0</v>
      </c>
      <c r="Z376" s="17">
        <v>0</v>
      </c>
      <c r="AA376" s="17">
        <v>7534758</v>
      </c>
      <c r="AB376" s="17">
        <v>0</v>
      </c>
      <c r="AC376" s="17">
        <v>0</v>
      </c>
      <c r="AD376" s="17">
        <f t="shared" si="6"/>
        <v>7187197</v>
      </c>
    </row>
    <row r="377" spans="1:30" x14ac:dyDescent="0.3">
      <c r="A377" s="15" t="s">
        <v>747</v>
      </c>
      <c r="B377" s="14" t="s">
        <v>748</v>
      </c>
      <c r="C377" s="14">
        <v>1</v>
      </c>
      <c r="D377" s="14">
        <v>0</v>
      </c>
      <c r="E377" s="17">
        <v>12250284</v>
      </c>
      <c r="F377" s="17">
        <v>0</v>
      </c>
      <c r="G377" s="17">
        <v>0</v>
      </c>
      <c r="H377" s="17">
        <v>0</v>
      </c>
      <c r="I377" s="17">
        <v>2897689</v>
      </c>
      <c r="J377" s="17">
        <v>5582877</v>
      </c>
      <c r="K377" s="17">
        <v>0</v>
      </c>
      <c r="L377" s="17">
        <v>0</v>
      </c>
      <c r="M377" s="17">
        <v>0</v>
      </c>
      <c r="N377" s="17">
        <v>0</v>
      </c>
      <c r="O377" s="17">
        <v>0</v>
      </c>
      <c r="P377" s="17">
        <v>1725528</v>
      </c>
      <c r="Q377" s="17">
        <v>906207</v>
      </c>
      <c r="R377" s="17">
        <v>260088</v>
      </c>
      <c r="S377" s="17">
        <v>64579</v>
      </c>
      <c r="T377" s="17">
        <v>26943</v>
      </c>
      <c r="U377" s="17">
        <v>260378</v>
      </c>
      <c r="V377" s="17">
        <v>67813</v>
      </c>
      <c r="W377" s="17">
        <v>0</v>
      </c>
      <c r="X377" s="17">
        <v>543600</v>
      </c>
      <c r="Y377" s="17">
        <v>0</v>
      </c>
      <c r="Z377" s="17">
        <v>0</v>
      </c>
      <c r="AA377" s="17">
        <v>24585986</v>
      </c>
      <c r="AB377" s="17">
        <v>0</v>
      </c>
      <c r="AC377" s="17">
        <v>0</v>
      </c>
      <c r="AD377" s="17">
        <f t="shared" si="6"/>
        <v>19003109</v>
      </c>
    </row>
    <row r="378" spans="1:30" x14ac:dyDescent="0.3">
      <c r="A378" s="15" t="s">
        <v>749</v>
      </c>
      <c r="B378" s="14" t="s">
        <v>750</v>
      </c>
      <c r="C378" s="14">
        <v>1</v>
      </c>
      <c r="D378" s="14">
        <v>0</v>
      </c>
      <c r="E378" s="17">
        <v>21876807</v>
      </c>
      <c r="F378" s="17">
        <v>0</v>
      </c>
      <c r="G378" s="17">
        <v>500874</v>
      </c>
      <c r="H378" s="17">
        <v>0</v>
      </c>
      <c r="I378" s="17">
        <v>4938543</v>
      </c>
      <c r="J378" s="17">
        <v>4520023</v>
      </c>
      <c r="K378" s="17">
        <v>0</v>
      </c>
      <c r="L378" s="17">
        <v>0</v>
      </c>
      <c r="M378" s="17">
        <v>0</v>
      </c>
      <c r="N378" s="17">
        <v>0</v>
      </c>
      <c r="O378" s="17">
        <v>0</v>
      </c>
      <c r="P378" s="17">
        <v>2879060</v>
      </c>
      <c r="Q378" s="17">
        <v>1933559</v>
      </c>
      <c r="R378" s="17">
        <v>305825</v>
      </c>
      <c r="S378" s="17">
        <v>54425</v>
      </c>
      <c r="T378" s="17">
        <v>25025</v>
      </c>
      <c r="U378" s="17">
        <v>171154</v>
      </c>
      <c r="V378" s="17">
        <v>64824</v>
      </c>
      <c r="W378" s="17">
        <v>1315058</v>
      </c>
      <c r="X378" s="17">
        <v>255245</v>
      </c>
      <c r="Y378" s="17">
        <v>17651</v>
      </c>
      <c r="Z378" s="17">
        <v>0</v>
      </c>
      <c r="AA378" s="17">
        <v>38858073</v>
      </c>
      <c r="AB378" s="17">
        <v>0</v>
      </c>
      <c r="AC378" s="17">
        <v>0</v>
      </c>
      <c r="AD378" s="17">
        <f t="shared" si="6"/>
        <v>34338050</v>
      </c>
    </row>
    <row r="379" spans="1:30" x14ac:dyDescent="0.3">
      <c r="A379" s="15" t="s">
        <v>751</v>
      </c>
      <c r="B379" s="14" t="s">
        <v>752</v>
      </c>
      <c r="C379" s="14">
        <v>1</v>
      </c>
      <c r="D379" s="14">
        <v>0</v>
      </c>
      <c r="E379" s="17">
        <v>4077824</v>
      </c>
      <c r="F379" s="17">
        <v>0</v>
      </c>
      <c r="G379" s="17">
        <v>192726</v>
      </c>
      <c r="H379" s="17">
        <v>0</v>
      </c>
      <c r="I379" s="17">
        <v>908528</v>
      </c>
      <c r="J379" s="17">
        <v>963279</v>
      </c>
      <c r="K379" s="17">
        <v>0</v>
      </c>
      <c r="L379" s="17">
        <v>0</v>
      </c>
      <c r="M379" s="17">
        <v>0</v>
      </c>
      <c r="N379" s="17">
        <v>0</v>
      </c>
      <c r="O379" s="17">
        <v>0</v>
      </c>
      <c r="P379" s="17">
        <v>666653</v>
      </c>
      <c r="Q379" s="17">
        <v>717940</v>
      </c>
      <c r="R379" s="17">
        <v>306533</v>
      </c>
      <c r="S379" s="17">
        <v>15460</v>
      </c>
      <c r="T379" s="17">
        <v>6450</v>
      </c>
      <c r="U379" s="17">
        <v>44894</v>
      </c>
      <c r="V379" s="17">
        <v>14611</v>
      </c>
      <c r="W379" s="17">
        <v>0</v>
      </c>
      <c r="X379" s="17">
        <v>0</v>
      </c>
      <c r="Y379" s="17">
        <v>28906</v>
      </c>
      <c r="Z379" s="17">
        <v>0</v>
      </c>
      <c r="AA379" s="17">
        <v>7943804</v>
      </c>
      <c r="AB379" s="17">
        <v>0</v>
      </c>
      <c r="AC379" s="17">
        <v>0</v>
      </c>
      <c r="AD379" s="17">
        <f t="shared" si="6"/>
        <v>6980525</v>
      </c>
    </row>
    <row r="380" spans="1:30" x14ac:dyDescent="0.3">
      <c r="A380" s="15" t="s">
        <v>753</v>
      </c>
      <c r="B380" s="14" t="s">
        <v>754</v>
      </c>
      <c r="C380" s="14">
        <v>1</v>
      </c>
      <c r="D380" s="14">
        <v>0</v>
      </c>
      <c r="E380" s="17">
        <v>12103751</v>
      </c>
      <c r="F380" s="17">
        <v>0</v>
      </c>
      <c r="G380" s="17">
        <v>344880</v>
      </c>
      <c r="H380" s="17">
        <v>0</v>
      </c>
      <c r="I380" s="17">
        <v>2568905</v>
      </c>
      <c r="J380" s="17">
        <v>2731710</v>
      </c>
      <c r="K380" s="17">
        <v>0</v>
      </c>
      <c r="L380" s="17">
        <v>0</v>
      </c>
      <c r="M380" s="17">
        <v>0</v>
      </c>
      <c r="N380" s="17">
        <v>0</v>
      </c>
      <c r="O380" s="17">
        <v>0</v>
      </c>
      <c r="P380" s="17">
        <v>1405486</v>
      </c>
      <c r="Q380" s="17">
        <v>570014</v>
      </c>
      <c r="R380" s="17">
        <v>846662</v>
      </c>
      <c r="S380" s="17">
        <v>51622</v>
      </c>
      <c r="T380" s="17">
        <v>19628</v>
      </c>
      <c r="U380" s="17">
        <v>188614</v>
      </c>
      <c r="V380" s="17">
        <v>55957</v>
      </c>
      <c r="W380" s="17">
        <v>0</v>
      </c>
      <c r="X380" s="17">
        <v>0</v>
      </c>
      <c r="Y380" s="17">
        <v>0</v>
      </c>
      <c r="Z380" s="17">
        <v>0</v>
      </c>
      <c r="AA380" s="17">
        <v>20887229</v>
      </c>
      <c r="AB380" s="17">
        <v>0</v>
      </c>
      <c r="AC380" s="17">
        <v>0</v>
      </c>
      <c r="AD380" s="17">
        <f t="shared" si="6"/>
        <v>18155519</v>
      </c>
    </row>
    <row r="381" spans="1:30" x14ac:dyDescent="0.3">
      <c r="A381" s="15" t="s">
        <v>755</v>
      </c>
      <c r="B381" s="14" t="s">
        <v>756</v>
      </c>
      <c r="C381" s="14">
        <v>1</v>
      </c>
      <c r="D381" s="14">
        <v>0</v>
      </c>
      <c r="E381" s="17">
        <v>39297243</v>
      </c>
      <c r="F381" s="17">
        <v>0</v>
      </c>
      <c r="G381" s="17">
        <v>646971</v>
      </c>
      <c r="H381" s="17">
        <v>5252</v>
      </c>
      <c r="I381" s="17">
        <v>7045399</v>
      </c>
      <c r="J381" s="17">
        <v>5244596</v>
      </c>
      <c r="K381" s="17">
        <v>0</v>
      </c>
      <c r="L381" s="17">
        <v>0</v>
      </c>
      <c r="M381" s="17">
        <v>0</v>
      </c>
      <c r="N381" s="17">
        <v>0</v>
      </c>
      <c r="O381" s="17">
        <v>0</v>
      </c>
      <c r="P381" s="17">
        <v>2516057</v>
      </c>
      <c r="Q381" s="17">
        <v>2681204</v>
      </c>
      <c r="R381" s="17">
        <v>1023527</v>
      </c>
      <c r="S381" s="17">
        <v>85911</v>
      </c>
      <c r="T381" s="17">
        <v>24475</v>
      </c>
      <c r="U381" s="17">
        <v>333074</v>
      </c>
      <c r="V381" s="17">
        <v>100482</v>
      </c>
      <c r="W381" s="17">
        <v>0</v>
      </c>
      <c r="X381" s="17">
        <v>346896</v>
      </c>
      <c r="Y381" s="17">
        <v>0</v>
      </c>
      <c r="Z381" s="17">
        <v>0</v>
      </c>
      <c r="AA381" s="17">
        <v>59351087</v>
      </c>
      <c r="AB381" s="17">
        <v>0</v>
      </c>
      <c r="AC381" s="17">
        <v>261523</v>
      </c>
      <c r="AD381" s="17">
        <f t="shared" si="6"/>
        <v>54106491</v>
      </c>
    </row>
    <row r="382" spans="1:30" x14ac:dyDescent="0.3">
      <c r="A382" s="15" t="s">
        <v>757</v>
      </c>
      <c r="B382" s="14" t="s">
        <v>758</v>
      </c>
      <c r="C382" s="14">
        <v>1</v>
      </c>
      <c r="D382" s="14">
        <v>0</v>
      </c>
      <c r="E382" s="17">
        <v>10027935</v>
      </c>
      <c r="F382" s="17">
        <v>0</v>
      </c>
      <c r="G382" s="17">
        <v>526970</v>
      </c>
      <c r="H382" s="17">
        <v>0</v>
      </c>
      <c r="I382" s="17">
        <v>2706594</v>
      </c>
      <c r="J382" s="17">
        <v>569498</v>
      </c>
      <c r="K382" s="17">
        <v>0</v>
      </c>
      <c r="L382" s="17">
        <v>0</v>
      </c>
      <c r="M382" s="17">
        <v>0</v>
      </c>
      <c r="N382" s="17">
        <v>0</v>
      </c>
      <c r="O382" s="17">
        <v>0</v>
      </c>
      <c r="P382" s="17">
        <v>1437855</v>
      </c>
      <c r="Q382" s="17">
        <v>981804</v>
      </c>
      <c r="R382" s="17">
        <v>230592</v>
      </c>
      <c r="S382" s="17">
        <v>52580</v>
      </c>
      <c r="T382" s="17">
        <v>19383</v>
      </c>
      <c r="U382" s="17">
        <v>179527</v>
      </c>
      <c r="V382" s="17">
        <v>47823</v>
      </c>
      <c r="W382" s="17">
        <v>0</v>
      </c>
      <c r="X382" s="17">
        <v>0</v>
      </c>
      <c r="Y382" s="17">
        <v>0</v>
      </c>
      <c r="Z382" s="17">
        <v>0</v>
      </c>
      <c r="AA382" s="17">
        <v>16780561</v>
      </c>
      <c r="AB382" s="17">
        <v>0</v>
      </c>
      <c r="AC382" s="17">
        <v>0</v>
      </c>
      <c r="AD382" s="17">
        <f t="shared" si="6"/>
        <v>16211063</v>
      </c>
    </row>
    <row r="383" spans="1:30" x14ac:dyDescent="0.3">
      <c r="A383" s="15" t="s">
        <v>759</v>
      </c>
      <c r="B383" s="14" t="s">
        <v>760</v>
      </c>
      <c r="C383" s="14">
        <v>1</v>
      </c>
      <c r="D383" s="14">
        <v>0</v>
      </c>
      <c r="E383" s="17">
        <v>6405546</v>
      </c>
      <c r="F383" s="17">
        <v>0</v>
      </c>
      <c r="G383" s="17">
        <v>317551</v>
      </c>
      <c r="H383" s="17">
        <v>0</v>
      </c>
      <c r="I383" s="17">
        <v>1698111</v>
      </c>
      <c r="J383" s="17">
        <v>331607</v>
      </c>
      <c r="K383" s="17">
        <v>0</v>
      </c>
      <c r="L383" s="17">
        <v>0</v>
      </c>
      <c r="M383" s="17">
        <v>0</v>
      </c>
      <c r="N383" s="17">
        <v>0</v>
      </c>
      <c r="O383" s="17">
        <v>0</v>
      </c>
      <c r="P383" s="17">
        <v>1013856</v>
      </c>
      <c r="Q383" s="17">
        <v>383229</v>
      </c>
      <c r="R383" s="17">
        <v>117883</v>
      </c>
      <c r="S383" s="17">
        <v>19504</v>
      </c>
      <c r="T383" s="17">
        <v>8137</v>
      </c>
      <c r="U383" s="17">
        <v>75201</v>
      </c>
      <c r="V383" s="17">
        <v>21993</v>
      </c>
      <c r="W383" s="17">
        <v>0</v>
      </c>
      <c r="X383" s="17">
        <v>0</v>
      </c>
      <c r="Y383" s="17">
        <v>0</v>
      </c>
      <c r="Z383" s="17">
        <v>0</v>
      </c>
      <c r="AA383" s="17">
        <v>10392618</v>
      </c>
      <c r="AB383" s="17">
        <v>0</v>
      </c>
      <c r="AC383" s="17">
        <v>0</v>
      </c>
      <c r="AD383" s="17">
        <f t="shared" si="6"/>
        <v>10061011</v>
      </c>
    </row>
    <row r="384" spans="1:30" x14ac:dyDescent="0.3">
      <c r="A384" s="15" t="s">
        <v>761</v>
      </c>
      <c r="B384" s="14" t="s">
        <v>762</v>
      </c>
      <c r="C384" s="14">
        <v>1</v>
      </c>
      <c r="D384" s="14">
        <v>0</v>
      </c>
      <c r="E384" s="17">
        <v>77246937</v>
      </c>
      <c r="F384" s="17">
        <v>0</v>
      </c>
      <c r="G384" s="17">
        <v>714091</v>
      </c>
      <c r="H384" s="17">
        <v>33706</v>
      </c>
      <c r="I384" s="17">
        <v>7159994</v>
      </c>
      <c r="J384" s="17">
        <v>9692931</v>
      </c>
      <c r="K384" s="17">
        <v>0</v>
      </c>
      <c r="L384" s="17">
        <v>0</v>
      </c>
      <c r="M384" s="17">
        <v>0</v>
      </c>
      <c r="N384" s="17">
        <v>0</v>
      </c>
      <c r="O384" s="17">
        <v>0</v>
      </c>
      <c r="P384" s="17">
        <v>5302528</v>
      </c>
      <c r="Q384" s="17">
        <v>5323431</v>
      </c>
      <c r="R384" s="17">
        <v>1729804</v>
      </c>
      <c r="S384" s="17">
        <v>117489</v>
      </c>
      <c r="T384" s="17">
        <v>49018</v>
      </c>
      <c r="U384" s="17">
        <v>456913</v>
      </c>
      <c r="V384" s="17">
        <v>145198</v>
      </c>
      <c r="W384" s="17">
        <v>0</v>
      </c>
      <c r="X384" s="17">
        <v>1061514</v>
      </c>
      <c r="Y384" s="17">
        <v>0</v>
      </c>
      <c r="Z384" s="17">
        <v>0</v>
      </c>
      <c r="AA384" s="17">
        <v>109033554</v>
      </c>
      <c r="AB384" s="17">
        <v>0</v>
      </c>
      <c r="AC384" s="17">
        <v>2038800</v>
      </c>
      <c r="AD384" s="17">
        <f t="shared" si="6"/>
        <v>99340623</v>
      </c>
    </row>
    <row r="385" spans="1:30" x14ac:dyDescent="0.3">
      <c r="A385" s="15" t="s">
        <v>763</v>
      </c>
      <c r="B385" s="14" t="s">
        <v>764</v>
      </c>
      <c r="C385" s="14">
        <v>1</v>
      </c>
      <c r="D385" s="14">
        <v>0</v>
      </c>
      <c r="E385" s="17">
        <v>25947607</v>
      </c>
      <c r="F385" s="17">
        <v>0</v>
      </c>
      <c r="G385" s="17">
        <v>492317</v>
      </c>
      <c r="H385" s="17">
        <v>0</v>
      </c>
      <c r="I385" s="17">
        <v>5527525</v>
      </c>
      <c r="J385" s="17">
        <v>4210726</v>
      </c>
      <c r="K385" s="17">
        <v>859358</v>
      </c>
      <c r="L385" s="17">
        <v>0</v>
      </c>
      <c r="M385" s="17">
        <v>0</v>
      </c>
      <c r="N385" s="17">
        <v>0</v>
      </c>
      <c r="O385" s="17">
        <v>0</v>
      </c>
      <c r="P385" s="17">
        <v>2126391</v>
      </c>
      <c r="Q385" s="17">
        <v>1662607</v>
      </c>
      <c r="R385" s="17">
        <v>1560578</v>
      </c>
      <c r="S385" s="17">
        <v>55352</v>
      </c>
      <c r="T385" s="17">
        <v>23093</v>
      </c>
      <c r="U385" s="17">
        <v>219079</v>
      </c>
      <c r="V385" s="17">
        <v>61521</v>
      </c>
      <c r="W385" s="17">
        <v>0</v>
      </c>
      <c r="X385" s="17">
        <v>331118</v>
      </c>
      <c r="Y385" s="17">
        <v>0</v>
      </c>
      <c r="Z385" s="17">
        <v>0</v>
      </c>
      <c r="AA385" s="17">
        <v>43077272</v>
      </c>
      <c r="AB385" s="17">
        <v>0</v>
      </c>
      <c r="AC385" s="17">
        <v>0</v>
      </c>
      <c r="AD385" s="17">
        <f t="shared" si="6"/>
        <v>38007188</v>
      </c>
    </row>
    <row r="386" spans="1:30" x14ac:dyDescent="0.3">
      <c r="A386" s="15" t="s">
        <v>765</v>
      </c>
      <c r="B386" s="14" t="s">
        <v>766</v>
      </c>
      <c r="C386" s="14">
        <v>1</v>
      </c>
      <c r="D386" s="14">
        <v>0</v>
      </c>
      <c r="E386" s="17">
        <v>31248011</v>
      </c>
      <c r="F386" s="17">
        <v>0</v>
      </c>
      <c r="G386" s="17">
        <v>1602240</v>
      </c>
      <c r="H386" s="17">
        <v>0</v>
      </c>
      <c r="I386" s="17">
        <v>8562599</v>
      </c>
      <c r="J386" s="17">
        <v>3795757</v>
      </c>
      <c r="K386" s="17">
        <v>837137</v>
      </c>
      <c r="L386" s="17">
        <v>0</v>
      </c>
      <c r="M386" s="17">
        <v>0</v>
      </c>
      <c r="N386" s="17">
        <v>0</v>
      </c>
      <c r="O386" s="17">
        <v>0</v>
      </c>
      <c r="P386" s="17">
        <v>2811278</v>
      </c>
      <c r="Q386" s="17">
        <v>2202721</v>
      </c>
      <c r="R386" s="17">
        <v>871563</v>
      </c>
      <c r="S386" s="17">
        <v>195000</v>
      </c>
      <c r="T386" s="17">
        <v>82181</v>
      </c>
      <c r="U386" s="17">
        <v>464486</v>
      </c>
      <c r="V386" s="17">
        <v>188378</v>
      </c>
      <c r="W386" s="17">
        <v>0</v>
      </c>
      <c r="X386" s="17">
        <v>0</v>
      </c>
      <c r="Y386" s="17">
        <v>0</v>
      </c>
      <c r="Z386" s="17">
        <v>0</v>
      </c>
      <c r="AA386" s="17">
        <v>52861351</v>
      </c>
      <c r="AB386" s="17">
        <v>0</v>
      </c>
      <c r="AC386" s="17">
        <v>0</v>
      </c>
      <c r="AD386" s="17">
        <f t="shared" si="6"/>
        <v>48228457</v>
      </c>
    </row>
    <row r="387" spans="1:30" x14ac:dyDescent="0.3">
      <c r="A387" s="15" t="s">
        <v>767</v>
      </c>
      <c r="B387" s="14" t="s">
        <v>768</v>
      </c>
      <c r="C387" s="14">
        <v>1</v>
      </c>
      <c r="D387" s="14">
        <v>1</v>
      </c>
      <c r="E387" s="17">
        <v>1390120</v>
      </c>
      <c r="F387" s="17">
        <v>0</v>
      </c>
      <c r="G387" s="17">
        <v>70000</v>
      </c>
      <c r="H387" s="17">
        <v>0</v>
      </c>
      <c r="I387" s="17">
        <v>2731860</v>
      </c>
      <c r="J387" s="17">
        <v>0</v>
      </c>
      <c r="K387" s="17">
        <v>0</v>
      </c>
      <c r="L387" s="17">
        <v>0</v>
      </c>
      <c r="M387" s="17">
        <v>0</v>
      </c>
      <c r="N387" s="17">
        <v>0</v>
      </c>
      <c r="O387" s="17">
        <v>0</v>
      </c>
      <c r="P387" s="17">
        <v>30885</v>
      </c>
      <c r="Q387" s="17">
        <v>11826</v>
      </c>
      <c r="R387" s="17">
        <v>19336</v>
      </c>
      <c r="S387" s="17">
        <v>85016</v>
      </c>
      <c r="T387" s="17">
        <v>927</v>
      </c>
      <c r="U387" s="17">
        <v>627654</v>
      </c>
      <c r="V387" s="17">
        <v>0</v>
      </c>
      <c r="W387" s="17">
        <v>0</v>
      </c>
      <c r="X387" s="17">
        <v>1344141</v>
      </c>
      <c r="Y387" s="17">
        <v>10401</v>
      </c>
      <c r="Z387" s="17">
        <v>0</v>
      </c>
      <c r="AA387" s="17">
        <v>6322166</v>
      </c>
      <c r="AB387" s="17">
        <v>0</v>
      </c>
      <c r="AC387" s="17">
        <v>100000</v>
      </c>
      <c r="AD387" s="17">
        <f t="shared" si="6"/>
        <v>6322166</v>
      </c>
    </row>
    <row r="388" spans="1:30" x14ac:dyDescent="0.3">
      <c r="A388" s="15" t="s">
        <v>769</v>
      </c>
      <c r="B388" s="14" t="s">
        <v>770</v>
      </c>
      <c r="C388" s="14">
        <v>1</v>
      </c>
      <c r="D388" s="14">
        <v>0</v>
      </c>
      <c r="E388" s="17">
        <v>26602529</v>
      </c>
      <c r="F388" s="17">
        <v>0</v>
      </c>
      <c r="G388" s="17">
        <v>536651</v>
      </c>
      <c r="H388" s="17">
        <v>0</v>
      </c>
      <c r="I388" s="17">
        <v>3580673</v>
      </c>
      <c r="J388" s="17">
        <v>2559579</v>
      </c>
      <c r="K388" s="17">
        <v>0</v>
      </c>
      <c r="L388" s="17">
        <v>0</v>
      </c>
      <c r="M388" s="17">
        <v>0</v>
      </c>
      <c r="N388" s="17">
        <v>0</v>
      </c>
      <c r="O388" s="17">
        <v>0</v>
      </c>
      <c r="P388" s="17">
        <v>2263217</v>
      </c>
      <c r="Q388" s="17">
        <v>946129</v>
      </c>
      <c r="R388" s="17">
        <v>920041</v>
      </c>
      <c r="S388" s="17">
        <v>68654</v>
      </c>
      <c r="T388" s="17">
        <v>23323</v>
      </c>
      <c r="U388" s="17">
        <v>259388</v>
      </c>
      <c r="V388" s="17">
        <v>73200</v>
      </c>
      <c r="W388" s="17">
        <v>0</v>
      </c>
      <c r="X388" s="17">
        <v>1071472</v>
      </c>
      <c r="Y388" s="17">
        <v>0</v>
      </c>
      <c r="Z388" s="17">
        <v>0</v>
      </c>
      <c r="AA388" s="17">
        <v>38904856</v>
      </c>
      <c r="AB388" s="17">
        <v>0</v>
      </c>
      <c r="AC388" s="17">
        <v>0</v>
      </c>
      <c r="AD388" s="17">
        <f t="shared" si="6"/>
        <v>36345277</v>
      </c>
    </row>
    <row r="389" spans="1:30" x14ac:dyDescent="0.3">
      <c r="A389" s="15" t="s">
        <v>771</v>
      </c>
      <c r="B389" s="14" t="s">
        <v>772</v>
      </c>
      <c r="C389" s="14">
        <v>1</v>
      </c>
      <c r="D389" s="14">
        <v>0</v>
      </c>
      <c r="E389" s="17">
        <v>118551722</v>
      </c>
      <c r="F389" s="17">
        <v>0</v>
      </c>
      <c r="G389" s="17">
        <v>3600531</v>
      </c>
      <c r="H389" s="17">
        <v>0</v>
      </c>
      <c r="I389" s="17">
        <v>11299114</v>
      </c>
      <c r="J389" s="17">
        <v>10390957</v>
      </c>
      <c r="K389" s="17">
        <v>0</v>
      </c>
      <c r="L389" s="17">
        <v>0</v>
      </c>
      <c r="M389" s="17">
        <v>510333</v>
      </c>
      <c r="N389" s="17">
        <v>5772615</v>
      </c>
      <c r="O389" s="17">
        <v>3181167</v>
      </c>
      <c r="P389" s="17">
        <v>0</v>
      </c>
      <c r="Q389" s="17">
        <v>4395748</v>
      </c>
      <c r="R389" s="17">
        <v>3179874</v>
      </c>
      <c r="S389" s="17">
        <v>169514</v>
      </c>
      <c r="T389" s="17">
        <v>70725</v>
      </c>
      <c r="U389" s="17">
        <v>673429</v>
      </c>
      <c r="V389" s="17">
        <v>210315</v>
      </c>
      <c r="W389" s="17">
        <v>0</v>
      </c>
      <c r="X389" s="17">
        <v>5670500</v>
      </c>
      <c r="Y389" s="17">
        <v>0</v>
      </c>
      <c r="Z389" s="17">
        <v>0</v>
      </c>
      <c r="AA389" s="17">
        <v>167676544</v>
      </c>
      <c r="AB389" s="17">
        <v>6709</v>
      </c>
      <c r="AC389" s="17">
        <v>837244</v>
      </c>
      <c r="AD389" s="17">
        <f t="shared" si="6"/>
        <v>157285587</v>
      </c>
    </row>
    <row r="390" spans="1:30" x14ac:dyDescent="0.3">
      <c r="A390" s="15" t="s">
        <v>773</v>
      </c>
      <c r="B390" s="14" t="s">
        <v>774</v>
      </c>
      <c r="C390" s="14">
        <v>1</v>
      </c>
      <c r="D390" s="14">
        <v>0</v>
      </c>
      <c r="E390" s="17">
        <v>31890049</v>
      </c>
      <c r="F390" s="17">
        <v>0</v>
      </c>
      <c r="G390" s="17">
        <v>343745</v>
      </c>
      <c r="H390" s="17">
        <v>11778</v>
      </c>
      <c r="I390" s="17">
        <v>3281670</v>
      </c>
      <c r="J390" s="17">
        <v>3896505</v>
      </c>
      <c r="K390" s="17">
        <v>0</v>
      </c>
      <c r="L390" s="17">
        <v>0</v>
      </c>
      <c r="M390" s="17">
        <v>0</v>
      </c>
      <c r="N390" s="17">
        <v>0</v>
      </c>
      <c r="O390" s="17">
        <v>0</v>
      </c>
      <c r="P390" s="17">
        <v>1665647</v>
      </c>
      <c r="Q390" s="17">
        <v>2288145</v>
      </c>
      <c r="R390" s="17">
        <v>584219</v>
      </c>
      <c r="S390" s="17">
        <v>40671</v>
      </c>
      <c r="T390" s="17">
        <v>16660</v>
      </c>
      <c r="U390" s="17">
        <v>150344</v>
      </c>
      <c r="V390" s="17">
        <v>50855</v>
      </c>
      <c r="W390" s="17">
        <v>0</v>
      </c>
      <c r="X390" s="17">
        <v>304375</v>
      </c>
      <c r="Y390" s="17">
        <v>0</v>
      </c>
      <c r="Z390" s="17">
        <v>0</v>
      </c>
      <c r="AA390" s="17">
        <v>44524663</v>
      </c>
      <c r="AB390" s="17">
        <v>0</v>
      </c>
      <c r="AC390" s="17">
        <v>189220</v>
      </c>
      <c r="AD390" s="17">
        <f t="shared" ref="AD390:AD453" si="7">AA390-J390-K390</f>
        <v>40628158</v>
      </c>
    </row>
    <row r="391" spans="1:30" x14ac:dyDescent="0.3">
      <c r="A391" s="15" t="s">
        <v>775</v>
      </c>
      <c r="B391" s="14" t="s">
        <v>776</v>
      </c>
      <c r="C391" s="14">
        <v>1</v>
      </c>
      <c r="D391" s="14">
        <v>0</v>
      </c>
      <c r="E391" s="17">
        <v>603276</v>
      </c>
      <c r="F391" s="17">
        <v>0</v>
      </c>
      <c r="G391" s="17">
        <v>50000</v>
      </c>
      <c r="H391" s="17">
        <v>0</v>
      </c>
      <c r="I391" s="17">
        <v>49359</v>
      </c>
      <c r="J391" s="17">
        <v>72637</v>
      </c>
      <c r="K391" s="17">
        <v>0</v>
      </c>
      <c r="L391" s="17">
        <v>0</v>
      </c>
      <c r="M391" s="17">
        <v>0</v>
      </c>
      <c r="N391" s="17">
        <v>0</v>
      </c>
      <c r="O391" s="17">
        <v>0</v>
      </c>
      <c r="P391" s="17">
        <v>189310</v>
      </c>
      <c r="Q391" s="17">
        <v>0</v>
      </c>
      <c r="R391" s="17">
        <v>0</v>
      </c>
      <c r="S391" s="17">
        <v>854</v>
      </c>
      <c r="T391" s="17">
        <v>2108</v>
      </c>
      <c r="U391" s="17">
        <v>15903</v>
      </c>
      <c r="V391" s="17">
        <v>0</v>
      </c>
      <c r="W391" s="17">
        <v>0</v>
      </c>
      <c r="X391" s="17">
        <v>0</v>
      </c>
      <c r="Y391" s="17">
        <v>0</v>
      </c>
      <c r="Z391" s="17">
        <v>0</v>
      </c>
      <c r="AA391" s="17">
        <v>983447</v>
      </c>
      <c r="AB391" s="17">
        <v>0</v>
      </c>
      <c r="AC391" s="17">
        <v>0</v>
      </c>
      <c r="AD391" s="17">
        <f t="shared" si="7"/>
        <v>910810</v>
      </c>
    </row>
    <row r="392" spans="1:30" x14ac:dyDescent="0.3">
      <c r="A392" s="15" t="s">
        <v>777</v>
      </c>
      <c r="B392" s="14" t="s">
        <v>778</v>
      </c>
      <c r="C392" s="14">
        <v>1</v>
      </c>
      <c r="D392" s="14">
        <v>0</v>
      </c>
      <c r="E392" s="17">
        <v>15963941</v>
      </c>
      <c r="F392" s="17">
        <v>0</v>
      </c>
      <c r="G392" s="17">
        <v>780717</v>
      </c>
      <c r="H392" s="17">
        <v>0</v>
      </c>
      <c r="I392" s="17">
        <v>2615610</v>
      </c>
      <c r="J392" s="17">
        <v>3365020</v>
      </c>
      <c r="K392" s="17">
        <v>0</v>
      </c>
      <c r="L392" s="17">
        <v>0</v>
      </c>
      <c r="M392" s="17">
        <v>0</v>
      </c>
      <c r="N392" s="17">
        <v>0</v>
      </c>
      <c r="O392" s="17">
        <v>0</v>
      </c>
      <c r="P392" s="17">
        <v>1887767</v>
      </c>
      <c r="Q392" s="17">
        <v>1110468</v>
      </c>
      <c r="R392" s="17">
        <v>257204</v>
      </c>
      <c r="S392" s="17">
        <v>57239</v>
      </c>
      <c r="T392" s="17">
        <v>18036</v>
      </c>
      <c r="U392" s="17">
        <v>214477</v>
      </c>
      <c r="V392" s="17">
        <v>48824</v>
      </c>
      <c r="W392" s="17">
        <v>0</v>
      </c>
      <c r="X392" s="17">
        <v>0</v>
      </c>
      <c r="Y392" s="17">
        <v>10949</v>
      </c>
      <c r="Z392" s="17">
        <v>0</v>
      </c>
      <c r="AA392" s="17">
        <v>26330252</v>
      </c>
      <c r="AB392" s="17">
        <v>0</v>
      </c>
      <c r="AC392" s="17">
        <v>0</v>
      </c>
      <c r="AD392" s="17">
        <f t="shared" si="7"/>
        <v>22965232</v>
      </c>
    </row>
    <row r="393" spans="1:30" x14ac:dyDescent="0.3">
      <c r="A393" s="15" t="s">
        <v>779</v>
      </c>
      <c r="B393" s="14" t="s">
        <v>780</v>
      </c>
      <c r="C393" s="14">
        <v>1</v>
      </c>
      <c r="D393" s="14">
        <v>0</v>
      </c>
      <c r="E393" s="17">
        <v>4616284</v>
      </c>
      <c r="F393" s="17">
        <v>0</v>
      </c>
      <c r="G393" s="17">
        <v>426016</v>
      </c>
      <c r="H393" s="17">
        <v>0</v>
      </c>
      <c r="I393" s="17">
        <v>1083726</v>
      </c>
      <c r="J393" s="17">
        <v>306738</v>
      </c>
      <c r="K393" s="17">
        <v>0</v>
      </c>
      <c r="L393" s="17">
        <v>0</v>
      </c>
      <c r="M393" s="17">
        <v>0</v>
      </c>
      <c r="N393" s="17">
        <v>0</v>
      </c>
      <c r="O393" s="17">
        <v>0</v>
      </c>
      <c r="P393" s="17">
        <v>533471</v>
      </c>
      <c r="Q393" s="17">
        <v>64027</v>
      </c>
      <c r="R393" s="17">
        <v>28437</v>
      </c>
      <c r="S393" s="17">
        <v>7490</v>
      </c>
      <c r="T393" s="17">
        <v>3125</v>
      </c>
      <c r="U393" s="17">
        <v>45319</v>
      </c>
      <c r="V393" s="17">
        <v>6244</v>
      </c>
      <c r="W393" s="17">
        <v>0</v>
      </c>
      <c r="X393" s="17">
        <v>0</v>
      </c>
      <c r="Y393" s="17">
        <v>16330</v>
      </c>
      <c r="Z393" s="17">
        <v>0</v>
      </c>
      <c r="AA393" s="17">
        <v>7137207</v>
      </c>
      <c r="AB393" s="17">
        <v>0</v>
      </c>
      <c r="AC393" s="17">
        <v>0</v>
      </c>
      <c r="AD393" s="17">
        <f t="shared" si="7"/>
        <v>6830469</v>
      </c>
    </row>
    <row r="394" spans="1:30" x14ac:dyDescent="0.3">
      <c r="A394" s="15" t="s">
        <v>781</v>
      </c>
      <c r="B394" s="14" t="s">
        <v>782</v>
      </c>
      <c r="C394" s="14">
        <v>1</v>
      </c>
      <c r="D394" s="14">
        <v>0</v>
      </c>
      <c r="E394" s="17">
        <v>3350958</v>
      </c>
      <c r="F394" s="17">
        <v>0</v>
      </c>
      <c r="G394" s="17">
        <v>281467</v>
      </c>
      <c r="H394" s="17">
        <v>0</v>
      </c>
      <c r="I394" s="17">
        <v>759953</v>
      </c>
      <c r="J394" s="17">
        <v>745936</v>
      </c>
      <c r="K394" s="17">
        <v>0</v>
      </c>
      <c r="L394" s="17">
        <v>0</v>
      </c>
      <c r="M394" s="17">
        <v>0</v>
      </c>
      <c r="N394" s="17">
        <v>0</v>
      </c>
      <c r="O394" s="17">
        <v>0</v>
      </c>
      <c r="P394" s="17">
        <v>994037</v>
      </c>
      <c r="Q394" s="17">
        <v>192439</v>
      </c>
      <c r="R394" s="17">
        <v>191114</v>
      </c>
      <c r="S394" s="17">
        <v>12014</v>
      </c>
      <c r="T394" s="17">
        <v>5012</v>
      </c>
      <c r="U394" s="17">
        <v>49862</v>
      </c>
      <c r="V394" s="17">
        <v>11451</v>
      </c>
      <c r="W394" s="17">
        <v>0</v>
      </c>
      <c r="X394" s="17">
        <v>176903</v>
      </c>
      <c r="Y394" s="17">
        <v>0</v>
      </c>
      <c r="Z394" s="17">
        <v>0</v>
      </c>
      <c r="AA394" s="17">
        <v>6771146</v>
      </c>
      <c r="AB394" s="17">
        <v>0</v>
      </c>
      <c r="AC394" s="17">
        <v>0</v>
      </c>
      <c r="AD394" s="17">
        <f t="shared" si="7"/>
        <v>6025210</v>
      </c>
    </row>
    <row r="395" spans="1:30" x14ac:dyDescent="0.3">
      <c r="A395" s="15" t="s">
        <v>783</v>
      </c>
      <c r="B395" s="14" t="s">
        <v>784</v>
      </c>
      <c r="C395" s="14">
        <v>1</v>
      </c>
      <c r="D395" s="14">
        <v>0</v>
      </c>
      <c r="E395" s="17">
        <v>21399648</v>
      </c>
      <c r="F395" s="17">
        <v>0</v>
      </c>
      <c r="G395" s="17">
        <v>256623</v>
      </c>
      <c r="H395" s="17">
        <v>0</v>
      </c>
      <c r="I395" s="17">
        <v>1669556</v>
      </c>
      <c r="J395" s="17">
        <v>1485970</v>
      </c>
      <c r="K395" s="17">
        <v>0</v>
      </c>
      <c r="L395" s="17">
        <v>0</v>
      </c>
      <c r="M395" s="17">
        <v>0</v>
      </c>
      <c r="N395" s="17">
        <v>0</v>
      </c>
      <c r="O395" s="17">
        <v>0</v>
      </c>
      <c r="P395" s="17">
        <v>684807</v>
      </c>
      <c r="Q395" s="17">
        <v>261902</v>
      </c>
      <c r="R395" s="17">
        <v>578504</v>
      </c>
      <c r="S395" s="17">
        <v>27009</v>
      </c>
      <c r="T395" s="17">
        <v>11268</v>
      </c>
      <c r="U395" s="17">
        <v>105899</v>
      </c>
      <c r="V395" s="17">
        <v>35517</v>
      </c>
      <c r="W395" s="17">
        <v>0</v>
      </c>
      <c r="X395" s="17">
        <v>410717</v>
      </c>
      <c r="Y395" s="17">
        <v>0</v>
      </c>
      <c r="Z395" s="17">
        <v>0</v>
      </c>
      <c r="AA395" s="17">
        <v>26927420</v>
      </c>
      <c r="AB395" s="17">
        <v>0</v>
      </c>
      <c r="AC395" s="17">
        <v>171687</v>
      </c>
      <c r="AD395" s="17">
        <f t="shared" si="7"/>
        <v>25441450</v>
      </c>
    </row>
    <row r="396" spans="1:30" x14ac:dyDescent="0.3">
      <c r="A396" s="15" t="s">
        <v>785</v>
      </c>
      <c r="B396" s="14" t="s">
        <v>786</v>
      </c>
      <c r="C396" s="14">
        <v>1</v>
      </c>
      <c r="D396" s="14">
        <v>0</v>
      </c>
      <c r="E396" s="17">
        <v>7901137</v>
      </c>
      <c r="F396" s="17">
        <v>0</v>
      </c>
      <c r="G396" s="17">
        <v>101659</v>
      </c>
      <c r="H396" s="17">
        <v>0</v>
      </c>
      <c r="I396" s="17">
        <v>989051</v>
      </c>
      <c r="J396" s="17">
        <v>2158141</v>
      </c>
      <c r="K396" s="17">
        <v>0</v>
      </c>
      <c r="L396" s="17">
        <v>0</v>
      </c>
      <c r="M396" s="17">
        <v>0</v>
      </c>
      <c r="N396" s="17">
        <v>0</v>
      </c>
      <c r="O396" s="17">
        <v>0</v>
      </c>
      <c r="P396" s="17">
        <v>964235</v>
      </c>
      <c r="Q396" s="17">
        <v>183739</v>
      </c>
      <c r="R396" s="17">
        <v>78233</v>
      </c>
      <c r="S396" s="17">
        <v>10202</v>
      </c>
      <c r="T396" s="17">
        <v>4256</v>
      </c>
      <c r="U396" s="17">
        <v>40484</v>
      </c>
      <c r="V396" s="17">
        <v>5835</v>
      </c>
      <c r="W396" s="17">
        <v>0</v>
      </c>
      <c r="X396" s="17">
        <v>86793</v>
      </c>
      <c r="Y396" s="17">
        <v>0</v>
      </c>
      <c r="Z396" s="17">
        <v>0</v>
      </c>
      <c r="AA396" s="17">
        <v>12523765</v>
      </c>
      <c r="AB396" s="17">
        <v>0</v>
      </c>
      <c r="AC396" s="17">
        <v>0</v>
      </c>
      <c r="AD396" s="17">
        <f t="shared" si="7"/>
        <v>10365624</v>
      </c>
    </row>
    <row r="397" spans="1:30" x14ac:dyDescent="0.3">
      <c r="A397" s="15" t="s">
        <v>787</v>
      </c>
      <c r="B397" s="14" t="s">
        <v>788</v>
      </c>
      <c r="C397" s="14">
        <v>1</v>
      </c>
      <c r="D397" s="14">
        <v>0</v>
      </c>
      <c r="E397" s="17">
        <v>10622376</v>
      </c>
      <c r="F397" s="17">
        <v>0</v>
      </c>
      <c r="G397" s="17">
        <v>129497</v>
      </c>
      <c r="H397" s="17">
        <v>0</v>
      </c>
      <c r="I397" s="17">
        <v>1465577</v>
      </c>
      <c r="J397" s="17">
        <v>2833218</v>
      </c>
      <c r="K397" s="17">
        <v>0</v>
      </c>
      <c r="L397" s="17">
        <v>0</v>
      </c>
      <c r="M397" s="17">
        <v>0</v>
      </c>
      <c r="N397" s="17">
        <v>0</v>
      </c>
      <c r="O397" s="17">
        <v>0</v>
      </c>
      <c r="P397" s="17">
        <v>1458860</v>
      </c>
      <c r="Q397" s="17">
        <v>183686</v>
      </c>
      <c r="R397" s="17">
        <v>301699</v>
      </c>
      <c r="S397" s="17">
        <v>14157</v>
      </c>
      <c r="T397" s="17">
        <v>5906</v>
      </c>
      <c r="U397" s="17">
        <v>55979</v>
      </c>
      <c r="V397" s="17">
        <v>18410</v>
      </c>
      <c r="W397" s="17">
        <v>0</v>
      </c>
      <c r="X397" s="17">
        <v>151148</v>
      </c>
      <c r="Y397" s="17">
        <v>0</v>
      </c>
      <c r="Z397" s="17">
        <v>0</v>
      </c>
      <c r="AA397" s="17">
        <v>17240513</v>
      </c>
      <c r="AB397" s="17">
        <v>0</v>
      </c>
      <c r="AC397" s="17">
        <v>0</v>
      </c>
      <c r="AD397" s="17">
        <f t="shared" si="7"/>
        <v>14407295</v>
      </c>
    </row>
    <row r="398" spans="1:30" x14ac:dyDescent="0.3">
      <c r="A398" s="15" t="s">
        <v>789</v>
      </c>
      <c r="B398" s="14" t="s">
        <v>790</v>
      </c>
      <c r="C398" s="14">
        <v>1</v>
      </c>
      <c r="D398" s="14">
        <v>0</v>
      </c>
      <c r="E398" s="17">
        <v>17999389</v>
      </c>
      <c r="F398" s="17">
        <v>0</v>
      </c>
      <c r="G398" s="17">
        <v>198267</v>
      </c>
      <c r="H398" s="17">
        <v>750</v>
      </c>
      <c r="I398" s="17">
        <v>2101671</v>
      </c>
      <c r="J398" s="17">
        <v>1891969</v>
      </c>
      <c r="K398" s="17">
        <v>0</v>
      </c>
      <c r="L398" s="17">
        <v>0</v>
      </c>
      <c r="M398" s="17">
        <v>0</v>
      </c>
      <c r="N398" s="17">
        <v>0</v>
      </c>
      <c r="O398" s="17">
        <v>0</v>
      </c>
      <c r="P398" s="17">
        <v>1957288</v>
      </c>
      <c r="Q398" s="17">
        <v>503494</v>
      </c>
      <c r="R398" s="17">
        <v>599947</v>
      </c>
      <c r="S398" s="17">
        <v>22426</v>
      </c>
      <c r="T398" s="17">
        <v>9356</v>
      </c>
      <c r="U398" s="17">
        <v>86851</v>
      </c>
      <c r="V398" s="17">
        <v>30395</v>
      </c>
      <c r="W398" s="17">
        <v>0</v>
      </c>
      <c r="X398" s="17">
        <v>266457</v>
      </c>
      <c r="Y398" s="17">
        <v>0</v>
      </c>
      <c r="Z398" s="17">
        <v>0</v>
      </c>
      <c r="AA398" s="17">
        <v>25668260</v>
      </c>
      <c r="AB398" s="17">
        <v>0</v>
      </c>
      <c r="AC398" s="17">
        <v>135337</v>
      </c>
      <c r="AD398" s="17">
        <f t="shared" si="7"/>
        <v>23776291</v>
      </c>
    </row>
    <row r="399" spans="1:30" x14ac:dyDescent="0.3">
      <c r="A399" s="15" t="s">
        <v>791</v>
      </c>
      <c r="B399" s="14" t="s">
        <v>792</v>
      </c>
      <c r="C399" s="14">
        <v>1</v>
      </c>
      <c r="D399" s="14">
        <v>0</v>
      </c>
      <c r="E399" s="17">
        <v>6399047</v>
      </c>
      <c r="F399" s="17">
        <v>0</v>
      </c>
      <c r="G399" s="17">
        <v>80523</v>
      </c>
      <c r="H399" s="17">
        <v>8387</v>
      </c>
      <c r="I399" s="17">
        <v>702569</v>
      </c>
      <c r="J399" s="17">
        <v>805295</v>
      </c>
      <c r="K399" s="17">
        <v>0</v>
      </c>
      <c r="L399" s="17">
        <v>0</v>
      </c>
      <c r="M399" s="17">
        <v>0</v>
      </c>
      <c r="N399" s="17">
        <v>0</v>
      </c>
      <c r="O399" s="17">
        <v>0</v>
      </c>
      <c r="P399" s="17">
        <v>679654</v>
      </c>
      <c r="Q399" s="17">
        <v>81683</v>
      </c>
      <c r="R399" s="17">
        <v>107250</v>
      </c>
      <c r="S399" s="17">
        <v>9153</v>
      </c>
      <c r="T399" s="17">
        <v>3667</v>
      </c>
      <c r="U399" s="17">
        <v>35708</v>
      </c>
      <c r="V399" s="17">
        <v>10780</v>
      </c>
      <c r="W399" s="17">
        <v>0</v>
      </c>
      <c r="X399" s="17">
        <v>635410</v>
      </c>
      <c r="Y399" s="17">
        <v>0</v>
      </c>
      <c r="Z399" s="17">
        <v>0</v>
      </c>
      <c r="AA399" s="17">
        <v>9559126</v>
      </c>
      <c r="AB399" s="17">
        <v>0</v>
      </c>
      <c r="AC399" s="17">
        <v>0</v>
      </c>
      <c r="AD399" s="17">
        <f t="shared" si="7"/>
        <v>8753831</v>
      </c>
    </row>
    <row r="400" spans="1:30" x14ac:dyDescent="0.3">
      <c r="A400" s="15" t="s">
        <v>793</v>
      </c>
      <c r="B400" s="14" t="s">
        <v>794</v>
      </c>
      <c r="C400" s="14">
        <v>1</v>
      </c>
      <c r="D400" s="14">
        <v>0</v>
      </c>
      <c r="E400" s="17">
        <v>16807098</v>
      </c>
      <c r="F400" s="17">
        <v>0</v>
      </c>
      <c r="G400" s="17">
        <v>0</v>
      </c>
      <c r="H400" s="17">
        <v>3680</v>
      </c>
      <c r="I400" s="17">
        <v>2063880</v>
      </c>
      <c r="J400" s="17">
        <v>2727440</v>
      </c>
      <c r="K400" s="17">
        <v>0</v>
      </c>
      <c r="L400" s="17">
        <v>0</v>
      </c>
      <c r="M400" s="17">
        <v>0</v>
      </c>
      <c r="N400" s="17">
        <v>0</v>
      </c>
      <c r="O400" s="17">
        <v>0</v>
      </c>
      <c r="P400" s="17">
        <v>1998811</v>
      </c>
      <c r="Q400" s="17">
        <v>970534</v>
      </c>
      <c r="R400" s="17">
        <v>119085</v>
      </c>
      <c r="S400" s="17">
        <v>17003</v>
      </c>
      <c r="T400" s="17">
        <v>5649</v>
      </c>
      <c r="U400" s="17">
        <v>30435</v>
      </c>
      <c r="V400" s="17">
        <v>21672</v>
      </c>
      <c r="W400" s="17">
        <v>0</v>
      </c>
      <c r="X400" s="17">
        <v>129009</v>
      </c>
      <c r="Y400" s="17">
        <v>0</v>
      </c>
      <c r="Z400" s="17">
        <v>0</v>
      </c>
      <c r="AA400" s="17">
        <v>24894296</v>
      </c>
      <c r="AB400" s="17">
        <v>0</v>
      </c>
      <c r="AC400" s="17">
        <v>154393</v>
      </c>
      <c r="AD400" s="17">
        <f t="shared" si="7"/>
        <v>22166856</v>
      </c>
    </row>
    <row r="401" spans="1:30" x14ac:dyDescent="0.3">
      <c r="A401" s="15" t="s">
        <v>795</v>
      </c>
      <c r="B401" s="14" t="s">
        <v>796</v>
      </c>
      <c r="C401" s="14">
        <v>1</v>
      </c>
      <c r="D401" s="14">
        <v>0</v>
      </c>
      <c r="E401" s="17">
        <v>35318059</v>
      </c>
      <c r="F401" s="17">
        <v>0</v>
      </c>
      <c r="G401" s="17">
        <v>0</v>
      </c>
      <c r="H401" s="17">
        <v>0</v>
      </c>
      <c r="I401" s="17">
        <v>3890156</v>
      </c>
      <c r="J401" s="17">
        <v>3614801</v>
      </c>
      <c r="K401" s="17">
        <v>0</v>
      </c>
      <c r="L401" s="17">
        <v>0</v>
      </c>
      <c r="M401" s="17">
        <v>0</v>
      </c>
      <c r="N401" s="17">
        <v>0</v>
      </c>
      <c r="O401" s="17">
        <v>0</v>
      </c>
      <c r="P401" s="17">
        <v>4779489</v>
      </c>
      <c r="Q401" s="17">
        <v>965308</v>
      </c>
      <c r="R401" s="17">
        <v>0</v>
      </c>
      <c r="S401" s="17">
        <v>50543</v>
      </c>
      <c r="T401" s="17">
        <v>21055</v>
      </c>
      <c r="U401" s="17">
        <v>199274</v>
      </c>
      <c r="V401" s="17">
        <v>70302</v>
      </c>
      <c r="W401" s="17">
        <v>0</v>
      </c>
      <c r="X401" s="17">
        <v>657280</v>
      </c>
      <c r="Y401" s="17">
        <v>0</v>
      </c>
      <c r="Z401" s="17">
        <v>0</v>
      </c>
      <c r="AA401" s="17">
        <v>49566267</v>
      </c>
      <c r="AB401" s="17">
        <v>0</v>
      </c>
      <c r="AC401" s="17">
        <v>463215</v>
      </c>
      <c r="AD401" s="17">
        <f t="shared" si="7"/>
        <v>45951466</v>
      </c>
    </row>
    <row r="402" spans="1:30" x14ac:dyDescent="0.3">
      <c r="A402" s="15" t="s">
        <v>797</v>
      </c>
      <c r="B402" s="14" t="s">
        <v>798</v>
      </c>
      <c r="C402" s="14">
        <v>1</v>
      </c>
      <c r="D402" s="14">
        <v>0</v>
      </c>
      <c r="E402" s="17">
        <v>16333106</v>
      </c>
      <c r="F402" s="17">
        <v>0</v>
      </c>
      <c r="G402" s="17">
        <v>0</v>
      </c>
      <c r="H402" s="17">
        <v>0</v>
      </c>
      <c r="I402" s="17">
        <v>1967161</v>
      </c>
      <c r="J402" s="17">
        <v>4038264</v>
      </c>
      <c r="K402" s="17">
        <v>0</v>
      </c>
      <c r="L402" s="17">
        <v>0</v>
      </c>
      <c r="M402" s="17">
        <v>0</v>
      </c>
      <c r="N402" s="17">
        <v>0</v>
      </c>
      <c r="O402" s="17">
        <v>0</v>
      </c>
      <c r="P402" s="17">
        <v>2239841</v>
      </c>
      <c r="Q402" s="17">
        <v>463059</v>
      </c>
      <c r="R402" s="17">
        <v>77056</v>
      </c>
      <c r="S402" s="17">
        <v>19325</v>
      </c>
      <c r="T402" s="17">
        <v>8062</v>
      </c>
      <c r="U402" s="17">
        <v>77007</v>
      </c>
      <c r="V402" s="17">
        <v>27160</v>
      </c>
      <c r="W402" s="17">
        <v>0</v>
      </c>
      <c r="X402" s="17">
        <v>243526</v>
      </c>
      <c r="Y402" s="17">
        <v>0</v>
      </c>
      <c r="Z402" s="17">
        <v>0</v>
      </c>
      <c r="AA402" s="17">
        <v>25493567</v>
      </c>
      <c r="AB402" s="17">
        <v>0</v>
      </c>
      <c r="AC402" s="17">
        <v>149286</v>
      </c>
      <c r="AD402" s="17">
        <f t="shared" si="7"/>
        <v>21455303</v>
      </c>
    </row>
    <row r="403" spans="1:30" x14ac:dyDescent="0.3">
      <c r="A403" s="15" t="s">
        <v>799</v>
      </c>
      <c r="B403" s="14" t="s">
        <v>800</v>
      </c>
      <c r="C403" s="14">
        <v>1</v>
      </c>
      <c r="D403" s="14">
        <v>0</v>
      </c>
      <c r="E403" s="17">
        <v>32556041</v>
      </c>
      <c r="F403" s="17">
        <v>0</v>
      </c>
      <c r="G403" s="17">
        <v>0</v>
      </c>
      <c r="H403" s="17">
        <v>0</v>
      </c>
      <c r="I403" s="17">
        <v>5716776</v>
      </c>
      <c r="J403" s="17">
        <v>2558227</v>
      </c>
      <c r="K403" s="17">
        <v>0</v>
      </c>
      <c r="L403" s="17">
        <v>0</v>
      </c>
      <c r="M403" s="17">
        <v>0</v>
      </c>
      <c r="N403" s="17">
        <v>0</v>
      </c>
      <c r="O403" s="17">
        <v>0</v>
      </c>
      <c r="P403" s="17">
        <v>4359424</v>
      </c>
      <c r="Q403" s="17">
        <v>1714876</v>
      </c>
      <c r="R403" s="17">
        <v>166095</v>
      </c>
      <c r="S403" s="17">
        <v>55501</v>
      </c>
      <c r="T403" s="17">
        <v>23156</v>
      </c>
      <c r="U403" s="17">
        <v>221991</v>
      </c>
      <c r="V403" s="17">
        <v>68143</v>
      </c>
      <c r="W403" s="17">
        <v>0</v>
      </c>
      <c r="X403" s="17">
        <v>372526</v>
      </c>
      <c r="Y403" s="17">
        <v>0</v>
      </c>
      <c r="Z403" s="17">
        <v>0</v>
      </c>
      <c r="AA403" s="17">
        <v>47812756</v>
      </c>
      <c r="AB403" s="17">
        <v>0</v>
      </c>
      <c r="AC403" s="17">
        <v>0</v>
      </c>
      <c r="AD403" s="17">
        <f t="shared" si="7"/>
        <v>45254529</v>
      </c>
    </row>
    <row r="404" spans="1:30" x14ac:dyDescent="0.3">
      <c r="A404" s="15" t="s">
        <v>801</v>
      </c>
      <c r="B404" s="14" t="s">
        <v>802</v>
      </c>
      <c r="C404" s="14">
        <v>1</v>
      </c>
      <c r="D404" s="14">
        <v>0</v>
      </c>
      <c r="E404" s="17">
        <v>21241693</v>
      </c>
      <c r="F404" s="17">
        <v>0</v>
      </c>
      <c r="G404" s="17">
        <v>0</v>
      </c>
      <c r="H404" s="17">
        <v>0</v>
      </c>
      <c r="I404" s="17">
        <v>2922063</v>
      </c>
      <c r="J404" s="17">
        <v>3146234</v>
      </c>
      <c r="K404" s="17">
        <v>0</v>
      </c>
      <c r="L404" s="17">
        <v>0</v>
      </c>
      <c r="M404" s="17">
        <v>0</v>
      </c>
      <c r="N404" s="17">
        <v>0</v>
      </c>
      <c r="O404" s="17">
        <v>0</v>
      </c>
      <c r="P404" s="17">
        <v>3269867</v>
      </c>
      <c r="Q404" s="17">
        <v>948580</v>
      </c>
      <c r="R404" s="17">
        <v>28671</v>
      </c>
      <c r="S404" s="17">
        <v>29017</v>
      </c>
      <c r="T404" s="17">
        <v>12106</v>
      </c>
      <c r="U404" s="17">
        <v>115161</v>
      </c>
      <c r="V404" s="17">
        <v>33001</v>
      </c>
      <c r="W404" s="17">
        <v>0</v>
      </c>
      <c r="X404" s="17">
        <v>338395</v>
      </c>
      <c r="Y404" s="17">
        <v>0</v>
      </c>
      <c r="Z404" s="17">
        <v>0</v>
      </c>
      <c r="AA404" s="17">
        <v>32084788</v>
      </c>
      <c r="AB404" s="17">
        <v>0</v>
      </c>
      <c r="AC404" s="17">
        <v>0</v>
      </c>
      <c r="AD404" s="17">
        <f t="shared" si="7"/>
        <v>28938554</v>
      </c>
    </row>
    <row r="405" spans="1:30" x14ac:dyDescent="0.3">
      <c r="A405" s="15" t="s">
        <v>803</v>
      </c>
      <c r="B405" s="14" t="s">
        <v>804</v>
      </c>
      <c r="C405" s="14">
        <v>1</v>
      </c>
      <c r="D405" s="14">
        <v>0</v>
      </c>
      <c r="E405" s="17">
        <v>18673602</v>
      </c>
      <c r="F405" s="17">
        <v>0</v>
      </c>
      <c r="G405" s="17">
        <v>0</v>
      </c>
      <c r="H405" s="17">
        <v>15376</v>
      </c>
      <c r="I405" s="17">
        <v>3259908</v>
      </c>
      <c r="J405" s="17">
        <v>4758380</v>
      </c>
      <c r="K405" s="17">
        <v>0</v>
      </c>
      <c r="L405" s="17">
        <v>0</v>
      </c>
      <c r="M405" s="17">
        <v>0</v>
      </c>
      <c r="N405" s="17">
        <v>0</v>
      </c>
      <c r="O405" s="17">
        <v>0</v>
      </c>
      <c r="P405" s="17">
        <v>4006891</v>
      </c>
      <c r="Q405" s="17">
        <v>862103</v>
      </c>
      <c r="R405" s="17">
        <v>120249</v>
      </c>
      <c r="S405" s="17">
        <v>58992</v>
      </c>
      <c r="T405" s="17">
        <v>24612</v>
      </c>
      <c r="U405" s="17">
        <v>227874</v>
      </c>
      <c r="V405" s="17">
        <v>73667</v>
      </c>
      <c r="W405" s="17">
        <v>0</v>
      </c>
      <c r="X405" s="17">
        <v>446654</v>
      </c>
      <c r="Y405" s="17">
        <v>0</v>
      </c>
      <c r="Z405" s="17">
        <v>0</v>
      </c>
      <c r="AA405" s="17">
        <v>32528308</v>
      </c>
      <c r="AB405" s="17">
        <v>0</v>
      </c>
      <c r="AC405" s="17">
        <v>0</v>
      </c>
      <c r="AD405" s="17">
        <f t="shared" si="7"/>
        <v>27769928</v>
      </c>
    </row>
    <row r="406" spans="1:30" x14ac:dyDescent="0.3">
      <c r="A406" s="15" t="s">
        <v>805</v>
      </c>
      <c r="B406" s="14" t="s">
        <v>806</v>
      </c>
      <c r="C406" s="14">
        <v>1</v>
      </c>
      <c r="D406" s="14">
        <v>0</v>
      </c>
      <c r="E406" s="17">
        <v>11207157</v>
      </c>
      <c r="F406" s="17">
        <v>0</v>
      </c>
      <c r="G406" s="17">
        <v>0</v>
      </c>
      <c r="H406" s="17">
        <v>3187</v>
      </c>
      <c r="I406" s="17">
        <v>1128186</v>
      </c>
      <c r="J406" s="17">
        <v>2551887</v>
      </c>
      <c r="K406" s="17">
        <v>0</v>
      </c>
      <c r="L406" s="17">
        <v>0</v>
      </c>
      <c r="M406" s="17">
        <v>0</v>
      </c>
      <c r="N406" s="17">
        <v>0</v>
      </c>
      <c r="O406" s="17">
        <v>0</v>
      </c>
      <c r="P406" s="17">
        <v>1541794</v>
      </c>
      <c r="Q406" s="17">
        <v>725683</v>
      </c>
      <c r="R406" s="17">
        <v>0</v>
      </c>
      <c r="S406" s="17">
        <v>14756</v>
      </c>
      <c r="T406" s="17">
        <v>6156</v>
      </c>
      <c r="U406" s="17">
        <v>57377</v>
      </c>
      <c r="V406" s="17">
        <v>19094</v>
      </c>
      <c r="W406" s="17">
        <v>0</v>
      </c>
      <c r="X406" s="17">
        <v>204691</v>
      </c>
      <c r="Y406" s="17">
        <v>0</v>
      </c>
      <c r="Z406" s="17">
        <v>0</v>
      </c>
      <c r="AA406" s="17">
        <v>17459968</v>
      </c>
      <c r="AB406" s="17">
        <v>0</v>
      </c>
      <c r="AC406" s="17">
        <v>100000</v>
      </c>
      <c r="AD406" s="17">
        <f t="shared" si="7"/>
        <v>14908081</v>
      </c>
    </row>
    <row r="407" spans="1:30" x14ac:dyDescent="0.3">
      <c r="A407" s="15" t="s">
        <v>807</v>
      </c>
      <c r="B407" s="14" t="s">
        <v>808</v>
      </c>
      <c r="C407" s="14">
        <v>1</v>
      </c>
      <c r="D407" s="14">
        <v>0</v>
      </c>
      <c r="E407" s="17">
        <v>11272228</v>
      </c>
      <c r="F407" s="17">
        <v>0</v>
      </c>
      <c r="G407" s="17">
        <v>250743</v>
      </c>
      <c r="H407" s="17">
        <v>0</v>
      </c>
      <c r="I407" s="17">
        <v>1590665</v>
      </c>
      <c r="J407" s="17">
        <v>386963</v>
      </c>
      <c r="K407" s="17">
        <v>0</v>
      </c>
      <c r="L407" s="17">
        <v>0</v>
      </c>
      <c r="M407" s="17">
        <v>0</v>
      </c>
      <c r="N407" s="17">
        <v>0</v>
      </c>
      <c r="O407" s="17">
        <v>0</v>
      </c>
      <c r="P407" s="17">
        <v>1101032</v>
      </c>
      <c r="Q407" s="17">
        <v>74980</v>
      </c>
      <c r="R407" s="17">
        <v>0</v>
      </c>
      <c r="S407" s="17">
        <v>11820</v>
      </c>
      <c r="T407" s="17">
        <v>4931</v>
      </c>
      <c r="U407" s="17">
        <v>45668</v>
      </c>
      <c r="V407" s="17">
        <v>12717</v>
      </c>
      <c r="W407" s="17">
        <v>0</v>
      </c>
      <c r="X407" s="17">
        <v>155357</v>
      </c>
      <c r="Y407" s="17">
        <v>0</v>
      </c>
      <c r="Z407" s="17">
        <v>0</v>
      </c>
      <c r="AA407" s="17">
        <v>14907104</v>
      </c>
      <c r="AB407" s="17">
        <v>0</v>
      </c>
      <c r="AC407" s="17">
        <v>100000</v>
      </c>
      <c r="AD407" s="17">
        <f t="shared" si="7"/>
        <v>14520141</v>
      </c>
    </row>
    <row r="408" spans="1:30" x14ac:dyDescent="0.3">
      <c r="A408" s="15" t="s">
        <v>809</v>
      </c>
      <c r="B408" s="14" t="s">
        <v>810</v>
      </c>
      <c r="C408" s="14">
        <v>1</v>
      </c>
      <c r="D408" s="14">
        <v>0</v>
      </c>
      <c r="E408" s="17">
        <v>18548129</v>
      </c>
      <c r="F408" s="17">
        <v>0</v>
      </c>
      <c r="G408" s="17">
        <v>0</v>
      </c>
      <c r="H408" s="17">
        <v>25521</v>
      </c>
      <c r="I408" s="17">
        <v>2454710</v>
      </c>
      <c r="J408" s="17">
        <v>4109625</v>
      </c>
      <c r="K408" s="17">
        <v>0</v>
      </c>
      <c r="L408" s="17">
        <v>0</v>
      </c>
      <c r="M408" s="17">
        <v>0</v>
      </c>
      <c r="N408" s="17">
        <v>0</v>
      </c>
      <c r="O408" s="17">
        <v>0</v>
      </c>
      <c r="P408" s="17">
        <v>2953003</v>
      </c>
      <c r="Q408" s="17">
        <v>365890</v>
      </c>
      <c r="R408" s="17">
        <v>0</v>
      </c>
      <c r="S408" s="17">
        <v>25976</v>
      </c>
      <c r="T408" s="17">
        <v>10837</v>
      </c>
      <c r="U408" s="17">
        <v>103627</v>
      </c>
      <c r="V408" s="17">
        <v>32857</v>
      </c>
      <c r="W408" s="17">
        <v>0</v>
      </c>
      <c r="X408" s="17">
        <v>224979</v>
      </c>
      <c r="Y408" s="17">
        <v>22892</v>
      </c>
      <c r="Z408" s="17">
        <v>0</v>
      </c>
      <c r="AA408" s="17">
        <v>28878046</v>
      </c>
      <c r="AB408" s="17">
        <v>0</v>
      </c>
      <c r="AC408" s="17">
        <v>0</v>
      </c>
      <c r="AD408" s="17">
        <f t="shared" si="7"/>
        <v>24768421</v>
      </c>
    </row>
    <row r="409" spans="1:30" x14ac:dyDescent="0.3">
      <c r="A409" s="15" t="s">
        <v>811</v>
      </c>
      <c r="B409" s="14" t="s">
        <v>812</v>
      </c>
      <c r="C409" s="14">
        <v>1</v>
      </c>
      <c r="D409" s="14">
        <v>0</v>
      </c>
      <c r="E409" s="17">
        <v>4744915</v>
      </c>
      <c r="F409" s="17">
        <v>0</v>
      </c>
      <c r="G409" s="17">
        <v>0</v>
      </c>
      <c r="H409" s="17">
        <v>0</v>
      </c>
      <c r="I409" s="17">
        <v>639323</v>
      </c>
      <c r="J409" s="17">
        <v>984844</v>
      </c>
      <c r="K409" s="17">
        <v>97195</v>
      </c>
      <c r="L409" s="17">
        <v>0</v>
      </c>
      <c r="M409" s="17">
        <v>0</v>
      </c>
      <c r="N409" s="17">
        <v>0</v>
      </c>
      <c r="O409" s="17">
        <v>0</v>
      </c>
      <c r="P409" s="17">
        <v>566932</v>
      </c>
      <c r="Q409" s="17">
        <v>65529</v>
      </c>
      <c r="R409" s="17">
        <v>0</v>
      </c>
      <c r="S409" s="17">
        <v>5109</v>
      </c>
      <c r="T409" s="17">
        <v>2131</v>
      </c>
      <c r="U409" s="17">
        <v>19572</v>
      </c>
      <c r="V409" s="17">
        <v>5562</v>
      </c>
      <c r="W409" s="17">
        <v>0</v>
      </c>
      <c r="X409" s="17">
        <v>0</v>
      </c>
      <c r="Y409" s="17">
        <v>0</v>
      </c>
      <c r="Z409" s="17">
        <v>0</v>
      </c>
      <c r="AA409" s="17">
        <v>7131112</v>
      </c>
      <c r="AB409" s="17">
        <v>0</v>
      </c>
      <c r="AC409" s="17">
        <v>100000</v>
      </c>
      <c r="AD409" s="17">
        <f t="shared" si="7"/>
        <v>6049073</v>
      </c>
    </row>
    <row r="410" spans="1:30" x14ac:dyDescent="0.3">
      <c r="A410" s="15" t="s">
        <v>813</v>
      </c>
      <c r="B410" s="14" t="s">
        <v>814</v>
      </c>
      <c r="C410" s="14">
        <v>1</v>
      </c>
      <c r="D410" s="14">
        <v>0</v>
      </c>
      <c r="E410" s="17">
        <v>5238820</v>
      </c>
      <c r="F410" s="17">
        <v>0</v>
      </c>
      <c r="G410" s="17">
        <v>0</v>
      </c>
      <c r="H410" s="17">
        <v>0</v>
      </c>
      <c r="I410" s="17">
        <v>682692</v>
      </c>
      <c r="J410" s="17">
        <v>1033042</v>
      </c>
      <c r="K410" s="17">
        <v>0</v>
      </c>
      <c r="L410" s="17">
        <v>0</v>
      </c>
      <c r="M410" s="17">
        <v>0</v>
      </c>
      <c r="N410" s="17">
        <v>0</v>
      </c>
      <c r="O410" s="17">
        <v>0</v>
      </c>
      <c r="P410" s="17">
        <v>511859</v>
      </c>
      <c r="Q410" s="17">
        <v>78402</v>
      </c>
      <c r="R410" s="17">
        <v>109296</v>
      </c>
      <c r="S410" s="17">
        <v>5693</v>
      </c>
      <c r="T410" s="17">
        <v>1905</v>
      </c>
      <c r="U410" s="17">
        <v>21495</v>
      </c>
      <c r="V410" s="17">
        <v>6217</v>
      </c>
      <c r="W410" s="17">
        <v>0</v>
      </c>
      <c r="X410" s="17">
        <v>66750</v>
      </c>
      <c r="Y410" s="17">
        <v>0</v>
      </c>
      <c r="Z410" s="17">
        <v>0</v>
      </c>
      <c r="AA410" s="17">
        <v>7756171</v>
      </c>
      <c r="AB410" s="17">
        <v>0</v>
      </c>
      <c r="AC410" s="17">
        <v>100000</v>
      </c>
      <c r="AD410" s="17">
        <f t="shared" si="7"/>
        <v>6723129</v>
      </c>
    </row>
    <row r="411" spans="1:30" x14ac:dyDescent="0.3">
      <c r="A411" s="15" t="s">
        <v>815</v>
      </c>
      <c r="B411" s="14" t="s">
        <v>816</v>
      </c>
      <c r="C411" s="14">
        <v>1</v>
      </c>
      <c r="D411" s="14">
        <v>0</v>
      </c>
      <c r="E411" s="17">
        <v>4236702</v>
      </c>
      <c r="F411" s="17">
        <v>0</v>
      </c>
      <c r="G411" s="17">
        <v>0</v>
      </c>
      <c r="H411" s="17">
        <v>0</v>
      </c>
      <c r="I411" s="17">
        <v>498328</v>
      </c>
      <c r="J411" s="17">
        <v>1537970</v>
      </c>
      <c r="K411" s="17">
        <v>0</v>
      </c>
      <c r="L411" s="17">
        <v>0</v>
      </c>
      <c r="M411" s="17">
        <v>0</v>
      </c>
      <c r="N411" s="17">
        <v>0</v>
      </c>
      <c r="O411" s="17">
        <v>0</v>
      </c>
      <c r="P411" s="17">
        <v>454987</v>
      </c>
      <c r="Q411" s="17">
        <v>110170</v>
      </c>
      <c r="R411" s="17">
        <v>0</v>
      </c>
      <c r="S411" s="17">
        <v>4554</v>
      </c>
      <c r="T411" s="17">
        <v>1900</v>
      </c>
      <c r="U411" s="17">
        <v>17767</v>
      </c>
      <c r="V411" s="17">
        <v>5055</v>
      </c>
      <c r="W411" s="17">
        <v>0</v>
      </c>
      <c r="X411" s="17">
        <v>0</v>
      </c>
      <c r="Y411" s="17">
        <v>0</v>
      </c>
      <c r="Z411" s="17">
        <v>0</v>
      </c>
      <c r="AA411" s="17">
        <v>6867433</v>
      </c>
      <c r="AB411" s="17">
        <v>0</v>
      </c>
      <c r="AC411" s="17">
        <v>100000</v>
      </c>
      <c r="AD411" s="17">
        <f t="shared" si="7"/>
        <v>5329463</v>
      </c>
    </row>
    <row r="412" spans="1:30" x14ac:dyDescent="0.3">
      <c r="A412" s="15" t="s">
        <v>817</v>
      </c>
      <c r="B412" s="14" t="s">
        <v>818</v>
      </c>
      <c r="C412" s="14">
        <v>1</v>
      </c>
      <c r="D412" s="14">
        <v>0</v>
      </c>
      <c r="E412" s="17">
        <v>3470146</v>
      </c>
      <c r="F412" s="17">
        <v>0</v>
      </c>
      <c r="G412" s="17">
        <v>0</v>
      </c>
      <c r="H412" s="17">
        <v>0</v>
      </c>
      <c r="I412" s="17">
        <v>505565</v>
      </c>
      <c r="J412" s="17">
        <v>709786</v>
      </c>
      <c r="K412" s="17">
        <v>0</v>
      </c>
      <c r="L412" s="17">
        <v>0</v>
      </c>
      <c r="M412" s="17">
        <v>0</v>
      </c>
      <c r="N412" s="17">
        <v>0</v>
      </c>
      <c r="O412" s="17">
        <v>0</v>
      </c>
      <c r="P412" s="17">
        <v>522798</v>
      </c>
      <c r="Q412" s="17">
        <v>101144</v>
      </c>
      <c r="R412" s="17">
        <v>0</v>
      </c>
      <c r="S412" s="17">
        <v>5139</v>
      </c>
      <c r="T412" s="17">
        <v>2143</v>
      </c>
      <c r="U412" s="17">
        <v>20155</v>
      </c>
      <c r="V412" s="17">
        <v>5852</v>
      </c>
      <c r="W412" s="17">
        <v>0</v>
      </c>
      <c r="X412" s="17">
        <v>65489</v>
      </c>
      <c r="Y412" s="17">
        <v>2008</v>
      </c>
      <c r="Z412" s="17">
        <v>0</v>
      </c>
      <c r="AA412" s="17">
        <v>5410225</v>
      </c>
      <c r="AB412" s="17">
        <v>0</v>
      </c>
      <c r="AC412" s="17">
        <v>100000</v>
      </c>
      <c r="AD412" s="17">
        <f t="shared" si="7"/>
        <v>4700439</v>
      </c>
    </row>
    <row r="413" spans="1:30" x14ac:dyDescent="0.3">
      <c r="A413" s="15" t="s">
        <v>819</v>
      </c>
      <c r="B413" s="14" t="s">
        <v>820</v>
      </c>
      <c r="C413" s="14">
        <v>1</v>
      </c>
      <c r="D413" s="14">
        <v>0</v>
      </c>
      <c r="E413" s="17">
        <v>4178174</v>
      </c>
      <c r="F413" s="17">
        <v>0</v>
      </c>
      <c r="G413" s="17">
        <v>0</v>
      </c>
      <c r="H413" s="17">
        <v>0</v>
      </c>
      <c r="I413" s="17">
        <v>447825</v>
      </c>
      <c r="J413" s="17">
        <v>348338</v>
      </c>
      <c r="K413" s="17">
        <v>0</v>
      </c>
      <c r="L413" s="17">
        <v>0</v>
      </c>
      <c r="M413" s="17">
        <v>0</v>
      </c>
      <c r="N413" s="17">
        <v>0</v>
      </c>
      <c r="O413" s="17">
        <v>0</v>
      </c>
      <c r="P413" s="17">
        <v>524676</v>
      </c>
      <c r="Q413" s="17">
        <v>11433</v>
      </c>
      <c r="R413" s="17">
        <v>0</v>
      </c>
      <c r="S413" s="17">
        <v>5303</v>
      </c>
      <c r="T413" s="17">
        <v>2192</v>
      </c>
      <c r="U413" s="17">
        <v>19689</v>
      </c>
      <c r="V413" s="17">
        <v>5012</v>
      </c>
      <c r="W413" s="17">
        <v>0</v>
      </c>
      <c r="X413" s="17">
        <v>59175</v>
      </c>
      <c r="Y413" s="17">
        <v>0</v>
      </c>
      <c r="Z413" s="17">
        <v>0</v>
      </c>
      <c r="AA413" s="17">
        <v>5601817</v>
      </c>
      <c r="AB413" s="17">
        <v>0</v>
      </c>
      <c r="AC413" s="17">
        <v>100000</v>
      </c>
      <c r="AD413" s="17">
        <f t="shared" si="7"/>
        <v>5253479</v>
      </c>
    </row>
    <row r="414" spans="1:30" x14ac:dyDescent="0.3">
      <c r="A414" s="15" t="s">
        <v>821</v>
      </c>
      <c r="B414" s="14" t="s">
        <v>822</v>
      </c>
      <c r="C414" s="14">
        <v>1</v>
      </c>
      <c r="D414" s="14">
        <v>0</v>
      </c>
      <c r="E414" s="17">
        <v>4601952</v>
      </c>
      <c r="F414" s="17">
        <v>0</v>
      </c>
      <c r="G414" s="17">
        <v>0</v>
      </c>
      <c r="H414" s="17">
        <v>6437</v>
      </c>
      <c r="I414" s="17">
        <v>673066</v>
      </c>
      <c r="J414" s="17">
        <v>1072443</v>
      </c>
      <c r="K414" s="17">
        <v>0</v>
      </c>
      <c r="L414" s="17">
        <v>0</v>
      </c>
      <c r="M414" s="17">
        <v>0</v>
      </c>
      <c r="N414" s="17">
        <v>0</v>
      </c>
      <c r="O414" s="17">
        <v>0</v>
      </c>
      <c r="P414" s="17">
        <v>554974</v>
      </c>
      <c r="Q414" s="17">
        <v>39846</v>
      </c>
      <c r="R414" s="17">
        <v>88341</v>
      </c>
      <c r="S414" s="17">
        <v>4899</v>
      </c>
      <c r="T414" s="17">
        <v>2043</v>
      </c>
      <c r="U414" s="17">
        <v>18757</v>
      </c>
      <c r="V414" s="17">
        <v>5540</v>
      </c>
      <c r="W414" s="17">
        <v>0</v>
      </c>
      <c r="X414" s="17">
        <v>90166</v>
      </c>
      <c r="Y414" s="17">
        <v>0</v>
      </c>
      <c r="Z414" s="17">
        <v>0</v>
      </c>
      <c r="AA414" s="17">
        <v>7158464</v>
      </c>
      <c r="AB414" s="17">
        <v>0</v>
      </c>
      <c r="AC414" s="17">
        <v>100000</v>
      </c>
      <c r="AD414" s="17">
        <f t="shared" si="7"/>
        <v>6086021</v>
      </c>
    </row>
    <row r="415" spans="1:30" x14ac:dyDescent="0.3">
      <c r="A415" s="15" t="s">
        <v>823</v>
      </c>
      <c r="B415" s="14" t="s">
        <v>824</v>
      </c>
      <c r="C415" s="14">
        <v>1</v>
      </c>
      <c r="D415" s="14">
        <v>0</v>
      </c>
      <c r="E415" s="17">
        <v>11027116</v>
      </c>
      <c r="F415" s="17">
        <v>0</v>
      </c>
      <c r="G415" s="17">
        <v>0</v>
      </c>
      <c r="H415" s="17">
        <v>0</v>
      </c>
      <c r="I415" s="17">
        <v>723458</v>
      </c>
      <c r="J415" s="17">
        <v>2689365</v>
      </c>
      <c r="K415" s="17">
        <v>0</v>
      </c>
      <c r="L415" s="17">
        <v>0</v>
      </c>
      <c r="M415" s="17">
        <v>0</v>
      </c>
      <c r="N415" s="17">
        <v>0</v>
      </c>
      <c r="O415" s="17">
        <v>0</v>
      </c>
      <c r="P415" s="17">
        <v>1246603</v>
      </c>
      <c r="Q415" s="17">
        <v>264729</v>
      </c>
      <c r="R415" s="17">
        <v>239167</v>
      </c>
      <c r="S415" s="17">
        <v>27459</v>
      </c>
      <c r="T415" s="17">
        <v>10003</v>
      </c>
      <c r="U415" s="17">
        <v>104035</v>
      </c>
      <c r="V415" s="17">
        <v>26971</v>
      </c>
      <c r="W415" s="17">
        <v>0</v>
      </c>
      <c r="X415" s="17">
        <v>272384</v>
      </c>
      <c r="Y415" s="17">
        <v>0</v>
      </c>
      <c r="Z415" s="17">
        <v>0</v>
      </c>
      <c r="AA415" s="17">
        <v>16631290</v>
      </c>
      <c r="AB415" s="17">
        <v>0</v>
      </c>
      <c r="AC415" s="17">
        <v>0</v>
      </c>
      <c r="AD415" s="17">
        <f t="shared" si="7"/>
        <v>13941925</v>
      </c>
    </row>
    <row r="416" spans="1:30" x14ac:dyDescent="0.3">
      <c r="A416" s="15" t="s">
        <v>825</v>
      </c>
      <c r="B416" s="14" t="s">
        <v>826</v>
      </c>
      <c r="C416" s="14">
        <v>1</v>
      </c>
      <c r="D416" s="14">
        <v>0</v>
      </c>
      <c r="E416" s="17">
        <v>9645542</v>
      </c>
      <c r="F416" s="17">
        <v>0</v>
      </c>
      <c r="G416" s="17">
        <v>0</v>
      </c>
      <c r="H416" s="17">
        <v>0</v>
      </c>
      <c r="I416" s="17">
        <v>1203276</v>
      </c>
      <c r="J416" s="17">
        <v>2079569</v>
      </c>
      <c r="K416" s="17">
        <v>0</v>
      </c>
      <c r="L416" s="17">
        <v>0</v>
      </c>
      <c r="M416" s="17">
        <v>0</v>
      </c>
      <c r="N416" s="17">
        <v>0</v>
      </c>
      <c r="O416" s="17">
        <v>0</v>
      </c>
      <c r="P416" s="17">
        <v>1582678</v>
      </c>
      <c r="Q416" s="17">
        <v>118753</v>
      </c>
      <c r="R416" s="17">
        <v>82029</v>
      </c>
      <c r="S416" s="17">
        <v>11895</v>
      </c>
      <c r="T416" s="17">
        <v>4962</v>
      </c>
      <c r="U416" s="17">
        <v>43461</v>
      </c>
      <c r="V416" s="17">
        <v>14239</v>
      </c>
      <c r="W416" s="17">
        <v>0</v>
      </c>
      <c r="X416" s="17">
        <v>0</v>
      </c>
      <c r="Y416" s="17">
        <v>0</v>
      </c>
      <c r="Z416" s="17">
        <v>0</v>
      </c>
      <c r="AA416" s="17">
        <v>14786404</v>
      </c>
      <c r="AB416" s="17">
        <v>0</v>
      </c>
      <c r="AC416" s="17">
        <v>100000</v>
      </c>
      <c r="AD416" s="17">
        <f t="shared" si="7"/>
        <v>12706835</v>
      </c>
    </row>
    <row r="417" spans="1:30" x14ac:dyDescent="0.3">
      <c r="A417" s="15" t="s">
        <v>827</v>
      </c>
      <c r="B417" s="14" t="s">
        <v>828</v>
      </c>
      <c r="C417" s="14">
        <v>1</v>
      </c>
      <c r="D417" s="14">
        <v>0</v>
      </c>
      <c r="E417" s="17">
        <v>4369933</v>
      </c>
      <c r="F417" s="17">
        <v>0</v>
      </c>
      <c r="G417" s="17">
        <v>0</v>
      </c>
      <c r="H417" s="17">
        <v>0</v>
      </c>
      <c r="I417" s="17">
        <v>277160</v>
      </c>
      <c r="J417" s="17">
        <v>1012502</v>
      </c>
      <c r="K417" s="17">
        <v>0</v>
      </c>
      <c r="L417" s="17">
        <v>0</v>
      </c>
      <c r="M417" s="17">
        <v>0</v>
      </c>
      <c r="N417" s="17">
        <v>0</v>
      </c>
      <c r="O417" s="17">
        <v>0</v>
      </c>
      <c r="P417" s="17">
        <v>374367</v>
      </c>
      <c r="Q417" s="17">
        <v>74713</v>
      </c>
      <c r="R417" s="17">
        <v>0</v>
      </c>
      <c r="S417" s="17">
        <v>12793</v>
      </c>
      <c r="T417" s="17">
        <v>5337</v>
      </c>
      <c r="U417" s="17">
        <v>48872</v>
      </c>
      <c r="V417" s="17">
        <v>5663</v>
      </c>
      <c r="W417" s="17">
        <v>0</v>
      </c>
      <c r="X417" s="17">
        <v>0</v>
      </c>
      <c r="Y417" s="17">
        <v>7620</v>
      </c>
      <c r="Z417" s="17">
        <v>0</v>
      </c>
      <c r="AA417" s="17">
        <v>6188960</v>
      </c>
      <c r="AB417" s="17">
        <v>0</v>
      </c>
      <c r="AC417" s="17">
        <v>0</v>
      </c>
      <c r="AD417" s="17">
        <f t="shared" si="7"/>
        <v>5176458</v>
      </c>
    </row>
    <row r="418" spans="1:30" x14ac:dyDescent="0.3">
      <c r="A418" s="15" t="s">
        <v>829</v>
      </c>
      <c r="B418" s="14" t="s">
        <v>830</v>
      </c>
      <c r="C418" s="14">
        <v>1</v>
      </c>
      <c r="D418" s="14">
        <v>0</v>
      </c>
      <c r="E418" s="17">
        <v>5167243</v>
      </c>
      <c r="F418" s="17">
        <v>0</v>
      </c>
      <c r="G418" s="17">
        <v>0</v>
      </c>
      <c r="H418" s="17">
        <v>0</v>
      </c>
      <c r="I418" s="17">
        <v>465562</v>
      </c>
      <c r="J418" s="17">
        <v>408157</v>
      </c>
      <c r="K418" s="17">
        <v>0</v>
      </c>
      <c r="L418" s="17">
        <v>0</v>
      </c>
      <c r="M418" s="17">
        <v>0</v>
      </c>
      <c r="N418" s="17">
        <v>0</v>
      </c>
      <c r="O418" s="17">
        <v>0</v>
      </c>
      <c r="P418" s="17">
        <v>638468</v>
      </c>
      <c r="Q418" s="17">
        <v>29029</v>
      </c>
      <c r="R418" s="17">
        <v>31092</v>
      </c>
      <c r="S418" s="17">
        <v>6562</v>
      </c>
      <c r="T418" s="17">
        <v>2737</v>
      </c>
      <c r="U418" s="17">
        <v>24931</v>
      </c>
      <c r="V418" s="17">
        <v>5788</v>
      </c>
      <c r="W418" s="17">
        <v>0</v>
      </c>
      <c r="X418" s="17">
        <v>64481</v>
      </c>
      <c r="Y418" s="17">
        <v>0</v>
      </c>
      <c r="Z418" s="17">
        <v>0</v>
      </c>
      <c r="AA418" s="17">
        <v>6844050</v>
      </c>
      <c r="AB418" s="17">
        <v>0</v>
      </c>
      <c r="AC418" s="17">
        <v>100000</v>
      </c>
      <c r="AD418" s="17">
        <f t="shared" si="7"/>
        <v>6435893</v>
      </c>
    </row>
    <row r="419" spans="1:30" x14ac:dyDescent="0.3">
      <c r="A419" s="15" t="s">
        <v>831</v>
      </c>
      <c r="B419" s="14" t="s">
        <v>832</v>
      </c>
      <c r="C419" s="14">
        <v>1</v>
      </c>
      <c r="D419" s="14">
        <v>0</v>
      </c>
      <c r="E419" s="17">
        <v>5315895</v>
      </c>
      <c r="F419" s="17">
        <v>0</v>
      </c>
      <c r="G419" s="17">
        <v>148902</v>
      </c>
      <c r="H419" s="17">
        <v>2560</v>
      </c>
      <c r="I419" s="17">
        <v>497995</v>
      </c>
      <c r="J419" s="17">
        <v>803204</v>
      </c>
      <c r="K419" s="17">
        <v>126502</v>
      </c>
      <c r="L419" s="17">
        <v>0</v>
      </c>
      <c r="M419" s="17">
        <v>0</v>
      </c>
      <c r="N419" s="17">
        <v>0</v>
      </c>
      <c r="O419" s="17">
        <v>0</v>
      </c>
      <c r="P419" s="17">
        <v>327084</v>
      </c>
      <c r="Q419" s="17">
        <v>8783</v>
      </c>
      <c r="R419" s="17">
        <v>61530</v>
      </c>
      <c r="S419" s="17">
        <v>6771</v>
      </c>
      <c r="T419" s="17">
        <v>2825</v>
      </c>
      <c r="U419" s="17">
        <v>18442</v>
      </c>
      <c r="V419" s="17">
        <v>5021</v>
      </c>
      <c r="W419" s="17">
        <v>0</v>
      </c>
      <c r="X419" s="17">
        <v>71973</v>
      </c>
      <c r="Y419" s="17">
        <v>0</v>
      </c>
      <c r="Z419" s="17">
        <v>0</v>
      </c>
      <c r="AA419" s="17">
        <v>7397487</v>
      </c>
      <c r="AB419" s="17">
        <v>0</v>
      </c>
      <c r="AC419" s="17">
        <v>100000</v>
      </c>
      <c r="AD419" s="17">
        <f t="shared" si="7"/>
        <v>6467781</v>
      </c>
    </row>
    <row r="420" spans="1:30" x14ac:dyDescent="0.3">
      <c r="A420" s="15" t="s">
        <v>833</v>
      </c>
      <c r="B420" s="14" t="s">
        <v>834</v>
      </c>
      <c r="C420" s="14">
        <v>1</v>
      </c>
      <c r="D420" s="14">
        <v>0</v>
      </c>
      <c r="E420" s="17">
        <v>3868533</v>
      </c>
      <c r="F420" s="17">
        <v>0</v>
      </c>
      <c r="G420" s="17">
        <v>0</v>
      </c>
      <c r="H420" s="17">
        <v>0</v>
      </c>
      <c r="I420" s="17">
        <v>551216</v>
      </c>
      <c r="J420" s="17">
        <v>1956680</v>
      </c>
      <c r="K420" s="17">
        <v>0</v>
      </c>
      <c r="L420" s="17">
        <v>0</v>
      </c>
      <c r="M420" s="17">
        <v>0</v>
      </c>
      <c r="N420" s="17">
        <v>0</v>
      </c>
      <c r="O420" s="17">
        <v>0</v>
      </c>
      <c r="P420" s="17">
        <v>463001</v>
      </c>
      <c r="Q420" s="17">
        <v>55010</v>
      </c>
      <c r="R420" s="17">
        <v>34537</v>
      </c>
      <c r="S420" s="17">
        <v>5094</v>
      </c>
      <c r="T420" s="17">
        <v>2125</v>
      </c>
      <c r="U420" s="17">
        <v>20330</v>
      </c>
      <c r="V420" s="17">
        <v>5777</v>
      </c>
      <c r="W420" s="17">
        <v>0</v>
      </c>
      <c r="X420" s="17">
        <v>76781</v>
      </c>
      <c r="Y420" s="17">
        <v>0</v>
      </c>
      <c r="Z420" s="17">
        <v>0</v>
      </c>
      <c r="AA420" s="17">
        <v>7039084</v>
      </c>
      <c r="AB420" s="17">
        <v>0</v>
      </c>
      <c r="AC420" s="17">
        <v>100000</v>
      </c>
      <c r="AD420" s="17">
        <f t="shared" si="7"/>
        <v>5082404</v>
      </c>
    </row>
    <row r="421" spans="1:30" x14ac:dyDescent="0.3">
      <c r="A421" s="15" t="s">
        <v>835</v>
      </c>
      <c r="B421" s="14" t="s">
        <v>836</v>
      </c>
      <c r="C421" s="14">
        <v>1</v>
      </c>
      <c r="D421" s="14">
        <v>0</v>
      </c>
      <c r="E421" s="17">
        <v>19813401</v>
      </c>
      <c r="F421" s="17">
        <v>0</v>
      </c>
      <c r="G421" s="17">
        <v>1391526</v>
      </c>
      <c r="H421" s="17">
        <v>0</v>
      </c>
      <c r="I421" s="17">
        <v>4507367</v>
      </c>
      <c r="J421" s="17">
        <v>881013</v>
      </c>
      <c r="K421" s="17">
        <v>0</v>
      </c>
      <c r="L421" s="17">
        <v>0</v>
      </c>
      <c r="M421" s="17">
        <v>0</v>
      </c>
      <c r="N421" s="17">
        <v>0</v>
      </c>
      <c r="O421" s="17">
        <v>0</v>
      </c>
      <c r="P421" s="17">
        <v>3125342</v>
      </c>
      <c r="Q421" s="17">
        <v>1235553</v>
      </c>
      <c r="R421" s="17">
        <v>448734</v>
      </c>
      <c r="S421" s="17">
        <v>24645</v>
      </c>
      <c r="T421" s="17">
        <v>25700</v>
      </c>
      <c r="U421" s="17">
        <v>172121</v>
      </c>
      <c r="V421" s="17">
        <v>24858</v>
      </c>
      <c r="W421" s="17">
        <v>0</v>
      </c>
      <c r="X421" s="17">
        <v>0</v>
      </c>
      <c r="Y421" s="17">
        <v>125398</v>
      </c>
      <c r="Z421" s="17">
        <v>0</v>
      </c>
      <c r="AA421" s="17">
        <v>31775658</v>
      </c>
      <c r="AB421" s="17">
        <v>0</v>
      </c>
      <c r="AC421" s="17">
        <v>0</v>
      </c>
      <c r="AD421" s="17">
        <f t="shared" si="7"/>
        <v>30894645</v>
      </c>
    </row>
    <row r="422" spans="1:30" x14ac:dyDescent="0.3">
      <c r="A422" s="15" t="s">
        <v>837</v>
      </c>
      <c r="B422" s="14" t="s">
        <v>838</v>
      </c>
      <c r="C422" s="14">
        <v>0</v>
      </c>
      <c r="D422" s="14">
        <v>0</v>
      </c>
      <c r="E422" s="17">
        <v>17030403</v>
      </c>
      <c r="F422" s="17">
        <v>0</v>
      </c>
      <c r="G422" s="17">
        <v>1733245</v>
      </c>
      <c r="H422" s="17">
        <v>15963</v>
      </c>
      <c r="I422" s="17">
        <v>3988145</v>
      </c>
      <c r="J422" s="17">
        <v>1676798</v>
      </c>
      <c r="K422" s="17">
        <v>0</v>
      </c>
      <c r="L422" s="17">
        <v>0</v>
      </c>
      <c r="M422" s="17">
        <v>0</v>
      </c>
      <c r="N422" s="17">
        <v>0</v>
      </c>
      <c r="O422" s="17">
        <v>0</v>
      </c>
      <c r="P422" s="17">
        <v>2141979</v>
      </c>
      <c r="Q422" s="17">
        <v>713267</v>
      </c>
      <c r="R422" s="17">
        <v>529381</v>
      </c>
      <c r="S422" s="17">
        <v>63216</v>
      </c>
      <c r="T422" s="17">
        <v>20173</v>
      </c>
      <c r="U422" s="17">
        <v>249252</v>
      </c>
      <c r="V422" s="17">
        <v>52696</v>
      </c>
      <c r="W422" s="17">
        <v>0</v>
      </c>
      <c r="X422" s="17">
        <v>0</v>
      </c>
      <c r="Y422" s="17">
        <v>96582</v>
      </c>
      <c r="Z422" s="17">
        <v>0</v>
      </c>
      <c r="AA422" s="17">
        <v>28311100</v>
      </c>
      <c r="AB422" s="17">
        <v>0</v>
      </c>
      <c r="AC422" s="17">
        <v>0</v>
      </c>
      <c r="AD422" s="17">
        <f t="shared" si="7"/>
        <v>26634302</v>
      </c>
    </row>
    <row r="423" spans="1:30" x14ac:dyDescent="0.3">
      <c r="A423" s="15" t="s">
        <v>839</v>
      </c>
      <c r="B423" s="14" t="s">
        <v>840</v>
      </c>
      <c r="C423" s="14">
        <v>1</v>
      </c>
      <c r="D423" s="14">
        <v>0</v>
      </c>
      <c r="E423" s="17">
        <v>1667057</v>
      </c>
      <c r="F423" s="17">
        <v>0</v>
      </c>
      <c r="G423" s="17">
        <v>194828</v>
      </c>
      <c r="H423" s="17">
        <v>0</v>
      </c>
      <c r="I423" s="17">
        <v>220747</v>
      </c>
      <c r="J423" s="17">
        <v>464127</v>
      </c>
      <c r="K423" s="17">
        <v>0</v>
      </c>
      <c r="L423" s="17">
        <v>0</v>
      </c>
      <c r="M423" s="17">
        <v>0</v>
      </c>
      <c r="N423" s="17">
        <v>0</v>
      </c>
      <c r="O423" s="17">
        <v>0</v>
      </c>
      <c r="P423" s="17">
        <v>304940</v>
      </c>
      <c r="Q423" s="17">
        <v>21846</v>
      </c>
      <c r="R423" s="17">
        <v>31854</v>
      </c>
      <c r="S423" s="17">
        <v>13408</v>
      </c>
      <c r="T423" s="17">
        <v>5593</v>
      </c>
      <c r="U423" s="17">
        <v>47416</v>
      </c>
      <c r="V423" s="17">
        <v>2296</v>
      </c>
      <c r="W423" s="17">
        <v>0</v>
      </c>
      <c r="X423" s="17">
        <v>0</v>
      </c>
      <c r="Y423" s="17">
        <v>0</v>
      </c>
      <c r="Z423" s="17">
        <v>0</v>
      </c>
      <c r="AA423" s="17">
        <v>2974112</v>
      </c>
      <c r="AB423" s="17">
        <v>0</v>
      </c>
      <c r="AC423" s="17">
        <v>0</v>
      </c>
      <c r="AD423" s="17">
        <f t="shared" si="7"/>
        <v>2509985</v>
      </c>
    </row>
    <row r="424" spans="1:30" x14ac:dyDescent="0.3">
      <c r="A424" s="15" t="s">
        <v>841</v>
      </c>
      <c r="B424" s="14" t="s">
        <v>842</v>
      </c>
      <c r="C424" s="14">
        <v>1</v>
      </c>
      <c r="D424" s="14">
        <v>0</v>
      </c>
      <c r="E424" s="17">
        <v>541832</v>
      </c>
      <c r="F424" s="17">
        <v>0</v>
      </c>
      <c r="G424" s="17">
        <v>120225</v>
      </c>
      <c r="H424" s="17">
        <v>0</v>
      </c>
      <c r="I424" s="17">
        <v>40428</v>
      </c>
      <c r="J424" s="17">
        <v>103480</v>
      </c>
      <c r="K424" s="17">
        <v>0</v>
      </c>
      <c r="L424" s="17">
        <v>0</v>
      </c>
      <c r="M424" s="17">
        <v>0</v>
      </c>
      <c r="N424" s="17">
        <v>0</v>
      </c>
      <c r="O424" s="17">
        <v>0</v>
      </c>
      <c r="P424" s="17">
        <v>91251</v>
      </c>
      <c r="Q424" s="17">
        <v>24208</v>
      </c>
      <c r="R424" s="17">
        <v>0</v>
      </c>
      <c r="S424" s="17">
        <v>3341</v>
      </c>
      <c r="T424" s="17">
        <v>1393</v>
      </c>
      <c r="U424" s="17">
        <v>21728</v>
      </c>
      <c r="V424" s="17">
        <v>0</v>
      </c>
      <c r="W424" s="17">
        <v>0</v>
      </c>
      <c r="X424" s="17">
        <v>0</v>
      </c>
      <c r="Y424" s="17">
        <v>0</v>
      </c>
      <c r="Z424" s="17">
        <v>0</v>
      </c>
      <c r="AA424" s="17">
        <v>947886</v>
      </c>
      <c r="AB424" s="17">
        <v>0</v>
      </c>
      <c r="AC424" s="17">
        <v>0</v>
      </c>
      <c r="AD424" s="17">
        <f t="shared" si="7"/>
        <v>844406</v>
      </c>
    </row>
    <row r="425" spans="1:30" x14ac:dyDescent="0.3">
      <c r="A425" s="15" t="s">
        <v>843</v>
      </c>
      <c r="B425" s="14" t="s">
        <v>844</v>
      </c>
      <c r="C425" s="14">
        <v>1</v>
      </c>
      <c r="D425" s="14">
        <v>0</v>
      </c>
      <c r="E425" s="17">
        <v>5119710</v>
      </c>
      <c r="F425" s="17">
        <v>0</v>
      </c>
      <c r="G425" s="17">
        <v>925561</v>
      </c>
      <c r="H425" s="17">
        <v>515</v>
      </c>
      <c r="I425" s="17">
        <v>1780776</v>
      </c>
      <c r="J425" s="17">
        <v>1278940</v>
      </c>
      <c r="K425" s="17">
        <v>0</v>
      </c>
      <c r="L425" s="17">
        <v>0</v>
      </c>
      <c r="M425" s="17">
        <v>0</v>
      </c>
      <c r="N425" s="17">
        <v>0</v>
      </c>
      <c r="O425" s="17">
        <v>0</v>
      </c>
      <c r="P425" s="17">
        <v>1734093</v>
      </c>
      <c r="Q425" s="17">
        <v>347679</v>
      </c>
      <c r="R425" s="17">
        <v>186550</v>
      </c>
      <c r="S425" s="17">
        <v>24882</v>
      </c>
      <c r="T425" s="17">
        <v>10381</v>
      </c>
      <c r="U425" s="17">
        <v>100715</v>
      </c>
      <c r="V425" s="17">
        <v>20380</v>
      </c>
      <c r="W425" s="17">
        <v>0</v>
      </c>
      <c r="X425" s="17">
        <v>0</v>
      </c>
      <c r="Y425" s="17">
        <v>0</v>
      </c>
      <c r="Z425" s="17">
        <v>0</v>
      </c>
      <c r="AA425" s="17">
        <v>11530182</v>
      </c>
      <c r="AB425" s="17">
        <v>0</v>
      </c>
      <c r="AC425" s="17">
        <v>0</v>
      </c>
      <c r="AD425" s="17">
        <f t="shared" si="7"/>
        <v>10251242</v>
      </c>
    </row>
    <row r="426" spans="1:30" x14ac:dyDescent="0.3">
      <c r="A426" s="15" t="s">
        <v>845</v>
      </c>
      <c r="B426" s="14" t="s">
        <v>846</v>
      </c>
      <c r="C426" s="14">
        <v>1</v>
      </c>
      <c r="D426" s="14">
        <v>0</v>
      </c>
      <c r="E426" s="17">
        <v>9846587</v>
      </c>
      <c r="F426" s="17">
        <v>0</v>
      </c>
      <c r="G426" s="17">
        <v>1305680</v>
      </c>
      <c r="H426" s="17">
        <v>0</v>
      </c>
      <c r="I426" s="17">
        <v>3358480</v>
      </c>
      <c r="J426" s="17">
        <v>2530752</v>
      </c>
      <c r="K426" s="17">
        <v>0</v>
      </c>
      <c r="L426" s="17">
        <v>0</v>
      </c>
      <c r="M426" s="17">
        <v>0</v>
      </c>
      <c r="N426" s="17">
        <v>0</v>
      </c>
      <c r="O426" s="17">
        <v>0</v>
      </c>
      <c r="P426" s="17">
        <v>1344223</v>
      </c>
      <c r="Q426" s="17">
        <v>445788</v>
      </c>
      <c r="R426" s="17">
        <v>347070</v>
      </c>
      <c r="S426" s="17">
        <v>46004</v>
      </c>
      <c r="T426" s="17">
        <v>13298</v>
      </c>
      <c r="U426" s="17">
        <v>182439</v>
      </c>
      <c r="V426" s="17">
        <v>30174</v>
      </c>
      <c r="W426" s="17">
        <v>0</v>
      </c>
      <c r="X426" s="17">
        <v>0</v>
      </c>
      <c r="Y426" s="17">
        <v>0</v>
      </c>
      <c r="Z426" s="17">
        <v>0</v>
      </c>
      <c r="AA426" s="17">
        <v>19450495</v>
      </c>
      <c r="AB426" s="17">
        <v>0</v>
      </c>
      <c r="AC426" s="17">
        <v>150000</v>
      </c>
      <c r="AD426" s="17">
        <f t="shared" si="7"/>
        <v>16919743</v>
      </c>
    </row>
    <row r="427" spans="1:30" x14ac:dyDescent="0.3">
      <c r="A427" s="15" t="s">
        <v>847</v>
      </c>
      <c r="B427" s="14" t="s">
        <v>848</v>
      </c>
      <c r="C427" s="14">
        <v>1</v>
      </c>
      <c r="D427" s="14">
        <v>0</v>
      </c>
      <c r="E427" s="17">
        <v>7934813</v>
      </c>
      <c r="F427" s="17">
        <v>0</v>
      </c>
      <c r="G427" s="17">
        <v>168884</v>
      </c>
      <c r="H427" s="17">
        <v>0</v>
      </c>
      <c r="I427" s="17">
        <v>1200208</v>
      </c>
      <c r="J427" s="17">
        <v>429345</v>
      </c>
      <c r="K427" s="17">
        <v>0</v>
      </c>
      <c r="L427" s="17">
        <v>0</v>
      </c>
      <c r="M427" s="17">
        <v>0</v>
      </c>
      <c r="N427" s="17">
        <v>0</v>
      </c>
      <c r="O427" s="17">
        <v>0</v>
      </c>
      <c r="P427" s="17">
        <v>529180</v>
      </c>
      <c r="Q427" s="17">
        <v>58080</v>
      </c>
      <c r="R427" s="17">
        <v>65230</v>
      </c>
      <c r="S427" s="17">
        <v>10546</v>
      </c>
      <c r="T427" s="17">
        <v>4400</v>
      </c>
      <c r="U427" s="17">
        <v>43105</v>
      </c>
      <c r="V427" s="17">
        <v>8485</v>
      </c>
      <c r="W427" s="17">
        <v>0</v>
      </c>
      <c r="X427" s="17">
        <v>75243</v>
      </c>
      <c r="Y427" s="17">
        <v>0</v>
      </c>
      <c r="Z427" s="17">
        <v>0</v>
      </c>
      <c r="AA427" s="17">
        <v>10527519</v>
      </c>
      <c r="AB427" s="17">
        <v>0</v>
      </c>
      <c r="AC427" s="17">
        <v>0</v>
      </c>
      <c r="AD427" s="17">
        <f t="shared" si="7"/>
        <v>10098174</v>
      </c>
    </row>
    <row r="428" spans="1:30" x14ac:dyDescent="0.3">
      <c r="A428" s="15" t="s">
        <v>849</v>
      </c>
      <c r="B428" s="14" t="s">
        <v>850</v>
      </c>
      <c r="C428" s="14">
        <v>1</v>
      </c>
      <c r="D428" s="14">
        <v>0</v>
      </c>
      <c r="E428" s="17">
        <v>6565807</v>
      </c>
      <c r="F428" s="17">
        <v>0</v>
      </c>
      <c r="G428" s="17">
        <v>0</v>
      </c>
      <c r="H428" s="17">
        <v>0</v>
      </c>
      <c r="I428" s="17">
        <v>1234309</v>
      </c>
      <c r="J428" s="17">
        <v>1981122</v>
      </c>
      <c r="K428" s="17">
        <v>0</v>
      </c>
      <c r="L428" s="17">
        <v>0</v>
      </c>
      <c r="M428" s="17">
        <v>0</v>
      </c>
      <c r="N428" s="17">
        <v>0</v>
      </c>
      <c r="O428" s="17">
        <v>0</v>
      </c>
      <c r="P428" s="17">
        <v>803291</v>
      </c>
      <c r="Q428" s="17">
        <v>137787</v>
      </c>
      <c r="R428" s="17">
        <v>85845</v>
      </c>
      <c r="S428" s="17">
        <v>17422</v>
      </c>
      <c r="T428" s="17">
        <v>7268</v>
      </c>
      <c r="U428" s="17">
        <v>67920</v>
      </c>
      <c r="V428" s="17">
        <v>18520</v>
      </c>
      <c r="W428" s="17">
        <v>0</v>
      </c>
      <c r="X428" s="17">
        <v>0</v>
      </c>
      <c r="Y428" s="17">
        <v>0</v>
      </c>
      <c r="Z428" s="17">
        <v>0</v>
      </c>
      <c r="AA428" s="17">
        <v>10919291</v>
      </c>
      <c r="AB428" s="17">
        <v>0</v>
      </c>
      <c r="AC428" s="17">
        <v>0</v>
      </c>
      <c r="AD428" s="17">
        <f t="shared" si="7"/>
        <v>8938169</v>
      </c>
    </row>
    <row r="429" spans="1:30" x14ac:dyDescent="0.3">
      <c r="A429" s="15" t="s">
        <v>851</v>
      </c>
      <c r="B429" s="14" t="s">
        <v>852</v>
      </c>
      <c r="C429" s="14">
        <v>1</v>
      </c>
      <c r="D429" s="14">
        <v>0</v>
      </c>
      <c r="E429" s="17">
        <v>17133838</v>
      </c>
      <c r="F429" s="17">
        <v>0</v>
      </c>
      <c r="G429" s="17">
        <v>0</v>
      </c>
      <c r="H429" s="17">
        <v>0</v>
      </c>
      <c r="I429" s="17">
        <v>4158015</v>
      </c>
      <c r="J429" s="17">
        <v>2058209</v>
      </c>
      <c r="K429" s="17">
        <v>0</v>
      </c>
      <c r="L429" s="17">
        <v>0</v>
      </c>
      <c r="M429" s="17">
        <v>0</v>
      </c>
      <c r="N429" s="17">
        <v>0</v>
      </c>
      <c r="O429" s="17">
        <v>0</v>
      </c>
      <c r="P429" s="17">
        <v>1573072</v>
      </c>
      <c r="Q429" s="17">
        <v>636805</v>
      </c>
      <c r="R429" s="17">
        <v>573114</v>
      </c>
      <c r="S429" s="17">
        <v>66766</v>
      </c>
      <c r="T429" s="17">
        <v>27856</v>
      </c>
      <c r="U429" s="17">
        <v>254029</v>
      </c>
      <c r="V429" s="17">
        <v>63745</v>
      </c>
      <c r="W429" s="17">
        <v>0</v>
      </c>
      <c r="X429" s="17">
        <v>0</v>
      </c>
      <c r="Y429" s="17">
        <v>0</v>
      </c>
      <c r="Z429" s="17">
        <v>0</v>
      </c>
      <c r="AA429" s="17">
        <v>26545449</v>
      </c>
      <c r="AB429" s="17">
        <v>0</v>
      </c>
      <c r="AC429" s="17">
        <v>0</v>
      </c>
      <c r="AD429" s="17">
        <f t="shared" si="7"/>
        <v>24487240</v>
      </c>
    </row>
    <row r="430" spans="1:30" x14ac:dyDescent="0.3">
      <c r="A430" s="15" t="s">
        <v>853</v>
      </c>
      <c r="B430" s="14" t="s">
        <v>854</v>
      </c>
      <c r="C430" s="14">
        <v>1</v>
      </c>
      <c r="D430" s="14">
        <v>0</v>
      </c>
      <c r="E430" s="17">
        <v>9462848</v>
      </c>
      <c r="F430" s="17">
        <v>0</v>
      </c>
      <c r="G430" s="17">
        <v>0</v>
      </c>
      <c r="H430" s="17">
        <v>0</v>
      </c>
      <c r="I430" s="17">
        <v>1320010</v>
      </c>
      <c r="J430" s="17">
        <v>648616</v>
      </c>
      <c r="K430" s="17">
        <v>0</v>
      </c>
      <c r="L430" s="17">
        <v>0</v>
      </c>
      <c r="M430" s="17">
        <v>48797</v>
      </c>
      <c r="N430" s="17">
        <v>80291</v>
      </c>
      <c r="O430" s="17">
        <v>37548</v>
      </c>
      <c r="P430" s="17">
        <v>0</v>
      </c>
      <c r="Q430" s="17">
        <v>97969</v>
      </c>
      <c r="R430" s="17">
        <v>182431</v>
      </c>
      <c r="S430" s="17">
        <v>19579</v>
      </c>
      <c r="T430" s="17">
        <v>8127</v>
      </c>
      <c r="U430" s="17">
        <v>67104</v>
      </c>
      <c r="V430" s="17">
        <v>22900</v>
      </c>
      <c r="W430" s="17">
        <v>0</v>
      </c>
      <c r="X430" s="17">
        <v>136165</v>
      </c>
      <c r="Y430" s="17">
        <v>0</v>
      </c>
      <c r="Z430" s="17">
        <v>0</v>
      </c>
      <c r="AA430" s="17">
        <v>12132385</v>
      </c>
      <c r="AB430" s="17">
        <v>0</v>
      </c>
      <c r="AC430" s="17">
        <v>0</v>
      </c>
      <c r="AD430" s="17">
        <f t="shared" si="7"/>
        <v>11483769</v>
      </c>
    </row>
    <row r="431" spans="1:30" x14ac:dyDescent="0.3">
      <c r="A431" s="15" t="s">
        <v>855</v>
      </c>
      <c r="B431" s="14" t="s">
        <v>856</v>
      </c>
      <c r="C431" s="14">
        <v>1</v>
      </c>
      <c r="D431" s="14">
        <v>0</v>
      </c>
      <c r="E431" s="17">
        <v>21946814</v>
      </c>
      <c r="F431" s="17">
        <v>270118</v>
      </c>
      <c r="G431" s="17">
        <v>0</v>
      </c>
      <c r="H431" s="17">
        <v>0</v>
      </c>
      <c r="I431" s="17">
        <v>3629649</v>
      </c>
      <c r="J431" s="17">
        <v>3227825</v>
      </c>
      <c r="K431" s="17">
        <v>0</v>
      </c>
      <c r="L431" s="17">
        <v>0</v>
      </c>
      <c r="M431" s="17">
        <v>0</v>
      </c>
      <c r="N431" s="17">
        <v>0</v>
      </c>
      <c r="O431" s="17">
        <v>0</v>
      </c>
      <c r="P431" s="17">
        <v>1565001</v>
      </c>
      <c r="Q431" s="17">
        <v>610554</v>
      </c>
      <c r="R431" s="17">
        <v>886412</v>
      </c>
      <c r="S431" s="17">
        <v>38334</v>
      </c>
      <c r="T431" s="17">
        <v>15993</v>
      </c>
      <c r="U431" s="17">
        <v>150577</v>
      </c>
      <c r="V431" s="17">
        <v>49357</v>
      </c>
      <c r="W431" s="17">
        <v>0</v>
      </c>
      <c r="X431" s="17">
        <v>722482</v>
      </c>
      <c r="Y431" s="17">
        <v>0</v>
      </c>
      <c r="Z431" s="17">
        <v>0</v>
      </c>
      <c r="AA431" s="17">
        <v>33113116</v>
      </c>
      <c r="AB431" s="17">
        <v>0</v>
      </c>
      <c r="AC431" s="17">
        <v>312788</v>
      </c>
      <c r="AD431" s="17">
        <f t="shared" si="7"/>
        <v>29885291</v>
      </c>
    </row>
    <row r="432" spans="1:30" x14ac:dyDescent="0.3">
      <c r="A432" s="15" t="s">
        <v>857</v>
      </c>
      <c r="B432" s="14" t="s">
        <v>858</v>
      </c>
      <c r="C432" s="14">
        <v>1</v>
      </c>
      <c r="D432" s="14">
        <v>0</v>
      </c>
      <c r="E432" s="17">
        <v>1773090</v>
      </c>
      <c r="F432" s="17">
        <v>0</v>
      </c>
      <c r="G432" s="17">
        <v>0</v>
      </c>
      <c r="H432" s="17">
        <v>0</v>
      </c>
      <c r="I432" s="17">
        <v>372363</v>
      </c>
      <c r="J432" s="17">
        <v>708796</v>
      </c>
      <c r="K432" s="17">
        <v>0</v>
      </c>
      <c r="L432" s="17">
        <v>0</v>
      </c>
      <c r="M432" s="17">
        <v>0</v>
      </c>
      <c r="N432" s="17">
        <v>0</v>
      </c>
      <c r="O432" s="17">
        <v>0</v>
      </c>
      <c r="P432" s="17">
        <v>270647</v>
      </c>
      <c r="Q432" s="17">
        <v>17120</v>
      </c>
      <c r="R432" s="17">
        <v>21972</v>
      </c>
      <c r="S432" s="17">
        <v>7236</v>
      </c>
      <c r="T432" s="17">
        <v>3018</v>
      </c>
      <c r="U432" s="17">
        <v>29475</v>
      </c>
      <c r="V432" s="17">
        <v>7879</v>
      </c>
      <c r="W432" s="17">
        <v>0</v>
      </c>
      <c r="X432" s="17">
        <v>0</v>
      </c>
      <c r="Y432" s="17">
        <v>0</v>
      </c>
      <c r="Z432" s="17">
        <v>0</v>
      </c>
      <c r="AA432" s="17">
        <v>3211596</v>
      </c>
      <c r="AB432" s="17">
        <v>0</v>
      </c>
      <c r="AC432" s="17">
        <v>0</v>
      </c>
      <c r="AD432" s="17">
        <f t="shared" si="7"/>
        <v>2502800</v>
      </c>
    </row>
    <row r="433" spans="1:30" x14ac:dyDescent="0.3">
      <c r="A433" s="15" t="s">
        <v>859</v>
      </c>
      <c r="B433" s="14" t="s">
        <v>860</v>
      </c>
      <c r="C433" s="14">
        <v>1</v>
      </c>
      <c r="D433" s="14">
        <v>0</v>
      </c>
      <c r="E433" s="17">
        <v>9627231</v>
      </c>
      <c r="F433" s="17">
        <v>182508</v>
      </c>
      <c r="G433" s="17">
        <v>0</v>
      </c>
      <c r="H433" s="17">
        <v>0</v>
      </c>
      <c r="I433" s="17">
        <v>694371</v>
      </c>
      <c r="J433" s="17">
        <v>2237090</v>
      </c>
      <c r="K433" s="17">
        <v>0</v>
      </c>
      <c r="L433" s="17">
        <v>0</v>
      </c>
      <c r="M433" s="17">
        <v>0</v>
      </c>
      <c r="N433" s="17">
        <v>0</v>
      </c>
      <c r="O433" s="17">
        <v>0</v>
      </c>
      <c r="P433" s="17">
        <v>733873</v>
      </c>
      <c r="Q433" s="17">
        <v>596640</v>
      </c>
      <c r="R433" s="17">
        <v>257976</v>
      </c>
      <c r="S433" s="17">
        <v>19340</v>
      </c>
      <c r="T433" s="17">
        <v>8068</v>
      </c>
      <c r="U433" s="17">
        <v>76424</v>
      </c>
      <c r="V433" s="17">
        <v>23651</v>
      </c>
      <c r="W433" s="17">
        <v>0</v>
      </c>
      <c r="X433" s="17">
        <v>536745</v>
      </c>
      <c r="Y433" s="17">
        <v>0</v>
      </c>
      <c r="Z433" s="17">
        <v>0</v>
      </c>
      <c r="AA433" s="17">
        <v>14993917</v>
      </c>
      <c r="AB433" s="17">
        <v>0</v>
      </c>
      <c r="AC433" s="17">
        <v>100000</v>
      </c>
      <c r="AD433" s="17">
        <f t="shared" si="7"/>
        <v>12756827</v>
      </c>
    </row>
    <row r="434" spans="1:30" x14ac:dyDescent="0.3">
      <c r="A434" s="15" t="s">
        <v>861</v>
      </c>
      <c r="B434" s="14" t="s">
        <v>862</v>
      </c>
      <c r="C434" s="14">
        <v>1</v>
      </c>
      <c r="D434" s="14">
        <v>0</v>
      </c>
      <c r="E434" s="17">
        <v>16526241</v>
      </c>
      <c r="F434" s="17">
        <v>0</v>
      </c>
      <c r="G434" s="17">
        <v>0</v>
      </c>
      <c r="H434" s="17">
        <v>0</v>
      </c>
      <c r="I434" s="17">
        <v>3206293</v>
      </c>
      <c r="J434" s="17">
        <v>2476001</v>
      </c>
      <c r="K434" s="17">
        <v>364700</v>
      </c>
      <c r="L434" s="17">
        <v>0</v>
      </c>
      <c r="M434" s="17">
        <v>0</v>
      </c>
      <c r="N434" s="17">
        <v>0</v>
      </c>
      <c r="O434" s="17">
        <v>0</v>
      </c>
      <c r="P434" s="17">
        <v>1739616</v>
      </c>
      <c r="Q434" s="17">
        <v>648975</v>
      </c>
      <c r="R434" s="17">
        <v>136060</v>
      </c>
      <c r="S434" s="17">
        <v>41300</v>
      </c>
      <c r="T434" s="17">
        <v>17231</v>
      </c>
      <c r="U434" s="17">
        <v>161819</v>
      </c>
      <c r="V434" s="17">
        <v>44836</v>
      </c>
      <c r="W434" s="17">
        <v>0</v>
      </c>
      <c r="X434" s="17">
        <v>0</v>
      </c>
      <c r="Y434" s="17">
        <v>0</v>
      </c>
      <c r="Z434" s="17">
        <v>0</v>
      </c>
      <c r="AA434" s="17">
        <v>25363072</v>
      </c>
      <c r="AB434" s="17">
        <v>0</v>
      </c>
      <c r="AC434" s="17">
        <v>0</v>
      </c>
      <c r="AD434" s="17">
        <f t="shared" si="7"/>
        <v>22522371</v>
      </c>
    </row>
    <row r="435" spans="1:30" x14ac:dyDescent="0.3">
      <c r="A435" s="15" t="s">
        <v>863</v>
      </c>
      <c r="B435" s="14" t="s">
        <v>864</v>
      </c>
      <c r="C435" s="14">
        <v>1</v>
      </c>
      <c r="D435" s="14">
        <v>0</v>
      </c>
      <c r="E435" s="17">
        <v>7796461</v>
      </c>
      <c r="F435" s="17">
        <v>0</v>
      </c>
      <c r="G435" s="17">
        <v>0</v>
      </c>
      <c r="H435" s="17">
        <v>5313</v>
      </c>
      <c r="I435" s="17">
        <v>1226635</v>
      </c>
      <c r="J435" s="17">
        <v>1493677</v>
      </c>
      <c r="K435" s="17">
        <v>0</v>
      </c>
      <c r="L435" s="17">
        <v>0</v>
      </c>
      <c r="M435" s="17">
        <v>0</v>
      </c>
      <c r="N435" s="17">
        <v>0</v>
      </c>
      <c r="O435" s="17">
        <v>0</v>
      </c>
      <c r="P435" s="17">
        <v>828123</v>
      </c>
      <c r="Q435" s="17">
        <v>151327</v>
      </c>
      <c r="R435" s="17">
        <v>0</v>
      </c>
      <c r="S435" s="17">
        <v>13632</v>
      </c>
      <c r="T435" s="17">
        <v>5687</v>
      </c>
      <c r="U435" s="17">
        <v>53998</v>
      </c>
      <c r="V435" s="17">
        <v>14711</v>
      </c>
      <c r="W435" s="17">
        <v>0</v>
      </c>
      <c r="X435" s="17">
        <v>87360</v>
      </c>
      <c r="Y435" s="17">
        <v>0</v>
      </c>
      <c r="Z435" s="17">
        <v>0</v>
      </c>
      <c r="AA435" s="17">
        <v>11676924</v>
      </c>
      <c r="AB435" s="17">
        <v>0</v>
      </c>
      <c r="AC435" s="17">
        <v>0</v>
      </c>
      <c r="AD435" s="17">
        <f t="shared" si="7"/>
        <v>10183247</v>
      </c>
    </row>
    <row r="436" spans="1:30" x14ac:dyDescent="0.3">
      <c r="A436" s="15" t="s">
        <v>865</v>
      </c>
      <c r="B436" s="14" t="s">
        <v>866</v>
      </c>
      <c r="C436" s="14">
        <v>1</v>
      </c>
      <c r="D436" s="14">
        <v>0</v>
      </c>
      <c r="E436" s="17">
        <v>5205108</v>
      </c>
      <c r="F436" s="17">
        <v>0</v>
      </c>
      <c r="G436" s="17">
        <v>0</v>
      </c>
      <c r="H436" s="17">
        <v>0</v>
      </c>
      <c r="I436" s="17">
        <v>953816</v>
      </c>
      <c r="J436" s="17">
        <v>1978269</v>
      </c>
      <c r="K436" s="17">
        <v>0</v>
      </c>
      <c r="L436" s="17">
        <v>0</v>
      </c>
      <c r="M436" s="17">
        <v>0</v>
      </c>
      <c r="N436" s="17">
        <v>0</v>
      </c>
      <c r="O436" s="17">
        <v>0</v>
      </c>
      <c r="P436" s="17">
        <v>855290</v>
      </c>
      <c r="Q436" s="17">
        <v>283020</v>
      </c>
      <c r="R436" s="17">
        <v>169387</v>
      </c>
      <c r="S436" s="17">
        <v>13632</v>
      </c>
      <c r="T436" s="17">
        <v>5687</v>
      </c>
      <c r="U436" s="17">
        <v>55629</v>
      </c>
      <c r="V436" s="17">
        <v>13257</v>
      </c>
      <c r="W436" s="17">
        <v>0</v>
      </c>
      <c r="X436" s="17">
        <v>0</v>
      </c>
      <c r="Y436" s="17">
        <v>0</v>
      </c>
      <c r="Z436" s="17">
        <v>0</v>
      </c>
      <c r="AA436" s="17">
        <v>9533095</v>
      </c>
      <c r="AB436" s="17">
        <v>0</v>
      </c>
      <c r="AC436" s="17">
        <v>0</v>
      </c>
      <c r="AD436" s="17">
        <f t="shared" si="7"/>
        <v>7554826</v>
      </c>
    </row>
    <row r="437" spans="1:30" x14ac:dyDescent="0.3">
      <c r="A437" s="15" t="s">
        <v>867</v>
      </c>
      <c r="B437" s="14" t="s">
        <v>868</v>
      </c>
      <c r="C437" s="14">
        <v>1</v>
      </c>
      <c r="D437" s="14">
        <v>0</v>
      </c>
      <c r="E437" s="17">
        <v>45092841</v>
      </c>
      <c r="F437" s="17">
        <v>794436</v>
      </c>
      <c r="G437" s="17">
        <v>0</v>
      </c>
      <c r="H437" s="17">
        <v>13452</v>
      </c>
      <c r="I437" s="17">
        <v>4317073</v>
      </c>
      <c r="J437" s="17">
        <v>8860675</v>
      </c>
      <c r="K437" s="17">
        <v>0</v>
      </c>
      <c r="L437" s="17">
        <v>0</v>
      </c>
      <c r="M437" s="17">
        <v>0</v>
      </c>
      <c r="N437" s="17">
        <v>0</v>
      </c>
      <c r="O437" s="17">
        <v>0</v>
      </c>
      <c r="P437" s="17">
        <v>3125300</v>
      </c>
      <c r="Q437" s="17">
        <v>1156340</v>
      </c>
      <c r="R437" s="17">
        <v>1879264</v>
      </c>
      <c r="S437" s="17">
        <v>78975</v>
      </c>
      <c r="T437" s="17">
        <v>32950</v>
      </c>
      <c r="U437" s="17">
        <v>291309</v>
      </c>
      <c r="V437" s="17">
        <v>97601</v>
      </c>
      <c r="W437" s="17">
        <v>0</v>
      </c>
      <c r="X437" s="17">
        <v>1814424</v>
      </c>
      <c r="Y437" s="17">
        <v>0</v>
      </c>
      <c r="Z437" s="17">
        <v>0</v>
      </c>
      <c r="AA437" s="17">
        <v>67554640</v>
      </c>
      <c r="AB437" s="17">
        <v>0</v>
      </c>
      <c r="AC437" s="17">
        <v>1071951</v>
      </c>
      <c r="AD437" s="17">
        <f t="shared" si="7"/>
        <v>58693965</v>
      </c>
    </row>
    <row r="438" spans="1:30" x14ac:dyDescent="0.3">
      <c r="A438" s="15" t="s">
        <v>869</v>
      </c>
      <c r="B438" s="14" t="s">
        <v>870</v>
      </c>
      <c r="C438" s="14">
        <v>1</v>
      </c>
      <c r="D438" s="14">
        <v>0</v>
      </c>
      <c r="E438" s="17">
        <v>21503551</v>
      </c>
      <c r="F438" s="17">
        <v>0</v>
      </c>
      <c r="G438" s="17">
        <v>1129414</v>
      </c>
      <c r="H438" s="17">
        <v>0</v>
      </c>
      <c r="I438" s="17">
        <v>4086351</v>
      </c>
      <c r="J438" s="17">
        <v>4133076</v>
      </c>
      <c r="K438" s="17">
        <v>0</v>
      </c>
      <c r="L438" s="17">
        <v>0</v>
      </c>
      <c r="M438" s="17">
        <v>0</v>
      </c>
      <c r="N438" s="17">
        <v>0</v>
      </c>
      <c r="O438" s="17">
        <v>0</v>
      </c>
      <c r="P438" s="17">
        <v>2181489</v>
      </c>
      <c r="Q438" s="17">
        <v>1308267</v>
      </c>
      <c r="R438" s="17">
        <v>473670</v>
      </c>
      <c r="S438" s="17">
        <v>131645</v>
      </c>
      <c r="T438" s="17">
        <v>54925</v>
      </c>
      <c r="U438" s="17">
        <v>481495</v>
      </c>
      <c r="V438" s="17">
        <v>81028</v>
      </c>
      <c r="W438" s="17">
        <v>0</v>
      </c>
      <c r="X438" s="17">
        <v>484443</v>
      </c>
      <c r="Y438" s="17">
        <v>0</v>
      </c>
      <c r="Z438" s="17">
        <v>0</v>
      </c>
      <c r="AA438" s="17">
        <v>36049354</v>
      </c>
      <c r="AB438" s="17">
        <v>0</v>
      </c>
      <c r="AC438" s="17">
        <v>0</v>
      </c>
      <c r="AD438" s="17">
        <f t="shared" si="7"/>
        <v>31916278</v>
      </c>
    </row>
    <row r="439" spans="1:30" x14ac:dyDescent="0.3">
      <c r="A439" s="15" t="s">
        <v>871</v>
      </c>
      <c r="B439" s="14" t="s">
        <v>872</v>
      </c>
      <c r="C439" s="14">
        <v>1</v>
      </c>
      <c r="D439" s="14">
        <v>0</v>
      </c>
      <c r="E439" s="17">
        <v>5033695</v>
      </c>
      <c r="F439" s="17">
        <v>0</v>
      </c>
      <c r="G439" s="17">
        <v>401645</v>
      </c>
      <c r="H439" s="17">
        <v>815</v>
      </c>
      <c r="I439" s="17">
        <v>894905</v>
      </c>
      <c r="J439" s="17">
        <v>759339</v>
      </c>
      <c r="K439" s="17">
        <v>0</v>
      </c>
      <c r="L439" s="17">
        <v>0</v>
      </c>
      <c r="M439" s="17">
        <v>0</v>
      </c>
      <c r="N439" s="17">
        <v>0</v>
      </c>
      <c r="O439" s="17">
        <v>0</v>
      </c>
      <c r="P439" s="17">
        <v>1862446</v>
      </c>
      <c r="Q439" s="17">
        <v>416703</v>
      </c>
      <c r="R439" s="17">
        <v>50009</v>
      </c>
      <c r="S439" s="17">
        <v>11680</v>
      </c>
      <c r="T439" s="17">
        <v>9229</v>
      </c>
      <c r="U439" s="17">
        <v>135723</v>
      </c>
      <c r="V439" s="17">
        <v>12967</v>
      </c>
      <c r="W439" s="17">
        <v>0</v>
      </c>
      <c r="X439" s="17">
        <v>110700</v>
      </c>
      <c r="Y439" s="17">
        <v>0</v>
      </c>
      <c r="Z439" s="17">
        <v>0</v>
      </c>
      <c r="AA439" s="17">
        <v>9699856</v>
      </c>
      <c r="AB439" s="17">
        <v>0</v>
      </c>
      <c r="AC439" s="17">
        <v>0</v>
      </c>
      <c r="AD439" s="17">
        <f t="shared" si="7"/>
        <v>8940517</v>
      </c>
    </row>
    <row r="440" spans="1:30" x14ac:dyDescent="0.3">
      <c r="A440" s="15" t="s">
        <v>873</v>
      </c>
      <c r="B440" s="14" t="s">
        <v>874</v>
      </c>
      <c r="C440" s="14">
        <v>1</v>
      </c>
      <c r="D440" s="14">
        <v>0</v>
      </c>
      <c r="E440" s="17">
        <v>42361448</v>
      </c>
      <c r="F440" s="17">
        <v>0</v>
      </c>
      <c r="G440" s="17">
        <v>5419391</v>
      </c>
      <c r="H440" s="17">
        <v>0</v>
      </c>
      <c r="I440" s="17">
        <v>8010749</v>
      </c>
      <c r="J440" s="17">
        <v>3120607</v>
      </c>
      <c r="K440" s="17">
        <v>0</v>
      </c>
      <c r="L440" s="17">
        <v>0</v>
      </c>
      <c r="M440" s="17">
        <v>0</v>
      </c>
      <c r="N440" s="17">
        <v>0</v>
      </c>
      <c r="O440" s="17">
        <v>0</v>
      </c>
      <c r="P440" s="17">
        <v>3798105</v>
      </c>
      <c r="Q440" s="17">
        <v>3213476</v>
      </c>
      <c r="R440" s="17">
        <v>139868</v>
      </c>
      <c r="S440" s="17">
        <v>123466</v>
      </c>
      <c r="T440" s="17">
        <v>51512</v>
      </c>
      <c r="U440" s="17">
        <v>499902</v>
      </c>
      <c r="V440" s="17">
        <v>137227</v>
      </c>
      <c r="W440" s="17">
        <v>2542322</v>
      </c>
      <c r="X440" s="17">
        <v>842411</v>
      </c>
      <c r="Y440" s="17">
        <v>0</v>
      </c>
      <c r="Z440" s="17">
        <v>0</v>
      </c>
      <c r="AA440" s="17">
        <v>70260484</v>
      </c>
      <c r="AB440" s="17">
        <v>0</v>
      </c>
      <c r="AC440" s="17">
        <v>0</v>
      </c>
      <c r="AD440" s="17">
        <f t="shared" si="7"/>
        <v>67139877</v>
      </c>
    </row>
    <row r="441" spans="1:30" x14ac:dyDescent="0.3">
      <c r="A441" s="15" t="s">
        <v>875</v>
      </c>
      <c r="B441" s="14" t="s">
        <v>876</v>
      </c>
      <c r="C441" s="14">
        <v>1</v>
      </c>
      <c r="D441" s="14">
        <v>0</v>
      </c>
      <c r="E441" s="17">
        <v>6983068</v>
      </c>
      <c r="F441" s="17">
        <v>0</v>
      </c>
      <c r="G441" s="17">
        <v>327764</v>
      </c>
      <c r="H441" s="17">
        <v>1903</v>
      </c>
      <c r="I441" s="17">
        <v>1210611</v>
      </c>
      <c r="J441" s="17">
        <v>1504628</v>
      </c>
      <c r="K441" s="17">
        <v>0</v>
      </c>
      <c r="L441" s="17">
        <v>0</v>
      </c>
      <c r="M441" s="17">
        <v>0</v>
      </c>
      <c r="N441" s="17">
        <v>0</v>
      </c>
      <c r="O441" s="17">
        <v>0</v>
      </c>
      <c r="P441" s="17">
        <v>2314692</v>
      </c>
      <c r="Q441" s="17">
        <v>255338</v>
      </c>
      <c r="R441" s="17">
        <v>174447</v>
      </c>
      <c r="S441" s="17">
        <v>45645</v>
      </c>
      <c r="T441" s="17">
        <v>19043</v>
      </c>
      <c r="U441" s="17">
        <v>181449</v>
      </c>
      <c r="V441" s="17">
        <v>20131</v>
      </c>
      <c r="W441" s="17">
        <v>0</v>
      </c>
      <c r="X441" s="17">
        <v>489000</v>
      </c>
      <c r="Y441" s="17">
        <v>0</v>
      </c>
      <c r="Z441" s="17">
        <v>0</v>
      </c>
      <c r="AA441" s="17">
        <v>13527719</v>
      </c>
      <c r="AB441" s="17">
        <v>0</v>
      </c>
      <c r="AC441" s="17">
        <v>0</v>
      </c>
      <c r="AD441" s="17">
        <f t="shared" si="7"/>
        <v>12023091</v>
      </c>
    </row>
    <row r="442" spans="1:30" x14ac:dyDescent="0.3">
      <c r="A442" s="15" t="s">
        <v>877</v>
      </c>
      <c r="B442" s="14" t="s">
        <v>878</v>
      </c>
      <c r="C442" s="14">
        <v>1</v>
      </c>
      <c r="D442" s="14">
        <v>0</v>
      </c>
      <c r="E442" s="17">
        <v>6981719</v>
      </c>
      <c r="F442" s="17">
        <v>0</v>
      </c>
      <c r="G442" s="17">
        <v>257531</v>
      </c>
      <c r="H442" s="17">
        <v>10264</v>
      </c>
      <c r="I442" s="17">
        <v>1618746</v>
      </c>
      <c r="J442" s="17">
        <v>1124753</v>
      </c>
      <c r="K442" s="17">
        <v>0</v>
      </c>
      <c r="L442" s="17">
        <v>0</v>
      </c>
      <c r="M442" s="17">
        <v>0</v>
      </c>
      <c r="N442" s="17">
        <v>0</v>
      </c>
      <c r="O442" s="17">
        <v>0</v>
      </c>
      <c r="P442" s="17">
        <v>1123018</v>
      </c>
      <c r="Q442" s="17">
        <v>539446</v>
      </c>
      <c r="R442" s="17">
        <v>16339</v>
      </c>
      <c r="S442" s="17">
        <v>47382</v>
      </c>
      <c r="T442" s="17">
        <v>19768</v>
      </c>
      <c r="U442" s="17">
        <v>188323</v>
      </c>
      <c r="V442" s="17">
        <v>31384</v>
      </c>
      <c r="W442" s="17">
        <v>0</v>
      </c>
      <c r="X442" s="17">
        <v>253490</v>
      </c>
      <c r="Y442" s="17">
        <v>5860</v>
      </c>
      <c r="Z442" s="17">
        <v>0</v>
      </c>
      <c r="AA442" s="17">
        <v>12218023</v>
      </c>
      <c r="AB442" s="17">
        <v>0</v>
      </c>
      <c r="AC442" s="17">
        <v>0</v>
      </c>
      <c r="AD442" s="17">
        <f t="shared" si="7"/>
        <v>11093270</v>
      </c>
    </row>
    <row r="443" spans="1:30" x14ac:dyDescent="0.3">
      <c r="A443" s="15" t="s">
        <v>879</v>
      </c>
      <c r="B443" s="14" t="s">
        <v>880</v>
      </c>
      <c r="C443" s="14">
        <v>1</v>
      </c>
      <c r="D443" s="14">
        <v>0</v>
      </c>
      <c r="E443" s="17">
        <v>5411263</v>
      </c>
      <c r="F443" s="17">
        <v>0</v>
      </c>
      <c r="G443" s="17">
        <v>928893</v>
      </c>
      <c r="H443" s="17">
        <v>0</v>
      </c>
      <c r="I443" s="17">
        <v>1390286</v>
      </c>
      <c r="J443" s="17">
        <v>1132316</v>
      </c>
      <c r="K443" s="17">
        <v>0</v>
      </c>
      <c r="L443" s="17">
        <v>0</v>
      </c>
      <c r="M443" s="17">
        <v>0</v>
      </c>
      <c r="N443" s="17">
        <v>0</v>
      </c>
      <c r="O443" s="17">
        <v>0</v>
      </c>
      <c r="P443" s="17">
        <v>1467899</v>
      </c>
      <c r="Q443" s="17">
        <v>651996</v>
      </c>
      <c r="R443" s="17">
        <v>161323</v>
      </c>
      <c r="S443" s="17">
        <v>39638</v>
      </c>
      <c r="T443" s="17">
        <v>16537</v>
      </c>
      <c r="U443" s="17">
        <v>149645</v>
      </c>
      <c r="V443" s="17">
        <v>27471</v>
      </c>
      <c r="W443" s="17">
        <v>0</v>
      </c>
      <c r="X443" s="17">
        <v>58114</v>
      </c>
      <c r="Y443" s="17">
        <v>0</v>
      </c>
      <c r="Z443" s="17">
        <v>0</v>
      </c>
      <c r="AA443" s="17">
        <v>11435381</v>
      </c>
      <c r="AB443" s="17">
        <v>0</v>
      </c>
      <c r="AC443" s="17">
        <v>0</v>
      </c>
      <c r="AD443" s="17">
        <f t="shared" si="7"/>
        <v>10303065</v>
      </c>
    </row>
    <row r="444" spans="1:30" x14ac:dyDescent="0.3">
      <c r="A444" s="15" t="s">
        <v>881</v>
      </c>
      <c r="B444" s="14" t="s">
        <v>882</v>
      </c>
      <c r="C444" s="14">
        <v>1</v>
      </c>
      <c r="D444" s="14">
        <v>0</v>
      </c>
      <c r="E444" s="17">
        <v>10466523</v>
      </c>
      <c r="F444" s="17">
        <v>0</v>
      </c>
      <c r="G444" s="17">
        <v>539632</v>
      </c>
      <c r="H444" s="17">
        <v>0</v>
      </c>
      <c r="I444" s="17">
        <v>3805887</v>
      </c>
      <c r="J444" s="17">
        <v>1790788</v>
      </c>
      <c r="K444" s="17">
        <v>0</v>
      </c>
      <c r="L444" s="17">
        <v>0</v>
      </c>
      <c r="M444" s="17">
        <v>0</v>
      </c>
      <c r="N444" s="17">
        <v>0</v>
      </c>
      <c r="O444" s="17">
        <v>0</v>
      </c>
      <c r="P444" s="17">
        <v>3195714</v>
      </c>
      <c r="Q444" s="17">
        <v>436874</v>
      </c>
      <c r="R444" s="17">
        <v>271586</v>
      </c>
      <c r="S444" s="17">
        <v>57595</v>
      </c>
      <c r="T444" s="17">
        <v>22809</v>
      </c>
      <c r="U444" s="17">
        <v>235843</v>
      </c>
      <c r="V444" s="17">
        <v>51711</v>
      </c>
      <c r="W444" s="17">
        <v>0</v>
      </c>
      <c r="X444" s="17">
        <v>456500</v>
      </c>
      <c r="Y444" s="17">
        <v>23753</v>
      </c>
      <c r="Z444" s="17">
        <v>0</v>
      </c>
      <c r="AA444" s="17">
        <v>21355215</v>
      </c>
      <c r="AB444" s="17">
        <v>0</v>
      </c>
      <c r="AC444" s="17">
        <v>0</v>
      </c>
      <c r="AD444" s="17">
        <f t="shared" si="7"/>
        <v>19564427</v>
      </c>
    </row>
    <row r="445" spans="1:30" x14ac:dyDescent="0.3">
      <c r="A445" s="15" t="s">
        <v>883</v>
      </c>
      <c r="B445" s="14" t="s">
        <v>884</v>
      </c>
      <c r="C445" s="14">
        <v>1</v>
      </c>
      <c r="D445" s="14">
        <v>1</v>
      </c>
      <c r="E445" s="17">
        <v>38763798</v>
      </c>
      <c r="F445" s="17">
        <v>0</v>
      </c>
      <c r="G445" s="17">
        <v>729146</v>
      </c>
      <c r="H445" s="17">
        <v>0</v>
      </c>
      <c r="I445" s="17">
        <v>29514613</v>
      </c>
      <c r="J445" s="17">
        <v>1001595</v>
      </c>
      <c r="K445" s="17">
        <v>0</v>
      </c>
      <c r="L445" s="17">
        <v>0</v>
      </c>
      <c r="M445" s="17">
        <v>0</v>
      </c>
      <c r="N445" s="17">
        <v>0</v>
      </c>
      <c r="O445" s="17">
        <v>0</v>
      </c>
      <c r="P445" s="17">
        <v>2881844</v>
      </c>
      <c r="Q445" s="17">
        <v>1800005</v>
      </c>
      <c r="R445" s="17">
        <v>678980</v>
      </c>
      <c r="S445" s="17">
        <v>125797</v>
      </c>
      <c r="T445" s="17">
        <v>134851</v>
      </c>
      <c r="U445" s="17">
        <v>2146513</v>
      </c>
      <c r="V445" s="17">
        <v>303322</v>
      </c>
      <c r="W445" s="17">
        <v>0</v>
      </c>
      <c r="X445" s="17">
        <v>5825681</v>
      </c>
      <c r="Y445" s="17">
        <v>0</v>
      </c>
      <c r="Z445" s="17">
        <v>0</v>
      </c>
      <c r="AA445" s="17">
        <v>83906145</v>
      </c>
      <c r="AB445" s="17">
        <v>0</v>
      </c>
      <c r="AC445" s="17">
        <v>546155</v>
      </c>
      <c r="AD445" s="17">
        <f t="shared" si="7"/>
        <v>82904550</v>
      </c>
    </row>
    <row r="446" spans="1:30" x14ac:dyDescent="0.3">
      <c r="A446" s="15" t="s">
        <v>885</v>
      </c>
      <c r="B446" s="14" t="s">
        <v>886</v>
      </c>
      <c r="C446" s="14">
        <v>1</v>
      </c>
      <c r="D446" s="14">
        <v>0</v>
      </c>
      <c r="E446" s="17">
        <v>11295803</v>
      </c>
      <c r="F446" s="17">
        <v>0</v>
      </c>
      <c r="G446" s="17">
        <v>0</v>
      </c>
      <c r="H446" s="17">
        <v>36389</v>
      </c>
      <c r="I446" s="17">
        <v>1656540</v>
      </c>
      <c r="J446" s="17">
        <v>2643719</v>
      </c>
      <c r="K446" s="17">
        <v>0</v>
      </c>
      <c r="L446" s="17">
        <v>0</v>
      </c>
      <c r="M446" s="17">
        <v>0</v>
      </c>
      <c r="N446" s="17">
        <v>0</v>
      </c>
      <c r="O446" s="17">
        <v>0</v>
      </c>
      <c r="P446" s="17">
        <v>2054541</v>
      </c>
      <c r="Q446" s="17">
        <v>475599</v>
      </c>
      <c r="R446" s="17">
        <v>115775</v>
      </c>
      <c r="S446" s="17">
        <v>14995</v>
      </c>
      <c r="T446" s="17">
        <v>6256</v>
      </c>
      <c r="U446" s="17">
        <v>59590</v>
      </c>
      <c r="V446" s="17">
        <v>21003</v>
      </c>
      <c r="W446" s="17">
        <v>0</v>
      </c>
      <c r="X446" s="17">
        <v>157825</v>
      </c>
      <c r="Y446" s="17">
        <v>0</v>
      </c>
      <c r="Z446" s="17">
        <v>0</v>
      </c>
      <c r="AA446" s="17">
        <v>18538035</v>
      </c>
      <c r="AB446" s="17">
        <v>0</v>
      </c>
      <c r="AC446" s="17">
        <v>146944</v>
      </c>
      <c r="AD446" s="17">
        <f t="shared" si="7"/>
        <v>15894316</v>
      </c>
    </row>
    <row r="447" spans="1:30" x14ac:dyDescent="0.3">
      <c r="A447" s="15" t="s">
        <v>887</v>
      </c>
      <c r="B447" s="14" t="s">
        <v>888</v>
      </c>
      <c r="C447" s="14">
        <v>1</v>
      </c>
      <c r="D447" s="14">
        <v>0</v>
      </c>
      <c r="E447" s="17">
        <v>12340925</v>
      </c>
      <c r="F447" s="17">
        <v>0</v>
      </c>
      <c r="G447" s="17">
        <v>0</v>
      </c>
      <c r="H447" s="17">
        <v>0</v>
      </c>
      <c r="I447" s="17">
        <v>1660412</v>
      </c>
      <c r="J447" s="17">
        <v>2093075</v>
      </c>
      <c r="K447" s="17">
        <v>0</v>
      </c>
      <c r="L447" s="17">
        <v>0</v>
      </c>
      <c r="M447" s="17">
        <v>0</v>
      </c>
      <c r="N447" s="17">
        <v>0</v>
      </c>
      <c r="O447" s="17">
        <v>0</v>
      </c>
      <c r="P447" s="17">
        <v>1700102</v>
      </c>
      <c r="Q447" s="17">
        <v>809099</v>
      </c>
      <c r="R447" s="17">
        <v>0</v>
      </c>
      <c r="S447" s="17">
        <v>20523</v>
      </c>
      <c r="T447" s="17">
        <v>8562</v>
      </c>
      <c r="U447" s="17">
        <v>77392</v>
      </c>
      <c r="V447" s="17">
        <v>25993</v>
      </c>
      <c r="W447" s="17">
        <v>0</v>
      </c>
      <c r="X447" s="17">
        <v>244845</v>
      </c>
      <c r="Y447" s="17">
        <v>26193</v>
      </c>
      <c r="Z447" s="17">
        <v>0</v>
      </c>
      <c r="AA447" s="17">
        <v>19007121</v>
      </c>
      <c r="AB447" s="17">
        <v>0</v>
      </c>
      <c r="AC447" s="17">
        <v>0</v>
      </c>
      <c r="AD447" s="17">
        <f t="shared" si="7"/>
        <v>16914046</v>
      </c>
    </row>
    <row r="448" spans="1:30" x14ac:dyDescent="0.3">
      <c r="A448" s="15" t="s">
        <v>889</v>
      </c>
      <c r="B448" s="14" t="s">
        <v>890</v>
      </c>
      <c r="C448" s="14">
        <v>1</v>
      </c>
      <c r="D448" s="14">
        <v>0</v>
      </c>
      <c r="E448" s="17">
        <v>3584949</v>
      </c>
      <c r="F448" s="17">
        <v>0</v>
      </c>
      <c r="G448" s="17">
        <v>326146</v>
      </c>
      <c r="H448" s="17">
        <v>0</v>
      </c>
      <c r="I448" s="17">
        <v>440260</v>
      </c>
      <c r="J448" s="17">
        <v>470496</v>
      </c>
      <c r="K448" s="17">
        <v>0</v>
      </c>
      <c r="L448" s="17">
        <v>0</v>
      </c>
      <c r="M448" s="17">
        <v>0</v>
      </c>
      <c r="N448" s="17">
        <v>0</v>
      </c>
      <c r="O448" s="17">
        <v>0</v>
      </c>
      <c r="P448" s="17">
        <v>319198</v>
      </c>
      <c r="Q448" s="17">
        <v>0</v>
      </c>
      <c r="R448" s="17">
        <v>0</v>
      </c>
      <c r="S448" s="17">
        <v>4255</v>
      </c>
      <c r="T448" s="17">
        <v>1775</v>
      </c>
      <c r="U448" s="17">
        <v>16485</v>
      </c>
      <c r="V448" s="17">
        <v>1588</v>
      </c>
      <c r="W448" s="17">
        <v>0</v>
      </c>
      <c r="X448" s="17">
        <v>28874</v>
      </c>
      <c r="Y448" s="17">
        <v>0</v>
      </c>
      <c r="Z448" s="17">
        <v>0</v>
      </c>
      <c r="AA448" s="17">
        <v>5194026</v>
      </c>
      <c r="AB448" s="17">
        <v>0</v>
      </c>
      <c r="AC448" s="17">
        <v>100000</v>
      </c>
      <c r="AD448" s="17">
        <f t="shared" si="7"/>
        <v>4723530</v>
      </c>
    </row>
    <row r="449" spans="1:30" x14ac:dyDescent="0.3">
      <c r="A449" s="15" t="s">
        <v>891</v>
      </c>
      <c r="B449" s="14" t="s">
        <v>892</v>
      </c>
      <c r="C449" s="14">
        <v>1</v>
      </c>
      <c r="D449" s="14">
        <v>0</v>
      </c>
      <c r="E449" s="17">
        <v>1810824</v>
      </c>
      <c r="F449" s="17">
        <v>0</v>
      </c>
      <c r="G449" s="17">
        <v>0</v>
      </c>
      <c r="H449" s="17">
        <v>0</v>
      </c>
      <c r="I449" s="17">
        <v>311232</v>
      </c>
      <c r="J449" s="17">
        <v>605133</v>
      </c>
      <c r="K449" s="17">
        <v>0</v>
      </c>
      <c r="L449" s="17">
        <v>0</v>
      </c>
      <c r="M449" s="17">
        <v>0</v>
      </c>
      <c r="N449" s="17">
        <v>0</v>
      </c>
      <c r="O449" s="17">
        <v>0</v>
      </c>
      <c r="P449" s="17">
        <v>367252</v>
      </c>
      <c r="Q449" s="17">
        <v>43509</v>
      </c>
      <c r="R449" s="17">
        <v>0</v>
      </c>
      <c r="S449" s="17">
        <v>4531</v>
      </c>
      <c r="T449" s="17">
        <v>2137</v>
      </c>
      <c r="U449" s="17">
        <v>18234</v>
      </c>
      <c r="V449" s="17">
        <v>1027</v>
      </c>
      <c r="W449" s="17">
        <v>0</v>
      </c>
      <c r="X449" s="17">
        <v>54000</v>
      </c>
      <c r="Y449" s="17">
        <v>0</v>
      </c>
      <c r="Z449" s="17">
        <v>0</v>
      </c>
      <c r="AA449" s="17">
        <v>3217879</v>
      </c>
      <c r="AB449" s="17">
        <v>0</v>
      </c>
      <c r="AC449" s="17">
        <v>0</v>
      </c>
      <c r="AD449" s="17">
        <f t="shared" si="7"/>
        <v>2612746</v>
      </c>
    </row>
    <row r="450" spans="1:30" x14ac:dyDescent="0.3">
      <c r="A450" s="15" t="s">
        <v>893</v>
      </c>
      <c r="B450" s="14" t="s">
        <v>894</v>
      </c>
      <c r="C450" s="14">
        <v>1</v>
      </c>
      <c r="D450" s="14">
        <v>0</v>
      </c>
      <c r="E450" s="17">
        <v>19917419</v>
      </c>
      <c r="F450" s="17">
        <v>0</v>
      </c>
      <c r="G450" s="17">
        <v>0</v>
      </c>
      <c r="H450" s="17">
        <v>0</v>
      </c>
      <c r="I450" s="17">
        <v>2198867</v>
      </c>
      <c r="J450" s="17">
        <v>3017846</v>
      </c>
      <c r="K450" s="17">
        <v>0</v>
      </c>
      <c r="L450" s="17">
        <v>0</v>
      </c>
      <c r="M450" s="17">
        <v>0</v>
      </c>
      <c r="N450" s="17">
        <v>0</v>
      </c>
      <c r="O450" s="17">
        <v>0</v>
      </c>
      <c r="P450" s="17">
        <v>2550090</v>
      </c>
      <c r="Q450" s="17">
        <v>645260</v>
      </c>
      <c r="R450" s="17">
        <v>0</v>
      </c>
      <c r="S450" s="17">
        <v>23519</v>
      </c>
      <c r="T450" s="17">
        <v>9812</v>
      </c>
      <c r="U450" s="17">
        <v>91220</v>
      </c>
      <c r="V450" s="17">
        <v>30700</v>
      </c>
      <c r="W450" s="17">
        <v>0</v>
      </c>
      <c r="X450" s="17">
        <v>331708</v>
      </c>
      <c r="Y450" s="17">
        <v>0</v>
      </c>
      <c r="Z450" s="17">
        <v>0</v>
      </c>
      <c r="AA450" s="17">
        <v>28816441</v>
      </c>
      <c r="AB450" s="17">
        <v>0</v>
      </c>
      <c r="AC450" s="17">
        <v>197139</v>
      </c>
      <c r="AD450" s="17">
        <f t="shared" si="7"/>
        <v>25798595</v>
      </c>
    </row>
    <row r="451" spans="1:30" x14ac:dyDescent="0.3">
      <c r="A451" s="15" t="s">
        <v>895</v>
      </c>
      <c r="B451" s="14" t="s">
        <v>896</v>
      </c>
      <c r="C451" s="14">
        <v>1</v>
      </c>
      <c r="D451" s="14">
        <v>0</v>
      </c>
      <c r="E451" s="17">
        <v>2812683</v>
      </c>
      <c r="F451" s="17">
        <v>0</v>
      </c>
      <c r="G451" s="17">
        <v>69877</v>
      </c>
      <c r="H451" s="17">
        <v>0</v>
      </c>
      <c r="I451" s="17">
        <v>395998</v>
      </c>
      <c r="J451" s="17">
        <v>261423</v>
      </c>
      <c r="K451" s="17">
        <v>0</v>
      </c>
      <c r="L451" s="17">
        <v>0</v>
      </c>
      <c r="M451" s="17">
        <v>0</v>
      </c>
      <c r="N451" s="17">
        <v>0</v>
      </c>
      <c r="O451" s="17">
        <v>0</v>
      </c>
      <c r="P451" s="17">
        <v>303410</v>
      </c>
      <c r="Q451" s="17">
        <v>95162</v>
      </c>
      <c r="R451" s="17">
        <v>0</v>
      </c>
      <c r="S451" s="17">
        <v>3865</v>
      </c>
      <c r="T451" s="17">
        <v>489</v>
      </c>
      <c r="U451" s="17">
        <v>14097</v>
      </c>
      <c r="V451" s="17">
        <v>2585</v>
      </c>
      <c r="W451" s="17">
        <v>0</v>
      </c>
      <c r="X451" s="17">
        <v>72000</v>
      </c>
      <c r="Y451" s="17">
        <v>67</v>
      </c>
      <c r="Z451" s="17">
        <v>0</v>
      </c>
      <c r="AA451" s="17">
        <v>4031656</v>
      </c>
      <c r="AB451" s="17">
        <v>0</v>
      </c>
      <c r="AC451" s="17">
        <v>100000</v>
      </c>
      <c r="AD451" s="17">
        <f t="shared" si="7"/>
        <v>3770233</v>
      </c>
    </row>
    <row r="452" spans="1:30" x14ac:dyDescent="0.3">
      <c r="A452" s="15" t="s">
        <v>897</v>
      </c>
      <c r="B452" s="14" t="s">
        <v>898</v>
      </c>
      <c r="C452" s="14">
        <v>1</v>
      </c>
      <c r="D452" s="14">
        <v>0</v>
      </c>
      <c r="E452" s="17">
        <v>4871229</v>
      </c>
      <c r="F452" s="17">
        <v>0</v>
      </c>
      <c r="G452" s="17">
        <v>164835</v>
      </c>
      <c r="H452" s="17">
        <v>7487</v>
      </c>
      <c r="I452" s="17">
        <v>550116</v>
      </c>
      <c r="J452" s="17">
        <v>534451</v>
      </c>
      <c r="K452" s="17">
        <v>0</v>
      </c>
      <c r="L452" s="17">
        <v>0</v>
      </c>
      <c r="M452" s="17">
        <v>0</v>
      </c>
      <c r="N452" s="17">
        <v>0</v>
      </c>
      <c r="O452" s="17">
        <v>0</v>
      </c>
      <c r="P452" s="17">
        <v>719738</v>
      </c>
      <c r="Q452" s="17">
        <v>227584</v>
      </c>
      <c r="R452" s="17">
        <v>19908</v>
      </c>
      <c r="S452" s="17">
        <v>5843</v>
      </c>
      <c r="T452" s="17">
        <v>2437</v>
      </c>
      <c r="U452" s="17">
        <v>22601</v>
      </c>
      <c r="V452" s="17">
        <v>7222</v>
      </c>
      <c r="W452" s="17">
        <v>0</v>
      </c>
      <c r="X452" s="17">
        <v>103377</v>
      </c>
      <c r="Y452" s="17">
        <v>0</v>
      </c>
      <c r="Z452" s="17">
        <v>0</v>
      </c>
      <c r="AA452" s="17">
        <v>7236828</v>
      </c>
      <c r="AB452" s="17">
        <v>0</v>
      </c>
      <c r="AC452" s="17">
        <v>100000</v>
      </c>
      <c r="AD452" s="17">
        <f t="shared" si="7"/>
        <v>6702377</v>
      </c>
    </row>
    <row r="453" spans="1:30" x14ac:dyDescent="0.3">
      <c r="A453" s="15" t="s">
        <v>899</v>
      </c>
      <c r="B453" s="14" t="s">
        <v>900</v>
      </c>
      <c r="C453" s="14">
        <v>1</v>
      </c>
      <c r="D453" s="14">
        <v>0</v>
      </c>
      <c r="E453" s="17">
        <v>5779238</v>
      </c>
      <c r="F453" s="17">
        <v>0</v>
      </c>
      <c r="G453" s="17">
        <v>0</v>
      </c>
      <c r="H453" s="17">
        <v>0</v>
      </c>
      <c r="I453" s="17">
        <v>924612</v>
      </c>
      <c r="J453" s="17">
        <v>690110</v>
      </c>
      <c r="K453" s="17">
        <v>0</v>
      </c>
      <c r="L453" s="17">
        <v>0</v>
      </c>
      <c r="M453" s="17">
        <v>0</v>
      </c>
      <c r="N453" s="17">
        <v>0</v>
      </c>
      <c r="O453" s="17">
        <v>0</v>
      </c>
      <c r="P453" s="17">
        <v>966827</v>
      </c>
      <c r="Q453" s="17">
        <v>496550</v>
      </c>
      <c r="R453" s="17">
        <v>0</v>
      </c>
      <c r="S453" s="17">
        <v>8824</v>
      </c>
      <c r="T453" s="17">
        <v>3681</v>
      </c>
      <c r="U453" s="17">
        <v>32737</v>
      </c>
      <c r="V453" s="17">
        <v>11418</v>
      </c>
      <c r="W453" s="17">
        <v>0</v>
      </c>
      <c r="X453" s="17">
        <v>94222</v>
      </c>
      <c r="Y453" s="17">
        <v>0</v>
      </c>
      <c r="Z453" s="17">
        <v>0</v>
      </c>
      <c r="AA453" s="17">
        <v>9008219</v>
      </c>
      <c r="AB453" s="17">
        <v>0</v>
      </c>
      <c r="AC453" s="17">
        <v>100000</v>
      </c>
      <c r="AD453" s="17">
        <f t="shared" si="7"/>
        <v>8318109</v>
      </c>
    </row>
    <row r="454" spans="1:30" x14ac:dyDescent="0.3">
      <c r="A454" s="15" t="s">
        <v>901</v>
      </c>
      <c r="B454" s="14" t="s">
        <v>902</v>
      </c>
      <c r="C454" s="14">
        <v>1</v>
      </c>
      <c r="D454" s="14">
        <v>0</v>
      </c>
      <c r="E454" s="17">
        <v>6829729</v>
      </c>
      <c r="F454" s="17">
        <v>0</v>
      </c>
      <c r="G454" s="17">
        <v>0</v>
      </c>
      <c r="H454" s="17">
        <v>0</v>
      </c>
      <c r="I454" s="17">
        <v>924889</v>
      </c>
      <c r="J454" s="17">
        <v>1049370</v>
      </c>
      <c r="K454" s="17">
        <v>0</v>
      </c>
      <c r="L454" s="17">
        <v>0</v>
      </c>
      <c r="M454" s="17">
        <v>0</v>
      </c>
      <c r="N454" s="17">
        <v>0</v>
      </c>
      <c r="O454" s="17">
        <v>0</v>
      </c>
      <c r="P454" s="17">
        <v>928736</v>
      </c>
      <c r="Q454" s="17">
        <v>432922</v>
      </c>
      <c r="R454" s="17">
        <v>0</v>
      </c>
      <c r="S454" s="17">
        <v>10142</v>
      </c>
      <c r="T454" s="17">
        <v>4231</v>
      </c>
      <c r="U454" s="17">
        <v>39377</v>
      </c>
      <c r="V454" s="17">
        <v>12681</v>
      </c>
      <c r="W454" s="17">
        <v>0</v>
      </c>
      <c r="X454" s="17">
        <v>141019</v>
      </c>
      <c r="Y454" s="17">
        <v>0</v>
      </c>
      <c r="Z454" s="17">
        <v>0</v>
      </c>
      <c r="AA454" s="17">
        <v>10373096</v>
      </c>
      <c r="AB454" s="17">
        <v>0</v>
      </c>
      <c r="AC454" s="17">
        <v>100000</v>
      </c>
      <c r="AD454" s="17">
        <f t="shared" ref="AD454:AD517" si="8">AA454-J454-K454</f>
        <v>9323726</v>
      </c>
    </row>
    <row r="455" spans="1:30" x14ac:dyDescent="0.3">
      <c r="A455" s="15" t="s">
        <v>903</v>
      </c>
      <c r="B455" s="14" t="s">
        <v>904</v>
      </c>
      <c r="C455" s="14">
        <v>1</v>
      </c>
      <c r="D455" s="14">
        <v>0</v>
      </c>
      <c r="E455" s="17">
        <v>23529510</v>
      </c>
      <c r="F455" s="17">
        <v>0</v>
      </c>
      <c r="G455" s="17">
        <v>0</v>
      </c>
      <c r="H455" s="17">
        <v>0</v>
      </c>
      <c r="I455" s="17">
        <v>1912312</v>
      </c>
      <c r="J455" s="17">
        <v>3747591</v>
      </c>
      <c r="K455" s="17">
        <v>0</v>
      </c>
      <c r="L455" s="17">
        <v>0</v>
      </c>
      <c r="M455" s="17">
        <v>0</v>
      </c>
      <c r="N455" s="17">
        <v>0</v>
      </c>
      <c r="O455" s="17">
        <v>0</v>
      </c>
      <c r="P455" s="17">
        <v>3426359</v>
      </c>
      <c r="Q455" s="17">
        <v>1834277</v>
      </c>
      <c r="R455" s="17">
        <v>0</v>
      </c>
      <c r="S455" s="17">
        <v>41645</v>
      </c>
      <c r="T455" s="17">
        <v>17375</v>
      </c>
      <c r="U455" s="17">
        <v>151217</v>
      </c>
      <c r="V455" s="17">
        <v>54898</v>
      </c>
      <c r="W455" s="17">
        <v>0</v>
      </c>
      <c r="X455" s="17">
        <v>207006</v>
      </c>
      <c r="Y455" s="17">
        <v>0</v>
      </c>
      <c r="Z455" s="17">
        <v>0</v>
      </c>
      <c r="AA455" s="17">
        <v>34922190</v>
      </c>
      <c r="AB455" s="17">
        <v>0</v>
      </c>
      <c r="AC455" s="17">
        <v>227985</v>
      </c>
      <c r="AD455" s="17">
        <f t="shared" si="8"/>
        <v>31174599</v>
      </c>
    </row>
    <row r="456" spans="1:30" x14ac:dyDescent="0.3">
      <c r="A456" s="15" t="s">
        <v>905</v>
      </c>
      <c r="B456" s="14" t="s">
        <v>906</v>
      </c>
      <c r="C456" s="14">
        <v>1</v>
      </c>
      <c r="D456" s="14">
        <v>0</v>
      </c>
      <c r="E456" s="17">
        <v>3805799</v>
      </c>
      <c r="F456" s="17">
        <v>0</v>
      </c>
      <c r="G456" s="17">
        <v>154897</v>
      </c>
      <c r="H456" s="17">
        <v>0</v>
      </c>
      <c r="I456" s="17">
        <v>492030</v>
      </c>
      <c r="J456" s="17">
        <v>405753</v>
      </c>
      <c r="K456" s="17">
        <v>0</v>
      </c>
      <c r="L456" s="17">
        <v>0</v>
      </c>
      <c r="M456" s="17">
        <v>0</v>
      </c>
      <c r="N456" s="17">
        <v>0</v>
      </c>
      <c r="O456" s="17">
        <v>0</v>
      </c>
      <c r="P456" s="17">
        <v>558587</v>
      </c>
      <c r="Q456" s="17">
        <v>230288</v>
      </c>
      <c r="R456" s="17">
        <v>0</v>
      </c>
      <c r="S456" s="17">
        <v>4809</v>
      </c>
      <c r="T456" s="17">
        <v>2006</v>
      </c>
      <c r="U456" s="17">
        <v>11373</v>
      </c>
      <c r="V456" s="17">
        <v>4164</v>
      </c>
      <c r="W456" s="17">
        <v>0</v>
      </c>
      <c r="X456" s="17">
        <v>83628</v>
      </c>
      <c r="Y456" s="17">
        <v>0</v>
      </c>
      <c r="Z456" s="17">
        <v>0</v>
      </c>
      <c r="AA456" s="17">
        <v>5753334</v>
      </c>
      <c r="AB456" s="17">
        <v>0</v>
      </c>
      <c r="AC456" s="17">
        <v>100000</v>
      </c>
      <c r="AD456" s="17">
        <f t="shared" si="8"/>
        <v>5347581</v>
      </c>
    </row>
    <row r="457" spans="1:30" x14ac:dyDescent="0.3">
      <c r="A457" s="15" t="s">
        <v>907</v>
      </c>
      <c r="B457" s="14" t="s">
        <v>908</v>
      </c>
      <c r="C457" s="14">
        <v>1</v>
      </c>
      <c r="D457" s="14">
        <v>0</v>
      </c>
      <c r="E457" s="17">
        <v>10883374</v>
      </c>
      <c r="F457" s="17">
        <v>0</v>
      </c>
      <c r="G457" s="17">
        <v>0</v>
      </c>
      <c r="H457" s="17">
        <v>0</v>
      </c>
      <c r="I457" s="17">
        <v>1327143</v>
      </c>
      <c r="J457" s="17">
        <v>1778502</v>
      </c>
      <c r="K457" s="17">
        <v>0</v>
      </c>
      <c r="L457" s="17">
        <v>0</v>
      </c>
      <c r="M457" s="17">
        <v>0</v>
      </c>
      <c r="N457" s="17">
        <v>0</v>
      </c>
      <c r="O457" s="17">
        <v>0</v>
      </c>
      <c r="P457" s="17">
        <v>1417116</v>
      </c>
      <c r="Q457" s="17">
        <v>910031</v>
      </c>
      <c r="R457" s="17">
        <v>30381</v>
      </c>
      <c r="S457" s="17">
        <v>14846</v>
      </c>
      <c r="T457" s="17">
        <v>6193</v>
      </c>
      <c r="U457" s="17">
        <v>58600</v>
      </c>
      <c r="V457" s="17">
        <v>20122</v>
      </c>
      <c r="W457" s="17">
        <v>0</v>
      </c>
      <c r="X457" s="17">
        <v>311543</v>
      </c>
      <c r="Y457" s="17">
        <v>0</v>
      </c>
      <c r="Z457" s="17">
        <v>0</v>
      </c>
      <c r="AA457" s="17">
        <v>16757851</v>
      </c>
      <c r="AB457" s="17">
        <v>0</v>
      </c>
      <c r="AC457" s="17">
        <v>116262</v>
      </c>
      <c r="AD457" s="17">
        <f t="shared" si="8"/>
        <v>14979349</v>
      </c>
    </row>
    <row r="458" spans="1:30" x14ac:dyDescent="0.3">
      <c r="A458" s="15" t="s">
        <v>909</v>
      </c>
      <c r="B458" s="14" t="s">
        <v>910</v>
      </c>
      <c r="C458" s="14">
        <v>1</v>
      </c>
      <c r="D458" s="14">
        <v>0</v>
      </c>
      <c r="E458" s="17">
        <v>19876742</v>
      </c>
      <c r="F458" s="17">
        <v>0</v>
      </c>
      <c r="G458" s="17">
        <v>0</v>
      </c>
      <c r="H458" s="17">
        <v>0</v>
      </c>
      <c r="I458" s="17">
        <v>758291</v>
      </c>
      <c r="J458" s="17">
        <v>4854713</v>
      </c>
      <c r="K458" s="17">
        <v>0</v>
      </c>
      <c r="L458" s="17">
        <v>0</v>
      </c>
      <c r="M458" s="17">
        <v>0</v>
      </c>
      <c r="N458" s="17">
        <v>0</v>
      </c>
      <c r="O458" s="17">
        <v>0</v>
      </c>
      <c r="P458" s="17">
        <v>2985908</v>
      </c>
      <c r="Q458" s="17">
        <v>844365</v>
      </c>
      <c r="R458" s="17">
        <v>249888</v>
      </c>
      <c r="S458" s="17">
        <v>23774</v>
      </c>
      <c r="T458" s="17">
        <v>9918</v>
      </c>
      <c r="U458" s="17">
        <v>92560</v>
      </c>
      <c r="V458" s="17">
        <v>33106</v>
      </c>
      <c r="W458" s="17">
        <v>0</v>
      </c>
      <c r="X458" s="17">
        <v>220518</v>
      </c>
      <c r="Y458" s="17">
        <v>0</v>
      </c>
      <c r="Z458" s="17">
        <v>0</v>
      </c>
      <c r="AA458" s="17">
        <v>29949783</v>
      </c>
      <c r="AB458" s="17">
        <v>0</v>
      </c>
      <c r="AC458" s="17">
        <v>126942</v>
      </c>
      <c r="AD458" s="17">
        <f t="shared" si="8"/>
        <v>25095070</v>
      </c>
    </row>
    <row r="459" spans="1:30" x14ac:dyDescent="0.3">
      <c r="A459" s="15" t="s">
        <v>911</v>
      </c>
      <c r="B459" s="14" t="s">
        <v>912</v>
      </c>
      <c r="C459" s="14">
        <v>1</v>
      </c>
      <c r="D459" s="14">
        <v>0</v>
      </c>
      <c r="E459" s="17">
        <v>6280697</v>
      </c>
      <c r="F459" s="17">
        <v>0</v>
      </c>
      <c r="G459" s="17">
        <v>0</v>
      </c>
      <c r="H459" s="17">
        <v>0</v>
      </c>
      <c r="I459" s="17">
        <v>576332</v>
      </c>
      <c r="J459" s="17">
        <v>1351089</v>
      </c>
      <c r="K459" s="17">
        <v>0</v>
      </c>
      <c r="L459" s="17">
        <v>0</v>
      </c>
      <c r="M459" s="17">
        <v>0</v>
      </c>
      <c r="N459" s="17">
        <v>0</v>
      </c>
      <c r="O459" s="17">
        <v>0</v>
      </c>
      <c r="P459" s="17">
        <v>1284833</v>
      </c>
      <c r="Q459" s="17">
        <v>277846</v>
      </c>
      <c r="R459" s="17">
        <v>0</v>
      </c>
      <c r="S459" s="17">
        <v>11340</v>
      </c>
      <c r="T459" s="17">
        <v>4731</v>
      </c>
      <c r="U459" s="17">
        <v>43921</v>
      </c>
      <c r="V459" s="17">
        <v>14912</v>
      </c>
      <c r="W459" s="17">
        <v>0</v>
      </c>
      <c r="X459" s="17">
        <v>99852</v>
      </c>
      <c r="Y459" s="17">
        <v>0</v>
      </c>
      <c r="Z459" s="17">
        <v>0</v>
      </c>
      <c r="AA459" s="17">
        <v>9945553</v>
      </c>
      <c r="AB459" s="17">
        <v>0</v>
      </c>
      <c r="AC459" s="17">
        <v>100000</v>
      </c>
      <c r="AD459" s="17">
        <f t="shared" si="8"/>
        <v>8594464</v>
      </c>
    </row>
    <row r="460" spans="1:30" x14ac:dyDescent="0.3">
      <c r="A460" s="15" t="s">
        <v>913</v>
      </c>
      <c r="B460" s="14" t="s">
        <v>914</v>
      </c>
      <c r="C460" s="14">
        <v>1</v>
      </c>
      <c r="D460" s="14">
        <v>0</v>
      </c>
      <c r="E460" s="17">
        <v>4569846</v>
      </c>
      <c r="F460" s="17">
        <v>0</v>
      </c>
      <c r="G460" s="17">
        <v>0</v>
      </c>
      <c r="H460" s="17">
        <v>0</v>
      </c>
      <c r="I460" s="17">
        <v>609602</v>
      </c>
      <c r="J460" s="17">
        <v>202506</v>
      </c>
      <c r="K460" s="17">
        <v>0</v>
      </c>
      <c r="L460" s="17">
        <v>0</v>
      </c>
      <c r="M460" s="17">
        <v>0</v>
      </c>
      <c r="N460" s="17">
        <v>0</v>
      </c>
      <c r="O460" s="17">
        <v>0</v>
      </c>
      <c r="P460" s="17">
        <v>685156</v>
      </c>
      <c r="Q460" s="17">
        <v>326439</v>
      </c>
      <c r="R460" s="17">
        <v>0</v>
      </c>
      <c r="S460" s="17">
        <v>6067</v>
      </c>
      <c r="T460" s="17">
        <v>2531</v>
      </c>
      <c r="U460" s="17">
        <v>23592</v>
      </c>
      <c r="V460" s="17">
        <v>6195</v>
      </c>
      <c r="W460" s="17">
        <v>0</v>
      </c>
      <c r="X460" s="17">
        <v>62183</v>
      </c>
      <c r="Y460" s="17">
        <v>0</v>
      </c>
      <c r="Z460" s="17">
        <v>0</v>
      </c>
      <c r="AA460" s="17">
        <v>6494117</v>
      </c>
      <c r="AB460" s="17">
        <v>0</v>
      </c>
      <c r="AC460" s="17">
        <v>100000</v>
      </c>
      <c r="AD460" s="17">
        <f t="shared" si="8"/>
        <v>6291611</v>
      </c>
    </row>
    <row r="461" spans="1:30" x14ac:dyDescent="0.3">
      <c r="A461" s="15" t="s">
        <v>915</v>
      </c>
      <c r="B461" s="14" t="s">
        <v>916</v>
      </c>
      <c r="C461" s="14">
        <v>1</v>
      </c>
      <c r="D461" s="14">
        <v>0</v>
      </c>
      <c r="E461" s="17">
        <v>10353353</v>
      </c>
      <c r="F461" s="17">
        <v>0</v>
      </c>
      <c r="G461" s="17">
        <v>0</v>
      </c>
      <c r="H461" s="17">
        <v>0</v>
      </c>
      <c r="I461" s="17">
        <v>1386239</v>
      </c>
      <c r="J461" s="17">
        <v>3211545</v>
      </c>
      <c r="K461" s="17">
        <v>0</v>
      </c>
      <c r="L461" s="17">
        <v>0</v>
      </c>
      <c r="M461" s="17">
        <v>0</v>
      </c>
      <c r="N461" s="17">
        <v>0</v>
      </c>
      <c r="O461" s="17">
        <v>0</v>
      </c>
      <c r="P461" s="17">
        <v>1590263</v>
      </c>
      <c r="Q461" s="17">
        <v>762868</v>
      </c>
      <c r="R461" s="17">
        <v>168634</v>
      </c>
      <c r="S461" s="17">
        <v>19265</v>
      </c>
      <c r="T461" s="17">
        <v>8037</v>
      </c>
      <c r="U461" s="17">
        <v>76250</v>
      </c>
      <c r="V461" s="17">
        <v>23030</v>
      </c>
      <c r="W461" s="17">
        <v>0</v>
      </c>
      <c r="X461" s="17">
        <v>175250</v>
      </c>
      <c r="Y461" s="17">
        <v>0</v>
      </c>
      <c r="Z461" s="17">
        <v>0</v>
      </c>
      <c r="AA461" s="17">
        <v>17774734</v>
      </c>
      <c r="AB461" s="17">
        <v>0</v>
      </c>
      <c r="AC461" s="17">
        <v>0</v>
      </c>
      <c r="AD461" s="17">
        <f t="shared" si="8"/>
        <v>14563189</v>
      </c>
    </row>
    <row r="462" spans="1:30" x14ac:dyDescent="0.3">
      <c r="A462" s="15" t="s">
        <v>917</v>
      </c>
      <c r="B462" s="14" t="s">
        <v>918</v>
      </c>
      <c r="C462" s="14">
        <v>1</v>
      </c>
      <c r="D462" s="14">
        <v>0</v>
      </c>
      <c r="E462" s="17">
        <v>8144676</v>
      </c>
      <c r="F462" s="17">
        <v>0</v>
      </c>
      <c r="G462" s="17">
        <v>0</v>
      </c>
      <c r="H462" s="17">
        <v>0</v>
      </c>
      <c r="I462" s="17">
        <v>1228612</v>
      </c>
      <c r="J462" s="17">
        <v>1805861</v>
      </c>
      <c r="K462" s="17">
        <v>22442</v>
      </c>
      <c r="L462" s="17">
        <v>0</v>
      </c>
      <c r="M462" s="17">
        <v>0</v>
      </c>
      <c r="N462" s="17">
        <v>0</v>
      </c>
      <c r="O462" s="17">
        <v>0</v>
      </c>
      <c r="P462" s="17">
        <v>1050594</v>
      </c>
      <c r="Q462" s="17">
        <v>279728</v>
      </c>
      <c r="R462" s="17">
        <v>88554</v>
      </c>
      <c r="S462" s="17">
        <v>7505</v>
      </c>
      <c r="T462" s="17">
        <v>3131</v>
      </c>
      <c r="U462" s="17">
        <v>28659</v>
      </c>
      <c r="V462" s="17">
        <v>9324</v>
      </c>
      <c r="W462" s="17">
        <v>0</v>
      </c>
      <c r="X462" s="17">
        <v>316780</v>
      </c>
      <c r="Y462" s="17">
        <v>0</v>
      </c>
      <c r="Z462" s="17">
        <v>0</v>
      </c>
      <c r="AA462" s="17">
        <v>12985866</v>
      </c>
      <c r="AB462" s="17">
        <v>1681</v>
      </c>
      <c r="AC462" s="17">
        <v>100000</v>
      </c>
      <c r="AD462" s="17">
        <f t="shared" si="8"/>
        <v>11157563</v>
      </c>
    </row>
    <row r="463" spans="1:30" x14ac:dyDescent="0.3">
      <c r="A463" s="15" t="s">
        <v>919</v>
      </c>
      <c r="B463" s="14" t="s">
        <v>920</v>
      </c>
      <c r="C463" s="14">
        <v>1</v>
      </c>
      <c r="D463" s="14">
        <v>0</v>
      </c>
      <c r="E463" s="17">
        <v>13573649</v>
      </c>
      <c r="F463" s="17">
        <v>0</v>
      </c>
      <c r="G463" s="17">
        <v>0</v>
      </c>
      <c r="H463" s="17">
        <v>0</v>
      </c>
      <c r="I463" s="17">
        <v>2694771</v>
      </c>
      <c r="J463" s="17">
        <v>4186793</v>
      </c>
      <c r="K463" s="17">
        <v>0</v>
      </c>
      <c r="L463" s="17">
        <v>0</v>
      </c>
      <c r="M463" s="17">
        <v>0</v>
      </c>
      <c r="N463" s="17">
        <v>0</v>
      </c>
      <c r="O463" s="17">
        <v>0</v>
      </c>
      <c r="P463" s="17">
        <v>2122315</v>
      </c>
      <c r="Q463" s="17">
        <v>449761</v>
      </c>
      <c r="R463" s="17">
        <v>514626</v>
      </c>
      <c r="S463" s="17">
        <v>46229</v>
      </c>
      <c r="T463" s="17">
        <v>19287</v>
      </c>
      <c r="U463" s="17">
        <v>183779</v>
      </c>
      <c r="V463" s="17">
        <v>47871</v>
      </c>
      <c r="W463" s="17">
        <v>0</v>
      </c>
      <c r="X463" s="17">
        <v>0</v>
      </c>
      <c r="Y463" s="17">
        <v>45884</v>
      </c>
      <c r="Z463" s="17">
        <v>0</v>
      </c>
      <c r="AA463" s="17">
        <v>23884965</v>
      </c>
      <c r="AB463" s="17">
        <v>599</v>
      </c>
      <c r="AC463" s="17">
        <v>0</v>
      </c>
      <c r="AD463" s="17">
        <f t="shared" si="8"/>
        <v>19698172</v>
      </c>
    </row>
    <row r="464" spans="1:30" x14ac:dyDescent="0.3">
      <c r="A464" s="15" t="s">
        <v>921</v>
      </c>
      <c r="B464" s="14" t="s">
        <v>922</v>
      </c>
      <c r="C464" s="14">
        <v>1</v>
      </c>
      <c r="D464" s="14">
        <v>0</v>
      </c>
      <c r="E464" s="17">
        <v>28531690</v>
      </c>
      <c r="F464" s="17">
        <v>0</v>
      </c>
      <c r="G464" s="17">
        <v>0</v>
      </c>
      <c r="H464" s="17">
        <v>0</v>
      </c>
      <c r="I464" s="17">
        <v>10004313</v>
      </c>
      <c r="J464" s="17">
        <v>4550512</v>
      </c>
      <c r="K464" s="17">
        <v>0</v>
      </c>
      <c r="L464" s="17">
        <v>0</v>
      </c>
      <c r="M464" s="17">
        <v>0</v>
      </c>
      <c r="N464" s="17">
        <v>0</v>
      </c>
      <c r="O464" s="17">
        <v>0</v>
      </c>
      <c r="P464" s="17">
        <v>2848041</v>
      </c>
      <c r="Q464" s="17">
        <v>539580</v>
      </c>
      <c r="R464" s="17">
        <v>864341</v>
      </c>
      <c r="S464" s="17">
        <v>147703</v>
      </c>
      <c r="T464" s="17">
        <v>61625</v>
      </c>
      <c r="U464" s="17">
        <v>605626</v>
      </c>
      <c r="V464" s="17">
        <v>140782</v>
      </c>
      <c r="W464" s="17">
        <v>0</v>
      </c>
      <c r="X464" s="17">
        <v>0</v>
      </c>
      <c r="Y464" s="17">
        <v>0</v>
      </c>
      <c r="Z464" s="17">
        <v>0</v>
      </c>
      <c r="AA464" s="17">
        <v>48294213</v>
      </c>
      <c r="AB464" s="17">
        <v>0</v>
      </c>
      <c r="AC464" s="17">
        <v>0</v>
      </c>
      <c r="AD464" s="17">
        <f t="shared" si="8"/>
        <v>43743701</v>
      </c>
    </row>
    <row r="465" spans="1:30" x14ac:dyDescent="0.3">
      <c r="A465" s="15" t="s">
        <v>923</v>
      </c>
      <c r="B465" s="14" t="s">
        <v>924</v>
      </c>
      <c r="C465" s="14">
        <v>1</v>
      </c>
      <c r="D465" s="14">
        <v>0</v>
      </c>
      <c r="E465" s="17">
        <v>9568760</v>
      </c>
      <c r="F465" s="17">
        <v>0</v>
      </c>
      <c r="G465" s="17">
        <v>0</v>
      </c>
      <c r="H465" s="17">
        <v>0</v>
      </c>
      <c r="I465" s="17">
        <v>854646</v>
      </c>
      <c r="J465" s="17">
        <v>1227727</v>
      </c>
      <c r="K465" s="17">
        <v>0</v>
      </c>
      <c r="L465" s="17">
        <v>0</v>
      </c>
      <c r="M465" s="17">
        <v>0</v>
      </c>
      <c r="N465" s="17">
        <v>0</v>
      </c>
      <c r="O465" s="17">
        <v>0</v>
      </c>
      <c r="P465" s="17">
        <v>617271</v>
      </c>
      <c r="Q465" s="17">
        <v>131741</v>
      </c>
      <c r="R465" s="17">
        <v>308601</v>
      </c>
      <c r="S465" s="17">
        <v>19684</v>
      </c>
      <c r="T465" s="17">
        <v>7243</v>
      </c>
      <c r="U465" s="17">
        <v>61049</v>
      </c>
      <c r="V465" s="17">
        <v>18476</v>
      </c>
      <c r="W465" s="17">
        <v>0</v>
      </c>
      <c r="X465" s="17">
        <v>14447</v>
      </c>
      <c r="Y465" s="17">
        <v>0</v>
      </c>
      <c r="Z465" s="17">
        <v>0</v>
      </c>
      <c r="AA465" s="17">
        <v>12829645</v>
      </c>
      <c r="AB465" s="17">
        <v>0</v>
      </c>
      <c r="AC465" s="17">
        <v>0</v>
      </c>
      <c r="AD465" s="17">
        <f t="shared" si="8"/>
        <v>11601918</v>
      </c>
    </row>
    <row r="466" spans="1:30" x14ac:dyDescent="0.3">
      <c r="A466" s="15" t="s">
        <v>925</v>
      </c>
      <c r="B466" s="14" t="s">
        <v>926</v>
      </c>
      <c r="C466" s="14">
        <v>1</v>
      </c>
      <c r="D466" s="14">
        <v>0</v>
      </c>
      <c r="E466" s="17">
        <v>599033</v>
      </c>
      <c r="F466" s="17">
        <v>0</v>
      </c>
      <c r="G466" s="17">
        <v>193761</v>
      </c>
      <c r="H466" s="17">
        <v>0</v>
      </c>
      <c r="I466" s="17">
        <v>14872</v>
      </c>
      <c r="J466" s="17">
        <v>0</v>
      </c>
      <c r="K466" s="17">
        <v>0</v>
      </c>
      <c r="L466" s="17">
        <v>0</v>
      </c>
      <c r="M466" s="17">
        <v>0</v>
      </c>
      <c r="N466" s="17">
        <v>0</v>
      </c>
      <c r="O466" s="17">
        <v>0</v>
      </c>
      <c r="P466" s="17">
        <v>31671</v>
      </c>
      <c r="Q466" s="17">
        <v>0</v>
      </c>
      <c r="R466" s="17">
        <v>0</v>
      </c>
      <c r="S466" s="17">
        <v>929</v>
      </c>
      <c r="T466" s="17">
        <v>387</v>
      </c>
      <c r="U466" s="17">
        <v>6757</v>
      </c>
      <c r="V466" s="17">
        <v>0</v>
      </c>
      <c r="W466" s="17">
        <v>0</v>
      </c>
      <c r="X466" s="17">
        <v>0</v>
      </c>
      <c r="Y466" s="17">
        <v>0</v>
      </c>
      <c r="Z466" s="17">
        <v>0</v>
      </c>
      <c r="AA466" s="17">
        <v>847410</v>
      </c>
      <c r="AB466" s="17">
        <v>0</v>
      </c>
      <c r="AC466" s="17">
        <v>0</v>
      </c>
      <c r="AD466" s="17">
        <f t="shared" si="8"/>
        <v>847410</v>
      </c>
    </row>
    <row r="467" spans="1:30" x14ac:dyDescent="0.3">
      <c r="A467" s="15" t="s">
        <v>927</v>
      </c>
      <c r="B467" s="14" t="s">
        <v>928</v>
      </c>
      <c r="C467" s="14">
        <v>1</v>
      </c>
      <c r="D467" s="14">
        <v>0</v>
      </c>
      <c r="E467" s="17">
        <v>6459483</v>
      </c>
      <c r="F467" s="17">
        <v>0</v>
      </c>
      <c r="G467" s="17">
        <v>0</v>
      </c>
      <c r="H467" s="17">
        <v>0</v>
      </c>
      <c r="I467" s="17">
        <v>998403</v>
      </c>
      <c r="J467" s="17">
        <v>764709</v>
      </c>
      <c r="K467" s="17">
        <v>0</v>
      </c>
      <c r="L467" s="17">
        <v>0</v>
      </c>
      <c r="M467" s="17">
        <v>0</v>
      </c>
      <c r="N467" s="17">
        <v>0</v>
      </c>
      <c r="O467" s="17">
        <v>0</v>
      </c>
      <c r="P467" s="17">
        <v>844162</v>
      </c>
      <c r="Q467" s="17">
        <v>39201</v>
      </c>
      <c r="R467" s="17">
        <v>121685</v>
      </c>
      <c r="S467" s="17">
        <v>11999</v>
      </c>
      <c r="T467" s="17">
        <v>5006</v>
      </c>
      <c r="U467" s="17">
        <v>49979</v>
      </c>
      <c r="V467" s="17">
        <v>9809</v>
      </c>
      <c r="W467" s="17">
        <v>0</v>
      </c>
      <c r="X467" s="17">
        <v>0</v>
      </c>
      <c r="Y467" s="17">
        <v>0</v>
      </c>
      <c r="Z467" s="17">
        <v>0</v>
      </c>
      <c r="AA467" s="17">
        <v>9304436</v>
      </c>
      <c r="AB467" s="17">
        <v>0</v>
      </c>
      <c r="AC467" s="17">
        <v>0</v>
      </c>
      <c r="AD467" s="17">
        <f t="shared" si="8"/>
        <v>8539727</v>
      </c>
    </row>
    <row r="468" spans="1:30" x14ac:dyDescent="0.3">
      <c r="A468" s="15" t="s">
        <v>929</v>
      </c>
      <c r="B468" s="14" t="s">
        <v>930</v>
      </c>
      <c r="C468" s="14">
        <v>1</v>
      </c>
      <c r="D468" s="14">
        <v>0</v>
      </c>
      <c r="E468" s="17">
        <v>7505731</v>
      </c>
      <c r="F468" s="17">
        <v>0</v>
      </c>
      <c r="G468" s="17">
        <v>0</v>
      </c>
      <c r="H468" s="17">
        <v>0</v>
      </c>
      <c r="I468" s="17">
        <v>1017091</v>
      </c>
      <c r="J468" s="17">
        <v>2221462</v>
      </c>
      <c r="K468" s="17">
        <v>0</v>
      </c>
      <c r="L468" s="17">
        <v>0</v>
      </c>
      <c r="M468" s="17">
        <v>0</v>
      </c>
      <c r="N468" s="17">
        <v>0</v>
      </c>
      <c r="O468" s="17">
        <v>0</v>
      </c>
      <c r="P468" s="17">
        <v>868793</v>
      </c>
      <c r="Q468" s="17">
        <v>273473</v>
      </c>
      <c r="R468" s="17">
        <v>455070</v>
      </c>
      <c r="S468" s="17">
        <v>20403</v>
      </c>
      <c r="T468" s="17">
        <v>8512</v>
      </c>
      <c r="U468" s="17">
        <v>82133</v>
      </c>
      <c r="V468" s="17">
        <v>21128</v>
      </c>
      <c r="W468" s="17">
        <v>0</v>
      </c>
      <c r="X468" s="17">
        <v>0</v>
      </c>
      <c r="Y468" s="17">
        <v>0</v>
      </c>
      <c r="Z468" s="17">
        <v>0</v>
      </c>
      <c r="AA468" s="17">
        <v>12473796</v>
      </c>
      <c r="AB468" s="17">
        <v>0</v>
      </c>
      <c r="AC468" s="17">
        <v>0</v>
      </c>
      <c r="AD468" s="17">
        <f t="shared" si="8"/>
        <v>10252334</v>
      </c>
    </row>
    <row r="469" spans="1:30" x14ac:dyDescent="0.3">
      <c r="A469" s="15" t="s">
        <v>931</v>
      </c>
      <c r="B469" s="14" t="s">
        <v>932</v>
      </c>
      <c r="C469" s="14">
        <v>1</v>
      </c>
      <c r="D469" s="14">
        <v>0</v>
      </c>
      <c r="E469" s="17">
        <v>19142890</v>
      </c>
      <c r="F469" s="17">
        <v>0</v>
      </c>
      <c r="G469" s="17">
        <v>0</v>
      </c>
      <c r="H469" s="17">
        <v>4597</v>
      </c>
      <c r="I469" s="17">
        <v>3617080</v>
      </c>
      <c r="J469" s="17">
        <v>2986808</v>
      </c>
      <c r="K469" s="17">
        <v>0</v>
      </c>
      <c r="L469" s="17">
        <v>0</v>
      </c>
      <c r="M469" s="17">
        <v>0</v>
      </c>
      <c r="N469" s="17">
        <v>0</v>
      </c>
      <c r="O469" s="17">
        <v>0</v>
      </c>
      <c r="P469" s="17">
        <v>1998219</v>
      </c>
      <c r="Q469" s="17">
        <v>391032</v>
      </c>
      <c r="R469" s="17">
        <v>417533</v>
      </c>
      <c r="S469" s="17">
        <v>64849</v>
      </c>
      <c r="T469" s="17">
        <v>27056</v>
      </c>
      <c r="U469" s="17">
        <v>251233</v>
      </c>
      <c r="V469" s="17">
        <v>62962</v>
      </c>
      <c r="W469" s="17">
        <v>0</v>
      </c>
      <c r="X469" s="17">
        <v>450569</v>
      </c>
      <c r="Y469" s="17">
        <v>0</v>
      </c>
      <c r="Z469" s="17">
        <v>0</v>
      </c>
      <c r="AA469" s="17">
        <v>29414828</v>
      </c>
      <c r="AB469" s="17">
        <v>0</v>
      </c>
      <c r="AC469" s="17">
        <v>0</v>
      </c>
      <c r="AD469" s="17">
        <f t="shared" si="8"/>
        <v>26428020</v>
      </c>
    </row>
    <row r="470" spans="1:30" x14ac:dyDescent="0.3">
      <c r="A470" s="15" t="s">
        <v>933</v>
      </c>
      <c r="B470" s="14" t="s">
        <v>934</v>
      </c>
      <c r="C470" s="14">
        <v>1</v>
      </c>
      <c r="D470" s="14">
        <v>1</v>
      </c>
      <c r="E470" s="17">
        <v>17820894</v>
      </c>
      <c r="F470" s="17">
        <v>0</v>
      </c>
      <c r="G470" s="17">
        <v>0</v>
      </c>
      <c r="H470" s="17">
        <v>6058</v>
      </c>
      <c r="I470" s="17">
        <v>2647815</v>
      </c>
      <c r="J470" s="17">
        <v>1616901</v>
      </c>
      <c r="K470" s="17">
        <v>0</v>
      </c>
      <c r="L470" s="17">
        <v>0</v>
      </c>
      <c r="M470" s="17">
        <v>0</v>
      </c>
      <c r="N470" s="17">
        <v>0</v>
      </c>
      <c r="O470" s="17">
        <v>0</v>
      </c>
      <c r="P470" s="17">
        <v>2096232</v>
      </c>
      <c r="Q470" s="17">
        <v>726785</v>
      </c>
      <c r="R470" s="17">
        <v>303373</v>
      </c>
      <c r="S470" s="17">
        <v>45675</v>
      </c>
      <c r="T470" s="17">
        <v>17706</v>
      </c>
      <c r="U470" s="17">
        <v>180808</v>
      </c>
      <c r="V470" s="17">
        <v>46854</v>
      </c>
      <c r="W470" s="17">
        <v>0</v>
      </c>
      <c r="X470" s="17">
        <v>315192</v>
      </c>
      <c r="Y470" s="17">
        <v>0</v>
      </c>
      <c r="Z470" s="17">
        <v>0</v>
      </c>
      <c r="AA470" s="17">
        <v>25824293</v>
      </c>
      <c r="AB470" s="17">
        <v>21236</v>
      </c>
      <c r="AC470" s="17">
        <v>0</v>
      </c>
      <c r="AD470" s="17">
        <f t="shared" si="8"/>
        <v>24207392</v>
      </c>
    </row>
    <row r="471" spans="1:30" x14ac:dyDescent="0.3">
      <c r="A471" s="15" t="s">
        <v>935</v>
      </c>
      <c r="B471" s="14" t="s">
        <v>936</v>
      </c>
      <c r="C471" s="14">
        <v>1</v>
      </c>
      <c r="D471" s="14">
        <v>0</v>
      </c>
      <c r="E471" s="17">
        <v>11594904</v>
      </c>
      <c r="F471" s="17">
        <v>0</v>
      </c>
      <c r="G471" s="17">
        <v>0</v>
      </c>
      <c r="H471" s="17">
        <v>0</v>
      </c>
      <c r="I471" s="17">
        <v>1487950</v>
      </c>
      <c r="J471" s="17">
        <v>2119667</v>
      </c>
      <c r="K471" s="17">
        <v>0</v>
      </c>
      <c r="L471" s="17">
        <v>0</v>
      </c>
      <c r="M471" s="17">
        <v>0</v>
      </c>
      <c r="N471" s="17">
        <v>0</v>
      </c>
      <c r="O471" s="17">
        <v>0</v>
      </c>
      <c r="P471" s="17">
        <v>1177799</v>
      </c>
      <c r="Q471" s="17">
        <v>163438</v>
      </c>
      <c r="R471" s="17">
        <v>244623</v>
      </c>
      <c r="S471" s="17">
        <v>23249</v>
      </c>
      <c r="T471" s="17">
        <v>9700</v>
      </c>
      <c r="U471" s="17">
        <v>93433</v>
      </c>
      <c r="V471" s="17">
        <v>25352</v>
      </c>
      <c r="W471" s="17">
        <v>0</v>
      </c>
      <c r="X471" s="17">
        <v>0</v>
      </c>
      <c r="Y471" s="17">
        <v>0</v>
      </c>
      <c r="Z471" s="17">
        <v>0</v>
      </c>
      <c r="AA471" s="17">
        <v>16940115</v>
      </c>
      <c r="AB471" s="17">
        <v>0</v>
      </c>
      <c r="AC471" s="17">
        <v>0</v>
      </c>
      <c r="AD471" s="17">
        <f t="shared" si="8"/>
        <v>14820448</v>
      </c>
    </row>
    <row r="472" spans="1:30" x14ac:dyDescent="0.3">
      <c r="A472" s="15" t="s">
        <v>937</v>
      </c>
      <c r="B472" s="14" t="s">
        <v>938</v>
      </c>
      <c r="C472" s="14">
        <v>1</v>
      </c>
      <c r="D472" s="14">
        <v>0</v>
      </c>
      <c r="E472" s="17">
        <v>22591411</v>
      </c>
      <c r="F472" s="17">
        <v>0</v>
      </c>
      <c r="G472" s="17">
        <v>0</v>
      </c>
      <c r="H472" s="17">
        <v>0</v>
      </c>
      <c r="I472" s="17">
        <v>3229046</v>
      </c>
      <c r="J472" s="17">
        <v>2962005</v>
      </c>
      <c r="K472" s="17">
        <v>0</v>
      </c>
      <c r="L472" s="17">
        <v>0</v>
      </c>
      <c r="M472" s="17">
        <v>0</v>
      </c>
      <c r="N472" s="17">
        <v>0</v>
      </c>
      <c r="O472" s="17">
        <v>0</v>
      </c>
      <c r="P472" s="17">
        <v>2258194</v>
      </c>
      <c r="Q472" s="17">
        <v>592822</v>
      </c>
      <c r="R472" s="17">
        <v>1198892</v>
      </c>
      <c r="S472" s="17">
        <v>106209</v>
      </c>
      <c r="T472" s="17">
        <v>42448</v>
      </c>
      <c r="U472" s="17">
        <v>349776</v>
      </c>
      <c r="V472" s="17">
        <v>60739</v>
      </c>
      <c r="W472" s="17">
        <v>0</v>
      </c>
      <c r="X472" s="17">
        <v>345926</v>
      </c>
      <c r="Y472" s="17">
        <v>0</v>
      </c>
      <c r="Z472" s="17">
        <v>0</v>
      </c>
      <c r="AA472" s="17">
        <v>33737468</v>
      </c>
      <c r="AB472" s="17">
        <v>0</v>
      </c>
      <c r="AC472" s="17">
        <v>0</v>
      </c>
      <c r="AD472" s="17">
        <f t="shared" si="8"/>
        <v>30775463</v>
      </c>
    </row>
    <row r="473" spans="1:30" x14ac:dyDescent="0.3">
      <c r="A473" s="15" t="s">
        <v>939</v>
      </c>
      <c r="B473" s="14" t="s">
        <v>940</v>
      </c>
      <c r="C473" s="14">
        <v>1</v>
      </c>
      <c r="D473" s="14">
        <v>0</v>
      </c>
      <c r="E473" s="17">
        <v>6968268</v>
      </c>
      <c r="F473" s="17">
        <v>0</v>
      </c>
      <c r="G473" s="17">
        <v>0</v>
      </c>
      <c r="H473" s="17">
        <v>0</v>
      </c>
      <c r="I473" s="17">
        <v>874088</v>
      </c>
      <c r="J473" s="17">
        <v>1351190</v>
      </c>
      <c r="K473" s="17">
        <v>0</v>
      </c>
      <c r="L473" s="17">
        <v>0</v>
      </c>
      <c r="M473" s="17">
        <v>0</v>
      </c>
      <c r="N473" s="17">
        <v>0</v>
      </c>
      <c r="O473" s="17">
        <v>0</v>
      </c>
      <c r="P473" s="17">
        <v>652958</v>
      </c>
      <c r="Q473" s="17">
        <v>57024</v>
      </c>
      <c r="R473" s="17">
        <v>152538</v>
      </c>
      <c r="S473" s="17">
        <v>15370</v>
      </c>
      <c r="T473" s="17">
        <v>6412</v>
      </c>
      <c r="U473" s="17">
        <v>60813</v>
      </c>
      <c r="V473" s="17">
        <v>13309</v>
      </c>
      <c r="W473" s="17">
        <v>0</v>
      </c>
      <c r="X473" s="17">
        <v>58000</v>
      </c>
      <c r="Y473" s="17">
        <v>0</v>
      </c>
      <c r="Z473" s="17">
        <v>0</v>
      </c>
      <c r="AA473" s="17">
        <v>10209970</v>
      </c>
      <c r="AB473" s="17">
        <v>0</v>
      </c>
      <c r="AC473" s="17">
        <v>0</v>
      </c>
      <c r="AD473" s="17">
        <f t="shared" si="8"/>
        <v>8858780</v>
      </c>
    </row>
    <row r="474" spans="1:30" x14ac:dyDescent="0.3">
      <c r="A474" s="15" t="s">
        <v>941</v>
      </c>
      <c r="B474" s="14" t="s">
        <v>942</v>
      </c>
      <c r="C474" s="14">
        <v>1</v>
      </c>
      <c r="D474" s="14">
        <v>0</v>
      </c>
      <c r="E474" s="17">
        <v>4531750</v>
      </c>
      <c r="F474" s="17">
        <v>0</v>
      </c>
      <c r="G474" s="17">
        <v>0</v>
      </c>
      <c r="H474" s="17">
        <v>0</v>
      </c>
      <c r="I474" s="17">
        <v>983352</v>
      </c>
      <c r="J474" s="17">
        <v>1454638</v>
      </c>
      <c r="K474" s="17">
        <v>0</v>
      </c>
      <c r="L474" s="17">
        <v>0</v>
      </c>
      <c r="M474" s="17">
        <v>0</v>
      </c>
      <c r="N474" s="17">
        <v>0</v>
      </c>
      <c r="O474" s="17">
        <v>0</v>
      </c>
      <c r="P474" s="17">
        <v>491756</v>
      </c>
      <c r="Q474" s="17">
        <v>364565</v>
      </c>
      <c r="R474" s="17">
        <v>183983</v>
      </c>
      <c r="S474" s="17">
        <v>13992</v>
      </c>
      <c r="T474" s="17">
        <v>5837</v>
      </c>
      <c r="U474" s="17">
        <v>48872</v>
      </c>
      <c r="V474" s="17">
        <v>14398</v>
      </c>
      <c r="W474" s="17">
        <v>0</v>
      </c>
      <c r="X474" s="17">
        <v>0</v>
      </c>
      <c r="Y474" s="17">
        <v>0</v>
      </c>
      <c r="Z474" s="17">
        <v>0</v>
      </c>
      <c r="AA474" s="17">
        <v>8093143</v>
      </c>
      <c r="AB474" s="17">
        <v>0</v>
      </c>
      <c r="AC474" s="17">
        <v>0</v>
      </c>
      <c r="AD474" s="17">
        <f t="shared" si="8"/>
        <v>6638505</v>
      </c>
    </row>
    <row r="475" spans="1:30" x14ac:dyDescent="0.3">
      <c r="A475" s="15" t="s">
        <v>943</v>
      </c>
      <c r="B475" s="14" t="s">
        <v>944</v>
      </c>
      <c r="C475" s="14">
        <v>1</v>
      </c>
      <c r="D475" s="14">
        <v>0</v>
      </c>
      <c r="E475" s="17">
        <v>4888467</v>
      </c>
      <c r="F475" s="17">
        <v>0</v>
      </c>
      <c r="G475" s="17">
        <v>0</v>
      </c>
      <c r="H475" s="17">
        <v>0</v>
      </c>
      <c r="I475" s="17">
        <v>945620</v>
      </c>
      <c r="J475" s="17">
        <v>1588611</v>
      </c>
      <c r="K475" s="17">
        <v>0</v>
      </c>
      <c r="L475" s="17">
        <v>0</v>
      </c>
      <c r="M475" s="17">
        <v>0</v>
      </c>
      <c r="N475" s="17">
        <v>0</v>
      </c>
      <c r="O475" s="17">
        <v>0</v>
      </c>
      <c r="P475" s="17">
        <v>665583</v>
      </c>
      <c r="Q475" s="17">
        <v>141410</v>
      </c>
      <c r="R475" s="17">
        <v>123631</v>
      </c>
      <c r="S475" s="17">
        <v>10142</v>
      </c>
      <c r="T475" s="17">
        <v>4231</v>
      </c>
      <c r="U475" s="17">
        <v>41882</v>
      </c>
      <c r="V475" s="17">
        <v>10977</v>
      </c>
      <c r="W475" s="17">
        <v>0</v>
      </c>
      <c r="X475" s="17">
        <v>129721</v>
      </c>
      <c r="Y475" s="17">
        <v>0</v>
      </c>
      <c r="Z475" s="17">
        <v>0</v>
      </c>
      <c r="AA475" s="17">
        <v>8550275</v>
      </c>
      <c r="AB475" s="17">
        <v>0</v>
      </c>
      <c r="AC475" s="17">
        <v>0</v>
      </c>
      <c r="AD475" s="17">
        <f t="shared" si="8"/>
        <v>6961664</v>
      </c>
    </row>
    <row r="476" spans="1:30" x14ac:dyDescent="0.3">
      <c r="A476" s="15" t="s">
        <v>945</v>
      </c>
      <c r="B476" s="14" t="s">
        <v>946</v>
      </c>
      <c r="C476" s="14">
        <v>1</v>
      </c>
      <c r="D476" s="14">
        <v>0</v>
      </c>
      <c r="E476" s="17">
        <v>13544155</v>
      </c>
      <c r="F476" s="17">
        <v>0</v>
      </c>
      <c r="G476" s="17">
        <v>0</v>
      </c>
      <c r="H476" s="17">
        <v>3911</v>
      </c>
      <c r="I476" s="17">
        <v>1673962</v>
      </c>
      <c r="J476" s="17">
        <v>3247927</v>
      </c>
      <c r="K476" s="17">
        <v>0</v>
      </c>
      <c r="L476" s="17">
        <v>0</v>
      </c>
      <c r="M476" s="17">
        <v>0</v>
      </c>
      <c r="N476" s="17">
        <v>0</v>
      </c>
      <c r="O476" s="17">
        <v>0</v>
      </c>
      <c r="P476" s="17">
        <v>1504430</v>
      </c>
      <c r="Q476" s="17">
        <v>448749</v>
      </c>
      <c r="R476" s="17">
        <v>502897</v>
      </c>
      <c r="S476" s="17">
        <v>41540</v>
      </c>
      <c r="T476" s="17">
        <v>17331</v>
      </c>
      <c r="U476" s="17">
        <v>149120</v>
      </c>
      <c r="V476" s="17">
        <v>43687</v>
      </c>
      <c r="W476" s="17">
        <v>0</v>
      </c>
      <c r="X476" s="17">
        <v>0</v>
      </c>
      <c r="Y476" s="17">
        <v>0</v>
      </c>
      <c r="Z476" s="17">
        <v>0</v>
      </c>
      <c r="AA476" s="17">
        <v>21177709</v>
      </c>
      <c r="AB476" s="17">
        <v>0</v>
      </c>
      <c r="AC476" s="17">
        <v>0</v>
      </c>
      <c r="AD476" s="17">
        <f t="shared" si="8"/>
        <v>17929782</v>
      </c>
    </row>
    <row r="477" spans="1:30" x14ac:dyDescent="0.3">
      <c r="A477" s="15" t="s">
        <v>947</v>
      </c>
      <c r="B477" s="14" t="s">
        <v>948</v>
      </c>
      <c r="C477" s="14">
        <v>1</v>
      </c>
      <c r="D477" s="14">
        <v>0</v>
      </c>
      <c r="E477" s="17">
        <v>10835411</v>
      </c>
      <c r="F477" s="17">
        <v>0</v>
      </c>
      <c r="G477" s="17">
        <v>0</v>
      </c>
      <c r="H477" s="17">
        <v>0</v>
      </c>
      <c r="I477" s="17">
        <v>3088969</v>
      </c>
      <c r="J477" s="17">
        <v>6877618</v>
      </c>
      <c r="K477" s="17">
        <v>0</v>
      </c>
      <c r="L477" s="17">
        <v>0</v>
      </c>
      <c r="M477" s="17">
        <v>0</v>
      </c>
      <c r="N477" s="17">
        <v>0</v>
      </c>
      <c r="O477" s="17">
        <v>0</v>
      </c>
      <c r="P477" s="17">
        <v>1892382</v>
      </c>
      <c r="Q477" s="17">
        <v>563657</v>
      </c>
      <c r="R477" s="17">
        <v>418656</v>
      </c>
      <c r="S477" s="17">
        <v>66676</v>
      </c>
      <c r="T477" s="17">
        <v>27818</v>
      </c>
      <c r="U477" s="17">
        <v>257465</v>
      </c>
      <c r="V477" s="17">
        <v>66783</v>
      </c>
      <c r="W477" s="17">
        <v>0</v>
      </c>
      <c r="X477" s="17">
        <v>0</v>
      </c>
      <c r="Y477" s="17">
        <v>0</v>
      </c>
      <c r="Z477" s="17">
        <v>0</v>
      </c>
      <c r="AA477" s="17">
        <v>24095435</v>
      </c>
      <c r="AB477" s="17">
        <v>0</v>
      </c>
      <c r="AC477" s="17">
        <v>0</v>
      </c>
      <c r="AD477" s="17">
        <f t="shared" si="8"/>
        <v>17217817</v>
      </c>
    </row>
    <row r="478" spans="1:30" x14ac:dyDescent="0.3">
      <c r="A478" s="15" t="s">
        <v>949</v>
      </c>
      <c r="B478" s="14" t="s">
        <v>950</v>
      </c>
      <c r="C478" s="14">
        <v>1</v>
      </c>
      <c r="D478" s="14">
        <v>0</v>
      </c>
      <c r="E478" s="17">
        <v>7883849</v>
      </c>
      <c r="F478" s="17">
        <v>0</v>
      </c>
      <c r="G478" s="17">
        <v>405052</v>
      </c>
      <c r="H478" s="17">
        <v>10043</v>
      </c>
      <c r="I478" s="17">
        <v>1731036</v>
      </c>
      <c r="J478" s="17">
        <v>1467181</v>
      </c>
      <c r="K478" s="17">
        <v>0</v>
      </c>
      <c r="L478" s="17">
        <v>0</v>
      </c>
      <c r="M478" s="17">
        <v>0</v>
      </c>
      <c r="N478" s="17">
        <v>0</v>
      </c>
      <c r="O478" s="17">
        <v>0</v>
      </c>
      <c r="P478" s="17">
        <v>1141181</v>
      </c>
      <c r="Q478" s="17">
        <v>218172</v>
      </c>
      <c r="R478" s="17">
        <v>86167</v>
      </c>
      <c r="S478" s="17">
        <v>27579</v>
      </c>
      <c r="T478" s="17">
        <v>11506</v>
      </c>
      <c r="U478" s="17">
        <v>110268</v>
      </c>
      <c r="V478" s="17">
        <v>24950</v>
      </c>
      <c r="W478" s="17">
        <v>0</v>
      </c>
      <c r="X478" s="17">
        <v>0</v>
      </c>
      <c r="Y478" s="17">
        <v>24469</v>
      </c>
      <c r="Z478" s="17">
        <v>0</v>
      </c>
      <c r="AA478" s="17">
        <v>13141453</v>
      </c>
      <c r="AB478" s="17">
        <v>21511</v>
      </c>
      <c r="AC478" s="17">
        <v>0</v>
      </c>
      <c r="AD478" s="17">
        <f t="shared" si="8"/>
        <v>11674272</v>
      </c>
    </row>
    <row r="479" spans="1:30" x14ac:dyDescent="0.3">
      <c r="A479" s="15" t="s">
        <v>951</v>
      </c>
      <c r="B479" s="14" t="s">
        <v>952</v>
      </c>
      <c r="C479" s="14">
        <v>1</v>
      </c>
      <c r="D479" s="14">
        <v>0</v>
      </c>
      <c r="E479" s="17">
        <v>13738077</v>
      </c>
      <c r="F479" s="17">
        <v>0</v>
      </c>
      <c r="G479" s="17">
        <v>0</v>
      </c>
      <c r="H479" s="17">
        <v>4271</v>
      </c>
      <c r="I479" s="17">
        <v>1879865</v>
      </c>
      <c r="J479" s="17">
        <v>4665261</v>
      </c>
      <c r="K479" s="17">
        <v>357045</v>
      </c>
      <c r="L479" s="17">
        <v>0</v>
      </c>
      <c r="M479" s="17">
        <v>0</v>
      </c>
      <c r="N479" s="17">
        <v>0</v>
      </c>
      <c r="O479" s="17">
        <v>0</v>
      </c>
      <c r="P479" s="17">
        <v>1388828</v>
      </c>
      <c r="Q479" s="17">
        <v>542213</v>
      </c>
      <c r="R479" s="17">
        <v>634956</v>
      </c>
      <c r="S479" s="17">
        <v>42499</v>
      </c>
      <c r="T479" s="17">
        <v>17731</v>
      </c>
      <c r="U479" s="17">
        <v>169333</v>
      </c>
      <c r="V479" s="17">
        <v>46618</v>
      </c>
      <c r="W479" s="17">
        <v>0</v>
      </c>
      <c r="X479" s="17">
        <v>0</v>
      </c>
      <c r="Y479" s="17">
        <v>0</v>
      </c>
      <c r="Z479" s="17">
        <v>0</v>
      </c>
      <c r="AA479" s="17">
        <v>23486697</v>
      </c>
      <c r="AB479" s="17">
        <v>0</v>
      </c>
      <c r="AC479" s="17">
        <v>0</v>
      </c>
      <c r="AD479" s="17">
        <f t="shared" si="8"/>
        <v>18464391</v>
      </c>
    </row>
    <row r="480" spans="1:30" x14ac:dyDescent="0.3">
      <c r="A480" s="15" t="s">
        <v>953</v>
      </c>
      <c r="B480" s="14" t="s">
        <v>954</v>
      </c>
      <c r="C480" s="14">
        <v>0</v>
      </c>
      <c r="D480" s="14">
        <v>0</v>
      </c>
      <c r="E480" s="17">
        <v>104494496</v>
      </c>
      <c r="F480" s="17">
        <v>820819</v>
      </c>
      <c r="G480" s="17">
        <v>0</v>
      </c>
      <c r="H480" s="17">
        <v>72615</v>
      </c>
      <c r="I480" s="17">
        <v>8309481</v>
      </c>
      <c r="J480" s="17">
        <v>7743862</v>
      </c>
      <c r="K480" s="17">
        <v>0</v>
      </c>
      <c r="L480" s="17">
        <v>0</v>
      </c>
      <c r="M480" s="17">
        <v>0</v>
      </c>
      <c r="N480" s="17">
        <v>0</v>
      </c>
      <c r="O480" s="17">
        <v>0</v>
      </c>
      <c r="P480" s="17">
        <v>4905142</v>
      </c>
      <c r="Q480" s="17">
        <v>2931390</v>
      </c>
      <c r="R480" s="17">
        <v>4115546</v>
      </c>
      <c r="S480" s="17">
        <v>150040</v>
      </c>
      <c r="T480" s="17">
        <v>62600</v>
      </c>
      <c r="U480" s="17">
        <v>616518</v>
      </c>
      <c r="V480" s="17">
        <v>208938</v>
      </c>
      <c r="W480" s="17">
        <v>0</v>
      </c>
      <c r="X480" s="17">
        <v>4220495</v>
      </c>
      <c r="Y480" s="17">
        <v>0</v>
      </c>
      <c r="Z480" s="17">
        <v>0</v>
      </c>
      <c r="AA480" s="17">
        <v>138651942</v>
      </c>
      <c r="AB480" s="17">
        <v>2729</v>
      </c>
      <c r="AC480" s="17">
        <v>1289187</v>
      </c>
      <c r="AD480" s="17">
        <f t="shared" si="8"/>
        <v>130908080</v>
      </c>
    </row>
    <row r="481" spans="1:30" x14ac:dyDescent="0.3">
      <c r="A481" s="15" t="s">
        <v>955</v>
      </c>
      <c r="B481" s="14" t="s">
        <v>956</v>
      </c>
      <c r="C481" s="14">
        <v>1</v>
      </c>
      <c r="D481" s="14">
        <v>0</v>
      </c>
      <c r="E481" s="17">
        <v>2464826</v>
      </c>
      <c r="F481" s="17">
        <v>0</v>
      </c>
      <c r="G481" s="17">
        <v>139184</v>
      </c>
      <c r="H481" s="17">
        <v>0</v>
      </c>
      <c r="I481" s="17">
        <v>325549</v>
      </c>
      <c r="J481" s="17">
        <v>19141</v>
      </c>
      <c r="K481" s="17">
        <v>0</v>
      </c>
      <c r="L481" s="17">
        <v>0</v>
      </c>
      <c r="M481" s="17">
        <v>0</v>
      </c>
      <c r="N481" s="17">
        <v>0</v>
      </c>
      <c r="O481" s="17">
        <v>0</v>
      </c>
      <c r="P481" s="17">
        <v>201803</v>
      </c>
      <c r="Q481" s="17">
        <v>562</v>
      </c>
      <c r="R481" s="17">
        <v>14640</v>
      </c>
      <c r="S481" s="17">
        <v>4435</v>
      </c>
      <c r="T481" s="17">
        <v>1850</v>
      </c>
      <c r="U481" s="17">
        <v>17009</v>
      </c>
      <c r="V481" s="17">
        <v>0</v>
      </c>
      <c r="W481" s="17">
        <v>0</v>
      </c>
      <c r="X481" s="17">
        <v>22500</v>
      </c>
      <c r="Y481" s="17">
        <v>14764</v>
      </c>
      <c r="Z481" s="17">
        <v>0</v>
      </c>
      <c r="AA481" s="17">
        <v>3226263</v>
      </c>
      <c r="AB481" s="17">
        <v>0</v>
      </c>
      <c r="AC481" s="17">
        <v>0</v>
      </c>
      <c r="AD481" s="17">
        <f t="shared" si="8"/>
        <v>3207122</v>
      </c>
    </row>
    <row r="482" spans="1:30" x14ac:dyDescent="0.3">
      <c r="A482" s="15" t="s">
        <v>957</v>
      </c>
      <c r="B482" s="14" t="s">
        <v>958</v>
      </c>
      <c r="C482" s="14">
        <v>1</v>
      </c>
      <c r="D482" s="14">
        <v>0</v>
      </c>
      <c r="E482" s="17">
        <v>2481970</v>
      </c>
      <c r="F482" s="17">
        <v>0</v>
      </c>
      <c r="G482" s="17">
        <v>0</v>
      </c>
      <c r="H482" s="17">
        <v>2094</v>
      </c>
      <c r="I482" s="17">
        <v>314521</v>
      </c>
      <c r="J482" s="17">
        <v>525939</v>
      </c>
      <c r="K482" s="17">
        <v>0</v>
      </c>
      <c r="L482" s="17">
        <v>0</v>
      </c>
      <c r="M482" s="17">
        <v>0</v>
      </c>
      <c r="N482" s="17">
        <v>0</v>
      </c>
      <c r="O482" s="17">
        <v>0</v>
      </c>
      <c r="P482" s="17">
        <v>348003</v>
      </c>
      <c r="Q482" s="17">
        <v>50313</v>
      </c>
      <c r="R482" s="17">
        <v>0</v>
      </c>
      <c r="S482" s="17">
        <v>3011</v>
      </c>
      <c r="T482" s="17">
        <v>1256</v>
      </c>
      <c r="U482" s="17">
        <v>11476</v>
      </c>
      <c r="V482" s="17">
        <v>2914</v>
      </c>
      <c r="W482" s="17">
        <v>0</v>
      </c>
      <c r="X482" s="17">
        <v>14128</v>
      </c>
      <c r="Y482" s="17">
        <v>3232</v>
      </c>
      <c r="Z482" s="17">
        <v>0</v>
      </c>
      <c r="AA482" s="17">
        <v>3758857</v>
      </c>
      <c r="AB482" s="17">
        <v>0</v>
      </c>
      <c r="AC482" s="17">
        <v>100000</v>
      </c>
      <c r="AD482" s="17">
        <f t="shared" si="8"/>
        <v>3232918</v>
      </c>
    </row>
    <row r="483" spans="1:30" x14ac:dyDescent="0.3">
      <c r="A483" s="15" t="s">
        <v>959</v>
      </c>
      <c r="B483" s="14" t="s">
        <v>960</v>
      </c>
      <c r="C483" s="14">
        <v>1</v>
      </c>
      <c r="D483" s="14">
        <v>0</v>
      </c>
      <c r="E483" s="17">
        <v>7785803</v>
      </c>
      <c r="F483" s="17">
        <v>0</v>
      </c>
      <c r="G483" s="17">
        <v>347920</v>
      </c>
      <c r="H483" s="17">
        <v>0</v>
      </c>
      <c r="I483" s="17">
        <v>1257125</v>
      </c>
      <c r="J483" s="17">
        <v>1481023</v>
      </c>
      <c r="K483" s="17">
        <v>0</v>
      </c>
      <c r="L483" s="17">
        <v>0</v>
      </c>
      <c r="M483" s="17">
        <v>0</v>
      </c>
      <c r="N483" s="17">
        <v>0</v>
      </c>
      <c r="O483" s="17">
        <v>0</v>
      </c>
      <c r="P483" s="17">
        <v>590974</v>
      </c>
      <c r="Q483" s="17">
        <v>0</v>
      </c>
      <c r="R483" s="17">
        <v>125831</v>
      </c>
      <c r="S483" s="17">
        <v>10457</v>
      </c>
      <c r="T483" s="17">
        <v>4362</v>
      </c>
      <c r="U483" s="17">
        <v>40309</v>
      </c>
      <c r="V483" s="17">
        <v>10625</v>
      </c>
      <c r="W483" s="17">
        <v>0</v>
      </c>
      <c r="X483" s="17">
        <v>236274</v>
      </c>
      <c r="Y483" s="17">
        <v>0</v>
      </c>
      <c r="Z483" s="17">
        <v>0</v>
      </c>
      <c r="AA483" s="17">
        <v>11890703</v>
      </c>
      <c r="AB483" s="17">
        <v>0</v>
      </c>
      <c r="AC483" s="17">
        <v>100000</v>
      </c>
      <c r="AD483" s="17">
        <f t="shared" si="8"/>
        <v>10409680</v>
      </c>
    </row>
    <row r="484" spans="1:30" x14ac:dyDescent="0.3">
      <c r="A484" s="15" t="s">
        <v>961</v>
      </c>
      <c r="B484" s="14" t="s">
        <v>962</v>
      </c>
      <c r="C484" s="14">
        <v>1</v>
      </c>
      <c r="D484" s="14">
        <v>0</v>
      </c>
      <c r="E484" s="17">
        <v>14885600</v>
      </c>
      <c r="F484" s="17">
        <v>0</v>
      </c>
      <c r="G484" s="17">
        <v>0</v>
      </c>
      <c r="H484" s="17">
        <v>0</v>
      </c>
      <c r="I484" s="17">
        <v>2476948</v>
      </c>
      <c r="J484" s="17">
        <v>1879525</v>
      </c>
      <c r="K484" s="17">
        <v>278707</v>
      </c>
      <c r="L484" s="17">
        <v>0</v>
      </c>
      <c r="M484" s="17">
        <v>0</v>
      </c>
      <c r="N484" s="17">
        <v>0</v>
      </c>
      <c r="O484" s="17">
        <v>0</v>
      </c>
      <c r="P484" s="17">
        <v>1200736</v>
      </c>
      <c r="Q484" s="17">
        <v>432192</v>
      </c>
      <c r="R484" s="17">
        <v>120264</v>
      </c>
      <c r="S484" s="17">
        <v>25002</v>
      </c>
      <c r="T484" s="17">
        <v>10431</v>
      </c>
      <c r="U484" s="17">
        <v>95297</v>
      </c>
      <c r="V484" s="17">
        <v>28960</v>
      </c>
      <c r="W484" s="17">
        <v>0</v>
      </c>
      <c r="X484" s="17">
        <v>416368</v>
      </c>
      <c r="Y484" s="17">
        <v>0</v>
      </c>
      <c r="Z484" s="17">
        <v>0</v>
      </c>
      <c r="AA484" s="17">
        <v>21850030</v>
      </c>
      <c r="AB484" s="17">
        <v>0</v>
      </c>
      <c r="AC484" s="17">
        <v>0</v>
      </c>
      <c r="AD484" s="17">
        <f t="shared" si="8"/>
        <v>19691798</v>
      </c>
    </row>
    <row r="485" spans="1:30" x14ac:dyDescent="0.3">
      <c r="A485" s="15" t="s">
        <v>963</v>
      </c>
      <c r="B485" s="14" t="s">
        <v>964</v>
      </c>
      <c r="C485" s="14">
        <v>1</v>
      </c>
      <c r="D485" s="14">
        <v>0</v>
      </c>
      <c r="E485" s="17">
        <v>7495778</v>
      </c>
      <c r="F485" s="17">
        <v>0</v>
      </c>
      <c r="G485" s="17">
        <v>0</v>
      </c>
      <c r="H485" s="17">
        <v>0</v>
      </c>
      <c r="I485" s="17">
        <v>1400247</v>
      </c>
      <c r="J485" s="17">
        <v>1551742</v>
      </c>
      <c r="K485" s="17">
        <v>0</v>
      </c>
      <c r="L485" s="17">
        <v>0</v>
      </c>
      <c r="M485" s="17">
        <v>0</v>
      </c>
      <c r="N485" s="17">
        <v>0</v>
      </c>
      <c r="O485" s="17">
        <v>0</v>
      </c>
      <c r="P485" s="17">
        <v>1121688</v>
      </c>
      <c r="Q485" s="17">
        <v>225019</v>
      </c>
      <c r="R485" s="17">
        <v>215534</v>
      </c>
      <c r="S485" s="17">
        <v>13243</v>
      </c>
      <c r="T485" s="17">
        <v>5525</v>
      </c>
      <c r="U485" s="17">
        <v>52134</v>
      </c>
      <c r="V485" s="17">
        <v>15403</v>
      </c>
      <c r="W485" s="17">
        <v>0</v>
      </c>
      <c r="X485" s="17">
        <v>322401</v>
      </c>
      <c r="Y485" s="17">
        <v>11116</v>
      </c>
      <c r="Z485" s="17">
        <v>0</v>
      </c>
      <c r="AA485" s="17">
        <v>12429830</v>
      </c>
      <c r="AB485" s="17">
        <v>0</v>
      </c>
      <c r="AC485" s="17">
        <v>0</v>
      </c>
      <c r="AD485" s="17">
        <f t="shared" si="8"/>
        <v>10878088</v>
      </c>
    </row>
    <row r="486" spans="1:30" x14ac:dyDescent="0.3">
      <c r="A486" s="15" t="s">
        <v>965</v>
      </c>
      <c r="B486" s="14" t="s">
        <v>966</v>
      </c>
      <c r="C486" s="14">
        <v>0</v>
      </c>
      <c r="D486" s="14">
        <v>0</v>
      </c>
      <c r="E486" s="17">
        <v>3696342</v>
      </c>
      <c r="F486" s="17">
        <v>0</v>
      </c>
      <c r="G486" s="17">
        <v>84238</v>
      </c>
      <c r="H486" s="17">
        <v>0</v>
      </c>
      <c r="I486" s="17">
        <v>442482</v>
      </c>
      <c r="J486" s="17">
        <v>698265</v>
      </c>
      <c r="K486" s="17">
        <v>0</v>
      </c>
      <c r="L486" s="17">
        <v>0</v>
      </c>
      <c r="M486" s="17">
        <v>0</v>
      </c>
      <c r="N486" s="17">
        <v>0</v>
      </c>
      <c r="O486" s="17">
        <v>0</v>
      </c>
      <c r="P486" s="17">
        <v>429912</v>
      </c>
      <c r="Q486" s="17">
        <v>0</v>
      </c>
      <c r="R486" s="17">
        <v>0</v>
      </c>
      <c r="S486" s="17">
        <v>3356</v>
      </c>
      <c r="T486" s="17">
        <v>1400</v>
      </c>
      <c r="U486" s="17">
        <v>13456</v>
      </c>
      <c r="V486" s="17">
        <v>3773</v>
      </c>
      <c r="W486" s="17">
        <v>0</v>
      </c>
      <c r="X486" s="17">
        <v>41716</v>
      </c>
      <c r="Y486" s="17">
        <v>0</v>
      </c>
      <c r="Z486" s="17">
        <v>0</v>
      </c>
      <c r="AA486" s="17">
        <v>5414940</v>
      </c>
      <c r="AB486" s="17">
        <v>0</v>
      </c>
      <c r="AC486" s="17">
        <v>100000</v>
      </c>
      <c r="AD486" s="17">
        <f t="shared" si="8"/>
        <v>4716675</v>
      </c>
    </row>
    <row r="487" spans="1:30" x14ac:dyDescent="0.3">
      <c r="A487" s="15" t="s">
        <v>967</v>
      </c>
      <c r="B487" s="14" t="s">
        <v>968</v>
      </c>
      <c r="C487" s="14">
        <v>1</v>
      </c>
      <c r="D487" s="14">
        <v>0</v>
      </c>
      <c r="E487" s="17">
        <v>7664878</v>
      </c>
      <c r="F487" s="17">
        <v>0</v>
      </c>
      <c r="G487" s="17">
        <v>0</v>
      </c>
      <c r="H487" s="17">
        <v>0</v>
      </c>
      <c r="I487" s="17">
        <v>811794</v>
      </c>
      <c r="J487" s="17">
        <v>1552931</v>
      </c>
      <c r="K487" s="17">
        <v>0</v>
      </c>
      <c r="L487" s="17">
        <v>0</v>
      </c>
      <c r="M487" s="17">
        <v>0</v>
      </c>
      <c r="N487" s="17">
        <v>0</v>
      </c>
      <c r="O487" s="17">
        <v>0</v>
      </c>
      <c r="P487" s="17">
        <v>1068568</v>
      </c>
      <c r="Q487" s="17">
        <v>159109</v>
      </c>
      <c r="R487" s="17">
        <v>0</v>
      </c>
      <c r="S487" s="17">
        <v>10816</v>
      </c>
      <c r="T487" s="17">
        <v>4512</v>
      </c>
      <c r="U487" s="17">
        <v>42173</v>
      </c>
      <c r="V487" s="17">
        <v>12773</v>
      </c>
      <c r="W487" s="17">
        <v>0</v>
      </c>
      <c r="X487" s="17">
        <v>502268</v>
      </c>
      <c r="Y487" s="17">
        <v>0</v>
      </c>
      <c r="Z487" s="17">
        <v>0</v>
      </c>
      <c r="AA487" s="17">
        <v>11829822</v>
      </c>
      <c r="AB487" s="17">
        <v>0</v>
      </c>
      <c r="AC487" s="17">
        <v>100000</v>
      </c>
      <c r="AD487" s="17">
        <f t="shared" si="8"/>
        <v>10276891</v>
      </c>
    </row>
    <row r="488" spans="1:30" x14ac:dyDescent="0.3">
      <c r="A488" s="15" t="s">
        <v>969</v>
      </c>
      <c r="B488" s="14" t="s">
        <v>970</v>
      </c>
      <c r="C488" s="14">
        <v>1</v>
      </c>
      <c r="D488" s="14">
        <v>0</v>
      </c>
      <c r="E488" s="17">
        <v>10220219</v>
      </c>
      <c r="F488" s="17">
        <v>0</v>
      </c>
      <c r="G488" s="17">
        <v>0</v>
      </c>
      <c r="H488" s="17">
        <v>0</v>
      </c>
      <c r="I488" s="17">
        <v>883197</v>
      </c>
      <c r="J488" s="17">
        <v>1878664</v>
      </c>
      <c r="K488" s="17">
        <v>0</v>
      </c>
      <c r="L488" s="17">
        <v>0</v>
      </c>
      <c r="M488" s="17">
        <v>0</v>
      </c>
      <c r="N488" s="17">
        <v>0</v>
      </c>
      <c r="O488" s="17">
        <v>0</v>
      </c>
      <c r="P488" s="17">
        <v>1289635</v>
      </c>
      <c r="Q488" s="17">
        <v>51150</v>
      </c>
      <c r="R488" s="17">
        <v>0</v>
      </c>
      <c r="S488" s="17">
        <v>15295</v>
      </c>
      <c r="T488" s="17">
        <v>6381</v>
      </c>
      <c r="U488" s="17">
        <v>59241</v>
      </c>
      <c r="V488" s="17">
        <v>13115</v>
      </c>
      <c r="W488" s="17">
        <v>0</v>
      </c>
      <c r="X488" s="17">
        <v>655179</v>
      </c>
      <c r="Y488" s="17">
        <v>0</v>
      </c>
      <c r="Z488" s="17">
        <v>0</v>
      </c>
      <c r="AA488" s="17">
        <v>15072076</v>
      </c>
      <c r="AB488" s="17">
        <v>0</v>
      </c>
      <c r="AC488" s="17">
        <v>0</v>
      </c>
      <c r="AD488" s="17">
        <f t="shared" si="8"/>
        <v>13193412</v>
      </c>
    </row>
    <row r="489" spans="1:30" x14ac:dyDescent="0.3">
      <c r="A489" s="15" t="s">
        <v>971</v>
      </c>
      <c r="B489" s="14" t="s">
        <v>972</v>
      </c>
      <c r="C489" s="14">
        <v>1</v>
      </c>
      <c r="D489" s="14">
        <v>0</v>
      </c>
      <c r="E489" s="17">
        <v>8631632</v>
      </c>
      <c r="F489" s="17">
        <v>0</v>
      </c>
      <c r="G489" s="17">
        <v>273715</v>
      </c>
      <c r="H489" s="17">
        <v>0</v>
      </c>
      <c r="I489" s="17">
        <v>815364</v>
      </c>
      <c r="J489" s="17">
        <v>2761423</v>
      </c>
      <c r="K489" s="17">
        <v>409701</v>
      </c>
      <c r="L489" s="17">
        <v>0</v>
      </c>
      <c r="M489" s="17">
        <v>0</v>
      </c>
      <c r="N489" s="17">
        <v>0</v>
      </c>
      <c r="O489" s="17">
        <v>0</v>
      </c>
      <c r="P489" s="17">
        <v>1130500</v>
      </c>
      <c r="Q489" s="17">
        <v>72014</v>
      </c>
      <c r="R489" s="17">
        <v>131512</v>
      </c>
      <c r="S489" s="17">
        <v>10561</v>
      </c>
      <c r="T489" s="17">
        <v>4406</v>
      </c>
      <c r="U489" s="17">
        <v>40717</v>
      </c>
      <c r="V489" s="17">
        <v>7644</v>
      </c>
      <c r="W489" s="17">
        <v>0</v>
      </c>
      <c r="X489" s="17">
        <v>264261</v>
      </c>
      <c r="Y489" s="17">
        <v>0</v>
      </c>
      <c r="Z489" s="17">
        <v>0</v>
      </c>
      <c r="AA489" s="17">
        <v>14553450</v>
      </c>
      <c r="AB489" s="17">
        <v>0</v>
      </c>
      <c r="AC489" s="17">
        <v>100000</v>
      </c>
      <c r="AD489" s="17">
        <f t="shared" si="8"/>
        <v>11382326</v>
      </c>
    </row>
    <row r="490" spans="1:30" x14ac:dyDescent="0.3">
      <c r="A490" s="15" t="s">
        <v>973</v>
      </c>
      <c r="B490" s="14" t="s">
        <v>974</v>
      </c>
      <c r="C490" s="14">
        <v>1</v>
      </c>
      <c r="D490" s="14">
        <v>0</v>
      </c>
      <c r="E490" s="17">
        <v>3798789</v>
      </c>
      <c r="F490" s="17">
        <v>0</v>
      </c>
      <c r="G490" s="17">
        <v>125110</v>
      </c>
      <c r="H490" s="17">
        <v>7167</v>
      </c>
      <c r="I490" s="17">
        <v>437691</v>
      </c>
      <c r="J490" s="17">
        <v>1905764</v>
      </c>
      <c r="K490" s="17">
        <v>0</v>
      </c>
      <c r="L490" s="17">
        <v>0</v>
      </c>
      <c r="M490" s="17">
        <v>0</v>
      </c>
      <c r="N490" s="17">
        <v>0</v>
      </c>
      <c r="O490" s="17">
        <v>0</v>
      </c>
      <c r="P490" s="17">
        <v>583925</v>
      </c>
      <c r="Q490" s="17">
        <v>73269</v>
      </c>
      <c r="R490" s="17">
        <v>15683</v>
      </c>
      <c r="S490" s="17">
        <v>7476</v>
      </c>
      <c r="T490" s="17">
        <v>3118</v>
      </c>
      <c r="U490" s="17">
        <v>23009</v>
      </c>
      <c r="V490" s="17">
        <v>5048</v>
      </c>
      <c r="W490" s="17">
        <v>0</v>
      </c>
      <c r="X490" s="17">
        <v>100904</v>
      </c>
      <c r="Y490" s="17">
        <v>0</v>
      </c>
      <c r="Z490" s="17">
        <v>0</v>
      </c>
      <c r="AA490" s="17">
        <v>7086953</v>
      </c>
      <c r="AB490" s="17">
        <v>0</v>
      </c>
      <c r="AC490" s="17">
        <v>100000</v>
      </c>
      <c r="AD490" s="17">
        <f t="shared" si="8"/>
        <v>5181189</v>
      </c>
    </row>
    <row r="491" spans="1:30" x14ac:dyDescent="0.3">
      <c r="A491" s="15" t="s">
        <v>975</v>
      </c>
      <c r="B491" s="14" t="s">
        <v>976</v>
      </c>
      <c r="C491" s="14">
        <v>1</v>
      </c>
      <c r="D491" s="14">
        <v>0</v>
      </c>
      <c r="E491" s="17">
        <v>8976533</v>
      </c>
      <c r="F491" s="17">
        <v>0</v>
      </c>
      <c r="G491" s="17">
        <v>0</v>
      </c>
      <c r="H491" s="17">
        <v>2409</v>
      </c>
      <c r="I491" s="17">
        <v>1284592</v>
      </c>
      <c r="J491" s="17">
        <v>2898023</v>
      </c>
      <c r="K491" s="17">
        <v>0</v>
      </c>
      <c r="L491" s="17">
        <v>0</v>
      </c>
      <c r="M491" s="17">
        <v>0</v>
      </c>
      <c r="N491" s="17">
        <v>0</v>
      </c>
      <c r="O491" s="17">
        <v>0</v>
      </c>
      <c r="P491" s="17">
        <v>1307951</v>
      </c>
      <c r="Q491" s="17">
        <v>1305020</v>
      </c>
      <c r="R491" s="17">
        <v>0</v>
      </c>
      <c r="S491" s="17">
        <v>20418</v>
      </c>
      <c r="T491" s="17">
        <v>8518</v>
      </c>
      <c r="U491" s="17">
        <v>75259</v>
      </c>
      <c r="V491" s="17">
        <v>24805</v>
      </c>
      <c r="W491" s="17">
        <v>0</v>
      </c>
      <c r="X491" s="17">
        <v>13580</v>
      </c>
      <c r="Y491" s="17">
        <v>0</v>
      </c>
      <c r="Z491" s="17">
        <v>0</v>
      </c>
      <c r="AA491" s="17">
        <v>15917108</v>
      </c>
      <c r="AB491" s="17">
        <v>0</v>
      </c>
      <c r="AC491" s="17">
        <v>0</v>
      </c>
      <c r="AD491" s="17">
        <f t="shared" si="8"/>
        <v>13019085</v>
      </c>
    </row>
    <row r="492" spans="1:30" x14ac:dyDescent="0.3">
      <c r="A492" s="15" t="s">
        <v>977</v>
      </c>
      <c r="B492" s="14" t="s">
        <v>978</v>
      </c>
      <c r="C492" s="14">
        <v>1</v>
      </c>
      <c r="D492" s="14">
        <v>0</v>
      </c>
      <c r="E492" s="17">
        <v>16417292</v>
      </c>
      <c r="F492" s="17">
        <v>0</v>
      </c>
      <c r="G492" s="17">
        <v>0</v>
      </c>
      <c r="H492" s="17">
        <v>0</v>
      </c>
      <c r="I492" s="17">
        <v>1560777</v>
      </c>
      <c r="J492" s="17">
        <v>5456113</v>
      </c>
      <c r="K492" s="17">
        <v>398050</v>
      </c>
      <c r="L492" s="17">
        <v>0</v>
      </c>
      <c r="M492" s="17">
        <v>0</v>
      </c>
      <c r="N492" s="17">
        <v>0</v>
      </c>
      <c r="O492" s="17">
        <v>0</v>
      </c>
      <c r="P492" s="17">
        <v>2384945</v>
      </c>
      <c r="Q492" s="17">
        <v>1639062</v>
      </c>
      <c r="R492" s="17">
        <v>45743</v>
      </c>
      <c r="S492" s="17">
        <v>24613</v>
      </c>
      <c r="T492" s="17">
        <v>10268</v>
      </c>
      <c r="U492" s="17">
        <v>97045</v>
      </c>
      <c r="V492" s="17">
        <v>30338</v>
      </c>
      <c r="W492" s="17">
        <v>0</v>
      </c>
      <c r="X492" s="17">
        <v>210017</v>
      </c>
      <c r="Y492" s="17">
        <v>0</v>
      </c>
      <c r="Z492" s="17">
        <v>0</v>
      </c>
      <c r="AA492" s="17">
        <v>28274263</v>
      </c>
      <c r="AB492" s="17">
        <v>0</v>
      </c>
      <c r="AC492" s="17">
        <v>123111</v>
      </c>
      <c r="AD492" s="17">
        <f t="shared" si="8"/>
        <v>22420100</v>
      </c>
    </row>
    <row r="493" spans="1:30" x14ac:dyDescent="0.3">
      <c r="A493" s="15" t="s">
        <v>979</v>
      </c>
      <c r="B493" s="14" t="s">
        <v>980</v>
      </c>
      <c r="C493" s="14">
        <v>1</v>
      </c>
      <c r="D493" s="14">
        <v>0</v>
      </c>
      <c r="E493" s="17">
        <v>14328459</v>
      </c>
      <c r="F493" s="17">
        <v>0</v>
      </c>
      <c r="G493" s="17">
        <v>0</v>
      </c>
      <c r="H493" s="17">
        <v>6470</v>
      </c>
      <c r="I493" s="17">
        <v>1577581</v>
      </c>
      <c r="J493" s="17">
        <v>3711653</v>
      </c>
      <c r="K493" s="17">
        <v>151795</v>
      </c>
      <c r="L493" s="17">
        <v>0</v>
      </c>
      <c r="M493" s="17">
        <v>0</v>
      </c>
      <c r="N493" s="17">
        <v>0</v>
      </c>
      <c r="O493" s="17">
        <v>0</v>
      </c>
      <c r="P493" s="17">
        <v>2272297</v>
      </c>
      <c r="Q493" s="17">
        <v>102945</v>
      </c>
      <c r="R493" s="17">
        <v>0</v>
      </c>
      <c r="S493" s="17">
        <v>15849</v>
      </c>
      <c r="T493" s="17">
        <v>6612</v>
      </c>
      <c r="U493" s="17">
        <v>21951</v>
      </c>
      <c r="V493" s="17">
        <v>19946</v>
      </c>
      <c r="W493" s="17">
        <v>0</v>
      </c>
      <c r="X493" s="17">
        <v>523638</v>
      </c>
      <c r="Y493" s="17">
        <v>0</v>
      </c>
      <c r="Z493" s="17">
        <v>0</v>
      </c>
      <c r="AA493" s="17">
        <v>22739196</v>
      </c>
      <c r="AB493" s="17">
        <v>0</v>
      </c>
      <c r="AC493" s="17">
        <v>132624</v>
      </c>
      <c r="AD493" s="17">
        <f t="shared" si="8"/>
        <v>18875748</v>
      </c>
    </row>
    <row r="494" spans="1:30" x14ac:dyDescent="0.3">
      <c r="A494" s="15" t="s">
        <v>981</v>
      </c>
      <c r="B494" s="14" t="s">
        <v>982</v>
      </c>
      <c r="C494" s="14">
        <v>1</v>
      </c>
      <c r="D494" s="14">
        <v>0</v>
      </c>
      <c r="E494" s="17">
        <v>6330934</v>
      </c>
      <c r="F494" s="17">
        <v>0</v>
      </c>
      <c r="G494" s="17">
        <v>0</v>
      </c>
      <c r="H494" s="17">
        <v>0</v>
      </c>
      <c r="I494" s="17">
        <v>761854</v>
      </c>
      <c r="J494" s="17">
        <v>1942035</v>
      </c>
      <c r="K494" s="17">
        <v>0</v>
      </c>
      <c r="L494" s="17">
        <v>0</v>
      </c>
      <c r="M494" s="17">
        <v>0</v>
      </c>
      <c r="N494" s="17">
        <v>0</v>
      </c>
      <c r="O494" s="17">
        <v>0</v>
      </c>
      <c r="P494" s="17">
        <v>780969</v>
      </c>
      <c r="Q494" s="17">
        <v>30358</v>
      </c>
      <c r="R494" s="17">
        <v>84122</v>
      </c>
      <c r="S494" s="17">
        <v>6682</v>
      </c>
      <c r="T494" s="17">
        <v>2619</v>
      </c>
      <c r="U494" s="17">
        <v>25281</v>
      </c>
      <c r="V494" s="17">
        <v>7772</v>
      </c>
      <c r="W494" s="17">
        <v>0</v>
      </c>
      <c r="X494" s="17">
        <v>95540</v>
      </c>
      <c r="Y494" s="17">
        <v>0</v>
      </c>
      <c r="Z494" s="17">
        <v>0</v>
      </c>
      <c r="AA494" s="17">
        <v>10068166</v>
      </c>
      <c r="AB494" s="17">
        <v>0</v>
      </c>
      <c r="AC494" s="17">
        <v>100000</v>
      </c>
      <c r="AD494" s="17">
        <f t="shared" si="8"/>
        <v>8126131</v>
      </c>
    </row>
    <row r="495" spans="1:30" x14ac:dyDescent="0.3">
      <c r="A495" s="15" t="s">
        <v>983</v>
      </c>
      <c r="B495" s="14" t="s">
        <v>984</v>
      </c>
      <c r="C495" s="14">
        <v>1</v>
      </c>
      <c r="D495" s="14">
        <v>0</v>
      </c>
      <c r="E495" s="17">
        <v>16453340</v>
      </c>
      <c r="F495" s="17">
        <v>0</v>
      </c>
      <c r="G495" s="17">
        <v>0</v>
      </c>
      <c r="H495" s="17">
        <v>0</v>
      </c>
      <c r="I495" s="17">
        <v>1295055</v>
      </c>
      <c r="J495" s="17">
        <v>3000495</v>
      </c>
      <c r="K495" s="17">
        <v>0</v>
      </c>
      <c r="L495" s="17">
        <v>0</v>
      </c>
      <c r="M495" s="17">
        <v>0</v>
      </c>
      <c r="N495" s="17">
        <v>0</v>
      </c>
      <c r="O495" s="17">
        <v>0</v>
      </c>
      <c r="P495" s="17">
        <v>2032760</v>
      </c>
      <c r="Q495" s="17">
        <v>171083</v>
      </c>
      <c r="R495" s="17">
        <v>0</v>
      </c>
      <c r="S495" s="17">
        <v>21976</v>
      </c>
      <c r="T495" s="17">
        <v>9168</v>
      </c>
      <c r="U495" s="17">
        <v>81317</v>
      </c>
      <c r="V495" s="17">
        <v>27940</v>
      </c>
      <c r="W495" s="17">
        <v>0</v>
      </c>
      <c r="X495" s="17">
        <v>1216103</v>
      </c>
      <c r="Y495" s="17">
        <v>0</v>
      </c>
      <c r="Z495" s="17">
        <v>0</v>
      </c>
      <c r="AA495" s="17">
        <v>24309237</v>
      </c>
      <c r="AB495" s="17">
        <v>0</v>
      </c>
      <c r="AC495" s="17">
        <v>139788</v>
      </c>
      <c r="AD495" s="17">
        <f t="shared" si="8"/>
        <v>21308742</v>
      </c>
    </row>
    <row r="496" spans="1:30" x14ac:dyDescent="0.3">
      <c r="A496" s="15" t="s">
        <v>985</v>
      </c>
      <c r="B496" s="14" t="s">
        <v>986</v>
      </c>
      <c r="C496" s="14">
        <v>1</v>
      </c>
      <c r="D496" s="14">
        <v>0</v>
      </c>
      <c r="E496" s="17">
        <v>3558513</v>
      </c>
      <c r="F496" s="17">
        <v>0</v>
      </c>
      <c r="G496" s="17">
        <v>0</v>
      </c>
      <c r="H496" s="17">
        <v>0</v>
      </c>
      <c r="I496" s="17">
        <v>487735</v>
      </c>
      <c r="J496" s="17">
        <v>1114188</v>
      </c>
      <c r="K496" s="17">
        <v>0</v>
      </c>
      <c r="L496" s="17">
        <v>0</v>
      </c>
      <c r="M496" s="17">
        <v>0</v>
      </c>
      <c r="N496" s="17">
        <v>0</v>
      </c>
      <c r="O496" s="17">
        <v>0</v>
      </c>
      <c r="P496" s="17">
        <v>618433</v>
      </c>
      <c r="Q496" s="17">
        <v>40692</v>
      </c>
      <c r="R496" s="17">
        <v>0</v>
      </c>
      <c r="S496" s="17">
        <v>3820</v>
      </c>
      <c r="T496" s="17">
        <v>1593</v>
      </c>
      <c r="U496" s="17">
        <v>14679</v>
      </c>
      <c r="V496" s="17">
        <v>4172</v>
      </c>
      <c r="W496" s="17">
        <v>0</v>
      </c>
      <c r="X496" s="17">
        <v>92498</v>
      </c>
      <c r="Y496" s="17">
        <v>0</v>
      </c>
      <c r="Z496" s="17">
        <v>0</v>
      </c>
      <c r="AA496" s="17">
        <v>5936323</v>
      </c>
      <c r="AB496" s="17">
        <v>0</v>
      </c>
      <c r="AC496" s="17">
        <v>100000</v>
      </c>
      <c r="AD496" s="17">
        <f t="shared" si="8"/>
        <v>4822135</v>
      </c>
    </row>
    <row r="497" spans="1:30" x14ac:dyDescent="0.3">
      <c r="A497" s="15" t="s">
        <v>987</v>
      </c>
      <c r="B497" s="14" t="s">
        <v>988</v>
      </c>
      <c r="C497" s="14">
        <v>1</v>
      </c>
      <c r="D497" s="14">
        <v>0</v>
      </c>
      <c r="E497" s="17">
        <v>10529484</v>
      </c>
      <c r="F497" s="17">
        <v>0</v>
      </c>
      <c r="G497" s="17">
        <v>0</v>
      </c>
      <c r="H497" s="17">
        <v>0</v>
      </c>
      <c r="I497" s="17">
        <v>1049253</v>
      </c>
      <c r="J497" s="17">
        <v>2871324</v>
      </c>
      <c r="K497" s="17">
        <v>24513</v>
      </c>
      <c r="L497" s="17">
        <v>0</v>
      </c>
      <c r="M497" s="17">
        <v>0</v>
      </c>
      <c r="N497" s="17">
        <v>0</v>
      </c>
      <c r="O497" s="17">
        <v>0</v>
      </c>
      <c r="P497" s="17">
        <v>1650268</v>
      </c>
      <c r="Q497" s="17">
        <v>132956</v>
      </c>
      <c r="R497" s="17">
        <v>0</v>
      </c>
      <c r="S497" s="17">
        <v>12284</v>
      </c>
      <c r="T497" s="17">
        <v>5125</v>
      </c>
      <c r="U497" s="17">
        <v>45377</v>
      </c>
      <c r="V497" s="17">
        <v>15737</v>
      </c>
      <c r="W497" s="17">
        <v>0</v>
      </c>
      <c r="X497" s="17">
        <v>308801</v>
      </c>
      <c r="Y497" s="17">
        <v>0</v>
      </c>
      <c r="Z497" s="17">
        <v>0</v>
      </c>
      <c r="AA497" s="17">
        <v>16645122</v>
      </c>
      <c r="AB497" s="17">
        <v>0</v>
      </c>
      <c r="AC497" s="17">
        <v>100000</v>
      </c>
      <c r="AD497" s="17">
        <f t="shared" si="8"/>
        <v>13749285</v>
      </c>
    </row>
    <row r="498" spans="1:30" x14ac:dyDescent="0.3">
      <c r="A498" s="15" t="s">
        <v>989</v>
      </c>
      <c r="B498" s="14" t="s">
        <v>990</v>
      </c>
      <c r="C498" s="14">
        <v>1</v>
      </c>
      <c r="D498" s="14">
        <v>0</v>
      </c>
      <c r="E498" s="17">
        <v>31245892</v>
      </c>
      <c r="F498" s="17">
        <v>0</v>
      </c>
      <c r="G498" s="17">
        <v>0</v>
      </c>
      <c r="H498" s="17">
        <v>0</v>
      </c>
      <c r="I498" s="17">
        <v>4701648</v>
      </c>
      <c r="J498" s="17">
        <v>9089640</v>
      </c>
      <c r="K498" s="17">
        <v>0</v>
      </c>
      <c r="L498" s="17">
        <v>0</v>
      </c>
      <c r="M498" s="17">
        <v>0</v>
      </c>
      <c r="N498" s="17">
        <v>0</v>
      </c>
      <c r="O498" s="17">
        <v>0</v>
      </c>
      <c r="P498" s="17">
        <v>4931631</v>
      </c>
      <c r="Q498" s="17">
        <v>566787</v>
      </c>
      <c r="R498" s="17">
        <v>0</v>
      </c>
      <c r="S498" s="17">
        <v>76428</v>
      </c>
      <c r="T498" s="17">
        <v>29382</v>
      </c>
      <c r="U498" s="17">
        <v>287988</v>
      </c>
      <c r="V498" s="17">
        <v>88033</v>
      </c>
      <c r="W498" s="17">
        <v>0</v>
      </c>
      <c r="X498" s="17">
        <v>195665</v>
      </c>
      <c r="Y498" s="17">
        <v>0</v>
      </c>
      <c r="Z498" s="17">
        <v>0</v>
      </c>
      <c r="AA498" s="17">
        <v>51213094</v>
      </c>
      <c r="AB498" s="17">
        <v>0</v>
      </c>
      <c r="AC498" s="17">
        <v>0</v>
      </c>
      <c r="AD498" s="17">
        <f t="shared" si="8"/>
        <v>42123454</v>
      </c>
    </row>
    <row r="499" spans="1:30" x14ac:dyDescent="0.3">
      <c r="A499" s="15" t="s">
        <v>991</v>
      </c>
      <c r="B499" s="14" t="s">
        <v>992</v>
      </c>
      <c r="C499" s="14">
        <v>1</v>
      </c>
      <c r="D499" s="14">
        <v>0</v>
      </c>
      <c r="E499" s="17">
        <v>12707444</v>
      </c>
      <c r="F499" s="17">
        <v>0</v>
      </c>
      <c r="G499" s="17">
        <v>0</v>
      </c>
      <c r="H499" s="17">
        <v>0</v>
      </c>
      <c r="I499" s="17">
        <v>1292037</v>
      </c>
      <c r="J499" s="17">
        <v>1330668</v>
      </c>
      <c r="K499" s="17">
        <v>57804</v>
      </c>
      <c r="L499" s="17">
        <v>0</v>
      </c>
      <c r="M499" s="17">
        <v>0</v>
      </c>
      <c r="N499" s="17">
        <v>0</v>
      </c>
      <c r="O499" s="17">
        <v>0</v>
      </c>
      <c r="P499" s="17">
        <v>1728782</v>
      </c>
      <c r="Q499" s="17">
        <v>195104</v>
      </c>
      <c r="R499" s="17">
        <v>0</v>
      </c>
      <c r="S499" s="17">
        <v>14741</v>
      </c>
      <c r="T499" s="17">
        <v>2631</v>
      </c>
      <c r="U499" s="17">
        <v>54872</v>
      </c>
      <c r="V499" s="17">
        <v>19027</v>
      </c>
      <c r="W499" s="17">
        <v>0</v>
      </c>
      <c r="X499" s="17">
        <v>111175</v>
      </c>
      <c r="Y499" s="17">
        <v>5967</v>
      </c>
      <c r="Z499" s="17">
        <v>0</v>
      </c>
      <c r="AA499" s="17">
        <v>17520252</v>
      </c>
      <c r="AB499" s="17">
        <v>0</v>
      </c>
      <c r="AC499" s="17">
        <v>105783</v>
      </c>
      <c r="AD499" s="17">
        <f t="shared" si="8"/>
        <v>16131780</v>
      </c>
    </row>
    <row r="500" spans="1:30" x14ac:dyDescent="0.3">
      <c r="A500" s="15" t="s">
        <v>993</v>
      </c>
      <c r="B500" s="14" t="s">
        <v>994</v>
      </c>
      <c r="C500" s="14">
        <v>1</v>
      </c>
      <c r="D500" s="14">
        <v>0</v>
      </c>
      <c r="E500" s="17">
        <v>18996564</v>
      </c>
      <c r="F500" s="17">
        <v>0</v>
      </c>
      <c r="G500" s="17">
        <v>0</v>
      </c>
      <c r="H500" s="17">
        <v>0</v>
      </c>
      <c r="I500" s="17">
        <v>995709</v>
      </c>
      <c r="J500" s="17">
        <v>6182214</v>
      </c>
      <c r="K500" s="17">
        <v>0</v>
      </c>
      <c r="L500" s="17">
        <v>0</v>
      </c>
      <c r="M500" s="17">
        <v>0</v>
      </c>
      <c r="N500" s="17">
        <v>0</v>
      </c>
      <c r="O500" s="17">
        <v>0</v>
      </c>
      <c r="P500" s="17">
        <v>3512914</v>
      </c>
      <c r="Q500" s="17">
        <v>251550</v>
      </c>
      <c r="R500" s="17">
        <v>0</v>
      </c>
      <c r="S500" s="17">
        <v>24118</v>
      </c>
      <c r="T500" s="17">
        <v>10062</v>
      </c>
      <c r="U500" s="17">
        <v>93317</v>
      </c>
      <c r="V500" s="17">
        <v>33274</v>
      </c>
      <c r="W500" s="17">
        <v>0</v>
      </c>
      <c r="X500" s="17">
        <v>808367</v>
      </c>
      <c r="Y500" s="17">
        <v>0</v>
      </c>
      <c r="Z500" s="17">
        <v>0</v>
      </c>
      <c r="AA500" s="17">
        <v>30908089</v>
      </c>
      <c r="AB500" s="17">
        <v>69345</v>
      </c>
      <c r="AC500" s="17">
        <v>152327</v>
      </c>
      <c r="AD500" s="17">
        <f t="shared" si="8"/>
        <v>24725875</v>
      </c>
    </row>
    <row r="501" spans="1:30" x14ac:dyDescent="0.3">
      <c r="A501" s="15" t="s">
        <v>995</v>
      </c>
      <c r="B501" s="14" t="s">
        <v>996</v>
      </c>
      <c r="C501" s="14">
        <v>1</v>
      </c>
      <c r="D501" s="14">
        <v>0</v>
      </c>
      <c r="E501" s="17">
        <v>4569022</v>
      </c>
      <c r="F501" s="17">
        <v>0</v>
      </c>
      <c r="G501" s="17">
        <v>0</v>
      </c>
      <c r="H501" s="17">
        <v>0</v>
      </c>
      <c r="I501" s="17">
        <v>490886</v>
      </c>
      <c r="J501" s="17">
        <v>580121</v>
      </c>
      <c r="K501" s="17">
        <v>0</v>
      </c>
      <c r="L501" s="17">
        <v>0</v>
      </c>
      <c r="M501" s="17">
        <v>0</v>
      </c>
      <c r="N501" s="17">
        <v>0</v>
      </c>
      <c r="O501" s="17">
        <v>0</v>
      </c>
      <c r="P501" s="17">
        <v>850551</v>
      </c>
      <c r="Q501" s="17">
        <v>84690</v>
      </c>
      <c r="R501" s="17">
        <v>113372</v>
      </c>
      <c r="S501" s="17">
        <v>810</v>
      </c>
      <c r="T501" s="17">
        <v>2812</v>
      </c>
      <c r="U501" s="17">
        <v>16276</v>
      </c>
      <c r="V501" s="17">
        <v>8364</v>
      </c>
      <c r="W501" s="17">
        <v>0</v>
      </c>
      <c r="X501" s="17">
        <v>70696</v>
      </c>
      <c r="Y501" s="17">
        <v>0</v>
      </c>
      <c r="Z501" s="17">
        <v>0</v>
      </c>
      <c r="AA501" s="17">
        <v>6787600</v>
      </c>
      <c r="AB501" s="17">
        <v>0</v>
      </c>
      <c r="AC501" s="17">
        <v>0</v>
      </c>
      <c r="AD501" s="17">
        <f t="shared" si="8"/>
        <v>6207479</v>
      </c>
    </row>
    <row r="502" spans="1:30" x14ac:dyDescent="0.3">
      <c r="A502" s="15" t="s">
        <v>997</v>
      </c>
      <c r="B502" s="14" t="s">
        <v>998</v>
      </c>
      <c r="C502" s="14">
        <v>1</v>
      </c>
      <c r="D502" s="14">
        <v>0</v>
      </c>
      <c r="E502" s="17">
        <v>4582618</v>
      </c>
      <c r="F502" s="17">
        <v>0</v>
      </c>
      <c r="G502" s="17">
        <v>0</v>
      </c>
      <c r="H502" s="17">
        <v>2355</v>
      </c>
      <c r="I502" s="17">
        <v>655339</v>
      </c>
      <c r="J502" s="17">
        <v>1001752</v>
      </c>
      <c r="K502" s="17">
        <v>0</v>
      </c>
      <c r="L502" s="17">
        <v>0</v>
      </c>
      <c r="M502" s="17">
        <v>0</v>
      </c>
      <c r="N502" s="17">
        <v>0</v>
      </c>
      <c r="O502" s="17">
        <v>0</v>
      </c>
      <c r="P502" s="17">
        <v>454534</v>
      </c>
      <c r="Q502" s="17">
        <v>0</v>
      </c>
      <c r="R502" s="17">
        <v>0</v>
      </c>
      <c r="S502" s="17">
        <v>5229</v>
      </c>
      <c r="T502" s="17">
        <v>2181</v>
      </c>
      <c r="U502" s="17">
        <v>19398</v>
      </c>
      <c r="V502" s="17">
        <v>5549</v>
      </c>
      <c r="W502" s="17">
        <v>0</v>
      </c>
      <c r="X502" s="17">
        <v>104296</v>
      </c>
      <c r="Y502" s="17">
        <v>0</v>
      </c>
      <c r="Z502" s="17">
        <v>0</v>
      </c>
      <c r="AA502" s="17">
        <v>6833251</v>
      </c>
      <c r="AB502" s="17">
        <v>0</v>
      </c>
      <c r="AC502" s="17">
        <v>100000</v>
      </c>
      <c r="AD502" s="17">
        <f t="shared" si="8"/>
        <v>5831499</v>
      </c>
    </row>
    <row r="503" spans="1:30" x14ac:dyDescent="0.3">
      <c r="A503" s="15" t="s">
        <v>999</v>
      </c>
      <c r="B503" s="14" t="s">
        <v>1000</v>
      </c>
      <c r="C503" s="14">
        <v>0</v>
      </c>
      <c r="D503" s="14">
        <v>0</v>
      </c>
      <c r="E503" s="17">
        <v>6524382</v>
      </c>
      <c r="F503" s="17">
        <v>0</v>
      </c>
      <c r="G503" s="17">
        <v>0</v>
      </c>
      <c r="H503" s="17">
        <v>0</v>
      </c>
      <c r="I503" s="17">
        <v>592425</v>
      </c>
      <c r="J503" s="17">
        <v>506636</v>
      </c>
      <c r="K503" s="17">
        <v>27084</v>
      </c>
      <c r="L503" s="17">
        <v>0</v>
      </c>
      <c r="M503" s="17">
        <v>0</v>
      </c>
      <c r="N503" s="17">
        <v>0</v>
      </c>
      <c r="O503" s="17">
        <v>0</v>
      </c>
      <c r="P503" s="17">
        <v>726943</v>
      </c>
      <c r="Q503" s="17">
        <v>42337</v>
      </c>
      <c r="R503" s="17">
        <v>0</v>
      </c>
      <c r="S503" s="17">
        <v>6427</v>
      </c>
      <c r="T503" s="17">
        <v>2681</v>
      </c>
      <c r="U503" s="17">
        <v>21961</v>
      </c>
      <c r="V503" s="17">
        <v>7237</v>
      </c>
      <c r="W503" s="17">
        <v>0</v>
      </c>
      <c r="X503" s="17">
        <v>115966</v>
      </c>
      <c r="Y503" s="17">
        <v>0</v>
      </c>
      <c r="Z503" s="17">
        <v>0</v>
      </c>
      <c r="AA503" s="17">
        <v>8574079</v>
      </c>
      <c r="AB503" s="17">
        <v>0</v>
      </c>
      <c r="AC503" s="17">
        <v>100000</v>
      </c>
      <c r="AD503" s="17">
        <f t="shared" si="8"/>
        <v>8040359</v>
      </c>
    </row>
    <row r="504" spans="1:30" x14ac:dyDescent="0.3">
      <c r="A504" s="15" t="s">
        <v>1001</v>
      </c>
      <c r="B504" s="14" t="s">
        <v>1002</v>
      </c>
      <c r="C504" s="14">
        <v>1</v>
      </c>
      <c r="D504" s="14">
        <v>0</v>
      </c>
      <c r="E504" s="17">
        <v>3144102</v>
      </c>
      <c r="F504" s="17">
        <v>0</v>
      </c>
      <c r="G504" s="17">
        <v>193401</v>
      </c>
      <c r="H504" s="17">
        <v>338</v>
      </c>
      <c r="I504" s="17">
        <v>171653</v>
      </c>
      <c r="J504" s="17">
        <v>800099</v>
      </c>
      <c r="K504" s="17">
        <v>0</v>
      </c>
      <c r="L504" s="17">
        <v>0</v>
      </c>
      <c r="M504" s="17">
        <v>0</v>
      </c>
      <c r="N504" s="17">
        <v>0</v>
      </c>
      <c r="O504" s="17">
        <v>0</v>
      </c>
      <c r="P504" s="17">
        <v>406212</v>
      </c>
      <c r="Q504" s="17">
        <v>19474</v>
      </c>
      <c r="R504" s="17">
        <v>0</v>
      </c>
      <c r="S504" s="17">
        <v>6457</v>
      </c>
      <c r="T504" s="17">
        <v>2365</v>
      </c>
      <c r="U504" s="17">
        <v>23475</v>
      </c>
      <c r="V504" s="17">
        <v>0</v>
      </c>
      <c r="W504" s="17">
        <v>0</v>
      </c>
      <c r="X504" s="17">
        <v>54000</v>
      </c>
      <c r="Y504" s="17">
        <v>0</v>
      </c>
      <c r="Z504" s="17">
        <v>0</v>
      </c>
      <c r="AA504" s="17">
        <v>4821576</v>
      </c>
      <c r="AB504" s="17">
        <v>0</v>
      </c>
      <c r="AC504" s="17">
        <v>0</v>
      </c>
      <c r="AD504" s="17">
        <f t="shared" si="8"/>
        <v>4021477</v>
      </c>
    </row>
    <row r="505" spans="1:30" x14ac:dyDescent="0.3">
      <c r="A505" s="15" t="s">
        <v>1003</v>
      </c>
      <c r="B505" s="14" t="s">
        <v>1004</v>
      </c>
      <c r="C505" s="14">
        <v>1</v>
      </c>
      <c r="D505" s="14">
        <v>0</v>
      </c>
      <c r="E505" s="17">
        <v>16449231</v>
      </c>
      <c r="F505" s="17">
        <v>0</v>
      </c>
      <c r="G505" s="17">
        <v>0</v>
      </c>
      <c r="H505" s="17">
        <v>2999</v>
      </c>
      <c r="I505" s="17">
        <v>1805704</v>
      </c>
      <c r="J505" s="17">
        <v>1764118</v>
      </c>
      <c r="K505" s="17">
        <v>100981</v>
      </c>
      <c r="L505" s="17">
        <v>0</v>
      </c>
      <c r="M505" s="17">
        <v>0</v>
      </c>
      <c r="N505" s="17">
        <v>0</v>
      </c>
      <c r="O505" s="17">
        <v>0</v>
      </c>
      <c r="P505" s="17">
        <v>1618437</v>
      </c>
      <c r="Q505" s="17">
        <v>113479</v>
      </c>
      <c r="R505" s="17">
        <v>190441</v>
      </c>
      <c r="S505" s="17">
        <v>19130</v>
      </c>
      <c r="T505" s="17">
        <v>7981</v>
      </c>
      <c r="U505" s="17">
        <v>74211</v>
      </c>
      <c r="V505" s="17">
        <v>24043</v>
      </c>
      <c r="W505" s="17">
        <v>0</v>
      </c>
      <c r="X505" s="17">
        <v>252105</v>
      </c>
      <c r="Y505" s="17">
        <v>0</v>
      </c>
      <c r="Z505" s="17">
        <v>0</v>
      </c>
      <c r="AA505" s="17">
        <v>22422860</v>
      </c>
      <c r="AB505" s="17">
        <v>0</v>
      </c>
      <c r="AC505" s="17">
        <v>125273</v>
      </c>
      <c r="AD505" s="17">
        <f t="shared" si="8"/>
        <v>20557761</v>
      </c>
    </row>
    <row r="506" spans="1:30" x14ac:dyDescent="0.3">
      <c r="A506" s="15" t="s">
        <v>1005</v>
      </c>
      <c r="B506" s="14" t="s">
        <v>1006</v>
      </c>
      <c r="C506" s="14">
        <v>1</v>
      </c>
      <c r="D506" s="14">
        <v>0</v>
      </c>
      <c r="E506" s="17">
        <v>5523065</v>
      </c>
      <c r="F506" s="17">
        <v>0</v>
      </c>
      <c r="G506" s="17">
        <v>641751</v>
      </c>
      <c r="H506" s="17">
        <v>0</v>
      </c>
      <c r="I506" s="17">
        <v>646645</v>
      </c>
      <c r="J506" s="17">
        <v>645706</v>
      </c>
      <c r="K506" s="17">
        <v>0</v>
      </c>
      <c r="L506" s="17">
        <v>0</v>
      </c>
      <c r="M506" s="17">
        <v>0</v>
      </c>
      <c r="N506" s="17">
        <v>0</v>
      </c>
      <c r="O506" s="17">
        <v>0</v>
      </c>
      <c r="P506" s="17">
        <v>1115914</v>
      </c>
      <c r="Q506" s="17">
        <v>145953</v>
      </c>
      <c r="R506" s="17">
        <v>141634</v>
      </c>
      <c r="S506" s="17">
        <v>24673</v>
      </c>
      <c r="T506" s="17">
        <v>10293</v>
      </c>
      <c r="U506" s="17">
        <v>98385</v>
      </c>
      <c r="V506" s="17">
        <v>15306</v>
      </c>
      <c r="W506" s="17">
        <v>0</v>
      </c>
      <c r="X506" s="17">
        <v>0</v>
      </c>
      <c r="Y506" s="17">
        <v>0</v>
      </c>
      <c r="Z506" s="17">
        <v>0</v>
      </c>
      <c r="AA506" s="17">
        <v>9009325</v>
      </c>
      <c r="AB506" s="17">
        <v>0</v>
      </c>
      <c r="AC506" s="17">
        <v>0</v>
      </c>
      <c r="AD506" s="17">
        <f t="shared" si="8"/>
        <v>8363619</v>
      </c>
    </row>
    <row r="507" spans="1:30" x14ac:dyDescent="0.3">
      <c r="A507" s="15" t="s">
        <v>1007</v>
      </c>
      <c r="B507" s="14" t="s">
        <v>1008</v>
      </c>
      <c r="C507" s="14">
        <v>1</v>
      </c>
      <c r="D507" s="14">
        <v>0</v>
      </c>
      <c r="E507" s="17">
        <v>23768762</v>
      </c>
      <c r="F507" s="17">
        <v>0</v>
      </c>
      <c r="G507" s="17">
        <v>1733369</v>
      </c>
      <c r="H507" s="17">
        <v>0</v>
      </c>
      <c r="I507" s="17">
        <v>2590207</v>
      </c>
      <c r="J507" s="17">
        <v>2417330</v>
      </c>
      <c r="K507" s="17">
        <v>0</v>
      </c>
      <c r="L507" s="17">
        <v>0</v>
      </c>
      <c r="M507" s="17">
        <v>0</v>
      </c>
      <c r="N507" s="17">
        <v>0</v>
      </c>
      <c r="O507" s="17">
        <v>0</v>
      </c>
      <c r="P507" s="17">
        <v>1950476</v>
      </c>
      <c r="Q507" s="17">
        <v>1750330</v>
      </c>
      <c r="R507" s="17">
        <v>490315</v>
      </c>
      <c r="S507" s="17">
        <v>57299</v>
      </c>
      <c r="T507" s="17">
        <v>20066</v>
      </c>
      <c r="U507" s="17">
        <v>232884</v>
      </c>
      <c r="V507" s="17">
        <v>51467</v>
      </c>
      <c r="W507" s="17">
        <v>0</v>
      </c>
      <c r="X507" s="17">
        <v>0</v>
      </c>
      <c r="Y507" s="17">
        <v>79682</v>
      </c>
      <c r="Z507" s="17">
        <v>0</v>
      </c>
      <c r="AA507" s="17">
        <v>35142187</v>
      </c>
      <c r="AB507" s="17">
        <v>0</v>
      </c>
      <c r="AC507" s="17">
        <v>0</v>
      </c>
      <c r="AD507" s="17">
        <f t="shared" si="8"/>
        <v>32724857</v>
      </c>
    </row>
    <row r="508" spans="1:30" x14ac:dyDescent="0.3">
      <c r="A508" s="15" t="s">
        <v>1009</v>
      </c>
      <c r="B508" s="14" t="s">
        <v>1010</v>
      </c>
      <c r="C508" s="14">
        <v>1</v>
      </c>
      <c r="D508" s="14">
        <v>0</v>
      </c>
      <c r="E508" s="17">
        <v>33521993</v>
      </c>
      <c r="F508" s="17">
        <v>0</v>
      </c>
      <c r="G508" s="17">
        <v>1678344</v>
      </c>
      <c r="H508" s="17">
        <v>0</v>
      </c>
      <c r="I508" s="17">
        <v>4376894</v>
      </c>
      <c r="J508" s="17">
        <v>2399295</v>
      </c>
      <c r="K508" s="17">
        <v>0</v>
      </c>
      <c r="L508" s="17">
        <v>0</v>
      </c>
      <c r="M508" s="17">
        <v>0</v>
      </c>
      <c r="N508" s="17">
        <v>0</v>
      </c>
      <c r="O508" s="17">
        <v>0</v>
      </c>
      <c r="P508" s="17">
        <v>2022277</v>
      </c>
      <c r="Q508" s="17">
        <v>3280339</v>
      </c>
      <c r="R508" s="17">
        <v>712502</v>
      </c>
      <c r="S508" s="17">
        <v>70691</v>
      </c>
      <c r="T508" s="17">
        <v>29493</v>
      </c>
      <c r="U508" s="17">
        <v>290959</v>
      </c>
      <c r="V508" s="17">
        <v>74345</v>
      </c>
      <c r="W508" s="17">
        <v>0</v>
      </c>
      <c r="X508" s="17">
        <v>0</v>
      </c>
      <c r="Y508" s="17">
        <v>129755</v>
      </c>
      <c r="Z508" s="17">
        <v>0</v>
      </c>
      <c r="AA508" s="17">
        <v>48586887</v>
      </c>
      <c r="AB508" s="17">
        <v>0</v>
      </c>
      <c r="AC508" s="17">
        <v>0</v>
      </c>
      <c r="AD508" s="17">
        <f t="shared" si="8"/>
        <v>46187592</v>
      </c>
    </row>
    <row r="509" spans="1:30" x14ac:dyDescent="0.3">
      <c r="A509" s="15" t="s">
        <v>1011</v>
      </c>
      <c r="B509" s="14" t="s">
        <v>1012</v>
      </c>
      <c r="C509" s="14">
        <v>1</v>
      </c>
      <c r="D509" s="14">
        <v>0</v>
      </c>
      <c r="E509" s="17">
        <v>39776014</v>
      </c>
      <c r="F509" s="17">
        <v>0</v>
      </c>
      <c r="G509" s="17">
        <v>2616972</v>
      </c>
      <c r="H509" s="17">
        <v>0</v>
      </c>
      <c r="I509" s="17">
        <v>3947156</v>
      </c>
      <c r="J509" s="17">
        <v>2724859</v>
      </c>
      <c r="K509" s="17">
        <v>0</v>
      </c>
      <c r="L509" s="17">
        <v>0</v>
      </c>
      <c r="M509" s="17">
        <v>0</v>
      </c>
      <c r="N509" s="17">
        <v>0</v>
      </c>
      <c r="O509" s="17">
        <v>0</v>
      </c>
      <c r="P509" s="17">
        <v>2897721</v>
      </c>
      <c r="Q509" s="17">
        <v>1804863</v>
      </c>
      <c r="R509" s="17">
        <v>1071605</v>
      </c>
      <c r="S509" s="17">
        <v>86974</v>
      </c>
      <c r="T509" s="17">
        <v>35963</v>
      </c>
      <c r="U509" s="17">
        <v>347695</v>
      </c>
      <c r="V509" s="17">
        <v>87816</v>
      </c>
      <c r="W509" s="17">
        <v>0</v>
      </c>
      <c r="X509" s="17">
        <v>0</v>
      </c>
      <c r="Y509" s="17">
        <v>0</v>
      </c>
      <c r="Z509" s="17">
        <v>0</v>
      </c>
      <c r="AA509" s="17">
        <v>55397638</v>
      </c>
      <c r="AB509" s="17">
        <v>0</v>
      </c>
      <c r="AC509" s="17">
        <v>0</v>
      </c>
      <c r="AD509" s="17">
        <f t="shared" si="8"/>
        <v>52672779</v>
      </c>
    </row>
    <row r="510" spans="1:30" x14ac:dyDescent="0.3">
      <c r="A510" s="15" t="s">
        <v>1013</v>
      </c>
      <c r="B510" s="14" t="s">
        <v>1014</v>
      </c>
      <c r="C510" s="14">
        <v>1</v>
      </c>
      <c r="D510" s="14">
        <v>0</v>
      </c>
      <c r="E510" s="17">
        <v>38990633</v>
      </c>
      <c r="F510" s="17">
        <v>0</v>
      </c>
      <c r="G510" s="17">
        <v>1710034</v>
      </c>
      <c r="H510" s="17">
        <v>25704</v>
      </c>
      <c r="I510" s="17">
        <v>8440819</v>
      </c>
      <c r="J510" s="17">
        <v>4146219</v>
      </c>
      <c r="K510" s="17">
        <v>0</v>
      </c>
      <c r="L510" s="17">
        <v>0</v>
      </c>
      <c r="M510" s="17">
        <v>0</v>
      </c>
      <c r="N510" s="17">
        <v>0</v>
      </c>
      <c r="O510" s="17">
        <v>0</v>
      </c>
      <c r="P510" s="17">
        <v>2758640</v>
      </c>
      <c r="Q510" s="17">
        <v>6498491</v>
      </c>
      <c r="R510" s="17">
        <v>650664</v>
      </c>
      <c r="S510" s="17">
        <v>77657</v>
      </c>
      <c r="T510" s="17">
        <v>31872</v>
      </c>
      <c r="U510" s="17">
        <v>324162</v>
      </c>
      <c r="V510" s="17">
        <v>87441</v>
      </c>
      <c r="W510" s="17">
        <v>0</v>
      </c>
      <c r="X510" s="17">
        <v>1317682</v>
      </c>
      <c r="Y510" s="17">
        <v>0</v>
      </c>
      <c r="Z510" s="17">
        <v>0</v>
      </c>
      <c r="AA510" s="17">
        <v>65060018</v>
      </c>
      <c r="AB510" s="17">
        <v>0</v>
      </c>
      <c r="AC510" s="17">
        <v>1121747</v>
      </c>
      <c r="AD510" s="17">
        <f t="shared" si="8"/>
        <v>60913799</v>
      </c>
    </row>
    <row r="511" spans="1:30" x14ac:dyDescent="0.3">
      <c r="A511" s="15" t="s">
        <v>1015</v>
      </c>
      <c r="B511" s="14" t="s">
        <v>1016</v>
      </c>
      <c r="C511" s="14">
        <v>1</v>
      </c>
      <c r="D511" s="14">
        <v>0</v>
      </c>
      <c r="E511" s="17">
        <v>17462664</v>
      </c>
      <c r="F511" s="17">
        <v>0</v>
      </c>
      <c r="G511" s="17">
        <v>1275598</v>
      </c>
      <c r="H511" s="17">
        <v>0</v>
      </c>
      <c r="I511" s="17">
        <v>4069530</v>
      </c>
      <c r="J511" s="17">
        <v>1728927</v>
      </c>
      <c r="K511" s="17">
        <v>0</v>
      </c>
      <c r="L511" s="17">
        <v>0</v>
      </c>
      <c r="M511" s="17">
        <v>0</v>
      </c>
      <c r="N511" s="17">
        <v>0</v>
      </c>
      <c r="O511" s="17">
        <v>0</v>
      </c>
      <c r="P511" s="17">
        <v>2624936</v>
      </c>
      <c r="Q511" s="17">
        <v>1258446</v>
      </c>
      <c r="R511" s="17">
        <v>243257</v>
      </c>
      <c r="S511" s="17">
        <v>49105</v>
      </c>
      <c r="T511" s="17">
        <v>20487</v>
      </c>
      <c r="U511" s="17">
        <v>217914</v>
      </c>
      <c r="V511" s="17">
        <v>42044</v>
      </c>
      <c r="W511" s="17">
        <v>0</v>
      </c>
      <c r="X511" s="17">
        <v>343402</v>
      </c>
      <c r="Y511" s="17">
        <v>0</v>
      </c>
      <c r="Z511" s="17">
        <v>0</v>
      </c>
      <c r="AA511" s="17">
        <v>29336310</v>
      </c>
      <c r="AB511" s="17">
        <v>0</v>
      </c>
      <c r="AC511" s="17">
        <v>395052</v>
      </c>
      <c r="AD511" s="17">
        <f t="shared" si="8"/>
        <v>27607383</v>
      </c>
    </row>
    <row r="512" spans="1:30" x14ac:dyDescent="0.3">
      <c r="A512" s="15" t="s">
        <v>1017</v>
      </c>
      <c r="B512" s="14" t="s">
        <v>1018</v>
      </c>
      <c r="C512" s="14">
        <v>1</v>
      </c>
      <c r="D512" s="14">
        <v>0</v>
      </c>
      <c r="E512" s="17">
        <v>19780232</v>
      </c>
      <c r="F512" s="17">
        <v>0</v>
      </c>
      <c r="G512" s="17">
        <v>2685418</v>
      </c>
      <c r="H512" s="17">
        <v>8275</v>
      </c>
      <c r="I512" s="17">
        <v>2857968</v>
      </c>
      <c r="J512" s="17">
        <v>948664</v>
      </c>
      <c r="K512" s="17">
        <v>0</v>
      </c>
      <c r="L512" s="17">
        <v>0</v>
      </c>
      <c r="M512" s="17">
        <v>0</v>
      </c>
      <c r="N512" s="17">
        <v>0</v>
      </c>
      <c r="O512" s="17">
        <v>0</v>
      </c>
      <c r="P512" s="17">
        <v>1905662</v>
      </c>
      <c r="Q512" s="17">
        <v>626628</v>
      </c>
      <c r="R512" s="17">
        <v>402032</v>
      </c>
      <c r="S512" s="17">
        <v>63216</v>
      </c>
      <c r="T512" s="17">
        <v>21732</v>
      </c>
      <c r="U512" s="17">
        <v>93082</v>
      </c>
      <c r="V512" s="17">
        <v>11438</v>
      </c>
      <c r="W512" s="17">
        <v>0</v>
      </c>
      <c r="X512" s="17">
        <v>392271</v>
      </c>
      <c r="Y512" s="17">
        <v>0</v>
      </c>
      <c r="Z512" s="17">
        <v>0</v>
      </c>
      <c r="AA512" s="17">
        <v>29796618</v>
      </c>
      <c r="AB512" s="17">
        <v>0</v>
      </c>
      <c r="AC512" s="17">
        <v>155264</v>
      </c>
      <c r="AD512" s="17">
        <f t="shared" si="8"/>
        <v>28847954</v>
      </c>
    </row>
    <row r="513" spans="1:30" x14ac:dyDescent="0.3">
      <c r="A513" s="15" t="s">
        <v>1019</v>
      </c>
      <c r="B513" s="14" t="s">
        <v>1020</v>
      </c>
      <c r="C513" s="14">
        <v>0</v>
      </c>
      <c r="D513" s="14">
        <v>0</v>
      </c>
      <c r="E513" s="17">
        <v>32601522</v>
      </c>
      <c r="F513" s="17">
        <v>0</v>
      </c>
      <c r="G513" s="17">
        <v>2191435</v>
      </c>
      <c r="H513" s="17">
        <v>0</v>
      </c>
      <c r="I513" s="17">
        <v>3048722</v>
      </c>
      <c r="J513" s="17">
        <v>2310328</v>
      </c>
      <c r="K513" s="17">
        <v>0</v>
      </c>
      <c r="L513" s="17">
        <v>0</v>
      </c>
      <c r="M513" s="17">
        <v>0</v>
      </c>
      <c r="N513" s="17">
        <v>0</v>
      </c>
      <c r="O513" s="17">
        <v>0</v>
      </c>
      <c r="P513" s="17">
        <v>1976382</v>
      </c>
      <c r="Q513" s="17">
        <v>3009244</v>
      </c>
      <c r="R513" s="17">
        <v>450434</v>
      </c>
      <c r="S513" s="17">
        <v>41375</v>
      </c>
      <c r="T513" s="17">
        <v>824</v>
      </c>
      <c r="U513" s="17">
        <v>171838</v>
      </c>
      <c r="V513" s="17">
        <v>57884</v>
      </c>
      <c r="W513" s="17">
        <v>0</v>
      </c>
      <c r="X513" s="17">
        <v>422639</v>
      </c>
      <c r="Y513" s="17">
        <v>0</v>
      </c>
      <c r="Z513" s="17">
        <v>1016243</v>
      </c>
      <c r="AA513" s="17">
        <v>47298870</v>
      </c>
      <c r="AB513" s="17">
        <v>0</v>
      </c>
      <c r="AC513" s="17">
        <v>957458</v>
      </c>
      <c r="AD513" s="17">
        <f t="shared" si="8"/>
        <v>44988542</v>
      </c>
    </row>
    <row r="514" spans="1:30" x14ac:dyDescent="0.3">
      <c r="A514" s="15" t="s">
        <v>1021</v>
      </c>
      <c r="B514" s="14" t="s">
        <v>1022</v>
      </c>
      <c r="C514" s="14">
        <v>1</v>
      </c>
      <c r="D514" s="14">
        <v>0</v>
      </c>
      <c r="E514" s="17">
        <v>27326035</v>
      </c>
      <c r="F514" s="17">
        <v>0</v>
      </c>
      <c r="G514" s="17">
        <v>826783</v>
      </c>
      <c r="H514" s="17">
        <v>0</v>
      </c>
      <c r="I514" s="17">
        <v>3553209</v>
      </c>
      <c r="J514" s="17">
        <v>10247040</v>
      </c>
      <c r="K514" s="17">
        <v>1772902</v>
      </c>
      <c r="L514" s="17">
        <v>0</v>
      </c>
      <c r="M514" s="17">
        <v>0</v>
      </c>
      <c r="N514" s="17">
        <v>0</v>
      </c>
      <c r="O514" s="17">
        <v>0</v>
      </c>
      <c r="P514" s="17">
        <v>1546251</v>
      </c>
      <c r="Q514" s="17">
        <v>598447</v>
      </c>
      <c r="R514" s="17">
        <v>179632</v>
      </c>
      <c r="S514" s="17">
        <v>97670</v>
      </c>
      <c r="T514" s="17">
        <v>40750</v>
      </c>
      <c r="U514" s="17">
        <v>359811</v>
      </c>
      <c r="V514" s="17">
        <v>60747</v>
      </c>
      <c r="W514" s="17">
        <v>0</v>
      </c>
      <c r="X514" s="17">
        <v>0</v>
      </c>
      <c r="Y514" s="17">
        <v>0</v>
      </c>
      <c r="Z514" s="17">
        <v>0</v>
      </c>
      <c r="AA514" s="17">
        <v>46609277</v>
      </c>
      <c r="AB514" s="17">
        <v>26466</v>
      </c>
      <c r="AC514" s="17">
        <v>0</v>
      </c>
      <c r="AD514" s="17">
        <f t="shared" si="8"/>
        <v>34589335</v>
      </c>
    </row>
    <row r="515" spans="1:30" x14ac:dyDescent="0.3">
      <c r="A515" s="15" t="s">
        <v>1023</v>
      </c>
      <c r="B515" s="14" t="s">
        <v>1024</v>
      </c>
      <c r="C515" s="14">
        <v>1</v>
      </c>
      <c r="D515" s="14">
        <v>0</v>
      </c>
      <c r="E515" s="17">
        <v>23590550</v>
      </c>
      <c r="F515" s="17">
        <v>0</v>
      </c>
      <c r="G515" s="17">
        <v>1158391</v>
      </c>
      <c r="H515" s="17">
        <v>0</v>
      </c>
      <c r="I515" s="17">
        <v>2630507</v>
      </c>
      <c r="J515" s="17">
        <v>2273368</v>
      </c>
      <c r="K515" s="17">
        <v>0</v>
      </c>
      <c r="L515" s="17">
        <v>0</v>
      </c>
      <c r="M515" s="17">
        <v>0</v>
      </c>
      <c r="N515" s="17">
        <v>0</v>
      </c>
      <c r="O515" s="17">
        <v>0</v>
      </c>
      <c r="P515" s="17">
        <v>1564895</v>
      </c>
      <c r="Q515" s="17">
        <v>875992</v>
      </c>
      <c r="R515" s="17">
        <v>56410</v>
      </c>
      <c r="S515" s="17">
        <v>56640</v>
      </c>
      <c r="T515" s="17">
        <v>23631</v>
      </c>
      <c r="U515" s="17">
        <v>222748</v>
      </c>
      <c r="V515" s="17">
        <v>55999</v>
      </c>
      <c r="W515" s="17">
        <v>0</v>
      </c>
      <c r="X515" s="17">
        <v>234900</v>
      </c>
      <c r="Y515" s="17">
        <v>109902</v>
      </c>
      <c r="Z515" s="17">
        <v>0</v>
      </c>
      <c r="AA515" s="17">
        <v>32853933</v>
      </c>
      <c r="AB515" s="17">
        <v>0</v>
      </c>
      <c r="AC515" s="17">
        <v>161823</v>
      </c>
      <c r="AD515" s="17">
        <f t="shared" si="8"/>
        <v>30580565</v>
      </c>
    </row>
    <row r="516" spans="1:30" x14ac:dyDescent="0.3">
      <c r="A516" s="15" t="s">
        <v>1025</v>
      </c>
      <c r="B516" s="14" t="s">
        <v>1026</v>
      </c>
      <c r="C516" s="14">
        <v>1</v>
      </c>
      <c r="D516" s="14">
        <v>0</v>
      </c>
      <c r="E516" s="17">
        <v>88706928</v>
      </c>
      <c r="F516" s="17">
        <v>0</v>
      </c>
      <c r="G516" s="17">
        <v>4022826</v>
      </c>
      <c r="H516" s="17">
        <v>0</v>
      </c>
      <c r="I516" s="17">
        <v>11644813</v>
      </c>
      <c r="J516" s="17">
        <v>11153955</v>
      </c>
      <c r="K516" s="17">
        <v>0</v>
      </c>
      <c r="L516" s="17">
        <v>0</v>
      </c>
      <c r="M516" s="17">
        <v>0</v>
      </c>
      <c r="N516" s="17">
        <v>0</v>
      </c>
      <c r="O516" s="17">
        <v>0</v>
      </c>
      <c r="P516" s="17">
        <v>4993460</v>
      </c>
      <c r="Q516" s="17">
        <v>3537941</v>
      </c>
      <c r="R516" s="17">
        <v>1624440</v>
      </c>
      <c r="S516" s="17">
        <v>193722</v>
      </c>
      <c r="T516" s="17">
        <v>80825</v>
      </c>
      <c r="U516" s="17">
        <v>766163</v>
      </c>
      <c r="V516" s="17">
        <v>177133</v>
      </c>
      <c r="W516" s="17">
        <v>0</v>
      </c>
      <c r="X516" s="17">
        <v>599400</v>
      </c>
      <c r="Y516" s="17">
        <v>0</v>
      </c>
      <c r="Z516" s="17">
        <v>0</v>
      </c>
      <c r="AA516" s="17">
        <v>127501606</v>
      </c>
      <c r="AB516" s="17">
        <v>0</v>
      </c>
      <c r="AC516" s="17">
        <v>481460</v>
      </c>
      <c r="AD516" s="17">
        <f t="shared" si="8"/>
        <v>116347651</v>
      </c>
    </row>
    <row r="517" spans="1:30" x14ac:dyDescent="0.3">
      <c r="A517" s="15" t="s">
        <v>1027</v>
      </c>
      <c r="B517" s="14" t="s">
        <v>1028</v>
      </c>
      <c r="C517" s="14">
        <v>1</v>
      </c>
      <c r="D517" s="14">
        <v>0</v>
      </c>
      <c r="E517" s="17">
        <v>2887364</v>
      </c>
      <c r="F517" s="17">
        <v>0</v>
      </c>
      <c r="G517" s="17">
        <v>94118</v>
      </c>
      <c r="H517" s="17">
        <v>0</v>
      </c>
      <c r="I517" s="17">
        <v>62794</v>
      </c>
      <c r="J517" s="17">
        <v>232313</v>
      </c>
      <c r="K517" s="17">
        <v>0</v>
      </c>
      <c r="L517" s="17">
        <v>0</v>
      </c>
      <c r="M517" s="17">
        <v>0</v>
      </c>
      <c r="N517" s="17">
        <v>0</v>
      </c>
      <c r="O517" s="17">
        <v>0</v>
      </c>
      <c r="P517" s="17">
        <v>303029</v>
      </c>
      <c r="Q517" s="17">
        <v>7156</v>
      </c>
      <c r="R517" s="17">
        <v>52585</v>
      </c>
      <c r="S517" s="17">
        <v>17377</v>
      </c>
      <c r="T517" s="17">
        <v>0</v>
      </c>
      <c r="U517" s="17">
        <v>65939</v>
      </c>
      <c r="V517" s="17">
        <v>0</v>
      </c>
      <c r="W517" s="17">
        <v>0</v>
      </c>
      <c r="X517" s="17">
        <v>54000</v>
      </c>
      <c r="Y517" s="17">
        <v>0</v>
      </c>
      <c r="Z517" s="17">
        <v>0</v>
      </c>
      <c r="AA517" s="17">
        <v>3776675</v>
      </c>
      <c r="AB517" s="17">
        <v>0</v>
      </c>
      <c r="AC517" s="17">
        <v>0</v>
      </c>
      <c r="AD517" s="17">
        <f t="shared" si="8"/>
        <v>3544362</v>
      </c>
    </row>
    <row r="518" spans="1:30" x14ac:dyDescent="0.3">
      <c r="A518" s="15" t="s">
        <v>1029</v>
      </c>
      <c r="B518" s="14" t="s">
        <v>1030</v>
      </c>
      <c r="C518" s="14">
        <v>1</v>
      </c>
      <c r="D518" s="14">
        <v>0</v>
      </c>
      <c r="E518" s="17">
        <v>12909110</v>
      </c>
      <c r="F518" s="17">
        <v>0</v>
      </c>
      <c r="G518" s="17">
        <v>393079</v>
      </c>
      <c r="H518" s="17">
        <v>0</v>
      </c>
      <c r="I518" s="17">
        <v>2339404</v>
      </c>
      <c r="J518" s="17">
        <v>1168221</v>
      </c>
      <c r="K518" s="17">
        <v>0</v>
      </c>
      <c r="L518" s="17">
        <v>0</v>
      </c>
      <c r="M518" s="17">
        <v>0</v>
      </c>
      <c r="N518" s="17">
        <v>0</v>
      </c>
      <c r="O518" s="17">
        <v>0</v>
      </c>
      <c r="P518" s="17">
        <v>463207</v>
      </c>
      <c r="Q518" s="17">
        <v>362503</v>
      </c>
      <c r="R518" s="17">
        <v>156102</v>
      </c>
      <c r="S518" s="17">
        <v>33870</v>
      </c>
      <c r="T518" s="17">
        <v>14131</v>
      </c>
      <c r="U518" s="17">
        <v>135956</v>
      </c>
      <c r="V518" s="17">
        <v>30860</v>
      </c>
      <c r="W518" s="17">
        <v>0</v>
      </c>
      <c r="X518" s="17">
        <v>0</v>
      </c>
      <c r="Y518" s="17">
        <v>1575</v>
      </c>
      <c r="Z518" s="17">
        <v>0</v>
      </c>
      <c r="AA518" s="17">
        <v>18008018</v>
      </c>
      <c r="AB518" s="17">
        <v>0</v>
      </c>
      <c r="AC518" s="17">
        <v>0</v>
      </c>
      <c r="AD518" s="17">
        <f t="shared" ref="AD518:AD581" si="9">AA518-J518-K518</f>
        <v>16839797</v>
      </c>
    </row>
    <row r="519" spans="1:30" x14ac:dyDescent="0.3">
      <c r="A519" s="15" t="s">
        <v>1031</v>
      </c>
      <c r="B519" s="14" t="s">
        <v>1032</v>
      </c>
      <c r="C519" s="14">
        <v>1</v>
      </c>
      <c r="D519" s="14">
        <v>0</v>
      </c>
      <c r="E519" s="17">
        <v>14090960</v>
      </c>
      <c r="F519" s="17">
        <v>0</v>
      </c>
      <c r="G519" s="17">
        <v>1040107</v>
      </c>
      <c r="H519" s="17">
        <v>0</v>
      </c>
      <c r="I519" s="17">
        <v>1834746</v>
      </c>
      <c r="J519" s="17">
        <v>3587319</v>
      </c>
      <c r="K519" s="17">
        <v>0</v>
      </c>
      <c r="L519" s="17">
        <v>0</v>
      </c>
      <c r="M519" s="17">
        <v>0</v>
      </c>
      <c r="N519" s="17">
        <v>0</v>
      </c>
      <c r="O519" s="17">
        <v>0</v>
      </c>
      <c r="P519" s="17">
        <v>1427463</v>
      </c>
      <c r="Q519" s="17">
        <v>961733</v>
      </c>
      <c r="R519" s="17">
        <v>196565</v>
      </c>
      <c r="S519" s="17">
        <v>38214</v>
      </c>
      <c r="T519" s="17">
        <v>15943</v>
      </c>
      <c r="U519" s="17">
        <v>153897</v>
      </c>
      <c r="V519" s="17">
        <v>35127</v>
      </c>
      <c r="W519" s="17">
        <v>0</v>
      </c>
      <c r="X519" s="17">
        <v>0</v>
      </c>
      <c r="Y519" s="17">
        <v>16509</v>
      </c>
      <c r="Z519" s="17">
        <v>0</v>
      </c>
      <c r="AA519" s="17">
        <v>23398583</v>
      </c>
      <c r="AB519" s="17">
        <v>0</v>
      </c>
      <c r="AC519" s="17">
        <v>0</v>
      </c>
      <c r="AD519" s="17">
        <f t="shared" si="9"/>
        <v>19811264</v>
      </c>
    </row>
    <row r="520" spans="1:30" x14ac:dyDescent="0.3">
      <c r="A520" s="15" t="s">
        <v>1033</v>
      </c>
      <c r="B520" s="14" t="s">
        <v>1034</v>
      </c>
      <c r="C520" s="14">
        <v>1</v>
      </c>
      <c r="D520" s="14">
        <v>0</v>
      </c>
      <c r="E520" s="17">
        <v>19044294</v>
      </c>
      <c r="F520" s="17">
        <v>0</v>
      </c>
      <c r="G520" s="17">
        <v>853478</v>
      </c>
      <c r="H520" s="17">
        <v>0</v>
      </c>
      <c r="I520" s="17">
        <v>2966206</v>
      </c>
      <c r="J520" s="17">
        <v>2414509</v>
      </c>
      <c r="K520" s="17">
        <v>0</v>
      </c>
      <c r="L520" s="17">
        <v>0</v>
      </c>
      <c r="M520" s="17">
        <v>0</v>
      </c>
      <c r="N520" s="17">
        <v>0</v>
      </c>
      <c r="O520" s="17">
        <v>0</v>
      </c>
      <c r="P520" s="17">
        <v>2083877</v>
      </c>
      <c r="Q520" s="17">
        <v>901501</v>
      </c>
      <c r="R520" s="17">
        <v>111772</v>
      </c>
      <c r="S520" s="17">
        <v>44761</v>
      </c>
      <c r="T520" s="17">
        <v>18675</v>
      </c>
      <c r="U520" s="17">
        <v>176964</v>
      </c>
      <c r="V520" s="17">
        <v>45411</v>
      </c>
      <c r="W520" s="17">
        <v>0</v>
      </c>
      <c r="X520" s="17">
        <v>197136</v>
      </c>
      <c r="Y520" s="17">
        <v>0</v>
      </c>
      <c r="Z520" s="17">
        <v>0</v>
      </c>
      <c r="AA520" s="17">
        <v>28858584</v>
      </c>
      <c r="AB520" s="17">
        <v>0</v>
      </c>
      <c r="AC520" s="17">
        <v>0</v>
      </c>
      <c r="AD520" s="17">
        <f t="shared" si="9"/>
        <v>26444075</v>
      </c>
    </row>
    <row r="521" spans="1:30" x14ac:dyDescent="0.3">
      <c r="A521" s="15" t="s">
        <v>1035</v>
      </c>
      <c r="B521" s="14" t="s">
        <v>1036</v>
      </c>
      <c r="C521" s="14">
        <v>1</v>
      </c>
      <c r="D521" s="14">
        <v>0</v>
      </c>
      <c r="E521" s="17">
        <v>65269984</v>
      </c>
      <c r="F521" s="17">
        <v>0</v>
      </c>
      <c r="G521" s="17">
        <v>2387787</v>
      </c>
      <c r="H521" s="17">
        <v>0</v>
      </c>
      <c r="I521" s="17">
        <v>9893032</v>
      </c>
      <c r="J521" s="17">
        <v>8802201</v>
      </c>
      <c r="K521" s="17">
        <v>0</v>
      </c>
      <c r="L521" s="17">
        <v>0</v>
      </c>
      <c r="M521" s="17">
        <v>0</v>
      </c>
      <c r="N521" s="17">
        <v>0</v>
      </c>
      <c r="O521" s="17">
        <v>0</v>
      </c>
      <c r="P521" s="17">
        <v>2661727</v>
      </c>
      <c r="Q521" s="17">
        <v>2736635</v>
      </c>
      <c r="R521" s="17">
        <v>674962</v>
      </c>
      <c r="S521" s="17">
        <v>138790</v>
      </c>
      <c r="T521" s="17">
        <v>55657</v>
      </c>
      <c r="U521" s="17">
        <v>554482</v>
      </c>
      <c r="V521" s="17">
        <v>139237</v>
      </c>
      <c r="W521" s="17">
        <v>0</v>
      </c>
      <c r="X521" s="17">
        <v>4561948</v>
      </c>
      <c r="Y521" s="17">
        <v>12751</v>
      </c>
      <c r="Z521" s="17">
        <v>0</v>
      </c>
      <c r="AA521" s="17">
        <v>97889193</v>
      </c>
      <c r="AB521" s="17">
        <v>0</v>
      </c>
      <c r="AC521" s="17">
        <v>0</v>
      </c>
      <c r="AD521" s="17">
        <f t="shared" si="9"/>
        <v>89086992</v>
      </c>
    </row>
    <row r="522" spans="1:30" x14ac:dyDescent="0.3">
      <c r="A522" s="15" t="s">
        <v>1037</v>
      </c>
      <c r="B522" s="14" t="s">
        <v>1038</v>
      </c>
      <c r="C522" s="14">
        <v>1</v>
      </c>
      <c r="D522" s="14">
        <v>0</v>
      </c>
      <c r="E522" s="17">
        <v>65494748</v>
      </c>
      <c r="F522" s="17">
        <v>0</v>
      </c>
      <c r="G522" s="17">
        <v>4041841</v>
      </c>
      <c r="H522" s="17">
        <v>0</v>
      </c>
      <c r="I522" s="17">
        <v>9757530</v>
      </c>
      <c r="J522" s="17">
        <v>8707407</v>
      </c>
      <c r="K522" s="17">
        <v>0</v>
      </c>
      <c r="L522" s="17">
        <v>0</v>
      </c>
      <c r="M522" s="17">
        <v>0</v>
      </c>
      <c r="N522" s="17">
        <v>0</v>
      </c>
      <c r="O522" s="17">
        <v>0</v>
      </c>
      <c r="P522" s="17">
        <v>2146015</v>
      </c>
      <c r="Q522" s="17">
        <v>4226325</v>
      </c>
      <c r="R522" s="17">
        <v>1397992</v>
      </c>
      <c r="S522" s="17">
        <v>139404</v>
      </c>
      <c r="T522" s="17">
        <v>58143</v>
      </c>
      <c r="U522" s="17">
        <v>562288</v>
      </c>
      <c r="V522" s="17">
        <v>140754</v>
      </c>
      <c r="W522" s="17">
        <v>0</v>
      </c>
      <c r="X522" s="17">
        <v>975924</v>
      </c>
      <c r="Y522" s="17">
        <v>103560</v>
      </c>
      <c r="Z522" s="17">
        <v>0</v>
      </c>
      <c r="AA522" s="17">
        <v>97751931</v>
      </c>
      <c r="AB522" s="17">
        <v>0</v>
      </c>
      <c r="AC522" s="17">
        <v>1238072</v>
      </c>
      <c r="AD522" s="17">
        <f t="shared" si="9"/>
        <v>89044524</v>
      </c>
    </row>
    <row r="523" spans="1:30" x14ac:dyDescent="0.3">
      <c r="A523" s="15" t="s">
        <v>1039</v>
      </c>
      <c r="B523" s="14" t="s">
        <v>1040</v>
      </c>
      <c r="C523" s="14">
        <v>1</v>
      </c>
      <c r="D523" s="14">
        <v>0</v>
      </c>
      <c r="E523" s="17">
        <v>49168329</v>
      </c>
      <c r="F523" s="17">
        <v>0</v>
      </c>
      <c r="G523" s="17">
        <v>1791109</v>
      </c>
      <c r="H523" s="17">
        <v>0</v>
      </c>
      <c r="I523" s="17">
        <v>4871586</v>
      </c>
      <c r="J523" s="17">
        <v>9302341</v>
      </c>
      <c r="K523" s="17">
        <v>0</v>
      </c>
      <c r="L523" s="17">
        <v>0</v>
      </c>
      <c r="M523" s="17">
        <v>0</v>
      </c>
      <c r="N523" s="17">
        <v>0</v>
      </c>
      <c r="O523" s="17">
        <v>0</v>
      </c>
      <c r="P523" s="17">
        <v>2069192</v>
      </c>
      <c r="Q523" s="17">
        <v>4084454</v>
      </c>
      <c r="R523" s="17">
        <v>526952</v>
      </c>
      <c r="S523" s="17">
        <v>116844</v>
      </c>
      <c r="T523" s="17">
        <v>48750</v>
      </c>
      <c r="U523" s="17">
        <v>455166</v>
      </c>
      <c r="V523" s="17">
        <v>116843</v>
      </c>
      <c r="W523" s="17">
        <v>0</v>
      </c>
      <c r="X523" s="17">
        <v>646790</v>
      </c>
      <c r="Y523" s="17">
        <v>92813</v>
      </c>
      <c r="Z523" s="17">
        <v>0</v>
      </c>
      <c r="AA523" s="17">
        <v>73291169</v>
      </c>
      <c r="AB523" s="17">
        <v>0</v>
      </c>
      <c r="AC523" s="17">
        <v>950321</v>
      </c>
      <c r="AD523" s="17">
        <f t="shared" si="9"/>
        <v>63988828</v>
      </c>
    </row>
    <row r="524" spans="1:30" x14ac:dyDescent="0.3">
      <c r="A524" s="15" t="s">
        <v>1041</v>
      </c>
      <c r="B524" s="14" t="s">
        <v>1042</v>
      </c>
      <c r="C524" s="14">
        <v>1</v>
      </c>
      <c r="D524" s="14">
        <v>0</v>
      </c>
      <c r="E524" s="17">
        <v>89723508</v>
      </c>
      <c r="F524" s="17">
        <v>0</v>
      </c>
      <c r="G524" s="17">
        <v>3752477</v>
      </c>
      <c r="H524" s="17">
        <v>0</v>
      </c>
      <c r="I524" s="17">
        <v>13021012</v>
      </c>
      <c r="J524" s="17">
        <v>10516692</v>
      </c>
      <c r="K524" s="17">
        <v>0</v>
      </c>
      <c r="L524" s="17">
        <v>0</v>
      </c>
      <c r="M524" s="17">
        <v>0</v>
      </c>
      <c r="N524" s="17">
        <v>0</v>
      </c>
      <c r="O524" s="17">
        <v>0</v>
      </c>
      <c r="P524" s="17">
        <v>2987447</v>
      </c>
      <c r="Q524" s="17">
        <v>6894918</v>
      </c>
      <c r="R524" s="17">
        <v>1039602</v>
      </c>
      <c r="S524" s="17">
        <v>133607</v>
      </c>
      <c r="T524" s="17">
        <v>55743</v>
      </c>
      <c r="U524" s="17">
        <v>534444</v>
      </c>
      <c r="V524" s="17">
        <v>159506</v>
      </c>
      <c r="W524" s="17">
        <v>0</v>
      </c>
      <c r="X524" s="17">
        <v>1486267</v>
      </c>
      <c r="Y524" s="17">
        <v>0</v>
      </c>
      <c r="Z524" s="17">
        <v>0</v>
      </c>
      <c r="AA524" s="17">
        <v>130305223</v>
      </c>
      <c r="AB524" s="17">
        <v>0</v>
      </c>
      <c r="AC524" s="17">
        <v>1998531</v>
      </c>
      <c r="AD524" s="17">
        <f t="shared" si="9"/>
        <v>119788531</v>
      </c>
    </row>
    <row r="525" spans="1:30" x14ac:dyDescent="0.3">
      <c r="A525" s="15" t="s">
        <v>1043</v>
      </c>
      <c r="B525" s="14" t="s">
        <v>1044</v>
      </c>
      <c r="C525" s="14">
        <v>1</v>
      </c>
      <c r="D525" s="14">
        <v>0</v>
      </c>
      <c r="E525" s="17">
        <v>7947458</v>
      </c>
      <c r="F525" s="17">
        <v>0</v>
      </c>
      <c r="G525" s="17">
        <v>795746</v>
      </c>
      <c r="H525" s="17">
        <v>1862</v>
      </c>
      <c r="I525" s="17">
        <v>983700</v>
      </c>
      <c r="J525" s="17">
        <v>1830944</v>
      </c>
      <c r="K525" s="17">
        <v>0</v>
      </c>
      <c r="L525" s="17">
        <v>0</v>
      </c>
      <c r="M525" s="17">
        <v>0</v>
      </c>
      <c r="N525" s="17">
        <v>0</v>
      </c>
      <c r="O525" s="17">
        <v>0</v>
      </c>
      <c r="P525" s="17">
        <v>456281</v>
      </c>
      <c r="Q525" s="17">
        <v>673171</v>
      </c>
      <c r="R525" s="17">
        <v>27963</v>
      </c>
      <c r="S525" s="17">
        <v>26545</v>
      </c>
      <c r="T525" s="17">
        <v>11075</v>
      </c>
      <c r="U525" s="17">
        <v>87608</v>
      </c>
      <c r="V525" s="17">
        <v>26545</v>
      </c>
      <c r="W525" s="17">
        <v>0</v>
      </c>
      <c r="X525" s="17">
        <v>129600</v>
      </c>
      <c r="Y525" s="17">
        <v>24725</v>
      </c>
      <c r="Z525" s="17">
        <v>0</v>
      </c>
      <c r="AA525" s="17">
        <v>13023223</v>
      </c>
      <c r="AB525" s="17">
        <v>0</v>
      </c>
      <c r="AC525" s="17">
        <v>0</v>
      </c>
      <c r="AD525" s="17">
        <f t="shared" si="9"/>
        <v>11192279</v>
      </c>
    </row>
    <row r="526" spans="1:30" x14ac:dyDescent="0.3">
      <c r="A526" s="15" t="s">
        <v>1045</v>
      </c>
      <c r="B526" s="14" t="s">
        <v>1046</v>
      </c>
      <c r="C526" s="14">
        <v>1</v>
      </c>
      <c r="D526" s="14">
        <v>0</v>
      </c>
      <c r="E526" s="17">
        <v>4170704</v>
      </c>
      <c r="F526" s="17">
        <v>0</v>
      </c>
      <c r="G526" s="17">
        <v>323352</v>
      </c>
      <c r="H526" s="17">
        <v>0</v>
      </c>
      <c r="I526" s="17">
        <v>666227</v>
      </c>
      <c r="J526" s="17">
        <v>832864</v>
      </c>
      <c r="K526" s="17">
        <v>0</v>
      </c>
      <c r="L526" s="17">
        <v>0</v>
      </c>
      <c r="M526" s="17">
        <v>0</v>
      </c>
      <c r="N526" s="17">
        <v>0</v>
      </c>
      <c r="O526" s="17">
        <v>0</v>
      </c>
      <c r="P526" s="17">
        <v>320609</v>
      </c>
      <c r="Q526" s="17">
        <v>307963</v>
      </c>
      <c r="R526" s="17">
        <v>64599</v>
      </c>
      <c r="S526" s="17">
        <v>10846</v>
      </c>
      <c r="T526" s="17">
        <v>4525</v>
      </c>
      <c r="U526" s="17">
        <v>65299</v>
      </c>
      <c r="V526" s="17">
        <v>9707</v>
      </c>
      <c r="W526" s="17">
        <v>0</v>
      </c>
      <c r="X526" s="17">
        <v>30166</v>
      </c>
      <c r="Y526" s="17">
        <v>0</v>
      </c>
      <c r="Z526" s="17">
        <v>0</v>
      </c>
      <c r="AA526" s="17">
        <v>6806861</v>
      </c>
      <c r="AB526" s="17">
        <v>0</v>
      </c>
      <c r="AC526" s="17">
        <v>0</v>
      </c>
      <c r="AD526" s="17">
        <f t="shared" si="9"/>
        <v>5973997</v>
      </c>
    </row>
    <row r="527" spans="1:30" x14ac:dyDescent="0.3">
      <c r="A527" s="15" t="s">
        <v>1047</v>
      </c>
      <c r="B527" s="14" t="s">
        <v>1048</v>
      </c>
      <c r="C527" s="14">
        <v>1</v>
      </c>
      <c r="D527" s="14">
        <v>0</v>
      </c>
      <c r="E527" s="17">
        <v>35914835</v>
      </c>
      <c r="F527" s="17">
        <v>0</v>
      </c>
      <c r="G527" s="17">
        <v>2794176</v>
      </c>
      <c r="H527" s="17">
        <v>0</v>
      </c>
      <c r="I527" s="17">
        <v>4776907</v>
      </c>
      <c r="J527" s="17">
        <v>7379511</v>
      </c>
      <c r="K527" s="17">
        <v>1819966</v>
      </c>
      <c r="L527" s="17">
        <v>0</v>
      </c>
      <c r="M527" s="17">
        <v>0</v>
      </c>
      <c r="N527" s="17">
        <v>0</v>
      </c>
      <c r="O527" s="17">
        <v>0</v>
      </c>
      <c r="P527" s="17">
        <v>1667821</v>
      </c>
      <c r="Q527" s="17">
        <v>1233122</v>
      </c>
      <c r="R527" s="17">
        <v>593007</v>
      </c>
      <c r="S527" s="17">
        <v>63351</v>
      </c>
      <c r="T527" s="17">
        <v>26431</v>
      </c>
      <c r="U527" s="17">
        <v>262766</v>
      </c>
      <c r="V527" s="17">
        <v>59052</v>
      </c>
      <c r="W527" s="17">
        <v>0</v>
      </c>
      <c r="X527" s="17">
        <v>624380</v>
      </c>
      <c r="Y527" s="17">
        <v>0</v>
      </c>
      <c r="Z527" s="17">
        <v>0</v>
      </c>
      <c r="AA527" s="17">
        <v>57215325</v>
      </c>
      <c r="AB527" s="17">
        <v>0</v>
      </c>
      <c r="AC527" s="17">
        <v>527035</v>
      </c>
      <c r="AD527" s="17">
        <f t="shared" si="9"/>
        <v>48015848</v>
      </c>
    </row>
    <row r="528" spans="1:30" x14ac:dyDescent="0.3">
      <c r="A528" s="15" t="s">
        <v>1049</v>
      </c>
      <c r="B528" s="14" t="s">
        <v>1050</v>
      </c>
      <c r="C528" s="14">
        <v>1</v>
      </c>
      <c r="D528" s="14">
        <v>0</v>
      </c>
      <c r="E528" s="17">
        <v>2123117</v>
      </c>
      <c r="F528" s="17">
        <v>0</v>
      </c>
      <c r="G528" s="17">
        <v>143681</v>
      </c>
      <c r="H528" s="17">
        <v>529</v>
      </c>
      <c r="I528" s="17">
        <v>128754</v>
      </c>
      <c r="J528" s="17">
        <v>421589</v>
      </c>
      <c r="K528" s="17">
        <v>0</v>
      </c>
      <c r="L528" s="17">
        <v>0</v>
      </c>
      <c r="M528" s="17">
        <v>0</v>
      </c>
      <c r="N528" s="17">
        <v>0</v>
      </c>
      <c r="O528" s="17">
        <v>0</v>
      </c>
      <c r="P528" s="17">
        <v>299301</v>
      </c>
      <c r="Q528" s="17">
        <v>0</v>
      </c>
      <c r="R528" s="17">
        <v>7971</v>
      </c>
      <c r="S528" s="17">
        <v>27923</v>
      </c>
      <c r="T528" s="17">
        <v>10650</v>
      </c>
      <c r="U528" s="17">
        <v>81100</v>
      </c>
      <c r="V528" s="17">
        <v>0</v>
      </c>
      <c r="W528" s="17">
        <v>0</v>
      </c>
      <c r="X528" s="17">
        <v>54000</v>
      </c>
      <c r="Y528" s="17">
        <v>16426</v>
      </c>
      <c r="Z528" s="17">
        <v>0</v>
      </c>
      <c r="AA528" s="17">
        <v>3315041</v>
      </c>
      <c r="AB528" s="17">
        <v>0</v>
      </c>
      <c r="AC528" s="17">
        <v>0</v>
      </c>
      <c r="AD528" s="17">
        <f t="shared" si="9"/>
        <v>2893452</v>
      </c>
    </row>
    <row r="529" spans="1:30" x14ac:dyDescent="0.3">
      <c r="A529" s="15" t="s">
        <v>1051</v>
      </c>
      <c r="B529" s="14" t="s">
        <v>1052</v>
      </c>
      <c r="C529" s="14">
        <v>1</v>
      </c>
      <c r="D529" s="14">
        <v>0</v>
      </c>
      <c r="E529" s="17">
        <v>201693</v>
      </c>
      <c r="F529" s="17">
        <v>0</v>
      </c>
      <c r="G529" s="17">
        <v>50000</v>
      </c>
      <c r="H529" s="17">
        <v>0</v>
      </c>
      <c r="I529" s="17">
        <v>14814</v>
      </c>
      <c r="J529" s="17">
        <v>12306</v>
      </c>
      <c r="K529" s="17">
        <v>0</v>
      </c>
      <c r="L529" s="17">
        <v>0</v>
      </c>
      <c r="M529" s="17">
        <v>0</v>
      </c>
      <c r="N529" s="17">
        <v>0</v>
      </c>
      <c r="O529" s="17">
        <v>0</v>
      </c>
      <c r="P529" s="17">
        <v>53482</v>
      </c>
      <c r="Q529" s="17">
        <v>0</v>
      </c>
      <c r="R529" s="17">
        <v>0</v>
      </c>
      <c r="S529" s="17">
        <v>1019</v>
      </c>
      <c r="T529" s="17">
        <v>317</v>
      </c>
      <c r="U529" s="17">
        <v>8505</v>
      </c>
      <c r="V529" s="17">
        <v>0</v>
      </c>
      <c r="W529" s="17">
        <v>0</v>
      </c>
      <c r="X529" s="17">
        <v>32400</v>
      </c>
      <c r="Y529" s="17">
        <v>1457</v>
      </c>
      <c r="Z529" s="17">
        <v>0</v>
      </c>
      <c r="AA529" s="17">
        <v>375993</v>
      </c>
      <c r="AB529" s="17">
        <v>0</v>
      </c>
      <c r="AC529" s="17">
        <v>0</v>
      </c>
      <c r="AD529" s="17">
        <f t="shared" si="9"/>
        <v>363687</v>
      </c>
    </row>
    <row r="530" spans="1:30" x14ac:dyDescent="0.3">
      <c r="A530" s="15" t="s">
        <v>1053</v>
      </c>
      <c r="B530" s="14" t="s">
        <v>1054</v>
      </c>
      <c r="C530" s="14">
        <v>1</v>
      </c>
      <c r="D530" s="14">
        <v>0</v>
      </c>
      <c r="E530" s="17">
        <v>792065</v>
      </c>
      <c r="F530" s="17">
        <v>0</v>
      </c>
      <c r="G530" s="17">
        <v>342209</v>
      </c>
      <c r="H530" s="17">
        <v>0</v>
      </c>
      <c r="I530" s="17">
        <v>61796</v>
      </c>
      <c r="J530" s="17">
        <v>20434</v>
      </c>
      <c r="K530" s="17">
        <v>0</v>
      </c>
      <c r="L530" s="17">
        <v>0</v>
      </c>
      <c r="M530" s="17">
        <v>0</v>
      </c>
      <c r="N530" s="17">
        <v>0</v>
      </c>
      <c r="O530" s="17">
        <v>0</v>
      </c>
      <c r="P530" s="17">
        <v>149537</v>
      </c>
      <c r="Q530" s="17">
        <v>81150</v>
      </c>
      <c r="R530" s="17">
        <v>21334</v>
      </c>
      <c r="S530" s="17">
        <v>10412</v>
      </c>
      <c r="T530" s="17">
        <v>4343</v>
      </c>
      <c r="U530" s="17">
        <v>59357</v>
      </c>
      <c r="V530" s="17">
        <v>0</v>
      </c>
      <c r="W530" s="17">
        <v>0</v>
      </c>
      <c r="X530" s="17">
        <v>62100</v>
      </c>
      <c r="Y530" s="17">
        <v>0</v>
      </c>
      <c r="Z530" s="17">
        <v>0</v>
      </c>
      <c r="AA530" s="17">
        <v>1604737</v>
      </c>
      <c r="AB530" s="17">
        <v>1421</v>
      </c>
      <c r="AC530" s="17">
        <v>0</v>
      </c>
      <c r="AD530" s="17">
        <f t="shared" si="9"/>
        <v>1584303</v>
      </c>
    </row>
    <row r="531" spans="1:30" x14ac:dyDescent="0.3">
      <c r="A531" s="15" t="s">
        <v>1055</v>
      </c>
      <c r="B531" s="14" t="s">
        <v>1056</v>
      </c>
      <c r="C531" s="14">
        <v>1</v>
      </c>
      <c r="D531" s="14">
        <v>0</v>
      </c>
      <c r="E531" s="17">
        <v>1288790</v>
      </c>
      <c r="F531" s="17">
        <v>0</v>
      </c>
      <c r="G531" s="17">
        <v>165430</v>
      </c>
      <c r="H531" s="17">
        <v>0</v>
      </c>
      <c r="I531" s="17">
        <v>77155</v>
      </c>
      <c r="J531" s="17">
        <v>142086</v>
      </c>
      <c r="K531" s="17">
        <v>0</v>
      </c>
      <c r="L531" s="17">
        <v>0</v>
      </c>
      <c r="M531" s="17">
        <v>0</v>
      </c>
      <c r="N531" s="17">
        <v>0</v>
      </c>
      <c r="O531" s="17">
        <v>0</v>
      </c>
      <c r="P531" s="17">
        <v>165718</v>
      </c>
      <c r="Q531" s="17">
        <v>19568</v>
      </c>
      <c r="R531" s="17">
        <v>0</v>
      </c>
      <c r="S531" s="17">
        <v>13827</v>
      </c>
      <c r="T531" s="17">
        <v>5768</v>
      </c>
      <c r="U531" s="17">
        <v>55571</v>
      </c>
      <c r="V531" s="17">
        <v>0</v>
      </c>
      <c r="W531" s="17">
        <v>0</v>
      </c>
      <c r="X531" s="17">
        <v>0</v>
      </c>
      <c r="Y531" s="17">
        <v>0</v>
      </c>
      <c r="Z531" s="17">
        <v>0</v>
      </c>
      <c r="AA531" s="17">
        <v>1933913</v>
      </c>
      <c r="AB531" s="17">
        <v>0</v>
      </c>
      <c r="AC531" s="17">
        <v>0</v>
      </c>
      <c r="AD531" s="17">
        <f t="shared" si="9"/>
        <v>1791827</v>
      </c>
    </row>
    <row r="532" spans="1:30" x14ac:dyDescent="0.3">
      <c r="A532" s="15" t="s">
        <v>1057</v>
      </c>
      <c r="B532" s="14" t="s">
        <v>1058</v>
      </c>
      <c r="C532" s="14">
        <v>1</v>
      </c>
      <c r="D532" s="14">
        <v>0</v>
      </c>
      <c r="E532" s="17">
        <v>498148</v>
      </c>
      <c r="F532" s="17">
        <v>0</v>
      </c>
      <c r="G532" s="17">
        <v>169986</v>
      </c>
      <c r="H532" s="17">
        <v>0</v>
      </c>
      <c r="I532" s="17">
        <v>79708</v>
      </c>
      <c r="J532" s="17">
        <v>0</v>
      </c>
      <c r="K532" s="17">
        <v>0</v>
      </c>
      <c r="L532" s="17">
        <v>0</v>
      </c>
      <c r="M532" s="17">
        <v>0</v>
      </c>
      <c r="N532" s="17">
        <v>0</v>
      </c>
      <c r="O532" s="17">
        <v>0</v>
      </c>
      <c r="P532" s="17">
        <v>106158</v>
      </c>
      <c r="Q532" s="17">
        <v>0</v>
      </c>
      <c r="R532" s="17">
        <v>0</v>
      </c>
      <c r="S532" s="17">
        <v>4420</v>
      </c>
      <c r="T532" s="17">
        <v>435</v>
      </c>
      <c r="U532" s="17">
        <v>25223</v>
      </c>
      <c r="V532" s="17">
        <v>0</v>
      </c>
      <c r="W532" s="17">
        <v>0</v>
      </c>
      <c r="X532" s="17">
        <v>33750</v>
      </c>
      <c r="Y532" s="17">
        <v>0</v>
      </c>
      <c r="Z532" s="17">
        <v>0</v>
      </c>
      <c r="AA532" s="17">
        <v>917828</v>
      </c>
      <c r="AB532" s="17">
        <v>0</v>
      </c>
      <c r="AC532" s="17">
        <v>0</v>
      </c>
      <c r="AD532" s="17">
        <f t="shared" si="9"/>
        <v>917828</v>
      </c>
    </row>
    <row r="533" spans="1:30" x14ac:dyDescent="0.3">
      <c r="A533" s="15" t="s">
        <v>1059</v>
      </c>
      <c r="B533" s="14" t="s">
        <v>1060</v>
      </c>
      <c r="C533" s="14">
        <v>1</v>
      </c>
      <c r="D533" s="14">
        <v>0</v>
      </c>
      <c r="E533" s="17">
        <v>8358025</v>
      </c>
      <c r="F533" s="17">
        <v>0</v>
      </c>
      <c r="G533" s="17">
        <v>1046049</v>
      </c>
      <c r="H533" s="17">
        <v>0</v>
      </c>
      <c r="I533" s="17">
        <v>1695019</v>
      </c>
      <c r="J533" s="17">
        <v>179820</v>
      </c>
      <c r="K533" s="17">
        <v>0</v>
      </c>
      <c r="L533" s="17">
        <v>0</v>
      </c>
      <c r="M533" s="17">
        <v>0</v>
      </c>
      <c r="N533" s="17">
        <v>0</v>
      </c>
      <c r="O533" s="17">
        <v>0</v>
      </c>
      <c r="P533" s="17">
        <v>958450</v>
      </c>
      <c r="Q533" s="17">
        <v>18868</v>
      </c>
      <c r="R533" s="17">
        <v>178744</v>
      </c>
      <c r="S533" s="17">
        <v>31399</v>
      </c>
      <c r="T533" s="17">
        <v>13100</v>
      </c>
      <c r="U533" s="17">
        <v>124414</v>
      </c>
      <c r="V533" s="17">
        <v>23232</v>
      </c>
      <c r="W533" s="17">
        <v>0</v>
      </c>
      <c r="X533" s="17">
        <v>0</v>
      </c>
      <c r="Y533" s="17">
        <v>0</v>
      </c>
      <c r="Z533" s="17">
        <v>0</v>
      </c>
      <c r="AA533" s="17">
        <v>12627120</v>
      </c>
      <c r="AB533" s="17">
        <v>0</v>
      </c>
      <c r="AC533" s="17">
        <v>0</v>
      </c>
      <c r="AD533" s="17">
        <f t="shared" si="9"/>
        <v>12447300</v>
      </c>
    </row>
    <row r="534" spans="1:30" x14ac:dyDescent="0.3">
      <c r="A534" s="15" t="s">
        <v>1061</v>
      </c>
      <c r="B534" s="14" t="s">
        <v>1062</v>
      </c>
      <c r="C534" s="14">
        <v>1</v>
      </c>
      <c r="D534" s="14">
        <v>0</v>
      </c>
      <c r="E534" s="17">
        <v>1881858</v>
      </c>
      <c r="F534" s="17">
        <v>0</v>
      </c>
      <c r="G534" s="17">
        <v>155612</v>
      </c>
      <c r="H534" s="17">
        <v>0</v>
      </c>
      <c r="I534" s="17">
        <v>231885</v>
      </c>
      <c r="J534" s="17">
        <v>505801</v>
      </c>
      <c r="K534" s="17">
        <v>0</v>
      </c>
      <c r="L534" s="17">
        <v>0</v>
      </c>
      <c r="M534" s="17">
        <v>0</v>
      </c>
      <c r="N534" s="17">
        <v>0</v>
      </c>
      <c r="O534" s="17">
        <v>0</v>
      </c>
      <c r="P534" s="17">
        <v>894133</v>
      </c>
      <c r="Q534" s="17">
        <v>20355</v>
      </c>
      <c r="R534" s="17">
        <v>36806</v>
      </c>
      <c r="S534" s="17">
        <v>25856</v>
      </c>
      <c r="T534" s="17">
        <v>2981</v>
      </c>
      <c r="U534" s="17">
        <v>110384</v>
      </c>
      <c r="V534" s="17">
        <v>0</v>
      </c>
      <c r="W534" s="17">
        <v>0</v>
      </c>
      <c r="X534" s="17">
        <v>0</v>
      </c>
      <c r="Y534" s="17">
        <v>0</v>
      </c>
      <c r="Z534" s="17">
        <v>0</v>
      </c>
      <c r="AA534" s="17">
        <v>3865671</v>
      </c>
      <c r="AB534" s="17">
        <v>0</v>
      </c>
      <c r="AC534" s="17">
        <v>0</v>
      </c>
      <c r="AD534" s="17">
        <f t="shared" si="9"/>
        <v>3359870</v>
      </c>
    </row>
    <row r="535" spans="1:30" x14ac:dyDescent="0.3">
      <c r="A535" s="15" t="s">
        <v>1063</v>
      </c>
      <c r="B535" s="14" t="s">
        <v>1064</v>
      </c>
      <c r="C535" s="14">
        <v>1</v>
      </c>
      <c r="D535" s="14">
        <v>0</v>
      </c>
      <c r="E535" s="17">
        <v>9703433</v>
      </c>
      <c r="F535" s="17">
        <v>0</v>
      </c>
      <c r="G535" s="17">
        <v>442003</v>
      </c>
      <c r="H535" s="17">
        <v>0</v>
      </c>
      <c r="I535" s="17">
        <v>3501647</v>
      </c>
      <c r="J535" s="17">
        <v>801648</v>
      </c>
      <c r="K535" s="17">
        <v>0</v>
      </c>
      <c r="L535" s="17">
        <v>0</v>
      </c>
      <c r="M535" s="17">
        <v>0</v>
      </c>
      <c r="N535" s="17">
        <v>0</v>
      </c>
      <c r="O535" s="17">
        <v>0</v>
      </c>
      <c r="P535" s="17">
        <v>2191693</v>
      </c>
      <c r="Q535" s="17">
        <v>666143</v>
      </c>
      <c r="R535" s="17">
        <v>418012</v>
      </c>
      <c r="S535" s="17">
        <v>75575</v>
      </c>
      <c r="T535" s="17">
        <v>31531</v>
      </c>
      <c r="U535" s="17">
        <v>318045</v>
      </c>
      <c r="V535" s="17">
        <v>34063</v>
      </c>
      <c r="W535" s="17">
        <v>0</v>
      </c>
      <c r="X535" s="17">
        <v>327487</v>
      </c>
      <c r="Y535" s="17">
        <v>168228</v>
      </c>
      <c r="Z535" s="17">
        <v>0</v>
      </c>
      <c r="AA535" s="17">
        <v>18679508</v>
      </c>
      <c r="AB535" s="17">
        <v>0</v>
      </c>
      <c r="AC535" s="17">
        <v>0</v>
      </c>
      <c r="AD535" s="17">
        <f t="shared" si="9"/>
        <v>17877860</v>
      </c>
    </row>
    <row r="536" spans="1:30" x14ac:dyDescent="0.3">
      <c r="A536" s="15" t="s">
        <v>1065</v>
      </c>
      <c r="B536" s="14" t="s">
        <v>1066</v>
      </c>
      <c r="C536" s="14">
        <v>1</v>
      </c>
      <c r="D536" s="14">
        <v>0</v>
      </c>
      <c r="E536" s="17">
        <v>8994301</v>
      </c>
      <c r="F536" s="17">
        <v>0</v>
      </c>
      <c r="G536" s="17">
        <v>735742</v>
      </c>
      <c r="H536" s="17">
        <v>0</v>
      </c>
      <c r="I536" s="17">
        <v>963599</v>
      </c>
      <c r="J536" s="17">
        <v>1263215</v>
      </c>
      <c r="K536" s="17">
        <v>0</v>
      </c>
      <c r="L536" s="17">
        <v>0</v>
      </c>
      <c r="M536" s="17">
        <v>0</v>
      </c>
      <c r="N536" s="17">
        <v>0</v>
      </c>
      <c r="O536" s="17">
        <v>0</v>
      </c>
      <c r="P536" s="17">
        <v>2157110</v>
      </c>
      <c r="Q536" s="17">
        <v>542584</v>
      </c>
      <c r="R536" s="17">
        <v>519522</v>
      </c>
      <c r="S536" s="17">
        <v>83095</v>
      </c>
      <c r="T536" s="17">
        <v>34668</v>
      </c>
      <c r="U536" s="17">
        <v>331268</v>
      </c>
      <c r="V536" s="17">
        <v>0</v>
      </c>
      <c r="W536" s="17">
        <v>0</v>
      </c>
      <c r="X536" s="17">
        <v>67372</v>
      </c>
      <c r="Y536" s="17">
        <v>0</v>
      </c>
      <c r="Z536" s="17">
        <v>0</v>
      </c>
      <c r="AA536" s="17">
        <v>15692476</v>
      </c>
      <c r="AB536" s="17">
        <v>0</v>
      </c>
      <c r="AC536" s="17">
        <v>0</v>
      </c>
      <c r="AD536" s="17">
        <f t="shared" si="9"/>
        <v>14429261</v>
      </c>
    </row>
    <row r="537" spans="1:30" x14ac:dyDescent="0.3">
      <c r="A537" s="15" t="s">
        <v>1067</v>
      </c>
      <c r="B537" s="14" t="s">
        <v>1068</v>
      </c>
      <c r="C537" s="14">
        <v>1</v>
      </c>
      <c r="D537" s="14">
        <v>0</v>
      </c>
      <c r="E537" s="17">
        <v>19440351</v>
      </c>
      <c r="F537" s="17">
        <v>0</v>
      </c>
      <c r="G537" s="17">
        <v>1355779</v>
      </c>
      <c r="H537" s="17">
        <v>0</v>
      </c>
      <c r="I537" s="17">
        <v>3720644</v>
      </c>
      <c r="J537" s="17">
        <v>3199941</v>
      </c>
      <c r="K537" s="17">
        <v>0</v>
      </c>
      <c r="L537" s="17">
        <v>0</v>
      </c>
      <c r="M537" s="17">
        <v>0</v>
      </c>
      <c r="N537" s="17">
        <v>0</v>
      </c>
      <c r="O537" s="17">
        <v>0</v>
      </c>
      <c r="P537" s="17">
        <v>1606987</v>
      </c>
      <c r="Q537" s="17">
        <v>1343162</v>
      </c>
      <c r="R537" s="17">
        <v>746399</v>
      </c>
      <c r="S537" s="17">
        <v>123046</v>
      </c>
      <c r="T537" s="17">
        <v>51337</v>
      </c>
      <c r="U537" s="17">
        <v>486504</v>
      </c>
      <c r="V537" s="17">
        <v>34190</v>
      </c>
      <c r="W537" s="17">
        <v>0</v>
      </c>
      <c r="X537" s="17">
        <v>368313</v>
      </c>
      <c r="Y537" s="17">
        <v>0</v>
      </c>
      <c r="Z537" s="17">
        <v>0</v>
      </c>
      <c r="AA537" s="17">
        <v>32476653</v>
      </c>
      <c r="AB537" s="17">
        <v>0</v>
      </c>
      <c r="AC537" s="17">
        <v>0</v>
      </c>
      <c r="AD537" s="17">
        <f t="shared" si="9"/>
        <v>29276712</v>
      </c>
    </row>
    <row r="538" spans="1:30" x14ac:dyDescent="0.3">
      <c r="A538" s="15" t="s">
        <v>1069</v>
      </c>
      <c r="B538" s="14" t="s">
        <v>1070</v>
      </c>
      <c r="C538" s="14">
        <v>1</v>
      </c>
      <c r="D538" s="14">
        <v>0</v>
      </c>
      <c r="E538" s="17">
        <v>9411808</v>
      </c>
      <c r="F538" s="17">
        <v>0</v>
      </c>
      <c r="G538" s="17">
        <v>627527</v>
      </c>
      <c r="H538" s="17">
        <v>0</v>
      </c>
      <c r="I538" s="17">
        <v>1941555</v>
      </c>
      <c r="J538" s="17">
        <v>2537104</v>
      </c>
      <c r="K538" s="17">
        <v>0</v>
      </c>
      <c r="L538" s="17">
        <v>0</v>
      </c>
      <c r="M538" s="17">
        <v>0</v>
      </c>
      <c r="N538" s="17">
        <v>0</v>
      </c>
      <c r="O538" s="17">
        <v>0</v>
      </c>
      <c r="P538" s="17">
        <v>1022731</v>
      </c>
      <c r="Q538" s="17">
        <v>175857</v>
      </c>
      <c r="R538" s="17">
        <v>383467</v>
      </c>
      <c r="S538" s="17">
        <v>47367</v>
      </c>
      <c r="T538" s="17">
        <v>19762</v>
      </c>
      <c r="U538" s="17">
        <v>187857</v>
      </c>
      <c r="V538" s="17">
        <v>32828</v>
      </c>
      <c r="W538" s="17">
        <v>0</v>
      </c>
      <c r="X538" s="17">
        <v>170101</v>
      </c>
      <c r="Y538" s="17">
        <v>0</v>
      </c>
      <c r="Z538" s="17">
        <v>0</v>
      </c>
      <c r="AA538" s="17">
        <v>16557964</v>
      </c>
      <c r="AB538" s="17">
        <v>0</v>
      </c>
      <c r="AC538" s="17">
        <v>0</v>
      </c>
      <c r="AD538" s="17">
        <f t="shared" si="9"/>
        <v>14020860</v>
      </c>
    </row>
    <row r="539" spans="1:30" x14ac:dyDescent="0.3">
      <c r="A539" s="15" t="s">
        <v>1071</v>
      </c>
      <c r="B539" s="14" t="s">
        <v>1072</v>
      </c>
      <c r="C539" s="14">
        <v>1</v>
      </c>
      <c r="D539" s="14">
        <v>0</v>
      </c>
      <c r="E539" s="17">
        <v>23021632</v>
      </c>
      <c r="F539" s="17">
        <v>0</v>
      </c>
      <c r="G539" s="17">
        <v>3253567</v>
      </c>
      <c r="H539" s="17">
        <v>0</v>
      </c>
      <c r="I539" s="17">
        <v>5420768</v>
      </c>
      <c r="J539" s="17">
        <v>4703374</v>
      </c>
      <c r="K539" s="17">
        <v>0</v>
      </c>
      <c r="L539" s="17">
        <v>0</v>
      </c>
      <c r="M539" s="17">
        <v>0</v>
      </c>
      <c r="N539" s="17">
        <v>0</v>
      </c>
      <c r="O539" s="17">
        <v>0</v>
      </c>
      <c r="P539" s="17">
        <v>2102533</v>
      </c>
      <c r="Q539" s="17">
        <v>703853</v>
      </c>
      <c r="R539" s="17">
        <v>639043</v>
      </c>
      <c r="S539" s="17">
        <v>70152</v>
      </c>
      <c r="T539" s="17">
        <v>38887</v>
      </c>
      <c r="U539" s="17">
        <v>358888</v>
      </c>
      <c r="V539" s="17">
        <v>39807</v>
      </c>
      <c r="W539" s="17">
        <v>0</v>
      </c>
      <c r="X539" s="17">
        <v>378000</v>
      </c>
      <c r="Y539" s="17">
        <v>0</v>
      </c>
      <c r="Z539" s="17">
        <v>0</v>
      </c>
      <c r="AA539" s="17">
        <v>40730504</v>
      </c>
      <c r="AB539" s="17">
        <v>0</v>
      </c>
      <c r="AC539" s="17">
        <v>0</v>
      </c>
      <c r="AD539" s="17">
        <f t="shared" si="9"/>
        <v>36027130</v>
      </c>
    </row>
    <row r="540" spans="1:30" x14ac:dyDescent="0.3">
      <c r="A540" s="15" t="s">
        <v>1073</v>
      </c>
      <c r="B540" s="14" t="s">
        <v>1074</v>
      </c>
      <c r="C540" s="14">
        <v>1</v>
      </c>
      <c r="D540" s="14">
        <v>0</v>
      </c>
      <c r="E540" s="17">
        <v>21753298</v>
      </c>
      <c r="F540" s="17">
        <v>0</v>
      </c>
      <c r="G540" s="17">
        <v>2827798</v>
      </c>
      <c r="H540" s="17">
        <v>0</v>
      </c>
      <c r="I540" s="17">
        <v>4758621</v>
      </c>
      <c r="J540" s="17">
        <v>2332009</v>
      </c>
      <c r="K540" s="17">
        <v>0</v>
      </c>
      <c r="L540" s="17">
        <v>0</v>
      </c>
      <c r="M540" s="17">
        <v>0</v>
      </c>
      <c r="N540" s="17">
        <v>0</v>
      </c>
      <c r="O540" s="17">
        <v>0</v>
      </c>
      <c r="P540" s="17">
        <v>2481068</v>
      </c>
      <c r="Q540" s="17">
        <v>1327261</v>
      </c>
      <c r="R540" s="17">
        <v>947198</v>
      </c>
      <c r="S540" s="17">
        <v>127600</v>
      </c>
      <c r="T540" s="17">
        <v>45040</v>
      </c>
      <c r="U540" s="17">
        <v>369072</v>
      </c>
      <c r="V540" s="17">
        <v>98327</v>
      </c>
      <c r="W540" s="17">
        <v>0</v>
      </c>
      <c r="X540" s="17">
        <v>280825</v>
      </c>
      <c r="Y540" s="17">
        <v>0</v>
      </c>
      <c r="Z540" s="17">
        <v>0</v>
      </c>
      <c r="AA540" s="17">
        <v>37348117</v>
      </c>
      <c r="AB540" s="17">
        <v>0</v>
      </c>
      <c r="AC540" s="17">
        <v>176371</v>
      </c>
      <c r="AD540" s="17">
        <f t="shared" si="9"/>
        <v>35016108</v>
      </c>
    </row>
    <row r="541" spans="1:30" x14ac:dyDescent="0.3">
      <c r="A541" s="15" t="s">
        <v>1075</v>
      </c>
      <c r="B541" s="14" t="s">
        <v>1076</v>
      </c>
      <c r="C541" s="14">
        <v>1</v>
      </c>
      <c r="D541" s="14">
        <v>0</v>
      </c>
      <c r="E541" s="17">
        <v>31956509</v>
      </c>
      <c r="F541" s="17">
        <v>0</v>
      </c>
      <c r="G541" s="17">
        <v>2717904</v>
      </c>
      <c r="H541" s="17">
        <v>0</v>
      </c>
      <c r="I541" s="17">
        <v>4428537</v>
      </c>
      <c r="J541" s="17">
        <v>3694734</v>
      </c>
      <c r="K541" s="17">
        <v>0</v>
      </c>
      <c r="L541" s="17">
        <v>0</v>
      </c>
      <c r="M541" s="17">
        <v>0</v>
      </c>
      <c r="N541" s="17">
        <v>0</v>
      </c>
      <c r="O541" s="17">
        <v>0</v>
      </c>
      <c r="P541" s="17">
        <v>1793573</v>
      </c>
      <c r="Q541" s="17">
        <v>1572382</v>
      </c>
      <c r="R541" s="17">
        <v>430897</v>
      </c>
      <c r="S541" s="17">
        <v>99183</v>
      </c>
      <c r="T541" s="17">
        <v>41381</v>
      </c>
      <c r="U541" s="17">
        <v>377402</v>
      </c>
      <c r="V541" s="17">
        <v>98861</v>
      </c>
      <c r="W541" s="17">
        <v>0</v>
      </c>
      <c r="X541" s="17">
        <v>2534350</v>
      </c>
      <c r="Y541" s="17">
        <v>0</v>
      </c>
      <c r="Z541" s="17">
        <v>0</v>
      </c>
      <c r="AA541" s="17">
        <v>49745713</v>
      </c>
      <c r="AB541" s="17">
        <v>0</v>
      </c>
      <c r="AC541" s="17">
        <v>757890</v>
      </c>
      <c r="AD541" s="17">
        <f t="shared" si="9"/>
        <v>46050979</v>
      </c>
    </row>
    <row r="542" spans="1:30" x14ac:dyDescent="0.3">
      <c r="A542" s="15" t="s">
        <v>1077</v>
      </c>
      <c r="B542" s="14" t="s">
        <v>1078</v>
      </c>
      <c r="C542" s="14">
        <v>1</v>
      </c>
      <c r="D542" s="14">
        <v>0</v>
      </c>
      <c r="E542" s="17">
        <v>14794193</v>
      </c>
      <c r="F542" s="17">
        <v>0</v>
      </c>
      <c r="G542" s="17">
        <v>1027361</v>
      </c>
      <c r="H542" s="17">
        <v>0</v>
      </c>
      <c r="I542" s="17">
        <v>1881986</v>
      </c>
      <c r="J542" s="17">
        <v>3964745</v>
      </c>
      <c r="K542" s="17">
        <v>0</v>
      </c>
      <c r="L542" s="17">
        <v>0</v>
      </c>
      <c r="M542" s="17">
        <v>0</v>
      </c>
      <c r="N542" s="17">
        <v>0</v>
      </c>
      <c r="O542" s="17">
        <v>0</v>
      </c>
      <c r="P542" s="17">
        <v>935417</v>
      </c>
      <c r="Q542" s="17">
        <v>493787</v>
      </c>
      <c r="R542" s="17">
        <v>259688</v>
      </c>
      <c r="S542" s="17">
        <v>41900</v>
      </c>
      <c r="T542" s="17">
        <v>17481</v>
      </c>
      <c r="U542" s="17">
        <v>172129</v>
      </c>
      <c r="V542" s="17">
        <v>37364</v>
      </c>
      <c r="W542" s="17">
        <v>0</v>
      </c>
      <c r="X542" s="17">
        <v>0</v>
      </c>
      <c r="Y542" s="17">
        <v>0</v>
      </c>
      <c r="Z542" s="17">
        <v>0</v>
      </c>
      <c r="AA542" s="17">
        <v>23626051</v>
      </c>
      <c r="AB542" s="17">
        <v>0</v>
      </c>
      <c r="AC542" s="17">
        <v>0</v>
      </c>
      <c r="AD542" s="17">
        <f t="shared" si="9"/>
        <v>19661306</v>
      </c>
    </row>
    <row r="543" spans="1:30" x14ac:dyDescent="0.3">
      <c r="A543" s="15" t="s">
        <v>1079</v>
      </c>
      <c r="B543" s="14" t="s">
        <v>1080</v>
      </c>
      <c r="C543" s="14">
        <v>1</v>
      </c>
      <c r="D543" s="14">
        <v>0</v>
      </c>
      <c r="E543" s="17">
        <v>26823253</v>
      </c>
      <c r="F543" s="17">
        <v>0</v>
      </c>
      <c r="G543" s="17">
        <v>1721431</v>
      </c>
      <c r="H543" s="17">
        <v>0</v>
      </c>
      <c r="I543" s="17">
        <v>2441144</v>
      </c>
      <c r="J543" s="17">
        <v>3734169</v>
      </c>
      <c r="K543" s="17">
        <v>0</v>
      </c>
      <c r="L543" s="17">
        <v>0</v>
      </c>
      <c r="M543" s="17">
        <v>0</v>
      </c>
      <c r="N543" s="17">
        <v>0</v>
      </c>
      <c r="O543" s="17">
        <v>0</v>
      </c>
      <c r="P543" s="17">
        <v>1806443</v>
      </c>
      <c r="Q543" s="17">
        <v>526536</v>
      </c>
      <c r="R543" s="17">
        <v>305723</v>
      </c>
      <c r="S543" s="17">
        <v>60699</v>
      </c>
      <c r="T543" s="17">
        <v>25325</v>
      </c>
      <c r="U543" s="17">
        <v>229331</v>
      </c>
      <c r="V543" s="17">
        <v>54325</v>
      </c>
      <c r="W543" s="17">
        <v>0</v>
      </c>
      <c r="X543" s="17">
        <v>213300</v>
      </c>
      <c r="Y543" s="17">
        <v>0</v>
      </c>
      <c r="Z543" s="17">
        <v>0</v>
      </c>
      <c r="AA543" s="17">
        <v>37941679</v>
      </c>
      <c r="AB543" s="17">
        <v>0</v>
      </c>
      <c r="AC543" s="17">
        <v>0</v>
      </c>
      <c r="AD543" s="17">
        <f t="shared" si="9"/>
        <v>34207510</v>
      </c>
    </row>
    <row r="544" spans="1:30" x14ac:dyDescent="0.3">
      <c r="A544" s="15" t="s">
        <v>1081</v>
      </c>
      <c r="B544" s="14" t="s">
        <v>1082</v>
      </c>
      <c r="C544" s="14">
        <v>1</v>
      </c>
      <c r="D544" s="14">
        <v>0</v>
      </c>
      <c r="E544" s="17">
        <v>18637842</v>
      </c>
      <c r="F544" s="17">
        <v>0</v>
      </c>
      <c r="G544" s="17">
        <v>1729079</v>
      </c>
      <c r="H544" s="17">
        <v>0</v>
      </c>
      <c r="I544" s="17">
        <v>1471896</v>
      </c>
      <c r="J544" s="17">
        <v>2064190</v>
      </c>
      <c r="K544" s="17">
        <v>0</v>
      </c>
      <c r="L544" s="17">
        <v>0</v>
      </c>
      <c r="M544" s="17">
        <v>0</v>
      </c>
      <c r="N544" s="17">
        <v>0</v>
      </c>
      <c r="O544" s="17">
        <v>0</v>
      </c>
      <c r="P544" s="17">
        <v>1284582</v>
      </c>
      <c r="Q544" s="17">
        <v>488000</v>
      </c>
      <c r="R544" s="17">
        <v>121342</v>
      </c>
      <c r="S544" s="17">
        <v>44057</v>
      </c>
      <c r="T544" s="17">
        <v>18381</v>
      </c>
      <c r="U544" s="17">
        <v>171896</v>
      </c>
      <c r="V544" s="17">
        <v>39430</v>
      </c>
      <c r="W544" s="17">
        <v>0</v>
      </c>
      <c r="X544" s="17">
        <v>0</v>
      </c>
      <c r="Y544" s="17">
        <v>10766</v>
      </c>
      <c r="Z544" s="17">
        <v>0</v>
      </c>
      <c r="AA544" s="17">
        <v>26081461</v>
      </c>
      <c r="AB544" s="17">
        <v>0</v>
      </c>
      <c r="AC544" s="17">
        <v>0</v>
      </c>
      <c r="AD544" s="17">
        <f t="shared" si="9"/>
        <v>24017271</v>
      </c>
    </row>
    <row r="545" spans="1:30" x14ac:dyDescent="0.3">
      <c r="A545" s="15" t="s">
        <v>1083</v>
      </c>
      <c r="B545" s="14" t="s">
        <v>1084</v>
      </c>
      <c r="C545" s="14">
        <v>1</v>
      </c>
      <c r="D545" s="14">
        <v>0</v>
      </c>
      <c r="E545" s="17">
        <v>10771161</v>
      </c>
      <c r="F545" s="17">
        <v>0</v>
      </c>
      <c r="G545" s="17">
        <v>1440718</v>
      </c>
      <c r="H545" s="17">
        <v>0</v>
      </c>
      <c r="I545" s="17">
        <v>693900</v>
      </c>
      <c r="J545" s="17">
        <v>3160660</v>
      </c>
      <c r="K545" s="17">
        <v>0</v>
      </c>
      <c r="L545" s="17">
        <v>0</v>
      </c>
      <c r="M545" s="17">
        <v>0</v>
      </c>
      <c r="N545" s="17">
        <v>0</v>
      </c>
      <c r="O545" s="17">
        <v>0</v>
      </c>
      <c r="P545" s="17">
        <v>1261038</v>
      </c>
      <c r="Q545" s="17">
        <v>452160</v>
      </c>
      <c r="R545" s="17">
        <v>23800</v>
      </c>
      <c r="S545" s="17">
        <v>32552</v>
      </c>
      <c r="T545" s="17">
        <v>13581</v>
      </c>
      <c r="U545" s="17">
        <v>129723</v>
      </c>
      <c r="V545" s="17">
        <v>27083</v>
      </c>
      <c r="W545" s="17">
        <v>0</v>
      </c>
      <c r="X545" s="17">
        <v>0</v>
      </c>
      <c r="Y545" s="17">
        <v>44958</v>
      </c>
      <c r="Z545" s="17">
        <v>0</v>
      </c>
      <c r="AA545" s="17">
        <v>18051334</v>
      </c>
      <c r="AB545" s="17">
        <v>0</v>
      </c>
      <c r="AC545" s="17">
        <v>0</v>
      </c>
      <c r="AD545" s="17">
        <f t="shared" si="9"/>
        <v>14890674</v>
      </c>
    </row>
    <row r="546" spans="1:30" x14ac:dyDescent="0.3">
      <c r="A546" s="15" t="s">
        <v>1085</v>
      </c>
      <c r="B546" s="14" t="s">
        <v>1086</v>
      </c>
      <c r="C546" s="14">
        <v>1</v>
      </c>
      <c r="D546" s="14">
        <v>0</v>
      </c>
      <c r="E546" s="17">
        <v>9345767</v>
      </c>
      <c r="F546" s="17">
        <v>0</v>
      </c>
      <c r="G546" s="17">
        <v>545250</v>
      </c>
      <c r="H546" s="17">
        <v>0</v>
      </c>
      <c r="I546" s="17">
        <v>1611743</v>
      </c>
      <c r="J546" s="17">
        <v>2323900</v>
      </c>
      <c r="K546" s="17">
        <v>0</v>
      </c>
      <c r="L546" s="17">
        <v>0</v>
      </c>
      <c r="M546" s="17">
        <v>0</v>
      </c>
      <c r="N546" s="17">
        <v>0</v>
      </c>
      <c r="O546" s="17">
        <v>0</v>
      </c>
      <c r="P546" s="17">
        <v>1249003</v>
      </c>
      <c r="Q546" s="17">
        <v>233303</v>
      </c>
      <c r="R546" s="17">
        <v>678123</v>
      </c>
      <c r="S546" s="17">
        <v>52610</v>
      </c>
      <c r="T546" s="17">
        <v>21950</v>
      </c>
      <c r="U546" s="17">
        <v>208885</v>
      </c>
      <c r="V546" s="17">
        <v>13854</v>
      </c>
      <c r="W546" s="17">
        <v>0</v>
      </c>
      <c r="X546" s="17">
        <v>0</v>
      </c>
      <c r="Y546" s="17">
        <v>33531</v>
      </c>
      <c r="Z546" s="17">
        <v>0</v>
      </c>
      <c r="AA546" s="17">
        <v>16317919</v>
      </c>
      <c r="AB546" s="17">
        <v>0</v>
      </c>
      <c r="AC546" s="17">
        <v>0</v>
      </c>
      <c r="AD546" s="17">
        <f t="shared" si="9"/>
        <v>13994019</v>
      </c>
    </row>
    <row r="547" spans="1:30" x14ac:dyDescent="0.3">
      <c r="A547" s="15" t="s">
        <v>1087</v>
      </c>
      <c r="B547" s="14" t="s">
        <v>1088</v>
      </c>
      <c r="C547" s="14">
        <v>1</v>
      </c>
      <c r="D547" s="14">
        <v>0</v>
      </c>
      <c r="E547" s="17">
        <v>32610526</v>
      </c>
      <c r="F547" s="17">
        <v>0</v>
      </c>
      <c r="G547" s="17">
        <v>3199157</v>
      </c>
      <c r="H547" s="17">
        <v>0</v>
      </c>
      <c r="I547" s="17">
        <v>4765936</v>
      </c>
      <c r="J547" s="17">
        <v>8336327</v>
      </c>
      <c r="K547" s="17">
        <v>0</v>
      </c>
      <c r="L547" s="17">
        <v>0</v>
      </c>
      <c r="M547" s="17">
        <v>0</v>
      </c>
      <c r="N547" s="17">
        <v>0</v>
      </c>
      <c r="O547" s="17">
        <v>0</v>
      </c>
      <c r="P547" s="17">
        <v>3676538</v>
      </c>
      <c r="Q547" s="17">
        <v>1939573</v>
      </c>
      <c r="R547" s="17">
        <v>400965</v>
      </c>
      <c r="S547" s="17">
        <v>86255</v>
      </c>
      <c r="T547" s="17">
        <v>35987</v>
      </c>
      <c r="U547" s="17">
        <v>347636</v>
      </c>
      <c r="V547" s="17">
        <v>62984</v>
      </c>
      <c r="W547" s="17">
        <v>0</v>
      </c>
      <c r="X547" s="17">
        <v>385838</v>
      </c>
      <c r="Y547" s="17">
        <v>101341</v>
      </c>
      <c r="Z547" s="17">
        <v>0</v>
      </c>
      <c r="AA547" s="17">
        <v>55949063</v>
      </c>
      <c r="AB547" s="17">
        <v>0</v>
      </c>
      <c r="AC547" s="17">
        <v>0</v>
      </c>
      <c r="AD547" s="17">
        <f t="shared" si="9"/>
        <v>47612736</v>
      </c>
    </row>
    <row r="548" spans="1:30" x14ac:dyDescent="0.3">
      <c r="A548" s="15" t="s">
        <v>1089</v>
      </c>
      <c r="B548" s="14" t="s">
        <v>1090</v>
      </c>
      <c r="C548" s="14">
        <v>1</v>
      </c>
      <c r="D548" s="14">
        <v>0</v>
      </c>
      <c r="E548" s="17">
        <v>24050024</v>
      </c>
      <c r="F548" s="17">
        <v>0</v>
      </c>
      <c r="G548" s="17">
        <v>1155461</v>
      </c>
      <c r="H548" s="17">
        <v>0</v>
      </c>
      <c r="I548" s="17">
        <v>2197912</v>
      </c>
      <c r="J548" s="17">
        <v>2646183</v>
      </c>
      <c r="K548" s="17">
        <v>0</v>
      </c>
      <c r="L548" s="17">
        <v>0</v>
      </c>
      <c r="M548" s="17">
        <v>0</v>
      </c>
      <c r="N548" s="17">
        <v>0</v>
      </c>
      <c r="O548" s="17">
        <v>0</v>
      </c>
      <c r="P548" s="17">
        <v>1262944</v>
      </c>
      <c r="Q548" s="17">
        <v>738983</v>
      </c>
      <c r="R548" s="17">
        <v>397489</v>
      </c>
      <c r="S548" s="17">
        <v>86390</v>
      </c>
      <c r="T548" s="17">
        <v>36043</v>
      </c>
      <c r="U548" s="17">
        <v>251174</v>
      </c>
      <c r="V548" s="17">
        <v>72852</v>
      </c>
      <c r="W548" s="17">
        <v>0</v>
      </c>
      <c r="X548" s="17">
        <v>0</v>
      </c>
      <c r="Y548" s="17">
        <v>91039</v>
      </c>
      <c r="Z548" s="17">
        <v>0</v>
      </c>
      <c r="AA548" s="17">
        <v>32986494</v>
      </c>
      <c r="AB548" s="17">
        <v>0</v>
      </c>
      <c r="AC548" s="17">
        <v>0</v>
      </c>
      <c r="AD548" s="17">
        <f t="shared" si="9"/>
        <v>30340311</v>
      </c>
    </row>
    <row r="549" spans="1:30" x14ac:dyDescent="0.3">
      <c r="A549" s="15" t="s">
        <v>1091</v>
      </c>
      <c r="B549" s="14" t="s">
        <v>1092</v>
      </c>
      <c r="C549" s="14">
        <v>1</v>
      </c>
      <c r="D549" s="14">
        <v>0</v>
      </c>
      <c r="E549" s="17">
        <v>212754016</v>
      </c>
      <c r="F549" s="17">
        <v>0</v>
      </c>
      <c r="G549" s="17">
        <v>7048331</v>
      </c>
      <c r="H549" s="17">
        <v>0</v>
      </c>
      <c r="I549" s="17">
        <v>20746035</v>
      </c>
      <c r="J549" s="17">
        <v>15109377</v>
      </c>
      <c r="K549" s="17">
        <v>0</v>
      </c>
      <c r="L549" s="17">
        <v>0</v>
      </c>
      <c r="M549" s="17">
        <v>0</v>
      </c>
      <c r="N549" s="17">
        <v>0</v>
      </c>
      <c r="O549" s="17">
        <v>0</v>
      </c>
      <c r="P549" s="17">
        <v>6345454</v>
      </c>
      <c r="Q549" s="17">
        <v>12835605</v>
      </c>
      <c r="R549" s="17">
        <v>2011451</v>
      </c>
      <c r="S549" s="17">
        <v>288965</v>
      </c>
      <c r="T549" s="17">
        <v>120562</v>
      </c>
      <c r="U549" s="17">
        <v>1148690</v>
      </c>
      <c r="V549" s="17">
        <v>391661</v>
      </c>
      <c r="W549" s="17">
        <v>0</v>
      </c>
      <c r="X549" s="17">
        <v>8183623</v>
      </c>
      <c r="Y549" s="17">
        <v>0</v>
      </c>
      <c r="Z549" s="17">
        <v>0</v>
      </c>
      <c r="AA549" s="17">
        <v>286983770</v>
      </c>
      <c r="AB549" s="17">
        <v>0</v>
      </c>
      <c r="AC549" s="17">
        <v>5959943</v>
      </c>
      <c r="AD549" s="17">
        <f t="shared" si="9"/>
        <v>271874393</v>
      </c>
    </row>
    <row r="550" spans="1:30" x14ac:dyDescent="0.3">
      <c r="A550" s="15" t="s">
        <v>1093</v>
      </c>
      <c r="B550" s="14" t="s">
        <v>1094</v>
      </c>
      <c r="C550" s="14">
        <v>1</v>
      </c>
      <c r="D550" s="14">
        <v>0</v>
      </c>
      <c r="E550" s="17">
        <v>78703759</v>
      </c>
      <c r="F550" s="17">
        <v>0</v>
      </c>
      <c r="G550" s="17">
        <v>7350865</v>
      </c>
      <c r="H550" s="17">
        <v>0</v>
      </c>
      <c r="I550" s="17">
        <v>9146439</v>
      </c>
      <c r="J550" s="17">
        <v>6219312</v>
      </c>
      <c r="K550" s="17">
        <v>0</v>
      </c>
      <c r="L550" s="17">
        <v>0</v>
      </c>
      <c r="M550" s="17">
        <v>0</v>
      </c>
      <c r="N550" s="17">
        <v>0</v>
      </c>
      <c r="O550" s="17">
        <v>0</v>
      </c>
      <c r="P550" s="17">
        <v>3529429</v>
      </c>
      <c r="Q550" s="17">
        <v>6433010</v>
      </c>
      <c r="R550" s="17">
        <v>868406</v>
      </c>
      <c r="S550" s="17">
        <v>118477</v>
      </c>
      <c r="T550" s="17">
        <v>49431</v>
      </c>
      <c r="U550" s="17">
        <v>473922</v>
      </c>
      <c r="V550" s="17">
        <v>154076</v>
      </c>
      <c r="W550" s="17">
        <v>0</v>
      </c>
      <c r="X550" s="17">
        <v>1608684</v>
      </c>
      <c r="Y550" s="17">
        <v>0</v>
      </c>
      <c r="Z550" s="17">
        <v>2459141</v>
      </c>
      <c r="AA550" s="17">
        <v>117114951</v>
      </c>
      <c r="AB550" s="17">
        <v>0</v>
      </c>
      <c r="AC550" s="17">
        <v>2032346</v>
      </c>
      <c r="AD550" s="17">
        <f t="shared" si="9"/>
        <v>110895639</v>
      </c>
    </row>
    <row r="551" spans="1:30" x14ac:dyDescent="0.3">
      <c r="A551" s="15" t="s">
        <v>1095</v>
      </c>
      <c r="B551" s="14" t="s">
        <v>1096</v>
      </c>
      <c r="C551" s="14">
        <v>1</v>
      </c>
      <c r="D551" s="14">
        <v>0</v>
      </c>
      <c r="E551" s="17">
        <v>202883</v>
      </c>
      <c r="F551" s="17">
        <v>0</v>
      </c>
      <c r="G551" s="17">
        <v>50000</v>
      </c>
      <c r="H551" s="17">
        <v>0</v>
      </c>
      <c r="I551" s="17">
        <v>39353</v>
      </c>
      <c r="J551" s="17">
        <v>17397</v>
      </c>
      <c r="K551" s="17">
        <v>0</v>
      </c>
      <c r="L551" s="17">
        <v>0</v>
      </c>
      <c r="M551" s="17">
        <v>0</v>
      </c>
      <c r="N551" s="17">
        <v>0</v>
      </c>
      <c r="O551" s="17">
        <v>0</v>
      </c>
      <c r="P551" s="17">
        <v>59633</v>
      </c>
      <c r="Q551" s="17">
        <v>0</v>
      </c>
      <c r="R551" s="17">
        <v>0</v>
      </c>
      <c r="S551" s="17">
        <v>450</v>
      </c>
      <c r="T551" s="17">
        <v>125</v>
      </c>
      <c r="U551" s="17">
        <v>1340</v>
      </c>
      <c r="V551" s="17">
        <v>0</v>
      </c>
      <c r="W551" s="17">
        <v>0</v>
      </c>
      <c r="X551" s="17">
        <v>0</v>
      </c>
      <c r="Y551" s="17">
        <v>0</v>
      </c>
      <c r="Z551" s="17">
        <v>0</v>
      </c>
      <c r="AA551" s="17">
        <v>371181</v>
      </c>
      <c r="AB551" s="17">
        <v>0</v>
      </c>
      <c r="AC551" s="17">
        <v>0</v>
      </c>
      <c r="AD551" s="17">
        <f t="shared" si="9"/>
        <v>353784</v>
      </c>
    </row>
    <row r="552" spans="1:30" x14ac:dyDescent="0.3">
      <c r="A552" s="15" t="s">
        <v>1097</v>
      </c>
      <c r="B552" s="14" t="s">
        <v>1098</v>
      </c>
      <c r="C552" s="14">
        <v>1</v>
      </c>
      <c r="D552" s="14">
        <v>0</v>
      </c>
      <c r="E552" s="17">
        <v>6490820</v>
      </c>
      <c r="F552" s="17">
        <v>0</v>
      </c>
      <c r="G552" s="17">
        <v>1167111</v>
      </c>
      <c r="H552" s="17">
        <v>0</v>
      </c>
      <c r="I552" s="17">
        <v>1362459</v>
      </c>
      <c r="J552" s="17">
        <v>1777202</v>
      </c>
      <c r="K552" s="17">
        <v>100939</v>
      </c>
      <c r="L552" s="17">
        <v>0</v>
      </c>
      <c r="M552" s="17">
        <v>0</v>
      </c>
      <c r="N552" s="17">
        <v>0</v>
      </c>
      <c r="O552" s="17">
        <v>0</v>
      </c>
      <c r="P552" s="17">
        <v>1001829</v>
      </c>
      <c r="Q552" s="17">
        <v>231322</v>
      </c>
      <c r="R552" s="17">
        <v>90753</v>
      </c>
      <c r="S552" s="17">
        <v>31803</v>
      </c>
      <c r="T552" s="17">
        <v>13268</v>
      </c>
      <c r="U552" s="17">
        <v>125587</v>
      </c>
      <c r="V552" s="17">
        <v>16903</v>
      </c>
      <c r="W552" s="17">
        <v>0</v>
      </c>
      <c r="X552" s="17">
        <v>0</v>
      </c>
      <c r="Y552" s="17">
        <v>0</v>
      </c>
      <c r="Z552" s="17">
        <v>0</v>
      </c>
      <c r="AA552" s="17">
        <v>12409996</v>
      </c>
      <c r="AB552" s="17">
        <v>0</v>
      </c>
      <c r="AC552" s="17">
        <v>0</v>
      </c>
      <c r="AD552" s="17">
        <f t="shared" si="9"/>
        <v>10531855</v>
      </c>
    </row>
    <row r="553" spans="1:30" x14ac:dyDescent="0.3">
      <c r="A553" s="15" t="s">
        <v>1099</v>
      </c>
      <c r="B553" s="14" t="s">
        <v>1100</v>
      </c>
      <c r="C553" s="14">
        <v>1</v>
      </c>
      <c r="D553" s="14">
        <v>0</v>
      </c>
      <c r="E553" s="17">
        <v>17218765</v>
      </c>
      <c r="F553" s="17">
        <v>1348049</v>
      </c>
      <c r="G553" s="17">
        <v>2256813</v>
      </c>
      <c r="H553" s="17">
        <v>0</v>
      </c>
      <c r="I553" s="17">
        <v>4457199</v>
      </c>
      <c r="J553" s="17">
        <v>2611119</v>
      </c>
      <c r="K553" s="17">
        <v>0</v>
      </c>
      <c r="L553" s="17">
        <v>0</v>
      </c>
      <c r="M553" s="17">
        <v>0</v>
      </c>
      <c r="N553" s="17">
        <v>0</v>
      </c>
      <c r="O553" s="17">
        <v>0</v>
      </c>
      <c r="P553" s="17">
        <v>1952264</v>
      </c>
      <c r="Q553" s="17">
        <v>1305934</v>
      </c>
      <c r="R553" s="17">
        <v>156201</v>
      </c>
      <c r="S553" s="17">
        <v>95858</v>
      </c>
      <c r="T553" s="17">
        <v>34358</v>
      </c>
      <c r="U553" s="17">
        <v>365461</v>
      </c>
      <c r="V553" s="17">
        <v>51103</v>
      </c>
      <c r="W553" s="17">
        <v>0</v>
      </c>
      <c r="X553" s="17">
        <v>673254</v>
      </c>
      <c r="Y553" s="17">
        <v>0</v>
      </c>
      <c r="Z553" s="17">
        <v>0</v>
      </c>
      <c r="AA553" s="17">
        <v>32526378</v>
      </c>
      <c r="AB553" s="17">
        <v>0</v>
      </c>
      <c r="AC553" s="17">
        <v>305458</v>
      </c>
      <c r="AD553" s="17">
        <f t="shared" si="9"/>
        <v>29915259</v>
      </c>
    </row>
    <row r="554" spans="1:30" x14ac:dyDescent="0.3">
      <c r="A554" s="15" t="s">
        <v>1101</v>
      </c>
      <c r="B554" s="14" t="s">
        <v>1102</v>
      </c>
      <c r="C554" s="14">
        <v>1</v>
      </c>
      <c r="D554" s="14">
        <v>0</v>
      </c>
      <c r="E554" s="17">
        <v>397353</v>
      </c>
      <c r="F554" s="17">
        <v>0</v>
      </c>
      <c r="G554" s="17">
        <v>100000</v>
      </c>
      <c r="H554" s="17">
        <v>0</v>
      </c>
      <c r="I554" s="17">
        <v>22068</v>
      </c>
      <c r="J554" s="17">
        <v>39869</v>
      </c>
      <c r="K554" s="17">
        <v>0</v>
      </c>
      <c r="L554" s="17">
        <v>0</v>
      </c>
      <c r="M554" s="17">
        <v>0</v>
      </c>
      <c r="N554" s="17">
        <v>0</v>
      </c>
      <c r="O554" s="17">
        <v>0</v>
      </c>
      <c r="P554" s="17">
        <v>46784</v>
      </c>
      <c r="Q554" s="17">
        <v>0</v>
      </c>
      <c r="R554" s="17">
        <v>0</v>
      </c>
      <c r="S554" s="17">
        <v>1500</v>
      </c>
      <c r="T554" s="17">
        <v>0</v>
      </c>
      <c r="U554" s="17">
        <v>4104</v>
      </c>
      <c r="V554" s="17">
        <v>0</v>
      </c>
      <c r="W554" s="17">
        <v>0</v>
      </c>
      <c r="X554" s="17">
        <v>0</v>
      </c>
      <c r="Y554" s="17">
        <v>0</v>
      </c>
      <c r="Z554" s="17">
        <v>0</v>
      </c>
      <c r="AA554" s="17">
        <v>611678</v>
      </c>
      <c r="AB554" s="17">
        <v>0</v>
      </c>
      <c r="AC554" s="17">
        <v>0</v>
      </c>
      <c r="AD554" s="17">
        <f t="shared" si="9"/>
        <v>571809</v>
      </c>
    </row>
    <row r="555" spans="1:30" x14ac:dyDescent="0.3">
      <c r="A555" s="15" t="s">
        <v>1103</v>
      </c>
      <c r="B555" s="14" t="s">
        <v>1104</v>
      </c>
      <c r="C555" s="14">
        <v>1</v>
      </c>
      <c r="D555" s="14">
        <v>0</v>
      </c>
      <c r="E555" s="17">
        <v>26389123</v>
      </c>
      <c r="F555" s="17">
        <v>0</v>
      </c>
      <c r="G555" s="17">
        <v>1934010</v>
      </c>
      <c r="H555" s="17">
        <v>11545</v>
      </c>
      <c r="I555" s="17">
        <v>6171901</v>
      </c>
      <c r="J555" s="17">
        <v>6377956</v>
      </c>
      <c r="K555" s="17">
        <v>0</v>
      </c>
      <c r="L555" s="17">
        <v>0</v>
      </c>
      <c r="M555" s="17">
        <v>0</v>
      </c>
      <c r="N555" s="17">
        <v>0</v>
      </c>
      <c r="O555" s="17">
        <v>0</v>
      </c>
      <c r="P555" s="17">
        <v>3029165</v>
      </c>
      <c r="Q555" s="17">
        <v>977678</v>
      </c>
      <c r="R555" s="17">
        <v>796671</v>
      </c>
      <c r="S555" s="17">
        <v>149141</v>
      </c>
      <c r="T555" s="17">
        <v>62225</v>
      </c>
      <c r="U555" s="17">
        <v>548482</v>
      </c>
      <c r="V555" s="17">
        <v>95170</v>
      </c>
      <c r="W555" s="17">
        <v>0</v>
      </c>
      <c r="X555" s="17">
        <v>0</v>
      </c>
      <c r="Y555" s="17">
        <v>0</v>
      </c>
      <c r="Z555" s="17">
        <v>0</v>
      </c>
      <c r="AA555" s="17">
        <v>46543067</v>
      </c>
      <c r="AB555" s="17">
        <v>0</v>
      </c>
      <c r="AC555" s="17">
        <v>0</v>
      </c>
      <c r="AD555" s="17">
        <f t="shared" si="9"/>
        <v>40165111</v>
      </c>
    </row>
    <row r="556" spans="1:30" x14ac:dyDescent="0.3">
      <c r="A556" s="15" t="s">
        <v>1105</v>
      </c>
      <c r="B556" s="14" t="s">
        <v>1106</v>
      </c>
      <c r="C556" s="14">
        <v>1</v>
      </c>
      <c r="D556" s="14">
        <v>0</v>
      </c>
      <c r="E556" s="17">
        <v>11050374</v>
      </c>
      <c r="F556" s="17">
        <v>0</v>
      </c>
      <c r="G556" s="17">
        <v>859400</v>
      </c>
      <c r="H556" s="17">
        <v>0</v>
      </c>
      <c r="I556" s="17">
        <v>1673893</v>
      </c>
      <c r="J556" s="17">
        <v>2656518</v>
      </c>
      <c r="K556" s="17">
        <v>0</v>
      </c>
      <c r="L556" s="17">
        <v>0</v>
      </c>
      <c r="M556" s="17">
        <v>0</v>
      </c>
      <c r="N556" s="17">
        <v>0</v>
      </c>
      <c r="O556" s="17">
        <v>0</v>
      </c>
      <c r="P556" s="17">
        <v>1488725</v>
      </c>
      <c r="Q556" s="17">
        <v>353231</v>
      </c>
      <c r="R556" s="17">
        <v>400070</v>
      </c>
      <c r="S556" s="17">
        <v>45734</v>
      </c>
      <c r="T556" s="17">
        <v>19081</v>
      </c>
      <c r="U556" s="17">
        <v>193856</v>
      </c>
      <c r="V556" s="17">
        <v>23200</v>
      </c>
      <c r="W556" s="17">
        <v>0</v>
      </c>
      <c r="X556" s="17">
        <v>0</v>
      </c>
      <c r="Y556" s="17">
        <v>26017</v>
      </c>
      <c r="Z556" s="17">
        <v>0</v>
      </c>
      <c r="AA556" s="17">
        <v>18790099</v>
      </c>
      <c r="AB556" s="17">
        <v>0</v>
      </c>
      <c r="AC556" s="17">
        <v>0</v>
      </c>
      <c r="AD556" s="17">
        <f t="shared" si="9"/>
        <v>16133581</v>
      </c>
    </row>
    <row r="557" spans="1:30" x14ac:dyDescent="0.3">
      <c r="A557" s="15" t="s">
        <v>1107</v>
      </c>
      <c r="B557" s="14" t="s">
        <v>1108</v>
      </c>
      <c r="C557" s="14">
        <v>1</v>
      </c>
      <c r="D557" s="14">
        <v>0</v>
      </c>
      <c r="E557" s="17">
        <v>314863</v>
      </c>
      <c r="F557" s="17">
        <v>0</v>
      </c>
      <c r="G557" s="17">
        <v>147522</v>
      </c>
      <c r="H557" s="17">
        <v>0</v>
      </c>
      <c r="I557" s="17">
        <v>29053</v>
      </c>
      <c r="J557" s="17">
        <v>1484</v>
      </c>
      <c r="K557" s="17">
        <v>0</v>
      </c>
      <c r="L557" s="17">
        <v>0</v>
      </c>
      <c r="M557" s="17">
        <v>0</v>
      </c>
      <c r="N557" s="17">
        <v>0</v>
      </c>
      <c r="O557" s="17">
        <v>0</v>
      </c>
      <c r="P557" s="17">
        <v>90536</v>
      </c>
      <c r="Q557" s="17">
        <v>5540</v>
      </c>
      <c r="R557" s="17">
        <v>0</v>
      </c>
      <c r="S557" s="17">
        <v>3611</v>
      </c>
      <c r="T557" s="17">
        <v>1506</v>
      </c>
      <c r="U557" s="17">
        <v>18233</v>
      </c>
      <c r="V557" s="17">
        <v>0</v>
      </c>
      <c r="W557" s="17">
        <v>0</v>
      </c>
      <c r="X557" s="17">
        <v>27000</v>
      </c>
      <c r="Y557" s="17">
        <v>1864</v>
      </c>
      <c r="Z557" s="17">
        <v>0</v>
      </c>
      <c r="AA557" s="17">
        <v>641212</v>
      </c>
      <c r="AB557" s="17">
        <v>0</v>
      </c>
      <c r="AC557" s="17">
        <v>0</v>
      </c>
      <c r="AD557" s="17">
        <f t="shared" si="9"/>
        <v>639728</v>
      </c>
    </row>
    <row r="558" spans="1:30" x14ac:dyDescent="0.3">
      <c r="A558" s="15" t="s">
        <v>1109</v>
      </c>
      <c r="B558" s="14" t="s">
        <v>1110</v>
      </c>
      <c r="C558" s="14">
        <v>1</v>
      </c>
      <c r="D558" s="14">
        <v>0</v>
      </c>
      <c r="E558" s="17">
        <v>1567918</v>
      </c>
      <c r="F558" s="17">
        <v>0</v>
      </c>
      <c r="G558" s="17">
        <v>234417</v>
      </c>
      <c r="H558" s="17">
        <v>0</v>
      </c>
      <c r="I558" s="17">
        <v>75038</v>
      </c>
      <c r="J558" s="17">
        <v>200392</v>
      </c>
      <c r="K558" s="17">
        <v>0</v>
      </c>
      <c r="L558" s="17">
        <v>0</v>
      </c>
      <c r="M558" s="17">
        <v>0</v>
      </c>
      <c r="N558" s="17">
        <v>0</v>
      </c>
      <c r="O558" s="17">
        <v>0</v>
      </c>
      <c r="P558" s="17">
        <v>201669</v>
      </c>
      <c r="Q558" s="17">
        <v>42532</v>
      </c>
      <c r="R558" s="17">
        <v>45323</v>
      </c>
      <c r="S558" s="17">
        <v>27114</v>
      </c>
      <c r="T558" s="17">
        <v>11312</v>
      </c>
      <c r="U558" s="17">
        <v>56095</v>
      </c>
      <c r="V558" s="17">
        <v>0</v>
      </c>
      <c r="W558" s="17">
        <v>0</v>
      </c>
      <c r="X558" s="17">
        <v>63180</v>
      </c>
      <c r="Y558" s="17">
        <v>1830</v>
      </c>
      <c r="Z558" s="17">
        <v>0</v>
      </c>
      <c r="AA558" s="17">
        <v>2526820</v>
      </c>
      <c r="AB558" s="17">
        <v>0</v>
      </c>
      <c r="AC558" s="17">
        <v>0</v>
      </c>
      <c r="AD558" s="17">
        <f t="shared" si="9"/>
        <v>2326428</v>
      </c>
    </row>
    <row r="559" spans="1:30" x14ac:dyDescent="0.3">
      <c r="A559" s="15" t="s">
        <v>1111</v>
      </c>
      <c r="B559" s="14" t="s">
        <v>1112</v>
      </c>
      <c r="C559" s="14">
        <v>0</v>
      </c>
      <c r="D559" s="14">
        <v>0</v>
      </c>
      <c r="E559" s="17">
        <v>212528</v>
      </c>
      <c r="F559" s="17">
        <v>0</v>
      </c>
      <c r="G559" s="17">
        <v>50000</v>
      </c>
      <c r="H559" s="17">
        <v>0</v>
      </c>
      <c r="I559" s="17">
        <v>14411</v>
      </c>
      <c r="J559" s="17">
        <v>7546</v>
      </c>
      <c r="K559" s="17">
        <v>0</v>
      </c>
      <c r="L559" s="17">
        <v>0</v>
      </c>
      <c r="M559" s="17">
        <v>0</v>
      </c>
      <c r="N559" s="17">
        <v>0</v>
      </c>
      <c r="O559" s="17">
        <v>0</v>
      </c>
      <c r="P559" s="17">
        <v>65415</v>
      </c>
      <c r="Q559" s="17">
        <v>0</v>
      </c>
      <c r="R559" s="17">
        <v>0</v>
      </c>
      <c r="S559" s="17">
        <v>1304</v>
      </c>
      <c r="T559" s="17">
        <v>543</v>
      </c>
      <c r="U559" s="17">
        <v>8621</v>
      </c>
      <c r="V559" s="17">
        <v>0</v>
      </c>
      <c r="W559" s="17">
        <v>0</v>
      </c>
      <c r="X559" s="17">
        <v>0</v>
      </c>
      <c r="Y559" s="17">
        <v>4495</v>
      </c>
      <c r="Z559" s="17">
        <v>0</v>
      </c>
      <c r="AA559" s="17">
        <v>364863</v>
      </c>
      <c r="AB559" s="17">
        <v>0</v>
      </c>
      <c r="AC559" s="17">
        <v>0</v>
      </c>
      <c r="AD559" s="17">
        <f t="shared" si="9"/>
        <v>357317</v>
      </c>
    </row>
    <row r="560" spans="1:30" x14ac:dyDescent="0.3">
      <c r="A560" s="15" t="s">
        <v>1113</v>
      </c>
      <c r="B560" s="14" t="s">
        <v>1114</v>
      </c>
      <c r="C560" s="14">
        <v>1</v>
      </c>
      <c r="D560" s="14">
        <v>0</v>
      </c>
      <c r="E560" s="17">
        <v>4146182</v>
      </c>
      <c r="F560" s="17">
        <v>0</v>
      </c>
      <c r="G560" s="17">
        <v>581735</v>
      </c>
      <c r="H560" s="17">
        <v>0</v>
      </c>
      <c r="I560" s="17">
        <v>659290</v>
      </c>
      <c r="J560" s="17">
        <v>266365</v>
      </c>
      <c r="K560" s="17">
        <v>0</v>
      </c>
      <c r="L560" s="17">
        <v>0</v>
      </c>
      <c r="M560" s="17">
        <v>0</v>
      </c>
      <c r="N560" s="17">
        <v>0</v>
      </c>
      <c r="O560" s="17">
        <v>0</v>
      </c>
      <c r="P560" s="17">
        <v>277558</v>
      </c>
      <c r="Q560" s="17">
        <v>103992</v>
      </c>
      <c r="R560" s="17">
        <v>82817</v>
      </c>
      <c r="S560" s="17">
        <v>30320</v>
      </c>
      <c r="T560" s="17">
        <v>12650</v>
      </c>
      <c r="U560" s="17">
        <v>126345</v>
      </c>
      <c r="V560" s="17">
        <v>2009</v>
      </c>
      <c r="W560" s="17">
        <v>0</v>
      </c>
      <c r="X560" s="17">
        <v>89100</v>
      </c>
      <c r="Y560" s="17">
        <v>0</v>
      </c>
      <c r="Z560" s="17">
        <v>0</v>
      </c>
      <c r="AA560" s="17">
        <v>6378363</v>
      </c>
      <c r="AB560" s="17">
        <v>0</v>
      </c>
      <c r="AC560" s="17">
        <v>0</v>
      </c>
      <c r="AD560" s="17">
        <f t="shared" si="9"/>
        <v>6111998</v>
      </c>
    </row>
    <row r="561" spans="1:30" x14ac:dyDescent="0.3">
      <c r="A561" s="15" t="s">
        <v>1115</v>
      </c>
      <c r="B561" s="14" t="s">
        <v>1116</v>
      </c>
      <c r="C561" s="14">
        <v>1</v>
      </c>
      <c r="D561" s="14">
        <v>0</v>
      </c>
      <c r="E561" s="17">
        <v>1635849</v>
      </c>
      <c r="F561" s="17">
        <v>0</v>
      </c>
      <c r="G561" s="17">
        <v>119010</v>
      </c>
      <c r="H561" s="17">
        <v>1173</v>
      </c>
      <c r="I561" s="17">
        <v>193907</v>
      </c>
      <c r="J561" s="17">
        <v>440251</v>
      </c>
      <c r="K561" s="17">
        <v>0</v>
      </c>
      <c r="L561" s="17">
        <v>0</v>
      </c>
      <c r="M561" s="17">
        <v>0</v>
      </c>
      <c r="N561" s="17">
        <v>0</v>
      </c>
      <c r="O561" s="17">
        <v>0</v>
      </c>
      <c r="P561" s="17">
        <v>215778</v>
      </c>
      <c r="Q561" s="17">
        <v>45319</v>
      </c>
      <c r="R561" s="17">
        <v>3710</v>
      </c>
      <c r="S561" s="17">
        <v>27024</v>
      </c>
      <c r="T561" s="17">
        <v>11275</v>
      </c>
      <c r="U561" s="17">
        <v>88540</v>
      </c>
      <c r="V561" s="17">
        <v>0</v>
      </c>
      <c r="W561" s="17">
        <v>0</v>
      </c>
      <c r="X561" s="17">
        <v>102600</v>
      </c>
      <c r="Y561" s="17">
        <v>4890</v>
      </c>
      <c r="Z561" s="17">
        <v>0</v>
      </c>
      <c r="AA561" s="17">
        <v>2889326</v>
      </c>
      <c r="AB561" s="17">
        <v>0</v>
      </c>
      <c r="AC561" s="17">
        <v>0</v>
      </c>
      <c r="AD561" s="17">
        <f t="shared" si="9"/>
        <v>2449075</v>
      </c>
    </row>
    <row r="562" spans="1:30" x14ac:dyDescent="0.3">
      <c r="A562" s="15" t="s">
        <v>1117</v>
      </c>
      <c r="B562" s="14" t="s">
        <v>1118</v>
      </c>
      <c r="C562" s="14">
        <v>1</v>
      </c>
      <c r="D562" s="14">
        <v>0</v>
      </c>
      <c r="E562" s="17">
        <v>505597</v>
      </c>
      <c r="F562" s="17">
        <v>0</v>
      </c>
      <c r="G562" s="17">
        <v>50000</v>
      </c>
      <c r="H562" s="17">
        <v>0</v>
      </c>
      <c r="I562" s="17">
        <v>44215</v>
      </c>
      <c r="J562" s="17">
        <v>17482</v>
      </c>
      <c r="K562" s="17">
        <v>0</v>
      </c>
      <c r="L562" s="17">
        <v>0</v>
      </c>
      <c r="M562" s="17">
        <v>0</v>
      </c>
      <c r="N562" s="17">
        <v>0</v>
      </c>
      <c r="O562" s="17">
        <v>0</v>
      </c>
      <c r="P562" s="17">
        <v>187008</v>
      </c>
      <c r="Q562" s="17">
        <v>0</v>
      </c>
      <c r="R562" s="17">
        <v>0</v>
      </c>
      <c r="S562" s="17">
        <v>4150</v>
      </c>
      <c r="T562" s="17">
        <v>0</v>
      </c>
      <c r="U562" s="17">
        <v>12990</v>
      </c>
      <c r="V562" s="17">
        <v>0</v>
      </c>
      <c r="W562" s="17">
        <v>0</v>
      </c>
      <c r="X562" s="17">
        <v>0</v>
      </c>
      <c r="Y562" s="17">
        <v>0</v>
      </c>
      <c r="Z562" s="17">
        <v>0</v>
      </c>
      <c r="AA562" s="17">
        <v>821442</v>
      </c>
      <c r="AB562" s="17">
        <v>0</v>
      </c>
      <c r="AC562" s="17">
        <v>0</v>
      </c>
      <c r="AD562" s="17">
        <f t="shared" si="9"/>
        <v>803960</v>
      </c>
    </row>
    <row r="563" spans="1:30" x14ac:dyDescent="0.3">
      <c r="A563" s="15" t="s">
        <v>1119</v>
      </c>
      <c r="B563" s="14" t="s">
        <v>1120</v>
      </c>
      <c r="C563" s="14">
        <v>1</v>
      </c>
      <c r="D563" s="14">
        <v>0</v>
      </c>
      <c r="E563" s="17">
        <v>18204872</v>
      </c>
      <c r="F563" s="17">
        <v>0</v>
      </c>
      <c r="G563" s="17">
        <v>894355</v>
      </c>
      <c r="H563" s="17">
        <v>0</v>
      </c>
      <c r="I563" s="17">
        <v>2409245</v>
      </c>
      <c r="J563" s="17">
        <v>10793323</v>
      </c>
      <c r="K563" s="17">
        <v>1789457</v>
      </c>
      <c r="L563" s="17">
        <v>0</v>
      </c>
      <c r="M563" s="17">
        <v>0</v>
      </c>
      <c r="N563" s="17">
        <v>0</v>
      </c>
      <c r="O563" s="17">
        <v>0</v>
      </c>
      <c r="P563" s="17">
        <v>1214550</v>
      </c>
      <c r="Q563" s="17">
        <v>1261357</v>
      </c>
      <c r="R563" s="17">
        <v>101374</v>
      </c>
      <c r="S563" s="17">
        <v>49689</v>
      </c>
      <c r="T563" s="17">
        <v>20731</v>
      </c>
      <c r="U563" s="17">
        <v>193682</v>
      </c>
      <c r="V563" s="17">
        <v>49046</v>
      </c>
      <c r="W563" s="17">
        <v>0</v>
      </c>
      <c r="X563" s="17">
        <v>129720</v>
      </c>
      <c r="Y563" s="17">
        <v>117918</v>
      </c>
      <c r="Z563" s="17">
        <v>0</v>
      </c>
      <c r="AA563" s="17">
        <v>37229319</v>
      </c>
      <c r="AB563" s="17">
        <v>0</v>
      </c>
      <c r="AC563" s="17">
        <v>0</v>
      </c>
      <c r="AD563" s="17">
        <f t="shared" si="9"/>
        <v>24646539</v>
      </c>
    </row>
    <row r="564" spans="1:30" x14ac:dyDescent="0.3">
      <c r="A564" s="15" t="s">
        <v>1121</v>
      </c>
      <c r="B564" s="14" t="s">
        <v>1122</v>
      </c>
      <c r="C564" s="14">
        <v>1</v>
      </c>
      <c r="D564" s="14">
        <v>0</v>
      </c>
      <c r="E564" s="17">
        <v>492085</v>
      </c>
      <c r="F564" s="17">
        <v>0</v>
      </c>
      <c r="G564" s="17">
        <v>287815</v>
      </c>
      <c r="H564" s="17">
        <v>0</v>
      </c>
      <c r="I564" s="17">
        <v>79225</v>
      </c>
      <c r="J564" s="17">
        <v>29015</v>
      </c>
      <c r="K564" s="17">
        <v>0</v>
      </c>
      <c r="L564" s="17">
        <v>0</v>
      </c>
      <c r="M564" s="17">
        <v>0</v>
      </c>
      <c r="N564" s="17">
        <v>0</v>
      </c>
      <c r="O564" s="17">
        <v>0</v>
      </c>
      <c r="P564" s="17">
        <v>70500</v>
      </c>
      <c r="Q564" s="17">
        <v>50643</v>
      </c>
      <c r="R564" s="17">
        <v>0</v>
      </c>
      <c r="S564" s="17">
        <v>3895</v>
      </c>
      <c r="T564" s="17">
        <v>1625</v>
      </c>
      <c r="U564" s="17">
        <v>25805</v>
      </c>
      <c r="V564" s="17">
        <v>0</v>
      </c>
      <c r="W564" s="17">
        <v>0</v>
      </c>
      <c r="X564" s="17">
        <v>54000</v>
      </c>
      <c r="Y564" s="17">
        <v>15263</v>
      </c>
      <c r="Z564" s="17">
        <v>0</v>
      </c>
      <c r="AA564" s="17">
        <v>1109871</v>
      </c>
      <c r="AB564" s="17">
        <v>0</v>
      </c>
      <c r="AC564" s="17">
        <v>0</v>
      </c>
      <c r="AD564" s="17">
        <f t="shared" si="9"/>
        <v>1080856</v>
      </c>
    </row>
    <row r="565" spans="1:30" x14ac:dyDescent="0.3">
      <c r="A565" s="15" t="s">
        <v>1123</v>
      </c>
      <c r="B565" s="14" t="s">
        <v>1124</v>
      </c>
      <c r="C565" s="14">
        <v>1</v>
      </c>
      <c r="D565" s="14">
        <v>0</v>
      </c>
      <c r="E565" s="17">
        <v>812358</v>
      </c>
      <c r="F565" s="17">
        <v>0</v>
      </c>
      <c r="G565" s="17">
        <v>133715</v>
      </c>
      <c r="H565" s="17">
        <v>0</v>
      </c>
      <c r="I565" s="17">
        <v>89528</v>
      </c>
      <c r="J565" s="17">
        <v>4228</v>
      </c>
      <c r="K565" s="17">
        <v>0</v>
      </c>
      <c r="L565" s="17">
        <v>0</v>
      </c>
      <c r="M565" s="17">
        <v>0</v>
      </c>
      <c r="N565" s="17">
        <v>0</v>
      </c>
      <c r="O565" s="17">
        <v>0</v>
      </c>
      <c r="P565" s="17">
        <v>278230</v>
      </c>
      <c r="Q565" s="17">
        <v>417</v>
      </c>
      <c r="R565" s="17">
        <v>0</v>
      </c>
      <c r="S565" s="17">
        <v>5843</v>
      </c>
      <c r="T565" s="17">
        <v>2437</v>
      </c>
      <c r="U565" s="17">
        <v>47591</v>
      </c>
      <c r="V565" s="17">
        <v>0</v>
      </c>
      <c r="W565" s="17">
        <v>0</v>
      </c>
      <c r="X565" s="17">
        <v>0</v>
      </c>
      <c r="Y565" s="17">
        <v>0</v>
      </c>
      <c r="Z565" s="17">
        <v>0</v>
      </c>
      <c r="AA565" s="17">
        <v>1374347</v>
      </c>
      <c r="AB565" s="17">
        <v>0</v>
      </c>
      <c r="AC565" s="17">
        <v>0</v>
      </c>
      <c r="AD565" s="17">
        <f t="shared" si="9"/>
        <v>1370119</v>
      </c>
    </row>
    <row r="566" spans="1:30" x14ac:dyDescent="0.3">
      <c r="A566" s="15" t="s">
        <v>1125</v>
      </c>
      <c r="B566" s="14" t="s">
        <v>1126</v>
      </c>
      <c r="C566" s="14">
        <v>1</v>
      </c>
      <c r="D566" s="14">
        <v>0</v>
      </c>
      <c r="E566" s="17">
        <v>250902</v>
      </c>
      <c r="F566" s="17">
        <v>0</v>
      </c>
      <c r="G566" s="17">
        <v>100000</v>
      </c>
      <c r="H566" s="17">
        <v>0</v>
      </c>
      <c r="I566" s="17">
        <v>16146</v>
      </c>
      <c r="J566" s="17">
        <v>8190</v>
      </c>
      <c r="K566" s="17">
        <v>0</v>
      </c>
      <c r="L566" s="17">
        <v>0</v>
      </c>
      <c r="M566" s="17">
        <v>0</v>
      </c>
      <c r="N566" s="17">
        <v>0</v>
      </c>
      <c r="O566" s="17">
        <v>0</v>
      </c>
      <c r="P566" s="17">
        <v>25581</v>
      </c>
      <c r="Q566" s="17">
        <v>0</v>
      </c>
      <c r="R566" s="17">
        <v>0</v>
      </c>
      <c r="S566" s="17">
        <v>1214</v>
      </c>
      <c r="T566" s="17">
        <v>481</v>
      </c>
      <c r="U566" s="17">
        <v>7573</v>
      </c>
      <c r="V566" s="17">
        <v>0</v>
      </c>
      <c r="W566" s="17">
        <v>0</v>
      </c>
      <c r="X566" s="17">
        <v>0</v>
      </c>
      <c r="Y566" s="17">
        <v>0</v>
      </c>
      <c r="Z566" s="17">
        <v>0</v>
      </c>
      <c r="AA566" s="17">
        <v>410087</v>
      </c>
      <c r="AB566" s="17">
        <v>0</v>
      </c>
      <c r="AC566" s="17">
        <v>0</v>
      </c>
      <c r="AD566" s="17">
        <f t="shared" si="9"/>
        <v>401897</v>
      </c>
    </row>
    <row r="567" spans="1:30" x14ac:dyDescent="0.3">
      <c r="A567" s="15" t="s">
        <v>1127</v>
      </c>
      <c r="B567" s="14" t="s">
        <v>1128</v>
      </c>
      <c r="C567" s="14">
        <v>1</v>
      </c>
      <c r="D567" s="14">
        <v>0</v>
      </c>
      <c r="E567" s="17">
        <v>164840</v>
      </c>
      <c r="F567" s="17">
        <v>0</v>
      </c>
      <c r="G567" s="17">
        <v>100000</v>
      </c>
      <c r="H567" s="17">
        <v>0</v>
      </c>
      <c r="I567" s="17">
        <v>462</v>
      </c>
      <c r="J567" s="17">
        <v>3955</v>
      </c>
      <c r="K567" s="17">
        <v>0</v>
      </c>
      <c r="L567" s="17">
        <v>0</v>
      </c>
      <c r="M567" s="17">
        <v>0</v>
      </c>
      <c r="N567" s="17">
        <v>0</v>
      </c>
      <c r="O567" s="17">
        <v>0</v>
      </c>
      <c r="P567" s="17">
        <v>17762</v>
      </c>
      <c r="Q567" s="17">
        <v>0</v>
      </c>
      <c r="R567" s="17">
        <v>0</v>
      </c>
      <c r="S567" s="17">
        <v>839</v>
      </c>
      <c r="T567" s="17">
        <v>0</v>
      </c>
      <c r="U567" s="17">
        <v>1340</v>
      </c>
      <c r="V567" s="17">
        <v>0</v>
      </c>
      <c r="W567" s="17">
        <v>0</v>
      </c>
      <c r="X567" s="17">
        <v>5400</v>
      </c>
      <c r="Y567" s="17">
        <v>0</v>
      </c>
      <c r="Z567" s="17">
        <v>0</v>
      </c>
      <c r="AA567" s="17">
        <v>294598</v>
      </c>
      <c r="AB567" s="17">
        <v>0</v>
      </c>
      <c r="AC567" s="17">
        <v>0</v>
      </c>
      <c r="AD567" s="17">
        <f t="shared" si="9"/>
        <v>290643</v>
      </c>
    </row>
    <row r="568" spans="1:30" x14ac:dyDescent="0.3">
      <c r="A568" s="15" t="s">
        <v>1129</v>
      </c>
      <c r="B568" s="14" t="s">
        <v>1130</v>
      </c>
      <c r="C568" s="14">
        <v>0</v>
      </c>
      <c r="D568" s="14">
        <v>0</v>
      </c>
      <c r="E568" s="17">
        <v>1280843</v>
      </c>
      <c r="F568" s="17">
        <v>0</v>
      </c>
      <c r="G568" s="17">
        <v>298147</v>
      </c>
      <c r="H568" s="17">
        <v>0</v>
      </c>
      <c r="I568" s="17">
        <v>43678</v>
      </c>
      <c r="J568" s="17">
        <v>39486</v>
      </c>
      <c r="K568" s="17">
        <v>0</v>
      </c>
      <c r="L568" s="17">
        <v>0</v>
      </c>
      <c r="M568" s="17">
        <v>0</v>
      </c>
      <c r="N568" s="17">
        <v>0</v>
      </c>
      <c r="O568" s="17">
        <v>0</v>
      </c>
      <c r="P568" s="17">
        <v>155005</v>
      </c>
      <c r="Q568" s="17">
        <v>5303</v>
      </c>
      <c r="R568" s="17">
        <v>15679</v>
      </c>
      <c r="S568" s="17">
        <v>11730</v>
      </c>
      <c r="T568" s="17">
        <v>4893</v>
      </c>
      <c r="U568" s="17">
        <v>46251</v>
      </c>
      <c r="V568" s="17">
        <v>0</v>
      </c>
      <c r="W568" s="17">
        <v>0</v>
      </c>
      <c r="X568" s="17">
        <v>54000</v>
      </c>
      <c r="Y568" s="17">
        <v>10292</v>
      </c>
      <c r="Z568" s="17">
        <v>0</v>
      </c>
      <c r="AA568" s="17">
        <v>1965307</v>
      </c>
      <c r="AB568" s="17">
        <v>0</v>
      </c>
      <c r="AC568" s="17">
        <v>0</v>
      </c>
      <c r="AD568" s="17">
        <f t="shared" si="9"/>
        <v>1925821</v>
      </c>
    </row>
    <row r="569" spans="1:30" x14ac:dyDescent="0.3">
      <c r="A569" s="15" t="s">
        <v>1131</v>
      </c>
      <c r="B569" s="14" t="s">
        <v>1132</v>
      </c>
      <c r="C569" s="14">
        <v>1</v>
      </c>
      <c r="D569" s="14">
        <v>0</v>
      </c>
      <c r="E569" s="17">
        <v>1212221</v>
      </c>
      <c r="F569" s="17">
        <v>0</v>
      </c>
      <c r="G569" s="17">
        <v>148016</v>
      </c>
      <c r="H569" s="17">
        <v>186</v>
      </c>
      <c r="I569" s="17">
        <v>17073</v>
      </c>
      <c r="J569" s="17">
        <v>67180</v>
      </c>
      <c r="K569" s="17">
        <v>0</v>
      </c>
      <c r="L569" s="17">
        <v>0</v>
      </c>
      <c r="M569" s="17">
        <v>0</v>
      </c>
      <c r="N569" s="17">
        <v>0</v>
      </c>
      <c r="O569" s="17">
        <v>0</v>
      </c>
      <c r="P569" s="17">
        <v>100434</v>
      </c>
      <c r="Q569" s="17">
        <v>20435</v>
      </c>
      <c r="R569" s="17">
        <v>0</v>
      </c>
      <c r="S569" s="17">
        <v>9423</v>
      </c>
      <c r="T569" s="17">
        <v>3931</v>
      </c>
      <c r="U569" s="17">
        <v>34077</v>
      </c>
      <c r="V569" s="17">
        <v>0</v>
      </c>
      <c r="W569" s="17">
        <v>0</v>
      </c>
      <c r="X569" s="17">
        <v>0</v>
      </c>
      <c r="Y569" s="17">
        <v>0</v>
      </c>
      <c r="Z569" s="17">
        <v>0</v>
      </c>
      <c r="AA569" s="17">
        <v>1612976</v>
      </c>
      <c r="AB569" s="17">
        <v>0</v>
      </c>
      <c r="AC569" s="17">
        <v>0</v>
      </c>
      <c r="AD569" s="17">
        <f t="shared" si="9"/>
        <v>1545796</v>
      </c>
    </row>
    <row r="570" spans="1:30" x14ac:dyDescent="0.3">
      <c r="A570" s="15" t="s">
        <v>1133</v>
      </c>
      <c r="B570" s="14" t="s">
        <v>1134</v>
      </c>
      <c r="C570" s="14">
        <v>1</v>
      </c>
      <c r="D570" s="14">
        <v>0</v>
      </c>
      <c r="E570" s="17">
        <v>1781299</v>
      </c>
      <c r="F570" s="17">
        <v>0</v>
      </c>
      <c r="G570" s="17">
        <v>499848</v>
      </c>
      <c r="H570" s="17">
        <v>0</v>
      </c>
      <c r="I570" s="17">
        <v>71126</v>
      </c>
      <c r="J570" s="17">
        <v>225022</v>
      </c>
      <c r="K570" s="17">
        <v>64216</v>
      </c>
      <c r="L570" s="17">
        <v>0</v>
      </c>
      <c r="M570" s="17">
        <v>0</v>
      </c>
      <c r="N570" s="17">
        <v>0</v>
      </c>
      <c r="O570" s="17">
        <v>0</v>
      </c>
      <c r="P570" s="17">
        <v>211555</v>
      </c>
      <c r="Q570" s="17">
        <v>82127</v>
      </c>
      <c r="R570" s="17">
        <v>0</v>
      </c>
      <c r="S570" s="17">
        <v>16928</v>
      </c>
      <c r="T570" s="17">
        <v>5920</v>
      </c>
      <c r="U570" s="17">
        <v>66580</v>
      </c>
      <c r="V570" s="17">
        <v>0</v>
      </c>
      <c r="W570" s="17">
        <v>0</v>
      </c>
      <c r="X570" s="17">
        <v>54000</v>
      </c>
      <c r="Y570" s="17">
        <v>10413</v>
      </c>
      <c r="Z570" s="17">
        <v>0</v>
      </c>
      <c r="AA570" s="17">
        <v>3089034</v>
      </c>
      <c r="AB570" s="17">
        <v>0</v>
      </c>
      <c r="AC570" s="17">
        <v>0</v>
      </c>
      <c r="AD570" s="17">
        <f t="shared" si="9"/>
        <v>2799796</v>
      </c>
    </row>
    <row r="571" spans="1:30" x14ac:dyDescent="0.3">
      <c r="A571" s="15" t="s">
        <v>1135</v>
      </c>
      <c r="B571" s="14" t="s">
        <v>1136</v>
      </c>
      <c r="C571" s="14">
        <v>1</v>
      </c>
      <c r="D571" s="14">
        <v>0</v>
      </c>
      <c r="E571" s="17">
        <v>14452177</v>
      </c>
      <c r="F571" s="17">
        <v>0</v>
      </c>
      <c r="G571" s="17">
        <v>1256108</v>
      </c>
      <c r="H571" s="17">
        <v>0</v>
      </c>
      <c r="I571" s="17">
        <v>2913694</v>
      </c>
      <c r="J571" s="17">
        <v>1225980</v>
      </c>
      <c r="K571" s="17">
        <v>0</v>
      </c>
      <c r="L571" s="17">
        <v>0</v>
      </c>
      <c r="M571" s="17">
        <v>0</v>
      </c>
      <c r="N571" s="17">
        <v>0</v>
      </c>
      <c r="O571" s="17">
        <v>0</v>
      </c>
      <c r="P571" s="17">
        <v>1764697</v>
      </c>
      <c r="Q571" s="17">
        <v>677571</v>
      </c>
      <c r="R571" s="17">
        <v>336822</v>
      </c>
      <c r="S571" s="17">
        <v>27324</v>
      </c>
      <c r="T571" s="17">
        <v>11400</v>
      </c>
      <c r="U571" s="17">
        <v>106773</v>
      </c>
      <c r="V571" s="17">
        <v>29928</v>
      </c>
      <c r="W571" s="17">
        <v>0</v>
      </c>
      <c r="X571" s="17">
        <v>145087</v>
      </c>
      <c r="Y571" s="17">
        <v>0</v>
      </c>
      <c r="Z571" s="17">
        <v>0</v>
      </c>
      <c r="AA571" s="17">
        <v>22947561</v>
      </c>
      <c r="AB571" s="17">
        <v>0</v>
      </c>
      <c r="AC571" s="17">
        <v>186523</v>
      </c>
      <c r="AD571" s="17">
        <f t="shared" si="9"/>
        <v>21721581</v>
      </c>
    </row>
    <row r="572" spans="1:30" x14ac:dyDescent="0.3">
      <c r="A572" s="15" t="s">
        <v>1137</v>
      </c>
      <c r="B572" s="14" t="s">
        <v>1138</v>
      </c>
      <c r="C572" s="14">
        <v>1</v>
      </c>
      <c r="D572" s="14">
        <v>0</v>
      </c>
      <c r="E572" s="17">
        <v>3585806</v>
      </c>
      <c r="F572" s="17">
        <v>0</v>
      </c>
      <c r="G572" s="17">
        <v>277167</v>
      </c>
      <c r="H572" s="17">
        <v>0</v>
      </c>
      <c r="I572" s="17">
        <v>457937</v>
      </c>
      <c r="J572" s="17">
        <v>647717</v>
      </c>
      <c r="K572" s="17">
        <v>0</v>
      </c>
      <c r="L572" s="17">
        <v>0</v>
      </c>
      <c r="M572" s="17">
        <v>0</v>
      </c>
      <c r="N572" s="17">
        <v>0</v>
      </c>
      <c r="O572" s="17">
        <v>0</v>
      </c>
      <c r="P572" s="17">
        <v>597486</v>
      </c>
      <c r="Q572" s="17">
        <v>39589</v>
      </c>
      <c r="R572" s="17">
        <v>137368</v>
      </c>
      <c r="S572" s="17">
        <v>10037</v>
      </c>
      <c r="T572" s="17">
        <v>4062</v>
      </c>
      <c r="U572" s="17">
        <v>20009</v>
      </c>
      <c r="V572" s="17">
        <v>870</v>
      </c>
      <c r="W572" s="17">
        <v>0</v>
      </c>
      <c r="X572" s="17">
        <v>62100</v>
      </c>
      <c r="Y572" s="17">
        <v>0</v>
      </c>
      <c r="Z572" s="17">
        <v>0</v>
      </c>
      <c r="AA572" s="17">
        <v>5840148</v>
      </c>
      <c r="AB572" s="17">
        <v>0</v>
      </c>
      <c r="AC572" s="17">
        <v>0</v>
      </c>
      <c r="AD572" s="17">
        <f t="shared" si="9"/>
        <v>5192431</v>
      </c>
    </row>
    <row r="573" spans="1:30" x14ac:dyDescent="0.3">
      <c r="A573" s="15" t="s">
        <v>1139</v>
      </c>
      <c r="B573" s="14" t="s">
        <v>1140</v>
      </c>
      <c r="C573" s="14">
        <v>1</v>
      </c>
      <c r="D573" s="14">
        <v>0</v>
      </c>
      <c r="E573" s="17">
        <v>17805680</v>
      </c>
      <c r="F573" s="17">
        <v>0</v>
      </c>
      <c r="G573" s="17">
        <v>622393</v>
      </c>
      <c r="H573" s="17">
        <v>11040</v>
      </c>
      <c r="I573" s="17">
        <v>2692572</v>
      </c>
      <c r="J573" s="17">
        <v>3564091</v>
      </c>
      <c r="K573" s="17">
        <v>0</v>
      </c>
      <c r="L573" s="17">
        <v>0</v>
      </c>
      <c r="M573" s="17">
        <v>0</v>
      </c>
      <c r="N573" s="17">
        <v>0</v>
      </c>
      <c r="O573" s="17">
        <v>0</v>
      </c>
      <c r="P573" s="17">
        <v>2513223</v>
      </c>
      <c r="Q573" s="17">
        <v>578419</v>
      </c>
      <c r="R573" s="17">
        <v>558441</v>
      </c>
      <c r="S573" s="17">
        <v>26066</v>
      </c>
      <c r="T573" s="17">
        <v>10875</v>
      </c>
      <c r="U573" s="17">
        <v>102346</v>
      </c>
      <c r="V573" s="17">
        <v>31076</v>
      </c>
      <c r="W573" s="17">
        <v>0</v>
      </c>
      <c r="X573" s="17">
        <v>450834</v>
      </c>
      <c r="Y573" s="17">
        <v>0</v>
      </c>
      <c r="Z573" s="17">
        <v>0</v>
      </c>
      <c r="AA573" s="17">
        <v>28967056</v>
      </c>
      <c r="AB573" s="17">
        <v>0</v>
      </c>
      <c r="AC573" s="17">
        <v>141704</v>
      </c>
      <c r="AD573" s="17">
        <f t="shared" si="9"/>
        <v>25402965</v>
      </c>
    </row>
    <row r="574" spans="1:30" x14ac:dyDescent="0.3">
      <c r="A574" s="15" t="s">
        <v>1141</v>
      </c>
      <c r="B574" s="14" t="s">
        <v>1142</v>
      </c>
      <c r="C574" s="14">
        <v>1</v>
      </c>
      <c r="D574" s="14">
        <v>0</v>
      </c>
      <c r="E574" s="17">
        <v>6695935</v>
      </c>
      <c r="F574" s="17">
        <v>0</v>
      </c>
      <c r="G574" s="17">
        <v>312668</v>
      </c>
      <c r="H574" s="17">
        <v>0</v>
      </c>
      <c r="I574" s="17">
        <v>1750609</v>
      </c>
      <c r="J574" s="17">
        <v>826741</v>
      </c>
      <c r="K574" s="17">
        <v>0</v>
      </c>
      <c r="L574" s="17">
        <v>0</v>
      </c>
      <c r="M574" s="17">
        <v>0</v>
      </c>
      <c r="N574" s="17">
        <v>0</v>
      </c>
      <c r="O574" s="17">
        <v>0</v>
      </c>
      <c r="P574" s="17">
        <v>1006189</v>
      </c>
      <c r="Q574" s="17">
        <v>224226</v>
      </c>
      <c r="R574" s="17">
        <v>175359</v>
      </c>
      <c r="S574" s="17">
        <v>14771</v>
      </c>
      <c r="T574" s="17">
        <v>6162</v>
      </c>
      <c r="U574" s="17">
        <v>57085</v>
      </c>
      <c r="V574" s="17">
        <v>7040</v>
      </c>
      <c r="W574" s="17">
        <v>0</v>
      </c>
      <c r="X574" s="17">
        <v>555522</v>
      </c>
      <c r="Y574" s="17">
        <v>0</v>
      </c>
      <c r="Z574" s="17">
        <v>0</v>
      </c>
      <c r="AA574" s="17">
        <v>11632307</v>
      </c>
      <c r="AB574" s="17">
        <v>0</v>
      </c>
      <c r="AC574" s="17">
        <v>0</v>
      </c>
      <c r="AD574" s="17">
        <f t="shared" si="9"/>
        <v>10805566</v>
      </c>
    </row>
    <row r="575" spans="1:30" x14ac:dyDescent="0.3">
      <c r="A575" s="15" t="s">
        <v>1143</v>
      </c>
      <c r="B575" s="14" t="s">
        <v>1144</v>
      </c>
      <c r="C575" s="14">
        <v>1</v>
      </c>
      <c r="D575" s="14">
        <v>0</v>
      </c>
      <c r="E575" s="17">
        <v>1946538</v>
      </c>
      <c r="F575" s="17">
        <v>0</v>
      </c>
      <c r="G575" s="17">
        <v>259709</v>
      </c>
      <c r="H575" s="17">
        <v>0</v>
      </c>
      <c r="I575" s="17">
        <v>212749</v>
      </c>
      <c r="J575" s="17">
        <v>435650</v>
      </c>
      <c r="K575" s="17">
        <v>0</v>
      </c>
      <c r="L575" s="17">
        <v>0</v>
      </c>
      <c r="M575" s="17">
        <v>0</v>
      </c>
      <c r="N575" s="17">
        <v>0</v>
      </c>
      <c r="O575" s="17">
        <v>0</v>
      </c>
      <c r="P575" s="17">
        <v>214049</v>
      </c>
      <c r="Q575" s="17">
        <v>17441</v>
      </c>
      <c r="R575" s="17">
        <v>14996</v>
      </c>
      <c r="S575" s="17">
        <v>3491</v>
      </c>
      <c r="T575" s="17">
        <v>1456</v>
      </c>
      <c r="U575" s="17">
        <v>7942</v>
      </c>
      <c r="V575" s="17">
        <v>344</v>
      </c>
      <c r="W575" s="17">
        <v>0</v>
      </c>
      <c r="X575" s="17">
        <v>40500</v>
      </c>
      <c r="Y575" s="17">
        <v>0</v>
      </c>
      <c r="Z575" s="17">
        <v>0</v>
      </c>
      <c r="AA575" s="17">
        <v>3154865</v>
      </c>
      <c r="AB575" s="17">
        <v>0</v>
      </c>
      <c r="AC575" s="17">
        <v>0</v>
      </c>
      <c r="AD575" s="17">
        <f t="shared" si="9"/>
        <v>2719215</v>
      </c>
    </row>
    <row r="576" spans="1:30" x14ac:dyDescent="0.3">
      <c r="A576" s="15" t="s">
        <v>1145</v>
      </c>
      <c r="B576" s="14" t="s">
        <v>1146</v>
      </c>
      <c r="C576" s="14">
        <v>0</v>
      </c>
      <c r="D576" s="14">
        <v>0</v>
      </c>
      <c r="E576" s="17">
        <v>5446140</v>
      </c>
      <c r="F576" s="17">
        <v>0</v>
      </c>
      <c r="G576" s="17">
        <v>340786</v>
      </c>
      <c r="H576" s="17">
        <v>0</v>
      </c>
      <c r="I576" s="17">
        <v>508030</v>
      </c>
      <c r="J576" s="17">
        <v>411786</v>
      </c>
      <c r="K576" s="17">
        <v>0</v>
      </c>
      <c r="L576" s="17">
        <v>0</v>
      </c>
      <c r="M576" s="17">
        <v>0</v>
      </c>
      <c r="N576" s="17">
        <v>0</v>
      </c>
      <c r="O576" s="17">
        <v>0</v>
      </c>
      <c r="P576" s="17">
        <v>415637</v>
      </c>
      <c r="Q576" s="17">
        <v>57162</v>
      </c>
      <c r="R576" s="17">
        <v>131038</v>
      </c>
      <c r="S576" s="17">
        <v>6292</v>
      </c>
      <c r="T576" s="17">
        <v>2625</v>
      </c>
      <c r="U576" s="17">
        <v>24873</v>
      </c>
      <c r="V576" s="17">
        <v>3730</v>
      </c>
      <c r="W576" s="17">
        <v>0</v>
      </c>
      <c r="X576" s="17">
        <v>0</v>
      </c>
      <c r="Y576" s="17">
        <v>0</v>
      </c>
      <c r="Z576" s="17">
        <v>0</v>
      </c>
      <c r="AA576" s="17">
        <v>7348099</v>
      </c>
      <c r="AB576" s="17">
        <v>0</v>
      </c>
      <c r="AC576" s="17">
        <v>100000</v>
      </c>
      <c r="AD576" s="17">
        <f t="shared" si="9"/>
        <v>6936313</v>
      </c>
    </row>
    <row r="577" spans="1:30" x14ac:dyDescent="0.3">
      <c r="A577" s="15" t="s">
        <v>1147</v>
      </c>
      <c r="B577" s="14" t="s">
        <v>1148</v>
      </c>
      <c r="C577" s="14">
        <v>1</v>
      </c>
      <c r="D577" s="14">
        <v>0</v>
      </c>
      <c r="E577" s="17">
        <v>26511582</v>
      </c>
      <c r="F577" s="17">
        <v>0</v>
      </c>
      <c r="G577" s="17">
        <v>1124077</v>
      </c>
      <c r="H577" s="17">
        <v>38753</v>
      </c>
      <c r="I577" s="17">
        <v>3353185</v>
      </c>
      <c r="J577" s="17">
        <v>2514779</v>
      </c>
      <c r="K577" s="17">
        <v>0</v>
      </c>
      <c r="L577" s="17">
        <v>0</v>
      </c>
      <c r="M577" s="17">
        <v>0</v>
      </c>
      <c r="N577" s="17">
        <v>0</v>
      </c>
      <c r="O577" s="17">
        <v>0</v>
      </c>
      <c r="P577" s="17">
        <v>2405778</v>
      </c>
      <c r="Q577" s="17">
        <v>1354493</v>
      </c>
      <c r="R577" s="17">
        <v>699018</v>
      </c>
      <c r="S577" s="17">
        <v>49434</v>
      </c>
      <c r="T577" s="17">
        <v>20625</v>
      </c>
      <c r="U577" s="17">
        <v>243194</v>
      </c>
      <c r="V577" s="17">
        <v>40010</v>
      </c>
      <c r="W577" s="17">
        <v>0</v>
      </c>
      <c r="X577" s="17">
        <v>1188002</v>
      </c>
      <c r="Y577" s="17">
        <v>0</v>
      </c>
      <c r="Z577" s="17">
        <v>0</v>
      </c>
      <c r="AA577" s="17">
        <v>39542930</v>
      </c>
      <c r="AB577" s="17">
        <v>0</v>
      </c>
      <c r="AC577" s="17">
        <v>185418</v>
      </c>
      <c r="AD577" s="17">
        <f t="shared" si="9"/>
        <v>37028151</v>
      </c>
    </row>
    <row r="578" spans="1:30" x14ac:dyDescent="0.3">
      <c r="A578" s="15" t="s">
        <v>1149</v>
      </c>
      <c r="B578" s="14" t="s">
        <v>1150</v>
      </c>
      <c r="C578" s="14">
        <v>1</v>
      </c>
      <c r="D578" s="14">
        <v>0</v>
      </c>
      <c r="E578" s="17">
        <v>10433006</v>
      </c>
      <c r="F578" s="17">
        <v>0</v>
      </c>
      <c r="G578" s="17">
        <v>634084</v>
      </c>
      <c r="H578" s="17">
        <v>3386</v>
      </c>
      <c r="I578" s="17">
        <v>989264</v>
      </c>
      <c r="J578" s="17">
        <v>2787323</v>
      </c>
      <c r="K578" s="17">
        <v>431927</v>
      </c>
      <c r="L578" s="17">
        <v>0</v>
      </c>
      <c r="M578" s="17">
        <v>0</v>
      </c>
      <c r="N578" s="17">
        <v>0</v>
      </c>
      <c r="O578" s="17">
        <v>0</v>
      </c>
      <c r="P578" s="17">
        <v>822379</v>
      </c>
      <c r="Q578" s="17">
        <v>40057</v>
      </c>
      <c r="R578" s="17">
        <v>153083</v>
      </c>
      <c r="S578" s="17">
        <v>15954</v>
      </c>
      <c r="T578" s="17">
        <v>6656</v>
      </c>
      <c r="U578" s="17">
        <v>63435</v>
      </c>
      <c r="V578" s="17">
        <v>7964</v>
      </c>
      <c r="W578" s="17">
        <v>0</v>
      </c>
      <c r="X578" s="17">
        <v>0</v>
      </c>
      <c r="Y578" s="17">
        <v>0</v>
      </c>
      <c r="Z578" s="17">
        <v>0</v>
      </c>
      <c r="AA578" s="17">
        <v>16388518</v>
      </c>
      <c r="AB578" s="17">
        <v>0</v>
      </c>
      <c r="AC578" s="17">
        <v>0</v>
      </c>
      <c r="AD578" s="17">
        <f t="shared" si="9"/>
        <v>13169268</v>
      </c>
    </row>
    <row r="579" spans="1:30" x14ac:dyDescent="0.3">
      <c r="A579" s="15" t="s">
        <v>1151</v>
      </c>
      <c r="B579" s="14" t="s">
        <v>1152</v>
      </c>
      <c r="C579" s="14">
        <v>1</v>
      </c>
      <c r="D579" s="14">
        <v>0</v>
      </c>
      <c r="E579" s="17">
        <v>14962704</v>
      </c>
      <c r="F579" s="17">
        <v>0</v>
      </c>
      <c r="G579" s="17">
        <v>0</v>
      </c>
      <c r="H579" s="17">
        <v>1256</v>
      </c>
      <c r="I579" s="17">
        <v>1235955</v>
      </c>
      <c r="J579" s="17">
        <v>4118424</v>
      </c>
      <c r="K579" s="17">
        <v>0</v>
      </c>
      <c r="L579" s="17">
        <v>0</v>
      </c>
      <c r="M579" s="17">
        <v>0</v>
      </c>
      <c r="N579" s="17">
        <v>0</v>
      </c>
      <c r="O579" s="17">
        <v>0</v>
      </c>
      <c r="P579" s="17">
        <v>1958771</v>
      </c>
      <c r="Q579" s="17">
        <v>329918</v>
      </c>
      <c r="R579" s="17">
        <v>0</v>
      </c>
      <c r="S579" s="17">
        <v>22201</v>
      </c>
      <c r="T579" s="17">
        <v>9262</v>
      </c>
      <c r="U579" s="17">
        <v>85744</v>
      </c>
      <c r="V579" s="17">
        <v>28764</v>
      </c>
      <c r="W579" s="17">
        <v>0</v>
      </c>
      <c r="X579" s="17">
        <v>704012</v>
      </c>
      <c r="Y579" s="17">
        <v>0</v>
      </c>
      <c r="Z579" s="17">
        <v>0</v>
      </c>
      <c r="AA579" s="17">
        <v>23457011</v>
      </c>
      <c r="AB579" s="17">
        <v>0</v>
      </c>
      <c r="AC579" s="17">
        <v>120319</v>
      </c>
      <c r="AD579" s="17">
        <f t="shared" si="9"/>
        <v>19338587</v>
      </c>
    </row>
    <row r="580" spans="1:30" x14ac:dyDescent="0.3">
      <c r="A580" s="15" t="s">
        <v>1153</v>
      </c>
      <c r="B580" s="14" t="s">
        <v>1154</v>
      </c>
      <c r="C580" s="14">
        <v>1</v>
      </c>
      <c r="D580" s="14">
        <v>0</v>
      </c>
      <c r="E580" s="17">
        <v>7970015</v>
      </c>
      <c r="F580" s="17">
        <v>0</v>
      </c>
      <c r="G580" s="17">
        <v>0</v>
      </c>
      <c r="H580" s="17">
        <v>0</v>
      </c>
      <c r="I580" s="17">
        <v>960165</v>
      </c>
      <c r="J580" s="17">
        <v>1209624</v>
      </c>
      <c r="K580" s="17">
        <v>0</v>
      </c>
      <c r="L580" s="17">
        <v>0</v>
      </c>
      <c r="M580" s="17">
        <v>0</v>
      </c>
      <c r="N580" s="17">
        <v>0</v>
      </c>
      <c r="O580" s="17">
        <v>0</v>
      </c>
      <c r="P580" s="17">
        <v>915387</v>
      </c>
      <c r="Q580" s="17">
        <v>179921</v>
      </c>
      <c r="R580" s="17">
        <v>37513</v>
      </c>
      <c r="S580" s="17">
        <v>11071</v>
      </c>
      <c r="T580" s="17">
        <v>4618</v>
      </c>
      <c r="U580" s="17">
        <v>43047</v>
      </c>
      <c r="V580" s="17">
        <v>14433</v>
      </c>
      <c r="W580" s="17">
        <v>0</v>
      </c>
      <c r="X580" s="17">
        <v>322938</v>
      </c>
      <c r="Y580" s="17">
        <v>0</v>
      </c>
      <c r="Z580" s="17">
        <v>0</v>
      </c>
      <c r="AA580" s="17">
        <v>11668732</v>
      </c>
      <c r="AB580" s="17">
        <v>0</v>
      </c>
      <c r="AC580" s="17">
        <v>100000</v>
      </c>
      <c r="AD580" s="17">
        <f t="shared" si="9"/>
        <v>10459108</v>
      </c>
    </row>
    <row r="581" spans="1:30" x14ac:dyDescent="0.3">
      <c r="A581" s="15" t="s">
        <v>1155</v>
      </c>
      <c r="B581" s="14" t="s">
        <v>1156</v>
      </c>
      <c r="C581" s="14">
        <v>1</v>
      </c>
      <c r="D581" s="14">
        <v>0</v>
      </c>
      <c r="E581" s="17">
        <v>11730718</v>
      </c>
      <c r="F581" s="17">
        <v>0</v>
      </c>
      <c r="G581" s="17">
        <v>0</v>
      </c>
      <c r="H581" s="17">
        <v>0</v>
      </c>
      <c r="I581" s="17">
        <v>1528540</v>
      </c>
      <c r="J581" s="17">
        <v>2308972</v>
      </c>
      <c r="K581" s="17">
        <v>0</v>
      </c>
      <c r="L581" s="17">
        <v>0</v>
      </c>
      <c r="M581" s="17">
        <v>0</v>
      </c>
      <c r="N581" s="17">
        <v>0</v>
      </c>
      <c r="O581" s="17">
        <v>0</v>
      </c>
      <c r="P581" s="17">
        <v>1384474</v>
      </c>
      <c r="Q581" s="17">
        <v>228773</v>
      </c>
      <c r="R581" s="17">
        <v>19498</v>
      </c>
      <c r="S581" s="17">
        <v>16104</v>
      </c>
      <c r="T581" s="17">
        <v>6718</v>
      </c>
      <c r="U581" s="17">
        <v>63376</v>
      </c>
      <c r="V581" s="17">
        <v>20578</v>
      </c>
      <c r="W581" s="17">
        <v>0</v>
      </c>
      <c r="X581" s="17">
        <v>175189</v>
      </c>
      <c r="Y581" s="17">
        <v>0</v>
      </c>
      <c r="Z581" s="17">
        <v>0</v>
      </c>
      <c r="AA581" s="17">
        <v>17482940</v>
      </c>
      <c r="AB581" s="17">
        <v>0</v>
      </c>
      <c r="AC581" s="17">
        <v>0</v>
      </c>
      <c r="AD581" s="17">
        <f t="shared" si="9"/>
        <v>15173968</v>
      </c>
    </row>
    <row r="582" spans="1:30" x14ac:dyDescent="0.3">
      <c r="A582" s="15" t="s">
        <v>1157</v>
      </c>
      <c r="B582" s="14" t="s">
        <v>1158</v>
      </c>
      <c r="C582" s="14">
        <v>1</v>
      </c>
      <c r="D582" s="14">
        <v>0</v>
      </c>
      <c r="E582" s="17">
        <v>14179365</v>
      </c>
      <c r="F582" s="17">
        <v>0</v>
      </c>
      <c r="G582" s="17">
        <v>0</v>
      </c>
      <c r="H582" s="17">
        <v>3122</v>
      </c>
      <c r="I582" s="17">
        <v>2292237</v>
      </c>
      <c r="J582" s="17">
        <v>3246020</v>
      </c>
      <c r="K582" s="17">
        <v>0</v>
      </c>
      <c r="L582" s="17">
        <v>0</v>
      </c>
      <c r="M582" s="17">
        <v>0</v>
      </c>
      <c r="N582" s="17">
        <v>0</v>
      </c>
      <c r="O582" s="17">
        <v>0</v>
      </c>
      <c r="P582" s="17">
        <v>2581460</v>
      </c>
      <c r="Q582" s="17">
        <v>252588</v>
      </c>
      <c r="R582" s="17">
        <v>197053</v>
      </c>
      <c r="S582" s="17">
        <v>29646</v>
      </c>
      <c r="T582" s="17">
        <v>11537</v>
      </c>
      <c r="U582" s="17">
        <v>117491</v>
      </c>
      <c r="V582" s="17">
        <v>35824</v>
      </c>
      <c r="W582" s="17">
        <v>0</v>
      </c>
      <c r="X582" s="17">
        <v>274560</v>
      </c>
      <c r="Y582" s="17">
        <v>19678</v>
      </c>
      <c r="Z582" s="17">
        <v>0</v>
      </c>
      <c r="AA582" s="17">
        <v>23240581</v>
      </c>
      <c r="AB582" s="17">
        <v>0</v>
      </c>
      <c r="AC582" s="17">
        <v>0</v>
      </c>
      <c r="AD582" s="17">
        <f t="shared" ref="AD582:AD645" si="10">AA582-J582-K582</f>
        <v>19994561</v>
      </c>
    </row>
    <row r="583" spans="1:30" x14ac:dyDescent="0.3">
      <c r="A583" s="15" t="s">
        <v>1159</v>
      </c>
      <c r="B583" s="14" t="s">
        <v>1160</v>
      </c>
      <c r="C583" s="14">
        <v>1</v>
      </c>
      <c r="D583" s="14">
        <v>0</v>
      </c>
      <c r="E583" s="17">
        <v>9824103</v>
      </c>
      <c r="F583" s="17">
        <v>0</v>
      </c>
      <c r="G583" s="17">
        <v>0</v>
      </c>
      <c r="H583" s="17">
        <v>0</v>
      </c>
      <c r="I583" s="17">
        <v>1093429</v>
      </c>
      <c r="J583" s="17">
        <v>2014572</v>
      </c>
      <c r="K583" s="17">
        <v>156716</v>
      </c>
      <c r="L583" s="17">
        <v>0</v>
      </c>
      <c r="M583" s="17">
        <v>0</v>
      </c>
      <c r="N583" s="17">
        <v>0</v>
      </c>
      <c r="O583" s="17">
        <v>0</v>
      </c>
      <c r="P583" s="17">
        <v>1221286</v>
      </c>
      <c r="Q583" s="17">
        <v>211020</v>
      </c>
      <c r="R583" s="17">
        <v>4781</v>
      </c>
      <c r="S583" s="17">
        <v>13632</v>
      </c>
      <c r="T583" s="17">
        <v>5687</v>
      </c>
      <c r="U583" s="17">
        <v>52076</v>
      </c>
      <c r="V583" s="17">
        <v>16473</v>
      </c>
      <c r="W583" s="17">
        <v>0</v>
      </c>
      <c r="X583" s="17">
        <v>542340</v>
      </c>
      <c r="Y583" s="17">
        <v>0</v>
      </c>
      <c r="Z583" s="17">
        <v>0</v>
      </c>
      <c r="AA583" s="17">
        <v>15156115</v>
      </c>
      <c r="AB583" s="17">
        <v>0</v>
      </c>
      <c r="AC583" s="17">
        <v>100000</v>
      </c>
      <c r="AD583" s="17">
        <f t="shared" si="10"/>
        <v>12984827</v>
      </c>
    </row>
    <row r="584" spans="1:30" x14ac:dyDescent="0.3">
      <c r="A584" s="15" t="s">
        <v>1161</v>
      </c>
      <c r="B584" s="14" t="s">
        <v>1162</v>
      </c>
      <c r="C584" s="14">
        <v>1</v>
      </c>
      <c r="D584" s="14">
        <v>0</v>
      </c>
      <c r="E584" s="17">
        <v>10442200</v>
      </c>
      <c r="F584" s="17">
        <v>0</v>
      </c>
      <c r="G584" s="17">
        <v>0</v>
      </c>
      <c r="H584" s="17">
        <v>3356</v>
      </c>
      <c r="I584" s="17">
        <v>1041079</v>
      </c>
      <c r="J584" s="17">
        <v>2939501</v>
      </c>
      <c r="K584" s="17">
        <v>0</v>
      </c>
      <c r="L584" s="17">
        <v>0</v>
      </c>
      <c r="M584" s="17">
        <v>0</v>
      </c>
      <c r="N584" s="17">
        <v>0</v>
      </c>
      <c r="O584" s="17">
        <v>0</v>
      </c>
      <c r="P584" s="17">
        <v>670130</v>
      </c>
      <c r="Q584" s="17">
        <v>120747</v>
      </c>
      <c r="R584" s="17">
        <v>34764</v>
      </c>
      <c r="S584" s="17">
        <v>13662</v>
      </c>
      <c r="T584" s="17">
        <v>5700</v>
      </c>
      <c r="U584" s="17">
        <v>50328</v>
      </c>
      <c r="V584" s="17">
        <v>17237</v>
      </c>
      <c r="W584" s="17">
        <v>0</v>
      </c>
      <c r="X584" s="17">
        <v>125150</v>
      </c>
      <c r="Y584" s="17">
        <v>0</v>
      </c>
      <c r="Z584" s="17">
        <v>0</v>
      </c>
      <c r="AA584" s="17">
        <v>15463854</v>
      </c>
      <c r="AB584" s="17">
        <v>0</v>
      </c>
      <c r="AC584" s="17">
        <v>100000</v>
      </c>
      <c r="AD584" s="17">
        <f t="shared" si="10"/>
        <v>12524353</v>
      </c>
    </row>
    <row r="585" spans="1:30" x14ac:dyDescent="0.3">
      <c r="A585" s="15" t="s">
        <v>1163</v>
      </c>
      <c r="B585" s="14" t="s">
        <v>1164</v>
      </c>
      <c r="C585" s="14">
        <v>1</v>
      </c>
      <c r="D585" s="14">
        <v>0</v>
      </c>
      <c r="E585" s="17">
        <v>13340843</v>
      </c>
      <c r="F585" s="17">
        <v>0</v>
      </c>
      <c r="G585" s="17">
        <v>0</v>
      </c>
      <c r="H585" s="17">
        <v>0</v>
      </c>
      <c r="I585" s="17">
        <v>1690172</v>
      </c>
      <c r="J585" s="17">
        <v>2106607</v>
      </c>
      <c r="K585" s="17">
        <v>0</v>
      </c>
      <c r="L585" s="17">
        <v>0</v>
      </c>
      <c r="M585" s="17">
        <v>0</v>
      </c>
      <c r="N585" s="17">
        <v>0</v>
      </c>
      <c r="O585" s="17">
        <v>0</v>
      </c>
      <c r="P585" s="17">
        <v>1887405</v>
      </c>
      <c r="Q585" s="17">
        <v>485328</v>
      </c>
      <c r="R585" s="17">
        <v>262016</v>
      </c>
      <c r="S585" s="17">
        <v>22665</v>
      </c>
      <c r="T585" s="17">
        <v>9456</v>
      </c>
      <c r="U585" s="17">
        <v>87142</v>
      </c>
      <c r="V585" s="17">
        <v>25008</v>
      </c>
      <c r="W585" s="17">
        <v>0</v>
      </c>
      <c r="X585" s="17">
        <v>148670</v>
      </c>
      <c r="Y585" s="17">
        <v>22177</v>
      </c>
      <c r="Z585" s="17">
        <v>0</v>
      </c>
      <c r="AA585" s="17">
        <v>20087489</v>
      </c>
      <c r="AB585" s="17">
        <v>0</v>
      </c>
      <c r="AC585" s="17">
        <v>0</v>
      </c>
      <c r="AD585" s="17">
        <f t="shared" si="10"/>
        <v>17980882</v>
      </c>
    </row>
    <row r="586" spans="1:30" x14ac:dyDescent="0.3">
      <c r="A586" s="15" t="s">
        <v>1165</v>
      </c>
      <c r="B586" s="14" t="s">
        <v>1166</v>
      </c>
      <c r="C586" s="14">
        <v>1</v>
      </c>
      <c r="D586" s="14">
        <v>0</v>
      </c>
      <c r="E586" s="17">
        <v>8820339</v>
      </c>
      <c r="F586" s="17">
        <v>0</v>
      </c>
      <c r="G586" s="17">
        <v>0</v>
      </c>
      <c r="H586" s="17">
        <v>0</v>
      </c>
      <c r="I586" s="17">
        <v>828934</v>
      </c>
      <c r="J586" s="17">
        <v>2651781</v>
      </c>
      <c r="K586" s="17">
        <v>0</v>
      </c>
      <c r="L586" s="17">
        <v>0</v>
      </c>
      <c r="M586" s="17">
        <v>0</v>
      </c>
      <c r="N586" s="17">
        <v>0</v>
      </c>
      <c r="O586" s="17">
        <v>0</v>
      </c>
      <c r="P586" s="17">
        <v>1503764</v>
      </c>
      <c r="Q586" s="17">
        <v>193991</v>
      </c>
      <c r="R586" s="17">
        <v>113804</v>
      </c>
      <c r="S586" s="17">
        <v>12014</v>
      </c>
      <c r="T586" s="17">
        <v>5012</v>
      </c>
      <c r="U586" s="17">
        <v>48115</v>
      </c>
      <c r="V586" s="17">
        <v>15100</v>
      </c>
      <c r="W586" s="17">
        <v>0</v>
      </c>
      <c r="X586" s="17">
        <v>362701</v>
      </c>
      <c r="Y586" s="17">
        <v>0</v>
      </c>
      <c r="Z586" s="17">
        <v>0</v>
      </c>
      <c r="AA586" s="17">
        <v>14555555</v>
      </c>
      <c r="AB586" s="17">
        <v>0</v>
      </c>
      <c r="AC586" s="17">
        <v>0</v>
      </c>
      <c r="AD586" s="17">
        <f t="shared" si="10"/>
        <v>11903774</v>
      </c>
    </row>
    <row r="587" spans="1:30" x14ac:dyDescent="0.3">
      <c r="A587" s="15" t="s">
        <v>1167</v>
      </c>
      <c r="B587" s="14" t="s">
        <v>1168</v>
      </c>
      <c r="C587" s="14">
        <v>1</v>
      </c>
      <c r="D587" s="14">
        <v>0</v>
      </c>
      <c r="E587" s="17">
        <v>18343183</v>
      </c>
      <c r="F587" s="17">
        <v>0</v>
      </c>
      <c r="G587" s="17">
        <v>0</v>
      </c>
      <c r="H587" s="17">
        <v>0</v>
      </c>
      <c r="I587" s="17">
        <v>3064602</v>
      </c>
      <c r="J587" s="17">
        <v>4340409</v>
      </c>
      <c r="K587" s="17">
        <v>0</v>
      </c>
      <c r="L587" s="17">
        <v>0</v>
      </c>
      <c r="M587" s="17">
        <v>0</v>
      </c>
      <c r="N587" s="17">
        <v>0</v>
      </c>
      <c r="O587" s="17">
        <v>0</v>
      </c>
      <c r="P587" s="17">
        <v>4690173</v>
      </c>
      <c r="Q587" s="17">
        <v>576713</v>
      </c>
      <c r="R587" s="17">
        <v>319217</v>
      </c>
      <c r="S587" s="17">
        <v>84053</v>
      </c>
      <c r="T587" s="17">
        <v>35068</v>
      </c>
      <c r="U587" s="17">
        <v>319735</v>
      </c>
      <c r="V587" s="17">
        <v>59611</v>
      </c>
      <c r="W587" s="17">
        <v>0</v>
      </c>
      <c r="X587" s="17">
        <v>839552</v>
      </c>
      <c r="Y587" s="17">
        <v>62105</v>
      </c>
      <c r="Z587" s="17">
        <v>0</v>
      </c>
      <c r="AA587" s="17">
        <v>32734421</v>
      </c>
      <c r="AB587" s="17">
        <v>0</v>
      </c>
      <c r="AC587" s="17">
        <v>0</v>
      </c>
      <c r="AD587" s="17">
        <f t="shared" si="10"/>
        <v>28394012</v>
      </c>
    </row>
    <row r="588" spans="1:30" x14ac:dyDescent="0.3">
      <c r="A588" s="15" t="s">
        <v>1169</v>
      </c>
      <c r="B588" s="14" t="s">
        <v>1170</v>
      </c>
      <c r="C588" s="14">
        <v>1</v>
      </c>
      <c r="D588" s="14">
        <v>0</v>
      </c>
      <c r="E588" s="17">
        <v>4806439</v>
      </c>
      <c r="F588" s="17">
        <v>0</v>
      </c>
      <c r="G588" s="17">
        <v>266111</v>
      </c>
      <c r="H588" s="17">
        <v>721</v>
      </c>
      <c r="I588" s="17">
        <v>919271</v>
      </c>
      <c r="J588" s="17">
        <v>1388337</v>
      </c>
      <c r="K588" s="17">
        <v>0</v>
      </c>
      <c r="L588" s="17">
        <v>0</v>
      </c>
      <c r="M588" s="17">
        <v>0</v>
      </c>
      <c r="N588" s="17">
        <v>0</v>
      </c>
      <c r="O588" s="17">
        <v>0</v>
      </c>
      <c r="P588" s="17">
        <v>1418661</v>
      </c>
      <c r="Q588" s="17">
        <v>40869</v>
      </c>
      <c r="R588" s="17">
        <v>0</v>
      </c>
      <c r="S588" s="17">
        <v>17557</v>
      </c>
      <c r="T588" s="17">
        <v>7325</v>
      </c>
      <c r="U588" s="17">
        <v>69434</v>
      </c>
      <c r="V588" s="17">
        <v>16281</v>
      </c>
      <c r="W588" s="17">
        <v>0</v>
      </c>
      <c r="X588" s="17">
        <v>0</v>
      </c>
      <c r="Y588" s="17">
        <v>0</v>
      </c>
      <c r="Z588" s="17">
        <v>0</v>
      </c>
      <c r="AA588" s="17">
        <v>8951006</v>
      </c>
      <c r="AB588" s="17">
        <v>0</v>
      </c>
      <c r="AC588" s="17">
        <v>0</v>
      </c>
      <c r="AD588" s="17">
        <f t="shared" si="10"/>
        <v>7562669</v>
      </c>
    </row>
    <row r="589" spans="1:30" x14ac:dyDescent="0.3">
      <c r="A589" s="15" t="s">
        <v>1171</v>
      </c>
      <c r="B589" s="14" t="s">
        <v>1172</v>
      </c>
      <c r="C589" s="14">
        <v>1</v>
      </c>
      <c r="D589" s="14">
        <v>0</v>
      </c>
      <c r="E589" s="17">
        <v>8086757</v>
      </c>
      <c r="F589" s="17">
        <v>0</v>
      </c>
      <c r="G589" s="17">
        <v>0</v>
      </c>
      <c r="H589" s="17">
        <v>0</v>
      </c>
      <c r="I589" s="17">
        <v>857295</v>
      </c>
      <c r="J589" s="17">
        <v>1345600</v>
      </c>
      <c r="K589" s="17">
        <v>0</v>
      </c>
      <c r="L589" s="17">
        <v>0</v>
      </c>
      <c r="M589" s="17">
        <v>0</v>
      </c>
      <c r="N589" s="17">
        <v>0</v>
      </c>
      <c r="O589" s="17">
        <v>0</v>
      </c>
      <c r="P589" s="17">
        <v>882542</v>
      </c>
      <c r="Q589" s="17">
        <v>107843</v>
      </c>
      <c r="R589" s="17">
        <v>114183</v>
      </c>
      <c r="S589" s="17">
        <v>11640</v>
      </c>
      <c r="T589" s="17">
        <v>4516</v>
      </c>
      <c r="U589" s="17">
        <v>46251</v>
      </c>
      <c r="V589" s="17">
        <v>14047</v>
      </c>
      <c r="W589" s="17">
        <v>0</v>
      </c>
      <c r="X589" s="17">
        <v>368212</v>
      </c>
      <c r="Y589" s="17">
        <v>0</v>
      </c>
      <c r="Z589" s="17">
        <v>0</v>
      </c>
      <c r="AA589" s="17">
        <v>11838886</v>
      </c>
      <c r="AB589" s="17">
        <v>0</v>
      </c>
      <c r="AC589" s="17">
        <v>100000</v>
      </c>
      <c r="AD589" s="17">
        <f t="shared" si="10"/>
        <v>10493286</v>
      </c>
    </row>
    <row r="590" spans="1:30" x14ac:dyDescent="0.3">
      <c r="A590" s="15" t="s">
        <v>1173</v>
      </c>
      <c r="B590" s="14" t="s">
        <v>1174</v>
      </c>
      <c r="C590" s="14">
        <v>1</v>
      </c>
      <c r="D590" s="14">
        <v>0</v>
      </c>
      <c r="E590" s="17">
        <v>8746800</v>
      </c>
      <c r="F590" s="17">
        <v>0</v>
      </c>
      <c r="G590" s="17">
        <v>0</v>
      </c>
      <c r="H590" s="17">
        <v>0</v>
      </c>
      <c r="I590" s="17">
        <v>1116990</v>
      </c>
      <c r="J590" s="17">
        <v>1528731</v>
      </c>
      <c r="K590" s="17">
        <v>0</v>
      </c>
      <c r="L590" s="17">
        <v>0</v>
      </c>
      <c r="M590" s="17">
        <v>0</v>
      </c>
      <c r="N590" s="17">
        <v>0</v>
      </c>
      <c r="O590" s="17">
        <v>0</v>
      </c>
      <c r="P590" s="17">
        <v>1468943</v>
      </c>
      <c r="Q590" s="17">
        <v>234131</v>
      </c>
      <c r="R590" s="17">
        <v>79617</v>
      </c>
      <c r="S590" s="17">
        <v>15400</v>
      </c>
      <c r="T590" s="17">
        <v>6425</v>
      </c>
      <c r="U590" s="17">
        <v>59532</v>
      </c>
      <c r="V590" s="17">
        <v>16395</v>
      </c>
      <c r="W590" s="17">
        <v>0</v>
      </c>
      <c r="X590" s="17">
        <v>65888</v>
      </c>
      <c r="Y590" s="17">
        <v>0</v>
      </c>
      <c r="Z590" s="17">
        <v>0</v>
      </c>
      <c r="AA590" s="17">
        <v>13338852</v>
      </c>
      <c r="AB590" s="17">
        <v>0</v>
      </c>
      <c r="AC590" s="17">
        <v>0</v>
      </c>
      <c r="AD590" s="17">
        <f t="shared" si="10"/>
        <v>11810121</v>
      </c>
    </row>
    <row r="591" spans="1:30" x14ac:dyDescent="0.3">
      <c r="A591" s="15" t="s">
        <v>1175</v>
      </c>
      <c r="B591" s="14" t="s">
        <v>1176</v>
      </c>
      <c r="C591" s="14">
        <v>1</v>
      </c>
      <c r="D591" s="14">
        <v>0</v>
      </c>
      <c r="E591" s="17">
        <v>46845639</v>
      </c>
      <c r="F591" s="17">
        <v>0</v>
      </c>
      <c r="G591" s="17">
        <v>1621490</v>
      </c>
      <c r="H591" s="17">
        <v>8606</v>
      </c>
      <c r="I591" s="17">
        <v>4960753</v>
      </c>
      <c r="J591" s="17">
        <v>6798500</v>
      </c>
      <c r="K591" s="17">
        <v>0</v>
      </c>
      <c r="L591" s="17">
        <v>0</v>
      </c>
      <c r="M591" s="17">
        <v>0</v>
      </c>
      <c r="N591" s="17">
        <v>0</v>
      </c>
      <c r="O591" s="17">
        <v>0</v>
      </c>
      <c r="P591" s="17">
        <v>3911522</v>
      </c>
      <c r="Q591" s="17">
        <v>172774</v>
      </c>
      <c r="R591" s="17">
        <v>3882804</v>
      </c>
      <c r="S591" s="17">
        <v>108531</v>
      </c>
      <c r="T591" s="17">
        <v>45281</v>
      </c>
      <c r="U591" s="17">
        <v>416080</v>
      </c>
      <c r="V591" s="17">
        <v>103269</v>
      </c>
      <c r="W591" s="17">
        <v>0</v>
      </c>
      <c r="X591" s="17">
        <v>1465607</v>
      </c>
      <c r="Y591" s="17">
        <v>0</v>
      </c>
      <c r="Z591" s="17">
        <v>0</v>
      </c>
      <c r="AA591" s="17">
        <v>70340856</v>
      </c>
      <c r="AB591" s="17">
        <v>0</v>
      </c>
      <c r="AC591" s="17">
        <v>1004600</v>
      </c>
      <c r="AD591" s="17">
        <f t="shared" si="10"/>
        <v>63542356</v>
      </c>
    </row>
    <row r="592" spans="1:30" x14ac:dyDescent="0.3">
      <c r="A592" s="15" t="s">
        <v>1177</v>
      </c>
      <c r="B592" s="14" t="s">
        <v>1178</v>
      </c>
      <c r="C592" s="14">
        <v>1</v>
      </c>
      <c r="D592" s="14">
        <v>0</v>
      </c>
      <c r="E592" s="17">
        <v>8934940</v>
      </c>
      <c r="F592" s="17">
        <v>0</v>
      </c>
      <c r="G592" s="17">
        <v>202082</v>
      </c>
      <c r="H592" s="17">
        <v>1205</v>
      </c>
      <c r="I592" s="17">
        <v>1519301</v>
      </c>
      <c r="J592" s="17">
        <v>627623</v>
      </c>
      <c r="K592" s="17">
        <v>0</v>
      </c>
      <c r="L592" s="17">
        <v>0</v>
      </c>
      <c r="M592" s="17">
        <v>0</v>
      </c>
      <c r="N592" s="17">
        <v>0</v>
      </c>
      <c r="O592" s="17">
        <v>0</v>
      </c>
      <c r="P592" s="17">
        <v>1198011</v>
      </c>
      <c r="Q592" s="17">
        <v>232628</v>
      </c>
      <c r="R592" s="17">
        <v>312079</v>
      </c>
      <c r="S592" s="17">
        <v>25916</v>
      </c>
      <c r="T592" s="17">
        <v>10812</v>
      </c>
      <c r="U592" s="17">
        <v>105316</v>
      </c>
      <c r="V592" s="17">
        <v>24911</v>
      </c>
      <c r="W592" s="17">
        <v>0</v>
      </c>
      <c r="X592" s="17">
        <v>0</v>
      </c>
      <c r="Y592" s="17">
        <v>0</v>
      </c>
      <c r="Z592" s="17">
        <v>0</v>
      </c>
      <c r="AA592" s="17">
        <v>13194824</v>
      </c>
      <c r="AB592" s="17">
        <v>0</v>
      </c>
      <c r="AC592" s="17">
        <v>0</v>
      </c>
      <c r="AD592" s="17">
        <f t="shared" si="10"/>
        <v>12567201</v>
      </c>
    </row>
    <row r="593" spans="1:30" x14ac:dyDescent="0.3">
      <c r="A593" s="15" t="s">
        <v>1179</v>
      </c>
      <c r="B593" s="14" t="s">
        <v>1180</v>
      </c>
      <c r="C593" s="14">
        <v>1</v>
      </c>
      <c r="D593" s="14">
        <v>0</v>
      </c>
      <c r="E593" s="17">
        <v>16124498</v>
      </c>
      <c r="F593" s="17">
        <v>0</v>
      </c>
      <c r="G593" s="17">
        <v>1564377</v>
      </c>
      <c r="H593" s="17">
        <v>0</v>
      </c>
      <c r="I593" s="17">
        <v>2068342</v>
      </c>
      <c r="J593" s="17">
        <v>2537235</v>
      </c>
      <c r="K593" s="17">
        <v>0</v>
      </c>
      <c r="L593" s="17">
        <v>0</v>
      </c>
      <c r="M593" s="17">
        <v>0</v>
      </c>
      <c r="N593" s="17">
        <v>0</v>
      </c>
      <c r="O593" s="17">
        <v>0</v>
      </c>
      <c r="P593" s="17">
        <v>1309351</v>
      </c>
      <c r="Q593" s="17">
        <v>104175</v>
      </c>
      <c r="R593" s="17">
        <v>211755</v>
      </c>
      <c r="S593" s="17">
        <v>27027</v>
      </c>
      <c r="T593" s="17">
        <v>12956</v>
      </c>
      <c r="U593" s="17">
        <v>76235</v>
      </c>
      <c r="V593" s="17">
        <v>3270</v>
      </c>
      <c r="W593" s="17">
        <v>0</v>
      </c>
      <c r="X593" s="17">
        <v>636296</v>
      </c>
      <c r="Y593" s="17">
        <v>0</v>
      </c>
      <c r="Z593" s="17">
        <v>0</v>
      </c>
      <c r="AA593" s="17">
        <v>24675517</v>
      </c>
      <c r="AB593" s="17">
        <v>0</v>
      </c>
      <c r="AC593" s="17">
        <v>0</v>
      </c>
      <c r="AD593" s="17">
        <f t="shared" si="10"/>
        <v>22138282</v>
      </c>
    </row>
    <row r="594" spans="1:30" x14ac:dyDescent="0.3">
      <c r="A594" s="15" t="s">
        <v>1181</v>
      </c>
      <c r="B594" s="14" t="s">
        <v>1182</v>
      </c>
      <c r="C594" s="14">
        <v>1</v>
      </c>
      <c r="D594" s="14">
        <v>0</v>
      </c>
      <c r="E594" s="17">
        <v>7729009</v>
      </c>
      <c r="F594" s="17">
        <v>0</v>
      </c>
      <c r="G594" s="17">
        <v>457991</v>
      </c>
      <c r="H594" s="17">
        <v>0</v>
      </c>
      <c r="I594" s="17">
        <v>2200121</v>
      </c>
      <c r="J594" s="17">
        <v>2933275</v>
      </c>
      <c r="K594" s="17">
        <v>0</v>
      </c>
      <c r="L594" s="17">
        <v>0</v>
      </c>
      <c r="M594" s="17">
        <v>0</v>
      </c>
      <c r="N594" s="17">
        <v>0</v>
      </c>
      <c r="O594" s="17">
        <v>0</v>
      </c>
      <c r="P594" s="17">
        <v>1519801</v>
      </c>
      <c r="Q594" s="17">
        <v>529143</v>
      </c>
      <c r="R594" s="17">
        <v>574294</v>
      </c>
      <c r="S594" s="17">
        <v>30005</v>
      </c>
      <c r="T594" s="17">
        <v>12518</v>
      </c>
      <c r="U594" s="17">
        <v>116384</v>
      </c>
      <c r="V594" s="17">
        <v>29133</v>
      </c>
      <c r="W594" s="17">
        <v>0</v>
      </c>
      <c r="X594" s="17">
        <v>0</v>
      </c>
      <c r="Y594" s="17">
        <v>0</v>
      </c>
      <c r="Z594" s="17">
        <v>0</v>
      </c>
      <c r="AA594" s="17">
        <v>16131674</v>
      </c>
      <c r="AB594" s="17">
        <v>0</v>
      </c>
      <c r="AC594" s="17">
        <v>0</v>
      </c>
      <c r="AD594" s="17">
        <f t="shared" si="10"/>
        <v>13198399</v>
      </c>
    </row>
    <row r="595" spans="1:30" x14ac:dyDescent="0.3">
      <c r="A595" s="15" t="s">
        <v>1183</v>
      </c>
      <c r="B595" s="14" t="s">
        <v>1184</v>
      </c>
      <c r="C595" s="14">
        <v>1</v>
      </c>
      <c r="D595" s="14">
        <v>0</v>
      </c>
      <c r="E595" s="17">
        <v>9126769</v>
      </c>
      <c r="F595" s="17">
        <v>0</v>
      </c>
      <c r="G595" s="17">
        <v>237136</v>
      </c>
      <c r="H595" s="17">
        <v>0</v>
      </c>
      <c r="I595" s="17">
        <v>3170390</v>
      </c>
      <c r="J595" s="17">
        <v>771906</v>
      </c>
      <c r="K595" s="17">
        <v>0</v>
      </c>
      <c r="L595" s="17">
        <v>0</v>
      </c>
      <c r="M595" s="17">
        <v>0</v>
      </c>
      <c r="N595" s="17">
        <v>0</v>
      </c>
      <c r="O595" s="17">
        <v>0</v>
      </c>
      <c r="P595" s="17">
        <v>1189767</v>
      </c>
      <c r="Q595" s="17">
        <v>676378</v>
      </c>
      <c r="R595" s="17">
        <v>639367</v>
      </c>
      <c r="S595" s="17">
        <v>33825</v>
      </c>
      <c r="T595" s="17">
        <v>14112</v>
      </c>
      <c r="U595" s="17">
        <v>132111</v>
      </c>
      <c r="V595" s="17">
        <v>25027</v>
      </c>
      <c r="W595" s="17">
        <v>0</v>
      </c>
      <c r="X595" s="17">
        <v>0</v>
      </c>
      <c r="Y595" s="17">
        <v>13708</v>
      </c>
      <c r="Z595" s="17">
        <v>0</v>
      </c>
      <c r="AA595" s="17">
        <v>16030496</v>
      </c>
      <c r="AB595" s="17">
        <v>7316</v>
      </c>
      <c r="AC595" s="17">
        <v>0</v>
      </c>
      <c r="AD595" s="17">
        <f t="shared" si="10"/>
        <v>15258590</v>
      </c>
    </row>
    <row r="596" spans="1:30" x14ac:dyDescent="0.3">
      <c r="A596" s="15" t="s">
        <v>1185</v>
      </c>
      <c r="B596" s="14" t="s">
        <v>1186</v>
      </c>
      <c r="C596" s="14">
        <v>1</v>
      </c>
      <c r="D596" s="14">
        <v>0</v>
      </c>
      <c r="E596" s="17">
        <v>7045069</v>
      </c>
      <c r="F596" s="17">
        <v>0</v>
      </c>
      <c r="G596" s="17">
        <v>715413</v>
      </c>
      <c r="H596" s="17">
        <v>1054</v>
      </c>
      <c r="I596" s="17">
        <v>262843</v>
      </c>
      <c r="J596" s="17">
        <v>536642</v>
      </c>
      <c r="K596" s="17">
        <v>0</v>
      </c>
      <c r="L596" s="17">
        <v>0</v>
      </c>
      <c r="M596" s="17">
        <v>0</v>
      </c>
      <c r="N596" s="17">
        <v>0</v>
      </c>
      <c r="O596" s="17">
        <v>0</v>
      </c>
      <c r="P596" s="17">
        <v>471802</v>
      </c>
      <c r="Q596" s="17">
        <v>60733</v>
      </c>
      <c r="R596" s="17">
        <v>66878</v>
      </c>
      <c r="S596" s="17">
        <v>18696</v>
      </c>
      <c r="T596" s="17">
        <v>7800</v>
      </c>
      <c r="U596" s="17">
        <v>82366</v>
      </c>
      <c r="V596" s="17">
        <v>0</v>
      </c>
      <c r="W596" s="17">
        <v>0</v>
      </c>
      <c r="X596" s="17">
        <v>258032</v>
      </c>
      <c r="Y596" s="17">
        <v>0</v>
      </c>
      <c r="Z596" s="17">
        <v>0</v>
      </c>
      <c r="AA596" s="17">
        <v>9527328</v>
      </c>
      <c r="AB596" s="17">
        <v>0</v>
      </c>
      <c r="AC596" s="17">
        <v>0</v>
      </c>
      <c r="AD596" s="17">
        <f t="shared" si="10"/>
        <v>8990686</v>
      </c>
    </row>
    <row r="597" spans="1:30" x14ac:dyDescent="0.3">
      <c r="A597" s="15" t="s">
        <v>1187</v>
      </c>
      <c r="B597" s="14" t="s">
        <v>1188</v>
      </c>
      <c r="C597" s="14">
        <v>1</v>
      </c>
      <c r="D597" s="14">
        <v>0</v>
      </c>
      <c r="E597" s="17">
        <v>15438824</v>
      </c>
      <c r="F597" s="17">
        <v>0</v>
      </c>
      <c r="G597" s="17">
        <v>342714</v>
      </c>
      <c r="H597" s="17">
        <v>1685</v>
      </c>
      <c r="I597" s="17">
        <v>2287607</v>
      </c>
      <c r="J597" s="17">
        <v>1759841</v>
      </c>
      <c r="K597" s="17">
        <v>0</v>
      </c>
      <c r="L597" s="17">
        <v>0</v>
      </c>
      <c r="M597" s="17">
        <v>0</v>
      </c>
      <c r="N597" s="17">
        <v>0</v>
      </c>
      <c r="O597" s="17">
        <v>0</v>
      </c>
      <c r="P597" s="17">
        <v>1717530</v>
      </c>
      <c r="Q597" s="17">
        <v>299899</v>
      </c>
      <c r="R597" s="17">
        <v>886388</v>
      </c>
      <c r="S597" s="17">
        <v>41151</v>
      </c>
      <c r="T597" s="17">
        <v>17168</v>
      </c>
      <c r="U597" s="17">
        <v>155877</v>
      </c>
      <c r="V597" s="17">
        <v>30481</v>
      </c>
      <c r="W597" s="17">
        <v>0</v>
      </c>
      <c r="X597" s="17">
        <v>62213</v>
      </c>
      <c r="Y597" s="17">
        <v>617</v>
      </c>
      <c r="Z597" s="17">
        <v>0</v>
      </c>
      <c r="AA597" s="17">
        <v>23041995</v>
      </c>
      <c r="AB597" s="17">
        <v>0</v>
      </c>
      <c r="AC597" s="17">
        <v>0</v>
      </c>
      <c r="AD597" s="17">
        <f t="shared" si="10"/>
        <v>21282154</v>
      </c>
    </row>
    <row r="598" spans="1:30" x14ac:dyDescent="0.3">
      <c r="A598" s="15" t="s">
        <v>1189</v>
      </c>
      <c r="B598" s="14" t="s">
        <v>1190</v>
      </c>
      <c r="C598" s="14">
        <v>1</v>
      </c>
      <c r="D598" s="14">
        <v>0</v>
      </c>
      <c r="E598" s="17">
        <v>20767631</v>
      </c>
      <c r="F598" s="17">
        <v>0</v>
      </c>
      <c r="G598" s="17">
        <v>379007</v>
      </c>
      <c r="H598" s="17">
        <v>8705</v>
      </c>
      <c r="I598" s="17">
        <v>3545558</v>
      </c>
      <c r="J598" s="17">
        <v>1779968</v>
      </c>
      <c r="K598" s="17">
        <v>0</v>
      </c>
      <c r="L598" s="17">
        <v>0</v>
      </c>
      <c r="M598" s="17">
        <v>0</v>
      </c>
      <c r="N598" s="17">
        <v>0</v>
      </c>
      <c r="O598" s="17">
        <v>0</v>
      </c>
      <c r="P598" s="17">
        <v>2056840</v>
      </c>
      <c r="Q598" s="17">
        <v>509022</v>
      </c>
      <c r="R598" s="17">
        <v>579481</v>
      </c>
      <c r="S598" s="17">
        <v>43428</v>
      </c>
      <c r="T598" s="17">
        <v>18118</v>
      </c>
      <c r="U598" s="17">
        <v>175974</v>
      </c>
      <c r="V598" s="17">
        <v>47917</v>
      </c>
      <c r="W598" s="17">
        <v>0</v>
      </c>
      <c r="X598" s="17">
        <v>0</v>
      </c>
      <c r="Y598" s="17">
        <v>0</v>
      </c>
      <c r="Z598" s="17">
        <v>0</v>
      </c>
      <c r="AA598" s="17">
        <v>29911649</v>
      </c>
      <c r="AB598" s="17">
        <v>0</v>
      </c>
      <c r="AC598" s="17">
        <v>0</v>
      </c>
      <c r="AD598" s="17">
        <f t="shared" si="10"/>
        <v>28131681</v>
      </c>
    </row>
    <row r="599" spans="1:30" x14ac:dyDescent="0.3">
      <c r="A599" s="15" t="s">
        <v>1191</v>
      </c>
      <c r="B599" s="14" t="s">
        <v>1192</v>
      </c>
      <c r="C599" s="14">
        <v>1</v>
      </c>
      <c r="D599" s="14">
        <v>0</v>
      </c>
      <c r="E599" s="17">
        <v>15963616</v>
      </c>
      <c r="F599" s="17">
        <v>0</v>
      </c>
      <c r="G599" s="17">
        <v>563471</v>
      </c>
      <c r="H599" s="17">
        <v>0</v>
      </c>
      <c r="I599" s="17">
        <v>2778942</v>
      </c>
      <c r="J599" s="17">
        <v>943792</v>
      </c>
      <c r="K599" s="17">
        <v>0</v>
      </c>
      <c r="L599" s="17">
        <v>0</v>
      </c>
      <c r="M599" s="17">
        <v>0</v>
      </c>
      <c r="N599" s="17">
        <v>0</v>
      </c>
      <c r="O599" s="17">
        <v>0</v>
      </c>
      <c r="P599" s="17">
        <v>1344581</v>
      </c>
      <c r="Q599" s="17">
        <v>522364</v>
      </c>
      <c r="R599" s="17">
        <v>644193</v>
      </c>
      <c r="S599" s="17">
        <v>24688</v>
      </c>
      <c r="T599" s="17">
        <v>10300</v>
      </c>
      <c r="U599" s="17">
        <v>97103</v>
      </c>
      <c r="V599" s="17">
        <v>23810</v>
      </c>
      <c r="W599" s="17">
        <v>0</v>
      </c>
      <c r="X599" s="17">
        <v>186967</v>
      </c>
      <c r="Y599" s="17">
        <v>0</v>
      </c>
      <c r="Z599" s="17">
        <v>0</v>
      </c>
      <c r="AA599" s="17">
        <v>23103827</v>
      </c>
      <c r="AB599" s="17">
        <v>0</v>
      </c>
      <c r="AC599" s="17">
        <v>204625</v>
      </c>
      <c r="AD599" s="17">
        <f t="shared" si="10"/>
        <v>22160035</v>
      </c>
    </row>
    <row r="600" spans="1:30" x14ac:dyDescent="0.3">
      <c r="A600" s="15" t="s">
        <v>1193</v>
      </c>
      <c r="B600" s="14" t="s">
        <v>1194</v>
      </c>
      <c r="C600" s="14">
        <v>1</v>
      </c>
      <c r="D600" s="14">
        <v>0</v>
      </c>
      <c r="E600" s="17">
        <v>487038</v>
      </c>
      <c r="F600" s="17">
        <v>0</v>
      </c>
      <c r="G600" s="17">
        <v>179940</v>
      </c>
      <c r="H600" s="17">
        <v>0</v>
      </c>
      <c r="I600" s="17">
        <v>28012</v>
      </c>
      <c r="J600" s="17">
        <v>12142</v>
      </c>
      <c r="K600" s="17">
        <v>0</v>
      </c>
      <c r="L600" s="17">
        <v>0</v>
      </c>
      <c r="M600" s="17">
        <v>0</v>
      </c>
      <c r="N600" s="17">
        <v>0</v>
      </c>
      <c r="O600" s="17">
        <v>0</v>
      </c>
      <c r="P600" s="17">
        <v>104763</v>
      </c>
      <c r="Q600" s="17">
        <v>0</v>
      </c>
      <c r="R600" s="17">
        <v>0</v>
      </c>
      <c r="S600" s="17">
        <v>2607</v>
      </c>
      <c r="T600" s="17">
        <v>1087</v>
      </c>
      <c r="U600" s="17">
        <v>7456</v>
      </c>
      <c r="V600" s="17">
        <v>0</v>
      </c>
      <c r="W600" s="17">
        <v>0</v>
      </c>
      <c r="X600" s="17">
        <v>27000</v>
      </c>
      <c r="Y600" s="17">
        <v>0</v>
      </c>
      <c r="Z600" s="17">
        <v>0</v>
      </c>
      <c r="AA600" s="17">
        <v>850045</v>
      </c>
      <c r="AB600" s="17">
        <v>0</v>
      </c>
      <c r="AC600" s="17">
        <v>0</v>
      </c>
      <c r="AD600" s="17">
        <f t="shared" si="10"/>
        <v>837903</v>
      </c>
    </row>
    <row r="601" spans="1:30" x14ac:dyDescent="0.3">
      <c r="A601" s="15" t="s">
        <v>1195</v>
      </c>
      <c r="B601" s="14" t="s">
        <v>1196</v>
      </c>
      <c r="C601" s="14">
        <v>1</v>
      </c>
      <c r="D601" s="14">
        <v>0</v>
      </c>
      <c r="E601" s="17">
        <v>2623148</v>
      </c>
      <c r="F601" s="17">
        <v>0</v>
      </c>
      <c r="G601" s="17">
        <v>251952</v>
      </c>
      <c r="H601" s="17">
        <v>0</v>
      </c>
      <c r="I601" s="17">
        <v>51755</v>
      </c>
      <c r="J601" s="17">
        <v>755867</v>
      </c>
      <c r="K601" s="17">
        <v>749</v>
      </c>
      <c r="L601" s="17">
        <v>0</v>
      </c>
      <c r="M601" s="17">
        <v>0</v>
      </c>
      <c r="N601" s="17">
        <v>0</v>
      </c>
      <c r="O601" s="17">
        <v>0</v>
      </c>
      <c r="P601" s="17">
        <v>150123</v>
      </c>
      <c r="Q601" s="17">
        <v>3995</v>
      </c>
      <c r="R601" s="17">
        <v>95226</v>
      </c>
      <c r="S601" s="17">
        <v>7640</v>
      </c>
      <c r="T601" s="17">
        <v>3187</v>
      </c>
      <c r="U601" s="17">
        <v>30349</v>
      </c>
      <c r="V601" s="17">
        <v>0</v>
      </c>
      <c r="W601" s="17">
        <v>0</v>
      </c>
      <c r="X601" s="17">
        <v>22275</v>
      </c>
      <c r="Y601" s="17">
        <v>0</v>
      </c>
      <c r="Z601" s="17">
        <v>0</v>
      </c>
      <c r="AA601" s="17">
        <v>3996266</v>
      </c>
      <c r="AB601" s="17">
        <v>0</v>
      </c>
      <c r="AC601" s="17">
        <v>0</v>
      </c>
      <c r="AD601" s="17">
        <f t="shared" si="10"/>
        <v>3239650</v>
      </c>
    </row>
    <row r="602" spans="1:30" x14ac:dyDescent="0.3">
      <c r="A602" s="15" t="s">
        <v>1197</v>
      </c>
      <c r="B602" s="14" t="s">
        <v>1198</v>
      </c>
      <c r="C602" s="14">
        <v>1</v>
      </c>
      <c r="D602" s="14">
        <v>0</v>
      </c>
      <c r="E602" s="17">
        <v>13810389</v>
      </c>
      <c r="F602" s="17">
        <v>0</v>
      </c>
      <c r="G602" s="17">
        <v>250952</v>
      </c>
      <c r="H602" s="17">
        <v>0</v>
      </c>
      <c r="I602" s="17">
        <v>901406</v>
      </c>
      <c r="J602" s="17">
        <v>2460669</v>
      </c>
      <c r="K602" s="17">
        <v>0</v>
      </c>
      <c r="L602" s="17">
        <v>0</v>
      </c>
      <c r="M602" s="17">
        <v>0</v>
      </c>
      <c r="N602" s="17">
        <v>0</v>
      </c>
      <c r="O602" s="17">
        <v>0</v>
      </c>
      <c r="P602" s="17">
        <v>1478056</v>
      </c>
      <c r="Q602" s="17">
        <v>573731</v>
      </c>
      <c r="R602" s="17">
        <v>138450</v>
      </c>
      <c r="S602" s="17">
        <v>33705</v>
      </c>
      <c r="T602" s="17">
        <v>14062</v>
      </c>
      <c r="U602" s="17">
        <v>117607</v>
      </c>
      <c r="V602" s="17">
        <v>34467</v>
      </c>
      <c r="W602" s="17">
        <v>0</v>
      </c>
      <c r="X602" s="17">
        <v>138432</v>
      </c>
      <c r="Y602" s="17">
        <v>20717</v>
      </c>
      <c r="Z602" s="17">
        <v>0</v>
      </c>
      <c r="AA602" s="17">
        <v>19972643</v>
      </c>
      <c r="AB602" s="17">
        <v>0</v>
      </c>
      <c r="AC602" s="17">
        <v>0</v>
      </c>
      <c r="AD602" s="17">
        <f t="shared" si="10"/>
        <v>17511974</v>
      </c>
    </row>
    <row r="603" spans="1:30" x14ac:dyDescent="0.3">
      <c r="A603" s="15" t="s">
        <v>1199</v>
      </c>
      <c r="B603" s="14" t="s">
        <v>1200</v>
      </c>
      <c r="C603" s="14">
        <v>1</v>
      </c>
      <c r="D603" s="14">
        <v>0</v>
      </c>
      <c r="E603" s="17">
        <v>2580649</v>
      </c>
      <c r="F603" s="17">
        <v>0</v>
      </c>
      <c r="G603" s="17">
        <v>265147</v>
      </c>
      <c r="H603" s="17">
        <v>0</v>
      </c>
      <c r="I603" s="17">
        <v>268218</v>
      </c>
      <c r="J603" s="17">
        <v>168287</v>
      </c>
      <c r="K603" s="17">
        <v>0</v>
      </c>
      <c r="L603" s="17">
        <v>0</v>
      </c>
      <c r="M603" s="17">
        <v>0</v>
      </c>
      <c r="N603" s="17">
        <v>0</v>
      </c>
      <c r="O603" s="17">
        <v>0</v>
      </c>
      <c r="P603" s="17">
        <v>153396</v>
      </c>
      <c r="Q603" s="17">
        <v>55500</v>
      </c>
      <c r="R603" s="17">
        <v>13054</v>
      </c>
      <c r="S603" s="17">
        <v>4749</v>
      </c>
      <c r="T603" s="17">
        <v>1981</v>
      </c>
      <c r="U603" s="17">
        <v>18466</v>
      </c>
      <c r="V603" s="17">
        <v>323</v>
      </c>
      <c r="W603" s="17">
        <v>0</v>
      </c>
      <c r="X603" s="17">
        <v>0</v>
      </c>
      <c r="Y603" s="17">
        <v>0</v>
      </c>
      <c r="Z603" s="17">
        <v>0</v>
      </c>
      <c r="AA603" s="17">
        <v>3529770</v>
      </c>
      <c r="AB603" s="17">
        <v>0</v>
      </c>
      <c r="AC603" s="17">
        <v>0</v>
      </c>
      <c r="AD603" s="17">
        <f t="shared" si="10"/>
        <v>3361483</v>
      </c>
    </row>
    <row r="604" spans="1:30" x14ac:dyDescent="0.3">
      <c r="A604" s="15" t="s">
        <v>1201</v>
      </c>
      <c r="B604" s="14" t="s">
        <v>1202</v>
      </c>
      <c r="C604" s="14">
        <v>1</v>
      </c>
      <c r="D604" s="14">
        <v>0</v>
      </c>
      <c r="E604" s="17">
        <v>1557133</v>
      </c>
      <c r="F604" s="17">
        <v>0</v>
      </c>
      <c r="G604" s="17">
        <v>110011</v>
      </c>
      <c r="H604" s="17">
        <v>0</v>
      </c>
      <c r="I604" s="17">
        <v>57418</v>
      </c>
      <c r="J604" s="17">
        <v>92764</v>
      </c>
      <c r="K604" s="17">
        <v>0</v>
      </c>
      <c r="L604" s="17">
        <v>0</v>
      </c>
      <c r="M604" s="17">
        <v>0</v>
      </c>
      <c r="N604" s="17">
        <v>0</v>
      </c>
      <c r="O604" s="17">
        <v>0</v>
      </c>
      <c r="P604" s="17">
        <v>424764</v>
      </c>
      <c r="Q604" s="17">
        <v>35446</v>
      </c>
      <c r="R604" s="17">
        <v>28410</v>
      </c>
      <c r="S604" s="17">
        <v>11310</v>
      </c>
      <c r="T604" s="17">
        <v>4718</v>
      </c>
      <c r="U604" s="17">
        <v>44911</v>
      </c>
      <c r="V604" s="17">
        <v>0</v>
      </c>
      <c r="W604" s="17">
        <v>0</v>
      </c>
      <c r="X604" s="17">
        <v>0</v>
      </c>
      <c r="Y604" s="17">
        <v>0</v>
      </c>
      <c r="Z604" s="17">
        <v>0</v>
      </c>
      <c r="AA604" s="17">
        <v>2366885</v>
      </c>
      <c r="AB604" s="17">
        <v>0</v>
      </c>
      <c r="AC604" s="17">
        <v>0</v>
      </c>
      <c r="AD604" s="17">
        <f t="shared" si="10"/>
        <v>2274121</v>
      </c>
    </row>
    <row r="605" spans="1:30" x14ac:dyDescent="0.3">
      <c r="A605" s="15" t="s">
        <v>1203</v>
      </c>
      <c r="B605" s="14" t="s">
        <v>1204</v>
      </c>
      <c r="C605" s="14">
        <v>1</v>
      </c>
      <c r="D605" s="14">
        <v>0</v>
      </c>
      <c r="E605" s="17">
        <v>6367003</v>
      </c>
      <c r="F605" s="17">
        <v>0</v>
      </c>
      <c r="G605" s="17">
        <v>97741</v>
      </c>
      <c r="H605" s="17">
        <v>0</v>
      </c>
      <c r="I605" s="17">
        <v>663098</v>
      </c>
      <c r="J605" s="17">
        <v>235885</v>
      </c>
      <c r="K605" s="17">
        <v>0</v>
      </c>
      <c r="L605" s="17">
        <v>0</v>
      </c>
      <c r="M605" s="17">
        <v>0</v>
      </c>
      <c r="N605" s="17">
        <v>0</v>
      </c>
      <c r="O605" s="17">
        <v>0</v>
      </c>
      <c r="P605" s="17">
        <v>441770</v>
      </c>
      <c r="Q605" s="17">
        <v>123218</v>
      </c>
      <c r="R605" s="17">
        <v>160306</v>
      </c>
      <c r="S605" s="17">
        <v>10052</v>
      </c>
      <c r="T605" s="17">
        <v>4193</v>
      </c>
      <c r="U605" s="17">
        <v>41067</v>
      </c>
      <c r="V605" s="17">
        <v>2420</v>
      </c>
      <c r="W605" s="17">
        <v>0</v>
      </c>
      <c r="X605" s="17">
        <v>37800</v>
      </c>
      <c r="Y605" s="17">
        <v>0</v>
      </c>
      <c r="Z605" s="17">
        <v>0</v>
      </c>
      <c r="AA605" s="17">
        <v>8184553</v>
      </c>
      <c r="AB605" s="17">
        <v>0</v>
      </c>
      <c r="AC605" s="17">
        <v>100000</v>
      </c>
      <c r="AD605" s="17">
        <f t="shared" si="10"/>
        <v>7948668</v>
      </c>
    </row>
    <row r="606" spans="1:30" x14ac:dyDescent="0.3">
      <c r="A606" s="15" t="s">
        <v>1205</v>
      </c>
      <c r="B606" s="14" t="s">
        <v>1206</v>
      </c>
      <c r="C606" s="14">
        <v>1</v>
      </c>
      <c r="D606" s="14">
        <v>0</v>
      </c>
      <c r="E606" s="17">
        <v>15336764</v>
      </c>
      <c r="F606" s="17">
        <v>0</v>
      </c>
      <c r="G606" s="17">
        <v>405813</v>
      </c>
      <c r="H606" s="17">
        <v>12476</v>
      </c>
      <c r="I606" s="17">
        <v>2111992</v>
      </c>
      <c r="J606" s="17">
        <v>4251177</v>
      </c>
      <c r="K606" s="17">
        <v>0</v>
      </c>
      <c r="L606" s="17">
        <v>0</v>
      </c>
      <c r="M606" s="17">
        <v>0</v>
      </c>
      <c r="N606" s="17">
        <v>0</v>
      </c>
      <c r="O606" s="17">
        <v>0</v>
      </c>
      <c r="P606" s="17">
        <v>1669391</v>
      </c>
      <c r="Q606" s="17">
        <v>241059</v>
      </c>
      <c r="R606" s="17">
        <v>398877</v>
      </c>
      <c r="S606" s="17">
        <v>48326</v>
      </c>
      <c r="T606" s="17">
        <v>20162</v>
      </c>
      <c r="U606" s="17">
        <v>171147</v>
      </c>
      <c r="V606" s="17">
        <v>48794</v>
      </c>
      <c r="W606" s="17">
        <v>0</v>
      </c>
      <c r="X606" s="17">
        <v>0</v>
      </c>
      <c r="Y606" s="17">
        <v>0</v>
      </c>
      <c r="Z606" s="17">
        <v>0</v>
      </c>
      <c r="AA606" s="17">
        <v>24715978</v>
      </c>
      <c r="AB606" s="17">
        <v>0</v>
      </c>
      <c r="AC606" s="17">
        <v>0</v>
      </c>
      <c r="AD606" s="17">
        <f t="shared" si="10"/>
        <v>20464801</v>
      </c>
    </row>
    <row r="607" spans="1:30" x14ac:dyDescent="0.3">
      <c r="A607" s="15" t="s">
        <v>1207</v>
      </c>
      <c r="B607" s="14" t="s">
        <v>1208</v>
      </c>
      <c r="C607" s="14">
        <v>1</v>
      </c>
      <c r="D607" s="14">
        <v>0</v>
      </c>
      <c r="E607" s="17">
        <v>1231526</v>
      </c>
      <c r="F607" s="17">
        <v>0</v>
      </c>
      <c r="G607" s="17">
        <v>70000</v>
      </c>
      <c r="H607" s="17">
        <v>0</v>
      </c>
      <c r="I607" s="17">
        <v>86664</v>
      </c>
      <c r="J607" s="17">
        <v>59406</v>
      </c>
      <c r="K607" s="17">
        <v>0</v>
      </c>
      <c r="L607" s="17">
        <v>0</v>
      </c>
      <c r="M607" s="17">
        <v>0</v>
      </c>
      <c r="N607" s="17">
        <v>0</v>
      </c>
      <c r="O607" s="17">
        <v>0</v>
      </c>
      <c r="P607" s="17">
        <v>142338</v>
      </c>
      <c r="Q607" s="17">
        <v>0</v>
      </c>
      <c r="R607" s="17">
        <v>46285</v>
      </c>
      <c r="S607" s="17">
        <v>35</v>
      </c>
      <c r="T607" s="17">
        <v>508</v>
      </c>
      <c r="U607" s="17">
        <v>2977</v>
      </c>
      <c r="V607" s="17">
        <v>439</v>
      </c>
      <c r="W607" s="17">
        <v>0</v>
      </c>
      <c r="X607" s="17">
        <v>0</v>
      </c>
      <c r="Y607" s="17">
        <v>0</v>
      </c>
      <c r="Z607" s="17">
        <v>0</v>
      </c>
      <c r="AA607" s="17">
        <v>1640178</v>
      </c>
      <c r="AB607" s="17">
        <v>0</v>
      </c>
      <c r="AC607" s="17">
        <v>100000</v>
      </c>
      <c r="AD607" s="17">
        <f t="shared" si="10"/>
        <v>1580772</v>
      </c>
    </row>
    <row r="608" spans="1:30" x14ac:dyDescent="0.3">
      <c r="A608" s="15" t="s">
        <v>1209</v>
      </c>
      <c r="B608" s="14" t="s">
        <v>1210</v>
      </c>
      <c r="C608" s="14">
        <v>1</v>
      </c>
      <c r="D608" s="14">
        <v>0</v>
      </c>
      <c r="E608" s="17">
        <v>9058596</v>
      </c>
      <c r="F608" s="17">
        <v>0</v>
      </c>
      <c r="G608" s="17">
        <v>462680</v>
      </c>
      <c r="H608" s="17">
        <v>3069</v>
      </c>
      <c r="I608" s="17">
        <v>598057</v>
      </c>
      <c r="J608" s="17">
        <v>915407</v>
      </c>
      <c r="K608" s="17">
        <v>0</v>
      </c>
      <c r="L608" s="17">
        <v>0</v>
      </c>
      <c r="M608" s="17">
        <v>0</v>
      </c>
      <c r="N608" s="17">
        <v>0</v>
      </c>
      <c r="O608" s="17">
        <v>0</v>
      </c>
      <c r="P608" s="17">
        <v>572897</v>
      </c>
      <c r="Q608" s="17">
        <v>217319</v>
      </c>
      <c r="R608" s="17">
        <v>97136</v>
      </c>
      <c r="S608" s="17">
        <v>10801</v>
      </c>
      <c r="T608" s="17">
        <v>4506</v>
      </c>
      <c r="U608" s="17">
        <v>42465</v>
      </c>
      <c r="V608" s="17">
        <v>8969</v>
      </c>
      <c r="W608" s="17">
        <v>0</v>
      </c>
      <c r="X608" s="17">
        <v>61955</v>
      </c>
      <c r="Y608" s="17">
        <v>0</v>
      </c>
      <c r="Z608" s="17">
        <v>0</v>
      </c>
      <c r="AA608" s="17">
        <v>12053857</v>
      </c>
      <c r="AB608" s="17">
        <v>0</v>
      </c>
      <c r="AC608" s="17">
        <v>100000</v>
      </c>
      <c r="AD608" s="17">
        <f t="shared" si="10"/>
        <v>11138450</v>
      </c>
    </row>
    <row r="609" spans="1:30" x14ac:dyDescent="0.3">
      <c r="A609" s="15" t="s">
        <v>1211</v>
      </c>
      <c r="B609" s="14" t="s">
        <v>1212</v>
      </c>
      <c r="C609" s="14">
        <v>1</v>
      </c>
      <c r="D609" s="14">
        <v>0</v>
      </c>
      <c r="E609" s="17">
        <v>5663817</v>
      </c>
      <c r="F609" s="17">
        <v>0</v>
      </c>
      <c r="G609" s="17">
        <v>0</v>
      </c>
      <c r="H609" s="17">
        <v>0</v>
      </c>
      <c r="I609" s="17">
        <v>544258</v>
      </c>
      <c r="J609" s="17">
        <v>445694</v>
      </c>
      <c r="K609" s="17">
        <v>0</v>
      </c>
      <c r="L609" s="17">
        <v>0</v>
      </c>
      <c r="M609" s="17">
        <v>0</v>
      </c>
      <c r="N609" s="17">
        <v>0</v>
      </c>
      <c r="O609" s="17">
        <v>0</v>
      </c>
      <c r="P609" s="17">
        <v>544273</v>
      </c>
      <c r="Q609" s="17">
        <v>82101</v>
      </c>
      <c r="R609" s="17">
        <v>69221</v>
      </c>
      <c r="S609" s="17">
        <v>7176</v>
      </c>
      <c r="T609" s="17">
        <v>2993</v>
      </c>
      <c r="U609" s="17">
        <v>28310</v>
      </c>
      <c r="V609" s="17">
        <v>7547</v>
      </c>
      <c r="W609" s="17">
        <v>0</v>
      </c>
      <c r="X609" s="17">
        <v>0</v>
      </c>
      <c r="Y609" s="17">
        <v>0</v>
      </c>
      <c r="Z609" s="17">
        <v>0</v>
      </c>
      <c r="AA609" s="17">
        <v>7395390</v>
      </c>
      <c r="AB609" s="17">
        <v>0</v>
      </c>
      <c r="AC609" s="17">
        <v>0</v>
      </c>
      <c r="AD609" s="17">
        <f t="shared" si="10"/>
        <v>6949696</v>
      </c>
    </row>
    <row r="610" spans="1:30" x14ac:dyDescent="0.3">
      <c r="A610" s="15" t="s">
        <v>1213</v>
      </c>
      <c r="B610" s="14" t="s">
        <v>1214</v>
      </c>
      <c r="C610" s="14">
        <v>1</v>
      </c>
      <c r="D610" s="14">
        <v>0</v>
      </c>
      <c r="E610" s="17">
        <v>4246562</v>
      </c>
      <c r="F610" s="17">
        <v>0</v>
      </c>
      <c r="G610" s="17">
        <v>202115</v>
      </c>
      <c r="H610" s="17">
        <v>0</v>
      </c>
      <c r="I610" s="17">
        <v>526233</v>
      </c>
      <c r="J610" s="17">
        <v>194902</v>
      </c>
      <c r="K610" s="17">
        <v>0</v>
      </c>
      <c r="L610" s="17">
        <v>0</v>
      </c>
      <c r="M610" s="17">
        <v>0</v>
      </c>
      <c r="N610" s="17">
        <v>0</v>
      </c>
      <c r="O610" s="17">
        <v>0</v>
      </c>
      <c r="P610" s="17">
        <v>469167</v>
      </c>
      <c r="Q610" s="17">
        <v>139774</v>
      </c>
      <c r="R610" s="17">
        <v>77352</v>
      </c>
      <c r="S610" s="17">
        <v>6891</v>
      </c>
      <c r="T610" s="17">
        <v>2875</v>
      </c>
      <c r="U610" s="17">
        <v>27786</v>
      </c>
      <c r="V610" s="17">
        <v>5722</v>
      </c>
      <c r="W610" s="17">
        <v>0</v>
      </c>
      <c r="X610" s="17">
        <v>59347</v>
      </c>
      <c r="Y610" s="17">
        <v>0</v>
      </c>
      <c r="Z610" s="17">
        <v>0</v>
      </c>
      <c r="AA610" s="17">
        <v>5958726</v>
      </c>
      <c r="AB610" s="17">
        <v>4475</v>
      </c>
      <c r="AC610" s="17">
        <v>0</v>
      </c>
      <c r="AD610" s="17">
        <f t="shared" si="10"/>
        <v>5763824</v>
      </c>
    </row>
    <row r="611" spans="1:30" x14ac:dyDescent="0.3">
      <c r="A611" s="15" t="s">
        <v>1215</v>
      </c>
      <c r="B611" s="14" t="s">
        <v>1216</v>
      </c>
      <c r="C611" s="14">
        <v>1</v>
      </c>
      <c r="D611" s="14">
        <v>1</v>
      </c>
      <c r="E611" s="17">
        <v>5127415</v>
      </c>
      <c r="F611" s="17">
        <v>0</v>
      </c>
      <c r="G611" s="17">
        <v>0</v>
      </c>
      <c r="H611" s="17">
        <v>187</v>
      </c>
      <c r="I611" s="17">
        <v>163395</v>
      </c>
      <c r="J611" s="17">
        <v>929602</v>
      </c>
      <c r="K611" s="17">
        <v>0</v>
      </c>
      <c r="L611" s="17">
        <v>0</v>
      </c>
      <c r="M611" s="17">
        <v>0</v>
      </c>
      <c r="N611" s="17">
        <v>0</v>
      </c>
      <c r="O611" s="17">
        <v>0</v>
      </c>
      <c r="P611" s="17">
        <v>620658</v>
      </c>
      <c r="Q611" s="17">
        <v>146813</v>
      </c>
      <c r="R611" s="17">
        <v>19310</v>
      </c>
      <c r="S611" s="17">
        <v>6936</v>
      </c>
      <c r="T611" s="17">
        <v>2893</v>
      </c>
      <c r="U611" s="17">
        <v>27261</v>
      </c>
      <c r="V611" s="17">
        <v>8225</v>
      </c>
      <c r="W611" s="17">
        <v>0</v>
      </c>
      <c r="X611" s="17">
        <v>98475</v>
      </c>
      <c r="Y611" s="17">
        <v>0</v>
      </c>
      <c r="Z611" s="17">
        <v>0</v>
      </c>
      <c r="AA611" s="17">
        <v>7151170</v>
      </c>
      <c r="AB611" s="17">
        <v>0</v>
      </c>
      <c r="AC611" s="17">
        <v>100000</v>
      </c>
      <c r="AD611" s="17">
        <f t="shared" si="10"/>
        <v>6221568</v>
      </c>
    </row>
    <row r="612" spans="1:30" x14ac:dyDescent="0.3">
      <c r="A612" s="15" t="s">
        <v>1217</v>
      </c>
      <c r="B612" s="14" t="s">
        <v>1218</v>
      </c>
      <c r="C612" s="14">
        <v>1</v>
      </c>
      <c r="D612" s="14">
        <v>0</v>
      </c>
      <c r="E612" s="17">
        <v>12847038</v>
      </c>
      <c r="F612" s="17">
        <v>0</v>
      </c>
      <c r="G612" s="17">
        <v>0</v>
      </c>
      <c r="H612" s="17">
        <v>4642</v>
      </c>
      <c r="I612" s="17">
        <v>1343924</v>
      </c>
      <c r="J612" s="17">
        <v>1506638</v>
      </c>
      <c r="K612" s="17">
        <v>0</v>
      </c>
      <c r="L612" s="17">
        <v>0</v>
      </c>
      <c r="M612" s="17">
        <v>0</v>
      </c>
      <c r="N612" s="17">
        <v>0</v>
      </c>
      <c r="O612" s="17">
        <v>0</v>
      </c>
      <c r="P612" s="17">
        <v>1387354</v>
      </c>
      <c r="Q612" s="17">
        <v>627868</v>
      </c>
      <c r="R612" s="17">
        <v>156435</v>
      </c>
      <c r="S612" s="17">
        <v>16928</v>
      </c>
      <c r="T612" s="17">
        <v>7062</v>
      </c>
      <c r="U612" s="17">
        <v>59182</v>
      </c>
      <c r="V612" s="17">
        <v>19717</v>
      </c>
      <c r="W612" s="17">
        <v>0</v>
      </c>
      <c r="X612" s="17">
        <v>126560</v>
      </c>
      <c r="Y612" s="17">
        <v>0</v>
      </c>
      <c r="Z612" s="17">
        <v>0</v>
      </c>
      <c r="AA612" s="17">
        <v>18103348</v>
      </c>
      <c r="AB612" s="17">
        <v>0</v>
      </c>
      <c r="AC612" s="17">
        <v>100000</v>
      </c>
      <c r="AD612" s="17">
        <f t="shared" si="10"/>
        <v>16596710</v>
      </c>
    </row>
    <row r="613" spans="1:30" x14ac:dyDescent="0.3">
      <c r="A613" s="15" t="s">
        <v>1219</v>
      </c>
      <c r="B613" s="14" t="s">
        <v>1220</v>
      </c>
      <c r="C613" s="14">
        <v>1</v>
      </c>
      <c r="D613" s="14">
        <v>0</v>
      </c>
      <c r="E613" s="17">
        <v>7357506</v>
      </c>
      <c r="F613" s="17">
        <v>0</v>
      </c>
      <c r="G613" s="17">
        <v>0</v>
      </c>
      <c r="H613" s="17">
        <v>2540</v>
      </c>
      <c r="I613" s="17">
        <v>663486</v>
      </c>
      <c r="J613" s="17">
        <v>987041</v>
      </c>
      <c r="K613" s="17">
        <v>0</v>
      </c>
      <c r="L613" s="17">
        <v>0</v>
      </c>
      <c r="M613" s="17">
        <v>0</v>
      </c>
      <c r="N613" s="17">
        <v>0</v>
      </c>
      <c r="O613" s="17">
        <v>0</v>
      </c>
      <c r="P613" s="17">
        <v>569949</v>
      </c>
      <c r="Q613" s="17">
        <v>313755</v>
      </c>
      <c r="R613" s="17">
        <v>76424</v>
      </c>
      <c r="S613" s="17">
        <v>14711</v>
      </c>
      <c r="T613" s="17">
        <v>6137</v>
      </c>
      <c r="U613" s="17">
        <v>57260</v>
      </c>
      <c r="V613" s="17">
        <v>14758</v>
      </c>
      <c r="W613" s="17">
        <v>0</v>
      </c>
      <c r="X613" s="17">
        <v>124800</v>
      </c>
      <c r="Y613" s="17">
        <v>0</v>
      </c>
      <c r="Z613" s="17">
        <v>0</v>
      </c>
      <c r="AA613" s="17">
        <v>10188367</v>
      </c>
      <c r="AB613" s="17">
        <v>0</v>
      </c>
      <c r="AC613" s="17">
        <v>0</v>
      </c>
      <c r="AD613" s="17">
        <f t="shared" si="10"/>
        <v>9201326</v>
      </c>
    </row>
    <row r="614" spans="1:30" x14ac:dyDescent="0.3">
      <c r="A614" s="15" t="s">
        <v>1221</v>
      </c>
      <c r="B614" s="14" t="s">
        <v>1222</v>
      </c>
      <c r="C614" s="14">
        <v>1</v>
      </c>
      <c r="D614" s="14">
        <v>0</v>
      </c>
      <c r="E614" s="17">
        <v>4960583</v>
      </c>
      <c r="F614" s="17">
        <v>0</v>
      </c>
      <c r="G614" s="17">
        <v>138624</v>
      </c>
      <c r="H614" s="17">
        <v>1188</v>
      </c>
      <c r="I614" s="17">
        <v>961325</v>
      </c>
      <c r="J614" s="17">
        <v>1112413</v>
      </c>
      <c r="K614" s="17">
        <v>0</v>
      </c>
      <c r="L614" s="17">
        <v>0</v>
      </c>
      <c r="M614" s="17">
        <v>0</v>
      </c>
      <c r="N614" s="17">
        <v>0</v>
      </c>
      <c r="O614" s="17">
        <v>0</v>
      </c>
      <c r="P614" s="17">
        <v>592344</v>
      </c>
      <c r="Q614" s="17">
        <v>40242</v>
      </c>
      <c r="R614" s="17">
        <v>39702</v>
      </c>
      <c r="S614" s="17">
        <v>6157</v>
      </c>
      <c r="T614" s="17">
        <v>2568</v>
      </c>
      <c r="U614" s="17">
        <v>24465</v>
      </c>
      <c r="V614" s="17">
        <v>7082</v>
      </c>
      <c r="W614" s="17">
        <v>0</v>
      </c>
      <c r="X614" s="17">
        <v>73309</v>
      </c>
      <c r="Y614" s="17">
        <v>0</v>
      </c>
      <c r="Z614" s="17">
        <v>0</v>
      </c>
      <c r="AA614" s="17">
        <v>7960002</v>
      </c>
      <c r="AB614" s="17">
        <v>0</v>
      </c>
      <c r="AC614" s="17">
        <v>0</v>
      </c>
      <c r="AD614" s="17">
        <f t="shared" si="10"/>
        <v>6847589</v>
      </c>
    </row>
    <row r="615" spans="1:30" x14ac:dyDescent="0.3">
      <c r="A615" s="15" t="s">
        <v>1223</v>
      </c>
      <c r="B615" s="14" t="s">
        <v>1224</v>
      </c>
      <c r="C615" s="14">
        <v>1</v>
      </c>
      <c r="D615" s="14">
        <v>0</v>
      </c>
      <c r="E615" s="17">
        <v>20111426</v>
      </c>
      <c r="F615" s="17">
        <v>0</v>
      </c>
      <c r="G615" s="17">
        <v>0</v>
      </c>
      <c r="H615" s="17">
        <v>4662</v>
      </c>
      <c r="I615" s="17">
        <v>2742391</v>
      </c>
      <c r="J615" s="17">
        <v>4096946</v>
      </c>
      <c r="K615" s="17">
        <v>0</v>
      </c>
      <c r="L615" s="17">
        <v>0</v>
      </c>
      <c r="M615" s="17">
        <v>0</v>
      </c>
      <c r="N615" s="17">
        <v>0</v>
      </c>
      <c r="O615" s="17">
        <v>0</v>
      </c>
      <c r="P615" s="17">
        <v>1761474</v>
      </c>
      <c r="Q615" s="17">
        <v>658722</v>
      </c>
      <c r="R615" s="17">
        <v>441305</v>
      </c>
      <c r="S615" s="17">
        <v>34874</v>
      </c>
      <c r="T615" s="17">
        <v>14550</v>
      </c>
      <c r="U615" s="17">
        <v>135723</v>
      </c>
      <c r="V615" s="17">
        <v>42930</v>
      </c>
      <c r="W615" s="17">
        <v>0</v>
      </c>
      <c r="X615" s="17">
        <v>280301</v>
      </c>
      <c r="Y615" s="17">
        <v>0</v>
      </c>
      <c r="Z615" s="17">
        <v>0</v>
      </c>
      <c r="AA615" s="17">
        <v>30325304</v>
      </c>
      <c r="AB615" s="17">
        <v>0</v>
      </c>
      <c r="AC615" s="17">
        <v>125709</v>
      </c>
      <c r="AD615" s="17">
        <f t="shared" si="10"/>
        <v>26228358</v>
      </c>
    </row>
    <row r="616" spans="1:30" x14ac:dyDescent="0.3">
      <c r="A616" s="15" t="s">
        <v>1225</v>
      </c>
      <c r="B616" s="14" t="s">
        <v>1226</v>
      </c>
      <c r="C616" s="14">
        <v>1</v>
      </c>
      <c r="D616" s="14">
        <v>0</v>
      </c>
      <c r="E616" s="17">
        <v>289631</v>
      </c>
      <c r="F616" s="17">
        <v>0</v>
      </c>
      <c r="G616" s="17">
        <v>140955</v>
      </c>
      <c r="H616" s="17">
        <v>0</v>
      </c>
      <c r="I616" s="17">
        <v>9506</v>
      </c>
      <c r="J616" s="17">
        <v>0</v>
      </c>
      <c r="K616" s="17">
        <v>0</v>
      </c>
      <c r="L616" s="17">
        <v>0</v>
      </c>
      <c r="M616" s="17">
        <v>0</v>
      </c>
      <c r="N616" s="17">
        <v>0</v>
      </c>
      <c r="O616" s="17">
        <v>0</v>
      </c>
      <c r="P616" s="17">
        <v>55024</v>
      </c>
      <c r="Q616" s="17">
        <v>0</v>
      </c>
      <c r="R616" s="17">
        <v>0</v>
      </c>
      <c r="S616" s="17">
        <v>37</v>
      </c>
      <c r="T616" s="17">
        <v>0</v>
      </c>
      <c r="U616" s="17">
        <v>2588</v>
      </c>
      <c r="V616" s="17">
        <v>0</v>
      </c>
      <c r="W616" s="17">
        <v>0</v>
      </c>
      <c r="X616" s="17">
        <v>0</v>
      </c>
      <c r="Y616" s="17">
        <v>0</v>
      </c>
      <c r="Z616" s="17">
        <v>0</v>
      </c>
      <c r="AA616" s="17">
        <v>497741</v>
      </c>
      <c r="AB616" s="17">
        <v>0</v>
      </c>
      <c r="AC616" s="17">
        <v>100000</v>
      </c>
      <c r="AD616" s="17">
        <f t="shared" si="10"/>
        <v>497741</v>
      </c>
    </row>
    <row r="617" spans="1:30" x14ac:dyDescent="0.3">
      <c r="A617" s="15" t="s">
        <v>1227</v>
      </c>
      <c r="B617" s="14" t="s">
        <v>1228</v>
      </c>
      <c r="C617" s="14">
        <v>1</v>
      </c>
      <c r="D617" s="14">
        <v>0</v>
      </c>
      <c r="E617" s="17">
        <v>5563601</v>
      </c>
      <c r="F617" s="17">
        <v>0</v>
      </c>
      <c r="G617" s="17">
        <v>127523</v>
      </c>
      <c r="H617" s="17">
        <v>1539</v>
      </c>
      <c r="I617" s="17">
        <v>766399</v>
      </c>
      <c r="J617" s="17">
        <v>193240</v>
      </c>
      <c r="K617" s="17">
        <v>0</v>
      </c>
      <c r="L617" s="17">
        <v>0</v>
      </c>
      <c r="M617" s="17">
        <v>0</v>
      </c>
      <c r="N617" s="17">
        <v>0</v>
      </c>
      <c r="O617" s="17">
        <v>0</v>
      </c>
      <c r="P617" s="17">
        <v>506999</v>
      </c>
      <c r="Q617" s="17">
        <v>150548</v>
      </c>
      <c r="R617" s="17">
        <v>35537</v>
      </c>
      <c r="S617" s="17">
        <v>872</v>
      </c>
      <c r="T617" s="17">
        <v>3337</v>
      </c>
      <c r="U617" s="17">
        <v>20372</v>
      </c>
      <c r="V617" s="17">
        <v>6741</v>
      </c>
      <c r="W617" s="17">
        <v>0</v>
      </c>
      <c r="X617" s="17">
        <v>0</v>
      </c>
      <c r="Y617" s="17">
        <v>0</v>
      </c>
      <c r="Z617" s="17">
        <v>0</v>
      </c>
      <c r="AA617" s="17">
        <v>7376708</v>
      </c>
      <c r="AB617" s="17">
        <v>0</v>
      </c>
      <c r="AC617" s="17">
        <v>0</v>
      </c>
      <c r="AD617" s="17">
        <f t="shared" si="10"/>
        <v>7183468</v>
      </c>
    </row>
    <row r="618" spans="1:30" x14ac:dyDescent="0.3">
      <c r="A618" s="15" t="s">
        <v>1229</v>
      </c>
      <c r="B618" s="14" t="s">
        <v>1230</v>
      </c>
      <c r="C618" s="14">
        <v>1</v>
      </c>
      <c r="D618" s="14">
        <v>0</v>
      </c>
      <c r="E618" s="17">
        <v>8126656</v>
      </c>
      <c r="F618" s="17">
        <v>0</v>
      </c>
      <c r="G618" s="17">
        <v>0</v>
      </c>
      <c r="H618" s="17">
        <v>0</v>
      </c>
      <c r="I618" s="17">
        <v>993901</v>
      </c>
      <c r="J618" s="17">
        <v>1675871</v>
      </c>
      <c r="K618" s="17">
        <v>0</v>
      </c>
      <c r="L618" s="17">
        <v>0</v>
      </c>
      <c r="M618" s="17">
        <v>0</v>
      </c>
      <c r="N618" s="17">
        <v>0</v>
      </c>
      <c r="O618" s="17">
        <v>0</v>
      </c>
      <c r="P618" s="17">
        <v>703803</v>
      </c>
      <c r="Q618" s="17">
        <v>41728</v>
      </c>
      <c r="R618" s="17">
        <v>78049</v>
      </c>
      <c r="S618" s="17">
        <v>12868</v>
      </c>
      <c r="T618" s="17">
        <v>5368</v>
      </c>
      <c r="U618" s="17">
        <v>49746</v>
      </c>
      <c r="V618" s="17">
        <v>13284</v>
      </c>
      <c r="W618" s="17">
        <v>0</v>
      </c>
      <c r="X618" s="17">
        <v>61200</v>
      </c>
      <c r="Y618" s="17">
        <v>0</v>
      </c>
      <c r="Z618" s="17">
        <v>0</v>
      </c>
      <c r="AA618" s="17">
        <v>11762474</v>
      </c>
      <c r="AB618" s="17">
        <v>0</v>
      </c>
      <c r="AC618" s="17">
        <v>0</v>
      </c>
      <c r="AD618" s="17">
        <f t="shared" si="10"/>
        <v>10086603</v>
      </c>
    </row>
    <row r="619" spans="1:30" x14ac:dyDescent="0.3">
      <c r="A619" s="15" t="s">
        <v>1231</v>
      </c>
      <c r="B619" s="14" t="s">
        <v>1232</v>
      </c>
      <c r="C619" s="14">
        <v>1</v>
      </c>
      <c r="D619" s="14">
        <v>0</v>
      </c>
      <c r="E619" s="17">
        <v>7895782</v>
      </c>
      <c r="F619" s="17">
        <v>0</v>
      </c>
      <c r="G619" s="17">
        <v>0</v>
      </c>
      <c r="H619" s="17">
        <v>0</v>
      </c>
      <c r="I619" s="17">
        <v>895579</v>
      </c>
      <c r="J619" s="17">
        <v>410803</v>
      </c>
      <c r="K619" s="17">
        <v>0</v>
      </c>
      <c r="L619" s="17">
        <v>0</v>
      </c>
      <c r="M619" s="17">
        <v>0</v>
      </c>
      <c r="N619" s="17">
        <v>0</v>
      </c>
      <c r="O619" s="17">
        <v>0</v>
      </c>
      <c r="P619" s="17">
        <v>554352</v>
      </c>
      <c r="Q619" s="17">
        <v>503882</v>
      </c>
      <c r="R619" s="17">
        <v>173785</v>
      </c>
      <c r="S619" s="17">
        <v>10786</v>
      </c>
      <c r="T619" s="17">
        <v>4500</v>
      </c>
      <c r="U619" s="17">
        <v>42406</v>
      </c>
      <c r="V619" s="17">
        <v>9810</v>
      </c>
      <c r="W619" s="17">
        <v>0</v>
      </c>
      <c r="X619" s="17">
        <v>53508</v>
      </c>
      <c r="Y619" s="17">
        <v>0</v>
      </c>
      <c r="Z619" s="17">
        <v>0</v>
      </c>
      <c r="AA619" s="17">
        <v>10555193</v>
      </c>
      <c r="AB619" s="17">
        <v>0</v>
      </c>
      <c r="AC619" s="17">
        <v>100000</v>
      </c>
      <c r="AD619" s="17">
        <f t="shared" si="10"/>
        <v>10144390</v>
      </c>
    </row>
    <row r="620" spans="1:30" x14ac:dyDescent="0.3">
      <c r="A620" s="15" t="s">
        <v>1233</v>
      </c>
      <c r="B620" s="14" t="s">
        <v>1234</v>
      </c>
      <c r="C620" s="14">
        <v>1</v>
      </c>
      <c r="D620" s="14">
        <v>0</v>
      </c>
      <c r="E620" s="17">
        <v>21510173</v>
      </c>
      <c r="F620" s="17">
        <v>0</v>
      </c>
      <c r="G620" s="17">
        <v>0</v>
      </c>
      <c r="H620" s="17">
        <v>0</v>
      </c>
      <c r="I620" s="17">
        <v>1751815</v>
      </c>
      <c r="J620" s="17">
        <v>4182204</v>
      </c>
      <c r="K620" s="17">
        <v>0</v>
      </c>
      <c r="L620" s="17">
        <v>0</v>
      </c>
      <c r="M620" s="17">
        <v>0</v>
      </c>
      <c r="N620" s="17">
        <v>0</v>
      </c>
      <c r="O620" s="17">
        <v>0</v>
      </c>
      <c r="P620" s="17">
        <v>2415256</v>
      </c>
      <c r="Q620" s="17">
        <v>1491759</v>
      </c>
      <c r="R620" s="17">
        <v>222459</v>
      </c>
      <c r="S620" s="17">
        <v>1078</v>
      </c>
      <c r="T620" s="17">
        <v>13556</v>
      </c>
      <c r="U620" s="17">
        <v>74507</v>
      </c>
      <c r="V620" s="17">
        <v>14553</v>
      </c>
      <c r="W620" s="17">
        <v>0</v>
      </c>
      <c r="X620" s="17">
        <v>305968</v>
      </c>
      <c r="Y620" s="17">
        <v>0</v>
      </c>
      <c r="Z620" s="17">
        <v>0</v>
      </c>
      <c r="AA620" s="17">
        <v>31983328</v>
      </c>
      <c r="AB620" s="17">
        <v>0</v>
      </c>
      <c r="AC620" s="17">
        <v>137556</v>
      </c>
      <c r="AD620" s="17">
        <f t="shared" si="10"/>
        <v>27801124</v>
      </c>
    </row>
    <row r="621" spans="1:30" x14ac:dyDescent="0.3">
      <c r="A621" s="15" t="s">
        <v>1235</v>
      </c>
      <c r="B621" s="14" t="s">
        <v>1236</v>
      </c>
      <c r="C621" s="14">
        <v>1</v>
      </c>
      <c r="D621" s="14">
        <v>0</v>
      </c>
      <c r="E621" s="17">
        <v>10409727</v>
      </c>
      <c r="F621" s="17">
        <v>0</v>
      </c>
      <c r="G621" s="17">
        <v>0</v>
      </c>
      <c r="H621" s="17">
        <v>5383</v>
      </c>
      <c r="I621" s="17">
        <v>836807</v>
      </c>
      <c r="J621" s="17">
        <v>1442918</v>
      </c>
      <c r="K621" s="17">
        <v>2696</v>
      </c>
      <c r="L621" s="17">
        <v>0</v>
      </c>
      <c r="M621" s="17">
        <v>0</v>
      </c>
      <c r="N621" s="17">
        <v>0</v>
      </c>
      <c r="O621" s="17">
        <v>0</v>
      </c>
      <c r="P621" s="17">
        <v>1400314</v>
      </c>
      <c r="Q621" s="17">
        <v>449084</v>
      </c>
      <c r="R621" s="17">
        <v>0</v>
      </c>
      <c r="S621" s="17">
        <v>11475</v>
      </c>
      <c r="T621" s="17">
        <v>4787</v>
      </c>
      <c r="U621" s="17">
        <v>45668</v>
      </c>
      <c r="V621" s="17">
        <v>15145</v>
      </c>
      <c r="W621" s="17">
        <v>0</v>
      </c>
      <c r="X621" s="17">
        <v>413887</v>
      </c>
      <c r="Y621" s="17">
        <v>0</v>
      </c>
      <c r="Z621" s="17">
        <v>0</v>
      </c>
      <c r="AA621" s="17">
        <v>15037891</v>
      </c>
      <c r="AB621" s="17">
        <v>0</v>
      </c>
      <c r="AC621" s="17">
        <v>100000</v>
      </c>
      <c r="AD621" s="17">
        <f t="shared" si="10"/>
        <v>13592277</v>
      </c>
    </row>
    <row r="622" spans="1:30" x14ac:dyDescent="0.3">
      <c r="A622" s="15" t="s">
        <v>1237</v>
      </c>
      <c r="B622" s="14" t="s">
        <v>1238</v>
      </c>
      <c r="C622" s="14">
        <v>1</v>
      </c>
      <c r="D622" s="14">
        <v>0</v>
      </c>
      <c r="E622" s="17">
        <v>10731688</v>
      </c>
      <c r="F622" s="17">
        <v>0</v>
      </c>
      <c r="G622" s="17">
        <v>0</v>
      </c>
      <c r="H622" s="17">
        <v>0</v>
      </c>
      <c r="I622" s="17">
        <v>1334364</v>
      </c>
      <c r="J622" s="17">
        <v>1916535</v>
      </c>
      <c r="K622" s="17">
        <v>0</v>
      </c>
      <c r="L622" s="17">
        <v>0</v>
      </c>
      <c r="M622" s="17">
        <v>0</v>
      </c>
      <c r="N622" s="17">
        <v>0</v>
      </c>
      <c r="O622" s="17">
        <v>0</v>
      </c>
      <c r="P622" s="17">
        <v>1229817</v>
      </c>
      <c r="Q622" s="17">
        <v>830377</v>
      </c>
      <c r="R622" s="17">
        <v>94583</v>
      </c>
      <c r="S622" s="17">
        <v>13542</v>
      </c>
      <c r="T622" s="17">
        <v>5650</v>
      </c>
      <c r="U622" s="17">
        <v>52950</v>
      </c>
      <c r="V622" s="17">
        <v>18311</v>
      </c>
      <c r="W622" s="17">
        <v>0</v>
      </c>
      <c r="X622" s="17">
        <v>632469</v>
      </c>
      <c r="Y622" s="17">
        <v>0</v>
      </c>
      <c r="Z622" s="17">
        <v>0</v>
      </c>
      <c r="AA622" s="17">
        <v>16860286</v>
      </c>
      <c r="AB622" s="17">
        <v>0</v>
      </c>
      <c r="AC622" s="17">
        <v>100000</v>
      </c>
      <c r="AD622" s="17">
        <f t="shared" si="10"/>
        <v>14943751</v>
      </c>
    </row>
    <row r="623" spans="1:30" x14ac:dyDescent="0.3">
      <c r="A623" s="15" t="s">
        <v>1239</v>
      </c>
      <c r="B623" s="14" t="s">
        <v>1240</v>
      </c>
      <c r="C623" s="14">
        <v>1</v>
      </c>
      <c r="D623" s="14">
        <v>0</v>
      </c>
      <c r="E623" s="17">
        <v>8463799</v>
      </c>
      <c r="F623" s="17">
        <v>0</v>
      </c>
      <c r="G623" s="17">
        <v>0</v>
      </c>
      <c r="H623" s="17">
        <v>3150</v>
      </c>
      <c r="I623" s="17">
        <v>1024763</v>
      </c>
      <c r="J623" s="17">
        <v>1508480</v>
      </c>
      <c r="K623" s="17">
        <v>0</v>
      </c>
      <c r="L623" s="17">
        <v>0</v>
      </c>
      <c r="M623" s="17">
        <v>0</v>
      </c>
      <c r="N623" s="17">
        <v>0</v>
      </c>
      <c r="O623" s="17">
        <v>0</v>
      </c>
      <c r="P623" s="17">
        <v>1260506</v>
      </c>
      <c r="Q623" s="17">
        <v>323517</v>
      </c>
      <c r="R623" s="17">
        <v>73789</v>
      </c>
      <c r="S623" s="17">
        <v>10412</v>
      </c>
      <c r="T623" s="17">
        <v>4343</v>
      </c>
      <c r="U623" s="17">
        <v>42348</v>
      </c>
      <c r="V623" s="17">
        <v>13035</v>
      </c>
      <c r="W623" s="17">
        <v>0</v>
      </c>
      <c r="X623" s="17">
        <v>93754</v>
      </c>
      <c r="Y623" s="17">
        <v>0</v>
      </c>
      <c r="Z623" s="17">
        <v>0</v>
      </c>
      <c r="AA623" s="17">
        <v>12821896</v>
      </c>
      <c r="AB623" s="17">
        <v>0</v>
      </c>
      <c r="AC623" s="17">
        <v>0</v>
      </c>
      <c r="AD623" s="17">
        <f t="shared" si="10"/>
        <v>11313416</v>
      </c>
    </row>
    <row r="624" spans="1:30" x14ac:dyDescent="0.3">
      <c r="A624" s="15" t="s">
        <v>1241</v>
      </c>
      <c r="B624" s="14" t="s">
        <v>1242</v>
      </c>
      <c r="C624" s="14">
        <v>1</v>
      </c>
      <c r="D624" s="14">
        <v>0</v>
      </c>
      <c r="E624" s="17">
        <v>10940532</v>
      </c>
      <c r="F624" s="17">
        <v>0</v>
      </c>
      <c r="G624" s="17">
        <v>0</v>
      </c>
      <c r="H624" s="17">
        <v>3350</v>
      </c>
      <c r="I624" s="17">
        <v>1759822</v>
      </c>
      <c r="J624" s="17">
        <v>1975762</v>
      </c>
      <c r="K624" s="17">
        <v>0</v>
      </c>
      <c r="L624" s="17">
        <v>0</v>
      </c>
      <c r="M624" s="17">
        <v>0</v>
      </c>
      <c r="N624" s="17">
        <v>0</v>
      </c>
      <c r="O624" s="17">
        <v>0</v>
      </c>
      <c r="P624" s="17">
        <v>1377281</v>
      </c>
      <c r="Q624" s="17">
        <v>390895</v>
      </c>
      <c r="R624" s="17">
        <v>15341</v>
      </c>
      <c r="S624" s="17">
        <v>32867</v>
      </c>
      <c r="T624" s="17">
        <v>13712</v>
      </c>
      <c r="U624" s="17">
        <v>130713</v>
      </c>
      <c r="V624" s="17">
        <v>33928</v>
      </c>
      <c r="W624" s="17">
        <v>0</v>
      </c>
      <c r="X624" s="17">
        <v>142596</v>
      </c>
      <c r="Y624" s="17">
        <v>0</v>
      </c>
      <c r="Z624" s="17">
        <v>0</v>
      </c>
      <c r="AA624" s="17">
        <v>16816799</v>
      </c>
      <c r="AB624" s="17">
        <v>0</v>
      </c>
      <c r="AC624" s="17">
        <v>0</v>
      </c>
      <c r="AD624" s="17">
        <f t="shared" si="10"/>
        <v>14841037</v>
      </c>
    </row>
    <row r="625" spans="1:30" x14ac:dyDescent="0.3">
      <c r="A625" s="15" t="s">
        <v>1243</v>
      </c>
      <c r="B625" s="14" t="s">
        <v>1244</v>
      </c>
      <c r="C625" s="14">
        <v>1</v>
      </c>
      <c r="D625" s="14">
        <v>0</v>
      </c>
      <c r="E625" s="17">
        <v>12574217</v>
      </c>
      <c r="F625" s="17">
        <v>0</v>
      </c>
      <c r="G625" s="17">
        <v>0</v>
      </c>
      <c r="H625" s="17">
        <v>704</v>
      </c>
      <c r="I625" s="17">
        <v>2323327</v>
      </c>
      <c r="J625" s="17">
        <v>1774087</v>
      </c>
      <c r="K625" s="17">
        <v>0</v>
      </c>
      <c r="L625" s="17">
        <v>0</v>
      </c>
      <c r="M625" s="17">
        <v>0</v>
      </c>
      <c r="N625" s="17">
        <v>0</v>
      </c>
      <c r="O625" s="17">
        <v>0</v>
      </c>
      <c r="P625" s="17">
        <v>1959155</v>
      </c>
      <c r="Q625" s="17">
        <v>509064</v>
      </c>
      <c r="R625" s="17">
        <v>153279</v>
      </c>
      <c r="S625" s="17">
        <v>27699</v>
      </c>
      <c r="T625" s="17">
        <v>10923</v>
      </c>
      <c r="U625" s="17">
        <v>108287</v>
      </c>
      <c r="V625" s="17">
        <v>34365</v>
      </c>
      <c r="W625" s="17">
        <v>0</v>
      </c>
      <c r="X625" s="17">
        <v>180086</v>
      </c>
      <c r="Y625" s="17">
        <v>19986</v>
      </c>
      <c r="Z625" s="17">
        <v>0</v>
      </c>
      <c r="AA625" s="17">
        <v>19675179</v>
      </c>
      <c r="AB625" s="17">
        <v>0</v>
      </c>
      <c r="AC625" s="17">
        <v>0</v>
      </c>
      <c r="AD625" s="17">
        <f t="shared" si="10"/>
        <v>17901092</v>
      </c>
    </row>
    <row r="626" spans="1:30" x14ac:dyDescent="0.3">
      <c r="A626" s="15" t="s">
        <v>1245</v>
      </c>
      <c r="B626" s="14" t="s">
        <v>1246</v>
      </c>
      <c r="C626" s="14">
        <v>1</v>
      </c>
      <c r="D626" s="14">
        <v>0</v>
      </c>
      <c r="E626" s="17">
        <v>5782046</v>
      </c>
      <c r="F626" s="17">
        <v>0</v>
      </c>
      <c r="G626" s="17">
        <v>0</v>
      </c>
      <c r="H626" s="17">
        <v>765</v>
      </c>
      <c r="I626" s="17">
        <v>1141578</v>
      </c>
      <c r="J626" s="17">
        <v>3506568</v>
      </c>
      <c r="K626" s="17">
        <v>0</v>
      </c>
      <c r="L626" s="17">
        <v>0</v>
      </c>
      <c r="M626" s="17">
        <v>0</v>
      </c>
      <c r="N626" s="17">
        <v>0</v>
      </c>
      <c r="O626" s="17">
        <v>0</v>
      </c>
      <c r="P626" s="17">
        <v>1146125</v>
      </c>
      <c r="Q626" s="17">
        <v>364098</v>
      </c>
      <c r="R626" s="17">
        <v>126452</v>
      </c>
      <c r="S626" s="17">
        <v>14441</v>
      </c>
      <c r="T626" s="17">
        <v>6025</v>
      </c>
      <c r="U626" s="17">
        <v>58542</v>
      </c>
      <c r="V626" s="17">
        <v>18664</v>
      </c>
      <c r="W626" s="17">
        <v>0</v>
      </c>
      <c r="X626" s="17">
        <v>370597</v>
      </c>
      <c r="Y626" s="17">
        <v>0</v>
      </c>
      <c r="Z626" s="17">
        <v>0</v>
      </c>
      <c r="AA626" s="17">
        <v>12535901</v>
      </c>
      <c r="AB626" s="17">
        <v>0</v>
      </c>
      <c r="AC626" s="17">
        <v>0</v>
      </c>
      <c r="AD626" s="17">
        <f t="shared" si="10"/>
        <v>9029333</v>
      </c>
    </row>
    <row r="627" spans="1:30" x14ac:dyDescent="0.3">
      <c r="A627" s="15" t="s">
        <v>1247</v>
      </c>
      <c r="B627" s="14" t="s">
        <v>1248</v>
      </c>
      <c r="C627" s="14">
        <v>1</v>
      </c>
      <c r="D627" s="14">
        <v>0</v>
      </c>
      <c r="E627" s="17">
        <v>12159412</v>
      </c>
      <c r="F627" s="17">
        <v>0</v>
      </c>
      <c r="G627" s="17">
        <v>400577</v>
      </c>
      <c r="H627" s="17">
        <v>0</v>
      </c>
      <c r="I627" s="17">
        <v>994442</v>
      </c>
      <c r="J627" s="17">
        <v>1792970</v>
      </c>
      <c r="K627" s="17">
        <v>0</v>
      </c>
      <c r="L627" s="17">
        <v>0</v>
      </c>
      <c r="M627" s="17">
        <v>0</v>
      </c>
      <c r="N627" s="17">
        <v>0</v>
      </c>
      <c r="O627" s="17">
        <v>0</v>
      </c>
      <c r="P627" s="17">
        <v>1311609</v>
      </c>
      <c r="Q627" s="17">
        <v>256435</v>
      </c>
      <c r="R627" s="17">
        <v>30107</v>
      </c>
      <c r="S627" s="17">
        <v>15220</v>
      </c>
      <c r="T627" s="17">
        <v>4000</v>
      </c>
      <c r="U627" s="17">
        <v>60056</v>
      </c>
      <c r="V627" s="17">
        <v>18293</v>
      </c>
      <c r="W627" s="17">
        <v>0</v>
      </c>
      <c r="X627" s="17">
        <v>569518</v>
      </c>
      <c r="Y627" s="17">
        <v>1960</v>
      </c>
      <c r="Z627" s="17">
        <v>0</v>
      </c>
      <c r="AA627" s="17">
        <v>17614599</v>
      </c>
      <c r="AB627" s="17">
        <v>0</v>
      </c>
      <c r="AC627" s="17">
        <v>100038</v>
      </c>
      <c r="AD627" s="17">
        <f t="shared" si="10"/>
        <v>15821629</v>
      </c>
    </row>
    <row r="628" spans="1:30" x14ac:dyDescent="0.3">
      <c r="A628" s="15" t="s">
        <v>1249</v>
      </c>
      <c r="B628" s="14" t="s">
        <v>1250</v>
      </c>
      <c r="C628" s="14">
        <v>1</v>
      </c>
      <c r="D628" s="14">
        <v>0</v>
      </c>
      <c r="E628" s="17">
        <v>7975878</v>
      </c>
      <c r="F628" s="17">
        <v>0</v>
      </c>
      <c r="G628" s="17">
        <v>0</v>
      </c>
      <c r="H628" s="17">
        <v>0</v>
      </c>
      <c r="I628" s="17">
        <v>542712</v>
      </c>
      <c r="J628" s="17">
        <v>1733376</v>
      </c>
      <c r="K628" s="17">
        <v>0</v>
      </c>
      <c r="L628" s="17">
        <v>0</v>
      </c>
      <c r="M628" s="17">
        <v>0</v>
      </c>
      <c r="N628" s="17">
        <v>0</v>
      </c>
      <c r="O628" s="17">
        <v>0</v>
      </c>
      <c r="P628" s="17">
        <v>1277570</v>
      </c>
      <c r="Q628" s="17">
        <v>85642</v>
      </c>
      <c r="R628" s="17">
        <v>124196</v>
      </c>
      <c r="S628" s="17">
        <v>15565</v>
      </c>
      <c r="T628" s="17">
        <v>6493</v>
      </c>
      <c r="U628" s="17">
        <v>61279</v>
      </c>
      <c r="V628" s="17">
        <v>19034</v>
      </c>
      <c r="W628" s="17">
        <v>0</v>
      </c>
      <c r="X628" s="17">
        <v>169080</v>
      </c>
      <c r="Y628" s="17">
        <v>0</v>
      </c>
      <c r="Z628" s="17">
        <v>0</v>
      </c>
      <c r="AA628" s="17">
        <v>12010825</v>
      </c>
      <c r="AB628" s="17">
        <v>0</v>
      </c>
      <c r="AC628" s="17">
        <v>0</v>
      </c>
      <c r="AD628" s="17">
        <f t="shared" si="10"/>
        <v>10277449</v>
      </c>
    </row>
    <row r="629" spans="1:30" x14ac:dyDescent="0.3">
      <c r="A629" s="15" t="s">
        <v>1251</v>
      </c>
      <c r="B629" s="14" t="s">
        <v>1252</v>
      </c>
      <c r="C629" s="14">
        <v>1</v>
      </c>
      <c r="D629" s="14">
        <v>0</v>
      </c>
      <c r="E629" s="17">
        <v>12897648</v>
      </c>
      <c r="F629" s="17">
        <v>0</v>
      </c>
      <c r="G629" s="17">
        <v>0</v>
      </c>
      <c r="H629" s="17">
        <v>6695</v>
      </c>
      <c r="I629" s="17">
        <v>1305224</v>
      </c>
      <c r="J629" s="17">
        <v>3361948</v>
      </c>
      <c r="K629" s="17">
        <v>213070</v>
      </c>
      <c r="L629" s="17">
        <v>0</v>
      </c>
      <c r="M629" s="17">
        <v>0</v>
      </c>
      <c r="N629" s="17">
        <v>0</v>
      </c>
      <c r="O629" s="17">
        <v>0</v>
      </c>
      <c r="P629" s="17">
        <v>1779542</v>
      </c>
      <c r="Q629" s="17">
        <v>562599</v>
      </c>
      <c r="R629" s="17">
        <v>150152</v>
      </c>
      <c r="S629" s="17">
        <v>18306</v>
      </c>
      <c r="T629" s="17">
        <v>7026</v>
      </c>
      <c r="U629" s="17">
        <v>71415</v>
      </c>
      <c r="V629" s="17">
        <v>19991</v>
      </c>
      <c r="W629" s="17">
        <v>0</v>
      </c>
      <c r="X629" s="17">
        <v>534724</v>
      </c>
      <c r="Y629" s="17">
        <v>0</v>
      </c>
      <c r="Z629" s="17">
        <v>0</v>
      </c>
      <c r="AA629" s="17">
        <v>20928340</v>
      </c>
      <c r="AB629" s="17">
        <v>0</v>
      </c>
      <c r="AC629" s="17">
        <v>107958</v>
      </c>
      <c r="AD629" s="17">
        <f t="shared" si="10"/>
        <v>17353322</v>
      </c>
    </row>
    <row r="630" spans="1:30" x14ac:dyDescent="0.3">
      <c r="A630" s="15" t="s">
        <v>1253</v>
      </c>
      <c r="B630" s="14" t="s">
        <v>1254</v>
      </c>
      <c r="C630" s="14">
        <v>1</v>
      </c>
      <c r="D630" s="14">
        <v>0</v>
      </c>
      <c r="E630" s="17">
        <v>10671606</v>
      </c>
      <c r="F630" s="17">
        <v>0</v>
      </c>
      <c r="G630" s="17">
        <v>0</v>
      </c>
      <c r="H630" s="17">
        <v>0</v>
      </c>
      <c r="I630" s="17">
        <v>1395589</v>
      </c>
      <c r="J630" s="17">
        <v>2154111</v>
      </c>
      <c r="K630" s="17">
        <v>0</v>
      </c>
      <c r="L630" s="17">
        <v>0</v>
      </c>
      <c r="M630" s="17">
        <v>0</v>
      </c>
      <c r="N630" s="17">
        <v>0</v>
      </c>
      <c r="O630" s="17">
        <v>0</v>
      </c>
      <c r="P630" s="17">
        <v>1444431</v>
      </c>
      <c r="Q630" s="17">
        <v>305288</v>
      </c>
      <c r="R630" s="17">
        <v>18684</v>
      </c>
      <c r="S630" s="17">
        <v>12913</v>
      </c>
      <c r="T630" s="17">
        <v>5387</v>
      </c>
      <c r="U630" s="17">
        <v>50095</v>
      </c>
      <c r="V630" s="17">
        <v>16209</v>
      </c>
      <c r="W630" s="17">
        <v>0</v>
      </c>
      <c r="X630" s="17">
        <v>479828</v>
      </c>
      <c r="Y630" s="17">
        <v>0</v>
      </c>
      <c r="Z630" s="17">
        <v>0</v>
      </c>
      <c r="AA630" s="17">
        <v>16554141</v>
      </c>
      <c r="AB630" s="17">
        <v>0</v>
      </c>
      <c r="AC630" s="17">
        <v>100000</v>
      </c>
      <c r="AD630" s="17">
        <f t="shared" si="10"/>
        <v>14400030</v>
      </c>
    </row>
    <row r="631" spans="1:30" x14ac:dyDescent="0.3">
      <c r="A631" s="15" t="s">
        <v>1255</v>
      </c>
      <c r="B631" s="14" t="s">
        <v>1256</v>
      </c>
      <c r="C631" s="14">
        <v>1</v>
      </c>
      <c r="D631" s="14">
        <v>0</v>
      </c>
      <c r="E631" s="17">
        <v>4124733</v>
      </c>
      <c r="F631" s="17">
        <v>0</v>
      </c>
      <c r="G631" s="17">
        <v>100000</v>
      </c>
      <c r="H631" s="17">
        <v>3215</v>
      </c>
      <c r="I631" s="17">
        <v>924344</v>
      </c>
      <c r="J631" s="17">
        <v>736378</v>
      </c>
      <c r="K631" s="17">
        <v>0</v>
      </c>
      <c r="L631" s="17">
        <v>0</v>
      </c>
      <c r="M631" s="17">
        <v>0</v>
      </c>
      <c r="N631" s="17">
        <v>0</v>
      </c>
      <c r="O631" s="17">
        <v>0</v>
      </c>
      <c r="P631" s="17">
        <v>2115445</v>
      </c>
      <c r="Q631" s="17">
        <v>148444</v>
      </c>
      <c r="R631" s="17">
        <v>131000</v>
      </c>
      <c r="S631" s="17">
        <v>52191</v>
      </c>
      <c r="T631" s="17">
        <v>18166</v>
      </c>
      <c r="U631" s="17">
        <v>185352</v>
      </c>
      <c r="V631" s="17">
        <v>4300</v>
      </c>
      <c r="W631" s="17">
        <v>0</v>
      </c>
      <c r="X631" s="17">
        <v>0</v>
      </c>
      <c r="Y631" s="17">
        <v>424</v>
      </c>
      <c r="Z631" s="17">
        <v>0</v>
      </c>
      <c r="AA631" s="17">
        <v>8543992</v>
      </c>
      <c r="AB631" s="17">
        <v>0</v>
      </c>
      <c r="AC631" s="17">
        <v>0</v>
      </c>
      <c r="AD631" s="17">
        <f t="shared" si="10"/>
        <v>7807614</v>
      </c>
    </row>
    <row r="632" spans="1:30" x14ac:dyDescent="0.3">
      <c r="A632" s="15" t="s">
        <v>1257</v>
      </c>
      <c r="B632" s="14" t="s">
        <v>1258</v>
      </c>
      <c r="C632" s="14">
        <v>1</v>
      </c>
      <c r="D632" s="14">
        <v>0</v>
      </c>
      <c r="E632" s="17">
        <v>4819238</v>
      </c>
      <c r="F632" s="17">
        <v>0</v>
      </c>
      <c r="G632" s="17">
        <v>0</v>
      </c>
      <c r="H632" s="17">
        <v>0</v>
      </c>
      <c r="I632" s="17">
        <v>541854</v>
      </c>
      <c r="J632" s="17">
        <v>664157</v>
      </c>
      <c r="K632" s="17">
        <v>0</v>
      </c>
      <c r="L632" s="17">
        <v>0</v>
      </c>
      <c r="M632" s="17">
        <v>0</v>
      </c>
      <c r="N632" s="17">
        <v>0</v>
      </c>
      <c r="O632" s="17">
        <v>0</v>
      </c>
      <c r="P632" s="17">
        <v>1097344</v>
      </c>
      <c r="Q632" s="17">
        <v>238317</v>
      </c>
      <c r="R632" s="17">
        <v>84619</v>
      </c>
      <c r="S632" s="17">
        <v>67890</v>
      </c>
      <c r="T632" s="17">
        <v>28325</v>
      </c>
      <c r="U632" s="17">
        <v>269523</v>
      </c>
      <c r="V632" s="17">
        <v>0</v>
      </c>
      <c r="W632" s="17">
        <v>0</v>
      </c>
      <c r="X632" s="17">
        <v>0</v>
      </c>
      <c r="Y632" s="17">
        <v>0</v>
      </c>
      <c r="Z632" s="17">
        <v>0</v>
      </c>
      <c r="AA632" s="17">
        <v>7811267</v>
      </c>
      <c r="AB632" s="17">
        <v>0</v>
      </c>
      <c r="AC632" s="17">
        <v>0</v>
      </c>
      <c r="AD632" s="17">
        <f t="shared" si="10"/>
        <v>7147110</v>
      </c>
    </row>
    <row r="633" spans="1:30" x14ac:dyDescent="0.3">
      <c r="A633" s="15" t="s">
        <v>1259</v>
      </c>
      <c r="B633" s="14" t="s">
        <v>1260</v>
      </c>
      <c r="C633" s="14">
        <v>1</v>
      </c>
      <c r="D633" s="14">
        <v>0</v>
      </c>
      <c r="E633" s="17">
        <v>2244747</v>
      </c>
      <c r="F633" s="17">
        <v>0</v>
      </c>
      <c r="G633" s="17">
        <v>100000</v>
      </c>
      <c r="H633" s="17">
        <v>745</v>
      </c>
      <c r="I633" s="17">
        <v>719711</v>
      </c>
      <c r="J633" s="17">
        <v>1502901</v>
      </c>
      <c r="K633" s="17">
        <v>0</v>
      </c>
      <c r="L633" s="17">
        <v>0</v>
      </c>
      <c r="M633" s="17">
        <v>0</v>
      </c>
      <c r="N633" s="17">
        <v>0</v>
      </c>
      <c r="O633" s="17">
        <v>0</v>
      </c>
      <c r="P633" s="17">
        <v>782992</v>
      </c>
      <c r="Q633" s="17">
        <v>146523</v>
      </c>
      <c r="R633" s="17">
        <v>76317</v>
      </c>
      <c r="S633" s="17">
        <v>23759</v>
      </c>
      <c r="T633" s="17">
        <v>9912</v>
      </c>
      <c r="U633" s="17">
        <v>96637</v>
      </c>
      <c r="V633" s="17">
        <v>10325</v>
      </c>
      <c r="W633" s="17">
        <v>0</v>
      </c>
      <c r="X633" s="17">
        <v>0</v>
      </c>
      <c r="Y633" s="17">
        <v>3952</v>
      </c>
      <c r="Z633" s="17">
        <v>0</v>
      </c>
      <c r="AA633" s="17">
        <v>5718521</v>
      </c>
      <c r="AB633" s="17">
        <v>0</v>
      </c>
      <c r="AC633" s="17">
        <v>0</v>
      </c>
      <c r="AD633" s="17">
        <f t="shared" si="10"/>
        <v>4215620</v>
      </c>
    </row>
    <row r="634" spans="1:30" x14ac:dyDescent="0.3">
      <c r="A634" s="15" t="s">
        <v>1261</v>
      </c>
      <c r="B634" s="14" t="s">
        <v>1262</v>
      </c>
      <c r="C634" s="14">
        <v>1</v>
      </c>
      <c r="D634" s="14">
        <v>1</v>
      </c>
      <c r="E634" s="17">
        <v>4162940</v>
      </c>
      <c r="F634" s="17">
        <v>0</v>
      </c>
      <c r="G634" s="17">
        <v>349156</v>
      </c>
      <c r="H634" s="17">
        <v>0</v>
      </c>
      <c r="I634" s="17">
        <v>648622</v>
      </c>
      <c r="J634" s="17">
        <v>253725</v>
      </c>
      <c r="K634" s="17">
        <v>0</v>
      </c>
      <c r="L634" s="17">
        <v>0</v>
      </c>
      <c r="M634" s="17">
        <v>0</v>
      </c>
      <c r="N634" s="17">
        <v>0</v>
      </c>
      <c r="O634" s="17">
        <v>0</v>
      </c>
      <c r="P634" s="17">
        <v>881558</v>
      </c>
      <c r="Q634" s="17">
        <v>70888</v>
      </c>
      <c r="R634" s="17">
        <v>116665</v>
      </c>
      <c r="S634" s="17">
        <v>36746</v>
      </c>
      <c r="T634" s="17">
        <v>15331</v>
      </c>
      <c r="U634" s="17">
        <v>140965</v>
      </c>
      <c r="V634" s="17">
        <v>0</v>
      </c>
      <c r="W634" s="17">
        <v>0</v>
      </c>
      <c r="X634" s="17">
        <v>0</v>
      </c>
      <c r="Y634" s="17">
        <v>0</v>
      </c>
      <c r="Z634" s="17">
        <v>0</v>
      </c>
      <c r="AA634" s="17">
        <v>6676596</v>
      </c>
      <c r="AB634" s="17">
        <v>0</v>
      </c>
      <c r="AC634" s="17">
        <v>0</v>
      </c>
      <c r="AD634" s="17">
        <f t="shared" si="10"/>
        <v>6422871</v>
      </c>
    </row>
    <row r="635" spans="1:30" x14ac:dyDescent="0.3">
      <c r="A635" s="15" t="s">
        <v>1263</v>
      </c>
      <c r="B635" s="14" t="s">
        <v>1264</v>
      </c>
      <c r="C635" s="14">
        <v>1</v>
      </c>
      <c r="D635" s="14">
        <v>0</v>
      </c>
      <c r="E635" s="17">
        <v>3961441</v>
      </c>
      <c r="F635" s="17">
        <v>0</v>
      </c>
      <c r="G635" s="17">
        <v>323759</v>
      </c>
      <c r="H635" s="17">
        <v>0</v>
      </c>
      <c r="I635" s="17">
        <v>466495</v>
      </c>
      <c r="J635" s="17">
        <v>1459994</v>
      </c>
      <c r="K635" s="17">
        <v>0</v>
      </c>
      <c r="L635" s="17">
        <v>0</v>
      </c>
      <c r="M635" s="17">
        <v>0</v>
      </c>
      <c r="N635" s="17">
        <v>0</v>
      </c>
      <c r="O635" s="17">
        <v>0</v>
      </c>
      <c r="P635" s="17">
        <v>1224265</v>
      </c>
      <c r="Q635" s="17">
        <v>119360</v>
      </c>
      <c r="R635" s="17">
        <v>114734</v>
      </c>
      <c r="S635" s="17">
        <v>51307</v>
      </c>
      <c r="T635" s="17">
        <v>21406</v>
      </c>
      <c r="U635" s="17">
        <v>194206</v>
      </c>
      <c r="V635" s="17">
        <v>16577</v>
      </c>
      <c r="W635" s="17">
        <v>0</v>
      </c>
      <c r="X635" s="17">
        <v>0</v>
      </c>
      <c r="Y635" s="17">
        <v>0</v>
      </c>
      <c r="Z635" s="17">
        <v>0</v>
      </c>
      <c r="AA635" s="17">
        <v>7953544</v>
      </c>
      <c r="AB635" s="17">
        <v>0</v>
      </c>
      <c r="AC635" s="17">
        <v>0</v>
      </c>
      <c r="AD635" s="17">
        <f t="shared" si="10"/>
        <v>6493550</v>
      </c>
    </row>
    <row r="636" spans="1:30" x14ac:dyDescent="0.3">
      <c r="A636" s="15" t="s">
        <v>1265</v>
      </c>
      <c r="B636" s="14" t="s">
        <v>1266</v>
      </c>
      <c r="C636" s="14">
        <v>1</v>
      </c>
      <c r="D636" s="14">
        <v>0</v>
      </c>
      <c r="E636" s="17">
        <v>1304843</v>
      </c>
      <c r="F636" s="17">
        <v>0</v>
      </c>
      <c r="G636" s="17">
        <v>100000</v>
      </c>
      <c r="H636" s="17">
        <v>0</v>
      </c>
      <c r="I636" s="17">
        <v>221686</v>
      </c>
      <c r="J636" s="17">
        <v>469622</v>
      </c>
      <c r="K636" s="17">
        <v>0</v>
      </c>
      <c r="L636" s="17">
        <v>0</v>
      </c>
      <c r="M636" s="17">
        <v>0</v>
      </c>
      <c r="N636" s="17">
        <v>0</v>
      </c>
      <c r="O636" s="17">
        <v>0</v>
      </c>
      <c r="P636" s="17">
        <v>574310</v>
      </c>
      <c r="Q636" s="17">
        <v>183564</v>
      </c>
      <c r="R636" s="17">
        <v>0</v>
      </c>
      <c r="S636" s="17">
        <v>17437</v>
      </c>
      <c r="T636" s="17">
        <v>5985</v>
      </c>
      <c r="U636" s="17">
        <v>74327</v>
      </c>
      <c r="V636" s="17">
        <v>4761</v>
      </c>
      <c r="W636" s="17">
        <v>0</v>
      </c>
      <c r="X636" s="17">
        <v>0</v>
      </c>
      <c r="Y636" s="17">
        <v>7468</v>
      </c>
      <c r="Z636" s="17">
        <v>0</v>
      </c>
      <c r="AA636" s="17">
        <v>2964003</v>
      </c>
      <c r="AB636" s="17">
        <v>0</v>
      </c>
      <c r="AC636" s="17">
        <v>0</v>
      </c>
      <c r="AD636" s="17">
        <f t="shared" si="10"/>
        <v>2494381</v>
      </c>
    </row>
    <row r="637" spans="1:30" x14ac:dyDescent="0.3">
      <c r="A637" s="15" t="s">
        <v>1267</v>
      </c>
      <c r="B637" s="14" t="s">
        <v>1268</v>
      </c>
      <c r="C637" s="14">
        <v>1</v>
      </c>
      <c r="D637" s="14">
        <v>0</v>
      </c>
      <c r="E637" s="17">
        <v>1148961</v>
      </c>
      <c r="F637" s="17">
        <v>0</v>
      </c>
      <c r="G637" s="17">
        <v>0</v>
      </c>
      <c r="H637" s="17">
        <v>0</v>
      </c>
      <c r="I637" s="17">
        <v>41594</v>
      </c>
      <c r="J637" s="17">
        <v>899865</v>
      </c>
      <c r="K637" s="17">
        <v>0</v>
      </c>
      <c r="L637" s="17">
        <v>0</v>
      </c>
      <c r="M637" s="17">
        <v>0</v>
      </c>
      <c r="N637" s="17">
        <v>0</v>
      </c>
      <c r="O637" s="17">
        <v>0</v>
      </c>
      <c r="P637" s="17">
        <v>608017</v>
      </c>
      <c r="Q637" s="17">
        <v>26103</v>
      </c>
      <c r="R637" s="17">
        <v>13986</v>
      </c>
      <c r="S637" s="17">
        <v>29666</v>
      </c>
      <c r="T637" s="17">
        <v>12893</v>
      </c>
      <c r="U637" s="17">
        <v>107472</v>
      </c>
      <c r="V637" s="17">
        <v>0</v>
      </c>
      <c r="W637" s="17">
        <v>0</v>
      </c>
      <c r="X637" s="17">
        <v>0</v>
      </c>
      <c r="Y637" s="17">
        <v>9362</v>
      </c>
      <c r="Z637" s="17">
        <v>0</v>
      </c>
      <c r="AA637" s="17">
        <v>2897919</v>
      </c>
      <c r="AB637" s="17">
        <v>0</v>
      </c>
      <c r="AC637" s="17">
        <v>0</v>
      </c>
      <c r="AD637" s="17">
        <f t="shared" si="10"/>
        <v>1998054</v>
      </c>
    </row>
    <row r="638" spans="1:30" x14ac:dyDescent="0.3">
      <c r="A638" s="15" t="s">
        <v>1269</v>
      </c>
      <c r="B638" s="14" t="s">
        <v>1270</v>
      </c>
      <c r="C638" s="14">
        <v>1</v>
      </c>
      <c r="D638" s="14">
        <v>0</v>
      </c>
      <c r="E638" s="17">
        <v>6633348</v>
      </c>
      <c r="F638" s="17">
        <v>0</v>
      </c>
      <c r="G638" s="17">
        <v>0</v>
      </c>
      <c r="H638" s="17">
        <v>0</v>
      </c>
      <c r="I638" s="17">
        <v>1559425</v>
      </c>
      <c r="J638" s="17">
        <v>2910919</v>
      </c>
      <c r="K638" s="17">
        <v>0</v>
      </c>
      <c r="L638" s="17">
        <v>0</v>
      </c>
      <c r="M638" s="17">
        <v>0</v>
      </c>
      <c r="N638" s="17">
        <v>0</v>
      </c>
      <c r="O638" s="17">
        <v>0</v>
      </c>
      <c r="P638" s="17">
        <v>872414</v>
      </c>
      <c r="Q638" s="17">
        <v>140191</v>
      </c>
      <c r="R638" s="17">
        <v>124968</v>
      </c>
      <c r="S638" s="17">
        <v>55322</v>
      </c>
      <c r="T638" s="17">
        <v>20644</v>
      </c>
      <c r="U638" s="17">
        <v>169042</v>
      </c>
      <c r="V638" s="17">
        <v>36285</v>
      </c>
      <c r="W638" s="17">
        <v>0</v>
      </c>
      <c r="X638" s="17">
        <v>439235</v>
      </c>
      <c r="Y638" s="17">
        <v>0</v>
      </c>
      <c r="Z638" s="17">
        <v>0</v>
      </c>
      <c r="AA638" s="17">
        <v>12961793</v>
      </c>
      <c r="AB638" s="17">
        <v>0</v>
      </c>
      <c r="AC638" s="17">
        <v>0</v>
      </c>
      <c r="AD638" s="17">
        <f t="shared" si="10"/>
        <v>10050874</v>
      </c>
    </row>
    <row r="639" spans="1:30" x14ac:dyDescent="0.3">
      <c r="A639" s="15" t="s">
        <v>1271</v>
      </c>
      <c r="B639" s="14" t="s">
        <v>1272</v>
      </c>
      <c r="C639" s="14">
        <v>1</v>
      </c>
      <c r="D639" s="14">
        <v>0</v>
      </c>
      <c r="E639" s="17">
        <v>1843895</v>
      </c>
      <c r="F639" s="17">
        <v>0</v>
      </c>
      <c r="G639" s="17">
        <v>0</v>
      </c>
      <c r="H639" s="17">
        <v>0</v>
      </c>
      <c r="I639" s="17">
        <v>359066</v>
      </c>
      <c r="J639" s="17">
        <v>765724</v>
      </c>
      <c r="K639" s="17">
        <v>0</v>
      </c>
      <c r="L639" s="17">
        <v>0</v>
      </c>
      <c r="M639" s="17">
        <v>0</v>
      </c>
      <c r="N639" s="17">
        <v>0</v>
      </c>
      <c r="O639" s="17">
        <v>0</v>
      </c>
      <c r="P639" s="17">
        <v>593503</v>
      </c>
      <c r="Q639" s="17">
        <v>122675</v>
      </c>
      <c r="R639" s="17">
        <v>77669</v>
      </c>
      <c r="S639" s="17">
        <v>27788</v>
      </c>
      <c r="T639" s="17">
        <v>11593</v>
      </c>
      <c r="U639" s="17">
        <v>111258</v>
      </c>
      <c r="V639" s="17">
        <v>3412</v>
      </c>
      <c r="W639" s="17">
        <v>0</v>
      </c>
      <c r="X639" s="17">
        <v>0</v>
      </c>
      <c r="Y639" s="17">
        <v>6999</v>
      </c>
      <c r="Z639" s="17">
        <v>0</v>
      </c>
      <c r="AA639" s="17">
        <v>3923582</v>
      </c>
      <c r="AB639" s="17">
        <v>0</v>
      </c>
      <c r="AC639" s="17">
        <v>0</v>
      </c>
      <c r="AD639" s="17">
        <f t="shared" si="10"/>
        <v>3157858</v>
      </c>
    </row>
    <row r="640" spans="1:30" x14ac:dyDescent="0.3">
      <c r="A640" s="15" t="s">
        <v>1273</v>
      </c>
      <c r="B640" s="14" t="s">
        <v>1274</v>
      </c>
      <c r="C640" s="14">
        <v>1</v>
      </c>
      <c r="D640" s="14">
        <v>0</v>
      </c>
      <c r="E640" s="17">
        <v>2592543</v>
      </c>
      <c r="F640" s="17">
        <v>0</v>
      </c>
      <c r="G640" s="17">
        <v>100000</v>
      </c>
      <c r="H640" s="17">
        <v>0</v>
      </c>
      <c r="I640" s="17">
        <v>290840</v>
      </c>
      <c r="J640" s="17">
        <v>1231938</v>
      </c>
      <c r="K640" s="17">
        <v>0</v>
      </c>
      <c r="L640" s="17">
        <v>0</v>
      </c>
      <c r="M640" s="17">
        <v>0</v>
      </c>
      <c r="N640" s="17">
        <v>0</v>
      </c>
      <c r="O640" s="17">
        <v>0</v>
      </c>
      <c r="P640" s="17">
        <v>939240</v>
      </c>
      <c r="Q640" s="17">
        <v>44273</v>
      </c>
      <c r="R640" s="17">
        <v>208003</v>
      </c>
      <c r="S640" s="17">
        <v>32717</v>
      </c>
      <c r="T640" s="17">
        <v>11256</v>
      </c>
      <c r="U640" s="17">
        <v>93084</v>
      </c>
      <c r="V640" s="17">
        <v>17918</v>
      </c>
      <c r="W640" s="17">
        <v>0</v>
      </c>
      <c r="X640" s="17">
        <v>0</v>
      </c>
      <c r="Y640" s="17">
        <v>11221</v>
      </c>
      <c r="Z640" s="17">
        <v>0</v>
      </c>
      <c r="AA640" s="17">
        <v>5573033</v>
      </c>
      <c r="AB640" s="17">
        <v>0</v>
      </c>
      <c r="AC640" s="17">
        <v>0</v>
      </c>
      <c r="AD640" s="17">
        <f t="shared" si="10"/>
        <v>4341095</v>
      </c>
    </row>
    <row r="641" spans="1:30" x14ac:dyDescent="0.3">
      <c r="A641" s="15" t="s">
        <v>1275</v>
      </c>
      <c r="B641" s="14" t="s">
        <v>1276</v>
      </c>
      <c r="C641" s="14">
        <v>1</v>
      </c>
      <c r="D641" s="14">
        <v>0</v>
      </c>
      <c r="E641" s="17">
        <v>3190543</v>
      </c>
      <c r="F641" s="17">
        <v>0</v>
      </c>
      <c r="G641" s="17">
        <v>129492</v>
      </c>
      <c r="H641" s="17">
        <v>0</v>
      </c>
      <c r="I641" s="17">
        <v>405799</v>
      </c>
      <c r="J641" s="17">
        <v>396683</v>
      </c>
      <c r="K641" s="17">
        <v>0</v>
      </c>
      <c r="L641" s="17">
        <v>0</v>
      </c>
      <c r="M641" s="17">
        <v>0</v>
      </c>
      <c r="N641" s="17">
        <v>0</v>
      </c>
      <c r="O641" s="17">
        <v>0</v>
      </c>
      <c r="P641" s="17">
        <v>972180</v>
      </c>
      <c r="Q641" s="17">
        <v>33187</v>
      </c>
      <c r="R641" s="17">
        <v>94612</v>
      </c>
      <c r="S641" s="17">
        <v>11514</v>
      </c>
      <c r="T641" s="17">
        <v>10587</v>
      </c>
      <c r="U641" s="17">
        <v>91047</v>
      </c>
      <c r="V641" s="17">
        <v>2476</v>
      </c>
      <c r="W641" s="17">
        <v>0</v>
      </c>
      <c r="X641" s="17">
        <v>0</v>
      </c>
      <c r="Y641" s="17">
        <v>0</v>
      </c>
      <c r="Z641" s="17">
        <v>0</v>
      </c>
      <c r="AA641" s="17">
        <v>5338120</v>
      </c>
      <c r="AB641" s="17">
        <v>0</v>
      </c>
      <c r="AC641" s="17">
        <v>0</v>
      </c>
      <c r="AD641" s="17">
        <f t="shared" si="10"/>
        <v>4941437</v>
      </c>
    </row>
    <row r="642" spans="1:30" x14ac:dyDescent="0.3">
      <c r="A642" s="15" t="s">
        <v>1277</v>
      </c>
      <c r="B642" s="14" t="s">
        <v>1278</v>
      </c>
      <c r="C642" s="14">
        <v>1</v>
      </c>
      <c r="D642" s="14">
        <v>0</v>
      </c>
      <c r="E642" s="17">
        <v>3771129</v>
      </c>
      <c r="F642" s="17">
        <v>0</v>
      </c>
      <c r="G642" s="17">
        <v>193387</v>
      </c>
      <c r="H642" s="17">
        <v>0</v>
      </c>
      <c r="I642" s="17">
        <v>553268</v>
      </c>
      <c r="J642" s="17">
        <v>1143306</v>
      </c>
      <c r="K642" s="17">
        <v>0</v>
      </c>
      <c r="L642" s="17">
        <v>0</v>
      </c>
      <c r="M642" s="17">
        <v>0</v>
      </c>
      <c r="N642" s="17">
        <v>0</v>
      </c>
      <c r="O642" s="17">
        <v>0</v>
      </c>
      <c r="P642" s="17">
        <v>721915</v>
      </c>
      <c r="Q642" s="17">
        <v>103812</v>
      </c>
      <c r="R642" s="17">
        <v>168831</v>
      </c>
      <c r="S642" s="17">
        <v>34305</v>
      </c>
      <c r="T642" s="17">
        <v>14312</v>
      </c>
      <c r="U642" s="17">
        <v>132170</v>
      </c>
      <c r="V642" s="17">
        <v>16792</v>
      </c>
      <c r="W642" s="17">
        <v>0</v>
      </c>
      <c r="X642" s="17">
        <v>0</v>
      </c>
      <c r="Y642" s="17">
        <v>0</v>
      </c>
      <c r="Z642" s="17">
        <v>0</v>
      </c>
      <c r="AA642" s="17">
        <v>6853227</v>
      </c>
      <c r="AB642" s="17">
        <v>0</v>
      </c>
      <c r="AC642" s="17">
        <v>0</v>
      </c>
      <c r="AD642" s="17">
        <f t="shared" si="10"/>
        <v>5709921</v>
      </c>
    </row>
    <row r="643" spans="1:30" x14ac:dyDescent="0.3">
      <c r="A643" s="15" t="s">
        <v>1279</v>
      </c>
      <c r="B643" s="14" t="s">
        <v>1280</v>
      </c>
      <c r="C643" s="14">
        <v>1</v>
      </c>
      <c r="D643" s="14">
        <v>0</v>
      </c>
      <c r="E643" s="17">
        <v>2103877</v>
      </c>
      <c r="F643" s="17">
        <v>0</v>
      </c>
      <c r="G643" s="17">
        <v>0</v>
      </c>
      <c r="H643" s="17">
        <v>0</v>
      </c>
      <c r="I643" s="17">
        <v>241372</v>
      </c>
      <c r="J643" s="17">
        <v>1029087</v>
      </c>
      <c r="K643" s="17">
        <v>0</v>
      </c>
      <c r="L643" s="17">
        <v>0</v>
      </c>
      <c r="M643" s="17">
        <v>0</v>
      </c>
      <c r="N643" s="17">
        <v>0</v>
      </c>
      <c r="O643" s="17">
        <v>0</v>
      </c>
      <c r="P643" s="17">
        <v>756345</v>
      </c>
      <c r="Q643" s="17">
        <v>84139</v>
      </c>
      <c r="R643" s="17">
        <v>56231</v>
      </c>
      <c r="S643" s="17">
        <v>30560</v>
      </c>
      <c r="T643" s="17">
        <v>12750</v>
      </c>
      <c r="U643" s="17">
        <v>118714</v>
      </c>
      <c r="V643" s="17">
        <v>10763</v>
      </c>
      <c r="W643" s="17">
        <v>0</v>
      </c>
      <c r="X643" s="17">
        <v>0</v>
      </c>
      <c r="Y643" s="17">
        <v>6878</v>
      </c>
      <c r="Z643" s="17">
        <v>0</v>
      </c>
      <c r="AA643" s="17">
        <v>4450716</v>
      </c>
      <c r="AB643" s="17">
        <v>508</v>
      </c>
      <c r="AC643" s="17">
        <v>0</v>
      </c>
      <c r="AD643" s="17">
        <f t="shared" si="10"/>
        <v>3421629</v>
      </c>
    </row>
    <row r="644" spans="1:30" x14ac:dyDescent="0.3">
      <c r="A644" s="15" t="s">
        <v>1281</v>
      </c>
      <c r="B644" s="14" t="s">
        <v>1282</v>
      </c>
      <c r="C644" s="14">
        <v>1</v>
      </c>
      <c r="D644" s="14">
        <v>0</v>
      </c>
      <c r="E644" s="17">
        <v>3533029</v>
      </c>
      <c r="F644" s="17">
        <v>0</v>
      </c>
      <c r="G644" s="17">
        <v>0</v>
      </c>
      <c r="H644" s="17">
        <v>1370</v>
      </c>
      <c r="I644" s="17">
        <v>318671</v>
      </c>
      <c r="J644" s="17">
        <v>24682</v>
      </c>
      <c r="K644" s="17">
        <v>1249</v>
      </c>
      <c r="L644" s="17">
        <v>0</v>
      </c>
      <c r="M644" s="17">
        <v>0</v>
      </c>
      <c r="N644" s="17">
        <v>0</v>
      </c>
      <c r="O644" s="17">
        <v>0</v>
      </c>
      <c r="P644" s="17">
        <v>763963</v>
      </c>
      <c r="Q644" s="17">
        <v>157399</v>
      </c>
      <c r="R644" s="17">
        <v>86468</v>
      </c>
      <c r="S644" s="17">
        <v>41959</v>
      </c>
      <c r="T644" s="17">
        <v>17506</v>
      </c>
      <c r="U644" s="17">
        <v>126519</v>
      </c>
      <c r="V644" s="17">
        <v>0</v>
      </c>
      <c r="W644" s="17">
        <v>0</v>
      </c>
      <c r="X644" s="17">
        <v>393733</v>
      </c>
      <c r="Y644" s="17">
        <v>615</v>
      </c>
      <c r="Z644" s="17">
        <v>0</v>
      </c>
      <c r="AA644" s="17">
        <v>5467163</v>
      </c>
      <c r="AB644" s="17">
        <v>0</v>
      </c>
      <c r="AC644" s="17">
        <v>0</v>
      </c>
      <c r="AD644" s="17">
        <f t="shared" si="10"/>
        <v>5441232</v>
      </c>
    </row>
    <row r="645" spans="1:30" x14ac:dyDescent="0.3">
      <c r="A645" s="15" t="s">
        <v>1283</v>
      </c>
      <c r="B645" s="14" t="s">
        <v>1284</v>
      </c>
      <c r="C645" s="14">
        <v>1</v>
      </c>
      <c r="D645" s="14">
        <v>0</v>
      </c>
      <c r="E645" s="17">
        <v>1862267</v>
      </c>
      <c r="F645" s="17">
        <v>0</v>
      </c>
      <c r="G645" s="17">
        <v>167166</v>
      </c>
      <c r="H645" s="17">
        <v>0</v>
      </c>
      <c r="I645" s="17">
        <v>474745</v>
      </c>
      <c r="J645" s="17">
        <v>238915</v>
      </c>
      <c r="K645" s="17">
        <v>0</v>
      </c>
      <c r="L645" s="17">
        <v>0</v>
      </c>
      <c r="M645" s="17">
        <v>0</v>
      </c>
      <c r="N645" s="17">
        <v>0</v>
      </c>
      <c r="O645" s="17">
        <v>0</v>
      </c>
      <c r="P645" s="17">
        <v>264629</v>
      </c>
      <c r="Q645" s="17">
        <v>138285</v>
      </c>
      <c r="R645" s="17">
        <v>121019</v>
      </c>
      <c r="S645" s="17">
        <v>17662</v>
      </c>
      <c r="T645" s="17">
        <v>7368</v>
      </c>
      <c r="U645" s="17">
        <v>71706</v>
      </c>
      <c r="V645" s="17">
        <v>3510</v>
      </c>
      <c r="W645" s="17">
        <v>0</v>
      </c>
      <c r="X645" s="17">
        <v>94561</v>
      </c>
      <c r="Y645" s="17">
        <v>0</v>
      </c>
      <c r="Z645" s="17">
        <v>0</v>
      </c>
      <c r="AA645" s="17">
        <v>3461833</v>
      </c>
      <c r="AB645" s="17">
        <v>0</v>
      </c>
      <c r="AC645" s="17">
        <v>0</v>
      </c>
      <c r="AD645" s="17">
        <f t="shared" si="10"/>
        <v>3222918</v>
      </c>
    </row>
    <row r="646" spans="1:30" x14ac:dyDescent="0.3">
      <c r="A646" s="15" t="s">
        <v>1285</v>
      </c>
      <c r="B646" s="14" t="s">
        <v>1286</v>
      </c>
      <c r="C646" s="14">
        <v>1</v>
      </c>
      <c r="D646" s="14">
        <v>0</v>
      </c>
      <c r="E646" s="17">
        <v>3296046</v>
      </c>
      <c r="F646" s="17">
        <v>0</v>
      </c>
      <c r="G646" s="17">
        <v>0</v>
      </c>
      <c r="H646" s="17">
        <v>0</v>
      </c>
      <c r="I646" s="17">
        <v>371414</v>
      </c>
      <c r="J646" s="17">
        <v>37744</v>
      </c>
      <c r="K646" s="17">
        <v>4212</v>
      </c>
      <c r="L646" s="17">
        <v>0</v>
      </c>
      <c r="M646" s="17">
        <v>0</v>
      </c>
      <c r="N646" s="17">
        <v>0</v>
      </c>
      <c r="O646" s="17">
        <v>0</v>
      </c>
      <c r="P646" s="17">
        <v>366288</v>
      </c>
      <c r="Q646" s="17">
        <v>49128</v>
      </c>
      <c r="R646" s="17">
        <v>93836</v>
      </c>
      <c r="S646" s="17">
        <v>64909</v>
      </c>
      <c r="T646" s="17">
        <v>27081</v>
      </c>
      <c r="U646" s="17">
        <v>271853</v>
      </c>
      <c r="V646" s="17">
        <v>0</v>
      </c>
      <c r="W646" s="17">
        <v>0</v>
      </c>
      <c r="X646" s="17">
        <v>0</v>
      </c>
      <c r="Y646" s="17">
        <v>13169</v>
      </c>
      <c r="Z646" s="17">
        <v>0</v>
      </c>
      <c r="AA646" s="17">
        <v>4595680</v>
      </c>
      <c r="AB646" s="17">
        <v>0</v>
      </c>
      <c r="AC646" s="17">
        <v>0</v>
      </c>
      <c r="AD646" s="17">
        <f t="shared" ref="AD646:AD680" si="11">AA646-J646-K646</f>
        <v>4553724</v>
      </c>
    </row>
    <row r="647" spans="1:30" x14ac:dyDescent="0.3">
      <c r="A647" s="15" t="s">
        <v>1287</v>
      </c>
      <c r="B647" s="14" t="s">
        <v>1288</v>
      </c>
      <c r="C647" s="14">
        <v>1</v>
      </c>
      <c r="D647" s="14">
        <v>0</v>
      </c>
      <c r="E647" s="17">
        <v>4792505</v>
      </c>
      <c r="F647" s="17">
        <v>0</v>
      </c>
      <c r="G647" s="17">
        <v>0</v>
      </c>
      <c r="H647" s="17">
        <v>0</v>
      </c>
      <c r="I647" s="17">
        <v>241223</v>
      </c>
      <c r="J647" s="17">
        <v>1470757</v>
      </c>
      <c r="K647" s="17">
        <v>0</v>
      </c>
      <c r="L647" s="17">
        <v>0</v>
      </c>
      <c r="M647" s="17">
        <v>0</v>
      </c>
      <c r="N647" s="17">
        <v>9239</v>
      </c>
      <c r="O647" s="17">
        <v>2605</v>
      </c>
      <c r="P647" s="17">
        <v>0</v>
      </c>
      <c r="Q647" s="17">
        <v>193865</v>
      </c>
      <c r="R647" s="17">
        <v>242971</v>
      </c>
      <c r="S647" s="17">
        <v>104920</v>
      </c>
      <c r="T647" s="17">
        <v>43775</v>
      </c>
      <c r="U647" s="17">
        <v>369480</v>
      </c>
      <c r="V647" s="17">
        <v>0</v>
      </c>
      <c r="W647" s="17">
        <v>0</v>
      </c>
      <c r="X647" s="17">
        <v>313660</v>
      </c>
      <c r="Y647" s="17">
        <v>37078</v>
      </c>
      <c r="Z647" s="17">
        <v>0</v>
      </c>
      <c r="AA647" s="17">
        <v>7822078</v>
      </c>
      <c r="AB647" s="17">
        <v>0</v>
      </c>
      <c r="AC647" s="17">
        <v>0</v>
      </c>
      <c r="AD647" s="17">
        <f t="shared" si="11"/>
        <v>6351321</v>
      </c>
    </row>
    <row r="648" spans="1:30" x14ac:dyDescent="0.3">
      <c r="A648" s="15" t="s">
        <v>1289</v>
      </c>
      <c r="B648" s="14" t="s">
        <v>1290</v>
      </c>
      <c r="C648" s="14">
        <v>1</v>
      </c>
      <c r="D648" s="14">
        <v>0</v>
      </c>
      <c r="E648" s="17">
        <v>3176075</v>
      </c>
      <c r="F648" s="17">
        <v>0</v>
      </c>
      <c r="G648" s="17">
        <v>822562</v>
      </c>
      <c r="H648" s="17">
        <v>0</v>
      </c>
      <c r="I648" s="17">
        <v>458774</v>
      </c>
      <c r="J648" s="17">
        <v>600360</v>
      </c>
      <c r="K648" s="17">
        <v>0</v>
      </c>
      <c r="L648" s="17">
        <v>0</v>
      </c>
      <c r="M648" s="17">
        <v>0</v>
      </c>
      <c r="N648" s="17">
        <v>0</v>
      </c>
      <c r="O648" s="17">
        <v>0</v>
      </c>
      <c r="P648" s="17">
        <v>1070350</v>
      </c>
      <c r="Q648" s="17">
        <v>38737</v>
      </c>
      <c r="R648" s="17">
        <v>160992</v>
      </c>
      <c r="S648" s="17">
        <v>38244</v>
      </c>
      <c r="T648" s="17">
        <v>15956</v>
      </c>
      <c r="U648" s="17">
        <v>118306</v>
      </c>
      <c r="V648" s="17">
        <v>7353</v>
      </c>
      <c r="W648" s="17">
        <v>0</v>
      </c>
      <c r="X648" s="17">
        <v>0</v>
      </c>
      <c r="Y648" s="17">
        <v>8528</v>
      </c>
      <c r="Z648" s="17">
        <v>0</v>
      </c>
      <c r="AA648" s="17">
        <v>6516237</v>
      </c>
      <c r="AB648" s="17">
        <v>0</v>
      </c>
      <c r="AC648" s="17">
        <v>0</v>
      </c>
      <c r="AD648" s="17">
        <f t="shared" si="11"/>
        <v>5915877</v>
      </c>
    </row>
    <row r="649" spans="1:30" x14ac:dyDescent="0.3">
      <c r="A649" s="15" t="s">
        <v>1291</v>
      </c>
      <c r="B649" s="14" t="s">
        <v>1292</v>
      </c>
      <c r="C649" s="14">
        <v>1</v>
      </c>
      <c r="D649" s="14">
        <v>0</v>
      </c>
      <c r="E649" s="17">
        <v>651461</v>
      </c>
      <c r="F649" s="17">
        <v>0</v>
      </c>
      <c r="G649" s="17">
        <v>22343</v>
      </c>
      <c r="H649" s="17">
        <v>0</v>
      </c>
      <c r="I649" s="17">
        <v>92771</v>
      </c>
      <c r="J649" s="17">
        <v>151993</v>
      </c>
      <c r="K649" s="17">
        <v>0</v>
      </c>
      <c r="L649" s="17">
        <v>0</v>
      </c>
      <c r="M649" s="17">
        <v>0</v>
      </c>
      <c r="N649" s="17">
        <v>0</v>
      </c>
      <c r="O649" s="17">
        <v>0</v>
      </c>
      <c r="P649" s="17">
        <v>314677</v>
      </c>
      <c r="Q649" s="17">
        <v>0</v>
      </c>
      <c r="R649" s="17">
        <v>0</v>
      </c>
      <c r="S649" s="17">
        <v>4315</v>
      </c>
      <c r="T649" s="17">
        <v>1192</v>
      </c>
      <c r="U649" s="17">
        <v>24640</v>
      </c>
      <c r="V649" s="17">
        <v>0</v>
      </c>
      <c r="W649" s="17">
        <v>0</v>
      </c>
      <c r="X649" s="17">
        <v>43200</v>
      </c>
      <c r="Y649" s="17">
        <v>0</v>
      </c>
      <c r="Z649" s="17">
        <v>0</v>
      </c>
      <c r="AA649" s="17">
        <v>1306592</v>
      </c>
      <c r="AB649" s="17">
        <v>0</v>
      </c>
      <c r="AC649" s="17">
        <v>0</v>
      </c>
      <c r="AD649" s="17">
        <f t="shared" si="11"/>
        <v>1154599</v>
      </c>
    </row>
    <row r="650" spans="1:30" x14ac:dyDescent="0.3">
      <c r="A650" s="15" t="s">
        <v>1293</v>
      </c>
      <c r="B650" s="14" t="s">
        <v>1294</v>
      </c>
      <c r="C650" s="14">
        <v>1</v>
      </c>
      <c r="D650" s="14">
        <v>0</v>
      </c>
      <c r="E650" s="17">
        <v>2415711</v>
      </c>
      <c r="F650" s="17">
        <v>0</v>
      </c>
      <c r="G650" s="17">
        <v>806693</v>
      </c>
      <c r="H650" s="17">
        <v>0</v>
      </c>
      <c r="I650" s="17">
        <v>560634</v>
      </c>
      <c r="J650" s="17">
        <v>438019</v>
      </c>
      <c r="K650" s="17">
        <v>0</v>
      </c>
      <c r="L650" s="17">
        <v>0</v>
      </c>
      <c r="M650" s="17">
        <v>0</v>
      </c>
      <c r="N650" s="17">
        <v>0</v>
      </c>
      <c r="O650" s="17">
        <v>0</v>
      </c>
      <c r="P650" s="17">
        <v>1204791</v>
      </c>
      <c r="Q650" s="17">
        <v>79321</v>
      </c>
      <c r="R650" s="17">
        <v>260206</v>
      </c>
      <c r="S650" s="17">
        <v>21392</v>
      </c>
      <c r="T650" s="17">
        <v>8925</v>
      </c>
      <c r="U650" s="17">
        <v>87317</v>
      </c>
      <c r="V650" s="17">
        <v>4320</v>
      </c>
      <c r="W650" s="17">
        <v>0</v>
      </c>
      <c r="X650" s="17">
        <v>0</v>
      </c>
      <c r="Y650" s="17">
        <v>0</v>
      </c>
      <c r="Z650" s="17">
        <v>0</v>
      </c>
      <c r="AA650" s="17">
        <v>5887329</v>
      </c>
      <c r="AB650" s="17">
        <v>0</v>
      </c>
      <c r="AC650" s="17">
        <v>0</v>
      </c>
      <c r="AD650" s="17">
        <f t="shared" si="11"/>
        <v>5449310</v>
      </c>
    </row>
    <row r="651" spans="1:30" x14ac:dyDescent="0.3">
      <c r="A651" s="15" t="s">
        <v>1295</v>
      </c>
      <c r="B651" s="14" t="s">
        <v>1296</v>
      </c>
      <c r="C651" s="14">
        <v>1</v>
      </c>
      <c r="D651" s="14">
        <v>0</v>
      </c>
      <c r="E651" s="17">
        <v>3234227</v>
      </c>
      <c r="F651" s="17">
        <v>0</v>
      </c>
      <c r="G651" s="17">
        <v>183316</v>
      </c>
      <c r="H651" s="17">
        <v>0</v>
      </c>
      <c r="I651" s="17">
        <v>296257</v>
      </c>
      <c r="J651" s="17">
        <v>2206127</v>
      </c>
      <c r="K651" s="17">
        <v>0</v>
      </c>
      <c r="L651" s="17">
        <v>0</v>
      </c>
      <c r="M651" s="17">
        <v>0</v>
      </c>
      <c r="N651" s="17">
        <v>0</v>
      </c>
      <c r="O651" s="17">
        <v>0</v>
      </c>
      <c r="P651" s="17">
        <v>1069807</v>
      </c>
      <c r="Q651" s="17">
        <v>343655</v>
      </c>
      <c r="R651" s="17">
        <v>235310</v>
      </c>
      <c r="S651" s="17">
        <v>25736</v>
      </c>
      <c r="T651" s="17">
        <v>10737</v>
      </c>
      <c r="U651" s="17">
        <v>98909</v>
      </c>
      <c r="V651" s="17">
        <v>16714</v>
      </c>
      <c r="W651" s="17">
        <v>0</v>
      </c>
      <c r="X651" s="17">
        <v>0</v>
      </c>
      <c r="Y651" s="17">
        <v>0</v>
      </c>
      <c r="Z651" s="17">
        <v>0</v>
      </c>
      <c r="AA651" s="17">
        <v>7720795</v>
      </c>
      <c r="AB651" s="17">
        <v>0</v>
      </c>
      <c r="AC651" s="17">
        <v>0</v>
      </c>
      <c r="AD651" s="17">
        <f t="shared" si="11"/>
        <v>5514668</v>
      </c>
    </row>
    <row r="652" spans="1:30" x14ac:dyDescent="0.3">
      <c r="A652" s="15" t="s">
        <v>1297</v>
      </c>
      <c r="B652" s="14" t="s">
        <v>1298</v>
      </c>
      <c r="C652" s="14">
        <v>1</v>
      </c>
      <c r="D652" s="14">
        <v>0</v>
      </c>
      <c r="E652" s="17">
        <v>75989804</v>
      </c>
      <c r="F652" s="17">
        <v>790144</v>
      </c>
      <c r="G652" s="17">
        <v>2045117</v>
      </c>
      <c r="H652" s="17">
        <v>0</v>
      </c>
      <c r="I652" s="17">
        <v>7144997</v>
      </c>
      <c r="J652" s="17">
        <v>9140092</v>
      </c>
      <c r="K652" s="17">
        <v>0</v>
      </c>
      <c r="L652" s="17">
        <v>0</v>
      </c>
      <c r="M652" s="17">
        <v>0</v>
      </c>
      <c r="N652" s="17">
        <v>0</v>
      </c>
      <c r="O652" s="17">
        <v>0</v>
      </c>
      <c r="P652" s="17">
        <v>5610769</v>
      </c>
      <c r="Q652" s="17">
        <v>2197927</v>
      </c>
      <c r="R652" s="17">
        <v>1619917</v>
      </c>
      <c r="S652" s="17">
        <v>128933</v>
      </c>
      <c r="T652" s="17">
        <v>34218</v>
      </c>
      <c r="U652" s="17">
        <v>564385</v>
      </c>
      <c r="V652" s="17">
        <v>132889</v>
      </c>
      <c r="W652" s="17">
        <v>0</v>
      </c>
      <c r="X652" s="17">
        <v>2856466</v>
      </c>
      <c r="Y652" s="17">
        <v>305348</v>
      </c>
      <c r="Z652" s="17">
        <v>0</v>
      </c>
      <c r="AA652" s="17">
        <v>108561006</v>
      </c>
      <c r="AB652" s="17">
        <v>0</v>
      </c>
      <c r="AC652" s="17">
        <v>1603072</v>
      </c>
      <c r="AD652" s="17">
        <f t="shared" si="11"/>
        <v>99420914</v>
      </c>
    </row>
    <row r="653" spans="1:30" x14ac:dyDescent="0.3">
      <c r="A653" s="15" t="s">
        <v>1299</v>
      </c>
      <c r="B653" s="14" t="s">
        <v>1300</v>
      </c>
      <c r="C653" s="14">
        <v>1</v>
      </c>
      <c r="D653" s="14">
        <v>0</v>
      </c>
      <c r="E653" s="17">
        <v>3912755</v>
      </c>
      <c r="F653" s="17">
        <v>0</v>
      </c>
      <c r="G653" s="17">
        <v>0</v>
      </c>
      <c r="H653" s="17">
        <v>0</v>
      </c>
      <c r="I653" s="17">
        <v>1921116</v>
      </c>
      <c r="J653" s="17">
        <v>1825591</v>
      </c>
      <c r="K653" s="17">
        <v>0</v>
      </c>
      <c r="L653" s="17">
        <v>0</v>
      </c>
      <c r="M653" s="17">
        <v>0</v>
      </c>
      <c r="N653" s="17">
        <v>0</v>
      </c>
      <c r="O653" s="17">
        <v>0</v>
      </c>
      <c r="P653" s="17">
        <v>1290899</v>
      </c>
      <c r="Q653" s="17">
        <v>269410</v>
      </c>
      <c r="R653" s="17">
        <v>102931</v>
      </c>
      <c r="S653" s="17">
        <v>55846</v>
      </c>
      <c r="T653" s="17">
        <v>23300</v>
      </c>
      <c r="U653" s="17">
        <v>222457</v>
      </c>
      <c r="V653" s="17">
        <v>18766</v>
      </c>
      <c r="W653" s="17">
        <v>0</v>
      </c>
      <c r="X653" s="17">
        <v>0</v>
      </c>
      <c r="Y653" s="17">
        <v>29997</v>
      </c>
      <c r="Z653" s="17">
        <v>0</v>
      </c>
      <c r="AA653" s="17">
        <v>9673068</v>
      </c>
      <c r="AB653" s="17">
        <v>0</v>
      </c>
      <c r="AC653" s="17">
        <v>0</v>
      </c>
      <c r="AD653" s="17">
        <f t="shared" si="11"/>
        <v>7847477</v>
      </c>
    </row>
    <row r="654" spans="1:30" x14ac:dyDescent="0.3">
      <c r="A654" s="15" t="s">
        <v>1301</v>
      </c>
      <c r="B654" s="14" t="s">
        <v>1302</v>
      </c>
      <c r="C654" s="14">
        <v>1</v>
      </c>
      <c r="D654" s="14">
        <v>0</v>
      </c>
      <c r="E654" s="17">
        <v>29190007</v>
      </c>
      <c r="F654" s="17">
        <v>0</v>
      </c>
      <c r="G654" s="17">
        <v>663963</v>
      </c>
      <c r="H654" s="17">
        <v>13639</v>
      </c>
      <c r="I654" s="17">
        <v>6608876</v>
      </c>
      <c r="J654" s="17">
        <v>6116241</v>
      </c>
      <c r="K654" s="17">
        <v>0</v>
      </c>
      <c r="L654" s="17">
        <v>0</v>
      </c>
      <c r="M654" s="17">
        <v>0</v>
      </c>
      <c r="N654" s="17">
        <v>0</v>
      </c>
      <c r="O654" s="17">
        <v>0</v>
      </c>
      <c r="P654" s="17">
        <v>5221896</v>
      </c>
      <c r="Q654" s="17">
        <v>496649</v>
      </c>
      <c r="R654" s="17">
        <v>868670</v>
      </c>
      <c r="S654" s="17">
        <v>197557</v>
      </c>
      <c r="T654" s="17">
        <v>65935</v>
      </c>
      <c r="U654" s="17">
        <v>709602</v>
      </c>
      <c r="V654" s="17">
        <v>147767</v>
      </c>
      <c r="W654" s="17">
        <v>0</v>
      </c>
      <c r="X654" s="17">
        <v>1450654</v>
      </c>
      <c r="Y654" s="17">
        <v>0</v>
      </c>
      <c r="Z654" s="17">
        <v>0</v>
      </c>
      <c r="AA654" s="17">
        <v>51751456</v>
      </c>
      <c r="AB654" s="17">
        <v>0</v>
      </c>
      <c r="AC654" s="17">
        <v>0</v>
      </c>
      <c r="AD654" s="17">
        <f t="shared" si="11"/>
        <v>45635215</v>
      </c>
    </row>
    <row r="655" spans="1:30" x14ac:dyDescent="0.3">
      <c r="A655" s="15" t="s">
        <v>1303</v>
      </c>
      <c r="B655" s="14" t="s">
        <v>1304</v>
      </c>
      <c r="C655" s="14">
        <v>1</v>
      </c>
      <c r="D655" s="14">
        <v>0</v>
      </c>
      <c r="E655" s="17">
        <v>2033022</v>
      </c>
      <c r="F655" s="17">
        <v>0</v>
      </c>
      <c r="G655" s="17">
        <v>0</v>
      </c>
      <c r="H655" s="17">
        <v>0</v>
      </c>
      <c r="I655" s="17">
        <v>353028</v>
      </c>
      <c r="J655" s="17">
        <v>736072</v>
      </c>
      <c r="K655" s="17">
        <v>0</v>
      </c>
      <c r="L655" s="17">
        <v>0</v>
      </c>
      <c r="M655" s="17">
        <v>0</v>
      </c>
      <c r="N655" s="17">
        <v>0</v>
      </c>
      <c r="O655" s="17">
        <v>0</v>
      </c>
      <c r="P655" s="17">
        <v>1394075</v>
      </c>
      <c r="Q655" s="17">
        <v>132991</v>
      </c>
      <c r="R655" s="17">
        <v>60430</v>
      </c>
      <c r="S655" s="17">
        <v>34829</v>
      </c>
      <c r="T655" s="17">
        <v>14531</v>
      </c>
      <c r="U655" s="17">
        <v>140325</v>
      </c>
      <c r="V655" s="17">
        <v>0</v>
      </c>
      <c r="W655" s="17">
        <v>0</v>
      </c>
      <c r="X655" s="17">
        <v>0</v>
      </c>
      <c r="Y655" s="17">
        <v>2184</v>
      </c>
      <c r="Z655" s="17">
        <v>0</v>
      </c>
      <c r="AA655" s="17">
        <v>4901487</v>
      </c>
      <c r="AB655" s="17">
        <v>0</v>
      </c>
      <c r="AC655" s="17">
        <v>0</v>
      </c>
      <c r="AD655" s="17">
        <f t="shared" si="11"/>
        <v>4165415</v>
      </c>
    </row>
    <row r="656" spans="1:30" x14ac:dyDescent="0.3">
      <c r="A656" s="15" t="s">
        <v>1305</v>
      </c>
      <c r="B656" s="14" t="s">
        <v>1306</v>
      </c>
      <c r="C656" s="14">
        <v>1</v>
      </c>
      <c r="D656" s="14">
        <v>0</v>
      </c>
      <c r="E656" s="17">
        <v>1374552</v>
      </c>
      <c r="F656" s="17">
        <v>0</v>
      </c>
      <c r="G656" s="17">
        <v>100000</v>
      </c>
      <c r="H656" s="17">
        <v>0</v>
      </c>
      <c r="I656" s="17">
        <v>381469</v>
      </c>
      <c r="J656" s="17">
        <v>214856</v>
      </c>
      <c r="K656" s="17">
        <v>0</v>
      </c>
      <c r="L656" s="17">
        <v>0</v>
      </c>
      <c r="M656" s="17">
        <v>0</v>
      </c>
      <c r="N656" s="17">
        <v>0</v>
      </c>
      <c r="O656" s="17">
        <v>0</v>
      </c>
      <c r="P656" s="17">
        <v>575328</v>
      </c>
      <c r="Q656" s="17">
        <v>90753</v>
      </c>
      <c r="R656" s="17">
        <v>41169</v>
      </c>
      <c r="S656" s="17">
        <v>16014</v>
      </c>
      <c r="T656" s="17">
        <v>6681</v>
      </c>
      <c r="U656" s="17">
        <v>64541</v>
      </c>
      <c r="V656" s="17">
        <v>880</v>
      </c>
      <c r="W656" s="17">
        <v>0</v>
      </c>
      <c r="X656" s="17">
        <v>0</v>
      </c>
      <c r="Y656" s="17">
        <v>1304</v>
      </c>
      <c r="Z656" s="17">
        <v>0</v>
      </c>
      <c r="AA656" s="17">
        <v>2867547</v>
      </c>
      <c r="AB656" s="17">
        <v>0</v>
      </c>
      <c r="AC656" s="17">
        <v>0</v>
      </c>
      <c r="AD656" s="17">
        <f t="shared" si="11"/>
        <v>2652691</v>
      </c>
    </row>
    <row r="657" spans="1:30" x14ac:dyDescent="0.3">
      <c r="A657" s="15" t="s">
        <v>1307</v>
      </c>
      <c r="B657" s="14" t="s">
        <v>1308</v>
      </c>
      <c r="C657" s="14">
        <v>1</v>
      </c>
      <c r="D657" s="14">
        <v>0</v>
      </c>
      <c r="E657" s="17">
        <v>14355885</v>
      </c>
      <c r="F657" s="17">
        <v>0</v>
      </c>
      <c r="G657" s="17">
        <v>299227</v>
      </c>
      <c r="H657" s="17">
        <v>0</v>
      </c>
      <c r="I657" s="17">
        <v>4248168</v>
      </c>
      <c r="J657" s="17">
        <v>3042533</v>
      </c>
      <c r="K657" s="17">
        <v>0</v>
      </c>
      <c r="L657" s="17">
        <v>0</v>
      </c>
      <c r="M657" s="17">
        <v>0</v>
      </c>
      <c r="N657" s="17">
        <v>0</v>
      </c>
      <c r="O657" s="17">
        <v>0</v>
      </c>
      <c r="P657" s="17">
        <v>2654336</v>
      </c>
      <c r="Q657" s="17">
        <v>622674</v>
      </c>
      <c r="R657" s="17">
        <v>325410</v>
      </c>
      <c r="S657" s="17">
        <v>79005</v>
      </c>
      <c r="T657" s="17">
        <v>32962</v>
      </c>
      <c r="U657" s="17">
        <v>305580</v>
      </c>
      <c r="V657" s="17">
        <v>64454</v>
      </c>
      <c r="W657" s="17">
        <v>0</v>
      </c>
      <c r="X657" s="17">
        <v>2991410</v>
      </c>
      <c r="Y657" s="17">
        <v>0</v>
      </c>
      <c r="Z657" s="17">
        <v>0</v>
      </c>
      <c r="AA657" s="17">
        <v>29021644</v>
      </c>
      <c r="AB657" s="17">
        <v>0</v>
      </c>
      <c r="AC657" s="17">
        <v>0</v>
      </c>
      <c r="AD657" s="17">
        <f t="shared" si="11"/>
        <v>25979111</v>
      </c>
    </row>
    <row r="658" spans="1:30" x14ac:dyDescent="0.3">
      <c r="A658" s="15" t="s">
        <v>1309</v>
      </c>
      <c r="B658" s="14" t="s">
        <v>1310</v>
      </c>
      <c r="C658" s="14">
        <v>1</v>
      </c>
      <c r="D658" s="14">
        <v>0</v>
      </c>
      <c r="E658" s="17">
        <v>1548086</v>
      </c>
      <c r="F658" s="17">
        <v>0</v>
      </c>
      <c r="G658" s="17">
        <v>100000</v>
      </c>
      <c r="H658" s="17">
        <v>0</v>
      </c>
      <c r="I658" s="17">
        <v>537183</v>
      </c>
      <c r="J658" s="17">
        <v>1403205</v>
      </c>
      <c r="K658" s="17">
        <v>0</v>
      </c>
      <c r="L658" s="17">
        <v>0</v>
      </c>
      <c r="M658" s="17">
        <v>0</v>
      </c>
      <c r="N658" s="17">
        <v>0</v>
      </c>
      <c r="O658" s="17">
        <v>0</v>
      </c>
      <c r="P658" s="17">
        <v>1307506</v>
      </c>
      <c r="Q658" s="17">
        <v>35591</v>
      </c>
      <c r="R658" s="17">
        <v>56479</v>
      </c>
      <c r="S658" s="17">
        <v>21542</v>
      </c>
      <c r="T658" s="17">
        <v>8987</v>
      </c>
      <c r="U658" s="17">
        <v>82249</v>
      </c>
      <c r="V658" s="17">
        <v>6125</v>
      </c>
      <c r="W658" s="17">
        <v>0</v>
      </c>
      <c r="X658" s="17">
        <v>0</v>
      </c>
      <c r="Y658" s="17">
        <v>9736</v>
      </c>
      <c r="Z658" s="17">
        <v>0</v>
      </c>
      <c r="AA658" s="17">
        <v>5116689</v>
      </c>
      <c r="AB658" s="17">
        <v>0</v>
      </c>
      <c r="AC658" s="17">
        <v>0</v>
      </c>
      <c r="AD658" s="17">
        <f t="shared" si="11"/>
        <v>3713484</v>
      </c>
    </row>
    <row r="659" spans="1:30" x14ac:dyDescent="0.3">
      <c r="A659" s="15" t="s">
        <v>1311</v>
      </c>
      <c r="B659" s="14" t="s">
        <v>1312</v>
      </c>
      <c r="C659" s="14">
        <v>1</v>
      </c>
      <c r="D659" s="14">
        <v>0</v>
      </c>
      <c r="E659" s="17">
        <v>32546434</v>
      </c>
      <c r="F659" s="17">
        <v>0</v>
      </c>
      <c r="G659" s="17">
        <v>613877</v>
      </c>
      <c r="H659" s="17">
        <v>0</v>
      </c>
      <c r="I659" s="17">
        <v>2079725</v>
      </c>
      <c r="J659" s="17">
        <v>4079699</v>
      </c>
      <c r="K659" s="17">
        <v>0</v>
      </c>
      <c r="L659" s="17">
        <v>0</v>
      </c>
      <c r="M659" s="17">
        <v>0</v>
      </c>
      <c r="N659" s="17">
        <v>0</v>
      </c>
      <c r="O659" s="17">
        <v>0</v>
      </c>
      <c r="P659" s="17">
        <v>2265392</v>
      </c>
      <c r="Q659" s="17">
        <v>1902952</v>
      </c>
      <c r="R659" s="17">
        <v>898504</v>
      </c>
      <c r="S659" s="17">
        <v>50543</v>
      </c>
      <c r="T659" s="17">
        <v>19056</v>
      </c>
      <c r="U659" s="17">
        <v>216108</v>
      </c>
      <c r="V659" s="17">
        <v>58299</v>
      </c>
      <c r="W659" s="17">
        <v>0</v>
      </c>
      <c r="X659" s="17">
        <v>764610</v>
      </c>
      <c r="Y659" s="17">
        <v>34452</v>
      </c>
      <c r="Z659" s="17">
        <v>0</v>
      </c>
      <c r="AA659" s="17">
        <v>45529651</v>
      </c>
      <c r="AB659" s="17">
        <v>0</v>
      </c>
      <c r="AC659" s="17">
        <v>760318</v>
      </c>
      <c r="AD659" s="17">
        <f t="shared" si="11"/>
        <v>41449952</v>
      </c>
    </row>
    <row r="660" spans="1:30" x14ac:dyDescent="0.3">
      <c r="A660" s="15" t="s">
        <v>1313</v>
      </c>
      <c r="B660" s="14" t="s">
        <v>1314</v>
      </c>
      <c r="C660" s="14">
        <v>1</v>
      </c>
      <c r="D660" s="14">
        <v>0</v>
      </c>
      <c r="E660" s="17">
        <v>3510844</v>
      </c>
      <c r="F660" s="17">
        <v>0</v>
      </c>
      <c r="G660" s="17">
        <v>116596</v>
      </c>
      <c r="H660" s="17">
        <v>0</v>
      </c>
      <c r="I660" s="17">
        <v>406881</v>
      </c>
      <c r="J660" s="17">
        <v>1704982</v>
      </c>
      <c r="K660" s="17">
        <v>0</v>
      </c>
      <c r="L660" s="17">
        <v>0</v>
      </c>
      <c r="M660" s="17">
        <v>0</v>
      </c>
      <c r="N660" s="17">
        <v>0</v>
      </c>
      <c r="O660" s="17">
        <v>0</v>
      </c>
      <c r="P660" s="17">
        <v>1551296</v>
      </c>
      <c r="Q660" s="17">
        <v>95477</v>
      </c>
      <c r="R660" s="17">
        <v>95733</v>
      </c>
      <c r="S660" s="17">
        <v>45375</v>
      </c>
      <c r="T660" s="17">
        <v>18931</v>
      </c>
      <c r="U660" s="17">
        <v>171197</v>
      </c>
      <c r="V660" s="17">
        <v>25583</v>
      </c>
      <c r="W660" s="17">
        <v>0</v>
      </c>
      <c r="X660" s="17">
        <v>0</v>
      </c>
      <c r="Y660" s="17">
        <v>0</v>
      </c>
      <c r="Z660" s="17">
        <v>0</v>
      </c>
      <c r="AA660" s="17">
        <v>7742895</v>
      </c>
      <c r="AB660" s="17">
        <v>0</v>
      </c>
      <c r="AC660" s="17">
        <v>0</v>
      </c>
      <c r="AD660" s="17">
        <f t="shared" si="11"/>
        <v>6037913</v>
      </c>
    </row>
    <row r="661" spans="1:30" x14ac:dyDescent="0.3">
      <c r="A661" s="15" t="s">
        <v>1315</v>
      </c>
      <c r="B661" s="14" t="s">
        <v>1316</v>
      </c>
      <c r="C661" s="14">
        <v>1</v>
      </c>
      <c r="D661" s="14">
        <v>0</v>
      </c>
      <c r="E661" s="17">
        <v>2113181</v>
      </c>
      <c r="F661" s="17">
        <v>0</v>
      </c>
      <c r="G661" s="17">
        <v>0</v>
      </c>
      <c r="H661" s="17">
        <v>0</v>
      </c>
      <c r="I661" s="17">
        <v>74502</v>
      </c>
      <c r="J661" s="17">
        <v>643786</v>
      </c>
      <c r="K661" s="17">
        <v>0</v>
      </c>
      <c r="L661" s="17">
        <v>0</v>
      </c>
      <c r="M661" s="17">
        <v>0</v>
      </c>
      <c r="N661" s="17">
        <v>0</v>
      </c>
      <c r="O661" s="17">
        <v>0</v>
      </c>
      <c r="P661" s="17">
        <v>424116</v>
      </c>
      <c r="Q661" s="17">
        <v>173375</v>
      </c>
      <c r="R661" s="17">
        <v>46474</v>
      </c>
      <c r="S661" s="17">
        <v>66422</v>
      </c>
      <c r="T661" s="17">
        <v>27712</v>
      </c>
      <c r="U661" s="17">
        <v>213254</v>
      </c>
      <c r="V661" s="17">
        <v>0</v>
      </c>
      <c r="W661" s="17">
        <v>0</v>
      </c>
      <c r="X661" s="17">
        <v>0</v>
      </c>
      <c r="Y661" s="17">
        <v>12145</v>
      </c>
      <c r="Z661" s="17">
        <v>0</v>
      </c>
      <c r="AA661" s="17">
        <v>3794967</v>
      </c>
      <c r="AB661" s="17">
        <v>998</v>
      </c>
      <c r="AC661" s="17">
        <v>0</v>
      </c>
      <c r="AD661" s="17">
        <f t="shared" si="11"/>
        <v>3151181</v>
      </c>
    </row>
    <row r="662" spans="1:30" x14ac:dyDescent="0.3">
      <c r="A662" s="15" t="s">
        <v>1317</v>
      </c>
      <c r="B662" s="14" t="s">
        <v>1318</v>
      </c>
      <c r="C662" s="14">
        <v>1</v>
      </c>
      <c r="D662" s="14">
        <v>0</v>
      </c>
      <c r="E662" s="17">
        <v>1650999</v>
      </c>
      <c r="F662" s="17">
        <v>0</v>
      </c>
      <c r="G662" s="17">
        <v>0</v>
      </c>
      <c r="H662" s="17">
        <v>0</v>
      </c>
      <c r="I662" s="17">
        <v>183120</v>
      </c>
      <c r="J662" s="17">
        <v>371125</v>
      </c>
      <c r="K662" s="17">
        <v>0</v>
      </c>
      <c r="L662" s="17">
        <v>0</v>
      </c>
      <c r="M662" s="17">
        <v>0</v>
      </c>
      <c r="N662" s="17">
        <v>0</v>
      </c>
      <c r="O662" s="17">
        <v>0</v>
      </c>
      <c r="P662" s="17">
        <v>305487</v>
      </c>
      <c r="Q662" s="17">
        <v>120606</v>
      </c>
      <c r="R662" s="17">
        <v>86787</v>
      </c>
      <c r="S662" s="17">
        <v>23983</v>
      </c>
      <c r="T662" s="17">
        <v>10006</v>
      </c>
      <c r="U662" s="17">
        <v>105200</v>
      </c>
      <c r="V662" s="17">
        <v>5425</v>
      </c>
      <c r="W662" s="17">
        <v>0</v>
      </c>
      <c r="X662" s="17">
        <v>0</v>
      </c>
      <c r="Y662" s="17">
        <v>0</v>
      </c>
      <c r="Z662" s="17">
        <v>0</v>
      </c>
      <c r="AA662" s="17">
        <v>2862738</v>
      </c>
      <c r="AB662" s="17">
        <v>0</v>
      </c>
      <c r="AC662" s="17">
        <v>0</v>
      </c>
      <c r="AD662" s="17">
        <f t="shared" si="11"/>
        <v>2491613</v>
      </c>
    </row>
    <row r="663" spans="1:30" x14ac:dyDescent="0.3">
      <c r="A663" s="15" t="s">
        <v>1319</v>
      </c>
      <c r="B663" s="14" t="s">
        <v>1320</v>
      </c>
      <c r="C663" s="14">
        <v>1</v>
      </c>
      <c r="D663" s="14">
        <v>0</v>
      </c>
      <c r="E663" s="17">
        <v>21642458</v>
      </c>
      <c r="F663" s="17">
        <v>0</v>
      </c>
      <c r="G663" s="17">
        <v>845434</v>
      </c>
      <c r="H663" s="17">
        <v>0</v>
      </c>
      <c r="I663" s="17">
        <v>1965546</v>
      </c>
      <c r="J663" s="17">
        <v>1911376</v>
      </c>
      <c r="K663" s="17">
        <v>0</v>
      </c>
      <c r="L663" s="17">
        <v>0</v>
      </c>
      <c r="M663" s="17">
        <v>0</v>
      </c>
      <c r="N663" s="17">
        <v>0</v>
      </c>
      <c r="O663" s="17">
        <v>0</v>
      </c>
      <c r="P663" s="17">
        <v>1616443</v>
      </c>
      <c r="Q663" s="17">
        <v>2054575</v>
      </c>
      <c r="R663" s="17">
        <v>513015</v>
      </c>
      <c r="S663" s="17">
        <v>73118</v>
      </c>
      <c r="T663" s="17">
        <v>28789</v>
      </c>
      <c r="U663" s="17">
        <v>298415</v>
      </c>
      <c r="V663" s="17">
        <v>66857</v>
      </c>
      <c r="W663" s="17">
        <v>0</v>
      </c>
      <c r="X663" s="17">
        <v>2090004</v>
      </c>
      <c r="Y663" s="17">
        <v>0</v>
      </c>
      <c r="Z663" s="17">
        <v>0</v>
      </c>
      <c r="AA663" s="17">
        <v>33106030</v>
      </c>
      <c r="AB663" s="17">
        <v>0</v>
      </c>
      <c r="AC663" s="17">
        <v>809036</v>
      </c>
      <c r="AD663" s="17">
        <f t="shared" si="11"/>
        <v>31194654</v>
      </c>
    </row>
    <row r="664" spans="1:30" x14ac:dyDescent="0.3">
      <c r="A664" s="15" t="s">
        <v>1321</v>
      </c>
      <c r="B664" s="14" t="s">
        <v>1322</v>
      </c>
      <c r="C664" s="14">
        <v>1</v>
      </c>
      <c r="D664" s="14">
        <v>0</v>
      </c>
      <c r="E664" s="17">
        <v>1437769</v>
      </c>
      <c r="F664" s="17">
        <v>0</v>
      </c>
      <c r="G664" s="17">
        <v>100000</v>
      </c>
      <c r="H664" s="17">
        <v>0</v>
      </c>
      <c r="I664" s="17">
        <v>227085</v>
      </c>
      <c r="J664" s="17">
        <v>862061</v>
      </c>
      <c r="K664" s="17">
        <v>0</v>
      </c>
      <c r="L664" s="17">
        <v>0</v>
      </c>
      <c r="M664" s="17">
        <v>0</v>
      </c>
      <c r="N664" s="17">
        <v>0</v>
      </c>
      <c r="O664" s="17">
        <v>0</v>
      </c>
      <c r="P664" s="17">
        <v>339416</v>
      </c>
      <c r="Q664" s="17">
        <v>64690</v>
      </c>
      <c r="R664" s="17">
        <v>23650</v>
      </c>
      <c r="S664" s="17">
        <v>21392</v>
      </c>
      <c r="T664" s="17">
        <v>8925</v>
      </c>
      <c r="U664" s="17">
        <v>87434</v>
      </c>
      <c r="V664" s="17">
        <v>3318</v>
      </c>
      <c r="W664" s="17">
        <v>0</v>
      </c>
      <c r="X664" s="17">
        <v>0</v>
      </c>
      <c r="Y664" s="17">
        <v>0</v>
      </c>
      <c r="Z664" s="17">
        <v>0</v>
      </c>
      <c r="AA664" s="17">
        <v>3175740</v>
      </c>
      <c r="AB664" s="17">
        <v>0</v>
      </c>
      <c r="AC664" s="17">
        <v>0</v>
      </c>
      <c r="AD664" s="17">
        <f t="shared" si="11"/>
        <v>2313679</v>
      </c>
    </row>
    <row r="665" spans="1:30" x14ac:dyDescent="0.3">
      <c r="A665" s="15" t="s">
        <v>1323</v>
      </c>
      <c r="B665" s="14" t="s">
        <v>1324</v>
      </c>
      <c r="C665" s="14">
        <v>1</v>
      </c>
      <c r="D665" s="14">
        <v>0</v>
      </c>
      <c r="E665" s="17">
        <v>3491710</v>
      </c>
      <c r="F665" s="17">
        <v>0</v>
      </c>
      <c r="G665" s="17">
        <v>0</v>
      </c>
      <c r="H665" s="17">
        <v>0</v>
      </c>
      <c r="I665" s="17">
        <v>304875</v>
      </c>
      <c r="J665" s="17">
        <v>2062986</v>
      </c>
      <c r="K665" s="17">
        <v>0</v>
      </c>
      <c r="L665" s="17">
        <v>0</v>
      </c>
      <c r="M665" s="17">
        <v>0</v>
      </c>
      <c r="N665" s="17">
        <v>0</v>
      </c>
      <c r="O665" s="17">
        <v>0</v>
      </c>
      <c r="P665" s="17">
        <v>525794</v>
      </c>
      <c r="Q665" s="17">
        <v>133212</v>
      </c>
      <c r="R665" s="17">
        <v>102535</v>
      </c>
      <c r="S665" s="17">
        <v>73702</v>
      </c>
      <c r="T665" s="17">
        <v>30750</v>
      </c>
      <c r="U665" s="17">
        <v>301153</v>
      </c>
      <c r="V665" s="17">
        <v>0</v>
      </c>
      <c r="W665" s="17">
        <v>0</v>
      </c>
      <c r="X665" s="17">
        <v>0</v>
      </c>
      <c r="Y665" s="17">
        <v>0</v>
      </c>
      <c r="Z665" s="17">
        <v>0</v>
      </c>
      <c r="AA665" s="17">
        <v>7026717</v>
      </c>
      <c r="AB665" s="17">
        <v>1086</v>
      </c>
      <c r="AC665" s="17">
        <v>0</v>
      </c>
      <c r="AD665" s="17">
        <f t="shared" si="11"/>
        <v>4963731</v>
      </c>
    </row>
    <row r="666" spans="1:30" x14ac:dyDescent="0.3">
      <c r="A666" s="15" t="s">
        <v>1325</v>
      </c>
      <c r="B666" s="14" t="s">
        <v>1326</v>
      </c>
      <c r="C666" s="14">
        <v>1</v>
      </c>
      <c r="D666" s="14">
        <v>0</v>
      </c>
      <c r="E666" s="17">
        <v>4834105</v>
      </c>
      <c r="F666" s="17">
        <v>0</v>
      </c>
      <c r="G666" s="17">
        <v>141256</v>
      </c>
      <c r="H666" s="17">
        <v>0</v>
      </c>
      <c r="I666" s="17">
        <v>1768191</v>
      </c>
      <c r="J666" s="17">
        <v>2058531</v>
      </c>
      <c r="K666" s="17">
        <v>0</v>
      </c>
      <c r="L666" s="17">
        <v>0</v>
      </c>
      <c r="M666" s="17">
        <v>0</v>
      </c>
      <c r="N666" s="17">
        <v>0</v>
      </c>
      <c r="O666" s="17">
        <v>0</v>
      </c>
      <c r="P666" s="17">
        <v>1034955</v>
      </c>
      <c r="Q666" s="17">
        <v>202054</v>
      </c>
      <c r="R666" s="17">
        <v>230438</v>
      </c>
      <c r="S666" s="17">
        <v>54243</v>
      </c>
      <c r="T666" s="17">
        <v>22631</v>
      </c>
      <c r="U666" s="17">
        <v>180459</v>
      </c>
      <c r="V666" s="17">
        <v>24975</v>
      </c>
      <c r="W666" s="17">
        <v>0</v>
      </c>
      <c r="X666" s="17">
        <v>0</v>
      </c>
      <c r="Y666" s="17">
        <v>0</v>
      </c>
      <c r="Z666" s="17">
        <v>0</v>
      </c>
      <c r="AA666" s="17">
        <v>10551838</v>
      </c>
      <c r="AB666" s="17">
        <v>0</v>
      </c>
      <c r="AC666" s="17">
        <v>0</v>
      </c>
      <c r="AD666" s="17">
        <f t="shared" si="11"/>
        <v>8493307</v>
      </c>
    </row>
    <row r="667" spans="1:30" x14ac:dyDescent="0.3">
      <c r="A667" s="15" t="s">
        <v>1327</v>
      </c>
      <c r="B667" s="14" t="s">
        <v>1328</v>
      </c>
      <c r="C667" s="14">
        <v>1</v>
      </c>
      <c r="D667" s="14">
        <v>0</v>
      </c>
      <c r="E667" s="17">
        <v>15373370</v>
      </c>
      <c r="F667" s="17">
        <v>0</v>
      </c>
      <c r="G667" s="17">
        <v>0</v>
      </c>
      <c r="H667" s="17">
        <v>0</v>
      </c>
      <c r="I667" s="17">
        <v>2600574</v>
      </c>
      <c r="J667" s="17">
        <v>3386571</v>
      </c>
      <c r="K667" s="17">
        <v>0</v>
      </c>
      <c r="L667" s="17">
        <v>0</v>
      </c>
      <c r="M667" s="17">
        <v>0</v>
      </c>
      <c r="N667" s="17">
        <v>0</v>
      </c>
      <c r="O667" s="17">
        <v>0</v>
      </c>
      <c r="P667" s="17">
        <v>3946186</v>
      </c>
      <c r="Q667" s="17">
        <v>567596</v>
      </c>
      <c r="R667" s="17">
        <v>507856</v>
      </c>
      <c r="S667" s="17">
        <v>144033</v>
      </c>
      <c r="T667" s="17">
        <v>60093</v>
      </c>
      <c r="U667" s="17">
        <v>484932</v>
      </c>
      <c r="V667" s="17">
        <v>64686</v>
      </c>
      <c r="W667" s="17">
        <v>0</v>
      </c>
      <c r="X667" s="17">
        <v>1856425</v>
      </c>
      <c r="Y667" s="17">
        <v>0</v>
      </c>
      <c r="Z667" s="17">
        <v>0</v>
      </c>
      <c r="AA667" s="17">
        <v>28992322</v>
      </c>
      <c r="AB667" s="17">
        <v>0</v>
      </c>
      <c r="AC667" s="17">
        <v>0</v>
      </c>
      <c r="AD667" s="17">
        <f t="shared" si="11"/>
        <v>25605751</v>
      </c>
    </row>
    <row r="668" spans="1:30" x14ac:dyDescent="0.3">
      <c r="A668" s="15" t="s">
        <v>1329</v>
      </c>
      <c r="B668" s="14" t="s">
        <v>1330</v>
      </c>
      <c r="C668" s="14">
        <v>1</v>
      </c>
      <c r="D668" s="14">
        <v>1</v>
      </c>
      <c r="E668" s="17">
        <v>213738219</v>
      </c>
      <c r="F668" s="17">
        <v>1051911</v>
      </c>
      <c r="G668" s="17">
        <v>0</v>
      </c>
      <c r="H668" s="17">
        <v>17545</v>
      </c>
      <c r="I668" s="17">
        <v>24985473</v>
      </c>
      <c r="J668" s="17">
        <v>14704852</v>
      </c>
      <c r="K668" s="17">
        <v>0</v>
      </c>
      <c r="L668" s="17">
        <v>0</v>
      </c>
      <c r="M668" s="17">
        <v>1009820</v>
      </c>
      <c r="N668" s="17">
        <v>8639394</v>
      </c>
      <c r="O668" s="17">
        <v>3141597</v>
      </c>
      <c r="P668" s="17">
        <v>0</v>
      </c>
      <c r="Q668" s="17">
        <v>8760083</v>
      </c>
      <c r="R668" s="17">
        <v>10309497</v>
      </c>
      <c r="S668" s="17">
        <v>440173</v>
      </c>
      <c r="T668" s="17">
        <v>183650</v>
      </c>
      <c r="U668" s="17">
        <v>1823750</v>
      </c>
      <c r="V668" s="17">
        <v>444433</v>
      </c>
      <c r="W668" s="17">
        <v>0</v>
      </c>
      <c r="X668" s="17">
        <v>10394402</v>
      </c>
      <c r="Y668" s="17">
        <v>552736</v>
      </c>
      <c r="Z668" s="17">
        <v>17500000</v>
      </c>
      <c r="AA668" s="17">
        <v>317697535</v>
      </c>
      <c r="AB668" s="17">
        <v>0</v>
      </c>
      <c r="AC668" s="17">
        <v>7634095</v>
      </c>
      <c r="AD668" s="17">
        <f t="shared" si="11"/>
        <v>302992683</v>
      </c>
    </row>
    <row r="669" spans="1:30" x14ac:dyDescent="0.3">
      <c r="A669" s="15" t="s">
        <v>1331</v>
      </c>
      <c r="B669" s="14" t="s">
        <v>1332</v>
      </c>
      <c r="C669" s="14">
        <v>1</v>
      </c>
      <c r="D669" s="14">
        <v>0</v>
      </c>
      <c r="E669" s="17">
        <v>24510251</v>
      </c>
      <c r="F669" s="17">
        <v>0</v>
      </c>
      <c r="G669" s="17">
        <v>2416117</v>
      </c>
      <c r="H669" s="17">
        <v>0</v>
      </c>
      <c r="I669" s="17">
        <v>5720521</v>
      </c>
      <c r="J669" s="17">
        <v>5825276</v>
      </c>
      <c r="K669" s="17">
        <v>0</v>
      </c>
      <c r="L669" s="17">
        <v>0</v>
      </c>
      <c r="M669" s="17">
        <v>0</v>
      </c>
      <c r="N669" s="17">
        <v>0</v>
      </c>
      <c r="O669" s="17">
        <v>0</v>
      </c>
      <c r="P669" s="17">
        <v>3334294</v>
      </c>
      <c r="Q669" s="17">
        <v>807431</v>
      </c>
      <c r="R669" s="17">
        <v>859140</v>
      </c>
      <c r="S669" s="17">
        <v>87888</v>
      </c>
      <c r="T669" s="17">
        <v>36668</v>
      </c>
      <c r="U669" s="17">
        <v>337909</v>
      </c>
      <c r="V669" s="17">
        <v>73121</v>
      </c>
      <c r="W669" s="17">
        <v>0</v>
      </c>
      <c r="X669" s="17">
        <v>184125</v>
      </c>
      <c r="Y669" s="17">
        <v>108623</v>
      </c>
      <c r="Z669" s="17">
        <v>0</v>
      </c>
      <c r="AA669" s="17">
        <v>44301364</v>
      </c>
      <c r="AB669" s="17">
        <v>0</v>
      </c>
      <c r="AC669" s="17">
        <v>0</v>
      </c>
      <c r="AD669" s="17">
        <f t="shared" si="11"/>
        <v>38476088</v>
      </c>
    </row>
    <row r="670" spans="1:30" x14ac:dyDescent="0.3">
      <c r="A670" s="15" t="s">
        <v>1333</v>
      </c>
      <c r="B670" s="14" t="s">
        <v>1334</v>
      </c>
      <c r="C670" s="14">
        <v>1</v>
      </c>
      <c r="D670" s="14">
        <v>0</v>
      </c>
      <c r="E670" s="17">
        <v>9119194</v>
      </c>
      <c r="F670" s="17">
        <v>0</v>
      </c>
      <c r="G670" s="17">
        <v>1020367</v>
      </c>
      <c r="H670" s="17">
        <v>0</v>
      </c>
      <c r="I670" s="17">
        <v>2561209</v>
      </c>
      <c r="J670" s="17">
        <v>1959571</v>
      </c>
      <c r="K670" s="17">
        <v>0</v>
      </c>
      <c r="L670" s="17">
        <v>0</v>
      </c>
      <c r="M670" s="17">
        <v>0</v>
      </c>
      <c r="N670" s="17">
        <v>0</v>
      </c>
      <c r="O670" s="17">
        <v>0</v>
      </c>
      <c r="P670" s="17">
        <v>970803</v>
      </c>
      <c r="Q670" s="17">
        <v>230809</v>
      </c>
      <c r="R670" s="17">
        <v>332380</v>
      </c>
      <c r="S670" s="17">
        <v>59771</v>
      </c>
      <c r="T670" s="17">
        <v>21421</v>
      </c>
      <c r="U670" s="17">
        <v>211098</v>
      </c>
      <c r="V670" s="17">
        <v>42776</v>
      </c>
      <c r="W670" s="17">
        <v>0</v>
      </c>
      <c r="X670" s="17">
        <v>0</v>
      </c>
      <c r="Y670" s="17">
        <v>48982</v>
      </c>
      <c r="Z670" s="17">
        <v>0</v>
      </c>
      <c r="AA670" s="17">
        <v>16578381</v>
      </c>
      <c r="AB670" s="17">
        <v>0</v>
      </c>
      <c r="AC670" s="17">
        <v>0</v>
      </c>
      <c r="AD670" s="17">
        <f t="shared" si="11"/>
        <v>14618810</v>
      </c>
    </row>
    <row r="671" spans="1:30" x14ac:dyDescent="0.3">
      <c r="A671" s="15" t="s">
        <v>1335</v>
      </c>
      <c r="B671" s="14" t="s">
        <v>1336</v>
      </c>
      <c r="C671" s="14">
        <v>1</v>
      </c>
      <c r="D671" s="14">
        <v>0</v>
      </c>
      <c r="E671" s="17">
        <v>12282446</v>
      </c>
      <c r="F671" s="17">
        <v>0</v>
      </c>
      <c r="G671" s="17">
        <v>0</v>
      </c>
      <c r="H671" s="17">
        <v>0</v>
      </c>
      <c r="I671" s="17">
        <v>1306167</v>
      </c>
      <c r="J671" s="17">
        <v>560777</v>
      </c>
      <c r="K671" s="17">
        <v>0</v>
      </c>
      <c r="L671" s="17">
        <v>0</v>
      </c>
      <c r="M671" s="17">
        <v>0</v>
      </c>
      <c r="N671" s="17">
        <v>0</v>
      </c>
      <c r="O671" s="17">
        <v>0</v>
      </c>
      <c r="P671" s="17">
        <v>1471538</v>
      </c>
      <c r="Q671" s="17">
        <v>214084</v>
      </c>
      <c r="R671" s="17">
        <v>100183</v>
      </c>
      <c r="S671" s="17">
        <v>18036</v>
      </c>
      <c r="T671" s="17">
        <v>7525</v>
      </c>
      <c r="U671" s="17">
        <v>72813</v>
      </c>
      <c r="V671" s="17">
        <v>19530</v>
      </c>
      <c r="W671" s="17">
        <v>0</v>
      </c>
      <c r="X671" s="17">
        <v>128845</v>
      </c>
      <c r="Y671" s="17">
        <v>0</v>
      </c>
      <c r="Z671" s="17">
        <v>0</v>
      </c>
      <c r="AA671" s="17">
        <v>16181944</v>
      </c>
      <c r="AB671" s="17">
        <v>0</v>
      </c>
      <c r="AC671" s="17">
        <v>0</v>
      </c>
      <c r="AD671" s="17">
        <f t="shared" si="11"/>
        <v>15621167</v>
      </c>
    </row>
    <row r="672" spans="1:30" x14ac:dyDescent="0.3">
      <c r="A672" s="15" t="s">
        <v>1337</v>
      </c>
      <c r="B672" s="14" t="s">
        <v>1338</v>
      </c>
      <c r="C672" s="14">
        <v>1</v>
      </c>
      <c r="D672" s="14">
        <v>0</v>
      </c>
      <c r="E672" s="17">
        <v>10849775</v>
      </c>
      <c r="F672" s="17">
        <v>0</v>
      </c>
      <c r="G672" s="17">
        <v>0</v>
      </c>
      <c r="H672" s="17">
        <v>5428</v>
      </c>
      <c r="I672" s="17">
        <v>883152</v>
      </c>
      <c r="J672" s="17">
        <v>1725337</v>
      </c>
      <c r="K672" s="17">
        <v>0</v>
      </c>
      <c r="L672" s="17">
        <v>0</v>
      </c>
      <c r="M672" s="17">
        <v>0</v>
      </c>
      <c r="N672" s="17">
        <v>0</v>
      </c>
      <c r="O672" s="17">
        <v>0</v>
      </c>
      <c r="P672" s="17">
        <v>809756</v>
      </c>
      <c r="Q672" s="17">
        <v>23884</v>
      </c>
      <c r="R672" s="17">
        <v>116118</v>
      </c>
      <c r="S672" s="17">
        <v>13542</v>
      </c>
      <c r="T672" s="17">
        <v>5650</v>
      </c>
      <c r="U672" s="17">
        <v>50853</v>
      </c>
      <c r="V672" s="17">
        <v>16517</v>
      </c>
      <c r="W672" s="17">
        <v>0</v>
      </c>
      <c r="X672" s="17">
        <v>160471</v>
      </c>
      <c r="Y672" s="17">
        <v>0</v>
      </c>
      <c r="Z672" s="17">
        <v>0</v>
      </c>
      <c r="AA672" s="17">
        <v>14660483</v>
      </c>
      <c r="AB672" s="17">
        <v>0</v>
      </c>
      <c r="AC672" s="17">
        <v>0</v>
      </c>
      <c r="AD672" s="17">
        <f t="shared" si="11"/>
        <v>12935146</v>
      </c>
    </row>
    <row r="673" spans="1:30" x14ac:dyDescent="0.3">
      <c r="A673" s="15" t="s">
        <v>1339</v>
      </c>
      <c r="B673" s="14" t="s">
        <v>1340</v>
      </c>
      <c r="C673" s="14">
        <v>1</v>
      </c>
      <c r="D673" s="14">
        <v>0</v>
      </c>
      <c r="E673" s="17">
        <v>1663988</v>
      </c>
      <c r="F673" s="17">
        <v>0</v>
      </c>
      <c r="G673" s="17">
        <v>0</v>
      </c>
      <c r="H673" s="17">
        <v>0</v>
      </c>
      <c r="I673" s="17">
        <v>314493</v>
      </c>
      <c r="J673" s="17">
        <v>238708</v>
      </c>
      <c r="K673" s="17">
        <v>0</v>
      </c>
      <c r="L673" s="17">
        <v>0</v>
      </c>
      <c r="M673" s="17">
        <v>0</v>
      </c>
      <c r="N673" s="17">
        <v>0</v>
      </c>
      <c r="O673" s="17">
        <v>0</v>
      </c>
      <c r="P673" s="17">
        <v>258554</v>
      </c>
      <c r="Q673" s="17">
        <v>0</v>
      </c>
      <c r="R673" s="17">
        <v>0</v>
      </c>
      <c r="S673" s="17">
        <v>1245</v>
      </c>
      <c r="T673" s="17">
        <v>756</v>
      </c>
      <c r="U673" s="17">
        <v>10189</v>
      </c>
      <c r="V673" s="17">
        <v>1591</v>
      </c>
      <c r="W673" s="17">
        <v>0</v>
      </c>
      <c r="X673" s="17">
        <v>0</v>
      </c>
      <c r="Y673" s="17">
        <v>0</v>
      </c>
      <c r="Z673" s="17">
        <v>0</v>
      </c>
      <c r="AA673" s="17">
        <v>2489524</v>
      </c>
      <c r="AB673" s="17">
        <v>0</v>
      </c>
      <c r="AC673" s="17">
        <v>0</v>
      </c>
      <c r="AD673" s="17">
        <f t="shared" si="11"/>
        <v>2250816</v>
      </c>
    </row>
    <row r="674" spans="1:30" x14ac:dyDescent="0.3">
      <c r="A674" s="15" t="s">
        <v>1341</v>
      </c>
      <c r="B674" s="14" t="s">
        <v>1342</v>
      </c>
      <c r="C674" s="14">
        <v>1</v>
      </c>
      <c r="D674" s="14">
        <v>0</v>
      </c>
      <c r="E674" s="17">
        <v>7739713</v>
      </c>
      <c r="F674" s="17">
        <v>0</v>
      </c>
      <c r="G674" s="17">
        <v>0</v>
      </c>
      <c r="H674" s="17">
        <v>0</v>
      </c>
      <c r="I674" s="17">
        <v>640899</v>
      </c>
      <c r="J674" s="17">
        <v>1570188</v>
      </c>
      <c r="K674" s="17">
        <v>0</v>
      </c>
      <c r="L674" s="17">
        <v>0</v>
      </c>
      <c r="M674" s="17">
        <v>0</v>
      </c>
      <c r="N674" s="17">
        <v>0</v>
      </c>
      <c r="O674" s="17">
        <v>0</v>
      </c>
      <c r="P674" s="17">
        <v>944118</v>
      </c>
      <c r="Q674" s="17">
        <v>236214</v>
      </c>
      <c r="R674" s="17">
        <v>258672</v>
      </c>
      <c r="S674" s="17">
        <v>13693</v>
      </c>
      <c r="T674" s="17">
        <v>5732</v>
      </c>
      <c r="U674" s="17">
        <v>43880</v>
      </c>
      <c r="V674" s="17">
        <v>16189</v>
      </c>
      <c r="W674" s="17">
        <v>0</v>
      </c>
      <c r="X674" s="17">
        <v>93758</v>
      </c>
      <c r="Y674" s="17">
        <v>0</v>
      </c>
      <c r="Z674" s="17">
        <v>0</v>
      </c>
      <c r="AA674" s="17">
        <v>11563056</v>
      </c>
      <c r="AB674" s="17">
        <v>0</v>
      </c>
      <c r="AC674" s="17">
        <v>0</v>
      </c>
      <c r="AD674" s="17">
        <f t="shared" si="11"/>
        <v>9992868</v>
      </c>
    </row>
    <row r="675" spans="1:30" x14ac:dyDescent="0.3">
      <c r="A675" s="15" t="s">
        <v>1343</v>
      </c>
      <c r="B675" s="14" t="s">
        <v>1344</v>
      </c>
      <c r="C675" s="14">
        <v>1</v>
      </c>
      <c r="D675" s="14">
        <v>0</v>
      </c>
      <c r="E675" s="17">
        <v>7936463</v>
      </c>
      <c r="F675" s="17">
        <v>0</v>
      </c>
      <c r="G675" s="17">
        <v>0</v>
      </c>
      <c r="H675" s="17">
        <v>0</v>
      </c>
      <c r="I675" s="17">
        <v>810570</v>
      </c>
      <c r="J675" s="17">
        <v>2230405</v>
      </c>
      <c r="K675" s="17">
        <v>0</v>
      </c>
      <c r="L675" s="17">
        <v>0</v>
      </c>
      <c r="M675" s="17">
        <v>0</v>
      </c>
      <c r="N675" s="17">
        <v>0</v>
      </c>
      <c r="O675" s="17">
        <v>0</v>
      </c>
      <c r="P675" s="17">
        <v>1194487</v>
      </c>
      <c r="Q675" s="17">
        <v>326657</v>
      </c>
      <c r="R675" s="17">
        <v>63249</v>
      </c>
      <c r="S675" s="17">
        <v>12883</v>
      </c>
      <c r="T675" s="17">
        <v>5375</v>
      </c>
      <c r="U675" s="17">
        <v>51668</v>
      </c>
      <c r="V675" s="17">
        <v>15734</v>
      </c>
      <c r="W675" s="17">
        <v>0</v>
      </c>
      <c r="X675" s="17">
        <v>71123</v>
      </c>
      <c r="Y675" s="17">
        <v>0</v>
      </c>
      <c r="Z675" s="17">
        <v>0</v>
      </c>
      <c r="AA675" s="17">
        <v>12718614</v>
      </c>
      <c r="AB675" s="17">
        <v>0</v>
      </c>
      <c r="AC675" s="17">
        <v>0</v>
      </c>
      <c r="AD675" s="17">
        <f t="shared" si="11"/>
        <v>10488209</v>
      </c>
    </row>
    <row r="676" spans="1:30" x14ac:dyDescent="0.3">
      <c r="A676" s="15" t="s">
        <v>1345</v>
      </c>
      <c r="B676" s="14" t="s">
        <v>1346</v>
      </c>
      <c r="C676" s="14">
        <v>1</v>
      </c>
      <c r="D676" s="14">
        <v>0</v>
      </c>
      <c r="E676" s="17">
        <v>10679567</v>
      </c>
      <c r="F676" s="17">
        <v>0</v>
      </c>
      <c r="G676" s="17">
        <v>200123</v>
      </c>
      <c r="H676" s="17">
        <v>4825</v>
      </c>
      <c r="I676" s="17">
        <v>1105256</v>
      </c>
      <c r="J676" s="17">
        <v>2493604</v>
      </c>
      <c r="K676" s="17">
        <v>0</v>
      </c>
      <c r="L676" s="17">
        <v>0</v>
      </c>
      <c r="M676" s="17">
        <v>0</v>
      </c>
      <c r="N676" s="17">
        <v>0</v>
      </c>
      <c r="O676" s="17">
        <v>0</v>
      </c>
      <c r="P676" s="17">
        <v>567146</v>
      </c>
      <c r="Q676" s="17">
        <v>281170</v>
      </c>
      <c r="R676" s="17">
        <v>23526</v>
      </c>
      <c r="S676" s="17">
        <v>24613</v>
      </c>
      <c r="T676" s="17">
        <v>10268</v>
      </c>
      <c r="U676" s="17">
        <v>90579</v>
      </c>
      <c r="V676" s="17">
        <v>8629</v>
      </c>
      <c r="W676" s="17">
        <v>0</v>
      </c>
      <c r="X676" s="17">
        <v>227445</v>
      </c>
      <c r="Y676" s="17">
        <v>0</v>
      </c>
      <c r="Z676" s="17">
        <v>0</v>
      </c>
      <c r="AA676" s="17">
        <v>15716751</v>
      </c>
      <c r="AB676" s="17">
        <v>0</v>
      </c>
      <c r="AC676" s="17">
        <v>100000</v>
      </c>
      <c r="AD676" s="17">
        <f t="shared" si="11"/>
        <v>13223147</v>
      </c>
    </row>
    <row r="677" spans="1:30" x14ac:dyDescent="0.3">
      <c r="A677" s="15" t="s">
        <v>1347</v>
      </c>
      <c r="B677" s="14" t="s">
        <v>1348</v>
      </c>
      <c r="C677" s="14">
        <v>1</v>
      </c>
      <c r="D677" s="14">
        <v>0</v>
      </c>
      <c r="E677" s="17">
        <v>7914068</v>
      </c>
      <c r="F677" s="17">
        <v>0</v>
      </c>
      <c r="G677" s="17">
        <v>92174</v>
      </c>
      <c r="H677" s="17">
        <v>4712</v>
      </c>
      <c r="I677" s="17">
        <v>610272</v>
      </c>
      <c r="J677" s="17">
        <v>1424807</v>
      </c>
      <c r="K677" s="17">
        <v>0</v>
      </c>
      <c r="L677" s="17">
        <v>0</v>
      </c>
      <c r="M677" s="17">
        <v>0</v>
      </c>
      <c r="N677" s="17">
        <v>0</v>
      </c>
      <c r="O677" s="17">
        <v>0</v>
      </c>
      <c r="P677" s="17">
        <v>421056</v>
      </c>
      <c r="Q677" s="17">
        <v>144036</v>
      </c>
      <c r="R677" s="17">
        <v>0</v>
      </c>
      <c r="S677" s="17">
        <v>13108</v>
      </c>
      <c r="T677" s="17">
        <v>5468</v>
      </c>
      <c r="U677" s="17">
        <v>51260</v>
      </c>
      <c r="V677" s="17">
        <v>11096</v>
      </c>
      <c r="W677" s="17">
        <v>0</v>
      </c>
      <c r="X677" s="17">
        <v>344664</v>
      </c>
      <c r="Y677" s="17">
        <v>0</v>
      </c>
      <c r="Z677" s="17">
        <v>0</v>
      </c>
      <c r="AA677" s="17">
        <v>11036721</v>
      </c>
      <c r="AB677" s="17">
        <v>0</v>
      </c>
      <c r="AC677" s="17">
        <v>100000</v>
      </c>
      <c r="AD677" s="17">
        <f t="shared" si="11"/>
        <v>9611914</v>
      </c>
    </row>
    <row r="678" spans="1:30" x14ac:dyDescent="0.3">
      <c r="A678" s="18" t="s">
        <v>1355</v>
      </c>
      <c r="B678" s="14" t="s">
        <v>1356</v>
      </c>
      <c r="C678" s="14">
        <v>1</v>
      </c>
      <c r="D678" s="14">
        <v>1</v>
      </c>
      <c r="E678" s="17">
        <v>18168063708</v>
      </c>
      <c r="F678" s="17">
        <v>45316084</v>
      </c>
      <c r="G678" s="17">
        <v>217896814</v>
      </c>
      <c r="H678" s="17">
        <v>4906844</v>
      </c>
      <c r="I678" s="17">
        <v>1972410134</v>
      </c>
      <c r="J678" s="17">
        <v>3085097805</v>
      </c>
      <c r="K678" s="17">
        <v>20863719</v>
      </c>
      <c r="L678" s="17">
        <v>6245156</v>
      </c>
      <c r="M678" s="17">
        <v>36881601</v>
      </c>
      <c r="N678" s="17">
        <v>165377536</v>
      </c>
      <c r="O678" s="17">
        <v>61288022</v>
      </c>
      <c r="P678" s="17">
        <v>1004675389</v>
      </c>
      <c r="Q678" s="17">
        <v>661818042</v>
      </c>
      <c r="R678" s="17">
        <v>388727814</v>
      </c>
      <c r="S678" s="17">
        <v>44194806</v>
      </c>
      <c r="T678" s="17">
        <v>18263272</v>
      </c>
      <c r="U678" s="17">
        <v>172476390</v>
      </c>
      <c r="V678" s="17">
        <v>36280754</v>
      </c>
      <c r="W678" s="17">
        <v>4336681</v>
      </c>
      <c r="X678" s="17">
        <v>826115508</v>
      </c>
      <c r="Y678" s="17">
        <v>4200243</v>
      </c>
      <c r="Z678" s="17">
        <v>27255589</v>
      </c>
      <c r="AA678" s="17">
        <v>26972691911</v>
      </c>
      <c r="AB678" s="17">
        <v>687281</v>
      </c>
      <c r="AC678" s="17">
        <v>244739738</v>
      </c>
      <c r="AD678" s="17">
        <f t="shared" si="11"/>
        <v>23866730387</v>
      </c>
    </row>
    <row r="679" spans="1:30" x14ac:dyDescent="0.3">
      <c r="A679" s="18" t="s">
        <v>1357</v>
      </c>
      <c r="B679" s="14" t="s">
        <v>1358</v>
      </c>
      <c r="C679" s="14">
        <v>1</v>
      </c>
      <c r="D679" s="14">
        <v>1</v>
      </c>
      <c r="E679" s="17">
        <v>243724128</v>
      </c>
      <c r="F679" s="17">
        <v>820819</v>
      </c>
      <c r="G679" s="17">
        <v>5401510</v>
      </c>
      <c r="H679" s="17">
        <v>88578</v>
      </c>
      <c r="I679" s="17">
        <v>21573940</v>
      </c>
      <c r="J679" s="17">
        <v>18154053</v>
      </c>
      <c r="K679" s="17">
        <v>27084</v>
      </c>
      <c r="L679" s="17">
        <v>0</v>
      </c>
      <c r="M679" s="17">
        <v>0</v>
      </c>
      <c r="N679" s="17">
        <v>0</v>
      </c>
      <c r="O679" s="17">
        <v>0</v>
      </c>
      <c r="P679" s="17">
        <v>15311740</v>
      </c>
      <c r="Q679" s="17">
        <v>8300191</v>
      </c>
      <c r="R679" s="17">
        <v>7861684</v>
      </c>
      <c r="S679" s="17">
        <v>372558</v>
      </c>
      <c r="T679" s="17">
        <v>132794</v>
      </c>
      <c r="U679" s="17">
        <v>1511766</v>
      </c>
      <c r="V679" s="17">
        <v>438716</v>
      </c>
      <c r="W679" s="17">
        <v>0</v>
      </c>
      <c r="X679" s="17">
        <v>5803085</v>
      </c>
      <c r="Y679" s="17">
        <v>112924</v>
      </c>
      <c r="Z679" s="17">
        <v>1016243</v>
      </c>
      <c r="AA679" s="17">
        <v>330651813</v>
      </c>
      <c r="AB679" s="17">
        <v>2729</v>
      </c>
      <c r="AC679" s="17">
        <v>5261809</v>
      </c>
      <c r="AD679" s="17">
        <f t="shared" si="11"/>
        <v>312470676</v>
      </c>
    </row>
    <row r="680" spans="1:30" x14ac:dyDescent="0.3">
      <c r="A680" s="15" t="s">
        <v>1349</v>
      </c>
      <c r="B680" s="14" t="s">
        <v>1350</v>
      </c>
      <c r="C680" s="14">
        <v>1</v>
      </c>
      <c r="D680" s="14">
        <v>1</v>
      </c>
      <c r="E680" s="17">
        <v>18411787836</v>
      </c>
      <c r="F680" s="17">
        <v>46136903</v>
      </c>
      <c r="G680" s="17">
        <v>223298324</v>
      </c>
      <c r="H680" s="17">
        <v>4995422</v>
      </c>
      <c r="I680" s="17">
        <v>1993984074</v>
      </c>
      <c r="J680" s="17">
        <v>3103251858</v>
      </c>
      <c r="K680" s="17">
        <v>20890803</v>
      </c>
      <c r="L680" s="17">
        <v>6245156</v>
      </c>
      <c r="M680" s="17">
        <v>36881601</v>
      </c>
      <c r="N680" s="17">
        <v>165377536</v>
      </c>
      <c r="O680" s="17">
        <v>61288022</v>
      </c>
      <c r="P680" s="17">
        <v>1019987129</v>
      </c>
      <c r="Q680" s="17">
        <v>670118233</v>
      </c>
      <c r="R680" s="17">
        <v>396589498</v>
      </c>
      <c r="S680" s="17">
        <v>44567364</v>
      </c>
      <c r="T680" s="17">
        <v>18396066</v>
      </c>
      <c r="U680" s="17">
        <v>173988156</v>
      </c>
      <c r="V680" s="17">
        <v>36719470</v>
      </c>
      <c r="W680" s="17">
        <v>4336681</v>
      </c>
      <c r="X680" s="17">
        <v>831918593</v>
      </c>
      <c r="Y680" s="17">
        <v>4313167</v>
      </c>
      <c r="Z680" s="17">
        <v>28271832</v>
      </c>
      <c r="AA680" s="17">
        <v>27303343724</v>
      </c>
      <c r="AB680" s="17">
        <v>690010</v>
      </c>
      <c r="AC680" s="17">
        <v>250001547</v>
      </c>
      <c r="AD680" s="17">
        <f t="shared" si="11"/>
        <v>24179201063</v>
      </c>
    </row>
    <row r="681" spans="1:30" x14ac:dyDescent="0.3">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row>
    <row r="682" spans="1:30" x14ac:dyDescent="0.3">
      <c r="E682" s="17"/>
      <c r="F682" s="17"/>
      <c r="G682" s="17"/>
      <c r="H682" s="17"/>
      <c r="I682" s="17"/>
      <c r="J682" s="17"/>
      <c r="K682" s="17">
        <f>SUM(J680:K680)</f>
        <v>3124142661</v>
      </c>
      <c r="L682" s="17"/>
      <c r="M682" s="17"/>
      <c r="N682" s="17"/>
      <c r="O682" s="17"/>
      <c r="P682" s="17"/>
      <c r="Q682" s="17"/>
      <c r="R682" s="17"/>
      <c r="S682" s="17"/>
      <c r="T682" s="17"/>
      <c r="U682" s="17"/>
      <c r="V682" s="17"/>
      <c r="W682" s="17"/>
      <c r="X682" s="17"/>
      <c r="Y682" s="17"/>
      <c r="Z682" s="17"/>
      <c r="AA682" s="17"/>
      <c r="AB682" s="17"/>
      <c r="AC682" s="17"/>
    </row>
    <row r="683" spans="1:30" x14ac:dyDescent="0.3">
      <c r="A683" s="15" t="s">
        <v>1359</v>
      </c>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row>
    <row r="684" spans="1:30" x14ac:dyDescent="0.3">
      <c r="A684" s="15" t="s">
        <v>1351</v>
      </c>
      <c r="B684" s="14" t="s">
        <v>1352</v>
      </c>
      <c r="E684" s="17" t="s">
        <v>1360</v>
      </c>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row>
    <row r="685" spans="1:30" x14ac:dyDescent="0.3">
      <c r="A685" s="15" t="s">
        <v>1351</v>
      </c>
      <c r="B685" s="14" t="s">
        <v>1353</v>
      </c>
      <c r="E685" s="17" t="s">
        <v>1361</v>
      </c>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row>
  </sheetData>
  <hyperlinks>
    <hyperlink ref="A2" location="'Key'!B1" display="DBSAB1" xr:uid="{8FF1735A-7560-4067-B4F3-4C504642827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5DE8D-40CD-4BD4-803A-B3C056E90AA1}">
  <dimension ref="A1:AD680"/>
  <sheetViews>
    <sheetView topLeftCell="P1" workbookViewId="0">
      <selection activeCell="AC2" sqref="AC2"/>
    </sheetView>
  </sheetViews>
  <sheetFormatPr defaultRowHeight="14.4" x14ac:dyDescent="0.3"/>
  <sheetData>
    <row r="1" spans="1:30" x14ac:dyDescent="0.3">
      <c r="A1" s="14">
        <v>1</v>
      </c>
      <c r="B1" s="14">
        <f>A1+1</f>
        <v>2</v>
      </c>
      <c r="C1" s="14">
        <f t="shared" ref="C1:AD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c r="AC1" s="14">
        <f t="shared" si="0"/>
        <v>29</v>
      </c>
      <c r="AD1" s="14">
        <f t="shared" si="0"/>
        <v>30</v>
      </c>
    </row>
    <row r="2" spans="1:30" ht="129.6" x14ac:dyDescent="0.3">
      <c r="A2" s="19" t="s">
        <v>1390</v>
      </c>
      <c r="B2" s="14" t="s">
        <v>2852</v>
      </c>
      <c r="C2" s="14" t="s">
        <v>0</v>
      </c>
      <c r="D2" s="14" t="s">
        <v>1</v>
      </c>
      <c r="E2" s="16" t="s">
        <v>2878</v>
      </c>
      <c r="F2" s="16" t="s">
        <v>2879</v>
      </c>
      <c r="G2" s="16" t="s">
        <v>2880</v>
      </c>
      <c r="H2" s="16" t="s">
        <v>2881</v>
      </c>
      <c r="I2" s="16" t="s">
        <v>2882</v>
      </c>
      <c r="J2" s="16" t="s">
        <v>2883</v>
      </c>
      <c r="K2" s="16" t="s">
        <v>2884</v>
      </c>
      <c r="L2" s="16" t="s">
        <v>2885</v>
      </c>
      <c r="M2" s="16" t="s">
        <v>2886</v>
      </c>
      <c r="N2" s="16" t="s">
        <v>2887</v>
      </c>
      <c r="O2" s="16" t="s">
        <v>2888</v>
      </c>
      <c r="P2" s="16" t="s">
        <v>2889</v>
      </c>
      <c r="Q2" s="16" t="s">
        <v>2890</v>
      </c>
      <c r="R2" s="16" t="s">
        <v>2891</v>
      </c>
      <c r="S2" s="16" t="s">
        <v>2892</v>
      </c>
      <c r="T2" s="16" t="s">
        <v>2893</v>
      </c>
      <c r="U2" s="16" t="s">
        <v>2894</v>
      </c>
      <c r="V2" s="16" t="s">
        <v>2895</v>
      </c>
      <c r="W2" s="16" t="s">
        <v>2896</v>
      </c>
      <c r="X2" s="16" t="s">
        <v>2897</v>
      </c>
      <c r="Y2" s="16" t="s">
        <v>2898</v>
      </c>
      <c r="Z2" s="16" t="s">
        <v>2899</v>
      </c>
      <c r="AA2" s="16" t="s">
        <v>2900</v>
      </c>
      <c r="AB2" s="16" t="s">
        <v>2901</v>
      </c>
    </row>
    <row r="3" spans="1:30"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c r="AB3" s="16"/>
    </row>
    <row r="4" spans="1:30"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c r="AB4" s="16"/>
    </row>
    <row r="5" spans="1:30" x14ac:dyDescent="0.3">
      <c r="A5" s="15" t="s">
        <v>3</v>
      </c>
      <c r="B5" s="14" t="s">
        <v>4</v>
      </c>
      <c r="C5" s="14">
        <v>1</v>
      </c>
      <c r="D5" s="14">
        <v>1</v>
      </c>
      <c r="E5" s="17">
        <v>92081099</v>
      </c>
      <c r="F5" s="17">
        <v>767038</v>
      </c>
      <c r="G5" s="17">
        <v>0</v>
      </c>
      <c r="H5" s="17">
        <v>0</v>
      </c>
      <c r="I5" s="17">
        <v>6662706</v>
      </c>
      <c r="J5" s="17">
        <v>12375100</v>
      </c>
      <c r="K5" s="17">
        <v>0</v>
      </c>
      <c r="L5" s="17">
        <v>0</v>
      </c>
      <c r="M5" s="17">
        <v>445669</v>
      </c>
      <c r="N5" s="17">
        <v>2911635</v>
      </c>
      <c r="O5" s="17">
        <v>1400490</v>
      </c>
      <c r="P5" s="17">
        <v>0</v>
      </c>
      <c r="Q5" s="17">
        <v>1305253</v>
      </c>
      <c r="R5" s="17">
        <v>3543111</v>
      </c>
      <c r="S5" s="17">
        <v>197692</v>
      </c>
      <c r="T5" s="17">
        <v>79968</v>
      </c>
      <c r="U5" s="17">
        <v>675642</v>
      </c>
      <c r="V5" s="17">
        <v>237290</v>
      </c>
      <c r="W5" s="17">
        <v>0</v>
      </c>
      <c r="X5" s="17">
        <v>5306481</v>
      </c>
      <c r="Y5" s="17">
        <v>0</v>
      </c>
      <c r="Z5" s="17">
        <v>1247799</v>
      </c>
      <c r="AA5" s="17">
        <v>129236973</v>
      </c>
      <c r="AB5" s="17">
        <v>0</v>
      </c>
    </row>
    <row r="6" spans="1:30" x14ac:dyDescent="0.3">
      <c r="A6" s="15" t="s">
        <v>5</v>
      </c>
      <c r="B6" s="14" t="s">
        <v>6</v>
      </c>
      <c r="C6" s="14">
        <v>1</v>
      </c>
      <c r="D6" s="14">
        <v>0</v>
      </c>
      <c r="E6" s="17">
        <v>6666508</v>
      </c>
      <c r="F6" s="17">
        <v>0</v>
      </c>
      <c r="G6" s="17">
        <v>0</v>
      </c>
      <c r="H6" s="17">
        <v>13902</v>
      </c>
      <c r="I6" s="17">
        <v>1302300</v>
      </c>
      <c r="J6" s="17">
        <v>2023811</v>
      </c>
      <c r="K6" s="17">
        <v>0</v>
      </c>
      <c r="L6" s="17">
        <v>0</v>
      </c>
      <c r="M6" s="17">
        <v>0</v>
      </c>
      <c r="N6" s="17">
        <v>0</v>
      </c>
      <c r="O6" s="17">
        <v>0</v>
      </c>
      <c r="P6" s="17">
        <v>919837</v>
      </c>
      <c r="Q6" s="17">
        <v>59893</v>
      </c>
      <c r="R6" s="17">
        <v>269082</v>
      </c>
      <c r="S6" s="17">
        <v>3761</v>
      </c>
      <c r="T6" s="17">
        <v>4493</v>
      </c>
      <c r="U6" s="17">
        <v>33322</v>
      </c>
      <c r="V6" s="17">
        <v>5521</v>
      </c>
      <c r="W6" s="17">
        <v>0</v>
      </c>
      <c r="X6" s="17">
        <v>67761</v>
      </c>
      <c r="Y6" s="17">
        <v>0</v>
      </c>
      <c r="Z6" s="17">
        <v>0</v>
      </c>
      <c r="AA6" s="17">
        <v>11370191</v>
      </c>
      <c r="AB6" s="17">
        <v>0</v>
      </c>
    </row>
    <row r="7" spans="1:30" x14ac:dyDescent="0.3">
      <c r="A7" s="15" t="s">
        <v>7</v>
      </c>
      <c r="B7" s="14" t="s">
        <v>8</v>
      </c>
      <c r="C7" s="14">
        <v>1</v>
      </c>
      <c r="D7" s="14">
        <v>0</v>
      </c>
      <c r="E7" s="17">
        <v>13890316</v>
      </c>
      <c r="F7" s="17">
        <v>0</v>
      </c>
      <c r="G7" s="17">
        <v>950728</v>
      </c>
      <c r="H7" s="17">
        <v>0</v>
      </c>
      <c r="I7" s="17">
        <v>4545349</v>
      </c>
      <c r="J7" s="17">
        <v>4430894</v>
      </c>
      <c r="K7" s="17">
        <v>0</v>
      </c>
      <c r="L7" s="17">
        <v>0</v>
      </c>
      <c r="M7" s="17">
        <v>0</v>
      </c>
      <c r="N7" s="17">
        <v>0</v>
      </c>
      <c r="O7" s="17">
        <v>0</v>
      </c>
      <c r="P7" s="17">
        <v>1697536</v>
      </c>
      <c r="Q7" s="17">
        <v>328338</v>
      </c>
      <c r="R7" s="17">
        <v>636946</v>
      </c>
      <c r="S7" s="17">
        <v>66512</v>
      </c>
      <c r="T7" s="17">
        <v>27750</v>
      </c>
      <c r="U7" s="17">
        <v>265329</v>
      </c>
      <c r="V7" s="17">
        <v>64362</v>
      </c>
      <c r="W7" s="17">
        <v>0</v>
      </c>
      <c r="X7" s="17">
        <v>480600</v>
      </c>
      <c r="Y7" s="17">
        <v>0</v>
      </c>
      <c r="Z7" s="17">
        <v>0</v>
      </c>
      <c r="AA7" s="17">
        <v>27384660</v>
      </c>
      <c r="AB7" s="17">
        <v>0</v>
      </c>
    </row>
    <row r="8" spans="1:30" x14ac:dyDescent="0.3">
      <c r="A8" s="15" t="s">
        <v>9</v>
      </c>
      <c r="B8" s="14" t="s">
        <v>10</v>
      </c>
      <c r="C8" s="14">
        <v>1</v>
      </c>
      <c r="D8" s="14">
        <v>0</v>
      </c>
      <c r="E8" s="17">
        <v>11998992</v>
      </c>
      <c r="F8" s="17">
        <v>0</v>
      </c>
      <c r="G8" s="17">
        <v>0</v>
      </c>
      <c r="H8" s="17">
        <v>0</v>
      </c>
      <c r="I8" s="17">
        <v>2353156</v>
      </c>
      <c r="J8" s="17">
        <v>1516746</v>
      </c>
      <c r="K8" s="17">
        <v>0</v>
      </c>
      <c r="L8" s="17">
        <v>0</v>
      </c>
      <c r="M8" s="17">
        <v>0</v>
      </c>
      <c r="N8" s="17">
        <v>0</v>
      </c>
      <c r="O8" s="17">
        <v>0</v>
      </c>
      <c r="P8" s="17">
        <v>1188065</v>
      </c>
      <c r="Q8" s="17">
        <v>137662</v>
      </c>
      <c r="R8" s="17">
        <v>568827</v>
      </c>
      <c r="S8" s="17">
        <v>26485</v>
      </c>
      <c r="T8" s="17">
        <v>11050</v>
      </c>
      <c r="U8" s="17">
        <v>109510</v>
      </c>
      <c r="V8" s="17">
        <v>26185</v>
      </c>
      <c r="W8" s="17">
        <v>0</v>
      </c>
      <c r="X8" s="17">
        <v>173163</v>
      </c>
      <c r="Y8" s="17">
        <v>0</v>
      </c>
      <c r="Z8" s="17">
        <v>0</v>
      </c>
      <c r="AA8" s="17">
        <v>18109841</v>
      </c>
      <c r="AB8" s="17">
        <v>0</v>
      </c>
    </row>
    <row r="9" spans="1:30" x14ac:dyDescent="0.3">
      <c r="A9" s="15" t="s">
        <v>11</v>
      </c>
      <c r="B9" s="14" t="s">
        <v>12</v>
      </c>
      <c r="C9" s="14">
        <v>1</v>
      </c>
      <c r="D9" s="14">
        <v>0</v>
      </c>
      <c r="E9" s="17">
        <v>17918980</v>
      </c>
      <c r="F9" s="17">
        <v>201764</v>
      </c>
      <c r="G9" s="17">
        <v>0</v>
      </c>
      <c r="H9" s="17">
        <v>0</v>
      </c>
      <c r="I9" s="17">
        <v>1091060</v>
      </c>
      <c r="J9" s="17">
        <v>3304879</v>
      </c>
      <c r="K9" s="17">
        <v>0</v>
      </c>
      <c r="L9" s="17">
        <v>0</v>
      </c>
      <c r="M9" s="17">
        <v>0</v>
      </c>
      <c r="N9" s="17">
        <v>0</v>
      </c>
      <c r="O9" s="17">
        <v>0</v>
      </c>
      <c r="P9" s="17">
        <v>1317955</v>
      </c>
      <c r="Q9" s="17">
        <v>384357</v>
      </c>
      <c r="R9" s="17">
        <v>406487</v>
      </c>
      <c r="S9" s="17">
        <v>27713</v>
      </c>
      <c r="T9" s="17">
        <v>10255</v>
      </c>
      <c r="U9" s="17">
        <v>114520</v>
      </c>
      <c r="V9" s="17">
        <v>33981</v>
      </c>
      <c r="W9" s="17">
        <v>0</v>
      </c>
      <c r="X9" s="17">
        <v>929437</v>
      </c>
      <c r="Y9" s="17">
        <v>0</v>
      </c>
      <c r="Z9" s="17">
        <v>0</v>
      </c>
      <c r="AA9" s="17">
        <v>25741388</v>
      </c>
      <c r="AB9" s="17">
        <v>0</v>
      </c>
    </row>
    <row r="10" spans="1:30" x14ac:dyDescent="0.3">
      <c r="A10" s="15" t="s">
        <v>13</v>
      </c>
      <c r="B10" s="14" t="s">
        <v>14</v>
      </c>
      <c r="C10" s="14">
        <v>1</v>
      </c>
      <c r="D10" s="14">
        <v>0</v>
      </c>
      <c r="E10" s="17">
        <v>18689571</v>
      </c>
      <c r="F10" s="17">
        <v>0</v>
      </c>
      <c r="G10" s="17">
        <v>0</v>
      </c>
      <c r="H10" s="17">
        <v>42700</v>
      </c>
      <c r="I10" s="17">
        <v>2826172</v>
      </c>
      <c r="J10" s="17">
        <v>1512802</v>
      </c>
      <c r="K10" s="17">
        <v>0</v>
      </c>
      <c r="L10" s="17">
        <v>0</v>
      </c>
      <c r="M10" s="17">
        <v>0</v>
      </c>
      <c r="N10" s="17">
        <v>0</v>
      </c>
      <c r="O10" s="17">
        <v>0</v>
      </c>
      <c r="P10" s="17">
        <v>1259056</v>
      </c>
      <c r="Q10" s="17">
        <v>0</v>
      </c>
      <c r="R10" s="17">
        <v>295745</v>
      </c>
      <c r="S10" s="17">
        <v>81537</v>
      </c>
      <c r="T10" s="17">
        <v>34018</v>
      </c>
      <c r="U10" s="17">
        <v>291192</v>
      </c>
      <c r="V10" s="17">
        <v>71261</v>
      </c>
      <c r="W10" s="17">
        <v>0</v>
      </c>
      <c r="X10" s="17">
        <v>970078</v>
      </c>
      <c r="Y10" s="17">
        <v>0</v>
      </c>
      <c r="Z10" s="17">
        <v>0</v>
      </c>
      <c r="AA10" s="17">
        <v>26074132</v>
      </c>
      <c r="AB10" s="17">
        <v>0</v>
      </c>
    </row>
    <row r="11" spans="1:30" x14ac:dyDescent="0.3">
      <c r="A11" s="15" t="s">
        <v>15</v>
      </c>
      <c r="B11" s="14" t="s">
        <v>16</v>
      </c>
      <c r="C11" s="14">
        <v>1</v>
      </c>
      <c r="D11" s="14">
        <v>0</v>
      </c>
      <c r="E11" s="17">
        <v>806305</v>
      </c>
      <c r="F11" s="17">
        <v>110284</v>
      </c>
      <c r="G11" s="17">
        <v>0</v>
      </c>
      <c r="H11" s="17">
        <v>0</v>
      </c>
      <c r="I11" s="17">
        <v>289719</v>
      </c>
      <c r="J11" s="17">
        <v>467660</v>
      </c>
      <c r="K11" s="17">
        <v>0</v>
      </c>
      <c r="L11" s="17">
        <v>0</v>
      </c>
      <c r="M11" s="17">
        <v>0</v>
      </c>
      <c r="N11" s="17">
        <v>0</v>
      </c>
      <c r="O11" s="17">
        <v>0</v>
      </c>
      <c r="P11" s="17">
        <v>196862</v>
      </c>
      <c r="Q11" s="17">
        <v>75980</v>
      </c>
      <c r="R11" s="17">
        <v>63660</v>
      </c>
      <c r="S11" s="17">
        <v>4704</v>
      </c>
      <c r="T11" s="17">
        <v>1962</v>
      </c>
      <c r="U11" s="17">
        <v>25759</v>
      </c>
      <c r="V11" s="17">
        <v>4225</v>
      </c>
      <c r="W11" s="17">
        <v>0</v>
      </c>
      <c r="X11" s="17">
        <v>108000</v>
      </c>
      <c r="Y11" s="17">
        <v>0</v>
      </c>
      <c r="Z11" s="17">
        <v>0</v>
      </c>
      <c r="AA11" s="17">
        <v>2155120</v>
      </c>
      <c r="AB11" s="17">
        <v>0</v>
      </c>
    </row>
    <row r="12" spans="1:30" x14ac:dyDescent="0.3">
      <c r="A12" s="15" t="s">
        <v>17</v>
      </c>
      <c r="B12" s="14" t="s">
        <v>18</v>
      </c>
      <c r="C12" s="14">
        <v>1</v>
      </c>
      <c r="D12" s="14">
        <v>1</v>
      </c>
      <c r="E12" s="17">
        <v>15399866</v>
      </c>
      <c r="F12" s="17">
        <v>0</v>
      </c>
      <c r="G12" s="17">
        <v>0</v>
      </c>
      <c r="H12" s="17">
        <v>0</v>
      </c>
      <c r="I12" s="17">
        <v>3551389</v>
      </c>
      <c r="J12" s="17">
        <v>3543174</v>
      </c>
      <c r="K12" s="17">
        <v>637818</v>
      </c>
      <c r="L12" s="17">
        <v>285659</v>
      </c>
      <c r="M12" s="17">
        <v>0</v>
      </c>
      <c r="N12" s="17">
        <v>0</v>
      </c>
      <c r="O12" s="17">
        <v>0</v>
      </c>
      <c r="P12" s="17">
        <v>1292056</v>
      </c>
      <c r="Q12" s="17">
        <v>471048</v>
      </c>
      <c r="R12" s="17">
        <v>281211</v>
      </c>
      <c r="S12" s="17">
        <v>42897</v>
      </c>
      <c r="T12" s="17">
        <v>41225</v>
      </c>
      <c r="U12" s="17">
        <v>275031</v>
      </c>
      <c r="V12" s="17">
        <v>84282</v>
      </c>
      <c r="W12" s="17">
        <v>0</v>
      </c>
      <c r="X12" s="17">
        <v>507600</v>
      </c>
      <c r="Y12" s="17">
        <v>531</v>
      </c>
      <c r="Z12" s="17">
        <v>0</v>
      </c>
      <c r="AA12" s="17">
        <v>26413787</v>
      </c>
      <c r="AB12" s="17">
        <v>0</v>
      </c>
    </row>
    <row r="13" spans="1:30" x14ac:dyDescent="0.3">
      <c r="A13" s="15" t="s">
        <v>19</v>
      </c>
      <c r="B13" s="14" t="s">
        <v>20</v>
      </c>
      <c r="C13" s="14">
        <v>1</v>
      </c>
      <c r="D13" s="14">
        <v>0</v>
      </c>
      <c r="E13" s="17">
        <v>2460688</v>
      </c>
      <c r="F13" s="17">
        <v>58488</v>
      </c>
      <c r="G13" s="17">
        <v>0</v>
      </c>
      <c r="H13" s="17">
        <v>0</v>
      </c>
      <c r="I13" s="17">
        <v>16820</v>
      </c>
      <c r="J13" s="17">
        <v>323584</v>
      </c>
      <c r="K13" s="17">
        <v>0</v>
      </c>
      <c r="L13" s="17">
        <v>0</v>
      </c>
      <c r="M13" s="17">
        <v>0</v>
      </c>
      <c r="N13" s="17">
        <v>0</v>
      </c>
      <c r="O13" s="17">
        <v>0</v>
      </c>
      <c r="P13" s="17">
        <v>239620</v>
      </c>
      <c r="Q13" s="17">
        <v>466</v>
      </c>
      <c r="R13" s="17">
        <v>36242</v>
      </c>
      <c r="S13" s="17">
        <v>3308</v>
      </c>
      <c r="T13" s="17">
        <v>0</v>
      </c>
      <c r="U13" s="17">
        <v>4653</v>
      </c>
      <c r="V13" s="17">
        <v>3837</v>
      </c>
      <c r="W13" s="17">
        <v>0</v>
      </c>
      <c r="X13" s="17">
        <v>127520</v>
      </c>
      <c r="Y13" s="17">
        <v>0</v>
      </c>
      <c r="Z13" s="17">
        <v>0</v>
      </c>
      <c r="AA13" s="17">
        <v>3275226</v>
      </c>
      <c r="AB13" s="17">
        <v>16126</v>
      </c>
    </row>
    <row r="14" spans="1:30" x14ac:dyDescent="0.3">
      <c r="A14" s="15" t="s">
        <v>21</v>
      </c>
      <c r="B14" s="14" t="s">
        <v>22</v>
      </c>
      <c r="C14" s="14">
        <v>1</v>
      </c>
      <c r="D14" s="14">
        <v>0</v>
      </c>
      <c r="E14" s="17">
        <v>16577184</v>
      </c>
      <c r="F14" s="17">
        <v>0</v>
      </c>
      <c r="G14" s="17">
        <v>0</v>
      </c>
      <c r="H14" s="17">
        <v>0</v>
      </c>
      <c r="I14" s="17">
        <v>3964826</v>
      </c>
      <c r="J14" s="17">
        <v>3045162</v>
      </c>
      <c r="K14" s="17">
        <v>0</v>
      </c>
      <c r="L14" s="17">
        <v>0</v>
      </c>
      <c r="M14" s="17">
        <v>0</v>
      </c>
      <c r="N14" s="17">
        <v>0</v>
      </c>
      <c r="O14" s="17">
        <v>0</v>
      </c>
      <c r="P14" s="17">
        <v>1536124</v>
      </c>
      <c r="Q14" s="17">
        <v>644042</v>
      </c>
      <c r="R14" s="17">
        <v>724660</v>
      </c>
      <c r="S14" s="17">
        <v>74286</v>
      </c>
      <c r="T14" s="17">
        <v>30251</v>
      </c>
      <c r="U14" s="17">
        <v>293988</v>
      </c>
      <c r="V14" s="17">
        <v>68285</v>
      </c>
      <c r="W14" s="17">
        <v>0</v>
      </c>
      <c r="X14" s="17">
        <v>626400</v>
      </c>
      <c r="Y14" s="17">
        <v>0</v>
      </c>
      <c r="Z14" s="17">
        <v>0</v>
      </c>
      <c r="AA14" s="17">
        <v>27585208</v>
      </c>
      <c r="AB14" s="17">
        <v>0</v>
      </c>
    </row>
    <row r="15" spans="1:30" x14ac:dyDescent="0.3">
      <c r="A15" s="15" t="s">
        <v>23</v>
      </c>
      <c r="B15" s="14" t="s">
        <v>24</v>
      </c>
      <c r="C15" s="14">
        <v>1</v>
      </c>
      <c r="D15" s="14">
        <v>0</v>
      </c>
      <c r="E15" s="17">
        <v>3761505</v>
      </c>
      <c r="F15" s="17">
        <v>0</v>
      </c>
      <c r="G15" s="17">
        <v>0</v>
      </c>
      <c r="H15" s="17">
        <v>0</v>
      </c>
      <c r="I15" s="17">
        <v>843442</v>
      </c>
      <c r="J15" s="17">
        <v>885892</v>
      </c>
      <c r="K15" s="17">
        <v>0</v>
      </c>
      <c r="L15" s="17">
        <v>0</v>
      </c>
      <c r="M15" s="17">
        <v>0</v>
      </c>
      <c r="N15" s="17">
        <v>0</v>
      </c>
      <c r="O15" s="17">
        <v>0</v>
      </c>
      <c r="P15" s="17">
        <v>681291</v>
      </c>
      <c r="Q15" s="17">
        <v>216638</v>
      </c>
      <c r="R15" s="17">
        <v>16702</v>
      </c>
      <c r="S15" s="17">
        <v>17827</v>
      </c>
      <c r="T15" s="17">
        <v>7437</v>
      </c>
      <c r="U15" s="17">
        <v>72056</v>
      </c>
      <c r="V15" s="17">
        <v>16646</v>
      </c>
      <c r="W15" s="17">
        <v>0</v>
      </c>
      <c r="X15" s="17">
        <v>145800</v>
      </c>
      <c r="Y15" s="17">
        <v>0</v>
      </c>
      <c r="Z15" s="17">
        <v>0</v>
      </c>
      <c r="AA15" s="17">
        <v>6665236</v>
      </c>
      <c r="AB15" s="17">
        <v>29469</v>
      </c>
    </row>
    <row r="16" spans="1:30" x14ac:dyDescent="0.3">
      <c r="A16" s="15" t="s">
        <v>25</v>
      </c>
      <c r="B16" s="14" t="s">
        <v>26</v>
      </c>
      <c r="C16" s="14">
        <v>1</v>
      </c>
      <c r="D16" s="14">
        <v>0</v>
      </c>
      <c r="E16" s="17">
        <v>14435457</v>
      </c>
      <c r="F16" s="17">
        <v>222133</v>
      </c>
      <c r="G16" s="17">
        <v>0</v>
      </c>
      <c r="H16" s="17">
        <v>0</v>
      </c>
      <c r="I16" s="17">
        <v>1008861</v>
      </c>
      <c r="J16" s="17">
        <v>3956442</v>
      </c>
      <c r="K16" s="17">
        <v>0</v>
      </c>
      <c r="L16" s="17">
        <v>0</v>
      </c>
      <c r="M16" s="17">
        <v>0</v>
      </c>
      <c r="N16" s="17">
        <v>0</v>
      </c>
      <c r="O16" s="17">
        <v>0</v>
      </c>
      <c r="P16" s="17">
        <v>917468</v>
      </c>
      <c r="Q16" s="17">
        <v>816262</v>
      </c>
      <c r="R16" s="17">
        <v>756705</v>
      </c>
      <c r="S16" s="17">
        <v>2813</v>
      </c>
      <c r="T16" s="17">
        <v>8606</v>
      </c>
      <c r="U16" s="17">
        <v>12300</v>
      </c>
      <c r="V16" s="17">
        <v>2597</v>
      </c>
      <c r="W16" s="17">
        <v>0</v>
      </c>
      <c r="X16" s="17">
        <v>518627</v>
      </c>
      <c r="Y16" s="17">
        <v>0</v>
      </c>
      <c r="Z16" s="17">
        <v>0</v>
      </c>
      <c r="AA16" s="17">
        <v>22658271</v>
      </c>
      <c r="AB16" s="17">
        <v>0</v>
      </c>
    </row>
    <row r="17" spans="1:28" x14ac:dyDescent="0.3">
      <c r="A17" s="15" t="s">
        <v>27</v>
      </c>
      <c r="B17" s="14" t="s">
        <v>28</v>
      </c>
      <c r="C17" s="14">
        <v>1</v>
      </c>
      <c r="D17" s="14">
        <v>0</v>
      </c>
      <c r="E17" s="17">
        <v>5463064</v>
      </c>
      <c r="F17" s="17">
        <v>0</v>
      </c>
      <c r="G17" s="17">
        <v>0</v>
      </c>
      <c r="H17" s="17">
        <v>0</v>
      </c>
      <c r="I17" s="17">
        <v>607912</v>
      </c>
      <c r="J17" s="17">
        <v>1247282</v>
      </c>
      <c r="K17" s="17">
        <v>0</v>
      </c>
      <c r="L17" s="17">
        <v>0</v>
      </c>
      <c r="M17" s="17">
        <v>0</v>
      </c>
      <c r="N17" s="17">
        <v>0</v>
      </c>
      <c r="O17" s="17">
        <v>0</v>
      </c>
      <c r="P17" s="17">
        <v>1204979</v>
      </c>
      <c r="Q17" s="17">
        <v>84440</v>
      </c>
      <c r="R17" s="17">
        <v>0</v>
      </c>
      <c r="S17" s="17">
        <v>6605</v>
      </c>
      <c r="T17" s="17">
        <v>0</v>
      </c>
      <c r="U17" s="17">
        <v>5867</v>
      </c>
      <c r="V17" s="17">
        <v>9999</v>
      </c>
      <c r="W17" s="17">
        <v>0</v>
      </c>
      <c r="X17" s="17">
        <v>66336</v>
      </c>
      <c r="Y17" s="17">
        <v>0</v>
      </c>
      <c r="Z17" s="17">
        <v>0</v>
      </c>
      <c r="AA17" s="17">
        <v>8696484</v>
      </c>
      <c r="AB17" s="17">
        <v>0</v>
      </c>
    </row>
    <row r="18" spans="1:28" x14ac:dyDescent="0.3">
      <c r="A18" s="15" t="s">
        <v>29</v>
      </c>
      <c r="B18" s="14" t="s">
        <v>30</v>
      </c>
      <c r="C18" s="14">
        <v>1</v>
      </c>
      <c r="D18" s="14">
        <v>0</v>
      </c>
      <c r="E18" s="17">
        <v>4256834</v>
      </c>
      <c r="F18" s="17">
        <v>0</v>
      </c>
      <c r="G18" s="17">
        <v>0</v>
      </c>
      <c r="H18" s="17">
        <v>0</v>
      </c>
      <c r="I18" s="17">
        <v>463994</v>
      </c>
      <c r="J18" s="17">
        <v>870953</v>
      </c>
      <c r="K18" s="17">
        <v>0</v>
      </c>
      <c r="L18" s="17">
        <v>0</v>
      </c>
      <c r="M18" s="17">
        <v>0</v>
      </c>
      <c r="N18" s="17">
        <v>0</v>
      </c>
      <c r="O18" s="17">
        <v>0</v>
      </c>
      <c r="P18" s="17">
        <v>730710</v>
      </c>
      <c r="Q18" s="17">
        <v>14156</v>
      </c>
      <c r="R18" s="17">
        <v>0</v>
      </c>
      <c r="S18" s="17">
        <v>3955</v>
      </c>
      <c r="T18" s="17">
        <v>121</v>
      </c>
      <c r="U18" s="17">
        <v>15262</v>
      </c>
      <c r="V18" s="17">
        <v>5112</v>
      </c>
      <c r="W18" s="17">
        <v>0</v>
      </c>
      <c r="X18" s="17">
        <v>59517</v>
      </c>
      <c r="Y18" s="17">
        <v>0</v>
      </c>
      <c r="Z18" s="17">
        <v>0</v>
      </c>
      <c r="AA18" s="17">
        <v>6420614</v>
      </c>
      <c r="AB18" s="17">
        <v>0</v>
      </c>
    </row>
    <row r="19" spans="1:28" x14ac:dyDescent="0.3">
      <c r="A19" s="15" t="s">
        <v>31</v>
      </c>
      <c r="B19" s="14" t="s">
        <v>32</v>
      </c>
      <c r="C19" s="14">
        <v>1</v>
      </c>
      <c r="D19" s="14">
        <v>0</v>
      </c>
      <c r="E19" s="17">
        <v>8132176</v>
      </c>
      <c r="F19" s="17">
        <v>0</v>
      </c>
      <c r="G19" s="17">
        <v>0</v>
      </c>
      <c r="H19" s="17">
        <v>0</v>
      </c>
      <c r="I19" s="17">
        <v>603907</v>
      </c>
      <c r="J19" s="17">
        <v>3255521</v>
      </c>
      <c r="K19" s="17">
        <v>0</v>
      </c>
      <c r="L19" s="17">
        <v>0</v>
      </c>
      <c r="M19" s="17">
        <v>0</v>
      </c>
      <c r="N19" s="17">
        <v>0</v>
      </c>
      <c r="O19" s="17">
        <v>0</v>
      </c>
      <c r="P19" s="17">
        <v>1124087</v>
      </c>
      <c r="Q19" s="17">
        <v>209704</v>
      </c>
      <c r="R19" s="17">
        <v>0</v>
      </c>
      <c r="S19" s="17">
        <v>6936</v>
      </c>
      <c r="T19" s="17">
        <v>2893</v>
      </c>
      <c r="U19" s="17">
        <v>25164</v>
      </c>
      <c r="V19" s="17">
        <v>8740</v>
      </c>
      <c r="W19" s="17">
        <v>0</v>
      </c>
      <c r="X19" s="17">
        <v>324204</v>
      </c>
      <c r="Y19" s="17">
        <v>0</v>
      </c>
      <c r="Z19" s="17">
        <v>0</v>
      </c>
      <c r="AA19" s="17">
        <v>13693332</v>
      </c>
      <c r="AB19" s="17">
        <v>0</v>
      </c>
    </row>
    <row r="20" spans="1:28" x14ac:dyDescent="0.3">
      <c r="A20" s="15" t="s">
        <v>33</v>
      </c>
      <c r="B20" s="14" t="s">
        <v>34</v>
      </c>
      <c r="C20" s="14">
        <v>1</v>
      </c>
      <c r="D20" s="14">
        <v>0</v>
      </c>
      <c r="E20" s="17">
        <v>4990854</v>
      </c>
      <c r="F20" s="17">
        <v>0</v>
      </c>
      <c r="G20" s="17">
        <v>0</v>
      </c>
      <c r="H20" s="17">
        <v>2656</v>
      </c>
      <c r="I20" s="17">
        <v>522311</v>
      </c>
      <c r="J20" s="17">
        <v>1275408</v>
      </c>
      <c r="K20" s="17">
        <v>0</v>
      </c>
      <c r="L20" s="17">
        <v>0</v>
      </c>
      <c r="M20" s="17">
        <v>0</v>
      </c>
      <c r="N20" s="17">
        <v>0</v>
      </c>
      <c r="O20" s="17">
        <v>0</v>
      </c>
      <c r="P20" s="17">
        <v>937732</v>
      </c>
      <c r="Q20" s="17">
        <v>77721</v>
      </c>
      <c r="R20" s="17">
        <v>0</v>
      </c>
      <c r="S20" s="17">
        <v>5318</v>
      </c>
      <c r="T20" s="17">
        <v>2218</v>
      </c>
      <c r="U20" s="17">
        <v>20330</v>
      </c>
      <c r="V20" s="17">
        <v>7002</v>
      </c>
      <c r="W20" s="17">
        <v>0</v>
      </c>
      <c r="X20" s="17">
        <v>105638</v>
      </c>
      <c r="Y20" s="17">
        <v>0</v>
      </c>
      <c r="Z20" s="17">
        <v>0</v>
      </c>
      <c r="AA20" s="17">
        <v>7947188</v>
      </c>
      <c r="AB20" s="17">
        <v>0</v>
      </c>
    </row>
    <row r="21" spans="1:28" x14ac:dyDescent="0.3">
      <c r="A21" s="15" t="s">
        <v>35</v>
      </c>
      <c r="B21" s="14" t="s">
        <v>36</v>
      </c>
      <c r="C21" s="14">
        <v>1</v>
      </c>
      <c r="D21" s="14">
        <v>0</v>
      </c>
      <c r="E21" s="17">
        <v>3292648</v>
      </c>
      <c r="F21" s="17">
        <v>0</v>
      </c>
      <c r="G21" s="17">
        <v>0</v>
      </c>
      <c r="H21" s="17">
        <v>0</v>
      </c>
      <c r="I21" s="17">
        <v>269933</v>
      </c>
      <c r="J21" s="17">
        <v>477622</v>
      </c>
      <c r="K21" s="17">
        <v>0</v>
      </c>
      <c r="L21" s="17">
        <v>0</v>
      </c>
      <c r="M21" s="17">
        <v>0</v>
      </c>
      <c r="N21" s="17">
        <v>0</v>
      </c>
      <c r="O21" s="17">
        <v>0</v>
      </c>
      <c r="P21" s="17">
        <v>440334</v>
      </c>
      <c r="Q21" s="17">
        <v>0</v>
      </c>
      <c r="R21" s="17">
        <v>0</v>
      </c>
      <c r="S21" s="17">
        <v>2892</v>
      </c>
      <c r="T21" s="17">
        <v>283</v>
      </c>
      <c r="U21" s="17">
        <v>10835</v>
      </c>
      <c r="V21" s="17">
        <v>3391</v>
      </c>
      <c r="W21" s="17">
        <v>0</v>
      </c>
      <c r="X21" s="17">
        <v>82278</v>
      </c>
      <c r="Y21" s="17">
        <v>0</v>
      </c>
      <c r="Z21" s="17">
        <v>0</v>
      </c>
      <c r="AA21" s="17">
        <v>4580216</v>
      </c>
      <c r="AB21" s="17">
        <v>0</v>
      </c>
    </row>
    <row r="22" spans="1:28" x14ac:dyDescent="0.3">
      <c r="A22" s="15" t="s">
        <v>37</v>
      </c>
      <c r="B22" s="14" t="s">
        <v>38</v>
      </c>
      <c r="C22" s="14">
        <v>1</v>
      </c>
      <c r="D22" s="14">
        <v>0</v>
      </c>
      <c r="E22" s="17">
        <v>5189148</v>
      </c>
      <c r="F22" s="17">
        <v>0</v>
      </c>
      <c r="G22" s="17">
        <v>0</v>
      </c>
      <c r="H22" s="17">
        <v>0</v>
      </c>
      <c r="I22" s="17">
        <v>281961</v>
      </c>
      <c r="J22" s="17">
        <v>1268588</v>
      </c>
      <c r="K22" s="17">
        <v>0</v>
      </c>
      <c r="L22" s="17">
        <v>0</v>
      </c>
      <c r="M22" s="17">
        <v>0</v>
      </c>
      <c r="N22" s="17">
        <v>0</v>
      </c>
      <c r="O22" s="17">
        <v>0</v>
      </c>
      <c r="P22" s="17">
        <v>1121863</v>
      </c>
      <c r="Q22" s="17">
        <v>260534</v>
      </c>
      <c r="R22" s="17">
        <v>0</v>
      </c>
      <c r="S22" s="17">
        <v>4899</v>
      </c>
      <c r="T22" s="17">
        <v>1252</v>
      </c>
      <c r="U22" s="17">
        <v>18466</v>
      </c>
      <c r="V22" s="17">
        <v>4521</v>
      </c>
      <c r="W22" s="17">
        <v>0</v>
      </c>
      <c r="X22" s="17">
        <v>109929</v>
      </c>
      <c r="Y22" s="17">
        <v>0</v>
      </c>
      <c r="Z22" s="17">
        <v>0</v>
      </c>
      <c r="AA22" s="17">
        <v>8261161</v>
      </c>
      <c r="AB22" s="17">
        <v>0</v>
      </c>
    </row>
    <row r="23" spans="1:28" x14ac:dyDescent="0.3">
      <c r="A23" s="15" t="s">
        <v>39</v>
      </c>
      <c r="B23" s="14" t="s">
        <v>40</v>
      </c>
      <c r="C23" s="14">
        <v>1</v>
      </c>
      <c r="D23" s="14">
        <v>0</v>
      </c>
      <c r="E23" s="17">
        <v>8529251</v>
      </c>
      <c r="F23" s="17">
        <v>0</v>
      </c>
      <c r="G23" s="17">
        <v>0</v>
      </c>
      <c r="H23" s="17">
        <v>0</v>
      </c>
      <c r="I23" s="17">
        <v>944645</v>
      </c>
      <c r="J23" s="17">
        <v>2171666</v>
      </c>
      <c r="K23" s="17">
        <v>0</v>
      </c>
      <c r="L23" s="17">
        <v>0</v>
      </c>
      <c r="M23" s="17">
        <v>0</v>
      </c>
      <c r="N23" s="17">
        <v>0</v>
      </c>
      <c r="O23" s="17">
        <v>0</v>
      </c>
      <c r="P23" s="17">
        <v>1199250</v>
      </c>
      <c r="Q23" s="17">
        <v>229529</v>
      </c>
      <c r="R23" s="17">
        <v>0</v>
      </c>
      <c r="S23" s="17">
        <v>10217</v>
      </c>
      <c r="T23" s="17">
        <v>4262</v>
      </c>
      <c r="U23" s="17">
        <v>22862</v>
      </c>
      <c r="V23" s="17">
        <v>10231</v>
      </c>
      <c r="W23" s="17">
        <v>0</v>
      </c>
      <c r="X23" s="17">
        <v>313336</v>
      </c>
      <c r="Y23" s="17">
        <v>0</v>
      </c>
      <c r="Z23" s="17">
        <v>0</v>
      </c>
      <c r="AA23" s="17">
        <v>13435249</v>
      </c>
      <c r="AB23" s="17">
        <v>0</v>
      </c>
    </row>
    <row r="24" spans="1:28" x14ac:dyDescent="0.3">
      <c r="A24" s="15" t="s">
        <v>41</v>
      </c>
      <c r="B24" s="14" t="s">
        <v>42</v>
      </c>
      <c r="C24" s="14">
        <v>1</v>
      </c>
      <c r="D24" s="14">
        <v>0</v>
      </c>
      <c r="E24" s="17">
        <v>3391584</v>
      </c>
      <c r="F24" s="17">
        <v>0</v>
      </c>
      <c r="G24" s="17">
        <v>0</v>
      </c>
      <c r="H24" s="17">
        <v>0</v>
      </c>
      <c r="I24" s="17">
        <v>325620</v>
      </c>
      <c r="J24" s="17">
        <v>865519</v>
      </c>
      <c r="K24" s="17">
        <v>0</v>
      </c>
      <c r="L24" s="17">
        <v>0</v>
      </c>
      <c r="M24" s="17">
        <v>0</v>
      </c>
      <c r="N24" s="17">
        <v>0</v>
      </c>
      <c r="O24" s="17">
        <v>0</v>
      </c>
      <c r="P24" s="17">
        <v>560886</v>
      </c>
      <c r="Q24" s="17">
        <v>0</v>
      </c>
      <c r="R24" s="17">
        <v>0</v>
      </c>
      <c r="S24" s="17">
        <v>2337</v>
      </c>
      <c r="T24" s="17">
        <v>975</v>
      </c>
      <c r="U24" s="17">
        <v>7689</v>
      </c>
      <c r="V24" s="17">
        <v>2938</v>
      </c>
      <c r="W24" s="17">
        <v>0</v>
      </c>
      <c r="X24" s="17">
        <v>37407</v>
      </c>
      <c r="Y24" s="17">
        <v>0</v>
      </c>
      <c r="Z24" s="17">
        <v>0</v>
      </c>
      <c r="AA24" s="17">
        <v>5194955</v>
      </c>
      <c r="AB24" s="17">
        <v>0</v>
      </c>
    </row>
    <row r="25" spans="1:28" x14ac:dyDescent="0.3">
      <c r="A25" s="15" t="s">
        <v>43</v>
      </c>
      <c r="B25" s="14" t="s">
        <v>44</v>
      </c>
      <c r="C25" s="14">
        <v>1</v>
      </c>
      <c r="D25" s="14">
        <v>0</v>
      </c>
      <c r="E25" s="17">
        <v>10584721</v>
      </c>
      <c r="F25" s="17">
        <v>0</v>
      </c>
      <c r="G25" s="17">
        <v>0</v>
      </c>
      <c r="H25" s="17">
        <v>0</v>
      </c>
      <c r="I25" s="17">
        <v>1132974</v>
      </c>
      <c r="J25" s="17">
        <v>1616700</v>
      </c>
      <c r="K25" s="17">
        <v>0</v>
      </c>
      <c r="L25" s="17">
        <v>0</v>
      </c>
      <c r="M25" s="17">
        <v>0</v>
      </c>
      <c r="N25" s="17">
        <v>0</v>
      </c>
      <c r="O25" s="17">
        <v>0</v>
      </c>
      <c r="P25" s="17">
        <v>1550705</v>
      </c>
      <c r="Q25" s="17">
        <v>129138</v>
      </c>
      <c r="R25" s="17">
        <v>35039</v>
      </c>
      <c r="S25" s="17">
        <v>8023</v>
      </c>
      <c r="T25" s="17">
        <v>1928</v>
      </c>
      <c r="U25" s="17">
        <v>32497</v>
      </c>
      <c r="V25" s="17">
        <v>13066</v>
      </c>
      <c r="W25" s="17">
        <v>0</v>
      </c>
      <c r="X25" s="17">
        <v>133764</v>
      </c>
      <c r="Y25" s="17">
        <v>0</v>
      </c>
      <c r="Z25" s="17">
        <v>0</v>
      </c>
      <c r="AA25" s="17">
        <v>15238555</v>
      </c>
      <c r="AB25" s="17">
        <v>0</v>
      </c>
    </row>
    <row r="26" spans="1:28" x14ac:dyDescent="0.3">
      <c r="A26" s="15" t="s">
        <v>45</v>
      </c>
      <c r="B26" s="14" t="s">
        <v>46</v>
      </c>
      <c r="C26" s="14">
        <v>1</v>
      </c>
      <c r="D26" s="14">
        <v>0</v>
      </c>
      <c r="E26" s="17">
        <v>5278945</v>
      </c>
      <c r="F26" s="17">
        <v>0</v>
      </c>
      <c r="G26" s="17">
        <v>0</v>
      </c>
      <c r="H26" s="17">
        <v>0</v>
      </c>
      <c r="I26" s="17">
        <v>478138</v>
      </c>
      <c r="J26" s="17">
        <v>886064</v>
      </c>
      <c r="K26" s="17">
        <v>0</v>
      </c>
      <c r="L26" s="17">
        <v>0</v>
      </c>
      <c r="M26" s="17">
        <v>0</v>
      </c>
      <c r="N26" s="17">
        <v>0</v>
      </c>
      <c r="O26" s="17">
        <v>0</v>
      </c>
      <c r="P26" s="17">
        <v>1087508</v>
      </c>
      <c r="Q26" s="17">
        <v>47656</v>
      </c>
      <c r="R26" s="17">
        <v>0</v>
      </c>
      <c r="S26" s="17">
        <v>4330</v>
      </c>
      <c r="T26" s="17">
        <v>807</v>
      </c>
      <c r="U26" s="17">
        <v>15844</v>
      </c>
      <c r="V26" s="17">
        <v>5791</v>
      </c>
      <c r="W26" s="17">
        <v>0</v>
      </c>
      <c r="X26" s="17">
        <v>101006</v>
      </c>
      <c r="Y26" s="17">
        <v>0</v>
      </c>
      <c r="Z26" s="17">
        <v>0</v>
      </c>
      <c r="AA26" s="17">
        <v>7906089</v>
      </c>
      <c r="AB26" s="17">
        <v>0</v>
      </c>
    </row>
    <row r="27" spans="1:28" x14ac:dyDescent="0.3">
      <c r="A27" s="15" t="s">
        <v>47</v>
      </c>
      <c r="B27" s="14" t="s">
        <v>48</v>
      </c>
      <c r="C27" s="14">
        <v>0</v>
      </c>
      <c r="D27" s="14">
        <v>0</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row>
    <row r="28" spans="1:28" x14ac:dyDescent="0.3">
      <c r="A28" s="15" t="s">
        <v>49</v>
      </c>
      <c r="B28" s="14" t="s">
        <v>50</v>
      </c>
      <c r="C28" s="14">
        <v>1</v>
      </c>
      <c r="D28" s="14">
        <v>0</v>
      </c>
      <c r="E28" s="17">
        <v>11006532</v>
      </c>
      <c r="F28" s="17">
        <v>0</v>
      </c>
      <c r="G28" s="17">
        <v>0</v>
      </c>
      <c r="H28" s="17">
        <v>0</v>
      </c>
      <c r="I28" s="17">
        <v>1034145</v>
      </c>
      <c r="J28" s="17">
        <v>1321260</v>
      </c>
      <c r="K28" s="17">
        <v>15363</v>
      </c>
      <c r="L28" s="17">
        <v>0</v>
      </c>
      <c r="M28" s="17">
        <v>0</v>
      </c>
      <c r="N28" s="17">
        <v>0</v>
      </c>
      <c r="O28" s="17">
        <v>0</v>
      </c>
      <c r="P28" s="17">
        <v>1913235</v>
      </c>
      <c r="Q28" s="17">
        <v>246568</v>
      </c>
      <c r="R28" s="17">
        <v>0</v>
      </c>
      <c r="S28" s="17">
        <v>10142</v>
      </c>
      <c r="T28" s="17">
        <v>4231</v>
      </c>
      <c r="U28" s="17">
        <v>36085</v>
      </c>
      <c r="V28" s="17">
        <v>14172</v>
      </c>
      <c r="W28" s="17">
        <v>0</v>
      </c>
      <c r="X28" s="17">
        <v>461659</v>
      </c>
      <c r="Y28" s="17">
        <v>0</v>
      </c>
      <c r="Z28" s="17">
        <v>0</v>
      </c>
      <c r="AA28" s="17">
        <v>16063392</v>
      </c>
      <c r="AB28" s="17">
        <v>0</v>
      </c>
    </row>
    <row r="29" spans="1:28" x14ac:dyDescent="0.3">
      <c r="A29" s="15" t="s">
        <v>51</v>
      </c>
      <c r="B29" s="14" t="s">
        <v>52</v>
      </c>
      <c r="C29" s="14">
        <v>1</v>
      </c>
      <c r="D29" s="14">
        <v>0</v>
      </c>
      <c r="E29" s="17">
        <v>13183443</v>
      </c>
      <c r="F29" s="17">
        <v>0</v>
      </c>
      <c r="G29" s="17">
        <v>0</v>
      </c>
      <c r="H29" s="17">
        <v>0</v>
      </c>
      <c r="I29" s="17">
        <v>1962250</v>
      </c>
      <c r="J29" s="17">
        <v>2717022</v>
      </c>
      <c r="K29" s="17">
        <v>0</v>
      </c>
      <c r="L29" s="17">
        <v>0</v>
      </c>
      <c r="M29" s="17">
        <v>0</v>
      </c>
      <c r="N29" s="17">
        <v>0</v>
      </c>
      <c r="O29" s="17">
        <v>0</v>
      </c>
      <c r="P29" s="17">
        <v>1988013</v>
      </c>
      <c r="Q29" s="17">
        <v>253889</v>
      </c>
      <c r="R29" s="17">
        <v>166391</v>
      </c>
      <c r="S29" s="17">
        <v>20029</v>
      </c>
      <c r="T29" s="17">
        <v>8356</v>
      </c>
      <c r="U29" s="17">
        <v>77123</v>
      </c>
      <c r="V29" s="17">
        <v>26144</v>
      </c>
      <c r="W29" s="17">
        <v>0</v>
      </c>
      <c r="X29" s="17">
        <v>201965</v>
      </c>
      <c r="Y29" s="17">
        <v>47253</v>
      </c>
      <c r="Z29" s="17">
        <v>0</v>
      </c>
      <c r="AA29" s="17">
        <v>20651878</v>
      </c>
      <c r="AB29" s="17">
        <v>0</v>
      </c>
    </row>
    <row r="30" spans="1:28" x14ac:dyDescent="0.3">
      <c r="A30" s="15" t="s">
        <v>53</v>
      </c>
      <c r="B30" s="14" t="s">
        <v>54</v>
      </c>
      <c r="C30" s="14">
        <v>1</v>
      </c>
      <c r="D30" s="14">
        <v>0</v>
      </c>
      <c r="E30" s="17">
        <v>56773573</v>
      </c>
      <c r="F30" s="17">
        <v>0</v>
      </c>
      <c r="G30" s="17">
        <v>0</v>
      </c>
      <c r="H30" s="17">
        <v>0</v>
      </c>
      <c r="I30" s="17">
        <v>2013595</v>
      </c>
      <c r="J30" s="17">
        <v>7746666</v>
      </c>
      <c r="K30" s="17">
        <v>0</v>
      </c>
      <c r="L30" s="17">
        <v>0</v>
      </c>
      <c r="M30" s="17">
        <v>0</v>
      </c>
      <c r="N30" s="17">
        <v>0</v>
      </c>
      <c r="O30" s="17">
        <v>0</v>
      </c>
      <c r="P30" s="17">
        <v>8442525</v>
      </c>
      <c r="Q30" s="17">
        <v>1038534</v>
      </c>
      <c r="R30" s="17">
        <v>1116395</v>
      </c>
      <c r="S30" s="17">
        <v>80099</v>
      </c>
      <c r="T30" s="17">
        <v>33418</v>
      </c>
      <c r="U30" s="17">
        <v>302842</v>
      </c>
      <c r="V30" s="17">
        <v>107659</v>
      </c>
      <c r="W30" s="17">
        <v>0</v>
      </c>
      <c r="X30" s="17">
        <v>2374590</v>
      </c>
      <c r="Y30" s="17">
        <v>0</v>
      </c>
      <c r="Z30" s="17">
        <v>0</v>
      </c>
      <c r="AA30" s="17">
        <v>80029896</v>
      </c>
      <c r="AB30" s="17">
        <v>0</v>
      </c>
    </row>
    <row r="31" spans="1:28" x14ac:dyDescent="0.3">
      <c r="A31" s="15" t="s">
        <v>55</v>
      </c>
      <c r="B31" s="14" t="s">
        <v>56</v>
      </c>
      <c r="C31" s="14">
        <v>1</v>
      </c>
      <c r="D31" s="14">
        <v>0</v>
      </c>
      <c r="E31" s="17">
        <v>10867630</v>
      </c>
      <c r="F31" s="17">
        <v>0</v>
      </c>
      <c r="G31" s="17">
        <v>0</v>
      </c>
      <c r="H31" s="17">
        <v>0</v>
      </c>
      <c r="I31" s="17">
        <v>1101967</v>
      </c>
      <c r="J31" s="17">
        <v>1393347</v>
      </c>
      <c r="K31" s="17">
        <v>0</v>
      </c>
      <c r="L31" s="17">
        <v>0</v>
      </c>
      <c r="M31" s="17">
        <v>0</v>
      </c>
      <c r="N31" s="17">
        <v>0</v>
      </c>
      <c r="O31" s="17">
        <v>0</v>
      </c>
      <c r="P31" s="17">
        <v>1303901</v>
      </c>
      <c r="Q31" s="17">
        <v>296727</v>
      </c>
      <c r="R31" s="17">
        <v>130396</v>
      </c>
      <c r="S31" s="17">
        <v>9663</v>
      </c>
      <c r="T31" s="17">
        <v>4031</v>
      </c>
      <c r="U31" s="17">
        <v>37164</v>
      </c>
      <c r="V31" s="17">
        <v>12254</v>
      </c>
      <c r="W31" s="17">
        <v>0</v>
      </c>
      <c r="X31" s="17">
        <v>166175</v>
      </c>
      <c r="Y31" s="17">
        <v>0</v>
      </c>
      <c r="Z31" s="17">
        <v>0</v>
      </c>
      <c r="AA31" s="17">
        <v>15323255</v>
      </c>
      <c r="AB31" s="17">
        <v>0</v>
      </c>
    </row>
    <row r="32" spans="1:28" x14ac:dyDescent="0.3">
      <c r="A32" s="15" t="s">
        <v>57</v>
      </c>
      <c r="B32" s="14" t="s">
        <v>58</v>
      </c>
      <c r="C32" s="14">
        <v>1</v>
      </c>
      <c r="D32" s="14">
        <v>0</v>
      </c>
      <c r="E32" s="17">
        <v>13683712</v>
      </c>
      <c r="F32" s="17">
        <v>0</v>
      </c>
      <c r="G32" s="17">
        <v>0</v>
      </c>
      <c r="H32" s="17">
        <v>0</v>
      </c>
      <c r="I32" s="17">
        <v>1418777</v>
      </c>
      <c r="J32" s="17">
        <v>3241370</v>
      </c>
      <c r="K32" s="17">
        <v>0</v>
      </c>
      <c r="L32" s="17">
        <v>0</v>
      </c>
      <c r="M32" s="17">
        <v>0</v>
      </c>
      <c r="N32" s="17">
        <v>0</v>
      </c>
      <c r="O32" s="17">
        <v>0</v>
      </c>
      <c r="P32" s="17">
        <v>1937209</v>
      </c>
      <c r="Q32" s="17">
        <v>83455</v>
      </c>
      <c r="R32" s="17">
        <v>144108</v>
      </c>
      <c r="S32" s="17">
        <v>20493</v>
      </c>
      <c r="T32" s="17">
        <v>8550</v>
      </c>
      <c r="U32" s="17">
        <v>81317</v>
      </c>
      <c r="V32" s="17">
        <v>25194</v>
      </c>
      <c r="W32" s="17">
        <v>0</v>
      </c>
      <c r="X32" s="17">
        <v>256320</v>
      </c>
      <c r="Y32" s="17">
        <v>0</v>
      </c>
      <c r="Z32" s="17">
        <v>0</v>
      </c>
      <c r="AA32" s="17">
        <v>20900505</v>
      </c>
      <c r="AB32" s="17">
        <v>0</v>
      </c>
    </row>
    <row r="33" spans="1:28" x14ac:dyDescent="0.3">
      <c r="A33" s="15" t="s">
        <v>59</v>
      </c>
      <c r="B33" s="14" t="s">
        <v>60</v>
      </c>
      <c r="C33" s="14">
        <v>1</v>
      </c>
      <c r="D33" s="14">
        <v>0</v>
      </c>
      <c r="E33" s="17">
        <v>11380190</v>
      </c>
      <c r="F33" s="17">
        <v>0</v>
      </c>
      <c r="G33" s="17">
        <v>0</v>
      </c>
      <c r="H33" s="17">
        <v>0</v>
      </c>
      <c r="I33" s="17">
        <v>1370528</v>
      </c>
      <c r="J33" s="17">
        <v>3243797</v>
      </c>
      <c r="K33" s="17">
        <v>0</v>
      </c>
      <c r="L33" s="17">
        <v>0</v>
      </c>
      <c r="M33" s="17">
        <v>0</v>
      </c>
      <c r="N33" s="17">
        <v>0</v>
      </c>
      <c r="O33" s="17">
        <v>0</v>
      </c>
      <c r="P33" s="17">
        <v>2445348</v>
      </c>
      <c r="Q33" s="17">
        <v>387578</v>
      </c>
      <c r="R33" s="17">
        <v>45528</v>
      </c>
      <c r="S33" s="17">
        <v>24972</v>
      </c>
      <c r="T33" s="17">
        <v>10418</v>
      </c>
      <c r="U33" s="17">
        <v>97278</v>
      </c>
      <c r="V33" s="17">
        <v>31426</v>
      </c>
      <c r="W33" s="17">
        <v>0</v>
      </c>
      <c r="X33" s="17">
        <v>245882</v>
      </c>
      <c r="Y33" s="17">
        <v>0</v>
      </c>
      <c r="Z33" s="17">
        <v>0</v>
      </c>
      <c r="AA33" s="17">
        <v>19282945</v>
      </c>
      <c r="AB33" s="17">
        <v>0</v>
      </c>
    </row>
    <row r="34" spans="1:28" x14ac:dyDescent="0.3">
      <c r="A34" s="15" t="s">
        <v>61</v>
      </c>
      <c r="B34" s="14" t="s">
        <v>62</v>
      </c>
      <c r="C34" s="14">
        <v>1</v>
      </c>
      <c r="D34" s="14">
        <v>0</v>
      </c>
      <c r="E34" s="17">
        <v>16502802</v>
      </c>
      <c r="F34" s="17">
        <v>0</v>
      </c>
      <c r="G34" s="17">
        <v>0</v>
      </c>
      <c r="H34" s="17">
        <v>1053</v>
      </c>
      <c r="I34" s="17">
        <v>2236384</v>
      </c>
      <c r="J34" s="17">
        <v>5551792</v>
      </c>
      <c r="K34" s="17">
        <v>0</v>
      </c>
      <c r="L34" s="17">
        <v>0</v>
      </c>
      <c r="M34" s="17">
        <v>0</v>
      </c>
      <c r="N34" s="17">
        <v>0</v>
      </c>
      <c r="O34" s="17">
        <v>0</v>
      </c>
      <c r="P34" s="17">
        <v>3232576</v>
      </c>
      <c r="Q34" s="17">
        <v>815760</v>
      </c>
      <c r="R34" s="17">
        <v>199028</v>
      </c>
      <c r="S34" s="17">
        <v>37450</v>
      </c>
      <c r="T34" s="17">
        <v>15625</v>
      </c>
      <c r="U34" s="17">
        <v>146150</v>
      </c>
      <c r="V34" s="17">
        <v>49489</v>
      </c>
      <c r="W34" s="17">
        <v>0</v>
      </c>
      <c r="X34" s="17">
        <v>759548</v>
      </c>
      <c r="Y34" s="17">
        <v>0</v>
      </c>
      <c r="Z34" s="17">
        <v>0</v>
      </c>
      <c r="AA34" s="17">
        <v>29547657</v>
      </c>
      <c r="AB34" s="17">
        <v>0</v>
      </c>
    </row>
    <row r="35" spans="1:28" x14ac:dyDescent="0.3">
      <c r="A35" s="15" t="s">
        <v>63</v>
      </c>
      <c r="B35" s="14" t="s">
        <v>64</v>
      </c>
      <c r="C35" s="14">
        <v>1</v>
      </c>
      <c r="D35" s="14">
        <v>0</v>
      </c>
      <c r="E35" s="17">
        <v>5364782</v>
      </c>
      <c r="F35" s="17">
        <v>0</v>
      </c>
      <c r="G35" s="17">
        <v>290478</v>
      </c>
      <c r="H35" s="17">
        <v>0</v>
      </c>
      <c r="I35" s="17">
        <v>509783</v>
      </c>
      <c r="J35" s="17">
        <v>803712</v>
      </c>
      <c r="K35" s="17">
        <v>0</v>
      </c>
      <c r="L35" s="17">
        <v>0</v>
      </c>
      <c r="M35" s="17">
        <v>0</v>
      </c>
      <c r="N35" s="17">
        <v>0</v>
      </c>
      <c r="O35" s="17">
        <v>0</v>
      </c>
      <c r="P35" s="17">
        <v>526578</v>
      </c>
      <c r="Q35" s="17">
        <v>36455</v>
      </c>
      <c r="R35" s="17">
        <v>72639</v>
      </c>
      <c r="S35" s="17">
        <v>7101</v>
      </c>
      <c r="T35" s="17">
        <v>2962</v>
      </c>
      <c r="U35" s="17">
        <v>27786</v>
      </c>
      <c r="V35" s="17">
        <v>3430</v>
      </c>
      <c r="W35" s="17">
        <v>0</v>
      </c>
      <c r="X35" s="17">
        <v>84000</v>
      </c>
      <c r="Y35" s="17">
        <v>0</v>
      </c>
      <c r="Z35" s="17">
        <v>0</v>
      </c>
      <c r="AA35" s="17">
        <v>7729706</v>
      </c>
      <c r="AB35" s="17">
        <v>0</v>
      </c>
    </row>
    <row r="36" spans="1:28" x14ac:dyDescent="0.3">
      <c r="A36" s="15" t="s">
        <v>65</v>
      </c>
      <c r="B36" s="14" t="s">
        <v>66</v>
      </c>
      <c r="C36" s="14">
        <v>1</v>
      </c>
      <c r="D36" s="14">
        <v>0</v>
      </c>
      <c r="E36" s="17">
        <v>18094291</v>
      </c>
      <c r="F36" s="17">
        <v>0</v>
      </c>
      <c r="G36" s="17">
        <v>0</v>
      </c>
      <c r="H36" s="17">
        <v>0</v>
      </c>
      <c r="I36" s="17">
        <v>2369490</v>
      </c>
      <c r="J36" s="17">
        <v>5114793</v>
      </c>
      <c r="K36" s="17">
        <v>0</v>
      </c>
      <c r="L36" s="17">
        <v>0</v>
      </c>
      <c r="M36" s="17">
        <v>0</v>
      </c>
      <c r="N36" s="17">
        <v>0</v>
      </c>
      <c r="O36" s="17">
        <v>0</v>
      </c>
      <c r="P36" s="17">
        <v>2184574</v>
      </c>
      <c r="Q36" s="17">
        <v>210214</v>
      </c>
      <c r="R36" s="17">
        <v>125465</v>
      </c>
      <c r="S36" s="17">
        <v>20987</v>
      </c>
      <c r="T36" s="17">
        <v>8756</v>
      </c>
      <c r="U36" s="17">
        <v>81143</v>
      </c>
      <c r="V36" s="17">
        <v>28073</v>
      </c>
      <c r="W36" s="17">
        <v>0</v>
      </c>
      <c r="X36" s="17">
        <v>1549821</v>
      </c>
      <c r="Y36" s="17">
        <v>0</v>
      </c>
      <c r="Z36" s="17">
        <v>0</v>
      </c>
      <c r="AA36" s="17">
        <v>29787607</v>
      </c>
      <c r="AB36" s="17">
        <v>0</v>
      </c>
    </row>
    <row r="37" spans="1:28" x14ac:dyDescent="0.3">
      <c r="A37" s="15" t="s">
        <v>67</v>
      </c>
      <c r="B37" s="14" t="s">
        <v>68</v>
      </c>
      <c r="C37" s="14">
        <v>1</v>
      </c>
      <c r="D37" s="14">
        <v>0</v>
      </c>
      <c r="E37" s="17">
        <v>26215992</v>
      </c>
      <c r="F37" s="17">
        <v>0</v>
      </c>
      <c r="G37" s="17">
        <v>0</v>
      </c>
      <c r="H37" s="17">
        <v>0</v>
      </c>
      <c r="I37" s="17">
        <v>2177855</v>
      </c>
      <c r="J37" s="17">
        <v>6129666</v>
      </c>
      <c r="K37" s="17">
        <v>0</v>
      </c>
      <c r="L37" s="17">
        <v>0</v>
      </c>
      <c r="M37" s="17">
        <v>0</v>
      </c>
      <c r="N37" s="17">
        <v>0</v>
      </c>
      <c r="O37" s="17">
        <v>0</v>
      </c>
      <c r="P37" s="17">
        <v>5282018</v>
      </c>
      <c r="Q37" s="17">
        <v>1051070</v>
      </c>
      <c r="R37" s="17">
        <v>355161</v>
      </c>
      <c r="S37" s="17">
        <v>55906</v>
      </c>
      <c r="T37" s="17">
        <v>23325</v>
      </c>
      <c r="U37" s="17">
        <v>220477</v>
      </c>
      <c r="V37" s="17">
        <v>71349</v>
      </c>
      <c r="W37" s="17">
        <v>0</v>
      </c>
      <c r="X37" s="17">
        <v>455250</v>
      </c>
      <c r="Y37" s="17">
        <v>0</v>
      </c>
      <c r="Z37" s="17">
        <v>0</v>
      </c>
      <c r="AA37" s="17">
        <v>42038069</v>
      </c>
      <c r="AB37" s="17">
        <v>0</v>
      </c>
    </row>
    <row r="38" spans="1:28" x14ac:dyDescent="0.3">
      <c r="A38" s="15" t="s">
        <v>69</v>
      </c>
      <c r="B38" s="14" t="s">
        <v>70</v>
      </c>
      <c r="C38" s="14">
        <v>1</v>
      </c>
      <c r="D38" s="14">
        <v>0</v>
      </c>
      <c r="E38" s="17">
        <v>19708129</v>
      </c>
      <c r="F38" s="17">
        <v>0</v>
      </c>
      <c r="G38" s="17">
        <v>0</v>
      </c>
      <c r="H38" s="17">
        <v>0</v>
      </c>
      <c r="I38" s="17">
        <v>1934979</v>
      </c>
      <c r="J38" s="17">
        <v>4095761</v>
      </c>
      <c r="K38" s="17">
        <v>0</v>
      </c>
      <c r="L38" s="17">
        <v>0</v>
      </c>
      <c r="M38" s="17">
        <v>0</v>
      </c>
      <c r="N38" s="17">
        <v>0</v>
      </c>
      <c r="O38" s="17">
        <v>0</v>
      </c>
      <c r="P38" s="17">
        <v>2284676</v>
      </c>
      <c r="Q38" s="17">
        <v>608108</v>
      </c>
      <c r="R38" s="17">
        <v>205647</v>
      </c>
      <c r="S38" s="17">
        <v>36417</v>
      </c>
      <c r="T38" s="17">
        <v>15193</v>
      </c>
      <c r="U38" s="17">
        <v>136888</v>
      </c>
      <c r="V38" s="17">
        <v>45417</v>
      </c>
      <c r="W38" s="17">
        <v>0</v>
      </c>
      <c r="X38" s="17">
        <v>251187</v>
      </c>
      <c r="Y38" s="17">
        <v>0</v>
      </c>
      <c r="Z38" s="17">
        <v>0</v>
      </c>
      <c r="AA38" s="17">
        <v>29322402</v>
      </c>
      <c r="AB38" s="17">
        <v>0</v>
      </c>
    </row>
    <row r="39" spans="1:28" x14ac:dyDescent="0.3">
      <c r="A39" s="15" t="s">
        <v>71</v>
      </c>
      <c r="B39" s="14" t="s">
        <v>72</v>
      </c>
      <c r="C39" s="14">
        <v>1</v>
      </c>
      <c r="D39" s="14">
        <v>0</v>
      </c>
      <c r="E39" s="17">
        <v>15245982</v>
      </c>
      <c r="F39" s="17">
        <v>0</v>
      </c>
      <c r="G39" s="17">
        <v>0</v>
      </c>
      <c r="H39" s="17">
        <v>0</v>
      </c>
      <c r="I39" s="17">
        <v>2574453</v>
      </c>
      <c r="J39" s="17">
        <v>4341966</v>
      </c>
      <c r="K39" s="17">
        <v>0</v>
      </c>
      <c r="L39" s="17">
        <v>0</v>
      </c>
      <c r="M39" s="17">
        <v>0</v>
      </c>
      <c r="N39" s="17">
        <v>0</v>
      </c>
      <c r="O39" s="17">
        <v>0</v>
      </c>
      <c r="P39" s="17">
        <v>3709793</v>
      </c>
      <c r="Q39" s="17">
        <v>829291</v>
      </c>
      <c r="R39" s="17">
        <v>145609</v>
      </c>
      <c r="S39" s="17">
        <v>51442</v>
      </c>
      <c r="T39" s="17">
        <v>21462</v>
      </c>
      <c r="U39" s="17">
        <v>201371</v>
      </c>
      <c r="V39" s="17">
        <v>55347</v>
      </c>
      <c r="W39" s="17">
        <v>0</v>
      </c>
      <c r="X39" s="17">
        <v>715500</v>
      </c>
      <c r="Y39" s="17">
        <v>4264</v>
      </c>
      <c r="Z39" s="17">
        <v>0</v>
      </c>
      <c r="AA39" s="17">
        <v>27896480</v>
      </c>
      <c r="AB39" s="17">
        <v>0</v>
      </c>
    </row>
    <row r="40" spans="1:28" x14ac:dyDescent="0.3">
      <c r="A40" s="15" t="s">
        <v>73</v>
      </c>
      <c r="B40" s="14" t="s">
        <v>74</v>
      </c>
      <c r="C40" s="14">
        <v>1</v>
      </c>
      <c r="D40" s="14">
        <v>0</v>
      </c>
      <c r="E40" s="17">
        <v>14716628</v>
      </c>
      <c r="F40" s="17">
        <v>0</v>
      </c>
      <c r="G40" s="17">
        <v>0</v>
      </c>
      <c r="H40" s="17">
        <v>0</v>
      </c>
      <c r="I40" s="17">
        <v>2308342</v>
      </c>
      <c r="J40" s="17">
        <v>4429414</v>
      </c>
      <c r="K40" s="17">
        <v>0</v>
      </c>
      <c r="L40" s="17">
        <v>0</v>
      </c>
      <c r="M40" s="17">
        <v>0</v>
      </c>
      <c r="N40" s="17">
        <v>0</v>
      </c>
      <c r="O40" s="17">
        <v>0</v>
      </c>
      <c r="P40" s="17">
        <v>2648428</v>
      </c>
      <c r="Q40" s="17">
        <v>285841</v>
      </c>
      <c r="R40" s="17">
        <v>34797</v>
      </c>
      <c r="S40" s="17">
        <v>22815</v>
      </c>
      <c r="T40" s="17">
        <v>9518</v>
      </c>
      <c r="U40" s="17">
        <v>86676</v>
      </c>
      <c r="V40" s="17">
        <v>27680</v>
      </c>
      <c r="W40" s="17">
        <v>0</v>
      </c>
      <c r="X40" s="17">
        <v>540343</v>
      </c>
      <c r="Y40" s="17">
        <v>0</v>
      </c>
      <c r="Z40" s="17">
        <v>0</v>
      </c>
      <c r="AA40" s="17">
        <v>25110482</v>
      </c>
      <c r="AB40" s="17">
        <v>0</v>
      </c>
    </row>
    <row r="41" spans="1:28" x14ac:dyDescent="0.3">
      <c r="A41" s="15" t="s">
        <v>75</v>
      </c>
      <c r="B41" s="14" t="s">
        <v>76</v>
      </c>
      <c r="C41" s="14">
        <v>1</v>
      </c>
      <c r="D41" s="14">
        <v>0</v>
      </c>
      <c r="E41" s="17">
        <v>3458229</v>
      </c>
      <c r="F41" s="17">
        <v>0</v>
      </c>
      <c r="G41" s="17">
        <v>166648</v>
      </c>
      <c r="H41" s="17">
        <v>0</v>
      </c>
      <c r="I41" s="17">
        <v>404265</v>
      </c>
      <c r="J41" s="17">
        <v>270978</v>
      </c>
      <c r="K41" s="17">
        <v>0</v>
      </c>
      <c r="L41" s="17">
        <v>0</v>
      </c>
      <c r="M41" s="17">
        <v>0</v>
      </c>
      <c r="N41" s="17">
        <v>0</v>
      </c>
      <c r="O41" s="17">
        <v>0</v>
      </c>
      <c r="P41" s="17">
        <v>587801</v>
      </c>
      <c r="Q41" s="17">
        <v>0</v>
      </c>
      <c r="R41" s="17">
        <v>0</v>
      </c>
      <c r="S41" s="17">
        <v>2892</v>
      </c>
      <c r="T41" s="17">
        <v>1206</v>
      </c>
      <c r="U41" s="17">
        <v>10951</v>
      </c>
      <c r="V41" s="17">
        <v>3013</v>
      </c>
      <c r="W41" s="17">
        <v>0</v>
      </c>
      <c r="X41" s="17">
        <v>76933</v>
      </c>
      <c r="Y41" s="17">
        <v>4176</v>
      </c>
      <c r="Z41" s="17">
        <v>0</v>
      </c>
      <c r="AA41" s="17">
        <v>4987092</v>
      </c>
      <c r="AB41" s="17">
        <v>0</v>
      </c>
    </row>
    <row r="42" spans="1:28" x14ac:dyDescent="0.3">
      <c r="A42" s="15" t="s">
        <v>77</v>
      </c>
      <c r="B42" s="14" t="s">
        <v>78</v>
      </c>
      <c r="C42" s="14">
        <v>1</v>
      </c>
      <c r="D42" s="14">
        <v>0</v>
      </c>
      <c r="E42" s="17">
        <v>10419154</v>
      </c>
      <c r="F42" s="17">
        <v>0</v>
      </c>
      <c r="G42" s="17">
        <v>0</v>
      </c>
      <c r="H42" s="17">
        <v>0</v>
      </c>
      <c r="I42" s="17">
        <v>1317399</v>
      </c>
      <c r="J42" s="17">
        <v>2247908</v>
      </c>
      <c r="K42" s="17">
        <v>79632</v>
      </c>
      <c r="L42" s="17">
        <v>0</v>
      </c>
      <c r="M42" s="17">
        <v>0</v>
      </c>
      <c r="N42" s="17">
        <v>0</v>
      </c>
      <c r="O42" s="17">
        <v>0</v>
      </c>
      <c r="P42" s="17">
        <v>2168036</v>
      </c>
      <c r="Q42" s="17">
        <v>388700</v>
      </c>
      <c r="R42" s="17">
        <v>36319</v>
      </c>
      <c r="S42" s="17">
        <v>15804</v>
      </c>
      <c r="T42" s="17">
        <v>6593</v>
      </c>
      <c r="U42" s="17">
        <v>61046</v>
      </c>
      <c r="V42" s="17">
        <v>19991</v>
      </c>
      <c r="W42" s="17">
        <v>0</v>
      </c>
      <c r="X42" s="17">
        <v>149871</v>
      </c>
      <c r="Y42" s="17">
        <v>0</v>
      </c>
      <c r="Z42" s="17">
        <v>0</v>
      </c>
      <c r="AA42" s="17">
        <v>16910453</v>
      </c>
      <c r="AB42" s="17">
        <v>0</v>
      </c>
    </row>
    <row r="43" spans="1:28" x14ac:dyDescent="0.3">
      <c r="A43" s="15" t="s">
        <v>79</v>
      </c>
      <c r="B43" s="14" t="s">
        <v>80</v>
      </c>
      <c r="C43" s="14">
        <v>1</v>
      </c>
      <c r="D43" s="14">
        <v>0</v>
      </c>
      <c r="E43" s="17">
        <v>2962377</v>
      </c>
      <c r="F43" s="17">
        <v>0</v>
      </c>
      <c r="G43" s="17">
        <v>0</v>
      </c>
      <c r="H43" s="17">
        <v>0</v>
      </c>
      <c r="I43" s="17">
        <v>229461</v>
      </c>
      <c r="J43" s="17">
        <v>561484</v>
      </c>
      <c r="K43" s="17">
        <v>0</v>
      </c>
      <c r="L43" s="17">
        <v>0</v>
      </c>
      <c r="M43" s="17">
        <v>0</v>
      </c>
      <c r="N43" s="17">
        <v>0</v>
      </c>
      <c r="O43" s="17">
        <v>0</v>
      </c>
      <c r="P43" s="17">
        <v>375966</v>
      </c>
      <c r="Q43" s="17">
        <v>0</v>
      </c>
      <c r="R43" s="17">
        <v>0</v>
      </c>
      <c r="S43" s="17">
        <v>8959</v>
      </c>
      <c r="T43" s="17">
        <v>977</v>
      </c>
      <c r="U43" s="17">
        <v>26984</v>
      </c>
      <c r="V43" s="17">
        <v>0</v>
      </c>
      <c r="W43" s="17">
        <v>0</v>
      </c>
      <c r="X43" s="17">
        <v>42944</v>
      </c>
      <c r="Y43" s="17">
        <v>0</v>
      </c>
      <c r="Z43" s="17">
        <v>0</v>
      </c>
      <c r="AA43" s="17">
        <v>4209152</v>
      </c>
      <c r="AB43" s="17">
        <v>0</v>
      </c>
    </row>
    <row r="44" spans="1:28" x14ac:dyDescent="0.3">
      <c r="A44" s="15" t="s">
        <v>81</v>
      </c>
      <c r="B44" s="14" t="s">
        <v>82</v>
      </c>
      <c r="C44" s="14">
        <v>1</v>
      </c>
      <c r="D44" s="14">
        <v>0</v>
      </c>
      <c r="E44" s="17">
        <v>9768589</v>
      </c>
      <c r="F44" s="17">
        <v>0</v>
      </c>
      <c r="G44" s="17">
        <v>0</v>
      </c>
      <c r="H44" s="17">
        <v>0</v>
      </c>
      <c r="I44" s="17">
        <v>1020051</v>
      </c>
      <c r="J44" s="17">
        <v>1680208</v>
      </c>
      <c r="K44" s="17">
        <v>0</v>
      </c>
      <c r="L44" s="17">
        <v>0</v>
      </c>
      <c r="M44" s="17">
        <v>0</v>
      </c>
      <c r="N44" s="17">
        <v>0</v>
      </c>
      <c r="O44" s="17">
        <v>0</v>
      </c>
      <c r="P44" s="17">
        <v>1604094</v>
      </c>
      <c r="Q44" s="17">
        <v>271158</v>
      </c>
      <c r="R44" s="17">
        <v>126266</v>
      </c>
      <c r="S44" s="17">
        <v>9228</v>
      </c>
      <c r="T44" s="17">
        <v>3850</v>
      </c>
      <c r="U44" s="17">
        <v>33436</v>
      </c>
      <c r="V44" s="17">
        <v>11688</v>
      </c>
      <c r="W44" s="17">
        <v>0</v>
      </c>
      <c r="X44" s="17">
        <v>426451</v>
      </c>
      <c r="Y44" s="17">
        <v>0</v>
      </c>
      <c r="Z44" s="17">
        <v>0</v>
      </c>
      <c r="AA44" s="17">
        <v>14955019</v>
      </c>
      <c r="AB44" s="17">
        <v>0</v>
      </c>
    </row>
    <row r="45" spans="1:28" x14ac:dyDescent="0.3">
      <c r="A45" s="15" t="s">
        <v>83</v>
      </c>
      <c r="B45" s="14" t="s">
        <v>84</v>
      </c>
      <c r="C45" s="14">
        <v>1</v>
      </c>
      <c r="D45" s="14">
        <v>0</v>
      </c>
      <c r="E45" s="17">
        <v>5426460</v>
      </c>
      <c r="F45" s="17">
        <v>0</v>
      </c>
      <c r="G45" s="17">
        <v>0</v>
      </c>
      <c r="H45" s="17">
        <v>0</v>
      </c>
      <c r="I45" s="17">
        <v>462307</v>
      </c>
      <c r="J45" s="17">
        <v>795807</v>
      </c>
      <c r="K45" s="17">
        <v>0</v>
      </c>
      <c r="L45" s="17">
        <v>0</v>
      </c>
      <c r="M45" s="17">
        <v>0</v>
      </c>
      <c r="N45" s="17">
        <v>0</v>
      </c>
      <c r="O45" s="17">
        <v>0</v>
      </c>
      <c r="P45" s="17">
        <v>1014542</v>
      </c>
      <c r="Q45" s="17">
        <v>0</v>
      </c>
      <c r="R45" s="17">
        <v>0</v>
      </c>
      <c r="S45" s="17">
        <v>5663</v>
      </c>
      <c r="T45" s="17">
        <v>2362</v>
      </c>
      <c r="U45" s="17">
        <v>18341</v>
      </c>
      <c r="V45" s="17">
        <v>924</v>
      </c>
      <c r="W45" s="17">
        <v>0</v>
      </c>
      <c r="X45" s="17">
        <v>98300</v>
      </c>
      <c r="Y45" s="17">
        <v>0</v>
      </c>
      <c r="Z45" s="17">
        <v>0</v>
      </c>
      <c r="AA45" s="17">
        <v>7824706</v>
      </c>
      <c r="AB45" s="17">
        <v>0</v>
      </c>
    </row>
    <row r="46" spans="1:28" x14ac:dyDescent="0.3">
      <c r="A46" s="15" t="s">
        <v>85</v>
      </c>
      <c r="B46" s="14" t="s">
        <v>86</v>
      </c>
      <c r="C46" s="14">
        <v>1</v>
      </c>
      <c r="D46" s="14">
        <v>0</v>
      </c>
      <c r="E46" s="17">
        <v>11357610</v>
      </c>
      <c r="F46" s="17">
        <v>0</v>
      </c>
      <c r="G46" s="17">
        <v>0</v>
      </c>
      <c r="H46" s="17">
        <v>2859</v>
      </c>
      <c r="I46" s="17">
        <v>1690121</v>
      </c>
      <c r="J46" s="17">
        <v>3652290</v>
      </c>
      <c r="K46" s="17">
        <v>211090</v>
      </c>
      <c r="L46" s="17">
        <v>0</v>
      </c>
      <c r="M46" s="17">
        <v>0</v>
      </c>
      <c r="N46" s="17">
        <v>0</v>
      </c>
      <c r="O46" s="17">
        <v>0</v>
      </c>
      <c r="P46" s="17">
        <v>1820797</v>
      </c>
      <c r="Q46" s="17">
        <v>368573</v>
      </c>
      <c r="R46" s="17">
        <v>262020</v>
      </c>
      <c r="S46" s="17">
        <v>12733</v>
      </c>
      <c r="T46" s="17">
        <v>5312</v>
      </c>
      <c r="U46" s="17">
        <v>49338</v>
      </c>
      <c r="V46" s="17">
        <v>15490</v>
      </c>
      <c r="W46" s="17">
        <v>0</v>
      </c>
      <c r="X46" s="17">
        <v>254112</v>
      </c>
      <c r="Y46" s="17">
        <v>45377</v>
      </c>
      <c r="Z46" s="17">
        <v>0</v>
      </c>
      <c r="AA46" s="17">
        <v>19747722</v>
      </c>
      <c r="AB46" s="17">
        <v>0</v>
      </c>
    </row>
    <row r="47" spans="1:28" x14ac:dyDescent="0.3">
      <c r="A47" s="15" t="s">
        <v>87</v>
      </c>
      <c r="B47" s="14" t="s">
        <v>88</v>
      </c>
      <c r="C47" s="14">
        <v>1</v>
      </c>
      <c r="D47" s="14">
        <v>0</v>
      </c>
      <c r="E47" s="17">
        <v>19502659</v>
      </c>
      <c r="F47" s="17">
        <v>0</v>
      </c>
      <c r="G47" s="17">
        <v>0</v>
      </c>
      <c r="H47" s="17">
        <v>0</v>
      </c>
      <c r="I47" s="17">
        <v>865998</v>
      </c>
      <c r="J47" s="17">
        <v>3494263</v>
      </c>
      <c r="K47" s="17">
        <v>0</v>
      </c>
      <c r="L47" s="17">
        <v>0</v>
      </c>
      <c r="M47" s="17">
        <v>0</v>
      </c>
      <c r="N47" s="17">
        <v>0</v>
      </c>
      <c r="O47" s="17">
        <v>0</v>
      </c>
      <c r="P47" s="17">
        <v>2896159</v>
      </c>
      <c r="Q47" s="17">
        <v>756315</v>
      </c>
      <c r="R47" s="17">
        <v>72651</v>
      </c>
      <c r="S47" s="17">
        <v>31863</v>
      </c>
      <c r="T47" s="17">
        <v>13293</v>
      </c>
      <c r="U47" s="17">
        <v>116617</v>
      </c>
      <c r="V47" s="17">
        <v>42157</v>
      </c>
      <c r="W47" s="17">
        <v>0</v>
      </c>
      <c r="X47" s="17">
        <v>477387</v>
      </c>
      <c r="Y47" s="17">
        <v>0</v>
      </c>
      <c r="Z47" s="17">
        <v>0</v>
      </c>
      <c r="AA47" s="17">
        <v>28269362</v>
      </c>
      <c r="AB47" s="17">
        <v>0</v>
      </c>
    </row>
    <row r="48" spans="1:28" x14ac:dyDescent="0.3">
      <c r="A48" s="15" t="s">
        <v>89</v>
      </c>
      <c r="B48" s="14" t="s">
        <v>90</v>
      </c>
      <c r="C48" s="14">
        <v>1</v>
      </c>
      <c r="D48" s="14">
        <v>0</v>
      </c>
      <c r="E48" s="17">
        <v>14651030</v>
      </c>
      <c r="F48" s="17">
        <v>0</v>
      </c>
      <c r="G48" s="17">
        <v>0</v>
      </c>
      <c r="H48" s="17">
        <v>0</v>
      </c>
      <c r="I48" s="17">
        <v>1411530</v>
      </c>
      <c r="J48" s="17">
        <v>1543201</v>
      </c>
      <c r="K48" s="17">
        <v>0</v>
      </c>
      <c r="L48" s="17">
        <v>0</v>
      </c>
      <c r="M48" s="17">
        <v>0</v>
      </c>
      <c r="N48" s="17">
        <v>0</v>
      </c>
      <c r="O48" s="17">
        <v>0</v>
      </c>
      <c r="P48" s="17">
        <v>1692433</v>
      </c>
      <c r="Q48" s="17">
        <v>359574</v>
      </c>
      <c r="R48" s="17">
        <v>428668</v>
      </c>
      <c r="S48" s="17">
        <v>15520</v>
      </c>
      <c r="T48" s="17">
        <v>6475</v>
      </c>
      <c r="U48" s="17">
        <v>61978</v>
      </c>
      <c r="V48" s="17">
        <v>20734</v>
      </c>
      <c r="W48" s="17">
        <v>0</v>
      </c>
      <c r="X48" s="17">
        <v>159730</v>
      </c>
      <c r="Y48" s="17">
        <v>0</v>
      </c>
      <c r="Z48" s="17">
        <v>0</v>
      </c>
      <c r="AA48" s="17">
        <v>20350873</v>
      </c>
      <c r="AB48" s="17">
        <v>0</v>
      </c>
    </row>
    <row r="49" spans="1:28" x14ac:dyDescent="0.3">
      <c r="A49" s="15" t="s">
        <v>91</v>
      </c>
      <c r="B49" s="14" t="s">
        <v>92</v>
      </c>
      <c r="C49" s="14">
        <v>1</v>
      </c>
      <c r="D49" s="14">
        <v>0</v>
      </c>
      <c r="E49" s="17">
        <v>9363956</v>
      </c>
      <c r="F49" s="17">
        <v>0</v>
      </c>
      <c r="G49" s="17">
        <v>0</v>
      </c>
      <c r="H49" s="17">
        <v>0</v>
      </c>
      <c r="I49" s="17">
        <v>1016311</v>
      </c>
      <c r="J49" s="17">
        <v>1276635</v>
      </c>
      <c r="K49" s="17">
        <v>0</v>
      </c>
      <c r="L49" s="17">
        <v>0</v>
      </c>
      <c r="M49" s="17">
        <v>0</v>
      </c>
      <c r="N49" s="17">
        <v>0</v>
      </c>
      <c r="O49" s="17">
        <v>0</v>
      </c>
      <c r="P49" s="17">
        <v>1388781</v>
      </c>
      <c r="Q49" s="17">
        <v>150756</v>
      </c>
      <c r="R49" s="17">
        <v>50995</v>
      </c>
      <c r="S49" s="17">
        <v>13947</v>
      </c>
      <c r="T49" s="17">
        <v>5818</v>
      </c>
      <c r="U49" s="17">
        <v>41008</v>
      </c>
      <c r="V49" s="17">
        <v>19331</v>
      </c>
      <c r="W49" s="17">
        <v>0</v>
      </c>
      <c r="X49" s="17">
        <v>169472</v>
      </c>
      <c r="Y49" s="17">
        <v>0</v>
      </c>
      <c r="Z49" s="17">
        <v>0</v>
      </c>
      <c r="AA49" s="17">
        <v>13497010</v>
      </c>
      <c r="AB49" s="17">
        <v>0</v>
      </c>
    </row>
    <row r="50" spans="1:28" x14ac:dyDescent="0.3">
      <c r="A50" s="15" t="s">
        <v>93</v>
      </c>
      <c r="B50" s="14" t="s">
        <v>94</v>
      </c>
      <c r="C50" s="14">
        <v>1</v>
      </c>
      <c r="D50" s="14">
        <v>0</v>
      </c>
      <c r="E50" s="17">
        <v>9516864</v>
      </c>
      <c r="F50" s="17">
        <v>0</v>
      </c>
      <c r="G50" s="17">
        <v>0</v>
      </c>
      <c r="H50" s="17">
        <v>0</v>
      </c>
      <c r="I50" s="17">
        <v>1104334</v>
      </c>
      <c r="J50" s="17">
        <v>970686</v>
      </c>
      <c r="K50" s="17">
        <v>0</v>
      </c>
      <c r="L50" s="17">
        <v>0</v>
      </c>
      <c r="M50" s="17">
        <v>0</v>
      </c>
      <c r="N50" s="17">
        <v>0</v>
      </c>
      <c r="O50" s="17">
        <v>0</v>
      </c>
      <c r="P50" s="17">
        <v>1193354</v>
      </c>
      <c r="Q50" s="17">
        <v>282791</v>
      </c>
      <c r="R50" s="17">
        <v>202602</v>
      </c>
      <c r="S50" s="17">
        <v>12604</v>
      </c>
      <c r="T50" s="17">
        <v>6400</v>
      </c>
      <c r="U50" s="17">
        <v>50256</v>
      </c>
      <c r="V50" s="17">
        <v>14177</v>
      </c>
      <c r="W50" s="17">
        <v>0</v>
      </c>
      <c r="X50" s="17">
        <v>131324</v>
      </c>
      <c r="Y50" s="17">
        <v>0</v>
      </c>
      <c r="Z50" s="17">
        <v>0</v>
      </c>
      <c r="AA50" s="17">
        <v>13485392</v>
      </c>
      <c r="AB50" s="17">
        <v>0</v>
      </c>
    </row>
    <row r="51" spans="1:28" x14ac:dyDescent="0.3">
      <c r="A51" s="15" t="s">
        <v>95</v>
      </c>
      <c r="B51" s="14" t="s">
        <v>96</v>
      </c>
      <c r="C51" s="14">
        <v>1</v>
      </c>
      <c r="D51" s="14">
        <v>0</v>
      </c>
      <c r="E51" s="17">
        <v>16012606</v>
      </c>
      <c r="F51" s="17">
        <v>0</v>
      </c>
      <c r="G51" s="17">
        <v>0</v>
      </c>
      <c r="H51" s="17">
        <v>0</v>
      </c>
      <c r="I51" s="17">
        <v>689614</v>
      </c>
      <c r="J51" s="17">
        <v>3908979</v>
      </c>
      <c r="K51" s="17">
        <v>0</v>
      </c>
      <c r="L51" s="17">
        <v>0</v>
      </c>
      <c r="M51" s="17">
        <v>0</v>
      </c>
      <c r="N51" s="17">
        <v>0</v>
      </c>
      <c r="O51" s="17">
        <v>0</v>
      </c>
      <c r="P51" s="17">
        <v>2822045</v>
      </c>
      <c r="Q51" s="17">
        <v>404930</v>
      </c>
      <c r="R51" s="17">
        <v>69276</v>
      </c>
      <c r="S51" s="17">
        <v>19190</v>
      </c>
      <c r="T51" s="17">
        <v>8006</v>
      </c>
      <c r="U51" s="17">
        <v>76133</v>
      </c>
      <c r="V51" s="17">
        <v>28180</v>
      </c>
      <c r="W51" s="17">
        <v>0</v>
      </c>
      <c r="X51" s="17">
        <v>560628</v>
      </c>
      <c r="Y51" s="17">
        <v>0</v>
      </c>
      <c r="Z51" s="17">
        <v>0</v>
      </c>
      <c r="AA51" s="17">
        <v>24599587</v>
      </c>
      <c r="AB51" s="17">
        <v>0</v>
      </c>
    </row>
    <row r="52" spans="1:28" x14ac:dyDescent="0.3">
      <c r="A52" s="15" t="s">
        <v>97</v>
      </c>
      <c r="B52" s="14" t="s">
        <v>98</v>
      </c>
      <c r="C52" s="14">
        <v>1</v>
      </c>
      <c r="D52" s="14">
        <v>0</v>
      </c>
      <c r="E52" s="17">
        <v>27528503</v>
      </c>
      <c r="F52" s="17">
        <v>0</v>
      </c>
      <c r="G52" s="17">
        <v>0</v>
      </c>
      <c r="H52" s="17">
        <v>0</v>
      </c>
      <c r="I52" s="17">
        <v>2047150</v>
      </c>
      <c r="J52" s="17">
        <v>6380369</v>
      </c>
      <c r="K52" s="17">
        <v>208430</v>
      </c>
      <c r="L52" s="17">
        <v>0</v>
      </c>
      <c r="M52" s="17">
        <v>0</v>
      </c>
      <c r="N52" s="17">
        <v>0</v>
      </c>
      <c r="O52" s="17">
        <v>0</v>
      </c>
      <c r="P52" s="17">
        <v>3311546</v>
      </c>
      <c r="Q52" s="17">
        <v>503709</v>
      </c>
      <c r="R52" s="17">
        <v>89842</v>
      </c>
      <c r="S52" s="17">
        <v>34604</v>
      </c>
      <c r="T52" s="17">
        <v>14437</v>
      </c>
      <c r="U52" s="17">
        <v>131471</v>
      </c>
      <c r="V52" s="17">
        <v>42766</v>
      </c>
      <c r="W52" s="17">
        <v>0</v>
      </c>
      <c r="X52" s="17">
        <v>890402</v>
      </c>
      <c r="Y52" s="17">
        <v>12169</v>
      </c>
      <c r="Z52" s="17">
        <v>0</v>
      </c>
      <c r="AA52" s="17">
        <v>41195398</v>
      </c>
      <c r="AB52" s="17">
        <v>0</v>
      </c>
    </row>
    <row r="53" spans="1:28" x14ac:dyDescent="0.3">
      <c r="A53" s="15" t="s">
        <v>99</v>
      </c>
      <c r="B53" s="14" t="s">
        <v>100</v>
      </c>
      <c r="C53" s="14">
        <v>1</v>
      </c>
      <c r="D53" s="14">
        <v>0</v>
      </c>
      <c r="E53" s="17">
        <v>32967312</v>
      </c>
      <c r="F53" s="17">
        <v>0</v>
      </c>
      <c r="G53" s="17">
        <v>0</v>
      </c>
      <c r="H53" s="17">
        <v>0</v>
      </c>
      <c r="I53" s="17">
        <v>1656716</v>
      </c>
      <c r="J53" s="17">
        <v>3275827</v>
      </c>
      <c r="K53" s="17">
        <v>0</v>
      </c>
      <c r="L53" s="17">
        <v>0</v>
      </c>
      <c r="M53" s="17">
        <v>0</v>
      </c>
      <c r="N53" s="17">
        <v>0</v>
      </c>
      <c r="O53" s="17">
        <v>0</v>
      </c>
      <c r="P53" s="17">
        <v>5631002</v>
      </c>
      <c r="Q53" s="17">
        <v>1165447</v>
      </c>
      <c r="R53" s="17">
        <v>0</v>
      </c>
      <c r="S53" s="17">
        <v>62123</v>
      </c>
      <c r="T53" s="17">
        <v>14272</v>
      </c>
      <c r="U53" s="17">
        <v>241330</v>
      </c>
      <c r="V53" s="17">
        <v>76272</v>
      </c>
      <c r="W53" s="17">
        <v>0</v>
      </c>
      <c r="X53" s="17">
        <v>3527361</v>
      </c>
      <c r="Y53" s="17">
        <v>0</v>
      </c>
      <c r="Z53" s="17">
        <v>0</v>
      </c>
      <c r="AA53" s="17">
        <v>48617662</v>
      </c>
      <c r="AB53" s="17">
        <v>0</v>
      </c>
    </row>
    <row r="54" spans="1:28" x14ac:dyDescent="0.3">
      <c r="A54" s="15" t="s">
        <v>101</v>
      </c>
      <c r="B54" s="14" t="s">
        <v>102</v>
      </c>
      <c r="C54" s="14">
        <v>1</v>
      </c>
      <c r="D54" s="14">
        <v>0</v>
      </c>
      <c r="E54" s="17">
        <v>6289573</v>
      </c>
      <c r="F54" s="17">
        <v>0</v>
      </c>
      <c r="G54" s="17">
        <v>0</v>
      </c>
      <c r="H54" s="17">
        <v>0</v>
      </c>
      <c r="I54" s="17">
        <v>691846</v>
      </c>
      <c r="J54" s="17">
        <v>2008003</v>
      </c>
      <c r="K54" s="17">
        <v>0</v>
      </c>
      <c r="L54" s="17">
        <v>0</v>
      </c>
      <c r="M54" s="17">
        <v>0</v>
      </c>
      <c r="N54" s="17">
        <v>0</v>
      </c>
      <c r="O54" s="17">
        <v>0</v>
      </c>
      <c r="P54" s="17">
        <v>1209320</v>
      </c>
      <c r="Q54" s="17">
        <v>50359</v>
      </c>
      <c r="R54" s="17">
        <v>0</v>
      </c>
      <c r="S54" s="17">
        <v>10816</v>
      </c>
      <c r="T54" s="17">
        <v>3544</v>
      </c>
      <c r="U54" s="17">
        <v>42232</v>
      </c>
      <c r="V54" s="17">
        <v>12982</v>
      </c>
      <c r="W54" s="17">
        <v>0</v>
      </c>
      <c r="X54" s="17">
        <v>126432</v>
      </c>
      <c r="Y54" s="17">
        <v>0</v>
      </c>
      <c r="Z54" s="17">
        <v>0</v>
      </c>
      <c r="AA54" s="17">
        <v>10445107</v>
      </c>
      <c r="AB54" s="17">
        <v>0</v>
      </c>
    </row>
    <row r="55" spans="1:28" x14ac:dyDescent="0.3">
      <c r="A55" s="15" t="s">
        <v>103</v>
      </c>
      <c r="B55" s="14" t="s">
        <v>104</v>
      </c>
      <c r="C55" s="14">
        <v>1</v>
      </c>
      <c r="D55" s="14">
        <v>0</v>
      </c>
      <c r="E55" s="17">
        <v>10064818</v>
      </c>
      <c r="F55" s="17">
        <v>0</v>
      </c>
      <c r="G55" s="17">
        <v>0</v>
      </c>
      <c r="H55" s="17">
        <v>22047</v>
      </c>
      <c r="I55" s="17">
        <v>1401568</v>
      </c>
      <c r="J55" s="17">
        <v>1991074</v>
      </c>
      <c r="K55" s="17">
        <v>0</v>
      </c>
      <c r="L55" s="17">
        <v>0</v>
      </c>
      <c r="M55" s="17">
        <v>0</v>
      </c>
      <c r="N55" s="17">
        <v>0</v>
      </c>
      <c r="O55" s="17">
        <v>0</v>
      </c>
      <c r="P55" s="17">
        <v>1534824</v>
      </c>
      <c r="Q55" s="17">
        <v>161055</v>
      </c>
      <c r="R55" s="17">
        <v>34024</v>
      </c>
      <c r="S55" s="17">
        <v>12748</v>
      </c>
      <c r="T55" s="17">
        <v>4187</v>
      </c>
      <c r="U55" s="17">
        <v>49222</v>
      </c>
      <c r="V55" s="17">
        <v>16393</v>
      </c>
      <c r="W55" s="17">
        <v>0</v>
      </c>
      <c r="X55" s="17">
        <v>161533</v>
      </c>
      <c r="Y55" s="17">
        <v>0</v>
      </c>
      <c r="Z55" s="17">
        <v>0</v>
      </c>
      <c r="AA55" s="17">
        <v>15453493</v>
      </c>
      <c r="AB55" s="17">
        <v>0</v>
      </c>
    </row>
    <row r="56" spans="1:28" x14ac:dyDescent="0.3">
      <c r="A56" s="15" t="s">
        <v>105</v>
      </c>
      <c r="B56" s="14" t="s">
        <v>106</v>
      </c>
      <c r="C56" s="14">
        <v>1</v>
      </c>
      <c r="D56" s="14">
        <v>0</v>
      </c>
      <c r="E56" s="17">
        <v>6847245</v>
      </c>
      <c r="F56" s="17">
        <v>0</v>
      </c>
      <c r="G56" s="17">
        <v>0</v>
      </c>
      <c r="H56" s="17">
        <v>0</v>
      </c>
      <c r="I56" s="17">
        <v>674591</v>
      </c>
      <c r="J56" s="17">
        <v>864952</v>
      </c>
      <c r="K56" s="17">
        <v>0</v>
      </c>
      <c r="L56" s="17">
        <v>0</v>
      </c>
      <c r="M56" s="17">
        <v>0</v>
      </c>
      <c r="N56" s="17">
        <v>0</v>
      </c>
      <c r="O56" s="17">
        <v>0</v>
      </c>
      <c r="P56" s="17">
        <v>570677</v>
      </c>
      <c r="Q56" s="17">
        <v>146183</v>
      </c>
      <c r="R56" s="17">
        <v>0</v>
      </c>
      <c r="S56" s="17">
        <v>10292</v>
      </c>
      <c r="T56" s="17">
        <v>4293</v>
      </c>
      <c r="U56" s="17">
        <v>39610</v>
      </c>
      <c r="V56" s="17">
        <v>8579</v>
      </c>
      <c r="W56" s="17">
        <v>0</v>
      </c>
      <c r="X56" s="17">
        <v>116824</v>
      </c>
      <c r="Y56" s="17">
        <v>0</v>
      </c>
      <c r="Z56" s="17">
        <v>0</v>
      </c>
      <c r="AA56" s="17">
        <v>9283246</v>
      </c>
      <c r="AB56" s="17">
        <v>0</v>
      </c>
    </row>
    <row r="57" spans="1:28" x14ac:dyDescent="0.3">
      <c r="A57" s="15" t="s">
        <v>107</v>
      </c>
      <c r="B57" s="14" t="s">
        <v>108</v>
      </c>
      <c r="C57" s="14">
        <v>1</v>
      </c>
      <c r="D57" s="14">
        <v>0</v>
      </c>
      <c r="E57" s="17">
        <v>9755642</v>
      </c>
      <c r="F57" s="17">
        <v>0</v>
      </c>
      <c r="G57" s="17">
        <v>0</v>
      </c>
      <c r="H57" s="17">
        <v>0</v>
      </c>
      <c r="I57" s="17">
        <v>1022553</v>
      </c>
      <c r="J57" s="17">
        <v>1892372</v>
      </c>
      <c r="K57" s="17">
        <v>0</v>
      </c>
      <c r="L57" s="17">
        <v>0</v>
      </c>
      <c r="M57" s="17">
        <v>0</v>
      </c>
      <c r="N57" s="17">
        <v>0</v>
      </c>
      <c r="O57" s="17">
        <v>0</v>
      </c>
      <c r="P57" s="17">
        <v>2171067</v>
      </c>
      <c r="Q57" s="17">
        <v>126499</v>
      </c>
      <c r="R57" s="17">
        <v>0</v>
      </c>
      <c r="S57" s="17">
        <v>11775</v>
      </c>
      <c r="T57" s="17">
        <v>4564</v>
      </c>
      <c r="U57" s="17">
        <v>46600</v>
      </c>
      <c r="V57" s="17">
        <v>14799</v>
      </c>
      <c r="W57" s="17">
        <v>0</v>
      </c>
      <c r="X57" s="17">
        <v>390820</v>
      </c>
      <c r="Y57" s="17">
        <v>0</v>
      </c>
      <c r="Z57" s="17">
        <v>0</v>
      </c>
      <c r="AA57" s="17">
        <v>15436691</v>
      </c>
      <c r="AB57" s="17">
        <v>0</v>
      </c>
    </row>
    <row r="58" spans="1:28" x14ac:dyDescent="0.3">
      <c r="A58" s="15" t="s">
        <v>109</v>
      </c>
      <c r="B58" s="14" t="s">
        <v>110</v>
      </c>
      <c r="C58" s="14">
        <v>1</v>
      </c>
      <c r="D58" s="14">
        <v>0</v>
      </c>
      <c r="E58" s="17">
        <v>9221585</v>
      </c>
      <c r="F58" s="17">
        <v>0</v>
      </c>
      <c r="G58" s="17">
        <v>0</v>
      </c>
      <c r="H58" s="17">
        <v>0</v>
      </c>
      <c r="I58" s="17">
        <v>1363856</v>
      </c>
      <c r="J58" s="17">
        <v>2287261</v>
      </c>
      <c r="K58" s="17">
        <v>0</v>
      </c>
      <c r="L58" s="17">
        <v>0</v>
      </c>
      <c r="M58" s="17">
        <v>0</v>
      </c>
      <c r="N58" s="17">
        <v>0</v>
      </c>
      <c r="O58" s="17">
        <v>0</v>
      </c>
      <c r="P58" s="17">
        <v>1550490</v>
      </c>
      <c r="Q58" s="17">
        <v>211183</v>
      </c>
      <c r="R58" s="17">
        <v>0</v>
      </c>
      <c r="S58" s="17">
        <v>13363</v>
      </c>
      <c r="T58" s="17">
        <v>2979</v>
      </c>
      <c r="U58" s="17">
        <v>53940</v>
      </c>
      <c r="V58" s="17">
        <v>14636</v>
      </c>
      <c r="W58" s="17">
        <v>0</v>
      </c>
      <c r="X58" s="17">
        <v>129511</v>
      </c>
      <c r="Y58" s="17">
        <v>0</v>
      </c>
      <c r="Z58" s="17">
        <v>0</v>
      </c>
      <c r="AA58" s="17">
        <v>14848804</v>
      </c>
      <c r="AB58" s="17">
        <v>0</v>
      </c>
    </row>
    <row r="59" spans="1:28" x14ac:dyDescent="0.3">
      <c r="A59" s="15" t="s">
        <v>111</v>
      </c>
      <c r="B59" s="14" t="s">
        <v>112</v>
      </c>
      <c r="C59" s="14">
        <v>1</v>
      </c>
      <c r="D59" s="14">
        <v>0</v>
      </c>
      <c r="E59" s="17">
        <v>7366988</v>
      </c>
      <c r="F59" s="17">
        <v>0</v>
      </c>
      <c r="G59" s="17">
        <v>0</v>
      </c>
      <c r="H59" s="17">
        <v>0</v>
      </c>
      <c r="I59" s="17">
        <v>564350</v>
      </c>
      <c r="J59" s="17">
        <v>937855</v>
      </c>
      <c r="K59" s="17">
        <v>0</v>
      </c>
      <c r="L59" s="17">
        <v>0</v>
      </c>
      <c r="M59" s="17">
        <v>0</v>
      </c>
      <c r="N59" s="17">
        <v>0</v>
      </c>
      <c r="O59" s="17">
        <v>0</v>
      </c>
      <c r="P59" s="17">
        <v>1336348</v>
      </c>
      <c r="Q59" s="17">
        <v>0</v>
      </c>
      <c r="R59" s="17">
        <v>0</v>
      </c>
      <c r="S59" s="17">
        <v>5572</v>
      </c>
      <c r="T59" s="17">
        <v>5270</v>
      </c>
      <c r="U59" s="17">
        <v>42650</v>
      </c>
      <c r="V59" s="17">
        <v>12918</v>
      </c>
      <c r="W59" s="17">
        <v>0</v>
      </c>
      <c r="X59" s="17">
        <v>300000</v>
      </c>
      <c r="Y59" s="17">
        <v>0</v>
      </c>
      <c r="Z59" s="17">
        <v>0</v>
      </c>
      <c r="AA59" s="17">
        <v>10571951</v>
      </c>
      <c r="AB59" s="17">
        <v>0</v>
      </c>
    </row>
    <row r="60" spans="1:28" x14ac:dyDescent="0.3">
      <c r="A60" s="15" t="s">
        <v>113</v>
      </c>
      <c r="B60" s="14" t="s">
        <v>114</v>
      </c>
      <c r="C60" s="14">
        <v>1</v>
      </c>
      <c r="D60" s="14">
        <v>0</v>
      </c>
      <c r="E60" s="17">
        <v>8065719</v>
      </c>
      <c r="F60" s="17">
        <v>0</v>
      </c>
      <c r="G60" s="17">
        <v>0</v>
      </c>
      <c r="H60" s="17">
        <v>0</v>
      </c>
      <c r="I60" s="17">
        <v>974830</v>
      </c>
      <c r="J60" s="17">
        <v>5880424</v>
      </c>
      <c r="K60" s="17">
        <v>0</v>
      </c>
      <c r="L60" s="17">
        <v>0</v>
      </c>
      <c r="M60" s="17">
        <v>0</v>
      </c>
      <c r="N60" s="17">
        <v>0</v>
      </c>
      <c r="O60" s="17">
        <v>0</v>
      </c>
      <c r="P60" s="17">
        <v>1664335</v>
      </c>
      <c r="Q60" s="17">
        <v>333020</v>
      </c>
      <c r="R60" s="17">
        <v>0</v>
      </c>
      <c r="S60" s="17">
        <v>20373</v>
      </c>
      <c r="T60" s="17">
        <v>8500</v>
      </c>
      <c r="U60" s="17">
        <v>75259</v>
      </c>
      <c r="V60" s="17">
        <v>24125</v>
      </c>
      <c r="W60" s="17">
        <v>0</v>
      </c>
      <c r="X60" s="17">
        <v>132675</v>
      </c>
      <c r="Y60" s="17">
        <v>1094</v>
      </c>
      <c r="Z60" s="17">
        <v>0</v>
      </c>
      <c r="AA60" s="17">
        <v>17180354</v>
      </c>
      <c r="AB60" s="17">
        <v>0</v>
      </c>
    </row>
    <row r="61" spans="1:28" x14ac:dyDescent="0.3">
      <c r="A61" s="15" t="s">
        <v>115</v>
      </c>
      <c r="B61" s="14" t="s">
        <v>116</v>
      </c>
      <c r="C61" s="14">
        <v>1</v>
      </c>
      <c r="D61" s="14">
        <v>0</v>
      </c>
      <c r="E61" s="17">
        <v>8194658</v>
      </c>
      <c r="F61" s="17">
        <v>0</v>
      </c>
      <c r="G61" s="17">
        <v>0</v>
      </c>
      <c r="H61" s="17">
        <v>0</v>
      </c>
      <c r="I61" s="17">
        <v>742959</v>
      </c>
      <c r="J61" s="17">
        <v>1551554</v>
      </c>
      <c r="K61" s="17">
        <v>0</v>
      </c>
      <c r="L61" s="17">
        <v>0</v>
      </c>
      <c r="M61" s="17">
        <v>0</v>
      </c>
      <c r="N61" s="17">
        <v>0</v>
      </c>
      <c r="O61" s="17">
        <v>0</v>
      </c>
      <c r="P61" s="17">
        <v>1110690</v>
      </c>
      <c r="Q61" s="17">
        <v>420545</v>
      </c>
      <c r="R61" s="17">
        <v>212748</v>
      </c>
      <c r="S61" s="17">
        <v>11685</v>
      </c>
      <c r="T61" s="17">
        <v>128</v>
      </c>
      <c r="U61" s="17">
        <v>43863</v>
      </c>
      <c r="V61" s="17">
        <v>10344</v>
      </c>
      <c r="W61" s="17">
        <v>0</v>
      </c>
      <c r="X61" s="17">
        <v>76768</v>
      </c>
      <c r="Y61" s="17">
        <v>0</v>
      </c>
      <c r="Z61" s="17">
        <v>0</v>
      </c>
      <c r="AA61" s="17">
        <v>12375942</v>
      </c>
      <c r="AB61" s="17">
        <v>0</v>
      </c>
    </row>
    <row r="62" spans="1:28" x14ac:dyDescent="0.3">
      <c r="A62" s="15" t="s">
        <v>117</v>
      </c>
      <c r="B62" s="14" t="s">
        <v>118</v>
      </c>
      <c r="C62" s="14">
        <v>1</v>
      </c>
      <c r="D62" s="14">
        <v>0</v>
      </c>
      <c r="E62" s="17">
        <v>12335500</v>
      </c>
      <c r="F62" s="17">
        <v>0</v>
      </c>
      <c r="G62" s="17">
        <v>0</v>
      </c>
      <c r="H62" s="17">
        <v>0</v>
      </c>
      <c r="I62" s="17">
        <v>1003781</v>
      </c>
      <c r="J62" s="17">
        <v>2056132</v>
      </c>
      <c r="K62" s="17">
        <v>0</v>
      </c>
      <c r="L62" s="17">
        <v>0</v>
      </c>
      <c r="M62" s="17">
        <v>0</v>
      </c>
      <c r="N62" s="17">
        <v>0</v>
      </c>
      <c r="O62" s="17">
        <v>0</v>
      </c>
      <c r="P62" s="17">
        <v>1005988</v>
      </c>
      <c r="Q62" s="17">
        <v>469030</v>
      </c>
      <c r="R62" s="17">
        <v>73632</v>
      </c>
      <c r="S62" s="17">
        <v>11850</v>
      </c>
      <c r="T62" s="17">
        <v>4403</v>
      </c>
      <c r="U62" s="17">
        <v>46950</v>
      </c>
      <c r="V62" s="17">
        <v>14855</v>
      </c>
      <c r="W62" s="17">
        <v>0</v>
      </c>
      <c r="X62" s="17">
        <v>247225</v>
      </c>
      <c r="Y62" s="17">
        <v>0</v>
      </c>
      <c r="Z62" s="17">
        <v>0</v>
      </c>
      <c r="AA62" s="17">
        <v>17269346</v>
      </c>
      <c r="AB62" s="17">
        <v>0</v>
      </c>
    </row>
    <row r="63" spans="1:28" x14ac:dyDescent="0.3">
      <c r="A63" s="15" t="s">
        <v>119</v>
      </c>
      <c r="B63" s="14" t="s">
        <v>120</v>
      </c>
      <c r="C63" s="14">
        <v>1</v>
      </c>
      <c r="D63" s="14">
        <v>0</v>
      </c>
      <c r="E63" s="17">
        <v>4526044</v>
      </c>
      <c r="F63" s="17">
        <v>0</v>
      </c>
      <c r="G63" s="17">
        <v>256703</v>
      </c>
      <c r="H63" s="17">
        <v>0</v>
      </c>
      <c r="I63" s="17">
        <v>336297</v>
      </c>
      <c r="J63" s="17">
        <v>2449608</v>
      </c>
      <c r="K63" s="17">
        <v>379050</v>
      </c>
      <c r="L63" s="17">
        <v>0</v>
      </c>
      <c r="M63" s="17">
        <v>0</v>
      </c>
      <c r="N63" s="17">
        <v>0</v>
      </c>
      <c r="O63" s="17">
        <v>0</v>
      </c>
      <c r="P63" s="17">
        <v>422037</v>
      </c>
      <c r="Q63" s="17">
        <v>0</v>
      </c>
      <c r="R63" s="17">
        <v>0</v>
      </c>
      <c r="S63" s="17">
        <v>11250</v>
      </c>
      <c r="T63" s="17">
        <v>2636</v>
      </c>
      <c r="U63" s="17">
        <v>36873</v>
      </c>
      <c r="V63" s="17">
        <v>0</v>
      </c>
      <c r="W63" s="17">
        <v>0</v>
      </c>
      <c r="X63" s="17">
        <v>162000</v>
      </c>
      <c r="Y63" s="17">
        <v>0</v>
      </c>
      <c r="Z63" s="17">
        <v>0</v>
      </c>
      <c r="AA63" s="17">
        <v>8582498</v>
      </c>
      <c r="AB63" s="17">
        <v>0</v>
      </c>
    </row>
    <row r="64" spans="1:28" x14ac:dyDescent="0.3">
      <c r="A64" s="15" t="s">
        <v>121</v>
      </c>
      <c r="B64" s="14" t="s">
        <v>122</v>
      </c>
      <c r="C64" s="14">
        <v>1</v>
      </c>
      <c r="D64" s="14">
        <v>0</v>
      </c>
      <c r="E64" s="17">
        <v>8067645</v>
      </c>
      <c r="F64" s="17">
        <v>0</v>
      </c>
      <c r="G64" s="17">
        <v>0</v>
      </c>
      <c r="H64" s="17">
        <v>0</v>
      </c>
      <c r="I64" s="17">
        <v>1325534</v>
      </c>
      <c r="J64" s="17">
        <v>1778828</v>
      </c>
      <c r="K64" s="17">
        <v>0</v>
      </c>
      <c r="L64" s="17">
        <v>0</v>
      </c>
      <c r="M64" s="17">
        <v>0</v>
      </c>
      <c r="N64" s="17">
        <v>0</v>
      </c>
      <c r="O64" s="17">
        <v>0</v>
      </c>
      <c r="P64" s="17">
        <v>785331</v>
      </c>
      <c r="Q64" s="17">
        <v>91932</v>
      </c>
      <c r="R64" s="17">
        <v>68557</v>
      </c>
      <c r="S64" s="17">
        <v>6123</v>
      </c>
      <c r="T64" s="17">
        <v>646</v>
      </c>
      <c r="U64" s="17">
        <v>38095</v>
      </c>
      <c r="V64" s="17">
        <v>12308</v>
      </c>
      <c r="W64" s="17">
        <v>0</v>
      </c>
      <c r="X64" s="17">
        <v>99112</v>
      </c>
      <c r="Y64" s="17">
        <v>0</v>
      </c>
      <c r="Z64" s="17">
        <v>0</v>
      </c>
      <c r="AA64" s="17">
        <v>12274111</v>
      </c>
      <c r="AB64" s="17">
        <v>0</v>
      </c>
    </row>
    <row r="65" spans="1:28" x14ac:dyDescent="0.3">
      <c r="A65" s="15" t="s">
        <v>123</v>
      </c>
      <c r="B65" s="14" t="s">
        <v>124</v>
      </c>
      <c r="C65" s="14">
        <v>1</v>
      </c>
      <c r="D65" s="14">
        <v>0</v>
      </c>
      <c r="E65" s="17">
        <v>4158768</v>
      </c>
      <c r="F65" s="17">
        <v>0</v>
      </c>
      <c r="G65" s="17">
        <v>111903</v>
      </c>
      <c r="H65" s="17">
        <v>0</v>
      </c>
      <c r="I65" s="17">
        <v>335518</v>
      </c>
      <c r="J65" s="17">
        <v>841273</v>
      </c>
      <c r="K65" s="17">
        <v>0</v>
      </c>
      <c r="L65" s="17">
        <v>0</v>
      </c>
      <c r="M65" s="17">
        <v>0</v>
      </c>
      <c r="N65" s="17">
        <v>0</v>
      </c>
      <c r="O65" s="17">
        <v>0</v>
      </c>
      <c r="P65" s="17">
        <v>396205</v>
      </c>
      <c r="Q65" s="17">
        <v>160353</v>
      </c>
      <c r="R65" s="17">
        <v>0</v>
      </c>
      <c r="S65" s="17">
        <v>6801</v>
      </c>
      <c r="T65" s="17">
        <v>1299</v>
      </c>
      <c r="U65" s="17">
        <v>25689</v>
      </c>
      <c r="V65" s="17">
        <v>6823</v>
      </c>
      <c r="W65" s="17">
        <v>0</v>
      </c>
      <c r="X65" s="17">
        <v>184143</v>
      </c>
      <c r="Y65" s="17">
        <v>0</v>
      </c>
      <c r="Z65" s="17">
        <v>0</v>
      </c>
      <c r="AA65" s="17">
        <v>6228775</v>
      </c>
      <c r="AB65" s="17">
        <v>0</v>
      </c>
    </row>
    <row r="66" spans="1:28" x14ac:dyDescent="0.3">
      <c r="A66" s="15" t="s">
        <v>125</v>
      </c>
      <c r="B66" s="14" t="s">
        <v>126</v>
      </c>
      <c r="C66" s="14">
        <v>1</v>
      </c>
      <c r="D66" s="14">
        <v>0</v>
      </c>
      <c r="E66" s="17">
        <v>23712328</v>
      </c>
      <c r="F66" s="17">
        <v>0</v>
      </c>
      <c r="G66" s="17">
        <v>0</v>
      </c>
      <c r="H66" s="17">
        <v>0</v>
      </c>
      <c r="I66" s="17">
        <v>891825</v>
      </c>
      <c r="J66" s="17">
        <v>4556659</v>
      </c>
      <c r="K66" s="17">
        <v>0</v>
      </c>
      <c r="L66" s="17">
        <v>0</v>
      </c>
      <c r="M66" s="17">
        <v>0</v>
      </c>
      <c r="N66" s="17">
        <v>0</v>
      </c>
      <c r="O66" s="17">
        <v>0</v>
      </c>
      <c r="P66" s="17">
        <v>2834842</v>
      </c>
      <c r="Q66" s="17">
        <v>1009786</v>
      </c>
      <c r="R66" s="17">
        <v>420068</v>
      </c>
      <c r="S66" s="17">
        <v>13379</v>
      </c>
      <c r="T66" s="17">
        <v>4233</v>
      </c>
      <c r="U66" s="17">
        <v>85934</v>
      </c>
      <c r="V66" s="17">
        <v>44159</v>
      </c>
      <c r="W66" s="17">
        <v>0</v>
      </c>
      <c r="X66" s="17">
        <v>2202569</v>
      </c>
      <c r="Y66" s="17">
        <v>0</v>
      </c>
      <c r="Z66" s="17">
        <v>0</v>
      </c>
      <c r="AA66" s="17">
        <v>35775782</v>
      </c>
      <c r="AB66" s="17">
        <v>39123</v>
      </c>
    </row>
    <row r="67" spans="1:28" x14ac:dyDescent="0.3">
      <c r="A67" s="15" t="s">
        <v>127</v>
      </c>
      <c r="B67" s="14" t="s">
        <v>128</v>
      </c>
      <c r="C67" s="14">
        <v>1</v>
      </c>
      <c r="D67" s="14">
        <v>0</v>
      </c>
      <c r="E67" s="17">
        <v>3589926</v>
      </c>
      <c r="F67" s="17">
        <v>0</v>
      </c>
      <c r="G67" s="17">
        <v>0</v>
      </c>
      <c r="H67" s="17">
        <v>0</v>
      </c>
      <c r="I67" s="17">
        <v>433286</v>
      </c>
      <c r="J67" s="17">
        <v>1164036</v>
      </c>
      <c r="K67" s="17">
        <v>0</v>
      </c>
      <c r="L67" s="17">
        <v>0</v>
      </c>
      <c r="M67" s="17">
        <v>0</v>
      </c>
      <c r="N67" s="17">
        <v>0</v>
      </c>
      <c r="O67" s="17">
        <v>0</v>
      </c>
      <c r="P67" s="17">
        <v>394430</v>
      </c>
      <c r="Q67" s="17">
        <v>106208</v>
      </c>
      <c r="R67" s="17">
        <v>53142</v>
      </c>
      <c r="S67" s="17">
        <v>9288</v>
      </c>
      <c r="T67" s="17">
        <v>1495</v>
      </c>
      <c r="U67" s="17">
        <v>34659</v>
      </c>
      <c r="V67" s="17">
        <v>7157</v>
      </c>
      <c r="W67" s="17">
        <v>0</v>
      </c>
      <c r="X67" s="17">
        <v>67500</v>
      </c>
      <c r="Y67" s="17">
        <v>0</v>
      </c>
      <c r="Z67" s="17">
        <v>0</v>
      </c>
      <c r="AA67" s="17">
        <v>5861127</v>
      </c>
      <c r="AB67" s="17">
        <v>0</v>
      </c>
    </row>
    <row r="68" spans="1:28" x14ac:dyDescent="0.3">
      <c r="A68" s="15" t="s">
        <v>129</v>
      </c>
      <c r="B68" s="14" t="s">
        <v>130</v>
      </c>
      <c r="C68" s="14">
        <v>1</v>
      </c>
      <c r="D68" s="14">
        <v>0</v>
      </c>
      <c r="E68" s="17">
        <v>10765584</v>
      </c>
      <c r="F68" s="17">
        <v>0</v>
      </c>
      <c r="G68" s="17">
        <v>0</v>
      </c>
      <c r="H68" s="17">
        <v>0</v>
      </c>
      <c r="I68" s="17">
        <v>1136924</v>
      </c>
      <c r="J68" s="17">
        <v>1291484</v>
      </c>
      <c r="K68" s="17">
        <v>0</v>
      </c>
      <c r="L68" s="17">
        <v>0</v>
      </c>
      <c r="M68" s="17">
        <v>0</v>
      </c>
      <c r="N68" s="17">
        <v>0</v>
      </c>
      <c r="O68" s="17">
        <v>0</v>
      </c>
      <c r="P68" s="17">
        <v>1437232</v>
      </c>
      <c r="Q68" s="17">
        <v>241613</v>
      </c>
      <c r="R68" s="17">
        <v>145480</v>
      </c>
      <c r="S68" s="17">
        <v>16928</v>
      </c>
      <c r="T68" s="17">
        <v>7062</v>
      </c>
      <c r="U68" s="17">
        <v>64075</v>
      </c>
      <c r="V68" s="17">
        <v>22096</v>
      </c>
      <c r="W68" s="17">
        <v>0</v>
      </c>
      <c r="X68" s="17">
        <v>155082</v>
      </c>
      <c r="Y68" s="17">
        <v>0</v>
      </c>
      <c r="Z68" s="17">
        <v>0</v>
      </c>
      <c r="AA68" s="17">
        <v>15283560</v>
      </c>
      <c r="AB68" s="17">
        <v>0</v>
      </c>
    </row>
    <row r="69" spans="1:28" x14ac:dyDescent="0.3">
      <c r="A69" s="15" t="s">
        <v>131</v>
      </c>
      <c r="B69" s="14" t="s">
        <v>132</v>
      </c>
      <c r="C69" s="14">
        <v>1</v>
      </c>
      <c r="D69" s="14">
        <v>0</v>
      </c>
      <c r="E69" s="17">
        <v>10984244</v>
      </c>
      <c r="F69" s="17">
        <v>0</v>
      </c>
      <c r="G69" s="17">
        <v>0</v>
      </c>
      <c r="H69" s="17">
        <v>9401</v>
      </c>
      <c r="I69" s="17">
        <v>1028764</v>
      </c>
      <c r="J69" s="17">
        <v>1931426</v>
      </c>
      <c r="K69" s="17">
        <v>0</v>
      </c>
      <c r="L69" s="17">
        <v>0</v>
      </c>
      <c r="M69" s="17">
        <v>0</v>
      </c>
      <c r="N69" s="17">
        <v>0</v>
      </c>
      <c r="O69" s="17">
        <v>0</v>
      </c>
      <c r="P69" s="17">
        <v>1800657</v>
      </c>
      <c r="Q69" s="17">
        <v>453289</v>
      </c>
      <c r="R69" s="17">
        <v>116953</v>
      </c>
      <c r="S69" s="17">
        <v>14462</v>
      </c>
      <c r="T69" s="17">
        <v>6306</v>
      </c>
      <c r="U69" s="17">
        <v>50527</v>
      </c>
      <c r="V69" s="17">
        <v>19706</v>
      </c>
      <c r="W69" s="17">
        <v>0</v>
      </c>
      <c r="X69" s="17">
        <v>297145</v>
      </c>
      <c r="Y69" s="17">
        <v>0</v>
      </c>
      <c r="Z69" s="17">
        <v>0</v>
      </c>
      <c r="AA69" s="17">
        <v>16712880</v>
      </c>
      <c r="AB69" s="17">
        <v>0</v>
      </c>
    </row>
    <row r="70" spans="1:28" x14ac:dyDescent="0.3">
      <c r="A70" s="15" t="s">
        <v>133</v>
      </c>
      <c r="B70" s="14" t="s">
        <v>134</v>
      </c>
      <c r="C70" s="14">
        <v>1</v>
      </c>
      <c r="D70" s="14">
        <v>0</v>
      </c>
      <c r="E70" s="17">
        <v>4967325</v>
      </c>
      <c r="F70" s="17">
        <v>0</v>
      </c>
      <c r="G70" s="17">
        <v>0</v>
      </c>
      <c r="H70" s="17">
        <v>0</v>
      </c>
      <c r="I70" s="17">
        <v>612922</v>
      </c>
      <c r="J70" s="17">
        <v>1490612</v>
      </c>
      <c r="K70" s="17">
        <v>0</v>
      </c>
      <c r="L70" s="17">
        <v>0</v>
      </c>
      <c r="M70" s="17">
        <v>0</v>
      </c>
      <c r="N70" s="17">
        <v>0</v>
      </c>
      <c r="O70" s="17">
        <v>0</v>
      </c>
      <c r="P70" s="17">
        <v>512764</v>
      </c>
      <c r="Q70" s="17">
        <v>130564</v>
      </c>
      <c r="R70" s="17">
        <v>64717</v>
      </c>
      <c r="S70" s="17">
        <v>3645</v>
      </c>
      <c r="T70" s="17">
        <v>2556</v>
      </c>
      <c r="U70" s="17">
        <v>10013</v>
      </c>
      <c r="V70" s="17">
        <v>7097</v>
      </c>
      <c r="W70" s="17">
        <v>0</v>
      </c>
      <c r="X70" s="17">
        <v>153091</v>
      </c>
      <c r="Y70" s="17">
        <v>0</v>
      </c>
      <c r="Z70" s="17">
        <v>0</v>
      </c>
      <c r="AA70" s="17">
        <v>7955306</v>
      </c>
      <c r="AB70" s="17">
        <v>0</v>
      </c>
    </row>
    <row r="71" spans="1:28" x14ac:dyDescent="0.3">
      <c r="A71" s="15" t="s">
        <v>135</v>
      </c>
      <c r="B71" s="14" t="s">
        <v>136</v>
      </c>
      <c r="C71" s="14">
        <v>1</v>
      </c>
      <c r="D71" s="14">
        <v>0</v>
      </c>
      <c r="E71" s="17">
        <v>6749284</v>
      </c>
      <c r="F71" s="17">
        <v>0</v>
      </c>
      <c r="G71" s="17">
        <v>0</v>
      </c>
      <c r="H71" s="17">
        <v>3596</v>
      </c>
      <c r="I71" s="17">
        <v>532193</v>
      </c>
      <c r="J71" s="17">
        <v>595195</v>
      </c>
      <c r="K71" s="17">
        <v>0</v>
      </c>
      <c r="L71" s="17">
        <v>0</v>
      </c>
      <c r="M71" s="17">
        <v>0</v>
      </c>
      <c r="N71" s="17">
        <v>0</v>
      </c>
      <c r="O71" s="17">
        <v>0</v>
      </c>
      <c r="P71" s="17">
        <v>547468</v>
      </c>
      <c r="Q71" s="17">
        <v>121057</v>
      </c>
      <c r="R71" s="17">
        <v>0</v>
      </c>
      <c r="S71" s="17">
        <v>6322</v>
      </c>
      <c r="T71" s="17">
        <v>2637</v>
      </c>
      <c r="U71" s="17">
        <v>23999</v>
      </c>
      <c r="V71" s="17">
        <v>7731</v>
      </c>
      <c r="W71" s="17">
        <v>0</v>
      </c>
      <c r="X71" s="17">
        <v>77100</v>
      </c>
      <c r="Y71" s="17">
        <v>0</v>
      </c>
      <c r="Z71" s="17">
        <v>0</v>
      </c>
      <c r="AA71" s="17">
        <v>8666582</v>
      </c>
      <c r="AB71" s="17">
        <v>0</v>
      </c>
    </row>
    <row r="72" spans="1:28" x14ac:dyDescent="0.3">
      <c r="A72" s="15" t="s">
        <v>137</v>
      </c>
      <c r="B72" s="14" t="s">
        <v>138</v>
      </c>
      <c r="C72" s="14">
        <v>1</v>
      </c>
      <c r="D72" s="14">
        <v>0</v>
      </c>
      <c r="E72" s="17">
        <v>53030717</v>
      </c>
      <c r="F72" s="17">
        <v>0</v>
      </c>
      <c r="G72" s="17">
        <v>0</v>
      </c>
      <c r="H72" s="17">
        <v>0</v>
      </c>
      <c r="I72" s="17">
        <v>1397394</v>
      </c>
      <c r="J72" s="17">
        <v>10251156</v>
      </c>
      <c r="K72" s="17">
        <v>0</v>
      </c>
      <c r="L72" s="17">
        <v>0</v>
      </c>
      <c r="M72" s="17">
        <v>0</v>
      </c>
      <c r="N72" s="17">
        <v>0</v>
      </c>
      <c r="O72" s="17">
        <v>0</v>
      </c>
      <c r="P72" s="17">
        <v>3939979</v>
      </c>
      <c r="Q72" s="17">
        <v>1516660</v>
      </c>
      <c r="R72" s="17">
        <v>252705</v>
      </c>
      <c r="S72" s="17">
        <v>66572</v>
      </c>
      <c r="T72" s="17">
        <v>27775</v>
      </c>
      <c r="U72" s="17">
        <v>1272</v>
      </c>
      <c r="V72" s="17">
        <v>97113</v>
      </c>
      <c r="W72" s="17">
        <v>0</v>
      </c>
      <c r="X72" s="17">
        <v>3066147</v>
      </c>
      <c r="Y72" s="17">
        <v>0</v>
      </c>
      <c r="Z72" s="17">
        <v>0</v>
      </c>
      <c r="AA72" s="17">
        <v>73647490</v>
      </c>
      <c r="AB72" s="17">
        <v>0</v>
      </c>
    </row>
    <row r="73" spans="1:28" x14ac:dyDescent="0.3">
      <c r="A73" s="15" t="s">
        <v>139</v>
      </c>
      <c r="B73" s="14" t="s">
        <v>140</v>
      </c>
      <c r="C73" s="14">
        <v>1</v>
      </c>
      <c r="D73" s="14">
        <v>0</v>
      </c>
      <c r="E73" s="17">
        <v>9636248</v>
      </c>
      <c r="F73" s="17">
        <v>0</v>
      </c>
      <c r="G73" s="17">
        <v>0</v>
      </c>
      <c r="H73" s="17">
        <v>7173</v>
      </c>
      <c r="I73" s="17">
        <v>713826</v>
      </c>
      <c r="J73" s="17">
        <v>1013710</v>
      </c>
      <c r="K73" s="17">
        <v>0</v>
      </c>
      <c r="L73" s="17">
        <v>0</v>
      </c>
      <c r="M73" s="17">
        <v>0</v>
      </c>
      <c r="N73" s="17">
        <v>0</v>
      </c>
      <c r="O73" s="17">
        <v>0</v>
      </c>
      <c r="P73" s="17">
        <v>1154657</v>
      </c>
      <c r="Q73" s="17">
        <v>444064</v>
      </c>
      <c r="R73" s="17">
        <v>99320</v>
      </c>
      <c r="S73" s="17">
        <v>13078</v>
      </c>
      <c r="T73" s="17">
        <v>8662</v>
      </c>
      <c r="U73" s="17">
        <v>85337</v>
      </c>
      <c r="V73" s="17">
        <v>24184</v>
      </c>
      <c r="W73" s="17">
        <v>0</v>
      </c>
      <c r="X73" s="17">
        <v>136560</v>
      </c>
      <c r="Y73" s="17">
        <v>0</v>
      </c>
      <c r="Z73" s="17">
        <v>0</v>
      </c>
      <c r="AA73" s="17">
        <v>13336819</v>
      </c>
      <c r="AB73" s="17">
        <v>0</v>
      </c>
    </row>
    <row r="74" spans="1:28" x14ac:dyDescent="0.3">
      <c r="A74" s="15" t="s">
        <v>141</v>
      </c>
      <c r="B74" s="14" t="s">
        <v>142</v>
      </c>
      <c r="C74" s="14">
        <v>1</v>
      </c>
      <c r="D74" s="14">
        <v>0</v>
      </c>
      <c r="E74" s="17">
        <v>7996096</v>
      </c>
      <c r="F74" s="17">
        <v>0</v>
      </c>
      <c r="G74" s="17">
        <v>275127</v>
      </c>
      <c r="H74" s="17">
        <v>0</v>
      </c>
      <c r="I74" s="17">
        <v>541117</v>
      </c>
      <c r="J74" s="17">
        <v>2073807</v>
      </c>
      <c r="K74" s="17">
        <v>0</v>
      </c>
      <c r="L74" s="17">
        <v>0</v>
      </c>
      <c r="M74" s="17">
        <v>0</v>
      </c>
      <c r="N74" s="17">
        <v>0</v>
      </c>
      <c r="O74" s="17">
        <v>0</v>
      </c>
      <c r="P74" s="17">
        <v>739008</v>
      </c>
      <c r="Q74" s="17">
        <v>326262</v>
      </c>
      <c r="R74" s="17">
        <v>0</v>
      </c>
      <c r="S74" s="17">
        <v>8105</v>
      </c>
      <c r="T74" s="17">
        <v>3381</v>
      </c>
      <c r="U74" s="17">
        <v>32620</v>
      </c>
      <c r="V74" s="17">
        <v>10592</v>
      </c>
      <c r="W74" s="17">
        <v>0</v>
      </c>
      <c r="X74" s="17">
        <v>350949</v>
      </c>
      <c r="Y74" s="17">
        <v>0</v>
      </c>
      <c r="Z74" s="17">
        <v>0</v>
      </c>
      <c r="AA74" s="17">
        <v>12357064</v>
      </c>
      <c r="AB74" s="17">
        <v>0</v>
      </c>
    </row>
    <row r="75" spans="1:28" x14ac:dyDescent="0.3">
      <c r="A75" s="15" t="s">
        <v>143</v>
      </c>
      <c r="B75" s="14" t="s">
        <v>144</v>
      </c>
      <c r="C75" s="14">
        <v>1</v>
      </c>
      <c r="D75" s="14">
        <v>0</v>
      </c>
      <c r="E75" s="17">
        <v>4644656</v>
      </c>
      <c r="F75" s="17">
        <v>0</v>
      </c>
      <c r="G75" s="17">
        <v>147825</v>
      </c>
      <c r="H75" s="17">
        <v>0</v>
      </c>
      <c r="I75" s="17">
        <v>488660</v>
      </c>
      <c r="J75" s="17">
        <v>1111177</v>
      </c>
      <c r="K75" s="17">
        <v>0</v>
      </c>
      <c r="L75" s="17">
        <v>0</v>
      </c>
      <c r="M75" s="17">
        <v>0</v>
      </c>
      <c r="N75" s="17">
        <v>0</v>
      </c>
      <c r="O75" s="17">
        <v>0</v>
      </c>
      <c r="P75" s="17">
        <v>701695</v>
      </c>
      <c r="Q75" s="17">
        <v>23173</v>
      </c>
      <c r="R75" s="17">
        <v>0</v>
      </c>
      <c r="S75" s="17">
        <v>1933</v>
      </c>
      <c r="T75" s="17">
        <v>806</v>
      </c>
      <c r="U75" s="17">
        <v>15553</v>
      </c>
      <c r="V75" s="17">
        <v>2595</v>
      </c>
      <c r="W75" s="17">
        <v>0</v>
      </c>
      <c r="X75" s="17">
        <v>194319</v>
      </c>
      <c r="Y75" s="17">
        <v>0</v>
      </c>
      <c r="Z75" s="17">
        <v>0</v>
      </c>
      <c r="AA75" s="17">
        <v>7332392</v>
      </c>
      <c r="AB75" s="17">
        <v>0</v>
      </c>
    </row>
    <row r="76" spans="1:28" x14ac:dyDescent="0.3">
      <c r="A76" s="15" t="s">
        <v>145</v>
      </c>
      <c r="B76" s="14" t="s">
        <v>146</v>
      </c>
      <c r="C76" s="14">
        <v>1</v>
      </c>
      <c r="D76" s="14">
        <v>0</v>
      </c>
      <c r="E76" s="17">
        <v>5402955</v>
      </c>
      <c r="F76" s="17">
        <v>0</v>
      </c>
      <c r="G76" s="17">
        <v>0</v>
      </c>
      <c r="H76" s="17">
        <v>0</v>
      </c>
      <c r="I76" s="17">
        <v>407979</v>
      </c>
      <c r="J76" s="17">
        <v>648671</v>
      </c>
      <c r="K76" s="17">
        <v>0</v>
      </c>
      <c r="L76" s="17">
        <v>0</v>
      </c>
      <c r="M76" s="17">
        <v>0</v>
      </c>
      <c r="N76" s="17">
        <v>0</v>
      </c>
      <c r="O76" s="17">
        <v>0</v>
      </c>
      <c r="P76" s="17">
        <v>637941</v>
      </c>
      <c r="Q76" s="17">
        <v>0</v>
      </c>
      <c r="R76" s="17">
        <v>0</v>
      </c>
      <c r="S76" s="17">
        <v>7476</v>
      </c>
      <c r="T76" s="17">
        <v>2935</v>
      </c>
      <c r="U76" s="17">
        <v>24990</v>
      </c>
      <c r="V76" s="17">
        <v>9094</v>
      </c>
      <c r="W76" s="17">
        <v>0</v>
      </c>
      <c r="X76" s="17">
        <v>234016</v>
      </c>
      <c r="Y76" s="17">
        <v>0</v>
      </c>
      <c r="Z76" s="17">
        <v>0</v>
      </c>
      <c r="AA76" s="17">
        <v>7376057</v>
      </c>
      <c r="AB76" s="17">
        <v>0</v>
      </c>
    </row>
    <row r="77" spans="1:28" x14ac:dyDescent="0.3">
      <c r="A77" s="15" t="s">
        <v>147</v>
      </c>
      <c r="B77" s="14" t="s">
        <v>148</v>
      </c>
      <c r="C77" s="14">
        <v>1</v>
      </c>
      <c r="D77" s="14">
        <v>0</v>
      </c>
      <c r="E77" s="17">
        <v>7402039</v>
      </c>
      <c r="F77" s="17">
        <v>0</v>
      </c>
      <c r="G77" s="17">
        <v>250006</v>
      </c>
      <c r="H77" s="17">
        <v>0</v>
      </c>
      <c r="I77" s="17">
        <v>724944</v>
      </c>
      <c r="J77" s="17">
        <v>750736</v>
      </c>
      <c r="K77" s="17">
        <v>0</v>
      </c>
      <c r="L77" s="17">
        <v>0</v>
      </c>
      <c r="M77" s="17">
        <v>0</v>
      </c>
      <c r="N77" s="17">
        <v>0</v>
      </c>
      <c r="O77" s="17">
        <v>0</v>
      </c>
      <c r="P77" s="17">
        <v>880046</v>
      </c>
      <c r="Q77" s="17">
        <v>0</v>
      </c>
      <c r="R77" s="17">
        <v>64062</v>
      </c>
      <c r="S77" s="17">
        <v>9333</v>
      </c>
      <c r="T77" s="17">
        <v>3893</v>
      </c>
      <c r="U77" s="17">
        <v>36756</v>
      </c>
      <c r="V77" s="17">
        <v>10976</v>
      </c>
      <c r="W77" s="17">
        <v>0</v>
      </c>
      <c r="X77" s="17">
        <v>71567</v>
      </c>
      <c r="Y77" s="17">
        <v>0</v>
      </c>
      <c r="Z77" s="17">
        <v>0</v>
      </c>
      <c r="AA77" s="17">
        <v>10204358</v>
      </c>
      <c r="AB77" s="17">
        <v>0</v>
      </c>
    </row>
    <row r="78" spans="1:28" x14ac:dyDescent="0.3">
      <c r="A78" s="15" t="s">
        <v>149</v>
      </c>
      <c r="B78" s="14" t="s">
        <v>150</v>
      </c>
      <c r="C78" s="14">
        <v>1</v>
      </c>
      <c r="D78" s="14">
        <v>0</v>
      </c>
      <c r="E78" s="17">
        <v>66847847</v>
      </c>
      <c r="F78" s="17">
        <v>367040</v>
      </c>
      <c r="G78" s="17">
        <v>0</v>
      </c>
      <c r="H78" s="17">
        <v>128115</v>
      </c>
      <c r="I78" s="17">
        <v>4490616</v>
      </c>
      <c r="J78" s="17">
        <v>11783832</v>
      </c>
      <c r="K78" s="17">
        <v>0</v>
      </c>
      <c r="L78" s="17">
        <v>0</v>
      </c>
      <c r="M78" s="17">
        <v>0</v>
      </c>
      <c r="N78" s="17">
        <v>0</v>
      </c>
      <c r="O78" s="17">
        <v>0</v>
      </c>
      <c r="P78" s="17">
        <v>8859901</v>
      </c>
      <c r="Q78" s="17">
        <v>1714115</v>
      </c>
      <c r="R78" s="17">
        <v>122087</v>
      </c>
      <c r="S78" s="17">
        <v>97281</v>
      </c>
      <c r="T78" s="17">
        <v>34250</v>
      </c>
      <c r="U78" s="17">
        <v>375946</v>
      </c>
      <c r="V78" s="17">
        <v>133582</v>
      </c>
      <c r="W78" s="17">
        <v>0</v>
      </c>
      <c r="X78" s="17">
        <v>1386068</v>
      </c>
      <c r="Y78" s="17">
        <v>0</v>
      </c>
      <c r="Z78" s="17">
        <v>0</v>
      </c>
      <c r="AA78" s="17">
        <v>96340680</v>
      </c>
      <c r="AB78" s="17">
        <v>0</v>
      </c>
    </row>
    <row r="79" spans="1:28" x14ac:dyDescent="0.3">
      <c r="A79" s="15" t="s">
        <v>151</v>
      </c>
      <c r="B79" s="14" t="s">
        <v>152</v>
      </c>
      <c r="C79" s="14">
        <v>1</v>
      </c>
      <c r="D79" s="14">
        <v>0</v>
      </c>
      <c r="E79" s="17">
        <v>22661905</v>
      </c>
      <c r="F79" s="17">
        <v>0</v>
      </c>
      <c r="G79" s="17">
        <v>0</v>
      </c>
      <c r="H79" s="17">
        <v>0</v>
      </c>
      <c r="I79" s="17">
        <v>3247401</v>
      </c>
      <c r="J79" s="17">
        <v>6598173</v>
      </c>
      <c r="K79" s="17">
        <v>0</v>
      </c>
      <c r="L79" s="17">
        <v>0</v>
      </c>
      <c r="M79" s="17">
        <v>0</v>
      </c>
      <c r="N79" s="17">
        <v>0</v>
      </c>
      <c r="O79" s="17">
        <v>0</v>
      </c>
      <c r="P79" s="17">
        <v>4971061</v>
      </c>
      <c r="Q79" s="17">
        <v>704975</v>
      </c>
      <c r="R79" s="17">
        <v>0</v>
      </c>
      <c r="S79" s="17">
        <v>60699</v>
      </c>
      <c r="T79" s="17">
        <v>25325</v>
      </c>
      <c r="U79" s="17">
        <v>228282</v>
      </c>
      <c r="V79" s="17">
        <v>70701</v>
      </c>
      <c r="W79" s="17">
        <v>0</v>
      </c>
      <c r="X79" s="17">
        <v>371608</v>
      </c>
      <c r="Y79" s="17">
        <v>50827</v>
      </c>
      <c r="Z79" s="17">
        <v>0</v>
      </c>
      <c r="AA79" s="17">
        <v>38990957</v>
      </c>
      <c r="AB79" s="17">
        <v>0</v>
      </c>
    </row>
    <row r="80" spans="1:28" x14ac:dyDescent="0.3">
      <c r="A80" s="15" t="s">
        <v>153</v>
      </c>
      <c r="B80" s="14" t="s">
        <v>154</v>
      </c>
      <c r="C80" s="14">
        <v>1</v>
      </c>
      <c r="D80" s="14">
        <v>0</v>
      </c>
      <c r="E80" s="17">
        <v>8429854</v>
      </c>
      <c r="F80" s="17">
        <v>0</v>
      </c>
      <c r="G80" s="17">
        <v>0</v>
      </c>
      <c r="H80" s="17">
        <v>0</v>
      </c>
      <c r="I80" s="17">
        <v>558802</v>
      </c>
      <c r="J80" s="17">
        <v>1928918</v>
      </c>
      <c r="K80" s="17">
        <v>0</v>
      </c>
      <c r="L80" s="17">
        <v>0</v>
      </c>
      <c r="M80" s="17">
        <v>0</v>
      </c>
      <c r="N80" s="17">
        <v>0</v>
      </c>
      <c r="O80" s="17">
        <v>0</v>
      </c>
      <c r="P80" s="17">
        <v>1749208</v>
      </c>
      <c r="Q80" s="17">
        <v>383060</v>
      </c>
      <c r="R80" s="17">
        <v>0</v>
      </c>
      <c r="S80" s="17">
        <v>15040</v>
      </c>
      <c r="T80" s="17">
        <v>6275</v>
      </c>
      <c r="U80" s="17">
        <v>55831</v>
      </c>
      <c r="V80" s="17">
        <v>19972</v>
      </c>
      <c r="W80" s="17">
        <v>0</v>
      </c>
      <c r="X80" s="17">
        <v>164736</v>
      </c>
      <c r="Y80" s="17">
        <v>0</v>
      </c>
      <c r="Z80" s="17">
        <v>0</v>
      </c>
      <c r="AA80" s="17">
        <v>13311696</v>
      </c>
      <c r="AB80" s="17">
        <v>0</v>
      </c>
    </row>
    <row r="81" spans="1:28" x14ac:dyDescent="0.3">
      <c r="A81" s="15" t="s">
        <v>155</v>
      </c>
      <c r="B81" s="14" t="s">
        <v>156</v>
      </c>
      <c r="C81" s="14">
        <v>1</v>
      </c>
      <c r="D81" s="14">
        <v>0</v>
      </c>
      <c r="E81" s="17">
        <v>7753672</v>
      </c>
      <c r="F81" s="17">
        <v>0</v>
      </c>
      <c r="G81" s="17">
        <v>283125</v>
      </c>
      <c r="H81" s="17">
        <v>0</v>
      </c>
      <c r="I81" s="17">
        <v>913149</v>
      </c>
      <c r="J81" s="17">
        <v>841128</v>
      </c>
      <c r="K81" s="17">
        <v>0</v>
      </c>
      <c r="L81" s="17">
        <v>0</v>
      </c>
      <c r="M81" s="17">
        <v>0</v>
      </c>
      <c r="N81" s="17">
        <v>0</v>
      </c>
      <c r="O81" s="17">
        <v>0</v>
      </c>
      <c r="P81" s="17">
        <v>1161595</v>
      </c>
      <c r="Q81" s="17">
        <v>35002</v>
      </c>
      <c r="R81" s="17">
        <v>0</v>
      </c>
      <c r="S81" s="17">
        <v>8030</v>
      </c>
      <c r="T81" s="17">
        <v>3350</v>
      </c>
      <c r="U81" s="17">
        <v>30523</v>
      </c>
      <c r="V81" s="17">
        <v>10040</v>
      </c>
      <c r="W81" s="17">
        <v>0</v>
      </c>
      <c r="X81" s="17">
        <v>303497</v>
      </c>
      <c r="Y81" s="17">
        <v>0</v>
      </c>
      <c r="Z81" s="17">
        <v>0</v>
      </c>
      <c r="AA81" s="17">
        <v>11343111</v>
      </c>
      <c r="AB81" s="17">
        <v>0</v>
      </c>
    </row>
    <row r="82" spans="1:28" x14ac:dyDescent="0.3">
      <c r="A82" s="15" t="s">
        <v>157</v>
      </c>
      <c r="B82" s="14" t="s">
        <v>158</v>
      </c>
      <c r="C82" s="14">
        <v>1</v>
      </c>
      <c r="D82" s="14">
        <v>0</v>
      </c>
      <c r="E82" s="17">
        <v>8769707</v>
      </c>
      <c r="F82" s="17">
        <v>0</v>
      </c>
      <c r="G82" s="17">
        <v>0</v>
      </c>
      <c r="H82" s="17">
        <v>0</v>
      </c>
      <c r="I82" s="17">
        <v>779471</v>
      </c>
      <c r="J82" s="17">
        <v>1488609</v>
      </c>
      <c r="K82" s="17">
        <v>0</v>
      </c>
      <c r="L82" s="17">
        <v>0</v>
      </c>
      <c r="M82" s="17">
        <v>0</v>
      </c>
      <c r="N82" s="17">
        <v>0</v>
      </c>
      <c r="O82" s="17">
        <v>0</v>
      </c>
      <c r="P82" s="17">
        <v>1326656</v>
      </c>
      <c r="Q82" s="17">
        <v>186693</v>
      </c>
      <c r="R82" s="17">
        <v>0</v>
      </c>
      <c r="S82" s="17">
        <v>11355</v>
      </c>
      <c r="T82" s="17">
        <v>4737</v>
      </c>
      <c r="U82" s="17">
        <v>33398</v>
      </c>
      <c r="V82" s="17">
        <v>14272</v>
      </c>
      <c r="W82" s="17">
        <v>0</v>
      </c>
      <c r="X82" s="17">
        <v>128230</v>
      </c>
      <c r="Y82" s="17">
        <v>0</v>
      </c>
      <c r="Z82" s="17">
        <v>0</v>
      </c>
      <c r="AA82" s="17">
        <v>12743128</v>
      </c>
      <c r="AB82" s="17">
        <v>0</v>
      </c>
    </row>
    <row r="83" spans="1:28" x14ac:dyDescent="0.3">
      <c r="A83" s="15" t="s">
        <v>159</v>
      </c>
      <c r="B83" s="14" t="s">
        <v>160</v>
      </c>
      <c r="C83" s="14">
        <v>1</v>
      </c>
      <c r="D83" s="14">
        <v>0</v>
      </c>
      <c r="E83" s="17">
        <v>11972832</v>
      </c>
      <c r="F83" s="17">
        <v>0</v>
      </c>
      <c r="G83" s="17">
        <v>0</v>
      </c>
      <c r="H83" s="17">
        <v>0</v>
      </c>
      <c r="I83" s="17">
        <v>1542161</v>
      </c>
      <c r="J83" s="17">
        <v>2969406</v>
      </c>
      <c r="K83" s="17">
        <v>0</v>
      </c>
      <c r="L83" s="17">
        <v>0</v>
      </c>
      <c r="M83" s="17">
        <v>0</v>
      </c>
      <c r="N83" s="17">
        <v>0</v>
      </c>
      <c r="O83" s="17">
        <v>0</v>
      </c>
      <c r="P83" s="17">
        <v>1921948</v>
      </c>
      <c r="Q83" s="17">
        <v>241469</v>
      </c>
      <c r="R83" s="17">
        <v>143666</v>
      </c>
      <c r="S83" s="17">
        <v>13752</v>
      </c>
      <c r="T83" s="17">
        <v>5737</v>
      </c>
      <c r="U83" s="17">
        <v>49215</v>
      </c>
      <c r="V83" s="17">
        <v>17440</v>
      </c>
      <c r="W83" s="17">
        <v>0</v>
      </c>
      <c r="X83" s="17">
        <v>380696</v>
      </c>
      <c r="Y83" s="17">
        <v>0</v>
      </c>
      <c r="Z83" s="17">
        <v>0</v>
      </c>
      <c r="AA83" s="17">
        <v>19258322</v>
      </c>
      <c r="AB83" s="17">
        <v>0</v>
      </c>
    </row>
    <row r="84" spans="1:28" x14ac:dyDescent="0.3">
      <c r="A84" s="15" t="s">
        <v>161</v>
      </c>
      <c r="B84" s="14" t="s">
        <v>162</v>
      </c>
      <c r="C84" s="14">
        <v>1</v>
      </c>
      <c r="D84" s="14">
        <v>0</v>
      </c>
      <c r="E84" s="17">
        <v>11179717</v>
      </c>
      <c r="F84" s="17">
        <v>0</v>
      </c>
      <c r="G84" s="17">
        <v>0</v>
      </c>
      <c r="H84" s="17">
        <v>11260</v>
      </c>
      <c r="I84" s="17">
        <v>1095716</v>
      </c>
      <c r="J84" s="17">
        <v>1309783</v>
      </c>
      <c r="K84" s="17">
        <v>612</v>
      </c>
      <c r="L84" s="17">
        <v>0</v>
      </c>
      <c r="M84" s="17">
        <v>0</v>
      </c>
      <c r="N84" s="17">
        <v>0</v>
      </c>
      <c r="O84" s="17">
        <v>0</v>
      </c>
      <c r="P84" s="17">
        <v>1459254</v>
      </c>
      <c r="Q84" s="17">
        <v>84996</v>
      </c>
      <c r="R84" s="17">
        <v>192482</v>
      </c>
      <c r="S84" s="17">
        <v>10815</v>
      </c>
      <c r="T84" s="17">
        <v>3963</v>
      </c>
      <c r="U84" s="17">
        <v>35611</v>
      </c>
      <c r="V84" s="17">
        <v>14367</v>
      </c>
      <c r="W84" s="17">
        <v>0</v>
      </c>
      <c r="X84" s="17">
        <v>145595</v>
      </c>
      <c r="Y84" s="17">
        <v>0</v>
      </c>
      <c r="Z84" s="17">
        <v>0</v>
      </c>
      <c r="AA84" s="17">
        <v>15544171</v>
      </c>
      <c r="AB84" s="17">
        <v>0</v>
      </c>
    </row>
    <row r="85" spans="1:28" x14ac:dyDescent="0.3">
      <c r="A85" s="15" t="s">
        <v>163</v>
      </c>
      <c r="B85" s="14" t="s">
        <v>164</v>
      </c>
      <c r="C85" s="14">
        <v>1</v>
      </c>
      <c r="D85" s="14">
        <v>0</v>
      </c>
      <c r="E85" s="17">
        <v>20012730</v>
      </c>
      <c r="F85" s="17">
        <v>0</v>
      </c>
      <c r="G85" s="17">
        <v>0</v>
      </c>
      <c r="H85" s="17">
        <v>0</v>
      </c>
      <c r="I85" s="17">
        <v>1560552</v>
      </c>
      <c r="J85" s="17">
        <v>4208669</v>
      </c>
      <c r="K85" s="17">
        <v>0</v>
      </c>
      <c r="L85" s="17">
        <v>0</v>
      </c>
      <c r="M85" s="17">
        <v>0</v>
      </c>
      <c r="N85" s="17">
        <v>0</v>
      </c>
      <c r="O85" s="17">
        <v>0</v>
      </c>
      <c r="P85" s="17">
        <v>3367273</v>
      </c>
      <c r="Q85" s="17">
        <v>375617</v>
      </c>
      <c r="R85" s="17">
        <v>234007</v>
      </c>
      <c r="S85" s="17">
        <v>26710</v>
      </c>
      <c r="T85" s="17">
        <v>11143</v>
      </c>
      <c r="U85" s="17">
        <v>101122</v>
      </c>
      <c r="V85" s="17">
        <v>35426</v>
      </c>
      <c r="W85" s="17">
        <v>0</v>
      </c>
      <c r="X85" s="17">
        <v>373543</v>
      </c>
      <c r="Y85" s="17">
        <v>0</v>
      </c>
      <c r="Z85" s="17">
        <v>0</v>
      </c>
      <c r="AA85" s="17">
        <v>30306792</v>
      </c>
      <c r="AB85" s="17">
        <v>0</v>
      </c>
    </row>
    <row r="86" spans="1:28" x14ac:dyDescent="0.3">
      <c r="A86" s="15" t="s">
        <v>165</v>
      </c>
      <c r="B86" s="14" t="s">
        <v>166</v>
      </c>
      <c r="C86" s="14">
        <v>1</v>
      </c>
      <c r="D86" s="14">
        <v>0</v>
      </c>
      <c r="E86" s="17">
        <v>4781761</v>
      </c>
      <c r="F86" s="17">
        <v>0</v>
      </c>
      <c r="G86" s="17">
        <v>0</v>
      </c>
      <c r="H86" s="17">
        <v>0</v>
      </c>
      <c r="I86" s="17">
        <v>888329</v>
      </c>
      <c r="J86" s="17">
        <v>919370</v>
      </c>
      <c r="K86" s="17">
        <v>0</v>
      </c>
      <c r="L86" s="17">
        <v>0</v>
      </c>
      <c r="M86" s="17">
        <v>0</v>
      </c>
      <c r="N86" s="17">
        <v>0</v>
      </c>
      <c r="O86" s="17">
        <v>0</v>
      </c>
      <c r="P86" s="17">
        <v>800001</v>
      </c>
      <c r="Q86" s="17">
        <v>0</v>
      </c>
      <c r="R86" s="17">
        <v>34770</v>
      </c>
      <c r="S86" s="17">
        <v>4494</v>
      </c>
      <c r="T86" s="17">
        <v>1875</v>
      </c>
      <c r="U86" s="17">
        <v>18000</v>
      </c>
      <c r="V86" s="17">
        <v>4661</v>
      </c>
      <c r="W86" s="17">
        <v>0</v>
      </c>
      <c r="X86" s="17">
        <v>151833</v>
      </c>
      <c r="Y86" s="17">
        <v>0</v>
      </c>
      <c r="Z86" s="17">
        <v>0</v>
      </c>
      <c r="AA86" s="17">
        <v>7605094</v>
      </c>
      <c r="AB86" s="17">
        <v>0</v>
      </c>
    </row>
    <row r="87" spans="1:28" x14ac:dyDescent="0.3">
      <c r="A87" s="15" t="s">
        <v>167</v>
      </c>
      <c r="B87" s="14" t="s">
        <v>168</v>
      </c>
      <c r="C87" s="14">
        <v>1</v>
      </c>
      <c r="D87" s="14">
        <v>0</v>
      </c>
      <c r="E87" s="17">
        <v>9508597</v>
      </c>
      <c r="F87" s="17">
        <v>0</v>
      </c>
      <c r="G87" s="17">
        <v>0</v>
      </c>
      <c r="H87" s="17">
        <v>0</v>
      </c>
      <c r="I87" s="17">
        <v>1124369</v>
      </c>
      <c r="J87" s="17">
        <v>1066935</v>
      </c>
      <c r="K87" s="17">
        <v>0</v>
      </c>
      <c r="L87" s="17">
        <v>0</v>
      </c>
      <c r="M87" s="17">
        <v>0</v>
      </c>
      <c r="N87" s="17">
        <v>0</v>
      </c>
      <c r="O87" s="17">
        <v>0</v>
      </c>
      <c r="P87" s="17">
        <v>1372234</v>
      </c>
      <c r="Q87" s="17">
        <v>86102</v>
      </c>
      <c r="R87" s="17">
        <v>0</v>
      </c>
      <c r="S87" s="17">
        <v>10067</v>
      </c>
      <c r="T87" s="17">
        <v>4200</v>
      </c>
      <c r="U87" s="17">
        <v>39494</v>
      </c>
      <c r="V87" s="17">
        <v>13238</v>
      </c>
      <c r="W87" s="17">
        <v>0</v>
      </c>
      <c r="X87" s="17">
        <v>136589</v>
      </c>
      <c r="Y87" s="17">
        <v>0</v>
      </c>
      <c r="Z87" s="17">
        <v>0</v>
      </c>
      <c r="AA87" s="17">
        <v>13361825</v>
      </c>
      <c r="AB87" s="17">
        <v>0</v>
      </c>
    </row>
    <row r="88" spans="1:28" x14ac:dyDescent="0.3">
      <c r="A88" s="15" t="s">
        <v>169</v>
      </c>
      <c r="B88" s="14" t="s">
        <v>170</v>
      </c>
      <c r="C88" s="14">
        <v>1</v>
      </c>
      <c r="D88" s="14">
        <v>0</v>
      </c>
      <c r="E88" s="17">
        <v>18356735</v>
      </c>
      <c r="F88" s="17">
        <v>0</v>
      </c>
      <c r="G88" s="17">
        <v>0</v>
      </c>
      <c r="H88" s="17">
        <v>0</v>
      </c>
      <c r="I88" s="17">
        <v>2010283</v>
      </c>
      <c r="J88" s="17">
        <v>3202181</v>
      </c>
      <c r="K88" s="17">
        <v>38151</v>
      </c>
      <c r="L88" s="17">
        <v>0</v>
      </c>
      <c r="M88" s="17">
        <v>0</v>
      </c>
      <c r="N88" s="17">
        <v>0</v>
      </c>
      <c r="O88" s="17">
        <v>0</v>
      </c>
      <c r="P88" s="17">
        <v>2605222</v>
      </c>
      <c r="Q88" s="17">
        <v>221243</v>
      </c>
      <c r="R88" s="17">
        <v>181031</v>
      </c>
      <c r="S88" s="17">
        <v>10453</v>
      </c>
      <c r="T88" s="17">
        <v>742</v>
      </c>
      <c r="U88" s="17">
        <v>19793</v>
      </c>
      <c r="V88" s="17">
        <v>0</v>
      </c>
      <c r="W88" s="17">
        <v>0</v>
      </c>
      <c r="X88" s="17">
        <v>255058</v>
      </c>
      <c r="Y88" s="17">
        <v>0</v>
      </c>
      <c r="Z88" s="17">
        <v>0</v>
      </c>
      <c r="AA88" s="17">
        <v>26900892</v>
      </c>
      <c r="AB88" s="17">
        <v>0</v>
      </c>
    </row>
    <row r="89" spans="1:28" x14ac:dyDescent="0.3">
      <c r="A89" s="15" t="s">
        <v>171</v>
      </c>
      <c r="B89" s="14" t="s">
        <v>172</v>
      </c>
      <c r="C89" s="14">
        <v>1</v>
      </c>
      <c r="D89" s="14">
        <v>0</v>
      </c>
      <c r="E89" s="17">
        <v>11669516</v>
      </c>
      <c r="F89" s="17">
        <v>0</v>
      </c>
      <c r="G89" s="17">
        <v>283996</v>
      </c>
      <c r="H89" s="17">
        <v>0</v>
      </c>
      <c r="I89" s="17">
        <v>1598267</v>
      </c>
      <c r="J89" s="17">
        <v>2897737</v>
      </c>
      <c r="K89" s="17">
        <v>662968</v>
      </c>
      <c r="L89" s="17">
        <v>0</v>
      </c>
      <c r="M89" s="17">
        <v>0</v>
      </c>
      <c r="N89" s="17">
        <v>0</v>
      </c>
      <c r="O89" s="17">
        <v>0</v>
      </c>
      <c r="P89" s="17">
        <v>905573</v>
      </c>
      <c r="Q89" s="17">
        <v>136097</v>
      </c>
      <c r="R89" s="17">
        <v>27744</v>
      </c>
      <c r="S89" s="17">
        <v>17347</v>
      </c>
      <c r="T89" s="17">
        <v>2020</v>
      </c>
      <c r="U89" s="17">
        <v>65590</v>
      </c>
      <c r="V89" s="17">
        <v>17095</v>
      </c>
      <c r="W89" s="17">
        <v>0</v>
      </c>
      <c r="X89" s="17">
        <v>346918</v>
      </c>
      <c r="Y89" s="17">
        <v>0</v>
      </c>
      <c r="Z89" s="17">
        <v>0</v>
      </c>
      <c r="AA89" s="17">
        <v>18630868</v>
      </c>
      <c r="AB89" s="17">
        <v>0</v>
      </c>
    </row>
    <row r="90" spans="1:28" x14ac:dyDescent="0.3">
      <c r="A90" s="15" t="s">
        <v>173</v>
      </c>
      <c r="B90" s="14" t="s">
        <v>174</v>
      </c>
      <c r="C90" s="14">
        <v>1</v>
      </c>
      <c r="D90" s="14">
        <v>0</v>
      </c>
      <c r="E90" s="17">
        <v>14018809</v>
      </c>
      <c r="F90" s="17">
        <v>0</v>
      </c>
      <c r="G90" s="17">
        <v>0</v>
      </c>
      <c r="H90" s="17">
        <v>4843</v>
      </c>
      <c r="I90" s="17">
        <v>1693280</v>
      </c>
      <c r="J90" s="17">
        <v>2153755</v>
      </c>
      <c r="K90" s="17">
        <v>0</v>
      </c>
      <c r="L90" s="17">
        <v>0</v>
      </c>
      <c r="M90" s="17">
        <v>0</v>
      </c>
      <c r="N90" s="17">
        <v>0</v>
      </c>
      <c r="O90" s="17">
        <v>0</v>
      </c>
      <c r="P90" s="17">
        <v>1479756</v>
      </c>
      <c r="Q90" s="17">
        <v>223291</v>
      </c>
      <c r="R90" s="17">
        <v>0</v>
      </c>
      <c r="S90" s="17">
        <v>28762</v>
      </c>
      <c r="T90" s="17">
        <v>12000</v>
      </c>
      <c r="U90" s="17">
        <v>112889</v>
      </c>
      <c r="V90" s="17">
        <v>30527</v>
      </c>
      <c r="W90" s="17">
        <v>0</v>
      </c>
      <c r="X90" s="17">
        <v>433390</v>
      </c>
      <c r="Y90" s="17">
        <v>0</v>
      </c>
      <c r="Z90" s="17">
        <v>0</v>
      </c>
      <c r="AA90" s="17">
        <v>20191302</v>
      </c>
      <c r="AB90" s="17">
        <v>0</v>
      </c>
    </row>
    <row r="91" spans="1:28" x14ac:dyDescent="0.3">
      <c r="A91" s="15" t="s">
        <v>175</v>
      </c>
      <c r="B91" s="14" t="s">
        <v>176</v>
      </c>
      <c r="C91" s="14">
        <v>1</v>
      </c>
      <c r="D91" s="14">
        <v>0</v>
      </c>
      <c r="E91" s="17">
        <v>12759142</v>
      </c>
      <c r="F91" s="17">
        <v>0</v>
      </c>
      <c r="G91" s="17">
        <v>0</v>
      </c>
      <c r="H91" s="17">
        <v>0</v>
      </c>
      <c r="I91" s="17">
        <v>1735640</v>
      </c>
      <c r="J91" s="17">
        <v>1715905</v>
      </c>
      <c r="K91" s="17">
        <v>150548</v>
      </c>
      <c r="L91" s="17">
        <v>0</v>
      </c>
      <c r="M91" s="17">
        <v>0</v>
      </c>
      <c r="N91" s="17">
        <v>0</v>
      </c>
      <c r="O91" s="17">
        <v>0</v>
      </c>
      <c r="P91" s="17">
        <v>1379449</v>
      </c>
      <c r="Q91" s="17">
        <v>545081</v>
      </c>
      <c r="R91" s="17">
        <v>0</v>
      </c>
      <c r="S91" s="17">
        <v>17812</v>
      </c>
      <c r="T91" s="17">
        <v>7431</v>
      </c>
      <c r="U91" s="17">
        <v>44760</v>
      </c>
      <c r="V91" s="17">
        <v>22041</v>
      </c>
      <c r="W91" s="17">
        <v>0</v>
      </c>
      <c r="X91" s="17">
        <v>142354</v>
      </c>
      <c r="Y91" s="17">
        <v>0</v>
      </c>
      <c r="Z91" s="17">
        <v>0</v>
      </c>
      <c r="AA91" s="17">
        <v>18520163</v>
      </c>
      <c r="AB91" s="17">
        <v>0</v>
      </c>
    </row>
    <row r="92" spans="1:28" x14ac:dyDescent="0.3">
      <c r="A92" s="15" t="s">
        <v>177</v>
      </c>
      <c r="B92" s="14" t="s">
        <v>178</v>
      </c>
      <c r="C92" s="14">
        <v>1</v>
      </c>
      <c r="D92" s="14">
        <v>0</v>
      </c>
      <c r="E92" s="17">
        <v>3337841</v>
      </c>
      <c r="F92" s="17">
        <v>0</v>
      </c>
      <c r="G92" s="17">
        <v>0</v>
      </c>
      <c r="H92" s="17">
        <v>0</v>
      </c>
      <c r="I92" s="17">
        <v>504335</v>
      </c>
      <c r="J92" s="17">
        <v>783959</v>
      </c>
      <c r="K92" s="17">
        <v>0</v>
      </c>
      <c r="L92" s="17">
        <v>0</v>
      </c>
      <c r="M92" s="17">
        <v>0</v>
      </c>
      <c r="N92" s="17">
        <v>0</v>
      </c>
      <c r="O92" s="17">
        <v>0</v>
      </c>
      <c r="P92" s="17">
        <v>541675</v>
      </c>
      <c r="Q92" s="17">
        <v>88830</v>
      </c>
      <c r="R92" s="17">
        <v>0</v>
      </c>
      <c r="S92" s="17">
        <v>2886</v>
      </c>
      <c r="T92" s="17">
        <v>2187</v>
      </c>
      <c r="U92" s="17">
        <v>20349</v>
      </c>
      <c r="V92" s="17">
        <v>7650</v>
      </c>
      <c r="W92" s="17">
        <v>0</v>
      </c>
      <c r="X92" s="17">
        <v>138320</v>
      </c>
      <c r="Y92" s="17">
        <v>0</v>
      </c>
      <c r="Z92" s="17">
        <v>0</v>
      </c>
      <c r="AA92" s="17">
        <v>5428032</v>
      </c>
      <c r="AB92" s="17">
        <v>0</v>
      </c>
    </row>
    <row r="93" spans="1:28" x14ac:dyDescent="0.3">
      <c r="A93" s="15" t="s">
        <v>179</v>
      </c>
      <c r="B93" s="14" t="s">
        <v>180</v>
      </c>
      <c r="C93" s="14">
        <v>1</v>
      </c>
      <c r="D93" s="14">
        <v>0</v>
      </c>
      <c r="E93" s="17">
        <v>11466390</v>
      </c>
      <c r="F93" s="17">
        <v>0</v>
      </c>
      <c r="G93" s="17">
        <v>0</v>
      </c>
      <c r="H93" s="17">
        <v>0</v>
      </c>
      <c r="I93" s="17">
        <v>1520640</v>
      </c>
      <c r="J93" s="17">
        <v>1788746</v>
      </c>
      <c r="K93" s="17">
        <v>2529</v>
      </c>
      <c r="L93" s="17">
        <v>0</v>
      </c>
      <c r="M93" s="17">
        <v>0</v>
      </c>
      <c r="N93" s="17">
        <v>0</v>
      </c>
      <c r="O93" s="17">
        <v>0</v>
      </c>
      <c r="P93" s="17">
        <v>1226759</v>
      </c>
      <c r="Q93" s="17">
        <v>26480</v>
      </c>
      <c r="R93" s="17">
        <v>0</v>
      </c>
      <c r="S93" s="17">
        <v>3630</v>
      </c>
      <c r="T93" s="17">
        <v>4055</v>
      </c>
      <c r="U93" s="17">
        <v>11733</v>
      </c>
      <c r="V93" s="17">
        <v>7267</v>
      </c>
      <c r="W93" s="17">
        <v>0</v>
      </c>
      <c r="X93" s="17">
        <v>0</v>
      </c>
      <c r="Y93" s="17">
        <v>0</v>
      </c>
      <c r="Z93" s="17">
        <v>0</v>
      </c>
      <c r="AA93" s="17">
        <v>16058229</v>
      </c>
      <c r="AB93" s="17">
        <v>0</v>
      </c>
    </row>
    <row r="94" spans="1:28" x14ac:dyDescent="0.3">
      <c r="A94" s="15" t="s">
        <v>181</v>
      </c>
      <c r="B94" s="14" t="s">
        <v>182</v>
      </c>
      <c r="C94" s="14">
        <v>1</v>
      </c>
      <c r="D94" s="14">
        <v>0</v>
      </c>
      <c r="E94" s="17">
        <v>18799610</v>
      </c>
      <c r="F94" s="17">
        <v>0</v>
      </c>
      <c r="G94" s="17">
        <v>0</v>
      </c>
      <c r="H94" s="17">
        <v>0</v>
      </c>
      <c r="I94" s="17">
        <v>2863426</v>
      </c>
      <c r="J94" s="17">
        <v>1633868</v>
      </c>
      <c r="K94" s="17">
        <v>0</v>
      </c>
      <c r="L94" s="17">
        <v>0</v>
      </c>
      <c r="M94" s="17">
        <v>0</v>
      </c>
      <c r="N94" s="17">
        <v>0</v>
      </c>
      <c r="O94" s="17">
        <v>0</v>
      </c>
      <c r="P94" s="17">
        <v>1951073</v>
      </c>
      <c r="Q94" s="17">
        <v>352421</v>
      </c>
      <c r="R94" s="17">
        <v>107988</v>
      </c>
      <c r="S94" s="17">
        <v>30215</v>
      </c>
      <c r="T94" s="17">
        <v>12606</v>
      </c>
      <c r="U94" s="17">
        <v>107821</v>
      </c>
      <c r="V94" s="17">
        <v>36267</v>
      </c>
      <c r="W94" s="17">
        <v>0</v>
      </c>
      <c r="X94" s="17">
        <v>558203</v>
      </c>
      <c r="Y94" s="17">
        <v>2222</v>
      </c>
      <c r="Z94" s="17">
        <v>0</v>
      </c>
      <c r="AA94" s="17">
        <v>26455720</v>
      </c>
      <c r="AB94" s="17">
        <v>0</v>
      </c>
    </row>
    <row r="95" spans="1:28" x14ac:dyDescent="0.3">
      <c r="A95" s="15" t="s">
        <v>183</v>
      </c>
      <c r="B95" s="14" t="s">
        <v>184</v>
      </c>
      <c r="C95" s="14">
        <v>1</v>
      </c>
      <c r="D95" s="14">
        <v>0</v>
      </c>
      <c r="E95" s="17">
        <v>15033921</v>
      </c>
      <c r="F95" s="17">
        <v>0</v>
      </c>
      <c r="G95" s="17">
        <v>507748</v>
      </c>
      <c r="H95" s="17">
        <v>0</v>
      </c>
      <c r="I95" s="17">
        <v>236618</v>
      </c>
      <c r="J95" s="17">
        <v>1235844</v>
      </c>
      <c r="K95" s="17">
        <v>0</v>
      </c>
      <c r="L95" s="17">
        <v>0</v>
      </c>
      <c r="M95" s="17">
        <v>0</v>
      </c>
      <c r="N95" s="17">
        <v>0</v>
      </c>
      <c r="O95" s="17">
        <v>0</v>
      </c>
      <c r="P95" s="17">
        <v>1711823</v>
      </c>
      <c r="Q95" s="17">
        <v>0</v>
      </c>
      <c r="R95" s="17">
        <v>29689</v>
      </c>
      <c r="S95" s="17">
        <v>26470</v>
      </c>
      <c r="T95" s="17">
        <v>11043</v>
      </c>
      <c r="U95" s="17">
        <v>104617</v>
      </c>
      <c r="V95" s="17">
        <v>30276</v>
      </c>
      <c r="W95" s="17">
        <v>0</v>
      </c>
      <c r="X95" s="17">
        <v>226069</v>
      </c>
      <c r="Y95" s="17">
        <v>43246</v>
      </c>
      <c r="Z95" s="17">
        <v>0</v>
      </c>
      <c r="AA95" s="17">
        <v>19197364</v>
      </c>
      <c r="AB95" s="17">
        <v>802</v>
      </c>
    </row>
    <row r="96" spans="1:28" x14ac:dyDescent="0.3">
      <c r="A96" s="15" t="s">
        <v>185</v>
      </c>
      <c r="B96" s="14" t="s">
        <v>186</v>
      </c>
      <c r="C96" s="14">
        <v>1</v>
      </c>
      <c r="D96" s="14">
        <v>0</v>
      </c>
      <c r="E96" s="17">
        <v>15583847</v>
      </c>
      <c r="F96" s="17">
        <v>0</v>
      </c>
      <c r="G96" s="17">
        <v>0</v>
      </c>
      <c r="H96" s="17">
        <v>0</v>
      </c>
      <c r="I96" s="17">
        <v>1575204</v>
      </c>
      <c r="J96" s="17">
        <v>539661</v>
      </c>
      <c r="K96" s="17">
        <v>0</v>
      </c>
      <c r="L96" s="17">
        <v>0</v>
      </c>
      <c r="M96" s="17">
        <v>0</v>
      </c>
      <c r="N96" s="17">
        <v>0</v>
      </c>
      <c r="O96" s="17">
        <v>0</v>
      </c>
      <c r="P96" s="17">
        <v>1029592</v>
      </c>
      <c r="Q96" s="17">
        <v>317871</v>
      </c>
      <c r="R96" s="17">
        <v>137088</v>
      </c>
      <c r="S96" s="17">
        <v>21527</v>
      </c>
      <c r="T96" s="17">
        <v>8981</v>
      </c>
      <c r="U96" s="17">
        <v>83298</v>
      </c>
      <c r="V96" s="17">
        <v>26047</v>
      </c>
      <c r="W96" s="17">
        <v>0</v>
      </c>
      <c r="X96" s="17">
        <v>515760</v>
      </c>
      <c r="Y96" s="17">
        <v>0</v>
      </c>
      <c r="Z96" s="17">
        <v>0</v>
      </c>
      <c r="AA96" s="17">
        <v>19838876</v>
      </c>
      <c r="AB96" s="17">
        <v>0</v>
      </c>
    </row>
    <row r="97" spans="1:28" x14ac:dyDescent="0.3">
      <c r="A97" s="15" t="s">
        <v>187</v>
      </c>
      <c r="B97" s="14" t="s">
        <v>188</v>
      </c>
      <c r="C97" s="14">
        <v>1</v>
      </c>
      <c r="D97" s="14">
        <v>0</v>
      </c>
      <c r="E97" s="17">
        <v>7744950</v>
      </c>
      <c r="F97" s="17">
        <v>0</v>
      </c>
      <c r="G97" s="17">
        <v>352002</v>
      </c>
      <c r="H97" s="17">
        <v>0</v>
      </c>
      <c r="I97" s="17">
        <v>694046</v>
      </c>
      <c r="J97" s="17">
        <v>2720408</v>
      </c>
      <c r="K97" s="17">
        <v>10062</v>
      </c>
      <c r="L97" s="17">
        <v>0</v>
      </c>
      <c r="M97" s="17">
        <v>0</v>
      </c>
      <c r="N97" s="17">
        <v>0</v>
      </c>
      <c r="O97" s="17">
        <v>0</v>
      </c>
      <c r="P97" s="17">
        <v>491743</v>
      </c>
      <c r="Q97" s="17">
        <v>40725</v>
      </c>
      <c r="R97" s="17">
        <v>283329</v>
      </c>
      <c r="S97" s="17">
        <v>21197</v>
      </c>
      <c r="T97" s="17">
        <v>8843</v>
      </c>
      <c r="U97" s="17">
        <v>73279</v>
      </c>
      <c r="V97" s="17">
        <v>0</v>
      </c>
      <c r="W97" s="17">
        <v>0</v>
      </c>
      <c r="X97" s="17">
        <v>97200</v>
      </c>
      <c r="Y97" s="17">
        <v>0</v>
      </c>
      <c r="Z97" s="17">
        <v>0</v>
      </c>
      <c r="AA97" s="17">
        <v>12537784</v>
      </c>
      <c r="AB97" s="17">
        <v>0</v>
      </c>
    </row>
    <row r="98" spans="1:28" x14ac:dyDescent="0.3">
      <c r="A98" s="15" t="s">
        <v>189</v>
      </c>
      <c r="B98" s="14" t="s">
        <v>190</v>
      </c>
      <c r="C98" s="14">
        <v>1</v>
      </c>
      <c r="D98" s="14">
        <v>0</v>
      </c>
      <c r="E98" s="17">
        <v>3796188</v>
      </c>
      <c r="F98" s="17">
        <v>0</v>
      </c>
      <c r="G98" s="17">
        <v>143067</v>
      </c>
      <c r="H98" s="17">
        <v>0</v>
      </c>
      <c r="I98" s="17">
        <v>309524</v>
      </c>
      <c r="J98" s="17">
        <v>363464</v>
      </c>
      <c r="K98" s="17">
        <v>0</v>
      </c>
      <c r="L98" s="17">
        <v>0</v>
      </c>
      <c r="M98" s="17">
        <v>0</v>
      </c>
      <c r="N98" s="17">
        <v>0</v>
      </c>
      <c r="O98" s="17">
        <v>0</v>
      </c>
      <c r="P98" s="17">
        <v>309761</v>
      </c>
      <c r="Q98" s="17">
        <v>30199</v>
      </c>
      <c r="R98" s="17">
        <v>0</v>
      </c>
      <c r="S98" s="17">
        <v>7401</v>
      </c>
      <c r="T98" s="17">
        <v>1077</v>
      </c>
      <c r="U98" s="17">
        <v>29533</v>
      </c>
      <c r="V98" s="17">
        <v>3109</v>
      </c>
      <c r="W98" s="17">
        <v>0</v>
      </c>
      <c r="X98" s="17">
        <v>380000</v>
      </c>
      <c r="Y98" s="17">
        <v>70</v>
      </c>
      <c r="Z98" s="17">
        <v>0</v>
      </c>
      <c r="AA98" s="17">
        <v>5373393</v>
      </c>
      <c r="AB98" s="17">
        <v>0</v>
      </c>
    </row>
    <row r="99" spans="1:28" x14ac:dyDescent="0.3">
      <c r="A99" s="15" t="s">
        <v>191</v>
      </c>
      <c r="B99" s="14" t="s">
        <v>192</v>
      </c>
      <c r="C99" s="14">
        <v>1</v>
      </c>
      <c r="D99" s="14">
        <v>0</v>
      </c>
      <c r="E99" s="17">
        <v>5021221</v>
      </c>
      <c r="F99" s="17">
        <v>0</v>
      </c>
      <c r="G99" s="17">
        <v>148960</v>
      </c>
      <c r="H99" s="17">
        <v>0</v>
      </c>
      <c r="I99" s="17">
        <v>765892</v>
      </c>
      <c r="J99" s="17">
        <v>899824</v>
      </c>
      <c r="K99" s="17">
        <v>0</v>
      </c>
      <c r="L99" s="17">
        <v>0</v>
      </c>
      <c r="M99" s="17">
        <v>0</v>
      </c>
      <c r="N99" s="17">
        <v>0</v>
      </c>
      <c r="O99" s="17">
        <v>0</v>
      </c>
      <c r="P99" s="17">
        <v>624482</v>
      </c>
      <c r="Q99" s="17">
        <v>24264</v>
      </c>
      <c r="R99" s="17">
        <v>134824</v>
      </c>
      <c r="S99" s="17">
        <v>13827</v>
      </c>
      <c r="T99" s="17">
        <v>5762</v>
      </c>
      <c r="U99" s="17">
        <v>57784</v>
      </c>
      <c r="V99" s="17">
        <v>3909</v>
      </c>
      <c r="W99" s="17">
        <v>0</v>
      </c>
      <c r="X99" s="17">
        <v>108000</v>
      </c>
      <c r="Y99" s="17">
        <v>0</v>
      </c>
      <c r="Z99" s="17">
        <v>0</v>
      </c>
      <c r="AA99" s="17">
        <v>7808749</v>
      </c>
      <c r="AB99" s="17">
        <v>0</v>
      </c>
    </row>
    <row r="100" spans="1:28" x14ac:dyDescent="0.3">
      <c r="A100" s="15" t="s">
        <v>193</v>
      </c>
      <c r="B100" s="14" t="s">
        <v>194</v>
      </c>
      <c r="C100" s="14">
        <v>1</v>
      </c>
      <c r="D100" s="14">
        <v>0</v>
      </c>
      <c r="E100" s="17">
        <v>16838779</v>
      </c>
      <c r="F100" s="17">
        <v>0</v>
      </c>
      <c r="G100" s="17">
        <v>218990</v>
      </c>
      <c r="H100" s="17">
        <v>0</v>
      </c>
      <c r="I100" s="17">
        <v>1212552</v>
      </c>
      <c r="J100" s="17">
        <v>3911400</v>
      </c>
      <c r="K100" s="17">
        <v>714908</v>
      </c>
      <c r="L100" s="17">
        <v>0</v>
      </c>
      <c r="M100" s="17">
        <v>0</v>
      </c>
      <c r="N100" s="17">
        <v>0</v>
      </c>
      <c r="O100" s="17">
        <v>0</v>
      </c>
      <c r="P100" s="17">
        <v>1049354</v>
      </c>
      <c r="Q100" s="17">
        <v>127989</v>
      </c>
      <c r="R100" s="17">
        <v>534597</v>
      </c>
      <c r="S100" s="17">
        <v>24658</v>
      </c>
      <c r="T100" s="17">
        <v>10287</v>
      </c>
      <c r="U100" s="17">
        <v>100831</v>
      </c>
      <c r="V100" s="17">
        <v>20037</v>
      </c>
      <c r="W100" s="17">
        <v>0</v>
      </c>
      <c r="X100" s="17">
        <v>284590</v>
      </c>
      <c r="Y100" s="17">
        <v>0</v>
      </c>
      <c r="Z100" s="17">
        <v>0</v>
      </c>
      <c r="AA100" s="17">
        <v>25048972</v>
      </c>
      <c r="AB100" s="17">
        <v>0</v>
      </c>
    </row>
    <row r="101" spans="1:28" x14ac:dyDescent="0.3">
      <c r="A101" s="15" t="s">
        <v>195</v>
      </c>
      <c r="B101" s="14" t="s">
        <v>196</v>
      </c>
      <c r="C101" s="14">
        <v>1</v>
      </c>
      <c r="D101" s="14">
        <v>0</v>
      </c>
      <c r="E101" s="17">
        <v>11127967</v>
      </c>
      <c r="F101" s="17">
        <v>0</v>
      </c>
      <c r="G101" s="17">
        <v>224558</v>
      </c>
      <c r="H101" s="17">
        <v>0</v>
      </c>
      <c r="I101" s="17">
        <v>1907226</v>
      </c>
      <c r="J101" s="17">
        <v>846806</v>
      </c>
      <c r="K101" s="17">
        <v>0</v>
      </c>
      <c r="L101" s="17">
        <v>0</v>
      </c>
      <c r="M101" s="17">
        <v>0</v>
      </c>
      <c r="N101" s="17">
        <v>0</v>
      </c>
      <c r="O101" s="17">
        <v>0</v>
      </c>
      <c r="P101" s="17">
        <v>1225674</v>
      </c>
      <c r="Q101" s="17">
        <v>311259</v>
      </c>
      <c r="R101" s="17">
        <v>198723</v>
      </c>
      <c r="S101" s="17">
        <v>24732</v>
      </c>
      <c r="T101" s="17">
        <v>10318</v>
      </c>
      <c r="U101" s="17">
        <v>101647</v>
      </c>
      <c r="V101" s="17">
        <v>22694</v>
      </c>
      <c r="W101" s="17">
        <v>0</v>
      </c>
      <c r="X101" s="17">
        <v>185504</v>
      </c>
      <c r="Y101" s="17">
        <v>2199</v>
      </c>
      <c r="Z101" s="17">
        <v>0</v>
      </c>
      <c r="AA101" s="17">
        <v>16189307</v>
      </c>
      <c r="AB101" s="17">
        <v>0</v>
      </c>
    </row>
    <row r="102" spans="1:28" x14ac:dyDescent="0.3">
      <c r="A102" s="15" t="s">
        <v>197</v>
      </c>
      <c r="B102" s="14" t="s">
        <v>198</v>
      </c>
      <c r="C102" s="14">
        <v>1</v>
      </c>
      <c r="D102" s="14">
        <v>0</v>
      </c>
      <c r="E102" s="17">
        <v>2442609</v>
      </c>
      <c r="F102" s="17">
        <v>0</v>
      </c>
      <c r="G102" s="17">
        <v>143187</v>
      </c>
      <c r="H102" s="17">
        <v>0</v>
      </c>
      <c r="I102" s="17">
        <v>261993</v>
      </c>
      <c r="J102" s="17">
        <v>462757</v>
      </c>
      <c r="K102" s="17">
        <v>11208</v>
      </c>
      <c r="L102" s="17">
        <v>0</v>
      </c>
      <c r="M102" s="17">
        <v>0</v>
      </c>
      <c r="N102" s="17">
        <v>0</v>
      </c>
      <c r="O102" s="17">
        <v>0</v>
      </c>
      <c r="P102" s="17">
        <v>136685</v>
      </c>
      <c r="Q102" s="17">
        <v>5232</v>
      </c>
      <c r="R102" s="17">
        <v>53573</v>
      </c>
      <c r="S102" s="17">
        <v>7161</v>
      </c>
      <c r="T102" s="17">
        <v>2987</v>
      </c>
      <c r="U102" s="17">
        <v>17739</v>
      </c>
      <c r="V102" s="17">
        <v>1502</v>
      </c>
      <c r="W102" s="17">
        <v>0</v>
      </c>
      <c r="X102" s="17">
        <v>108000</v>
      </c>
      <c r="Y102" s="17">
        <v>3825</v>
      </c>
      <c r="Z102" s="17">
        <v>0</v>
      </c>
      <c r="AA102" s="17">
        <v>3658458</v>
      </c>
      <c r="AB102" s="17">
        <v>0</v>
      </c>
    </row>
    <row r="103" spans="1:28" x14ac:dyDescent="0.3">
      <c r="A103" s="15" t="s">
        <v>199</v>
      </c>
      <c r="B103" s="14" t="s">
        <v>200</v>
      </c>
      <c r="C103" s="14">
        <v>1</v>
      </c>
      <c r="D103" s="14">
        <v>0</v>
      </c>
      <c r="E103" s="17">
        <v>8178446</v>
      </c>
      <c r="F103" s="17">
        <v>0</v>
      </c>
      <c r="G103" s="17">
        <v>0</v>
      </c>
      <c r="H103" s="17">
        <v>0</v>
      </c>
      <c r="I103" s="17">
        <v>754767</v>
      </c>
      <c r="J103" s="17">
        <v>2258903</v>
      </c>
      <c r="K103" s="17">
        <v>0</v>
      </c>
      <c r="L103" s="17">
        <v>0</v>
      </c>
      <c r="M103" s="17">
        <v>0</v>
      </c>
      <c r="N103" s="17">
        <v>0</v>
      </c>
      <c r="O103" s="17">
        <v>0</v>
      </c>
      <c r="P103" s="17">
        <v>1066844</v>
      </c>
      <c r="Q103" s="17">
        <v>127729</v>
      </c>
      <c r="R103" s="17">
        <v>0</v>
      </c>
      <c r="S103" s="17">
        <v>8000</v>
      </c>
      <c r="T103" s="17">
        <v>3337</v>
      </c>
      <c r="U103" s="17">
        <v>30873</v>
      </c>
      <c r="V103" s="17">
        <v>8714</v>
      </c>
      <c r="W103" s="17">
        <v>0</v>
      </c>
      <c r="X103" s="17">
        <v>156015</v>
      </c>
      <c r="Y103" s="17">
        <v>0</v>
      </c>
      <c r="Z103" s="17">
        <v>0</v>
      </c>
      <c r="AA103" s="17">
        <v>12593628</v>
      </c>
      <c r="AB103" s="17">
        <v>0</v>
      </c>
    </row>
    <row r="104" spans="1:28" x14ac:dyDescent="0.3">
      <c r="A104" s="15" t="s">
        <v>201</v>
      </c>
      <c r="B104" s="14" t="s">
        <v>202</v>
      </c>
      <c r="C104" s="14">
        <v>1</v>
      </c>
      <c r="D104" s="14">
        <v>0</v>
      </c>
      <c r="E104" s="17">
        <v>21988949</v>
      </c>
      <c r="F104" s="17">
        <v>0</v>
      </c>
      <c r="G104" s="17">
        <v>0</v>
      </c>
      <c r="H104" s="17">
        <v>0</v>
      </c>
      <c r="I104" s="17">
        <v>1213903</v>
      </c>
      <c r="J104" s="17">
        <v>3743555</v>
      </c>
      <c r="K104" s="17">
        <v>0</v>
      </c>
      <c r="L104" s="17">
        <v>0</v>
      </c>
      <c r="M104" s="17">
        <v>0</v>
      </c>
      <c r="N104" s="17">
        <v>0</v>
      </c>
      <c r="O104" s="17">
        <v>0</v>
      </c>
      <c r="P104" s="17">
        <v>2105260</v>
      </c>
      <c r="Q104" s="17">
        <v>470264</v>
      </c>
      <c r="R104" s="17">
        <v>237087</v>
      </c>
      <c r="S104" s="17">
        <v>30981</v>
      </c>
      <c r="T104" s="17">
        <v>14193</v>
      </c>
      <c r="U104" s="17">
        <v>100272</v>
      </c>
      <c r="V104" s="17">
        <v>42098</v>
      </c>
      <c r="W104" s="17">
        <v>0</v>
      </c>
      <c r="X104" s="17">
        <v>410134</v>
      </c>
      <c r="Y104" s="17">
        <v>0</v>
      </c>
      <c r="Z104" s="17">
        <v>0</v>
      </c>
      <c r="AA104" s="17">
        <v>30356696</v>
      </c>
      <c r="AB104" s="17">
        <v>0</v>
      </c>
    </row>
    <row r="105" spans="1:28" x14ac:dyDescent="0.3">
      <c r="A105" s="15" t="s">
        <v>203</v>
      </c>
      <c r="B105" s="14" t="s">
        <v>204</v>
      </c>
      <c r="C105" s="14">
        <v>1</v>
      </c>
      <c r="D105" s="14">
        <v>0</v>
      </c>
      <c r="E105" s="17">
        <v>6921818</v>
      </c>
      <c r="F105" s="17">
        <v>0</v>
      </c>
      <c r="G105" s="17">
        <v>0</v>
      </c>
      <c r="H105" s="17">
        <v>0</v>
      </c>
      <c r="I105" s="17">
        <v>498802</v>
      </c>
      <c r="J105" s="17">
        <v>833071</v>
      </c>
      <c r="K105" s="17">
        <v>0</v>
      </c>
      <c r="L105" s="17">
        <v>0</v>
      </c>
      <c r="M105" s="17">
        <v>0</v>
      </c>
      <c r="N105" s="17">
        <v>0</v>
      </c>
      <c r="O105" s="17">
        <v>0</v>
      </c>
      <c r="P105" s="17">
        <v>932743</v>
      </c>
      <c r="Q105" s="17">
        <v>270805</v>
      </c>
      <c r="R105" s="17">
        <v>0</v>
      </c>
      <c r="S105" s="17">
        <v>7910</v>
      </c>
      <c r="T105" s="17">
        <v>2448</v>
      </c>
      <c r="U105" s="17">
        <v>31572</v>
      </c>
      <c r="V105" s="17">
        <v>10695</v>
      </c>
      <c r="W105" s="17">
        <v>0</v>
      </c>
      <c r="X105" s="17">
        <v>260512</v>
      </c>
      <c r="Y105" s="17">
        <v>0</v>
      </c>
      <c r="Z105" s="17">
        <v>0</v>
      </c>
      <c r="AA105" s="17">
        <v>9770376</v>
      </c>
      <c r="AB105" s="17">
        <v>0</v>
      </c>
    </row>
    <row r="106" spans="1:28" x14ac:dyDescent="0.3">
      <c r="A106" s="15" t="s">
        <v>205</v>
      </c>
      <c r="B106" s="14" t="s">
        <v>206</v>
      </c>
      <c r="C106" s="14">
        <v>1</v>
      </c>
      <c r="D106" s="14">
        <v>0</v>
      </c>
      <c r="E106" s="17">
        <v>16662752</v>
      </c>
      <c r="F106" s="17">
        <v>0</v>
      </c>
      <c r="G106" s="17">
        <v>0</v>
      </c>
      <c r="H106" s="17">
        <v>30235</v>
      </c>
      <c r="I106" s="17">
        <v>1804435</v>
      </c>
      <c r="J106" s="17">
        <v>3556232</v>
      </c>
      <c r="K106" s="17">
        <v>112095</v>
      </c>
      <c r="L106" s="17">
        <v>0</v>
      </c>
      <c r="M106" s="17">
        <v>0</v>
      </c>
      <c r="N106" s="17">
        <v>0</v>
      </c>
      <c r="O106" s="17">
        <v>0</v>
      </c>
      <c r="P106" s="17">
        <v>2186583</v>
      </c>
      <c r="Q106" s="17">
        <v>113903</v>
      </c>
      <c r="R106" s="17">
        <v>6214</v>
      </c>
      <c r="S106" s="17">
        <v>27848</v>
      </c>
      <c r="T106" s="17">
        <v>9697</v>
      </c>
      <c r="U106" s="17">
        <v>67380</v>
      </c>
      <c r="V106" s="17">
        <v>27234</v>
      </c>
      <c r="W106" s="17">
        <v>0</v>
      </c>
      <c r="X106" s="17">
        <v>315422</v>
      </c>
      <c r="Y106" s="17">
        <v>0</v>
      </c>
      <c r="Z106" s="17">
        <v>0</v>
      </c>
      <c r="AA106" s="17">
        <v>24920030</v>
      </c>
      <c r="AB106" s="17">
        <v>0</v>
      </c>
    </row>
    <row r="107" spans="1:28" x14ac:dyDescent="0.3">
      <c r="A107" s="15" t="s">
        <v>207</v>
      </c>
      <c r="B107" s="14" t="s">
        <v>208</v>
      </c>
      <c r="C107" s="14">
        <v>1</v>
      </c>
      <c r="D107" s="14">
        <v>0</v>
      </c>
      <c r="E107" s="17">
        <v>9773537</v>
      </c>
      <c r="F107" s="17">
        <v>0</v>
      </c>
      <c r="G107" s="17">
        <v>0</v>
      </c>
      <c r="H107" s="17">
        <v>0</v>
      </c>
      <c r="I107" s="17">
        <v>994729</v>
      </c>
      <c r="J107" s="17">
        <v>2102671</v>
      </c>
      <c r="K107" s="17">
        <v>0</v>
      </c>
      <c r="L107" s="17">
        <v>0</v>
      </c>
      <c r="M107" s="17">
        <v>0</v>
      </c>
      <c r="N107" s="17">
        <v>0</v>
      </c>
      <c r="O107" s="17">
        <v>0</v>
      </c>
      <c r="P107" s="17">
        <v>848277</v>
      </c>
      <c r="Q107" s="17">
        <v>0</v>
      </c>
      <c r="R107" s="17">
        <v>0</v>
      </c>
      <c r="S107" s="17">
        <v>9633</v>
      </c>
      <c r="T107" s="17">
        <v>0</v>
      </c>
      <c r="U107" s="17">
        <v>37688</v>
      </c>
      <c r="V107" s="17">
        <v>12153</v>
      </c>
      <c r="W107" s="17">
        <v>0</v>
      </c>
      <c r="X107" s="17">
        <v>85523</v>
      </c>
      <c r="Y107" s="17">
        <v>0</v>
      </c>
      <c r="Z107" s="17">
        <v>0</v>
      </c>
      <c r="AA107" s="17">
        <v>13864211</v>
      </c>
      <c r="AB107" s="17">
        <v>0</v>
      </c>
    </row>
    <row r="108" spans="1:28" x14ac:dyDescent="0.3">
      <c r="A108" s="15" t="s">
        <v>209</v>
      </c>
      <c r="B108" s="14" t="s">
        <v>210</v>
      </c>
      <c r="C108" s="14">
        <v>1</v>
      </c>
      <c r="D108" s="14">
        <v>0</v>
      </c>
      <c r="E108" s="17">
        <v>692799</v>
      </c>
      <c r="F108" s="17">
        <v>0</v>
      </c>
      <c r="G108" s="17">
        <v>100000</v>
      </c>
      <c r="H108" s="17">
        <v>0</v>
      </c>
      <c r="I108" s="17">
        <v>16325</v>
      </c>
      <c r="J108" s="17">
        <v>78947</v>
      </c>
      <c r="K108" s="17">
        <v>0</v>
      </c>
      <c r="L108" s="17">
        <v>0</v>
      </c>
      <c r="M108" s="17">
        <v>0</v>
      </c>
      <c r="N108" s="17">
        <v>0</v>
      </c>
      <c r="O108" s="17">
        <v>0</v>
      </c>
      <c r="P108" s="17">
        <v>113704</v>
      </c>
      <c r="Q108" s="17">
        <v>0</v>
      </c>
      <c r="R108" s="17">
        <v>0</v>
      </c>
      <c r="S108" s="17">
        <v>914</v>
      </c>
      <c r="T108" s="17">
        <v>381</v>
      </c>
      <c r="U108" s="17">
        <v>3321</v>
      </c>
      <c r="V108" s="17">
        <v>0</v>
      </c>
      <c r="W108" s="17">
        <v>0</v>
      </c>
      <c r="X108" s="17">
        <v>0</v>
      </c>
      <c r="Y108" s="17">
        <v>1318</v>
      </c>
      <c r="Z108" s="17">
        <v>0</v>
      </c>
      <c r="AA108" s="17">
        <v>1007709</v>
      </c>
      <c r="AB108" s="17">
        <v>0</v>
      </c>
    </row>
    <row r="109" spans="1:28" x14ac:dyDescent="0.3">
      <c r="A109" s="15" t="s">
        <v>211</v>
      </c>
      <c r="B109" s="14" t="s">
        <v>212</v>
      </c>
      <c r="C109" s="14">
        <v>1</v>
      </c>
      <c r="D109" s="14">
        <v>0</v>
      </c>
      <c r="E109" s="17">
        <v>1184272</v>
      </c>
      <c r="F109" s="17">
        <v>0</v>
      </c>
      <c r="G109" s="17">
        <v>237714</v>
      </c>
      <c r="H109" s="17">
        <v>0</v>
      </c>
      <c r="I109" s="17">
        <v>42077</v>
      </c>
      <c r="J109" s="17">
        <v>111754</v>
      </c>
      <c r="K109" s="17">
        <v>0</v>
      </c>
      <c r="L109" s="17">
        <v>0</v>
      </c>
      <c r="M109" s="17">
        <v>0</v>
      </c>
      <c r="N109" s="17">
        <v>0</v>
      </c>
      <c r="O109" s="17">
        <v>0</v>
      </c>
      <c r="P109" s="17">
        <v>190412</v>
      </c>
      <c r="Q109" s="17">
        <v>0</v>
      </c>
      <c r="R109" s="17">
        <v>32520</v>
      </c>
      <c r="S109" s="17">
        <v>3491</v>
      </c>
      <c r="T109" s="17">
        <v>1456</v>
      </c>
      <c r="U109" s="17">
        <v>13747</v>
      </c>
      <c r="V109" s="17">
        <v>0</v>
      </c>
      <c r="W109" s="17">
        <v>0</v>
      </c>
      <c r="X109" s="17">
        <v>0</v>
      </c>
      <c r="Y109" s="17">
        <v>0</v>
      </c>
      <c r="Z109" s="17">
        <v>0</v>
      </c>
      <c r="AA109" s="17">
        <v>1817443</v>
      </c>
      <c r="AB109" s="17">
        <v>0</v>
      </c>
    </row>
    <row r="110" spans="1:28" x14ac:dyDescent="0.3">
      <c r="A110" s="15" t="s">
        <v>213</v>
      </c>
      <c r="B110" s="14" t="s">
        <v>214</v>
      </c>
      <c r="C110" s="14">
        <v>1</v>
      </c>
      <c r="D110" s="14">
        <v>0</v>
      </c>
      <c r="E110" s="17">
        <v>4014190</v>
      </c>
      <c r="F110" s="17">
        <v>0</v>
      </c>
      <c r="G110" s="17">
        <v>70000</v>
      </c>
      <c r="H110" s="17">
        <v>0</v>
      </c>
      <c r="I110" s="17">
        <v>423729</v>
      </c>
      <c r="J110" s="17">
        <v>1087587</v>
      </c>
      <c r="K110" s="17">
        <v>0</v>
      </c>
      <c r="L110" s="17">
        <v>0</v>
      </c>
      <c r="M110" s="17">
        <v>0</v>
      </c>
      <c r="N110" s="17">
        <v>0</v>
      </c>
      <c r="O110" s="17">
        <v>0</v>
      </c>
      <c r="P110" s="17">
        <v>549298</v>
      </c>
      <c r="Q110" s="17">
        <v>47045</v>
      </c>
      <c r="R110" s="17">
        <v>47941</v>
      </c>
      <c r="S110" s="17">
        <v>5693</v>
      </c>
      <c r="T110" s="17">
        <v>2375</v>
      </c>
      <c r="U110" s="17">
        <v>21961</v>
      </c>
      <c r="V110" s="17">
        <v>5840</v>
      </c>
      <c r="W110" s="17">
        <v>0</v>
      </c>
      <c r="X110" s="17">
        <v>80000</v>
      </c>
      <c r="Y110" s="17">
        <v>0</v>
      </c>
      <c r="Z110" s="17">
        <v>0</v>
      </c>
      <c r="AA110" s="17">
        <v>6355659</v>
      </c>
      <c r="AB110" s="17">
        <v>0</v>
      </c>
    </row>
    <row r="111" spans="1:28" x14ac:dyDescent="0.3">
      <c r="A111" s="15" t="s">
        <v>215</v>
      </c>
      <c r="B111" s="14" t="s">
        <v>216</v>
      </c>
      <c r="C111" s="14">
        <v>1</v>
      </c>
      <c r="D111" s="14">
        <v>0</v>
      </c>
      <c r="E111" s="17">
        <v>6301732</v>
      </c>
      <c r="F111" s="17">
        <v>0</v>
      </c>
      <c r="G111" s="17">
        <v>181328</v>
      </c>
      <c r="H111" s="17">
        <v>0</v>
      </c>
      <c r="I111" s="17">
        <v>638338</v>
      </c>
      <c r="J111" s="17">
        <v>1224440</v>
      </c>
      <c r="K111" s="17">
        <v>188416</v>
      </c>
      <c r="L111" s="17">
        <v>0</v>
      </c>
      <c r="M111" s="17">
        <v>0</v>
      </c>
      <c r="N111" s="17">
        <v>0</v>
      </c>
      <c r="O111" s="17">
        <v>0</v>
      </c>
      <c r="P111" s="17">
        <v>603882</v>
      </c>
      <c r="Q111" s="17">
        <v>60965</v>
      </c>
      <c r="R111" s="17">
        <v>94994</v>
      </c>
      <c r="S111" s="17">
        <v>11026</v>
      </c>
      <c r="T111" s="17">
        <v>4600</v>
      </c>
      <c r="U111" s="17">
        <v>42173</v>
      </c>
      <c r="V111" s="17">
        <v>9565</v>
      </c>
      <c r="W111" s="17">
        <v>0</v>
      </c>
      <c r="X111" s="17">
        <v>118900</v>
      </c>
      <c r="Y111" s="17">
        <v>16795</v>
      </c>
      <c r="Z111" s="17">
        <v>0</v>
      </c>
      <c r="AA111" s="17">
        <v>9497154</v>
      </c>
      <c r="AB111" s="17">
        <v>0</v>
      </c>
    </row>
    <row r="112" spans="1:28" x14ac:dyDescent="0.3">
      <c r="A112" s="15" t="s">
        <v>217</v>
      </c>
      <c r="B112" s="14" t="s">
        <v>218</v>
      </c>
      <c r="C112" s="14">
        <v>1</v>
      </c>
      <c r="D112" s="14">
        <v>0</v>
      </c>
      <c r="E112" s="17">
        <v>2882709</v>
      </c>
      <c r="F112" s="17">
        <v>0</v>
      </c>
      <c r="G112" s="17">
        <v>100000</v>
      </c>
      <c r="H112" s="17">
        <v>0</v>
      </c>
      <c r="I112" s="17">
        <v>539354</v>
      </c>
      <c r="J112" s="17">
        <v>617430</v>
      </c>
      <c r="K112" s="17">
        <v>0</v>
      </c>
      <c r="L112" s="17">
        <v>0</v>
      </c>
      <c r="M112" s="17">
        <v>0</v>
      </c>
      <c r="N112" s="17">
        <v>0</v>
      </c>
      <c r="O112" s="17">
        <v>0</v>
      </c>
      <c r="P112" s="17">
        <v>376644</v>
      </c>
      <c r="Q112" s="17">
        <v>20787</v>
      </c>
      <c r="R112" s="17">
        <v>0</v>
      </c>
      <c r="S112" s="17">
        <v>3536</v>
      </c>
      <c r="T112" s="17">
        <v>1475</v>
      </c>
      <c r="U112" s="17">
        <v>12408</v>
      </c>
      <c r="V112" s="17">
        <v>3290</v>
      </c>
      <c r="W112" s="17">
        <v>0</v>
      </c>
      <c r="X112" s="17">
        <v>34623</v>
      </c>
      <c r="Y112" s="17">
        <v>3938</v>
      </c>
      <c r="Z112" s="17">
        <v>0</v>
      </c>
      <c r="AA112" s="17">
        <v>4596194</v>
      </c>
      <c r="AB112" s="17">
        <v>0</v>
      </c>
    </row>
    <row r="113" spans="1:28" x14ac:dyDescent="0.3">
      <c r="A113" s="15" t="s">
        <v>219</v>
      </c>
      <c r="B113" s="14" t="s">
        <v>220</v>
      </c>
      <c r="C113" s="14">
        <v>1</v>
      </c>
      <c r="D113" s="14">
        <v>0</v>
      </c>
      <c r="E113" s="17">
        <v>4999441</v>
      </c>
      <c r="F113" s="17">
        <v>0</v>
      </c>
      <c r="G113" s="17">
        <v>249655</v>
      </c>
      <c r="H113" s="17">
        <v>2802</v>
      </c>
      <c r="I113" s="17">
        <v>291971</v>
      </c>
      <c r="J113" s="17">
        <v>784172</v>
      </c>
      <c r="K113" s="17">
        <v>0</v>
      </c>
      <c r="L113" s="17">
        <v>0</v>
      </c>
      <c r="M113" s="17">
        <v>0</v>
      </c>
      <c r="N113" s="17">
        <v>0</v>
      </c>
      <c r="O113" s="17">
        <v>0</v>
      </c>
      <c r="P113" s="17">
        <v>364948</v>
      </c>
      <c r="Q113" s="17">
        <v>1757</v>
      </c>
      <c r="R113" s="17">
        <v>0</v>
      </c>
      <c r="S113" s="17">
        <v>4584</v>
      </c>
      <c r="T113" s="17">
        <v>1912</v>
      </c>
      <c r="U113" s="17">
        <v>14912</v>
      </c>
      <c r="V113" s="17">
        <v>2859</v>
      </c>
      <c r="W113" s="17">
        <v>0</v>
      </c>
      <c r="X113" s="17">
        <v>0</v>
      </c>
      <c r="Y113" s="17">
        <v>3994</v>
      </c>
      <c r="Z113" s="17">
        <v>0</v>
      </c>
      <c r="AA113" s="17">
        <v>6723007</v>
      </c>
      <c r="AB113" s="17">
        <v>0</v>
      </c>
    </row>
    <row r="114" spans="1:28" x14ac:dyDescent="0.3">
      <c r="A114" s="15" t="s">
        <v>221</v>
      </c>
      <c r="B114" s="14" t="s">
        <v>222</v>
      </c>
      <c r="C114" s="14">
        <v>1</v>
      </c>
      <c r="D114" s="14">
        <v>0</v>
      </c>
      <c r="E114" s="17">
        <v>2479727</v>
      </c>
      <c r="F114" s="17">
        <v>0</v>
      </c>
      <c r="G114" s="17">
        <v>70000</v>
      </c>
      <c r="H114" s="17">
        <v>0</v>
      </c>
      <c r="I114" s="17">
        <v>174949</v>
      </c>
      <c r="J114" s="17">
        <v>214879</v>
      </c>
      <c r="K114" s="17">
        <v>10846</v>
      </c>
      <c r="L114" s="17">
        <v>0</v>
      </c>
      <c r="M114" s="17">
        <v>0</v>
      </c>
      <c r="N114" s="17">
        <v>0</v>
      </c>
      <c r="O114" s="17">
        <v>0</v>
      </c>
      <c r="P114" s="17">
        <v>357011</v>
      </c>
      <c r="Q114" s="17">
        <v>0</v>
      </c>
      <c r="R114" s="17">
        <v>0</v>
      </c>
      <c r="S114" s="17">
        <v>5034</v>
      </c>
      <c r="T114" s="17">
        <v>2100</v>
      </c>
      <c r="U114" s="17">
        <v>19165</v>
      </c>
      <c r="V114" s="17">
        <v>0</v>
      </c>
      <c r="W114" s="17">
        <v>0</v>
      </c>
      <c r="X114" s="17">
        <v>48000</v>
      </c>
      <c r="Y114" s="17">
        <v>10960</v>
      </c>
      <c r="Z114" s="17">
        <v>0</v>
      </c>
      <c r="AA114" s="17">
        <v>3392671</v>
      </c>
      <c r="AB114" s="17">
        <v>0</v>
      </c>
    </row>
    <row r="115" spans="1:28" x14ac:dyDescent="0.3">
      <c r="A115" s="15" t="s">
        <v>223</v>
      </c>
      <c r="B115" s="14" t="s">
        <v>224</v>
      </c>
      <c r="C115" s="14">
        <v>1</v>
      </c>
      <c r="D115" s="14">
        <v>0</v>
      </c>
      <c r="E115" s="17">
        <v>2520549</v>
      </c>
      <c r="F115" s="17">
        <v>0</v>
      </c>
      <c r="G115" s="17">
        <v>192600</v>
      </c>
      <c r="H115" s="17">
        <v>0</v>
      </c>
      <c r="I115" s="17">
        <v>200982</v>
      </c>
      <c r="J115" s="17">
        <v>114331</v>
      </c>
      <c r="K115" s="17">
        <v>0</v>
      </c>
      <c r="L115" s="17">
        <v>0</v>
      </c>
      <c r="M115" s="17">
        <v>0</v>
      </c>
      <c r="N115" s="17">
        <v>0</v>
      </c>
      <c r="O115" s="17">
        <v>0</v>
      </c>
      <c r="P115" s="17">
        <v>215008</v>
      </c>
      <c r="Q115" s="17">
        <v>0</v>
      </c>
      <c r="R115" s="17">
        <v>29772</v>
      </c>
      <c r="S115" s="17">
        <v>3731</v>
      </c>
      <c r="T115" s="17">
        <v>1556</v>
      </c>
      <c r="U115" s="17">
        <v>14330</v>
      </c>
      <c r="V115" s="17">
        <v>31</v>
      </c>
      <c r="W115" s="17">
        <v>0</v>
      </c>
      <c r="X115" s="17">
        <v>28350</v>
      </c>
      <c r="Y115" s="17">
        <v>290</v>
      </c>
      <c r="Z115" s="17">
        <v>0</v>
      </c>
      <c r="AA115" s="17">
        <v>3321530</v>
      </c>
      <c r="AB115" s="17">
        <v>0</v>
      </c>
    </row>
    <row r="116" spans="1:28" x14ac:dyDescent="0.3">
      <c r="A116" s="15" t="s">
        <v>225</v>
      </c>
      <c r="B116" s="14" t="s">
        <v>226</v>
      </c>
      <c r="C116" s="14">
        <v>1</v>
      </c>
      <c r="D116" s="14">
        <v>0</v>
      </c>
      <c r="E116" s="17">
        <v>12208810</v>
      </c>
      <c r="F116" s="17">
        <v>0</v>
      </c>
      <c r="G116" s="17">
        <v>125580</v>
      </c>
      <c r="H116" s="17">
        <v>0</v>
      </c>
      <c r="I116" s="17">
        <v>1194097</v>
      </c>
      <c r="J116" s="17">
        <v>2845296</v>
      </c>
      <c r="K116" s="17">
        <v>0</v>
      </c>
      <c r="L116" s="17">
        <v>0</v>
      </c>
      <c r="M116" s="17">
        <v>0</v>
      </c>
      <c r="N116" s="17">
        <v>0</v>
      </c>
      <c r="O116" s="17">
        <v>0</v>
      </c>
      <c r="P116" s="17">
        <v>2206926</v>
      </c>
      <c r="Q116" s="17">
        <v>330463</v>
      </c>
      <c r="R116" s="17">
        <v>52735</v>
      </c>
      <c r="S116" s="17">
        <v>15909</v>
      </c>
      <c r="T116" s="17">
        <v>2116</v>
      </c>
      <c r="U116" s="17">
        <v>59357</v>
      </c>
      <c r="V116" s="17">
        <v>20741</v>
      </c>
      <c r="W116" s="17">
        <v>0</v>
      </c>
      <c r="X116" s="17">
        <v>83978</v>
      </c>
      <c r="Y116" s="17">
        <v>0</v>
      </c>
      <c r="Z116" s="17">
        <v>0</v>
      </c>
      <c r="AA116" s="17">
        <v>19146008</v>
      </c>
      <c r="AB116" s="17">
        <v>0</v>
      </c>
    </row>
    <row r="117" spans="1:28" x14ac:dyDescent="0.3">
      <c r="A117" s="15" t="s">
        <v>227</v>
      </c>
      <c r="B117" s="14" t="s">
        <v>228</v>
      </c>
      <c r="C117" s="14">
        <v>1</v>
      </c>
      <c r="D117" s="14">
        <v>0</v>
      </c>
      <c r="E117" s="17">
        <v>4269529</v>
      </c>
      <c r="F117" s="17">
        <v>0</v>
      </c>
      <c r="G117" s="17">
        <v>92649</v>
      </c>
      <c r="H117" s="17">
        <v>0</v>
      </c>
      <c r="I117" s="17">
        <v>370723</v>
      </c>
      <c r="J117" s="17">
        <v>359525</v>
      </c>
      <c r="K117" s="17">
        <v>0</v>
      </c>
      <c r="L117" s="17">
        <v>0</v>
      </c>
      <c r="M117" s="17">
        <v>0</v>
      </c>
      <c r="N117" s="17">
        <v>0</v>
      </c>
      <c r="O117" s="17">
        <v>0</v>
      </c>
      <c r="P117" s="17">
        <v>424093</v>
      </c>
      <c r="Q117" s="17">
        <v>30698</v>
      </c>
      <c r="R117" s="17">
        <v>42682</v>
      </c>
      <c r="S117" s="17">
        <v>3745</v>
      </c>
      <c r="T117" s="17">
        <v>1562</v>
      </c>
      <c r="U117" s="17">
        <v>15553</v>
      </c>
      <c r="V117" s="17">
        <v>2291</v>
      </c>
      <c r="W117" s="17">
        <v>0</v>
      </c>
      <c r="X117" s="17">
        <v>39199</v>
      </c>
      <c r="Y117" s="17">
        <v>0</v>
      </c>
      <c r="Z117" s="17">
        <v>0</v>
      </c>
      <c r="AA117" s="17">
        <v>5652249</v>
      </c>
      <c r="AB117" s="17">
        <v>0</v>
      </c>
    </row>
    <row r="118" spans="1:28" x14ac:dyDescent="0.3">
      <c r="A118" s="15" t="s">
        <v>229</v>
      </c>
      <c r="B118" s="14" t="s">
        <v>230</v>
      </c>
      <c r="C118" s="14">
        <v>1</v>
      </c>
      <c r="D118" s="14">
        <v>0</v>
      </c>
      <c r="E118" s="17">
        <v>3242292</v>
      </c>
      <c r="F118" s="17">
        <v>0</v>
      </c>
      <c r="G118" s="17">
        <v>100000</v>
      </c>
      <c r="H118" s="17">
        <v>0</v>
      </c>
      <c r="I118" s="17">
        <v>584333</v>
      </c>
      <c r="J118" s="17">
        <v>834916</v>
      </c>
      <c r="K118" s="17">
        <v>0</v>
      </c>
      <c r="L118" s="17">
        <v>0</v>
      </c>
      <c r="M118" s="17">
        <v>0</v>
      </c>
      <c r="N118" s="17">
        <v>0</v>
      </c>
      <c r="O118" s="17">
        <v>0</v>
      </c>
      <c r="P118" s="17">
        <v>419748</v>
      </c>
      <c r="Q118" s="17">
        <v>26473</v>
      </c>
      <c r="R118" s="17">
        <v>79914</v>
      </c>
      <c r="S118" s="17">
        <v>4674</v>
      </c>
      <c r="T118" s="17">
        <v>1950</v>
      </c>
      <c r="U118" s="17">
        <v>16776</v>
      </c>
      <c r="V118" s="17">
        <v>3919</v>
      </c>
      <c r="W118" s="17">
        <v>0</v>
      </c>
      <c r="X118" s="17">
        <v>56250</v>
      </c>
      <c r="Y118" s="17">
        <v>0</v>
      </c>
      <c r="Z118" s="17">
        <v>0</v>
      </c>
      <c r="AA118" s="17">
        <v>5371245</v>
      </c>
      <c r="AB118" s="17">
        <v>0</v>
      </c>
    </row>
    <row r="119" spans="1:28" x14ac:dyDescent="0.3">
      <c r="A119" s="15" t="s">
        <v>231</v>
      </c>
      <c r="B119" s="14" t="s">
        <v>232</v>
      </c>
      <c r="C119" s="14">
        <v>1</v>
      </c>
      <c r="D119" s="14">
        <v>0</v>
      </c>
      <c r="E119" s="17">
        <v>10382341</v>
      </c>
      <c r="F119" s="17">
        <v>0</v>
      </c>
      <c r="G119" s="17">
        <v>117847</v>
      </c>
      <c r="H119" s="17">
        <v>0</v>
      </c>
      <c r="I119" s="17">
        <v>1047841</v>
      </c>
      <c r="J119" s="17">
        <v>858759</v>
      </c>
      <c r="K119" s="17">
        <v>0</v>
      </c>
      <c r="L119" s="17">
        <v>0</v>
      </c>
      <c r="M119" s="17">
        <v>0</v>
      </c>
      <c r="N119" s="17">
        <v>0</v>
      </c>
      <c r="O119" s="17">
        <v>0</v>
      </c>
      <c r="P119" s="17">
        <v>1402462</v>
      </c>
      <c r="Q119" s="17">
        <v>146769</v>
      </c>
      <c r="R119" s="17">
        <v>148204</v>
      </c>
      <c r="S119" s="17">
        <v>12599</v>
      </c>
      <c r="T119" s="17">
        <v>5027</v>
      </c>
      <c r="U119" s="17">
        <v>48464</v>
      </c>
      <c r="V119" s="17">
        <v>13636</v>
      </c>
      <c r="W119" s="17">
        <v>0</v>
      </c>
      <c r="X119" s="17">
        <v>105496</v>
      </c>
      <c r="Y119" s="17">
        <v>0</v>
      </c>
      <c r="Z119" s="17">
        <v>0</v>
      </c>
      <c r="AA119" s="17">
        <v>14289445</v>
      </c>
      <c r="AB119" s="17">
        <v>0</v>
      </c>
    </row>
    <row r="120" spans="1:28" x14ac:dyDescent="0.3">
      <c r="A120" s="15" t="s">
        <v>233</v>
      </c>
      <c r="B120" s="14" t="s">
        <v>234</v>
      </c>
      <c r="C120" s="14">
        <v>1</v>
      </c>
      <c r="D120" s="14">
        <v>0</v>
      </c>
      <c r="E120" s="17">
        <v>20091064</v>
      </c>
      <c r="F120" s="17">
        <v>0</v>
      </c>
      <c r="G120" s="17">
        <v>0</v>
      </c>
      <c r="H120" s="17">
        <v>0</v>
      </c>
      <c r="I120" s="17">
        <v>1748465</v>
      </c>
      <c r="J120" s="17">
        <v>3701652</v>
      </c>
      <c r="K120" s="17">
        <v>701890</v>
      </c>
      <c r="L120" s="17">
        <v>0</v>
      </c>
      <c r="M120" s="17">
        <v>0</v>
      </c>
      <c r="N120" s="17">
        <v>0</v>
      </c>
      <c r="O120" s="17">
        <v>0</v>
      </c>
      <c r="P120" s="17">
        <v>1681221</v>
      </c>
      <c r="Q120" s="17">
        <v>603782</v>
      </c>
      <c r="R120" s="17">
        <v>847577</v>
      </c>
      <c r="S120" s="17">
        <v>40432</v>
      </c>
      <c r="T120" s="17">
        <v>14060</v>
      </c>
      <c r="U120" s="17">
        <v>167760</v>
      </c>
      <c r="V120" s="17">
        <v>16872</v>
      </c>
      <c r="W120" s="17">
        <v>0</v>
      </c>
      <c r="X120" s="17">
        <v>295880</v>
      </c>
      <c r="Y120" s="17">
        <v>0</v>
      </c>
      <c r="Z120" s="17">
        <v>0</v>
      </c>
      <c r="AA120" s="17">
        <v>29910655</v>
      </c>
      <c r="AB120" s="17">
        <v>0</v>
      </c>
    </row>
    <row r="121" spans="1:28" x14ac:dyDescent="0.3">
      <c r="A121" s="15" t="s">
        <v>235</v>
      </c>
      <c r="B121" s="14" t="s">
        <v>236</v>
      </c>
      <c r="C121" s="14">
        <v>1</v>
      </c>
      <c r="D121" s="14">
        <v>0</v>
      </c>
      <c r="E121" s="17">
        <v>10109253</v>
      </c>
      <c r="F121" s="17">
        <v>0</v>
      </c>
      <c r="G121" s="17">
        <v>0</v>
      </c>
      <c r="H121" s="17">
        <v>0</v>
      </c>
      <c r="I121" s="17">
        <v>1315897</v>
      </c>
      <c r="J121" s="17">
        <v>479183</v>
      </c>
      <c r="K121" s="17">
        <v>0</v>
      </c>
      <c r="L121" s="17">
        <v>0</v>
      </c>
      <c r="M121" s="17">
        <v>0</v>
      </c>
      <c r="N121" s="17">
        <v>0</v>
      </c>
      <c r="O121" s="17">
        <v>0</v>
      </c>
      <c r="P121" s="17">
        <v>952499</v>
      </c>
      <c r="Q121" s="17">
        <v>271045</v>
      </c>
      <c r="R121" s="17">
        <v>335772</v>
      </c>
      <c r="S121" s="17">
        <v>20268</v>
      </c>
      <c r="T121" s="17">
        <v>0</v>
      </c>
      <c r="U121" s="17">
        <v>84288</v>
      </c>
      <c r="V121" s="17">
        <v>20373</v>
      </c>
      <c r="W121" s="17">
        <v>0</v>
      </c>
      <c r="X121" s="17">
        <v>328369</v>
      </c>
      <c r="Y121" s="17">
        <v>0</v>
      </c>
      <c r="Z121" s="17">
        <v>0</v>
      </c>
      <c r="AA121" s="17">
        <v>13916947</v>
      </c>
      <c r="AB121" s="17">
        <v>0</v>
      </c>
    </row>
    <row r="122" spans="1:28" x14ac:dyDescent="0.3">
      <c r="A122" s="15" t="s">
        <v>237</v>
      </c>
      <c r="B122" s="14" t="s">
        <v>238</v>
      </c>
      <c r="C122" s="14">
        <v>1</v>
      </c>
      <c r="D122" s="14">
        <v>0</v>
      </c>
      <c r="E122" s="17">
        <v>20779121</v>
      </c>
      <c r="F122" s="17">
        <v>0</v>
      </c>
      <c r="G122" s="17">
        <v>727915</v>
      </c>
      <c r="H122" s="17">
        <v>0</v>
      </c>
      <c r="I122" s="17">
        <v>4248945</v>
      </c>
      <c r="J122" s="17">
        <v>2758199</v>
      </c>
      <c r="K122" s="17">
        <v>0</v>
      </c>
      <c r="L122" s="17">
        <v>0</v>
      </c>
      <c r="M122" s="17">
        <v>0</v>
      </c>
      <c r="N122" s="17">
        <v>0</v>
      </c>
      <c r="O122" s="17">
        <v>0</v>
      </c>
      <c r="P122" s="17">
        <v>2531528</v>
      </c>
      <c r="Q122" s="17">
        <v>455497</v>
      </c>
      <c r="R122" s="17">
        <v>939820</v>
      </c>
      <c r="S122" s="17">
        <v>51487</v>
      </c>
      <c r="T122" s="17">
        <v>21481</v>
      </c>
      <c r="U122" s="17">
        <v>209933</v>
      </c>
      <c r="V122" s="17">
        <v>48991</v>
      </c>
      <c r="W122" s="17">
        <v>0</v>
      </c>
      <c r="X122" s="17">
        <v>1462768</v>
      </c>
      <c r="Y122" s="17">
        <v>0</v>
      </c>
      <c r="Z122" s="17">
        <v>0</v>
      </c>
      <c r="AA122" s="17">
        <v>34235685</v>
      </c>
      <c r="AB122" s="17">
        <v>0</v>
      </c>
    </row>
    <row r="123" spans="1:28" x14ac:dyDescent="0.3">
      <c r="A123" s="15" t="s">
        <v>239</v>
      </c>
      <c r="B123" s="14" t="s">
        <v>240</v>
      </c>
      <c r="C123" s="14">
        <v>1</v>
      </c>
      <c r="D123" s="14">
        <v>0</v>
      </c>
      <c r="E123" s="17">
        <v>4182288</v>
      </c>
      <c r="F123" s="17">
        <v>0</v>
      </c>
      <c r="G123" s="17">
        <v>232682</v>
      </c>
      <c r="H123" s="17">
        <v>0</v>
      </c>
      <c r="I123" s="17">
        <v>381731</v>
      </c>
      <c r="J123" s="17">
        <v>892496</v>
      </c>
      <c r="K123" s="17">
        <v>0</v>
      </c>
      <c r="L123" s="17">
        <v>0</v>
      </c>
      <c r="M123" s="17">
        <v>0</v>
      </c>
      <c r="N123" s="17">
        <v>0</v>
      </c>
      <c r="O123" s="17">
        <v>0</v>
      </c>
      <c r="P123" s="17">
        <v>353594</v>
      </c>
      <c r="Q123" s="17">
        <v>21180</v>
      </c>
      <c r="R123" s="17">
        <v>86945</v>
      </c>
      <c r="S123" s="17">
        <v>14411</v>
      </c>
      <c r="T123" s="17">
        <v>0</v>
      </c>
      <c r="U123" s="17">
        <v>38620</v>
      </c>
      <c r="V123" s="17">
        <v>279</v>
      </c>
      <c r="W123" s="17">
        <v>0</v>
      </c>
      <c r="X123" s="17">
        <v>77002</v>
      </c>
      <c r="Y123" s="17">
        <v>0</v>
      </c>
      <c r="Z123" s="17">
        <v>0</v>
      </c>
      <c r="AA123" s="17">
        <v>6281228</v>
      </c>
      <c r="AB123" s="17">
        <v>0</v>
      </c>
    </row>
    <row r="124" spans="1:28" x14ac:dyDescent="0.3">
      <c r="A124" s="15" t="s">
        <v>241</v>
      </c>
      <c r="B124" s="14" t="s">
        <v>242</v>
      </c>
      <c r="C124" s="14">
        <v>1</v>
      </c>
      <c r="D124" s="14">
        <v>0</v>
      </c>
      <c r="E124" s="17">
        <v>4158207</v>
      </c>
      <c r="F124" s="17">
        <v>0</v>
      </c>
      <c r="G124" s="17">
        <v>505490</v>
      </c>
      <c r="H124" s="17">
        <v>0</v>
      </c>
      <c r="I124" s="17">
        <v>1344278</v>
      </c>
      <c r="J124" s="17">
        <v>962063</v>
      </c>
      <c r="K124" s="17">
        <v>0</v>
      </c>
      <c r="L124" s="17">
        <v>0</v>
      </c>
      <c r="M124" s="17">
        <v>0</v>
      </c>
      <c r="N124" s="17">
        <v>0</v>
      </c>
      <c r="O124" s="17">
        <v>0</v>
      </c>
      <c r="P124" s="17">
        <v>1197170</v>
      </c>
      <c r="Q124" s="17">
        <v>84616</v>
      </c>
      <c r="R124" s="17">
        <v>53978</v>
      </c>
      <c r="S124" s="17">
        <v>22081</v>
      </c>
      <c r="T124" s="17">
        <v>9212</v>
      </c>
      <c r="U124" s="17">
        <v>69260</v>
      </c>
      <c r="V124" s="17">
        <v>15981</v>
      </c>
      <c r="W124" s="17">
        <v>0</v>
      </c>
      <c r="X124" s="17">
        <v>129600</v>
      </c>
      <c r="Y124" s="17">
        <v>0</v>
      </c>
      <c r="Z124" s="17">
        <v>0</v>
      </c>
      <c r="AA124" s="17">
        <v>8551936</v>
      </c>
      <c r="AB124" s="17">
        <v>0</v>
      </c>
    </row>
    <row r="125" spans="1:28" x14ac:dyDescent="0.3">
      <c r="A125" s="15" t="s">
        <v>243</v>
      </c>
      <c r="B125" s="14" t="s">
        <v>244</v>
      </c>
      <c r="C125" s="14">
        <v>1</v>
      </c>
      <c r="D125" s="14">
        <v>0</v>
      </c>
      <c r="E125" s="17">
        <v>6026707</v>
      </c>
      <c r="F125" s="17">
        <v>0</v>
      </c>
      <c r="G125" s="17">
        <v>27384</v>
      </c>
      <c r="H125" s="17">
        <v>0</v>
      </c>
      <c r="I125" s="17">
        <v>568050</v>
      </c>
      <c r="J125" s="17">
        <v>413956</v>
      </c>
      <c r="K125" s="17">
        <v>0</v>
      </c>
      <c r="L125" s="17">
        <v>0</v>
      </c>
      <c r="M125" s="17">
        <v>0</v>
      </c>
      <c r="N125" s="17">
        <v>0</v>
      </c>
      <c r="O125" s="17">
        <v>0</v>
      </c>
      <c r="P125" s="17">
        <v>553781</v>
      </c>
      <c r="Q125" s="17">
        <v>17792</v>
      </c>
      <c r="R125" s="17">
        <v>304285</v>
      </c>
      <c r="S125" s="17">
        <v>12704</v>
      </c>
      <c r="T125" s="17">
        <v>5300</v>
      </c>
      <c r="U125" s="17">
        <v>51901</v>
      </c>
      <c r="V125" s="17">
        <v>0</v>
      </c>
      <c r="W125" s="17">
        <v>0</v>
      </c>
      <c r="X125" s="17">
        <v>108000</v>
      </c>
      <c r="Y125" s="17">
        <v>2989</v>
      </c>
      <c r="Z125" s="17">
        <v>0</v>
      </c>
      <c r="AA125" s="17">
        <v>8092849</v>
      </c>
      <c r="AB125" s="17">
        <v>0</v>
      </c>
    </row>
    <row r="126" spans="1:28" x14ac:dyDescent="0.3">
      <c r="A126" s="15" t="s">
        <v>245</v>
      </c>
      <c r="B126" s="14" t="s">
        <v>246</v>
      </c>
      <c r="C126" s="14">
        <v>1</v>
      </c>
      <c r="D126" s="14">
        <v>0</v>
      </c>
      <c r="E126" s="17">
        <v>60943328</v>
      </c>
      <c r="F126" s="17">
        <v>0</v>
      </c>
      <c r="G126" s="17">
        <v>0</v>
      </c>
      <c r="H126" s="17">
        <v>0</v>
      </c>
      <c r="I126" s="17">
        <v>2901661</v>
      </c>
      <c r="J126" s="17">
        <v>1538133</v>
      </c>
      <c r="K126" s="17">
        <v>0</v>
      </c>
      <c r="L126" s="17">
        <v>0</v>
      </c>
      <c r="M126" s="17">
        <v>0</v>
      </c>
      <c r="N126" s="17">
        <v>0</v>
      </c>
      <c r="O126" s="17">
        <v>0</v>
      </c>
      <c r="P126" s="17">
        <v>2390698</v>
      </c>
      <c r="Q126" s="17">
        <v>1813697</v>
      </c>
      <c r="R126" s="17">
        <v>3108378</v>
      </c>
      <c r="S126" s="17">
        <v>58156</v>
      </c>
      <c r="T126" s="17">
        <v>7982</v>
      </c>
      <c r="U126" s="17">
        <v>247309</v>
      </c>
      <c r="V126" s="17">
        <v>78200</v>
      </c>
      <c r="W126" s="17">
        <v>0</v>
      </c>
      <c r="X126" s="17">
        <v>2187487</v>
      </c>
      <c r="Y126" s="17">
        <v>0</v>
      </c>
      <c r="Z126" s="17">
        <v>0</v>
      </c>
      <c r="AA126" s="17">
        <v>75275029</v>
      </c>
      <c r="AB126" s="17">
        <v>0</v>
      </c>
    </row>
    <row r="127" spans="1:28" x14ac:dyDescent="0.3">
      <c r="A127" s="15" t="s">
        <v>247</v>
      </c>
      <c r="B127" s="14" t="s">
        <v>248</v>
      </c>
      <c r="C127" s="14">
        <v>1</v>
      </c>
      <c r="D127" s="14">
        <v>0</v>
      </c>
      <c r="E127" s="17">
        <v>40023939</v>
      </c>
      <c r="F127" s="17">
        <v>0</v>
      </c>
      <c r="G127" s="17">
        <v>222138</v>
      </c>
      <c r="H127" s="17">
        <v>0</v>
      </c>
      <c r="I127" s="17">
        <v>10550577</v>
      </c>
      <c r="J127" s="17">
        <v>8092879</v>
      </c>
      <c r="K127" s="17">
        <v>0</v>
      </c>
      <c r="L127" s="17">
        <v>0</v>
      </c>
      <c r="M127" s="17">
        <v>0</v>
      </c>
      <c r="N127" s="17">
        <v>0</v>
      </c>
      <c r="O127" s="17">
        <v>0</v>
      </c>
      <c r="P127" s="17">
        <v>5441650</v>
      </c>
      <c r="Q127" s="17">
        <v>1584203</v>
      </c>
      <c r="R127" s="17">
        <v>1585209</v>
      </c>
      <c r="S127" s="17">
        <v>136124</v>
      </c>
      <c r="T127" s="17">
        <v>56793</v>
      </c>
      <c r="U127" s="17">
        <v>484116</v>
      </c>
      <c r="V127" s="17">
        <v>139421</v>
      </c>
      <c r="W127" s="17">
        <v>0</v>
      </c>
      <c r="X127" s="17">
        <v>1036800</v>
      </c>
      <c r="Y127" s="17">
        <v>0</v>
      </c>
      <c r="Z127" s="17">
        <v>0</v>
      </c>
      <c r="AA127" s="17">
        <v>69353849</v>
      </c>
      <c r="AB127" s="17">
        <v>0</v>
      </c>
    </row>
    <row r="128" spans="1:28" x14ac:dyDescent="0.3">
      <c r="A128" s="15" t="s">
        <v>249</v>
      </c>
      <c r="B128" s="14" t="s">
        <v>250</v>
      </c>
      <c r="C128" s="14">
        <v>1</v>
      </c>
      <c r="D128" s="14">
        <v>0</v>
      </c>
      <c r="E128" s="17">
        <v>6470108</v>
      </c>
      <c r="F128" s="17">
        <v>0</v>
      </c>
      <c r="G128" s="17">
        <v>341381</v>
      </c>
      <c r="H128" s="17">
        <v>0</v>
      </c>
      <c r="I128" s="17">
        <v>1201543</v>
      </c>
      <c r="J128" s="17">
        <v>1123685</v>
      </c>
      <c r="K128" s="17">
        <v>0</v>
      </c>
      <c r="L128" s="17">
        <v>0</v>
      </c>
      <c r="M128" s="17">
        <v>0</v>
      </c>
      <c r="N128" s="17">
        <v>0</v>
      </c>
      <c r="O128" s="17">
        <v>0</v>
      </c>
      <c r="P128" s="17">
        <v>1527913</v>
      </c>
      <c r="Q128" s="17">
        <v>32470</v>
      </c>
      <c r="R128" s="17">
        <v>174164</v>
      </c>
      <c r="S128" s="17">
        <v>27009</v>
      </c>
      <c r="T128" s="17">
        <v>11268</v>
      </c>
      <c r="U128" s="17">
        <v>86385</v>
      </c>
      <c r="V128" s="17">
        <v>29932</v>
      </c>
      <c r="W128" s="17">
        <v>0</v>
      </c>
      <c r="X128" s="17">
        <v>162780</v>
      </c>
      <c r="Y128" s="17">
        <v>0</v>
      </c>
      <c r="Z128" s="17">
        <v>0</v>
      </c>
      <c r="AA128" s="17">
        <v>11188638</v>
      </c>
      <c r="AB128" s="17">
        <v>0</v>
      </c>
    </row>
    <row r="129" spans="1:28" x14ac:dyDescent="0.3">
      <c r="A129" s="15" t="s">
        <v>251</v>
      </c>
      <c r="B129" s="14" t="s">
        <v>252</v>
      </c>
      <c r="C129" s="14">
        <v>1</v>
      </c>
      <c r="D129" s="14">
        <v>0</v>
      </c>
      <c r="E129" s="17">
        <v>10600237</v>
      </c>
      <c r="F129" s="17">
        <v>0</v>
      </c>
      <c r="G129" s="17">
        <v>438238</v>
      </c>
      <c r="H129" s="17">
        <v>0</v>
      </c>
      <c r="I129" s="17">
        <v>2002684</v>
      </c>
      <c r="J129" s="17">
        <v>1580422</v>
      </c>
      <c r="K129" s="17">
        <v>216431</v>
      </c>
      <c r="L129" s="17">
        <v>0</v>
      </c>
      <c r="M129" s="17">
        <v>0</v>
      </c>
      <c r="N129" s="17">
        <v>0</v>
      </c>
      <c r="O129" s="17">
        <v>0</v>
      </c>
      <c r="P129" s="17">
        <v>1061814</v>
      </c>
      <c r="Q129" s="17">
        <v>153532</v>
      </c>
      <c r="R129" s="17">
        <v>348563</v>
      </c>
      <c r="S129" s="17">
        <v>25257</v>
      </c>
      <c r="T129" s="17">
        <v>10537</v>
      </c>
      <c r="U129" s="17">
        <v>101122</v>
      </c>
      <c r="V129" s="17">
        <v>21911</v>
      </c>
      <c r="W129" s="17">
        <v>0</v>
      </c>
      <c r="X129" s="17">
        <v>124200</v>
      </c>
      <c r="Y129" s="17">
        <v>0</v>
      </c>
      <c r="Z129" s="17">
        <v>0</v>
      </c>
      <c r="AA129" s="17">
        <v>16684948</v>
      </c>
      <c r="AB129" s="17">
        <v>0</v>
      </c>
    </row>
    <row r="130" spans="1:28" x14ac:dyDescent="0.3">
      <c r="A130" s="15" t="s">
        <v>253</v>
      </c>
      <c r="B130" s="14" t="s">
        <v>254</v>
      </c>
      <c r="C130" s="14">
        <v>1</v>
      </c>
      <c r="D130" s="14">
        <v>0</v>
      </c>
      <c r="E130" s="17">
        <v>2070399</v>
      </c>
      <c r="F130" s="17">
        <v>0</v>
      </c>
      <c r="G130" s="17">
        <v>100000</v>
      </c>
      <c r="H130" s="17">
        <v>658</v>
      </c>
      <c r="I130" s="17">
        <v>151544</v>
      </c>
      <c r="J130" s="17">
        <v>44671</v>
      </c>
      <c r="K130" s="17">
        <v>0</v>
      </c>
      <c r="L130" s="17">
        <v>0</v>
      </c>
      <c r="M130" s="17">
        <v>0</v>
      </c>
      <c r="N130" s="17">
        <v>0</v>
      </c>
      <c r="O130" s="17">
        <v>0</v>
      </c>
      <c r="P130" s="17">
        <v>423626</v>
      </c>
      <c r="Q130" s="17">
        <v>0</v>
      </c>
      <c r="R130" s="17">
        <v>140751</v>
      </c>
      <c r="S130" s="17">
        <v>15205</v>
      </c>
      <c r="T130" s="17">
        <v>6343</v>
      </c>
      <c r="U130" s="17">
        <v>57377</v>
      </c>
      <c r="V130" s="17">
        <v>0</v>
      </c>
      <c r="W130" s="17">
        <v>0</v>
      </c>
      <c r="X130" s="17">
        <v>0</v>
      </c>
      <c r="Y130" s="17">
        <v>0</v>
      </c>
      <c r="Z130" s="17">
        <v>0</v>
      </c>
      <c r="AA130" s="17">
        <v>3010574</v>
      </c>
      <c r="AB130" s="17">
        <v>147746</v>
      </c>
    </row>
    <row r="131" spans="1:28" x14ac:dyDescent="0.3">
      <c r="A131" s="15" t="s">
        <v>255</v>
      </c>
      <c r="B131" s="14" t="s">
        <v>256</v>
      </c>
      <c r="C131" s="14">
        <v>1</v>
      </c>
      <c r="D131" s="14">
        <v>0</v>
      </c>
      <c r="E131" s="17">
        <v>45445967</v>
      </c>
      <c r="F131" s="17">
        <v>0</v>
      </c>
      <c r="G131" s="17">
        <v>0</v>
      </c>
      <c r="H131" s="17">
        <v>3387</v>
      </c>
      <c r="I131" s="17">
        <v>2841460</v>
      </c>
      <c r="J131" s="17">
        <v>5141701</v>
      </c>
      <c r="K131" s="17">
        <v>0</v>
      </c>
      <c r="L131" s="17">
        <v>0</v>
      </c>
      <c r="M131" s="17">
        <v>0</v>
      </c>
      <c r="N131" s="17">
        <v>0</v>
      </c>
      <c r="O131" s="17">
        <v>0</v>
      </c>
      <c r="P131" s="17">
        <v>3249561</v>
      </c>
      <c r="Q131" s="17">
        <v>3597293</v>
      </c>
      <c r="R131" s="17">
        <v>3150340</v>
      </c>
      <c r="S131" s="17">
        <v>164316</v>
      </c>
      <c r="T131" s="17">
        <v>68556</v>
      </c>
      <c r="U131" s="17">
        <v>428599</v>
      </c>
      <c r="V131" s="17">
        <v>133677</v>
      </c>
      <c r="W131" s="17">
        <v>0</v>
      </c>
      <c r="X131" s="17">
        <v>1225800</v>
      </c>
      <c r="Y131" s="17">
        <v>0</v>
      </c>
      <c r="Z131" s="17">
        <v>0</v>
      </c>
      <c r="AA131" s="17">
        <v>65450657</v>
      </c>
      <c r="AB131" s="17">
        <v>0</v>
      </c>
    </row>
    <row r="132" spans="1:28" x14ac:dyDescent="0.3">
      <c r="A132" s="15" t="s">
        <v>257</v>
      </c>
      <c r="B132" s="14" t="s">
        <v>258</v>
      </c>
      <c r="C132" s="14">
        <v>1</v>
      </c>
      <c r="D132" s="14">
        <v>0</v>
      </c>
      <c r="E132" s="17">
        <v>2392320</v>
      </c>
      <c r="F132" s="17">
        <v>0</v>
      </c>
      <c r="G132" s="17">
        <v>83975</v>
      </c>
      <c r="H132" s="17">
        <v>1424</v>
      </c>
      <c r="I132" s="17">
        <v>284515</v>
      </c>
      <c r="J132" s="17">
        <v>462032</v>
      </c>
      <c r="K132" s="17">
        <v>0</v>
      </c>
      <c r="L132" s="17">
        <v>0</v>
      </c>
      <c r="M132" s="17">
        <v>0</v>
      </c>
      <c r="N132" s="17">
        <v>0</v>
      </c>
      <c r="O132" s="17">
        <v>0</v>
      </c>
      <c r="P132" s="17">
        <v>501394</v>
      </c>
      <c r="Q132" s="17">
        <v>45047</v>
      </c>
      <c r="R132" s="17">
        <v>55990</v>
      </c>
      <c r="S132" s="17">
        <v>16419</v>
      </c>
      <c r="T132" s="17">
        <v>6850</v>
      </c>
      <c r="U132" s="17">
        <v>54074</v>
      </c>
      <c r="V132" s="17">
        <v>1141</v>
      </c>
      <c r="W132" s="17">
        <v>0</v>
      </c>
      <c r="X132" s="17">
        <v>140400</v>
      </c>
      <c r="Y132" s="17">
        <v>0</v>
      </c>
      <c r="Z132" s="17">
        <v>0</v>
      </c>
      <c r="AA132" s="17">
        <v>4045581</v>
      </c>
      <c r="AB132" s="17">
        <v>0</v>
      </c>
    </row>
    <row r="133" spans="1:28" x14ac:dyDescent="0.3">
      <c r="A133" s="15" t="s">
        <v>259</v>
      </c>
      <c r="B133" s="14" t="s">
        <v>260</v>
      </c>
      <c r="C133" s="14">
        <v>1</v>
      </c>
      <c r="D133" s="14">
        <v>0</v>
      </c>
      <c r="E133" s="17">
        <v>9799555</v>
      </c>
      <c r="F133" s="17">
        <v>0</v>
      </c>
      <c r="G133" s="17">
        <v>0</v>
      </c>
      <c r="H133" s="17">
        <v>0</v>
      </c>
      <c r="I133" s="17">
        <v>1727604</v>
      </c>
      <c r="J133" s="17">
        <v>1888764</v>
      </c>
      <c r="K133" s="17">
        <v>0</v>
      </c>
      <c r="L133" s="17">
        <v>0</v>
      </c>
      <c r="M133" s="17">
        <v>0</v>
      </c>
      <c r="N133" s="17">
        <v>0</v>
      </c>
      <c r="O133" s="17">
        <v>0</v>
      </c>
      <c r="P133" s="17">
        <v>1132447</v>
      </c>
      <c r="Q133" s="17">
        <v>52093</v>
      </c>
      <c r="R133" s="17">
        <v>254211</v>
      </c>
      <c r="S133" s="17">
        <v>23968</v>
      </c>
      <c r="T133" s="17">
        <v>10000</v>
      </c>
      <c r="U133" s="17">
        <v>91045</v>
      </c>
      <c r="V133" s="17">
        <v>26562</v>
      </c>
      <c r="W133" s="17">
        <v>0</v>
      </c>
      <c r="X133" s="17">
        <v>420372</v>
      </c>
      <c r="Y133" s="17">
        <v>878</v>
      </c>
      <c r="Z133" s="17">
        <v>0</v>
      </c>
      <c r="AA133" s="17">
        <v>15427499</v>
      </c>
      <c r="AB133" s="17">
        <v>0</v>
      </c>
    </row>
    <row r="134" spans="1:28" x14ac:dyDescent="0.3">
      <c r="A134" s="15" t="s">
        <v>261</v>
      </c>
      <c r="B134" s="14" t="s">
        <v>262</v>
      </c>
      <c r="C134" s="14">
        <v>1</v>
      </c>
      <c r="D134" s="14">
        <v>0</v>
      </c>
      <c r="E134" s="17">
        <v>9369483</v>
      </c>
      <c r="F134" s="17">
        <v>0</v>
      </c>
      <c r="G134" s="17">
        <v>0</v>
      </c>
      <c r="H134" s="17">
        <v>0</v>
      </c>
      <c r="I134" s="17">
        <v>1430252</v>
      </c>
      <c r="J134" s="17">
        <v>3074937</v>
      </c>
      <c r="K134" s="17">
        <v>267158</v>
      </c>
      <c r="L134" s="17">
        <v>0</v>
      </c>
      <c r="M134" s="17">
        <v>0</v>
      </c>
      <c r="N134" s="17">
        <v>0</v>
      </c>
      <c r="O134" s="17">
        <v>0</v>
      </c>
      <c r="P134" s="17">
        <v>1734820</v>
      </c>
      <c r="Q134" s="17">
        <v>225080</v>
      </c>
      <c r="R134" s="17">
        <v>931741</v>
      </c>
      <c r="S134" s="17">
        <v>60834</v>
      </c>
      <c r="T134" s="17">
        <v>25381</v>
      </c>
      <c r="U134" s="17">
        <v>205506</v>
      </c>
      <c r="V134" s="17">
        <v>65747</v>
      </c>
      <c r="W134" s="17">
        <v>0</v>
      </c>
      <c r="X134" s="17">
        <v>377955</v>
      </c>
      <c r="Y134" s="17">
        <v>0</v>
      </c>
      <c r="Z134" s="17">
        <v>0</v>
      </c>
      <c r="AA134" s="17">
        <v>17768894</v>
      </c>
      <c r="AB134" s="17">
        <v>0</v>
      </c>
    </row>
    <row r="135" spans="1:28" x14ac:dyDescent="0.3">
      <c r="A135" s="15" t="s">
        <v>263</v>
      </c>
      <c r="B135" s="14" t="s">
        <v>264</v>
      </c>
      <c r="C135" s="14">
        <v>1</v>
      </c>
      <c r="D135" s="14">
        <v>0</v>
      </c>
      <c r="E135" s="17">
        <v>29371656</v>
      </c>
      <c r="F135" s="17">
        <v>0</v>
      </c>
      <c r="G135" s="17">
        <v>0</v>
      </c>
      <c r="H135" s="17">
        <v>0</v>
      </c>
      <c r="I135" s="17">
        <v>4690030</v>
      </c>
      <c r="J135" s="17">
        <v>6483207</v>
      </c>
      <c r="K135" s="17">
        <v>0</v>
      </c>
      <c r="L135" s="17">
        <v>0</v>
      </c>
      <c r="M135" s="17">
        <v>0</v>
      </c>
      <c r="N135" s="17">
        <v>0</v>
      </c>
      <c r="O135" s="17">
        <v>0</v>
      </c>
      <c r="P135" s="17">
        <v>3385676</v>
      </c>
      <c r="Q135" s="17">
        <v>207901</v>
      </c>
      <c r="R135" s="17">
        <v>1733200</v>
      </c>
      <c r="S135" s="17">
        <v>162728</v>
      </c>
      <c r="T135" s="17">
        <v>67893</v>
      </c>
      <c r="U135" s="17">
        <v>638304</v>
      </c>
      <c r="V135" s="17">
        <v>164829</v>
      </c>
      <c r="W135" s="17">
        <v>0</v>
      </c>
      <c r="X135" s="17">
        <v>1833231</v>
      </c>
      <c r="Y135" s="17">
        <v>0</v>
      </c>
      <c r="Z135" s="17">
        <v>0</v>
      </c>
      <c r="AA135" s="17">
        <v>48738655</v>
      </c>
      <c r="AB135" s="17">
        <v>0</v>
      </c>
    </row>
    <row r="136" spans="1:28" x14ac:dyDescent="0.3">
      <c r="A136" s="15" t="s">
        <v>265</v>
      </c>
      <c r="B136" s="14" t="s">
        <v>266</v>
      </c>
      <c r="C136" s="14">
        <v>1</v>
      </c>
      <c r="D136" s="14">
        <v>0</v>
      </c>
      <c r="E136" s="17">
        <v>15973115</v>
      </c>
      <c r="F136" s="17">
        <v>0</v>
      </c>
      <c r="G136" s="17">
        <v>0</v>
      </c>
      <c r="H136" s="17">
        <v>0</v>
      </c>
      <c r="I136" s="17">
        <v>2953088</v>
      </c>
      <c r="J136" s="17">
        <v>3251207</v>
      </c>
      <c r="K136" s="17">
        <v>0</v>
      </c>
      <c r="L136" s="17">
        <v>0</v>
      </c>
      <c r="M136" s="17">
        <v>0</v>
      </c>
      <c r="N136" s="17">
        <v>0</v>
      </c>
      <c r="O136" s="17">
        <v>0</v>
      </c>
      <c r="P136" s="17">
        <v>1349870</v>
      </c>
      <c r="Q136" s="17">
        <v>148804</v>
      </c>
      <c r="R136" s="17">
        <v>950698</v>
      </c>
      <c r="S136" s="17">
        <v>53884</v>
      </c>
      <c r="T136" s="17">
        <v>20016</v>
      </c>
      <c r="U136" s="17">
        <v>212030</v>
      </c>
      <c r="V136" s="17">
        <v>48272</v>
      </c>
      <c r="W136" s="17">
        <v>0</v>
      </c>
      <c r="X136" s="17">
        <v>326700</v>
      </c>
      <c r="Y136" s="17">
        <v>0</v>
      </c>
      <c r="Z136" s="17">
        <v>0</v>
      </c>
      <c r="AA136" s="17">
        <v>25287684</v>
      </c>
      <c r="AB136" s="17">
        <v>0</v>
      </c>
    </row>
    <row r="137" spans="1:28" x14ac:dyDescent="0.3">
      <c r="A137" s="15" t="s">
        <v>267</v>
      </c>
      <c r="B137" s="14" t="s">
        <v>268</v>
      </c>
      <c r="C137" s="14">
        <v>1</v>
      </c>
      <c r="D137" s="14">
        <v>0</v>
      </c>
      <c r="E137" s="17">
        <v>5546675</v>
      </c>
      <c r="F137" s="17">
        <v>0</v>
      </c>
      <c r="G137" s="17">
        <v>0</v>
      </c>
      <c r="H137" s="17">
        <v>0</v>
      </c>
      <c r="I137" s="17">
        <v>1079359</v>
      </c>
      <c r="J137" s="17">
        <v>2862883</v>
      </c>
      <c r="K137" s="17">
        <v>0</v>
      </c>
      <c r="L137" s="17">
        <v>0</v>
      </c>
      <c r="M137" s="17">
        <v>0</v>
      </c>
      <c r="N137" s="17">
        <v>0</v>
      </c>
      <c r="O137" s="17">
        <v>0</v>
      </c>
      <c r="P137" s="17">
        <v>1117744</v>
      </c>
      <c r="Q137" s="17">
        <v>502247</v>
      </c>
      <c r="R137" s="17">
        <v>130271</v>
      </c>
      <c r="S137" s="17">
        <v>31219</v>
      </c>
      <c r="T137" s="17">
        <v>13025</v>
      </c>
      <c r="U137" s="17">
        <v>110734</v>
      </c>
      <c r="V137" s="17">
        <v>28949</v>
      </c>
      <c r="W137" s="17">
        <v>0</v>
      </c>
      <c r="X137" s="17">
        <v>248400</v>
      </c>
      <c r="Y137" s="17">
        <v>0</v>
      </c>
      <c r="Z137" s="17">
        <v>0</v>
      </c>
      <c r="AA137" s="17">
        <v>11671506</v>
      </c>
      <c r="AB137" s="17">
        <v>0</v>
      </c>
    </row>
    <row r="138" spans="1:28" x14ac:dyDescent="0.3">
      <c r="A138" s="15" t="s">
        <v>269</v>
      </c>
      <c r="B138" s="14" t="s">
        <v>270</v>
      </c>
      <c r="C138" s="14">
        <v>1</v>
      </c>
      <c r="D138" s="14">
        <v>1</v>
      </c>
      <c r="E138" s="17">
        <v>585432636</v>
      </c>
      <c r="F138" s="17">
        <v>7473840</v>
      </c>
      <c r="G138" s="17">
        <v>0</v>
      </c>
      <c r="H138" s="17">
        <v>0</v>
      </c>
      <c r="I138" s="17">
        <v>25905054</v>
      </c>
      <c r="J138" s="17">
        <v>117242606</v>
      </c>
      <c r="K138" s="17">
        <v>0</v>
      </c>
      <c r="L138" s="17">
        <v>0</v>
      </c>
      <c r="M138" s="17">
        <v>2073758</v>
      </c>
      <c r="N138" s="17">
        <v>6313321</v>
      </c>
      <c r="O138" s="17">
        <v>5220553</v>
      </c>
      <c r="P138" s="17">
        <v>0</v>
      </c>
      <c r="Q138" s="17">
        <v>2724477</v>
      </c>
      <c r="R138" s="17">
        <v>25979280</v>
      </c>
      <c r="S138" s="17">
        <v>651645</v>
      </c>
      <c r="T138" s="17">
        <v>268270</v>
      </c>
      <c r="U138" s="17">
        <v>2553622</v>
      </c>
      <c r="V138" s="17">
        <v>911660</v>
      </c>
      <c r="W138" s="17">
        <v>0</v>
      </c>
      <c r="X138" s="17">
        <v>16594227</v>
      </c>
      <c r="Y138" s="17">
        <v>0</v>
      </c>
      <c r="Z138" s="17">
        <v>0</v>
      </c>
      <c r="AA138" s="17">
        <v>799344949</v>
      </c>
      <c r="AB138" s="17">
        <v>0</v>
      </c>
    </row>
    <row r="139" spans="1:28" x14ac:dyDescent="0.3">
      <c r="A139" s="15" t="s">
        <v>271</v>
      </c>
      <c r="B139" s="14" t="s">
        <v>272</v>
      </c>
      <c r="C139" s="14">
        <v>1</v>
      </c>
      <c r="D139" s="14">
        <v>0</v>
      </c>
      <c r="E139" s="17">
        <v>11644922</v>
      </c>
      <c r="F139" s="17">
        <v>187124</v>
      </c>
      <c r="G139" s="17">
        <v>0</v>
      </c>
      <c r="H139" s="17">
        <v>0</v>
      </c>
      <c r="I139" s="17">
        <v>3802850</v>
      </c>
      <c r="J139" s="17">
        <v>2272655</v>
      </c>
      <c r="K139" s="17">
        <v>0</v>
      </c>
      <c r="L139" s="17">
        <v>0</v>
      </c>
      <c r="M139" s="17">
        <v>0</v>
      </c>
      <c r="N139" s="17">
        <v>0</v>
      </c>
      <c r="O139" s="17">
        <v>0</v>
      </c>
      <c r="P139" s="17">
        <v>1394823</v>
      </c>
      <c r="Q139" s="17">
        <v>219413</v>
      </c>
      <c r="R139" s="17">
        <v>693338</v>
      </c>
      <c r="S139" s="17">
        <v>32252</v>
      </c>
      <c r="T139" s="17">
        <v>11899</v>
      </c>
      <c r="U139" s="17">
        <v>147839</v>
      </c>
      <c r="V139" s="17">
        <v>33815</v>
      </c>
      <c r="W139" s="17">
        <v>0</v>
      </c>
      <c r="X139" s="17">
        <v>1254320</v>
      </c>
      <c r="Y139" s="17">
        <v>0</v>
      </c>
      <c r="Z139" s="17">
        <v>0</v>
      </c>
      <c r="AA139" s="17">
        <v>21695250</v>
      </c>
      <c r="AB139" s="17">
        <v>0</v>
      </c>
    </row>
    <row r="140" spans="1:28" x14ac:dyDescent="0.3">
      <c r="A140" s="15" t="s">
        <v>273</v>
      </c>
      <c r="B140" s="14" t="s">
        <v>274</v>
      </c>
      <c r="C140" s="14">
        <v>1</v>
      </c>
      <c r="D140" s="14">
        <v>0</v>
      </c>
      <c r="E140" s="17">
        <v>12596511</v>
      </c>
      <c r="F140" s="17">
        <v>0</v>
      </c>
      <c r="G140" s="17">
        <v>0</v>
      </c>
      <c r="H140" s="17">
        <v>0</v>
      </c>
      <c r="I140" s="17">
        <v>1385967</v>
      </c>
      <c r="J140" s="17">
        <v>6195717</v>
      </c>
      <c r="K140" s="17">
        <v>0</v>
      </c>
      <c r="L140" s="17">
        <v>0</v>
      </c>
      <c r="M140" s="17">
        <v>0</v>
      </c>
      <c r="N140" s="17">
        <v>0</v>
      </c>
      <c r="O140" s="17">
        <v>0</v>
      </c>
      <c r="P140" s="17">
        <v>1546880</v>
      </c>
      <c r="Q140" s="17">
        <v>453969</v>
      </c>
      <c r="R140" s="17">
        <v>919067</v>
      </c>
      <c r="S140" s="17">
        <v>33795</v>
      </c>
      <c r="T140" s="17">
        <v>14100</v>
      </c>
      <c r="U140" s="17">
        <v>132170</v>
      </c>
      <c r="V140" s="17">
        <v>37890</v>
      </c>
      <c r="W140" s="17">
        <v>0</v>
      </c>
      <c r="X140" s="17">
        <v>170392</v>
      </c>
      <c r="Y140" s="17">
        <v>0</v>
      </c>
      <c r="Z140" s="17">
        <v>0</v>
      </c>
      <c r="AA140" s="17">
        <v>23486458</v>
      </c>
      <c r="AB140" s="17">
        <v>0</v>
      </c>
    </row>
    <row r="141" spans="1:28" x14ac:dyDescent="0.3">
      <c r="A141" s="15" t="s">
        <v>275</v>
      </c>
      <c r="B141" s="14" t="s">
        <v>276</v>
      </c>
      <c r="C141" s="14">
        <v>1</v>
      </c>
      <c r="D141" s="14">
        <v>0</v>
      </c>
      <c r="E141" s="17">
        <v>10035705</v>
      </c>
      <c r="F141" s="17">
        <v>106553</v>
      </c>
      <c r="G141" s="17">
        <v>0</v>
      </c>
      <c r="H141" s="17">
        <v>0</v>
      </c>
      <c r="I141" s="17">
        <v>868966</v>
      </c>
      <c r="J141" s="17">
        <v>1598286</v>
      </c>
      <c r="K141" s="17">
        <v>0</v>
      </c>
      <c r="L141" s="17">
        <v>0</v>
      </c>
      <c r="M141" s="17">
        <v>0</v>
      </c>
      <c r="N141" s="17">
        <v>0</v>
      </c>
      <c r="O141" s="17">
        <v>0</v>
      </c>
      <c r="P141" s="17">
        <v>1069867</v>
      </c>
      <c r="Q141" s="17">
        <v>267662</v>
      </c>
      <c r="R141" s="17">
        <v>860582</v>
      </c>
      <c r="S141" s="17">
        <v>19594</v>
      </c>
      <c r="T141" s="17">
        <v>8175</v>
      </c>
      <c r="U141" s="17">
        <v>85395</v>
      </c>
      <c r="V141" s="17">
        <v>25260</v>
      </c>
      <c r="W141" s="17">
        <v>0</v>
      </c>
      <c r="X141" s="17">
        <v>358604</v>
      </c>
      <c r="Y141" s="17">
        <v>0</v>
      </c>
      <c r="Z141" s="17">
        <v>0</v>
      </c>
      <c r="AA141" s="17">
        <v>15304649</v>
      </c>
      <c r="AB141" s="17">
        <v>0</v>
      </c>
    </row>
    <row r="142" spans="1:28" x14ac:dyDescent="0.3">
      <c r="A142" s="15" t="s">
        <v>277</v>
      </c>
      <c r="B142" s="14" t="s">
        <v>278</v>
      </c>
      <c r="C142" s="14">
        <v>1</v>
      </c>
      <c r="D142" s="14">
        <v>0</v>
      </c>
      <c r="E142" s="17">
        <v>13344202</v>
      </c>
      <c r="F142" s="17">
        <v>0</v>
      </c>
      <c r="G142" s="17">
        <v>0</v>
      </c>
      <c r="H142" s="17">
        <v>0</v>
      </c>
      <c r="I142" s="17">
        <v>1585304</v>
      </c>
      <c r="J142" s="17">
        <v>4429184</v>
      </c>
      <c r="K142" s="17">
        <v>0</v>
      </c>
      <c r="L142" s="17">
        <v>0</v>
      </c>
      <c r="M142" s="17">
        <v>0</v>
      </c>
      <c r="N142" s="17">
        <v>0</v>
      </c>
      <c r="O142" s="17">
        <v>0</v>
      </c>
      <c r="P142" s="17">
        <v>1073156</v>
      </c>
      <c r="Q142" s="17">
        <v>303148</v>
      </c>
      <c r="R142" s="17">
        <v>887198</v>
      </c>
      <c r="S142" s="17">
        <v>22861</v>
      </c>
      <c r="T142" s="17">
        <v>11387</v>
      </c>
      <c r="U142" s="17">
        <v>100573</v>
      </c>
      <c r="V142" s="17">
        <v>32276</v>
      </c>
      <c r="W142" s="17">
        <v>0</v>
      </c>
      <c r="X142" s="17">
        <v>184447</v>
      </c>
      <c r="Y142" s="17">
        <v>19075</v>
      </c>
      <c r="Z142" s="17">
        <v>0</v>
      </c>
      <c r="AA142" s="17">
        <v>21992811</v>
      </c>
      <c r="AB142" s="17">
        <v>0</v>
      </c>
    </row>
    <row r="143" spans="1:28" x14ac:dyDescent="0.3">
      <c r="A143" s="15" t="s">
        <v>279</v>
      </c>
      <c r="B143" s="14" t="s">
        <v>280</v>
      </c>
      <c r="C143" s="14">
        <v>1</v>
      </c>
      <c r="D143" s="14">
        <v>0</v>
      </c>
      <c r="E143" s="17">
        <v>11068580</v>
      </c>
      <c r="F143" s="17">
        <v>207998</v>
      </c>
      <c r="G143" s="17">
        <v>520911</v>
      </c>
      <c r="H143" s="17">
        <v>0</v>
      </c>
      <c r="I143" s="17">
        <v>1212584</v>
      </c>
      <c r="J143" s="17">
        <v>2276929</v>
      </c>
      <c r="K143" s="17">
        <v>0</v>
      </c>
      <c r="L143" s="17">
        <v>0</v>
      </c>
      <c r="M143" s="17">
        <v>0</v>
      </c>
      <c r="N143" s="17">
        <v>0</v>
      </c>
      <c r="O143" s="17">
        <v>0</v>
      </c>
      <c r="P143" s="17">
        <v>1194667</v>
      </c>
      <c r="Q143" s="17">
        <v>291292</v>
      </c>
      <c r="R143" s="17">
        <v>987157</v>
      </c>
      <c r="S143" s="17">
        <v>19010</v>
      </c>
      <c r="T143" s="17">
        <v>7931</v>
      </c>
      <c r="U143" s="17">
        <v>79919</v>
      </c>
      <c r="V143" s="17">
        <v>24415</v>
      </c>
      <c r="W143" s="17">
        <v>0</v>
      </c>
      <c r="X143" s="17">
        <v>174853</v>
      </c>
      <c r="Y143" s="17">
        <v>0</v>
      </c>
      <c r="Z143" s="17">
        <v>0</v>
      </c>
      <c r="AA143" s="17">
        <v>18066246</v>
      </c>
      <c r="AB143" s="17">
        <v>0</v>
      </c>
    </row>
    <row r="144" spans="1:28" x14ac:dyDescent="0.3">
      <c r="A144" s="15" t="s">
        <v>281</v>
      </c>
      <c r="B144" s="14" t="s">
        <v>282</v>
      </c>
      <c r="C144" s="14">
        <v>1</v>
      </c>
      <c r="D144" s="14">
        <v>0</v>
      </c>
      <c r="E144" s="17">
        <v>14689858</v>
      </c>
      <c r="F144" s="17">
        <v>0</v>
      </c>
      <c r="G144" s="17">
        <v>0</v>
      </c>
      <c r="H144" s="17">
        <v>0</v>
      </c>
      <c r="I144" s="17">
        <v>3424989</v>
      </c>
      <c r="J144" s="17">
        <v>4215239</v>
      </c>
      <c r="K144" s="17">
        <v>0</v>
      </c>
      <c r="L144" s="17">
        <v>0</v>
      </c>
      <c r="M144" s="17">
        <v>0</v>
      </c>
      <c r="N144" s="17">
        <v>0</v>
      </c>
      <c r="O144" s="17">
        <v>0</v>
      </c>
      <c r="P144" s="17">
        <v>1363896</v>
      </c>
      <c r="Q144" s="17">
        <v>86548</v>
      </c>
      <c r="R144" s="17">
        <v>1225328</v>
      </c>
      <c r="S144" s="17">
        <v>63920</v>
      </c>
      <c r="T144" s="17">
        <v>26668</v>
      </c>
      <c r="U144" s="17">
        <v>267135</v>
      </c>
      <c r="V144" s="17">
        <v>58240</v>
      </c>
      <c r="W144" s="17">
        <v>0</v>
      </c>
      <c r="X144" s="17">
        <v>729000</v>
      </c>
      <c r="Y144" s="17">
        <v>0</v>
      </c>
      <c r="Z144" s="17">
        <v>0</v>
      </c>
      <c r="AA144" s="17">
        <v>26150821</v>
      </c>
      <c r="AB144" s="17">
        <v>0</v>
      </c>
    </row>
    <row r="145" spans="1:28" x14ac:dyDescent="0.3">
      <c r="A145" s="15" t="s">
        <v>283</v>
      </c>
      <c r="B145" s="14" t="s">
        <v>284</v>
      </c>
      <c r="C145" s="14">
        <v>1</v>
      </c>
      <c r="D145" s="14">
        <v>0</v>
      </c>
      <c r="E145" s="17">
        <v>13350446</v>
      </c>
      <c r="F145" s="17">
        <v>0</v>
      </c>
      <c r="G145" s="17">
        <v>0</v>
      </c>
      <c r="H145" s="17">
        <v>0</v>
      </c>
      <c r="I145" s="17">
        <v>1912160</v>
      </c>
      <c r="J145" s="17">
        <v>3214565</v>
      </c>
      <c r="K145" s="17">
        <v>0</v>
      </c>
      <c r="L145" s="17">
        <v>0</v>
      </c>
      <c r="M145" s="17">
        <v>0</v>
      </c>
      <c r="N145" s="17">
        <v>0</v>
      </c>
      <c r="O145" s="17">
        <v>0</v>
      </c>
      <c r="P145" s="17">
        <v>1812694</v>
      </c>
      <c r="Q145" s="17">
        <v>261913</v>
      </c>
      <c r="R145" s="17">
        <v>71317</v>
      </c>
      <c r="S145" s="17">
        <v>24433</v>
      </c>
      <c r="T145" s="17">
        <v>10193</v>
      </c>
      <c r="U145" s="17">
        <v>96404</v>
      </c>
      <c r="V145" s="17">
        <v>27117</v>
      </c>
      <c r="W145" s="17">
        <v>0</v>
      </c>
      <c r="X145" s="17">
        <v>179001</v>
      </c>
      <c r="Y145" s="17">
        <v>0</v>
      </c>
      <c r="Z145" s="17">
        <v>0</v>
      </c>
      <c r="AA145" s="17">
        <v>20960243</v>
      </c>
      <c r="AB145" s="17">
        <v>0</v>
      </c>
    </row>
    <row r="146" spans="1:28" x14ac:dyDescent="0.3">
      <c r="A146" s="15" t="s">
        <v>285</v>
      </c>
      <c r="B146" s="14" t="s">
        <v>286</v>
      </c>
      <c r="C146" s="14">
        <v>1</v>
      </c>
      <c r="D146" s="14">
        <v>0</v>
      </c>
      <c r="E146" s="17">
        <v>7621818</v>
      </c>
      <c r="F146" s="17">
        <v>0</v>
      </c>
      <c r="G146" s="17">
        <v>0</v>
      </c>
      <c r="H146" s="17">
        <v>0</v>
      </c>
      <c r="I146" s="17">
        <v>1522514</v>
      </c>
      <c r="J146" s="17">
        <v>2138055</v>
      </c>
      <c r="K146" s="17">
        <v>0</v>
      </c>
      <c r="L146" s="17">
        <v>0</v>
      </c>
      <c r="M146" s="17">
        <v>0</v>
      </c>
      <c r="N146" s="17">
        <v>0</v>
      </c>
      <c r="O146" s="17">
        <v>0</v>
      </c>
      <c r="P146" s="17">
        <v>1194535</v>
      </c>
      <c r="Q146" s="17">
        <v>299110</v>
      </c>
      <c r="R146" s="17">
        <v>234219</v>
      </c>
      <c r="S146" s="17">
        <v>19190</v>
      </c>
      <c r="T146" s="17">
        <v>8006</v>
      </c>
      <c r="U146" s="17">
        <v>78055</v>
      </c>
      <c r="V146" s="17">
        <v>21205</v>
      </c>
      <c r="W146" s="17">
        <v>0</v>
      </c>
      <c r="X146" s="17">
        <v>134616</v>
      </c>
      <c r="Y146" s="17">
        <v>0</v>
      </c>
      <c r="Z146" s="17">
        <v>0</v>
      </c>
      <c r="AA146" s="17">
        <v>13271323</v>
      </c>
      <c r="AB146" s="17">
        <v>0</v>
      </c>
    </row>
    <row r="147" spans="1:28" x14ac:dyDescent="0.3">
      <c r="A147" s="15" t="s">
        <v>287</v>
      </c>
      <c r="B147" s="14" t="s">
        <v>288</v>
      </c>
      <c r="C147" s="14">
        <v>1</v>
      </c>
      <c r="D147" s="14">
        <v>0</v>
      </c>
      <c r="E147" s="17">
        <v>9706491</v>
      </c>
      <c r="F147" s="17">
        <v>0</v>
      </c>
      <c r="G147" s="17">
        <v>0</v>
      </c>
      <c r="H147" s="17">
        <v>0</v>
      </c>
      <c r="I147" s="17">
        <v>1770539</v>
      </c>
      <c r="J147" s="17">
        <v>2031171</v>
      </c>
      <c r="K147" s="17">
        <v>0</v>
      </c>
      <c r="L147" s="17">
        <v>0</v>
      </c>
      <c r="M147" s="17">
        <v>0</v>
      </c>
      <c r="N147" s="17">
        <v>0</v>
      </c>
      <c r="O147" s="17">
        <v>0</v>
      </c>
      <c r="P147" s="17">
        <v>1315905</v>
      </c>
      <c r="Q147" s="17">
        <v>103534</v>
      </c>
      <c r="R147" s="17">
        <v>274697</v>
      </c>
      <c r="S147" s="17">
        <v>31024</v>
      </c>
      <c r="T147" s="17">
        <v>12943</v>
      </c>
      <c r="U147" s="17">
        <v>130422</v>
      </c>
      <c r="V147" s="17">
        <v>25561</v>
      </c>
      <c r="W147" s="17">
        <v>0</v>
      </c>
      <c r="X147" s="17">
        <v>205200</v>
      </c>
      <c r="Y147" s="17">
        <v>0</v>
      </c>
      <c r="Z147" s="17">
        <v>0</v>
      </c>
      <c r="AA147" s="17">
        <v>15607487</v>
      </c>
      <c r="AB147" s="17">
        <v>0</v>
      </c>
    </row>
    <row r="148" spans="1:28" x14ac:dyDescent="0.3">
      <c r="A148" s="15" t="s">
        <v>289</v>
      </c>
      <c r="B148" s="14" t="s">
        <v>290</v>
      </c>
      <c r="C148" s="14">
        <v>1</v>
      </c>
      <c r="D148" s="14">
        <v>0</v>
      </c>
      <c r="E148" s="17">
        <v>22134126</v>
      </c>
      <c r="F148" s="17">
        <v>0</v>
      </c>
      <c r="G148" s="17">
        <v>0</v>
      </c>
      <c r="H148" s="17">
        <v>42852</v>
      </c>
      <c r="I148" s="17">
        <v>3009989</v>
      </c>
      <c r="J148" s="17">
        <v>2186552</v>
      </c>
      <c r="K148" s="17">
        <v>143980</v>
      </c>
      <c r="L148" s="17">
        <v>0</v>
      </c>
      <c r="M148" s="17">
        <v>0</v>
      </c>
      <c r="N148" s="17">
        <v>0</v>
      </c>
      <c r="O148" s="17">
        <v>0</v>
      </c>
      <c r="P148" s="17">
        <v>1858629</v>
      </c>
      <c r="Q148" s="17">
        <v>0</v>
      </c>
      <c r="R148" s="17">
        <v>490284</v>
      </c>
      <c r="S148" s="17">
        <v>31743</v>
      </c>
      <c r="T148" s="17">
        <v>13243</v>
      </c>
      <c r="U148" s="17">
        <v>130306</v>
      </c>
      <c r="V148" s="17">
        <v>37178</v>
      </c>
      <c r="W148" s="17">
        <v>0</v>
      </c>
      <c r="X148" s="17">
        <v>213767</v>
      </c>
      <c r="Y148" s="17">
        <v>7236</v>
      </c>
      <c r="Z148" s="17">
        <v>0</v>
      </c>
      <c r="AA148" s="17">
        <v>30299885</v>
      </c>
      <c r="AB148" s="17">
        <v>0</v>
      </c>
    </row>
    <row r="149" spans="1:28" x14ac:dyDescent="0.3">
      <c r="A149" s="15" t="s">
        <v>291</v>
      </c>
      <c r="B149" s="14" t="s">
        <v>292</v>
      </c>
      <c r="C149" s="14">
        <v>1</v>
      </c>
      <c r="D149" s="14">
        <v>0</v>
      </c>
      <c r="E149" s="17">
        <v>12333627</v>
      </c>
      <c r="F149" s="17">
        <v>0</v>
      </c>
      <c r="G149" s="17">
        <v>0</v>
      </c>
      <c r="H149" s="17">
        <v>0</v>
      </c>
      <c r="I149" s="17">
        <v>2436455</v>
      </c>
      <c r="J149" s="17">
        <v>3505566</v>
      </c>
      <c r="K149" s="17">
        <v>0</v>
      </c>
      <c r="L149" s="17">
        <v>0</v>
      </c>
      <c r="M149" s="17">
        <v>0</v>
      </c>
      <c r="N149" s="17">
        <v>0</v>
      </c>
      <c r="O149" s="17">
        <v>0</v>
      </c>
      <c r="P149" s="17">
        <v>1506430</v>
      </c>
      <c r="Q149" s="17">
        <v>289436</v>
      </c>
      <c r="R149" s="17">
        <v>465471</v>
      </c>
      <c r="S149" s="17">
        <v>44461</v>
      </c>
      <c r="T149" s="17">
        <v>18550</v>
      </c>
      <c r="U149" s="17">
        <v>182090</v>
      </c>
      <c r="V149" s="17">
        <v>46974</v>
      </c>
      <c r="W149" s="17">
        <v>0</v>
      </c>
      <c r="X149" s="17">
        <v>478023</v>
      </c>
      <c r="Y149" s="17">
        <v>0</v>
      </c>
      <c r="Z149" s="17">
        <v>0</v>
      </c>
      <c r="AA149" s="17">
        <v>21307083</v>
      </c>
      <c r="AB149" s="17">
        <v>0</v>
      </c>
    </row>
    <row r="150" spans="1:28" x14ac:dyDescent="0.3">
      <c r="A150" s="15" t="s">
        <v>293</v>
      </c>
      <c r="B150" s="14" t="s">
        <v>294</v>
      </c>
      <c r="C150" s="14">
        <v>1</v>
      </c>
      <c r="D150" s="14">
        <v>0</v>
      </c>
      <c r="E150" s="17">
        <v>16642661</v>
      </c>
      <c r="F150" s="17">
        <v>0</v>
      </c>
      <c r="G150" s="17">
        <v>0</v>
      </c>
      <c r="H150" s="17">
        <v>0</v>
      </c>
      <c r="I150" s="17">
        <v>2525460</v>
      </c>
      <c r="J150" s="17">
        <v>4150016</v>
      </c>
      <c r="K150" s="17">
        <v>0</v>
      </c>
      <c r="L150" s="17">
        <v>0</v>
      </c>
      <c r="M150" s="17">
        <v>0</v>
      </c>
      <c r="N150" s="17">
        <v>0</v>
      </c>
      <c r="O150" s="17">
        <v>0</v>
      </c>
      <c r="P150" s="17">
        <v>2159208</v>
      </c>
      <c r="Q150" s="17">
        <v>687300</v>
      </c>
      <c r="R150" s="17">
        <v>358980</v>
      </c>
      <c r="S150" s="17">
        <v>51741</v>
      </c>
      <c r="T150" s="17">
        <v>21587</v>
      </c>
      <c r="U150" s="17">
        <v>206846</v>
      </c>
      <c r="V150" s="17">
        <v>57090</v>
      </c>
      <c r="W150" s="17">
        <v>0</v>
      </c>
      <c r="X150" s="17">
        <v>505505</v>
      </c>
      <c r="Y150" s="17">
        <v>0</v>
      </c>
      <c r="Z150" s="17">
        <v>0</v>
      </c>
      <c r="AA150" s="17">
        <v>27366394</v>
      </c>
      <c r="AB150" s="17">
        <v>0</v>
      </c>
    </row>
    <row r="151" spans="1:28" x14ac:dyDescent="0.3">
      <c r="A151" s="15" t="s">
        <v>295</v>
      </c>
      <c r="B151" s="14" t="s">
        <v>296</v>
      </c>
      <c r="C151" s="14">
        <v>1</v>
      </c>
      <c r="D151" s="14">
        <v>0</v>
      </c>
      <c r="E151" s="17">
        <v>24558382</v>
      </c>
      <c r="F151" s="17">
        <v>0</v>
      </c>
      <c r="G151" s="17">
        <v>0</v>
      </c>
      <c r="H151" s="17">
        <v>0</v>
      </c>
      <c r="I151" s="17">
        <v>3658533</v>
      </c>
      <c r="J151" s="17">
        <v>4623786</v>
      </c>
      <c r="K151" s="17">
        <v>0</v>
      </c>
      <c r="L151" s="17">
        <v>0</v>
      </c>
      <c r="M151" s="17">
        <v>0</v>
      </c>
      <c r="N151" s="17">
        <v>0</v>
      </c>
      <c r="O151" s="17">
        <v>0</v>
      </c>
      <c r="P151" s="17">
        <v>2775453</v>
      </c>
      <c r="Q151" s="17">
        <v>861259</v>
      </c>
      <c r="R151" s="17">
        <v>919546</v>
      </c>
      <c r="S151" s="17">
        <v>50367</v>
      </c>
      <c r="T151" s="17">
        <v>32250</v>
      </c>
      <c r="U151" s="17">
        <v>231466</v>
      </c>
      <c r="V151" s="17">
        <v>84539</v>
      </c>
      <c r="W151" s="17">
        <v>0</v>
      </c>
      <c r="X151" s="17">
        <v>757049</v>
      </c>
      <c r="Y151" s="17">
        <v>0</v>
      </c>
      <c r="Z151" s="17">
        <v>0</v>
      </c>
      <c r="AA151" s="17">
        <v>38552630</v>
      </c>
      <c r="AB151" s="17">
        <v>0</v>
      </c>
    </row>
    <row r="152" spans="1:28" x14ac:dyDescent="0.3">
      <c r="A152" s="15" t="s">
        <v>297</v>
      </c>
      <c r="B152" s="14" t="s">
        <v>298</v>
      </c>
      <c r="C152" s="14">
        <v>1</v>
      </c>
      <c r="D152" s="14">
        <v>0</v>
      </c>
      <c r="E152" s="17">
        <v>6926741</v>
      </c>
      <c r="F152" s="17">
        <v>0</v>
      </c>
      <c r="G152" s="17">
        <v>0</v>
      </c>
      <c r="H152" s="17">
        <v>9579</v>
      </c>
      <c r="I152" s="17">
        <v>1099076</v>
      </c>
      <c r="J152" s="17">
        <v>1680768</v>
      </c>
      <c r="K152" s="17">
        <v>0</v>
      </c>
      <c r="L152" s="17">
        <v>0</v>
      </c>
      <c r="M152" s="17">
        <v>0</v>
      </c>
      <c r="N152" s="17">
        <v>0</v>
      </c>
      <c r="O152" s="17">
        <v>0</v>
      </c>
      <c r="P152" s="17">
        <v>1240005</v>
      </c>
      <c r="Q152" s="17">
        <v>0</v>
      </c>
      <c r="R152" s="17">
        <v>114281</v>
      </c>
      <c r="S152" s="17">
        <v>11625</v>
      </c>
      <c r="T152" s="17">
        <v>4850</v>
      </c>
      <c r="U152" s="17">
        <v>44933</v>
      </c>
      <c r="V152" s="17">
        <v>9838</v>
      </c>
      <c r="W152" s="17">
        <v>0</v>
      </c>
      <c r="X152" s="17">
        <v>84418</v>
      </c>
      <c r="Y152" s="17">
        <v>0</v>
      </c>
      <c r="Z152" s="17">
        <v>0</v>
      </c>
      <c r="AA152" s="17">
        <v>11226114</v>
      </c>
      <c r="AB152" s="17">
        <v>0</v>
      </c>
    </row>
    <row r="153" spans="1:28" x14ac:dyDescent="0.3">
      <c r="A153" s="15" t="s">
        <v>299</v>
      </c>
      <c r="B153" s="14" t="s">
        <v>300</v>
      </c>
      <c r="C153" s="14">
        <v>1</v>
      </c>
      <c r="D153" s="14">
        <v>0</v>
      </c>
      <c r="E153" s="17">
        <v>31751481</v>
      </c>
      <c r="F153" s="17">
        <v>673760</v>
      </c>
      <c r="G153" s="17">
        <v>0</v>
      </c>
      <c r="H153" s="17">
        <v>0</v>
      </c>
      <c r="I153" s="17">
        <v>3012930</v>
      </c>
      <c r="J153" s="17">
        <v>4224541</v>
      </c>
      <c r="K153" s="17">
        <v>0</v>
      </c>
      <c r="L153" s="17">
        <v>0</v>
      </c>
      <c r="M153" s="17">
        <v>0</v>
      </c>
      <c r="N153" s="17">
        <v>0</v>
      </c>
      <c r="O153" s="17">
        <v>0</v>
      </c>
      <c r="P153" s="17">
        <v>2393447</v>
      </c>
      <c r="Q153" s="17">
        <v>518344</v>
      </c>
      <c r="R153" s="17">
        <v>1360796</v>
      </c>
      <c r="S153" s="17">
        <v>48146</v>
      </c>
      <c r="T153" s="17">
        <v>14354</v>
      </c>
      <c r="U153" s="17">
        <v>174226</v>
      </c>
      <c r="V153" s="17">
        <v>67357</v>
      </c>
      <c r="W153" s="17">
        <v>0</v>
      </c>
      <c r="X153" s="17">
        <v>1068649</v>
      </c>
      <c r="Y153" s="17">
        <v>0</v>
      </c>
      <c r="Z153" s="17">
        <v>0</v>
      </c>
      <c r="AA153" s="17">
        <v>45308031</v>
      </c>
      <c r="AB153" s="17">
        <v>0</v>
      </c>
    </row>
    <row r="154" spans="1:28" x14ac:dyDescent="0.3">
      <c r="A154" s="15" t="s">
        <v>301</v>
      </c>
      <c r="B154" s="14" t="s">
        <v>302</v>
      </c>
      <c r="C154" s="14">
        <v>1</v>
      </c>
      <c r="D154" s="14">
        <v>0</v>
      </c>
      <c r="E154" s="17">
        <v>24419984</v>
      </c>
      <c r="F154" s="17">
        <v>0</v>
      </c>
      <c r="G154" s="17">
        <v>0</v>
      </c>
      <c r="H154" s="17">
        <v>5662</v>
      </c>
      <c r="I154" s="17">
        <v>5050763</v>
      </c>
      <c r="J154" s="17">
        <v>6943112</v>
      </c>
      <c r="K154" s="17">
        <v>0</v>
      </c>
      <c r="L154" s="17">
        <v>0</v>
      </c>
      <c r="M154" s="17">
        <v>0</v>
      </c>
      <c r="N154" s="17">
        <v>0</v>
      </c>
      <c r="O154" s="17">
        <v>0</v>
      </c>
      <c r="P154" s="17">
        <v>2614805</v>
      </c>
      <c r="Q154" s="17">
        <v>940239</v>
      </c>
      <c r="R154" s="17">
        <v>1199056</v>
      </c>
      <c r="S154" s="17">
        <v>93176</v>
      </c>
      <c r="T154" s="17">
        <v>38875</v>
      </c>
      <c r="U154" s="17">
        <v>350374</v>
      </c>
      <c r="V154" s="17">
        <v>102808</v>
      </c>
      <c r="W154" s="17">
        <v>0</v>
      </c>
      <c r="X154" s="17">
        <v>999000</v>
      </c>
      <c r="Y154" s="17">
        <v>0</v>
      </c>
      <c r="Z154" s="17">
        <v>0</v>
      </c>
      <c r="AA154" s="17">
        <v>42757854</v>
      </c>
      <c r="AB154" s="17">
        <v>0</v>
      </c>
    </row>
    <row r="155" spans="1:28" x14ac:dyDescent="0.3">
      <c r="A155" s="15" t="s">
        <v>303</v>
      </c>
      <c r="B155" s="14" t="s">
        <v>304</v>
      </c>
      <c r="C155" s="14">
        <v>1</v>
      </c>
      <c r="D155" s="14">
        <v>0</v>
      </c>
      <c r="E155" s="17">
        <v>10550836</v>
      </c>
      <c r="F155" s="17">
        <v>0</v>
      </c>
      <c r="G155" s="17">
        <v>0</v>
      </c>
      <c r="H155" s="17">
        <v>0</v>
      </c>
      <c r="I155" s="17">
        <v>1315342</v>
      </c>
      <c r="J155" s="17">
        <v>2280745</v>
      </c>
      <c r="K155" s="17">
        <v>0</v>
      </c>
      <c r="L155" s="17">
        <v>0</v>
      </c>
      <c r="M155" s="17">
        <v>0</v>
      </c>
      <c r="N155" s="17">
        <v>0</v>
      </c>
      <c r="O155" s="17">
        <v>0</v>
      </c>
      <c r="P155" s="17">
        <v>1229069</v>
      </c>
      <c r="Q155" s="17">
        <v>169678</v>
      </c>
      <c r="R155" s="17">
        <v>477005</v>
      </c>
      <c r="S155" s="17">
        <v>18950</v>
      </c>
      <c r="T155" s="17">
        <v>7906</v>
      </c>
      <c r="U155" s="17">
        <v>76308</v>
      </c>
      <c r="V155" s="17">
        <v>22715</v>
      </c>
      <c r="W155" s="17">
        <v>0</v>
      </c>
      <c r="X155" s="17">
        <v>180158</v>
      </c>
      <c r="Y155" s="17">
        <v>0</v>
      </c>
      <c r="Z155" s="17">
        <v>0</v>
      </c>
      <c r="AA155" s="17">
        <v>16328712</v>
      </c>
      <c r="AB155" s="17">
        <v>0</v>
      </c>
    </row>
    <row r="156" spans="1:28" x14ac:dyDescent="0.3">
      <c r="A156" s="15" t="s">
        <v>305</v>
      </c>
      <c r="B156" s="14" t="s">
        <v>306</v>
      </c>
      <c r="C156" s="14">
        <v>1</v>
      </c>
      <c r="D156" s="14">
        <v>0</v>
      </c>
      <c r="E156" s="17">
        <v>5362687</v>
      </c>
      <c r="F156" s="17">
        <v>0</v>
      </c>
      <c r="G156" s="17">
        <v>0</v>
      </c>
      <c r="H156" s="17">
        <v>0</v>
      </c>
      <c r="I156" s="17">
        <v>1002443</v>
      </c>
      <c r="J156" s="17">
        <v>510332</v>
      </c>
      <c r="K156" s="17">
        <v>0</v>
      </c>
      <c r="L156" s="17">
        <v>0</v>
      </c>
      <c r="M156" s="17">
        <v>0</v>
      </c>
      <c r="N156" s="17">
        <v>0</v>
      </c>
      <c r="O156" s="17">
        <v>0</v>
      </c>
      <c r="P156" s="17">
        <v>624624</v>
      </c>
      <c r="Q156" s="17">
        <v>157750</v>
      </c>
      <c r="R156" s="17">
        <v>158459</v>
      </c>
      <c r="S156" s="17">
        <v>8105</v>
      </c>
      <c r="T156" s="17">
        <v>3381</v>
      </c>
      <c r="U156" s="17">
        <v>33436</v>
      </c>
      <c r="V156" s="17">
        <v>9073</v>
      </c>
      <c r="W156" s="17">
        <v>0</v>
      </c>
      <c r="X156" s="17">
        <v>81245</v>
      </c>
      <c r="Y156" s="17">
        <v>0</v>
      </c>
      <c r="Z156" s="17">
        <v>0</v>
      </c>
      <c r="AA156" s="17">
        <v>7951535</v>
      </c>
      <c r="AB156" s="17">
        <v>0</v>
      </c>
    </row>
    <row r="157" spans="1:28" x14ac:dyDescent="0.3">
      <c r="A157" s="15" t="s">
        <v>307</v>
      </c>
      <c r="B157" s="14" t="s">
        <v>308</v>
      </c>
      <c r="C157" s="14">
        <v>1</v>
      </c>
      <c r="D157" s="14">
        <v>0</v>
      </c>
      <c r="E157" s="17">
        <v>16654718</v>
      </c>
      <c r="F157" s="17">
        <v>0</v>
      </c>
      <c r="G157" s="17">
        <v>0</v>
      </c>
      <c r="H157" s="17">
        <v>0</v>
      </c>
      <c r="I157" s="17">
        <v>3409282</v>
      </c>
      <c r="J157" s="17">
        <v>3416116</v>
      </c>
      <c r="K157" s="17">
        <v>0</v>
      </c>
      <c r="L157" s="17">
        <v>0</v>
      </c>
      <c r="M157" s="17">
        <v>0</v>
      </c>
      <c r="N157" s="17">
        <v>0</v>
      </c>
      <c r="O157" s="17">
        <v>0</v>
      </c>
      <c r="P157" s="17">
        <v>2501484</v>
      </c>
      <c r="Q157" s="17">
        <v>883504</v>
      </c>
      <c r="R157" s="17">
        <v>653081</v>
      </c>
      <c r="S157" s="17">
        <v>74646</v>
      </c>
      <c r="T157" s="17">
        <v>30355</v>
      </c>
      <c r="U157" s="17">
        <v>302609</v>
      </c>
      <c r="V157" s="17">
        <v>72957</v>
      </c>
      <c r="W157" s="17">
        <v>0</v>
      </c>
      <c r="X157" s="17">
        <v>912600</v>
      </c>
      <c r="Y157" s="17">
        <v>0</v>
      </c>
      <c r="Z157" s="17">
        <v>0</v>
      </c>
      <c r="AA157" s="17">
        <v>28911352</v>
      </c>
      <c r="AB157" s="17">
        <v>0</v>
      </c>
    </row>
    <row r="158" spans="1:28" x14ac:dyDescent="0.3">
      <c r="A158" s="15" t="s">
        <v>309</v>
      </c>
      <c r="B158" s="14" t="s">
        <v>310</v>
      </c>
      <c r="C158" s="14">
        <v>1</v>
      </c>
      <c r="D158" s="14">
        <v>0</v>
      </c>
      <c r="E158" s="17">
        <v>14236668</v>
      </c>
      <c r="F158" s="17">
        <v>70150</v>
      </c>
      <c r="G158" s="17">
        <v>0</v>
      </c>
      <c r="H158" s="17">
        <v>0</v>
      </c>
      <c r="I158" s="17">
        <v>602597</v>
      </c>
      <c r="J158" s="17">
        <v>1427337</v>
      </c>
      <c r="K158" s="17">
        <v>0</v>
      </c>
      <c r="L158" s="17">
        <v>0</v>
      </c>
      <c r="M158" s="17">
        <v>0</v>
      </c>
      <c r="N158" s="17">
        <v>0</v>
      </c>
      <c r="O158" s="17">
        <v>0</v>
      </c>
      <c r="P158" s="17">
        <v>1489318</v>
      </c>
      <c r="Q158" s="17">
        <v>83178</v>
      </c>
      <c r="R158" s="17">
        <v>678289</v>
      </c>
      <c r="S158" s="17">
        <v>26335</v>
      </c>
      <c r="T158" s="17">
        <v>10987</v>
      </c>
      <c r="U158" s="17">
        <v>109802</v>
      </c>
      <c r="V158" s="17">
        <v>32589</v>
      </c>
      <c r="W158" s="17">
        <v>0</v>
      </c>
      <c r="X158" s="17">
        <v>260275</v>
      </c>
      <c r="Y158" s="17">
        <v>0</v>
      </c>
      <c r="Z158" s="17">
        <v>0</v>
      </c>
      <c r="AA158" s="17">
        <v>19027525</v>
      </c>
      <c r="AB158" s="17">
        <v>0</v>
      </c>
    </row>
    <row r="159" spans="1:28" x14ac:dyDescent="0.3">
      <c r="A159" s="15" t="s">
        <v>311</v>
      </c>
      <c r="B159" s="14" t="s">
        <v>312</v>
      </c>
      <c r="C159" s="14">
        <v>1</v>
      </c>
      <c r="D159" s="14">
        <v>0</v>
      </c>
      <c r="E159" s="17">
        <v>41658704</v>
      </c>
      <c r="F159" s="17">
        <v>366110</v>
      </c>
      <c r="G159" s="17">
        <v>0</v>
      </c>
      <c r="H159" s="17">
        <v>0</v>
      </c>
      <c r="I159" s="17">
        <v>3909111</v>
      </c>
      <c r="J159" s="17">
        <v>6900735</v>
      </c>
      <c r="K159" s="17">
        <v>0</v>
      </c>
      <c r="L159" s="17">
        <v>0</v>
      </c>
      <c r="M159" s="17">
        <v>0</v>
      </c>
      <c r="N159" s="17">
        <v>0</v>
      </c>
      <c r="O159" s="17">
        <v>0</v>
      </c>
      <c r="P159" s="17">
        <v>4005497</v>
      </c>
      <c r="Q159" s="17">
        <v>529105</v>
      </c>
      <c r="R159" s="17">
        <v>3365957</v>
      </c>
      <c r="S159" s="17">
        <v>163627</v>
      </c>
      <c r="T159" s="17">
        <v>68268</v>
      </c>
      <c r="U159" s="17">
        <v>465185</v>
      </c>
      <c r="V159" s="17">
        <v>169705</v>
      </c>
      <c r="W159" s="17">
        <v>0</v>
      </c>
      <c r="X159" s="17">
        <v>1968361</v>
      </c>
      <c r="Y159" s="17">
        <v>0</v>
      </c>
      <c r="Z159" s="17">
        <v>0</v>
      </c>
      <c r="AA159" s="17">
        <v>63570365</v>
      </c>
      <c r="AB159" s="17">
        <v>0</v>
      </c>
    </row>
    <row r="160" spans="1:28" x14ac:dyDescent="0.3">
      <c r="A160" s="15" t="s">
        <v>313</v>
      </c>
      <c r="B160" s="14" t="s">
        <v>314</v>
      </c>
      <c r="C160" s="14">
        <v>1</v>
      </c>
      <c r="D160" s="14">
        <v>0</v>
      </c>
      <c r="E160" s="17">
        <v>35765384</v>
      </c>
      <c r="F160" s="17">
        <v>0</v>
      </c>
      <c r="G160" s="17">
        <v>0</v>
      </c>
      <c r="H160" s="17">
        <v>0</v>
      </c>
      <c r="I160" s="17">
        <v>4318455</v>
      </c>
      <c r="J160" s="17">
        <v>2873367</v>
      </c>
      <c r="K160" s="17">
        <v>0</v>
      </c>
      <c r="L160" s="17">
        <v>0</v>
      </c>
      <c r="M160" s="17">
        <v>0</v>
      </c>
      <c r="N160" s="17">
        <v>0</v>
      </c>
      <c r="O160" s="17">
        <v>0</v>
      </c>
      <c r="P160" s="17">
        <v>3242668</v>
      </c>
      <c r="Q160" s="17">
        <v>1385219</v>
      </c>
      <c r="R160" s="17">
        <v>1276050</v>
      </c>
      <c r="S160" s="17">
        <v>97835</v>
      </c>
      <c r="T160" s="17">
        <v>38989</v>
      </c>
      <c r="U160" s="17">
        <v>393770</v>
      </c>
      <c r="V160" s="17">
        <v>110003</v>
      </c>
      <c r="W160" s="17">
        <v>0</v>
      </c>
      <c r="X160" s="17">
        <v>643437</v>
      </c>
      <c r="Y160" s="17">
        <v>0</v>
      </c>
      <c r="Z160" s="17">
        <v>0</v>
      </c>
      <c r="AA160" s="17">
        <v>50145177</v>
      </c>
      <c r="AB160" s="17">
        <v>0</v>
      </c>
    </row>
    <row r="161" spans="1:28" x14ac:dyDescent="0.3">
      <c r="A161" s="15" t="s">
        <v>315</v>
      </c>
      <c r="B161" s="14" t="s">
        <v>316</v>
      </c>
      <c r="C161" s="14">
        <v>1</v>
      </c>
      <c r="D161" s="14">
        <v>0</v>
      </c>
      <c r="E161" s="17">
        <v>3934927</v>
      </c>
      <c r="F161" s="17">
        <v>0</v>
      </c>
      <c r="G161" s="17">
        <v>70000</v>
      </c>
      <c r="H161" s="17">
        <v>5488</v>
      </c>
      <c r="I161" s="17">
        <v>406099</v>
      </c>
      <c r="J161" s="17">
        <v>249216</v>
      </c>
      <c r="K161" s="17">
        <v>0</v>
      </c>
      <c r="L161" s="17">
        <v>0</v>
      </c>
      <c r="M161" s="17">
        <v>0</v>
      </c>
      <c r="N161" s="17">
        <v>0</v>
      </c>
      <c r="O161" s="17">
        <v>0</v>
      </c>
      <c r="P161" s="17">
        <v>336055</v>
      </c>
      <c r="Q161" s="17">
        <v>0</v>
      </c>
      <c r="R161" s="17">
        <v>0</v>
      </c>
      <c r="S161" s="17">
        <v>4644</v>
      </c>
      <c r="T161" s="17">
        <v>1937</v>
      </c>
      <c r="U161" s="17">
        <v>17941</v>
      </c>
      <c r="V161" s="17">
        <v>5304</v>
      </c>
      <c r="W161" s="17">
        <v>0</v>
      </c>
      <c r="X161" s="17">
        <v>66424</v>
      </c>
      <c r="Y161" s="17">
        <v>1248</v>
      </c>
      <c r="Z161" s="17">
        <v>0</v>
      </c>
      <c r="AA161" s="17">
        <v>5099283</v>
      </c>
      <c r="AB161" s="17">
        <v>0</v>
      </c>
    </row>
    <row r="162" spans="1:28" x14ac:dyDescent="0.3">
      <c r="A162" s="15" t="s">
        <v>317</v>
      </c>
      <c r="B162" s="14" t="s">
        <v>318</v>
      </c>
      <c r="C162" s="14">
        <v>1</v>
      </c>
      <c r="D162" s="14">
        <v>0</v>
      </c>
      <c r="E162" s="17">
        <v>458194</v>
      </c>
      <c r="F162" s="17">
        <v>0</v>
      </c>
      <c r="G162" s="17">
        <v>170528</v>
      </c>
      <c r="H162" s="17">
        <v>0</v>
      </c>
      <c r="I162" s="17">
        <v>20303</v>
      </c>
      <c r="J162" s="17">
        <v>364</v>
      </c>
      <c r="K162" s="17">
        <v>0</v>
      </c>
      <c r="L162" s="17">
        <v>0</v>
      </c>
      <c r="M162" s="17">
        <v>0</v>
      </c>
      <c r="N162" s="17">
        <v>0</v>
      </c>
      <c r="O162" s="17">
        <v>0</v>
      </c>
      <c r="P162" s="17">
        <v>104346</v>
      </c>
      <c r="Q162" s="17">
        <v>0</v>
      </c>
      <c r="R162" s="17">
        <v>0</v>
      </c>
      <c r="S162" s="17">
        <v>2337</v>
      </c>
      <c r="T162" s="17">
        <v>0</v>
      </c>
      <c r="U162" s="17">
        <v>7282</v>
      </c>
      <c r="V162" s="17">
        <v>0</v>
      </c>
      <c r="W162" s="17">
        <v>0</v>
      </c>
      <c r="X162" s="17">
        <v>8100</v>
      </c>
      <c r="Y162" s="17">
        <v>1555</v>
      </c>
      <c r="Z162" s="17">
        <v>0</v>
      </c>
      <c r="AA162" s="17">
        <v>773009</v>
      </c>
      <c r="AB162" s="17">
        <v>0</v>
      </c>
    </row>
    <row r="163" spans="1:28" x14ac:dyDescent="0.3">
      <c r="A163" s="15" t="s">
        <v>319</v>
      </c>
      <c r="B163" s="14" t="s">
        <v>320</v>
      </c>
      <c r="C163" s="14">
        <v>1</v>
      </c>
      <c r="D163" s="14">
        <v>0</v>
      </c>
      <c r="E163" s="17">
        <v>948616</v>
      </c>
      <c r="F163" s="17">
        <v>0</v>
      </c>
      <c r="G163" s="17">
        <v>285697</v>
      </c>
      <c r="H163" s="17">
        <v>0</v>
      </c>
      <c r="I163" s="17">
        <v>23504</v>
      </c>
      <c r="J163" s="17">
        <v>77300</v>
      </c>
      <c r="K163" s="17">
        <v>0</v>
      </c>
      <c r="L163" s="17">
        <v>0</v>
      </c>
      <c r="M163" s="17">
        <v>0</v>
      </c>
      <c r="N163" s="17">
        <v>0</v>
      </c>
      <c r="O163" s="17">
        <v>0</v>
      </c>
      <c r="P163" s="17">
        <v>106528</v>
      </c>
      <c r="Q163" s="17">
        <v>0</v>
      </c>
      <c r="R163" s="17">
        <v>0</v>
      </c>
      <c r="S163" s="17">
        <v>1618</v>
      </c>
      <c r="T163" s="17">
        <v>675</v>
      </c>
      <c r="U163" s="17">
        <v>6058</v>
      </c>
      <c r="V163" s="17">
        <v>0</v>
      </c>
      <c r="W163" s="17">
        <v>0</v>
      </c>
      <c r="X163" s="17">
        <v>21600</v>
      </c>
      <c r="Y163" s="17">
        <v>0</v>
      </c>
      <c r="Z163" s="17">
        <v>0</v>
      </c>
      <c r="AA163" s="17">
        <v>1471596</v>
      </c>
      <c r="AB163" s="17">
        <v>0</v>
      </c>
    </row>
    <row r="164" spans="1:28" x14ac:dyDescent="0.3">
      <c r="A164" s="15" t="s">
        <v>321</v>
      </c>
      <c r="B164" s="14" t="s">
        <v>322</v>
      </c>
      <c r="C164" s="14">
        <v>1</v>
      </c>
      <c r="D164" s="14">
        <v>0</v>
      </c>
      <c r="E164" s="17">
        <v>8932736</v>
      </c>
      <c r="F164" s="17">
        <v>0</v>
      </c>
      <c r="G164" s="17">
        <v>75884</v>
      </c>
      <c r="H164" s="17">
        <v>0</v>
      </c>
      <c r="I164" s="17">
        <v>739233</v>
      </c>
      <c r="J164" s="17">
        <v>1634186</v>
      </c>
      <c r="K164" s="17">
        <v>0</v>
      </c>
      <c r="L164" s="17">
        <v>0</v>
      </c>
      <c r="M164" s="17">
        <v>0</v>
      </c>
      <c r="N164" s="17">
        <v>0</v>
      </c>
      <c r="O164" s="17">
        <v>0</v>
      </c>
      <c r="P164" s="17">
        <v>966894</v>
      </c>
      <c r="Q164" s="17">
        <v>368681</v>
      </c>
      <c r="R164" s="17">
        <v>0</v>
      </c>
      <c r="S164" s="17">
        <v>10202</v>
      </c>
      <c r="T164" s="17">
        <v>4256</v>
      </c>
      <c r="U164" s="17">
        <v>39261</v>
      </c>
      <c r="V164" s="17">
        <v>13663</v>
      </c>
      <c r="W164" s="17">
        <v>0</v>
      </c>
      <c r="X164" s="17">
        <v>163268</v>
      </c>
      <c r="Y164" s="17">
        <v>0</v>
      </c>
      <c r="Z164" s="17">
        <v>0</v>
      </c>
      <c r="AA164" s="17">
        <v>12948264</v>
      </c>
      <c r="AB164" s="17">
        <v>0</v>
      </c>
    </row>
    <row r="165" spans="1:28" x14ac:dyDescent="0.3">
      <c r="A165" s="15" t="s">
        <v>323</v>
      </c>
      <c r="B165" s="14" t="s">
        <v>324</v>
      </c>
      <c r="C165" s="14">
        <v>1</v>
      </c>
      <c r="D165" s="14">
        <v>0</v>
      </c>
      <c r="E165" s="17">
        <v>331208</v>
      </c>
      <c r="F165" s="17">
        <v>0</v>
      </c>
      <c r="G165" s="17">
        <v>70000</v>
      </c>
      <c r="H165" s="17">
        <v>99</v>
      </c>
      <c r="I165" s="17">
        <v>9475</v>
      </c>
      <c r="J165" s="17">
        <v>86875</v>
      </c>
      <c r="K165" s="17">
        <v>0</v>
      </c>
      <c r="L165" s="17">
        <v>0</v>
      </c>
      <c r="M165" s="17">
        <v>0</v>
      </c>
      <c r="N165" s="17">
        <v>0</v>
      </c>
      <c r="O165" s="17">
        <v>0</v>
      </c>
      <c r="P165" s="17">
        <v>86911</v>
      </c>
      <c r="Q165" s="17">
        <v>0</v>
      </c>
      <c r="R165" s="17">
        <v>0</v>
      </c>
      <c r="S165" s="17">
        <v>1079</v>
      </c>
      <c r="T165" s="17">
        <v>450</v>
      </c>
      <c r="U165" s="17">
        <v>3379</v>
      </c>
      <c r="V165" s="17">
        <v>0</v>
      </c>
      <c r="W165" s="17">
        <v>0</v>
      </c>
      <c r="X165" s="17">
        <v>0</v>
      </c>
      <c r="Y165" s="17">
        <v>0</v>
      </c>
      <c r="Z165" s="17">
        <v>0</v>
      </c>
      <c r="AA165" s="17">
        <v>589476</v>
      </c>
      <c r="AB165" s="17">
        <v>0</v>
      </c>
    </row>
    <row r="166" spans="1:28" x14ac:dyDescent="0.3">
      <c r="A166" s="15" t="s">
        <v>325</v>
      </c>
      <c r="B166" s="14" t="s">
        <v>326</v>
      </c>
      <c r="C166" s="14">
        <v>1</v>
      </c>
      <c r="D166" s="14">
        <v>0</v>
      </c>
      <c r="E166" s="17">
        <v>1908481</v>
      </c>
      <c r="F166" s="17">
        <v>0</v>
      </c>
      <c r="G166" s="17">
        <v>150669</v>
      </c>
      <c r="H166" s="17">
        <v>196</v>
      </c>
      <c r="I166" s="17">
        <v>44403</v>
      </c>
      <c r="J166" s="17">
        <v>447495</v>
      </c>
      <c r="K166" s="17">
        <v>0</v>
      </c>
      <c r="L166" s="17">
        <v>0</v>
      </c>
      <c r="M166" s="17">
        <v>0</v>
      </c>
      <c r="N166" s="17">
        <v>0</v>
      </c>
      <c r="O166" s="17">
        <v>0</v>
      </c>
      <c r="P166" s="17">
        <v>377190</v>
      </c>
      <c r="Q166" s="17">
        <v>19601</v>
      </c>
      <c r="R166" s="17">
        <v>0</v>
      </c>
      <c r="S166" s="17">
        <v>12988</v>
      </c>
      <c r="T166" s="17">
        <v>5418</v>
      </c>
      <c r="U166" s="17">
        <v>37164</v>
      </c>
      <c r="V166" s="17">
        <v>0</v>
      </c>
      <c r="W166" s="17">
        <v>0</v>
      </c>
      <c r="X166" s="17">
        <v>405000</v>
      </c>
      <c r="Y166" s="17">
        <v>0</v>
      </c>
      <c r="Z166" s="17">
        <v>0</v>
      </c>
      <c r="AA166" s="17">
        <v>3408605</v>
      </c>
      <c r="AB166" s="17">
        <v>0</v>
      </c>
    </row>
    <row r="167" spans="1:28" x14ac:dyDescent="0.3">
      <c r="A167" s="15" t="s">
        <v>327</v>
      </c>
      <c r="B167" s="14" t="s">
        <v>328</v>
      </c>
      <c r="C167" s="14">
        <v>1</v>
      </c>
      <c r="D167" s="14">
        <v>0</v>
      </c>
      <c r="E167" s="17">
        <v>797255</v>
      </c>
      <c r="F167" s="17">
        <v>0</v>
      </c>
      <c r="G167" s="17">
        <v>181474</v>
      </c>
      <c r="H167" s="17">
        <v>106</v>
      </c>
      <c r="I167" s="17">
        <v>27118</v>
      </c>
      <c r="J167" s="17">
        <v>49048</v>
      </c>
      <c r="K167" s="17">
        <v>0</v>
      </c>
      <c r="L167" s="17">
        <v>0</v>
      </c>
      <c r="M167" s="17">
        <v>0</v>
      </c>
      <c r="N167" s="17">
        <v>0</v>
      </c>
      <c r="O167" s="17">
        <v>0</v>
      </c>
      <c r="P167" s="17">
        <v>82476</v>
      </c>
      <c r="Q167" s="17">
        <v>0</v>
      </c>
      <c r="R167" s="17">
        <v>9193</v>
      </c>
      <c r="S167" s="17">
        <v>3041</v>
      </c>
      <c r="T167" s="17">
        <v>1268</v>
      </c>
      <c r="U167" s="17">
        <v>10893</v>
      </c>
      <c r="V167" s="17">
        <v>0</v>
      </c>
      <c r="W167" s="17">
        <v>0</v>
      </c>
      <c r="X167" s="17">
        <v>0</v>
      </c>
      <c r="Y167" s="17">
        <v>0</v>
      </c>
      <c r="Z167" s="17">
        <v>0</v>
      </c>
      <c r="AA167" s="17">
        <v>1161872</v>
      </c>
      <c r="AB167" s="17">
        <v>0</v>
      </c>
    </row>
    <row r="168" spans="1:28" x14ac:dyDescent="0.3">
      <c r="A168" s="15" t="s">
        <v>329</v>
      </c>
      <c r="B168" s="14" t="s">
        <v>330</v>
      </c>
      <c r="C168" s="14">
        <v>1</v>
      </c>
      <c r="D168" s="14">
        <v>0</v>
      </c>
      <c r="E168" s="17">
        <v>5807375</v>
      </c>
      <c r="F168" s="17">
        <v>0</v>
      </c>
      <c r="G168" s="17">
        <v>247326</v>
      </c>
      <c r="H168" s="17">
        <v>0</v>
      </c>
      <c r="I168" s="17">
        <v>456697</v>
      </c>
      <c r="J168" s="17">
        <v>1031161</v>
      </c>
      <c r="K168" s="17">
        <v>171105</v>
      </c>
      <c r="L168" s="17">
        <v>0</v>
      </c>
      <c r="M168" s="17">
        <v>0</v>
      </c>
      <c r="N168" s="17">
        <v>0</v>
      </c>
      <c r="O168" s="17">
        <v>0</v>
      </c>
      <c r="P168" s="17">
        <v>228981</v>
      </c>
      <c r="Q168" s="17">
        <v>1833</v>
      </c>
      <c r="R168" s="17">
        <v>0</v>
      </c>
      <c r="S168" s="17">
        <v>11865</v>
      </c>
      <c r="T168" s="17">
        <v>3718</v>
      </c>
      <c r="U168" s="17">
        <v>44096</v>
      </c>
      <c r="V168" s="17">
        <v>1706</v>
      </c>
      <c r="W168" s="17">
        <v>0</v>
      </c>
      <c r="X168" s="17">
        <v>189000</v>
      </c>
      <c r="Y168" s="17">
        <v>0</v>
      </c>
      <c r="Z168" s="17">
        <v>0</v>
      </c>
      <c r="AA168" s="17">
        <v>8194863</v>
      </c>
      <c r="AB168" s="17">
        <v>0</v>
      </c>
    </row>
    <row r="169" spans="1:28" x14ac:dyDescent="0.3">
      <c r="A169" s="15" t="s">
        <v>331</v>
      </c>
      <c r="B169" s="14" t="s">
        <v>332</v>
      </c>
      <c r="C169" s="14">
        <v>1</v>
      </c>
      <c r="D169" s="14">
        <v>0</v>
      </c>
      <c r="E169" s="17">
        <v>1833264</v>
      </c>
      <c r="F169" s="17">
        <v>0</v>
      </c>
      <c r="G169" s="17">
        <v>127909</v>
      </c>
      <c r="H169" s="17">
        <v>252</v>
      </c>
      <c r="I169" s="17">
        <v>137576</v>
      </c>
      <c r="J169" s="17">
        <v>377799</v>
      </c>
      <c r="K169" s="17">
        <v>0</v>
      </c>
      <c r="L169" s="17">
        <v>0</v>
      </c>
      <c r="M169" s="17">
        <v>0</v>
      </c>
      <c r="N169" s="17">
        <v>0</v>
      </c>
      <c r="O169" s="17">
        <v>0</v>
      </c>
      <c r="P169" s="17">
        <v>168367</v>
      </c>
      <c r="Q169" s="17">
        <v>36035</v>
      </c>
      <c r="R169" s="17">
        <v>157357</v>
      </c>
      <c r="S169" s="17">
        <v>28</v>
      </c>
      <c r="T169" s="17">
        <v>35</v>
      </c>
      <c r="U169" s="17">
        <v>4968</v>
      </c>
      <c r="V169" s="17">
        <v>0</v>
      </c>
      <c r="W169" s="17">
        <v>0</v>
      </c>
      <c r="X169" s="17">
        <v>25138</v>
      </c>
      <c r="Y169" s="17">
        <v>0</v>
      </c>
      <c r="Z169" s="17">
        <v>0</v>
      </c>
      <c r="AA169" s="17">
        <v>2868728</v>
      </c>
      <c r="AB169" s="17">
        <v>0</v>
      </c>
    </row>
    <row r="170" spans="1:28" x14ac:dyDescent="0.3">
      <c r="A170" s="15" t="s">
        <v>333</v>
      </c>
      <c r="B170" s="14" t="s">
        <v>334</v>
      </c>
      <c r="C170" s="14">
        <v>1</v>
      </c>
      <c r="D170" s="14">
        <v>1</v>
      </c>
      <c r="E170" s="17">
        <v>4680099</v>
      </c>
      <c r="F170" s="17">
        <v>0</v>
      </c>
      <c r="G170" s="17">
        <v>209232</v>
      </c>
      <c r="H170" s="17">
        <v>0</v>
      </c>
      <c r="I170" s="17">
        <v>310770</v>
      </c>
      <c r="J170" s="17">
        <v>182738</v>
      </c>
      <c r="K170" s="17">
        <v>0</v>
      </c>
      <c r="L170" s="17">
        <v>657839</v>
      </c>
      <c r="M170" s="17">
        <v>0</v>
      </c>
      <c r="N170" s="17">
        <v>0</v>
      </c>
      <c r="O170" s="17">
        <v>0</v>
      </c>
      <c r="P170" s="17">
        <v>528079</v>
      </c>
      <c r="Q170" s="17">
        <v>79256</v>
      </c>
      <c r="R170" s="17">
        <v>0</v>
      </c>
      <c r="S170" s="17">
        <v>6397</v>
      </c>
      <c r="T170" s="17">
        <v>2668</v>
      </c>
      <c r="U170" s="17">
        <v>24407</v>
      </c>
      <c r="V170" s="17">
        <v>3256</v>
      </c>
      <c r="W170" s="17">
        <v>0</v>
      </c>
      <c r="X170" s="17">
        <v>166743</v>
      </c>
      <c r="Y170" s="17">
        <v>3796</v>
      </c>
      <c r="Z170" s="17">
        <v>0</v>
      </c>
      <c r="AA170" s="17">
        <v>6855280</v>
      </c>
      <c r="AB170" s="17">
        <v>0</v>
      </c>
    </row>
    <row r="171" spans="1:28" x14ac:dyDescent="0.3">
      <c r="A171" s="15" t="s">
        <v>335</v>
      </c>
      <c r="B171" s="14" t="s">
        <v>336</v>
      </c>
      <c r="C171" s="14">
        <v>1</v>
      </c>
      <c r="D171" s="14">
        <v>0</v>
      </c>
      <c r="E171" s="17">
        <v>7145143</v>
      </c>
      <c r="F171" s="17">
        <v>0</v>
      </c>
      <c r="G171" s="17">
        <v>0</v>
      </c>
      <c r="H171" s="17">
        <v>0</v>
      </c>
      <c r="I171" s="17">
        <v>609006</v>
      </c>
      <c r="J171" s="17">
        <v>622344</v>
      </c>
      <c r="K171" s="17">
        <v>0</v>
      </c>
      <c r="L171" s="17">
        <v>0</v>
      </c>
      <c r="M171" s="17">
        <v>0</v>
      </c>
      <c r="N171" s="17">
        <v>0</v>
      </c>
      <c r="O171" s="17">
        <v>0</v>
      </c>
      <c r="P171" s="17">
        <v>955993</v>
      </c>
      <c r="Q171" s="17">
        <v>0</v>
      </c>
      <c r="R171" s="17">
        <v>0</v>
      </c>
      <c r="S171" s="17">
        <v>10711</v>
      </c>
      <c r="T171" s="17">
        <v>4468</v>
      </c>
      <c r="U171" s="17">
        <v>42057</v>
      </c>
      <c r="V171" s="17">
        <v>9240</v>
      </c>
      <c r="W171" s="17">
        <v>0</v>
      </c>
      <c r="X171" s="17">
        <v>97907</v>
      </c>
      <c r="Y171" s="17">
        <v>0</v>
      </c>
      <c r="Z171" s="17">
        <v>0</v>
      </c>
      <c r="AA171" s="17">
        <v>9496869</v>
      </c>
      <c r="AB171" s="17">
        <v>0</v>
      </c>
    </row>
    <row r="172" spans="1:28" x14ac:dyDescent="0.3">
      <c r="A172" s="15" t="s">
        <v>337</v>
      </c>
      <c r="B172" s="14" t="s">
        <v>338</v>
      </c>
      <c r="C172" s="14">
        <v>1</v>
      </c>
      <c r="D172" s="14">
        <v>0</v>
      </c>
      <c r="E172" s="17">
        <v>5679010</v>
      </c>
      <c r="F172" s="17">
        <v>0</v>
      </c>
      <c r="G172" s="17">
        <v>0</v>
      </c>
      <c r="H172" s="17">
        <v>0</v>
      </c>
      <c r="I172" s="17">
        <v>642123</v>
      </c>
      <c r="J172" s="17">
        <v>1045892</v>
      </c>
      <c r="K172" s="17">
        <v>0</v>
      </c>
      <c r="L172" s="17">
        <v>0</v>
      </c>
      <c r="M172" s="17">
        <v>0</v>
      </c>
      <c r="N172" s="17">
        <v>0</v>
      </c>
      <c r="O172" s="17">
        <v>0</v>
      </c>
      <c r="P172" s="17">
        <v>792105</v>
      </c>
      <c r="Q172" s="17">
        <v>0</v>
      </c>
      <c r="R172" s="17">
        <v>0</v>
      </c>
      <c r="S172" s="17">
        <v>4310</v>
      </c>
      <c r="T172" s="17">
        <v>2900</v>
      </c>
      <c r="U172" s="17">
        <v>21720</v>
      </c>
      <c r="V172" s="17">
        <v>7226</v>
      </c>
      <c r="W172" s="17">
        <v>0</v>
      </c>
      <c r="X172" s="17">
        <v>264663</v>
      </c>
      <c r="Y172" s="17">
        <v>0</v>
      </c>
      <c r="Z172" s="17">
        <v>0</v>
      </c>
      <c r="AA172" s="17">
        <v>8459949</v>
      </c>
      <c r="AB172" s="17">
        <v>0</v>
      </c>
    </row>
    <row r="173" spans="1:28" x14ac:dyDescent="0.3">
      <c r="A173" s="15" t="s">
        <v>339</v>
      </c>
      <c r="B173" s="14" t="s">
        <v>340</v>
      </c>
      <c r="C173" s="14">
        <v>1</v>
      </c>
      <c r="D173" s="14">
        <v>0</v>
      </c>
      <c r="E173" s="17">
        <v>20299594</v>
      </c>
      <c r="F173" s="17">
        <v>0</v>
      </c>
      <c r="G173" s="17">
        <v>0</v>
      </c>
      <c r="H173" s="17">
        <v>0</v>
      </c>
      <c r="I173" s="17">
        <v>1358467</v>
      </c>
      <c r="J173" s="17">
        <v>4211526</v>
      </c>
      <c r="K173" s="17">
        <v>0</v>
      </c>
      <c r="L173" s="17">
        <v>0</v>
      </c>
      <c r="M173" s="17">
        <v>0</v>
      </c>
      <c r="N173" s="17">
        <v>0</v>
      </c>
      <c r="O173" s="17">
        <v>0</v>
      </c>
      <c r="P173" s="17">
        <v>3058664</v>
      </c>
      <c r="Q173" s="17">
        <v>175156</v>
      </c>
      <c r="R173" s="17">
        <v>98255</v>
      </c>
      <c r="S173" s="17">
        <v>20268</v>
      </c>
      <c r="T173" s="17">
        <v>8456</v>
      </c>
      <c r="U173" s="17">
        <v>77764</v>
      </c>
      <c r="V173" s="17">
        <v>30222</v>
      </c>
      <c r="W173" s="17">
        <v>0</v>
      </c>
      <c r="X173" s="17">
        <v>152513</v>
      </c>
      <c r="Y173" s="17">
        <v>32260</v>
      </c>
      <c r="Z173" s="17">
        <v>0</v>
      </c>
      <c r="AA173" s="17">
        <v>29523145</v>
      </c>
      <c r="AB173" s="17">
        <v>0</v>
      </c>
    </row>
    <row r="174" spans="1:28" x14ac:dyDescent="0.3">
      <c r="A174" s="15" t="s">
        <v>341</v>
      </c>
      <c r="B174" s="14" t="s">
        <v>342</v>
      </c>
      <c r="C174" s="14">
        <v>1</v>
      </c>
      <c r="D174" s="14">
        <v>0</v>
      </c>
      <c r="E174" s="17">
        <v>7136691</v>
      </c>
      <c r="F174" s="17">
        <v>0</v>
      </c>
      <c r="G174" s="17">
        <v>227664</v>
      </c>
      <c r="H174" s="17">
        <v>1003</v>
      </c>
      <c r="I174" s="17">
        <v>510604</v>
      </c>
      <c r="J174" s="17">
        <v>731002</v>
      </c>
      <c r="K174" s="17">
        <v>0</v>
      </c>
      <c r="L174" s="17">
        <v>0</v>
      </c>
      <c r="M174" s="17">
        <v>0</v>
      </c>
      <c r="N174" s="17">
        <v>0</v>
      </c>
      <c r="O174" s="17">
        <v>0</v>
      </c>
      <c r="P174" s="17">
        <v>477159</v>
      </c>
      <c r="Q174" s="17">
        <v>0</v>
      </c>
      <c r="R174" s="17">
        <v>3207</v>
      </c>
      <c r="S174" s="17">
        <v>17302</v>
      </c>
      <c r="T174" s="17">
        <v>7218</v>
      </c>
      <c r="U174" s="17">
        <v>68328</v>
      </c>
      <c r="V174" s="17">
        <v>280</v>
      </c>
      <c r="W174" s="17">
        <v>0</v>
      </c>
      <c r="X174" s="17">
        <v>245700</v>
      </c>
      <c r="Y174" s="17">
        <v>0</v>
      </c>
      <c r="Z174" s="17">
        <v>0</v>
      </c>
      <c r="AA174" s="17">
        <v>9426158</v>
      </c>
      <c r="AB174" s="17">
        <v>0</v>
      </c>
    </row>
    <row r="175" spans="1:28" x14ac:dyDescent="0.3">
      <c r="A175" s="15" t="s">
        <v>343</v>
      </c>
      <c r="B175" s="14" t="s">
        <v>344</v>
      </c>
      <c r="C175" s="14">
        <v>1</v>
      </c>
      <c r="D175" s="14">
        <v>0</v>
      </c>
      <c r="E175" s="17">
        <v>26709463</v>
      </c>
      <c r="F175" s="17">
        <v>0</v>
      </c>
      <c r="G175" s="17">
        <v>0</v>
      </c>
      <c r="H175" s="17">
        <v>0</v>
      </c>
      <c r="I175" s="17">
        <v>2119504</v>
      </c>
      <c r="J175" s="17">
        <v>3718585</v>
      </c>
      <c r="K175" s="17">
        <v>0</v>
      </c>
      <c r="L175" s="17">
        <v>0</v>
      </c>
      <c r="M175" s="17">
        <v>0</v>
      </c>
      <c r="N175" s="17">
        <v>0</v>
      </c>
      <c r="O175" s="17">
        <v>0</v>
      </c>
      <c r="P175" s="17">
        <v>4093171</v>
      </c>
      <c r="Q175" s="17">
        <v>1021786</v>
      </c>
      <c r="R175" s="17">
        <v>210746</v>
      </c>
      <c r="S175" s="17">
        <v>32357</v>
      </c>
      <c r="T175" s="17">
        <v>13500</v>
      </c>
      <c r="U175" s="17">
        <v>126112</v>
      </c>
      <c r="V175" s="17">
        <v>42654</v>
      </c>
      <c r="W175" s="17">
        <v>0</v>
      </c>
      <c r="X175" s="17">
        <v>490300</v>
      </c>
      <c r="Y175" s="17">
        <v>0</v>
      </c>
      <c r="Z175" s="17">
        <v>0</v>
      </c>
      <c r="AA175" s="17">
        <v>38578178</v>
      </c>
      <c r="AB175" s="17">
        <v>0</v>
      </c>
    </row>
    <row r="176" spans="1:28" x14ac:dyDescent="0.3">
      <c r="A176" s="15" t="s">
        <v>345</v>
      </c>
      <c r="B176" s="14" t="s">
        <v>346</v>
      </c>
      <c r="C176" s="14">
        <v>1</v>
      </c>
      <c r="D176" s="14">
        <v>0</v>
      </c>
      <c r="E176" s="17">
        <v>10152381</v>
      </c>
      <c r="F176" s="17">
        <v>0</v>
      </c>
      <c r="G176" s="17">
        <v>0</v>
      </c>
      <c r="H176" s="17">
        <v>0</v>
      </c>
      <c r="I176" s="17">
        <v>1043871</v>
      </c>
      <c r="J176" s="17">
        <v>2254163</v>
      </c>
      <c r="K176" s="17">
        <v>0</v>
      </c>
      <c r="L176" s="17">
        <v>0</v>
      </c>
      <c r="M176" s="17">
        <v>0</v>
      </c>
      <c r="N176" s="17">
        <v>0</v>
      </c>
      <c r="O176" s="17">
        <v>0</v>
      </c>
      <c r="P176" s="17">
        <v>1818677</v>
      </c>
      <c r="Q176" s="17">
        <v>154184</v>
      </c>
      <c r="R176" s="17">
        <v>0</v>
      </c>
      <c r="S176" s="17">
        <v>10981</v>
      </c>
      <c r="T176" s="17">
        <v>4581</v>
      </c>
      <c r="U176" s="17">
        <v>41416</v>
      </c>
      <c r="V176" s="17">
        <v>15504</v>
      </c>
      <c r="W176" s="17">
        <v>0</v>
      </c>
      <c r="X176" s="17">
        <v>95060</v>
      </c>
      <c r="Y176" s="17">
        <v>0</v>
      </c>
      <c r="Z176" s="17">
        <v>0</v>
      </c>
      <c r="AA176" s="17">
        <v>15590818</v>
      </c>
      <c r="AB176" s="17">
        <v>0</v>
      </c>
    </row>
    <row r="177" spans="1:28" x14ac:dyDescent="0.3">
      <c r="A177" s="15" t="s">
        <v>347</v>
      </c>
      <c r="B177" s="14" t="s">
        <v>348</v>
      </c>
      <c r="C177" s="14">
        <v>1</v>
      </c>
      <c r="D177" s="14">
        <v>0</v>
      </c>
      <c r="E177" s="17">
        <v>3712520</v>
      </c>
      <c r="F177" s="17">
        <v>0</v>
      </c>
      <c r="G177" s="17">
        <v>88986</v>
      </c>
      <c r="H177" s="17">
        <v>0</v>
      </c>
      <c r="I177" s="17">
        <v>352443</v>
      </c>
      <c r="J177" s="17">
        <v>957491</v>
      </c>
      <c r="K177" s="17">
        <v>0</v>
      </c>
      <c r="L177" s="17">
        <v>0</v>
      </c>
      <c r="M177" s="17">
        <v>0</v>
      </c>
      <c r="N177" s="17">
        <v>0</v>
      </c>
      <c r="O177" s="17">
        <v>0</v>
      </c>
      <c r="P177" s="17">
        <v>820409</v>
      </c>
      <c r="Q177" s="17">
        <v>2484</v>
      </c>
      <c r="R177" s="17">
        <v>0</v>
      </c>
      <c r="S177" s="17">
        <v>3895</v>
      </c>
      <c r="T177" s="17">
        <v>1625</v>
      </c>
      <c r="U177" s="17">
        <v>14796</v>
      </c>
      <c r="V177" s="17">
        <v>4078</v>
      </c>
      <c r="W177" s="17">
        <v>0</v>
      </c>
      <c r="X177" s="17">
        <v>41103</v>
      </c>
      <c r="Y177" s="17">
        <v>0</v>
      </c>
      <c r="Z177" s="17">
        <v>0</v>
      </c>
      <c r="AA177" s="17">
        <v>5999830</v>
      </c>
      <c r="AB177" s="17">
        <v>0</v>
      </c>
    </row>
    <row r="178" spans="1:28" x14ac:dyDescent="0.3">
      <c r="A178" s="15" t="s">
        <v>349</v>
      </c>
      <c r="B178" s="14" t="s">
        <v>350</v>
      </c>
      <c r="C178" s="14">
        <v>1</v>
      </c>
      <c r="D178" s="14">
        <v>0</v>
      </c>
      <c r="E178" s="17">
        <v>1088183</v>
      </c>
      <c r="F178" s="17">
        <v>0</v>
      </c>
      <c r="G178" s="17">
        <v>142853</v>
      </c>
      <c r="H178" s="17">
        <v>0</v>
      </c>
      <c r="I178" s="17">
        <v>110329</v>
      </c>
      <c r="J178" s="17">
        <v>256388</v>
      </c>
      <c r="K178" s="17">
        <v>0</v>
      </c>
      <c r="L178" s="17">
        <v>0</v>
      </c>
      <c r="M178" s="17">
        <v>0</v>
      </c>
      <c r="N178" s="17">
        <v>0</v>
      </c>
      <c r="O178" s="17">
        <v>0</v>
      </c>
      <c r="P178" s="17">
        <v>96257</v>
      </c>
      <c r="Q178" s="17">
        <v>0</v>
      </c>
      <c r="R178" s="17">
        <v>0</v>
      </c>
      <c r="S178" s="17">
        <v>1663</v>
      </c>
      <c r="T178" s="17">
        <v>693</v>
      </c>
      <c r="U178" s="17">
        <v>7689</v>
      </c>
      <c r="V178" s="17">
        <v>0</v>
      </c>
      <c r="W178" s="17">
        <v>0</v>
      </c>
      <c r="X178" s="17">
        <v>0</v>
      </c>
      <c r="Y178" s="17">
        <v>845</v>
      </c>
      <c r="Z178" s="17">
        <v>0</v>
      </c>
      <c r="AA178" s="17">
        <v>1704900</v>
      </c>
      <c r="AB178" s="17">
        <v>0</v>
      </c>
    </row>
    <row r="179" spans="1:28" x14ac:dyDescent="0.3">
      <c r="A179" s="15" t="s">
        <v>351</v>
      </c>
      <c r="B179" s="14" t="s">
        <v>352</v>
      </c>
      <c r="C179" s="14">
        <v>1</v>
      </c>
      <c r="D179" s="14">
        <v>0</v>
      </c>
      <c r="E179" s="17">
        <v>31493846</v>
      </c>
      <c r="F179" s="17">
        <v>0</v>
      </c>
      <c r="G179" s="17">
        <v>0</v>
      </c>
      <c r="H179" s="17">
        <v>0</v>
      </c>
      <c r="I179" s="17">
        <v>2250459</v>
      </c>
      <c r="J179" s="17">
        <v>7727194</v>
      </c>
      <c r="K179" s="17">
        <v>50834</v>
      </c>
      <c r="L179" s="17">
        <v>0</v>
      </c>
      <c r="M179" s="17">
        <v>0</v>
      </c>
      <c r="N179" s="17">
        <v>0</v>
      </c>
      <c r="O179" s="17">
        <v>0</v>
      </c>
      <c r="P179" s="17">
        <v>3119204</v>
      </c>
      <c r="Q179" s="17">
        <v>1920790</v>
      </c>
      <c r="R179" s="17">
        <v>658188</v>
      </c>
      <c r="S179" s="17">
        <v>37600</v>
      </c>
      <c r="T179" s="17">
        <v>15687</v>
      </c>
      <c r="U179" s="17">
        <v>134662</v>
      </c>
      <c r="V179" s="17">
        <v>51874</v>
      </c>
      <c r="W179" s="17">
        <v>0</v>
      </c>
      <c r="X179" s="17">
        <v>1544902</v>
      </c>
      <c r="Y179" s="17">
        <v>0</v>
      </c>
      <c r="Z179" s="17">
        <v>0</v>
      </c>
      <c r="AA179" s="17">
        <v>49005240</v>
      </c>
      <c r="AB179" s="17">
        <v>0</v>
      </c>
    </row>
    <row r="180" spans="1:28" x14ac:dyDescent="0.3">
      <c r="A180" s="15" t="s">
        <v>353</v>
      </c>
      <c r="B180" s="14" t="s">
        <v>354</v>
      </c>
      <c r="C180" s="14">
        <v>1</v>
      </c>
      <c r="D180" s="14">
        <v>0</v>
      </c>
      <c r="E180" s="17">
        <v>16251006</v>
      </c>
      <c r="F180" s="17">
        <v>0</v>
      </c>
      <c r="G180" s="17">
        <v>0</v>
      </c>
      <c r="H180" s="17">
        <v>0</v>
      </c>
      <c r="I180" s="17">
        <v>545774</v>
      </c>
      <c r="J180" s="17">
        <v>3263244</v>
      </c>
      <c r="K180" s="17">
        <v>41795</v>
      </c>
      <c r="L180" s="17">
        <v>0</v>
      </c>
      <c r="M180" s="17">
        <v>0</v>
      </c>
      <c r="N180" s="17">
        <v>0</v>
      </c>
      <c r="O180" s="17">
        <v>0</v>
      </c>
      <c r="P180" s="17">
        <v>1951619</v>
      </c>
      <c r="Q180" s="17">
        <v>343164</v>
      </c>
      <c r="R180" s="17">
        <v>38824</v>
      </c>
      <c r="S180" s="17">
        <v>21392</v>
      </c>
      <c r="T180" s="17">
        <v>8925</v>
      </c>
      <c r="U180" s="17">
        <v>84113</v>
      </c>
      <c r="V180" s="17">
        <v>27059</v>
      </c>
      <c r="W180" s="17">
        <v>0</v>
      </c>
      <c r="X180" s="17">
        <v>276595</v>
      </c>
      <c r="Y180" s="17">
        <v>0</v>
      </c>
      <c r="Z180" s="17">
        <v>0</v>
      </c>
      <c r="AA180" s="17">
        <v>22853510</v>
      </c>
      <c r="AB180" s="17">
        <v>0</v>
      </c>
    </row>
    <row r="181" spans="1:28" x14ac:dyDescent="0.3">
      <c r="A181" s="15" t="s">
        <v>355</v>
      </c>
      <c r="B181" s="14" t="s">
        <v>356</v>
      </c>
      <c r="C181" s="14">
        <v>1</v>
      </c>
      <c r="D181" s="14">
        <v>0</v>
      </c>
      <c r="E181" s="17">
        <v>7533329</v>
      </c>
      <c r="F181" s="17">
        <v>0</v>
      </c>
      <c r="G181" s="17">
        <v>0</v>
      </c>
      <c r="H181" s="17">
        <v>0</v>
      </c>
      <c r="I181" s="17">
        <v>667714</v>
      </c>
      <c r="J181" s="17">
        <v>1372972</v>
      </c>
      <c r="K181" s="17">
        <v>0</v>
      </c>
      <c r="L181" s="17">
        <v>0</v>
      </c>
      <c r="M181" s="17">
        <v>0</v>
      </c>
      <c r="N181" s="17">
        <v>0</v>
      </c>
      <c r="O181" s="17">
        <v>0</v>
      </c>
      <c r="P181" s="17">
        <v>1062837</v>
      </c>
      <c r="Q181" s="17">
        <v>181637</v>
      </c>
      <c r="R181" s="17">
        <v>181301</v>
      </c>
      <c r="S181" s="17">
        <v>3030</v>
      </c>
      <c r="T181" s="17">
        <v>4843</v>
      </c>
      <c r="U181" s="17">
        <v>50387</v>
      </c>
      <c r="V181" s="17">
        <v>3319</v>
      </c>
      <c r="W181" s="17">
        <v>0</v>
      </c>
      <c r="X181" s="17">
        <v>128256</v>
      </c>
      <c r="Y181" s="17">
        <v>0</v>
      </c>
      <c r="Z181" s="17">
        <v>0</v>
      </c>
      <c r="AA181" s="17">
        <v>11189625</v>
      </c>
      <c r="AB181" s="17">
        <v>0</v>
      </c>
    </row>
    <row r="182" spans="1:28" x14ac:dyDescent="0.3">
      <c r="A182" s="15" t="s">
        <v>357</v>
      </c>
      <c r="B182" s="14" t="s">
        <v>358</v>
      </c>
      <c r="C182" s="14">
        <v>1</v>
      </c>
      <c r="D182" s="14">
        <v>0</v>
      </c>
      <c r="E182" s="17">
        <v>3220006</v>
      </c>
      <c r="F182" s="17">
        <v>0</v>
      </c>
      <c r="G182" s="17">
        <v>74724</v>
      </c>
      <c r="H182" s="17">
        <v>0</v>
      </c>
      <c r="I182" s="17">
        <v>306544</v>
      </c>
      <c r="J182" s="17">
        <v>779806</v>
      </c>
      <c r="K182" s="17">
        <v>0</v>
      </c>
      <c r="L182" s="17">
        <v>0</v>
      </c>
      <c r="M182" s="17">
        <v>0</v>
      </c>
      <c r="N182" s="17">
        <v>0</v>
      </c>
      <c r="O182" s="17">
        <v>0</v>
      </c>
      <c r="P182" s="17">
        <v>159538</v>
      </c>
      <c r="Q182" s="17">
        <v>609</v>
      </c>
      <c r="R182" s="17">
        <v>0</v>
      </c>
      <c r="S182" s="17">
        <v>6307</v>
      </c>
      <c r="T182" s="17">
        <v>2631</v>
      </c>
      <c r="U182" s="17">
        <v>21495</v>
      </c>
      <c r="V182" s="17">
        <v>2680</v>
      </c>
      <c r="W182" s="17">
        <v>0</v>
      </c>
      <c r="X182" s="17">
        <v>48600</v>
      </c>
      <c r="Y182" s="17">
        <v>0</v>
      </c>
      <c r="Z182" s="17">
        <v>0</v>
      </c>
      <c r="AA182" s="17">
        <v>4622940</v>
      </c>
      <c r="AB182" s="17">
        <v>0</v>
      </c>
    </row>
    <row r="183" spans="1:28" x14ac:dyDescent="0.3">
      <c r="A183" s="15" t="s">
        <v>359</v>
      </c>
      <c r="B183" s="14" t="s">
        <v>360</v>
      </c>
      <c r="C183" s="14">
        <v>1</v>
      </c>
      <c r="D183" s="14">
        <v>0</v>
      </c>
      <c r="E183" s="17">
        <v>11765164</v>
      </c>
      <c r="F183" s="17">
        <v>0</v>
      </c>
      <c r="G183" s="17">
        <v>0</v>
      </c>
      <c r="H183" s="17">
        <v>0</v>
      </c>
      <c r="I183" s="17">
        <v>2205668</v>
      </c>
      <c r="J183" s="17">
        <v>1122349</v>
      </c>
      <c r="K183" s="17">
        <v>69583</v>
      </c>
      <c r="L183" s="17">
        <v>0</v>
      </c>
      <c r="M183" s="17">
        <v>0</v>
      </c>
      <c r="N183" s="17">
        <v>0</v>
      </c>
      <c r="O183" s="17">
        <v>0</v>
      </c>
      <c r="P183" s="17">
        <v>1611603</v>
      </c>
      <c r="Q183" s="17">
        <v>658916</v>
      </c>
      <c r="R183" s="17">
        <v>193202</v>
      </c>
      <c r="S183" s="17">
        <v>25586</v>
      </c>
      <c r="T183" s="17">
        <v>10675</v>
      </c>
      <c r="U183" s="17">
        <v>96637</v>
      </c>
      <c r="V183" s="17">
        <v>29678</v>
      </c>
      <c r="W183" s="17">
        <v>0</v>
      </c>
      <c r="X183" s="17">
        <v>763594</v>
      </c>
      <c r="Y183" s="17">
        <v>0</v>
      </c>
      <c r="Z183" s="17">
        <v>0</v>
      </c>
      <c r="AA183" s="17">
        <v>18552655</v>
      </c>
      <c r="AB183" s="17">
        <v>0</v>
      </c>
    </row>
    <row r="184" spans="1:28" x14ac:dyDescent="0.3">
      <c r="A184" s="15" t="s">
        <v>361</v>
      </c>
      <c r="B184" s="14" t="s">
        <v>362</v>
      </c>
      <c r="C184" s="14">
        <v>1</v>
      </c>
      <c r="D184" s="14">
        <v>0</v>
      </c>
      <c r="E184" s="17">
        <v>8006264</v>
      </c>
      <c r="F184" s="17">
        <v>0</v>
      </c>
      <c r="G184" s="17">
        <v>0</v>
      </c>
      <c r="H184" s="17">
        <v>0</v>
      </c>
      <c r="I184" s="17">
        <v>992239</v>
      </c>
      <c r="J184" s="17">
        <v>838874</v>
      </c>
      <c r="K184" s="17">
        <v>0</v>
      </c>
      <c r="L184" s="17">
        <v>0</v>
      </c>
      <c r="M184" s="17">
        <v>0</v>
      </c>
      <c r="N184" s="17">
        <v>0</v>
      </c>
      <c r="O184" s="17">
        <v>0</v>
      </c>
      <c r="P184" s="17">
        <v>931468</v>
      </c>
      <c r="Q184" s="17">
        <v>305848</v>
      </c>
      <c r="R184" s="17">
        <v>39922</v>
      </c>
      <c r="S184" s="17">
        <v>11191</v>
      </c>
      <c r="T184" s="17">
        <v>4668</v>
      </c>
      <c r="U184" s="17">
        <v>36003</v>
      </c>
      <c r="V184" s="17">
        <v>14300</v>
      </c>
      <c r="W184" s="17">
        <v>0</v>
      </c>
      <c r="X184" s="17">
        <v>76982</v>
      </c>
      <c r="Y184" s="17">
        <v>0</v>
      </c>
      <c r="Z184" s="17">
        <v>0</v>
      </c>
      <c r="AA184" s="17">
        <v>11257759</v>
      </c>
      <c r="AB184" s="17">
        <v>0</v>
      </c>
    </row>
    <row r="185" spans="1:28" x14ac:dyDescent="0.3">
      <c r="A185" s="15" t="s">
        <v>363</v>
      </c>
      <c r="B185" s="14" t="s">
        <v>364</v>
      </c>
      <c r="C185" s="14">
        <v>1</v>
      </c>
      <c r="D185" s="14">
        <v>0</v>
      </c>
      <c r="E185" s="17">
        <v>19315107</v>
      </c>
      <c r="F185" s="17">
        <v>0</v>
      </c>
      <c r="G185" s="17">
        <v>729993</v>
      </c>
      <c r="H185" s="17">
        <v>0</v>
      </c>
      <c r="I185" s="17">
        <v>1010632</v>
      </c>
      <c r="J185" s="17">
        <v>3001234</v>
      </c>
      <c r="K185" s="17">
        <v>0</v>
      </c>
      <c r="L185" s="17">
        <v>0</v>
      </c>
      <c r="M185" s="17">
        <v>0</v>
      </c>
      <c r="N185" s="17">
        <v>0</v>
      </c>
      <c r="O185" s="17">
        <v>0</v>
      </c>
      <c r="P185" s="17">
        <v>2998613</v>
      </c>
      <c r="Q185" s="17">
        <v>103079</v>
      </c>
      <c r="R185" s="17">
        <v>494016</v>
      </c>
      <c r="S185" s="17">
        <v>13594</v>
      </c>
      <c r="T185" s="17">
        <v>15712</v>
      </c>
      <c r="U185" s="17">
        <v>125692</v>
      </c>
      <c r="V185" s="17">
        <v>12570</v>
      </c>
      <c r="W185" s="17">
        <v>0</v>
      </c>
      <c r="X185" s="17">
        <v>658094</v>
      </c>
      <c r="Y185" s="17">
        <v>0</v>
      </c>
      <c r="Z185" s="17">
        <v>0</v>
      </c>
      <c r="AA185" s="17">
        <v>28478336</v>
      </c>
      <c r="AB185" s="17">
        <v>0</v>
      </c>
    </row>
    <row r="186" spans="1:28" x14ac:dyDescent="0.3">
      <c r="A186" s="15" t="s">
        <v>365</v>
      </c>
      <c r="B186" s="14" t="s">
        <v>366</v>
      </c>
      <c r="C186" s="14">
        <v>1</v>
      </c>
      <c r="D186" s="14">
        <v>0</v>
      </c>
      <c r="E186" s="17">
        <v>8634696</v>
      </c>
      <c r="F186" s="17">
        <v>0</v>
      </c>
      <c r="G186" s="17">
        <v>0</v>
      </c>
      <c r="H186" s="17">
        <v>0</v>
      </c>
      <c r="I186" s="17">
        <v>1272197</v>
      </c>
      <c r="J186" s="17">
        <v>2882106</v>
      </c>
      <c r="K186" s="17">
        <v>0</v>
      </c>
      <c r="L186" s="17">
        <v>0</v>
      </c>
      <c r="M186" s="17">
        <v>0</v>
      </c>
      <c r="N186" s="17">
        <v>0</v>
      </c>
      <c r="O186" s="17">
        <v>0</v>
      </c>
      <c r="P186" s="17">
        <v>1549544</v>
      </c>
      <c r="Q186" s="17">
        <v>106186</v>
      </c>
      <c r="R186" s="17">
        <v>163355</v>
      </c>
      <c r="S186" s="17">
        <v>11910</v>
      </c>
      <c r="T186" s="17">
        <v>4968</v>
      </c>
      <c r="U186" s="17">
        <v>47358</v>
      </c>
      <c r="V186" s="17">
        <v>14872</v>
      </c>
      <c r="W186" s="17">
        <v>0</v>
      </c>
      <c r="X186" s="17">
        <v>80976</v>
      </c>
      <c r="Y186" s="17">
        <v>0</v>
      </c>
      <c r="Z186" s="17">
        <v>0</v>
      </c>
      <c r="AA186" s="17">
        <v>14768168</v>
      </c>
      <c r="AB186" s="17">
        <v>0</v>
      </c>
    </row>
    <row r="187" spans="1:28" x14ac:dyDescent="0.3">
      <c r="A187" s="15" t="s">
        <v>367</v>
      </c>
      <c r="B187" s="14" t="s">
        <v>368</v>
      </c>
      <c r="C187" s="14">
        <v>1</v>
      </c>
      <c r="D187" s="14">
        <v>0</v>
      </c>
      <c r="E187" s="17">
        <v>4789233</v>
      </c>
      <c r="F187" s="17">
        <v>0</v>
      </c>
      <c r="G187" s="17">
        <v>0</v>
      </c>
      <c r="H187" s="17">
        <v>0</v>
      </c>
      <c r="I187" s="17">
        <v>415640</v>
      </c>
      <c r="J187" s="17">
        <v>299591</v>
      </c>
      <c r="K187" s="17">
        <v>0</v>
      </c>
      <c r="L187" s="17">
        <v>0</v>
      </c>
      <c r="M187" s="17">
        <v>0</v>
      </c>
      <c r="N187" s="17">
        <v>0</v>
      </c>
      <c r="O187" s="17">
        <v>0</v>
      </c>
      <c r="P187" s="17">
        <v>439527</v>
      </c>
      <c r="Q187" s="17">
        <v>80574</v>
      </c>
      <c r="R187" s="17">
        <v>49252</v>
      </c>
      <c r="S187" s="17">
        <v>5828</v>
      </c>
      <c r="T187" s="17">
        <v>2261</v>
      </c>
      <c r="U187" s="17">
        <v>23592</v>
      </c>
      <c r="V187" s="17">
        <v>7447</v>
      </c>
      <c r="W187" s="17">
        <v>0</v>
      </c>
      <c r="X187" s="17">
        <v>60827</v>
      </c>
      <c r="Y187" s="17">
        <v>0</v>
      </c>
      <c r="Z187" s="17">
        <v>0</v>
      </c>
      <c r="AA187" s="17">
        <v>6173772</v>
      </c>
      <c r="AB187" s="17">
        <v>0</v>
      </c>
    </row>
    <row r="188" spans="1:28" x14ac:dyDescent="0.3">
      <c r="A188" s="15" t="s">
        <v>369</v>
      </c>
      <c r="B188" s="14" t="s">
        <v>370</v>
      </c>
      <c r="C188" s="14">
        <v>1</v>
      </c>
      <c r="D188" s="14">
        <v>0</v>
      </c>
      <c r="E188" s="17">
        <v>8922193</v>
      </c>
      <c r="F188" s="17">
        <v>0</v>
      </c>
      <c r="G188" s="17">
        <v>0</v>
      </c>
      <c r="H188" s="17">
        <v>27388</v>
      </c>
      <c r="I188" s="17">
        <v>1280165</v>
      </c>
      <c r="J188" s="17">
        <v>2474839</v>
      </c>
      <c r="K188" s="17">
        <v>0</v>
      </c>
      <c r="L188" s="17">
        <v>0</v>
      </c>
      <c r="M188" s="17">
        <v>0</v>
      </c>
      <c r="N188" s="17">
        <v>0</v>
      </c>
      <c r="O188" s="17">
        <v>0</v>
      </c>
      <c r="P188" s="17">
        <v>1858595</v>
      </c>
      <c r="Q188" s="17">
        <v>187193</v>
      </c>
      <c r="R188" s="17">
        <v>334506</v>
      </c>
      <c r="S188" s="17">
        <v>17198</v>
      </c>
      <c r="T188" s="17">
        <v>7175</v>
      </c>
      <c r="U188" s="17">
        <v>70541</v>
      </c>
      <c r="V188" s="17">
        <v>22420</v>
      </c>
      <c r="W188" s="17">
        <v>0</v>
      </c>
      <c r="X188" s="17">
        <v>303372</v>
      </c>
      <c r="Y188" s="17">
        <v>0</v>
      </c>
      <c r="Z188" s="17">
        <v>0</v>
      </c>
      <c r="AA188" s="17">
        <v>15505585</v>
      </c>
      <c r="AB188" s="17">
        <v>0</v>
      </c>
    </row>
    <row r="189" spans="1:28" x14ac:dyDescent="0.3">
      <c r="A189" s="15" t="s">
        <v>371</v>
      </c>
      <c r="B189" s="14" t="s">
        <v>372</v>
      </c>
      <c r="C189" s="14">
        <v>1</v>
      </c>
      <c r="D189" s="14">
        <v>0</v>
      </c>
      <c r="E189" s="17">
        <v>9345129</v>
      </c>
      <c r="F189" s="17">
        <v>0</v>
      </c>
      <c r="G189" s="17">
        <v>0</v>
      </c>
      <c r="H189" s="17">
        <v>0</v>
      </c>
      <c r="I189" s="17">
        <v>1189287</v>
      </c>
      <c r="J189" s="17">
        <v>2198509</v>
      </c>
      <c r="K189" s="17">
        <v>0</v>
      </c>
      <c r="L189" s="17">
        <v>0</v>
      </c>
      <c r="M189" s="17">
        <v>0</v>
      </c>
      <c r="N189" s="17">
        <v>0</v>
      </c>
      <c r="O189" s="17">
        <v>0</v>
      </c>
      <c r="P189" s="17">
        <v>1143547</v>
      </c>
      <c r="Q189" s="17">
        <v>978</v>
      </c>
      <c r="R189" s="17">
        <v>121278</v>
      </c>
      <c r="S189" s="17">
        <v>11235</v>
      </c>
      <c r="T189" s="17">
        <v>4687</v>
      </c>
      <c r="U189" s="17">
        <v>43921</v>
      </c>
      <c r="V189" s="17">
        <v>15119</v>
      </c>
      <c r="W189" s="17">
        <v>0</v>
      </c>
      <c r="X189" s="17">
        <v>111626</v>
      </c>
      <c r="Y189" s="17">
        <v>0</v>
      </c>
      <c r="Z189" s="17">
        <v>0</v>
      </c>
      <c r="AA189" s="17">
        <v>14185316</v>
      </c>
      <c r="AB189" s="17">
        <v>0</v>
      </c>
    </row>
    <row r="190" spans="1:28" x14ac:dyDescent="0.3">
      <c r="A190" s="15" t="s">
        <v>373</v>
      </c>
      <c r="B190" s="14" t="s">
        <v>374</v>
      </c>
      <c r="C190" s="14">
        <v>1</v>
      </c>
      <c r="D190" s="14">
        <v>0</v>
      </c>
      <c r="E190" s="17">
        <v>7696252</v>
      </c>
      <c r="F190" s="17">
        <v>0</v>
      </c>
      <c r="G190" s="17">
        <v>0</v>
      </c>
      <c r="H190" s="17">
        <v>0</v>
      </c>
      <c r="I190" s="17">
        <v>900230</v>
      </c>
      <c r="J190" s="17">
        <v>499584</v>
      </c>
      <c r="K190" s="17">
        <v>0</v>
      </c>
      <c r="L190" s="17">
        <v>0</v>
      </c>
      <c r="M190" s="17">
        <v>0</v>
      </c>
      <c r="N190" s="17">
        <v>0</v>
      </c>
      <c r="O190" s="17">
        <v>0</v>
      </c>
      <c r="P190" s="17">
        <v>1110869</v>
      </c>
      <c r="Q190" s="17">
        <v>52191</v>
      </c>
      <c r="R190" s="17">
        <v>234080</v>
      </c>
      <c r="S190" s="17">
        <v>9408</v>
      </c>
      <c r="T190" s="17">
        <v>3925</v>
      </c>
      <c r="U190" s="17">
        <v>36115</v>
      </c>
      <c r="V190" s="17">
        <v>11611</v>
      </c>
      <c r="W190" s="17">
        <v>0</v>
      </c>
      <c r="X190" s="17">
        <v>96617</v>
      </c>
      <c r="Y190" s="17">
        <v>0</v>
      </c>
      <c r="Z190" s="17">
        <v>0</v>
      </c>
      <c r="AA190" s="17">
        <v>10650882</v>
      </c>
      <c r="AB190" s="17">
        <v>0</v>
      </c>
    </row>
    <row r="191" spans="1:28" x14ac:dyDescent="0.3">
      <c r="A191" s="15" t="s">
        <v>375</v>
      </c>
      <c r="B191" s="14" t="s">
        <v>376</v>
      </c>
      <c r="C191" s="14">
        <v>1</v>
      </c>
      <c r="D191" s="14">
        <v>0</v>
      </c>
      <c r="E191" s="17">
        <v>9288836</v>
      </c>
      <c r="F191" s="17">
        <v>0</v>
      </c>
      <c r="G191" s="17">
        <v>0</v>
      </c>
      <c r="H191" s="17">
        <v>0</v>
      </c>
      <c r="I191" s="17">
        <v>1450074</v>
      </c>
      <c r="J191" s="17">
        <v>1906805</v>
      </c>
      <c r="K191" s="17">
        <v>0</v>
      </c>
      <c r="L191" s="17">
        <v>0</v>
      </c>
      <c r="M191" s="17">
        <v>0</v>
      </c>
      <c r="N191" s="17">
        <v>0</v>
      </c>
      <c r="O191" s="17">
        <v>0</v>
      </c>
      <c r="P191" s="17">
        <v>1061158</v>
      </c>
      <c r="Q191" s="17">
        <v>119598</v>
      </c>
      <c r="R191" s="17">
        <v>267400</v>
      </c>
      <c r="S191" s="17">
        <v>13482</v>
      </c>
      <c r="T191" s="17">
        <v>5625</v>
      </c>
      <c r="U191" s="17">
        <v>53066</v>
      </c>
      <c r="V191" s="17">
        <v>16227</v>
      </c>
      <c r="W191" s="17">
        <v>0</v>
      </c>
      <c r="X191" s="17">
        <v>195381</v>
      </c>
      <c r="Y191" s="17">
        <v>0</v>
      </c>
      <c r="Z191" s="17">
        <v>0</v>
      </c>
      <c r="AA191" s="17">
        <v>14377652</v>
      </c>
      <c r="AB191" s="17">
        <v>0</v>
      </c>
    </row>
    <row r="192" spans="1:28" x14ac:dyDescent="0.3">
      <c r="A192" s="15" t="s">
        <v>377</v>
      </c>
      <c r="B192" s="14" t="s">
        <v>378</v>
      </c>
      <c r="C192" s="14">
        <v>1</v>
      </c>
      <c r="D192" s="14">
        <v>0</v>
      </c>
      <c r="E192" s="17">
        <v>11022509</v>
      </c>
      <c r="F192" s="17">
        <v>0</v>
      </c>
      <c r="G192" s="17">
        <v>184142</v>
      </c>
      <c r="H192" s="17">
        <v>0</v>
      </c>
      <c r="I192" s="17">
        <v>1599158</v>
      </c>
      <c r="J192" s="17">
        <v>1054947</v>
      </c>
      <c r="K192" s="17">
        <v>140475</v>
      </c>
      <c r="L192" s="17">
        <v>0</v>
      </c>
      <c r="M192" s="17">
        <v>0</v>
      </c>
      <c r="N192" s="17">
        <v>0</v>
      </c>
      <c r="O192" s="17">
        <v>0</v>
      </c>
      <c r="P192" s="17">
        <v>1076239</v>
      </c>
      <c r="Q192" s="17">
        <v>217500</v>
      </c>
      <c r="R192" s="17">
        <v>367194</v>
      </c>
      <c r="S192" s="17">
        <v>16958</v>
      </c>
      <c r="T192" s="17">
        <v>7075</v>
      </c>
      <c r="U192" s="17">
        <v>67629</v>
      </c>
      <c r="V192" s="17">
        <v>16382</v>
      </c>
      <c r="W192" s="17">
        <v>0</v>
      </c>
      <c r="X192" s="17">
        <v>257344</v>
      </c>
      <c r="Y192" s="17">
        <v>0</v>
      </c>
      <c r="Z192" s="17">
        <v>0</v>
      </c>
      <c r="AA192" s="17">
        <v>16027552</v>
      </c>
      <c r="AB192" s="17">
        <v>0</v>
      </c>
    </row>
    <row r="193" spans="1:28" x14ac:dyDescent="0.3">
      <c r="A193" s="15" t="s">
        <v>379</v>
      </c>
      <c r="B193" s="14" t="s">
        <v>380</v>
      </c>
      <c r="C193" s="14">
        <v>1</v>
      </c>
      <c r="D193" s="14">
        <v>0</v>
      </c>
      <c r="E193" s="17">
        <v>11170779</v>
      </c>
      <c r="F193" s="17">
        <v>0</v>
      </c>
      <c r="G193" s="17">
        <v>188575</v>
      </c>
      <c r="H193" s="17">
        <v>0</v>
      </c>
      <c r="I193" s="17">
        <v>1356202</v>
      </c>
      <c r="J193" s="17">
        <v>2923009</v>
      </c>
      <c r="K193" s="17">
        <v>652937</v>
      </c>
      <c r="L193" s="17">
        <v>0</v>
      </c>
      <c r="M193" s="17">
        <v>0</v>
      </c>
      <c r="N193" s="17">
        <v>0</v>
      </c>
      <c r="O193" s="17">
        <v>0</v>
      </c>
      <c r="P193" s="17">
        <v>1327202</v>
      </c>
      <c r="Q193" s="17">
        <v>160952</v>
      </c>
      <c r="R193" s="17">
        <v>543119</v>
      </c>
      <c r="S193" s="17">
        <v>20298</v>
      </c>
      <c r="T193" s="17">
        <v>8468</v>
      </c>
      <c r="U193" s="17">
        <v>80094</v>
      </c>
      <c r="V193" s="17">
        <v>18232</v>
      </c>
      <c r="W193" s="17">
        <v>0</v>
      </c>
      <c r="X193" s="17">
        <v>318367</v>
      </c>
      <c r="Y193" s="17">
        <v>0</v>
      </c>
      <c r="Z193" s="17">
        <v>0</v>
      </c>
      <c r="AA193" s="17">
        <v>18768234</v>
      </c>
      <c r="AB193" s="17">
        <v>0</v>
      </c>
    </row>
    <row r="194" spans="1:28" x14ac:dyDescent="0.3">
      <c r="A194" s="15" t="s">
        <v>381</v>
      </c>
      <c r="B194" s="14" t="s">
        <v>382</v>
      </c>
      <c r="C194" s="14">
        <v>1</v>
      </c>
      <c r="D194" s="14">
        <v>0</v>
      </c>
      <c r="E194" s="17">
        <v>7248108</v>
      </c>
      <c r="F194" s="17">
        <v>0</v>
      </c>
      <c r="G194" s="17">
        <v>166717</v>
      </c>
      <c r="H194" s="17">
        <v>0</v>
      </c>
      <c r="I194" s="17">
        <v>1115105</v>
      </c>
      <c r="J194" s="17">
        <v>1367301</v>
      </c>
      <c r="K194" s="17">
        <v>0</v>
      </c>
      <c r="L194" s="17">
        <v>0</v>
      </c>
      <c r="M194" s="17">
        <v>0</v>
      </c>
      <c r="N194" s="17">
        <v>0</v>
      </c>
      <c r="O194" s="17">
        <v>0</v>
      </c>
      <c r="P194" s="17">
        <v>1258933</v>
      </c>
      <c r="Q194" s="17">
        <v>62703</v>
      </c>
      <c r="R194" s="17">
        <v>320301</v>
      </c>
      <c r="S194" s="17">
        <v>18051</v>
      </c>
      <c r="T194" s="17">
        <v>7531</v>
      </c>
      <c r="U194" s="17">
        <v>72871</v>
      </c>
      <c r="V194" s="17">
        <v>16885</v>
      </c>
      <c r="W194" s="17">
        <v>0</v>
      </c>
      <c r="X194" s="17">
        <v>120164</v>
      </c>
      <c r="Y194" s="17">
        <v>0</v>
      </c>
      <c r="Z194" s="17">
        <v>0</v>
      </c>
      <c r="AA194" s="17">
        <v>11774670</v>
      </c>
      <c r="AB194" s="17">
        <v>0</v>
      </c>
    </row>
    <row r="195" spans="1:28" x14ac:dyDescent="0.3">
      <c r="A195" s="15" t="s">
        <v>383</v>
      </c>
      <c r="B195" s="14" t="s">
        <v>384</v>
      </c>
      <c r="C195" s="14">
        <v>1</v>
      </c>
      <c r="D195" s="14">
        <v>0</v>
      </c>
      <c r="E195" s="17">
        <v>8541582</v>
      </c>
      <c r="F195" s="17">
        <v>0</v>
      </c>
      <c r="G195" s="17">
        <v>281504</v>
      </c>
      <c r="H195" s="17">
        <v>0</v>
      </c>
      <c r="I195" s="17">
        <v>1627205</v>
      </c>
      <c r="J195" s="17">
        <v>1713748</v>
      </c>
      <c r="K195" s="17">
        <v>0</v>
      </c>
      <c r="L195" s="17">
        <v>0</v>
      </c>
      <c r="M195" s="17">
        <v>0</v>
      </c>
      <c r="N195" s="17">
        <v>0</v>
      </c>
      <c r="O195" s="17">
        <v>0</v>
      </c>
      <c r="P195" s="17">
        <v>1026233</v>
      </c>
      <c r="Q195" s="17">
        <v>189833</v>
      </c>
      <c r="R195" s="17">
        <v>282146</v>
      </c>
      <c r="S195" s="17">
        <v>17018</v>
      </c>
      <c r="T195" s="17">
        <v>7100</v>
      </c>
      <c r="U195" s="17">
        <v>64774</v>
      </c>
      <c r="V195" s="17">
        <v>17073</v>
      </c>
      <c r="W195" s="17">
        <v>0</v>
      </c>
      <c r="X195" s="17">
        <v>282218</v>
      </c>
      <c r="Y195" s="17">
        <v>0</v>
      </c>
      <c r="Z195" s="17">
        <v>0</v>
      </c>
      <c r="AA195" s="17">
        <v>14050434</v>
      </c>
      <c r="AB195" s="17">
        <v>0</v>
      </c>
    </row>
    <row r="196" spans="1:28" x14ac:dyDescent="0.3">
      <c r="A196" s="15" t="s">
        <v>385</v>
      </c>
      <c r="B196" s="14" t="s">
        <v>386</v>
      </c>
      <c r="C196" s="14">
        <v>1</v>
      </c>
      <c r="D196" s="14">
        <v>0</v>
      </c>
      <c r="E196" s="17">
        <v>1718045</v>
      </c>
      <c r="F196" s="17">
        <v>0</v>
      </c>
      <c r="G196" s="17">
        <v>210056</v>
      </c>
      <c r="H196" s="17">
        <v>0</v>
      </c>
      <c r="I196" s="17">
        <v>125140</v>
      </c>
      <c r="J196" s="17">
        <v>201445</v>
      </c>
      <c r="K196" s="17">
        <v>0</v>
      </c>
      <c r="L196" s="17">
        <v>0</v>
      </c>
      <c r="M196" s="17">
        <v>0</v>
      </c>
      <c r="N196" s="17">
        <v>0</v>
      </c>
      <c r="O196" s="17">
        <v>0</v>
      </c>
      <c r="P196" s="17">
        <v>216947</v>
      </c>
      <c r="Q196" s="17">
        <v>23326</v>
      </c>
      <c r="R196" s="17">
        <v>8873</v>
      </c>
      <c r="S196" s="17">
        <v>5603</v>
      </c>
      <c r="T196" s="17">
        <v>1799</v>
      </c>
      <c r="U196" s="17">
        <v>23126</v>
      </c>
      <c r="V196" s="17">
        <v>0</v>
      </c>
      <c r="W196" s="17">
        <v>0</v>
      </c>
      <c r="X196" s="17">
        <v>45900</v>
      </c>
      <c r="Y196" s="17">
        <v>0</v>
      </c>
      <c r="Z196" s="17">
        <v>0</v>
      </c>
      <c r="AA196" s="17">
        <v>2580260</v>
      </c>
      <c r="AB196" s="17">
        <v>0</v>
      </c>
    </row>
    <row r="197" spans="1:28" x14ac:dyDescent="0.3">
      <c r="A197" s="15" t="s">
        <v>387</v>
      </c>
      <c r="B197" s="14" t="s">
        <v>388</v>
      </c>
      <c r="C197" s="14">
        <v>1</v>
      </c>
      <c r="D197" s="14">
        <v>0</v>
      </c>
      <c r="E197" s="17">
        <v>1105560</v>
      </c>
      <c r="F197" s="17">
        <v>0</v>
      </c>
      <c r="G197" s="17">
        <v>200976</v>
      </c>
      <c r="H197" s="17">
        <v>0</v>
      </c>
      <c r="I197" s="17">
        <v>43686</v>
      </c>
      <c r="J197" s="17">
        <v>89463</v>
      </c>
      <c r="K197" s="17">
        <v>0</v>
      </c>
      <c r="L197" s="17">
        <v>0</v>
      </c>
      <c r="M197" s="17">
        <v>0</v>
      </c>
      <c r="N197" s="17">
        <v>0</v>
      </c>
      <c r="O197" s="17">
        <v>0</v>
      </c>
      <c r="P197" s="17">
        <v>106783</v>
      </c>
      <c r="Q197" s="17">
        <v>0</v>
      </c>
      <c r="R197" s="17">
        <v>0</v>
      </c>
      <c r="S197" s="17">
        <v>3898</v>
      </c>
      <c r="T197" s="17">
        <v>1925</v>
      </c>
      <c r="U197" s="17">
        <v>18349</v>
      </c>
      <c r="V197" s="17">
        <v>0</v>
      </c>
      <c r="W197" s="17">
        <v>0</v>
      </c>
      <c r="X197" s="17">
        <v>0</v>
      </c>
      <c r="Y197" s="17">
        <v>0</v>
      </c>
      <c r="Z197" s="17">
        <v>0</v>
      </c>
      <c r="AA197" s="17">
        <v>1570640</v>
      </c>
      <c r="AB197" s="17">
        <v>0</v>
      </c>
    </row>
    <row r="198" spans="1:28" x14ac:dyDescent="0.3">
      <c r="A198" s="15" t="s">
        <v>389</v>
      </c>
      <c r="B198" s="14" t="s">
        <v>390</v>
      </c>
      <c r="C198" s="14">
        <v>1</v>
      </c>
      <c r="D198" s="14">
        <v>0</v>
      </c>
      <c r="E198" s="17">
        <v>486970</v>
      </c>
      <c r="F198" s="17">
        <v>0</v>
      </c>
      <c r="G198" s="17">
        <v>223843</v>
      </c>
      <c r="H198" s="17">
        <v>0</v>
      </c>
      <c r="I198" s="17">
        <v>24891</v>
      </c>
      <c r="J198" s="17">
        <v>22512</v>
      </c>
      <c r="K198" s="17">
        <v>0</v>
      </c>
      <c r="L198" s="17">
        <v>0</v>
      </c>
      <c r="M198" s="17">
        <v>0</v>
      </c>
      <c r="N198" s="17">
        <v>0</v>
      </c>
      <c r="O198" s="17">
        <v>0</v>
      </c>
      <c r="P198" s="17">
        <v>82656</v>
      </c>
      <c r="Q198" s="17">
        <v>0</v>
      </c>
      <c r="R198" s="17">
        <v>0</v>
      </c>
      <c r="S198" s="17">
        <v>1498</v>
      </c>
      <c r="T198" s="17">
        <v>602</v>
      </c>
      <c r="U198" s="17">
        <v>5884</v>
      </c>
      <c r="V198" s="17">
        <v>0</v>
      </c>
      <c r="W198" s="17">
        <v>0</v>
      </c>
      <c r="X198" s="17">
        <v>0</v>
      </c>
      <c r="Y198" s="17">
        <v>0</v>
      </c>
      <c r="Z198" s="17">
        <v>0</v>
      </c>
      <c r="AA198" s="17">
        <v>848856</v>
      </c>
      <c r="AB198" s="17">
        <v>0</v>
      </c>
    </row>
    <row r="199" spans="1:28" x14ac:dyDescent="0.3">
      <c r="A199" s="15" t="s">
        <v>391</v>
      </c>
      <c r="B199" s="14" t="s">
        <v>392</v>
      </c>
      <c r="C199" s="14">
        <v>1</v>
      </c>
      <c r="D199" s="14">
        <v>0</v>
      </c>
      <c r="E199" s="17">
        <v>335257</v>
      </c>
      <c r="F199" s="17">
        <v>0</v>
      </c>
      <c r="G199" s="17">
        <v>180008</v>
      </c>
      <c r="H199" s="17">
        <v>0</v>
      </c>
      <c r="I199" s="17">
        <v>29794</v>
      </c>
      <c r="J199" s="17">
        <v>59157</v>
      </c>
      <c r="K199" s="17">
        <v>0</v>
      </c>
      <c r="L199" s="17">
        <v>0</v>
      </c>
      <c r="M199" s="17">
        <v>0</v>
      </c>
      <c r="N199" s="17">
        <v>0</v>
      </c>
      <c r="O199" s="17">
        <v>0</v>
      </c>
      <c r="P199" s="17">
        <v>20534</v>
      </c>
      <c r="Q199" s="17">
        <v>0</v>
      </c>
      <c r="R199" s="17">
        <v>0</v>
      </c>
      <c r="S199" s="17">
        <v>1169</v>
      </c>
      <c r="T199" s="17">
        <v>487</v>
      </c>
      <c r="U199" s="17">
        <v>4602</v>
      </c>
      <c r="V199" s="17">
        <v>0</v>
      </c>
      <c r="W199" s="17">
        <v>0</v>
      </c>
      <c r="X199" s="17">
        <v>0</v>
      </c>
      <c r="Y199" s="17">
        <v>0</v>
      </c>
      <c r="Z199" s="17">
        <v>0</v>
      </c>
      <c r="AA199" s="17">
        <v>631008</v>
      </c>
      <c r="AB199" s="17">
        <v>0</v>
      </c>
    </row>
    <row r="200" spans="1:28" x14ac:dyDescent="0.3">
      <c r="A200" s="15" t="s">
        <v>393</v>
      </c>
      <c r="B200" s="14" t="s">
        <v>394</v>
      </c>
      <c r="C200" s="14">
        <v>1</v>
      </c>
      <c r="D200" s="14">
        <v>0</v>
      </c>
      <c r="E200" s="17">
        <v>270524</v>
      </c>
      <c r="F200" s="17">
        <v>0</v>
      </c>
      <c r="G200" s="17">
        <v>202087</v>
      </c>
      <c r="H200" s="17">
        <v>0</v>
      </c>
      <c r="I200" s="17">
        <v>9560</v>
      </c>
      <c r="J200" s="17">
        <v>11775</v>
      </c>
      <c r="K200" s="17">
        <v>0</v>
      </c>
      <c r="L200" s="17">
        <v>0</v>
      </c>
      <c r="M200" s="17">
        <v>0</v>
      </c>
      <c r="N200" s="17">
        <v>0</v>
      </c>
      <c r="O200" s="17">
        <v>0</v>
      </c>
      <c r="P200" s="17">
        <v>59456</v>
      </c>
      <c r="Q200" s="17">
        <v>0</v>
      </c>
      <c r="R200" s="17">
        <v>0</v>
      </c>
      <c r="S200" s="17">
        <v>974</v>
      </c>
      <c r="T200" s="17">
        <v>406</v>
      </c>
      <c r="U200" s="17">
        <v>3321</v>
      </c>
      <c r="V200" s="17">
        <v>0</v>
      </c>
      <c r="W200" s="17">
        <v>0</v>
      </c>
      <c r="X200" s="17">
        <v>0</v>
      </c>
      <c r="Y200" s="17">
        <v>0</v>
      </c>
      <c r="Z200" s="17">
        <v>0</v>
      </c>
      <c r="AA200" s="17">
        <v>558103</v>
      </c>
      <c r="AB200" s="17">
        <v>0</v>
      </c>
    </row>
    <row r="201" spans="1:28" x14ac:dyDescent="0.3">
      <c r="A201" s="15" t="s">
        <v>395</v>
      </c>
      <c r="B201" s="14" t="s">
        <v>396</v>
      </c>
      <c r="C201" s="14">
        <v>1</v>
      </c>
      <c r="D201" s="14">
        <v>0</v>
      </c>
      <c r="E201" s="17">
        <v>880299</v>
      </c>
      <c r="F201" s="17">
        <v>0</v>
      </c>
      <c r="G201" s="17">
        <v>207132</v>
      </c>
      <c r="H201" s="17">
        <v>0</v>
      </c>
      <c r="I201" s="17">
        <v>47116</v>
      </c>
      <c r="J201" s="17">
        <v>257160</v>
      </c>
      <c r="K201" s="17">
        <v>0</v>
      </c>
      <c r="L201" s="17">
        <v>0</v>
      </c>
      <c r="M201" s="17">
        <v>0</v>
      </c>
      <c r="N201" s="17">
        <v>0</v>
      </c>
      <c r="O201" s="17">
        <v>0</v>
      </c>
      <c r="P201" s="17">
        <v>139066</v>
      </c>
      <c r="Q201" s="17">
        <v>0</v>
      </c>
      <c r="R201" s="17">
        <v>0</v>
      </c>
      <c r="S201" s="17">
        <v>2083</v>
      </c>
      <c r="T201" s="17">
        <v>868</v>
      </c>
      <c r="U201" s="17">
        <v>7107</v>
      </c>
      <c r="V201" s="17">
        <v>0</v>
      </c>
      <c r="W201" s="17">
        <v>0</v>
      </c>
      <c r="X201" s="17">
        <v>0</v>
      </c>
      <c r="Y201" s="17">
        <v>0</v>
      </c>
      <c r="Z201" s="17">
        <v>0</v>
      </c>
      <c r="AA201" s="17">
        <v>1540831</v>
      </c>
      <c r="AB201" s="17">
        <v>0</v>
      </c>
    </row>
    <row r="202" spans="1:28" x14ac:dyDescent="0.3">
      <c r="A202" s="15" t="s">
        <v>397</v>
      </c>
      <c r="B202" s="14" t="s">
        <v>398</v>
      </c>
      <c r="C202" s="14">
        <v>1</v>
      </c>
      <c r="D202" s="14">
        <v>0</v>
      </c>
      <c r="E202" s="17">
        <v>7763174</v>
      </c>
      <c r="F202" s="17">
        <v>0</v>
      </c>
      <c r="G202" s="17">
        <v>0</v>
      </c>
      <c r="H202" s="17">
        <v>0</v>
      </c>
      <c r="I202" s="17">
        <v>1272303</v>
      </c>
      <c r="J202" s="17">
        <v>1338897</v>
      </c>
      <c r="K202" s="17">
        <v>0</v>
      </c>
      <c r="L202" s="17">
        <v>0</v>
      </c>
      <c r="M202" s="17">
        <v>0</v>
      </c>
      <c r="N202" s="17">
        <v>0</v>
      </c>
      <c r="O202" s="17">
        <v>0</v>
      </c>
      <c r="P202" s="17">
        <v>1098662</v>
      </c>
      <c r="Q202" s="17">
        <v>57741</v>
      </c>
      <c r="R202" s="17">
        <v>48135</v>
      </c>
      <c r="S202" s="17">
        <v>9857</v>
      </c>
      <c r="T202" s="17">
        <v>4112</v>
      </c>
      <c r="U202" s="17">
        <v>37572</v>
      </c>
      <c r="V202" s="17">
        <v>12214</v>
      </c>
      <c r="W202" s="17">
        <v>0</v>
      </c>
      <c r="X202" s="17">
        <v>87204</v>
      </c>
      <c r="Y202" s="17">
        <v>0</v>
      </c>
      <c r="Z202" s="17">
        <v>0</v>
      </c>
      <c r="AA202" s="17">
        <v>11729871</v>
      </c>
      <c r="AB202" s="17">
        <v>0</v>
      </c>
    </row>
    <row r="203" spans="1:28" x14ac:dyDescent="0.3">
      <c r="A203" s="15" t="s">
        <v>399</v>
      </c>
      <c r="B203" s="14" t="s">
        <v>400</v>
      </c>
      <c r="C203" s="14">
        <v>1</v>
      </c>
      <c r="D203" s="14">
        <v>0</v>
      </c>
      <c r="E203" s="17">
        <v>7572271</v>
      </c>
      <c r="F203" s="17">
        <v>0</v>
      </c>
      <c r="G203" s="17">
        <v>0</v>
      </c>
      <c r="H203" s="17">
        <v>0</v>
      </c>
      <c r="I203" s="17">
        <v>808456</v>
      </c>
      <c r="J203" s="17">
        <v>795681</v>
      </c>
      <c r="K203" s="17">
        <v>0</v>
      </c>
      <c r="L203" s="17">
        <v>0</v>
      </c>
      <c r="M203" s="17">
        <v>0</v>
      </c>
      <c r="N203" s="17">
        <v>0</v>
      </c>
      <c r="O203" s="17">
        <v>0</v>
      </c>
      <c r="P203" s="17">
        <v>1384676</v>
      </c>
      <c r="Q203" s="17">
        <v>180940</v>
      </c>
      <c r="R203" s="17">
        <v>113872</v>
      </c>
      <c r="S203" s="17">
        <v>13453</v>
      </c>
      <c r="T203" s="17">
        <v>5612</v>
      </c>
      <c r="U203" s="17">
        <v>51726</v>
      </c>
      <c r="V203" s="17">
        <v>16734</v>
      </c>
      <c r="W203" s="17">
        <v>0</v>
      </c>
      <c r="X203" s="17">
        <v>253566</v>
      </c>
      <c r="Y203" s="17">
        <v>0</v>
      </c>
      <c r="Z203" s="17">
        <v>0</v>
      </c>
      <c r="AA203" s="17">
        <v>11196987</v>
      </c>
      <c r="AB203" s="17">
        <v>0</v>
      </c>
    </row>
    <row r="204" spans="1:28" x14ac:dyDescent="0.3">
      <c r="A204" s="15" t="s">
        <v>401</v>
      </c>
      <c r="B204" s="14" t="s">
        <v>402</v>
      </c>
      <c r="C204" s="14">
        <v>1</v>
      </c>
      <c r="D204" s="14">
        <v>0</v>
      </c>
      <c r="E204" s="17">
        <v>9586635</v>
      </c>
      <c r="F204" s="17">
        <v>0</v>
      </c>
      <c r="G204" s="17">
        <v>0</v>
      </c>
      <c r="H204" s="17">
        <v>0</v>
      </c>
      <c r="I204" s="17">
        <v>1198580</v>
      </c>
      <c r="J204" s="17">
        <v>1961730</v>
      </c>
      <c r="K204" s="17">
        <v>0</v>
      </c>
      <c r="L204" s="17">
        <v>0</v>
      </c>
      <c r="M204" s="17">
        <v>0</v>
      </c>
      <c r="N204" s="17">
        <v>0</v>
      </c>
      <c r="O204" s="17">
        <v>0</v>
      </c>
      <c r="P204" s="17">
        <v>1875926</v>
      </c>
      <c r="Q204" s="17">
        <v>385864</v>
      </c>
      <c r="R204" s="17">
        <v>84039</v>
      </c>
      <c r="S204" s="17">
        <v>16449</v>
      </c>
      <c r="T204" s="17">
        <v>6470</v>
      </c>
      <c r="U204" s="17">
        <v>63959</v>
      </c>
      <c r="V204" s="17">
        <v>22028</v>
      </c>
      <c r="W204" s="17">
        <v>0</v>
      </c>
      <c r="X204" s="17">
        <v>245144</v>
      </c>
      <c r="Y204" s="17">
        <v>0</v>
      </c>
      <c r="Z204" s="17">
        <v>0</v>
      </c>
      <c r="AA204" s="17">
        <v>15446824</v>
      </c>
      <c r="AB204" s="17">
        <v>0</v>
      </c>
    </row>
    <row r="205" spans="1:28" x14ac:dyDescent="0.3">
      <c r="A205" s="15" t="s">
        <v>403</v>
      </c>
      <c r="B205" s="14" t="s">
        <v>404</v>
      </c>
      <c r="C205" s="14">
        <v>1</v>
      </c>
      <c r="D205" s="14">
        <v>0</v>
      </c>
      <c r="E205" s="17">
        <v>10783478</v>
      </c>
      <c r="F205" s="17">
        <v>0</v>
      </c>
      <c r="G205" s="17">
        <v>0</v>
      </c>
      <c r="H205" s="17">
        <v>0</v>
      </c>
      <c r="I205" s="17">
        <v>1019234</v>
      </c>
      <c r="J205" s="17">
        <v>565921</v>
      </c>
      <c r="K205" s="17">
        <v>0</v>
      </c>
      <c r="L205" s="17">
        <v>0</v>
      </c>
      <c r="M205" s="17">
        <v>0</v>
      </c>
      <c r="N205" s="17">
        <v>0</v>
      </c>
      <c r="O205" s="17">
        <v>0</v>
      </c>
      <c r="P205" s="17">
        <v>1307282</v>
      </c>
      <c r="Q205" s="17">
        <v>148811</v>
      </c>
      <c r="R205" s="17">
        <v>124817</v>
      </c>
      <c r="S205" s="17">
        <v>16374</v>
      </c>
      <c r="T205" s="17">
        <v>5628</v>
      </c>
      <c r="U205" s="17">
        <v>57435</v>
      </c>
      <c r="V205" s="17">
        <v>22060</v>
      </c>
      <c r="W205" s="17">
        <v>0</v>
      </c>
      <c r="X205" s="17">
        <v>152881</v>
      </c>
      <c r="Y205" s="17">
        <v>3453</v>
      </c>
      <c r="Z205" s="17">
        <v>0</v>
      </c>
      <c r="AA205" s="17">
        <v>14207374</v>
      </c>
      <c r="AB205" s="17">
        <v>0</v>
      </c>
    </row>
    <row r="206" spans="1:28" x14ac:dyDescent="0.3">
      <c r="A206" s="15" t="s">
        <v>405</v>
      </c>
      <c r="B206" s="14" t="s">
        <v>406</v>
      </c>
      <c r="C206" s="14">
        <v>1</v>
      </c>
      <c r="D206" s="14">
        <v>0</v>
      </c>
      <c r="E206" s="17">
        <v>10166341</v>
      </c>
      <c r="F206" s="17">
        <v>0</v>
      </c>
      <c r="G206" s="17">
        <v>0</v>
      </c>
      <c r="H206" s="17">
        <v>0</v>
      </c>
      <c r="I206" s="17">
        <v>866511</v>
      </c>
      <c r="J206" s="17">
        <v>1132946</v>
      </c>
      <c r="K206" s="17">
        <v>63863</v>
      </c>
      <c r="L206" s="17">
        <v>0</v>
      </c>
      <c r="M206" s="17">
        <v>0</v>
      </c>
      <c r="N206" s="17">
        <v>0</v>
      </c>
      <c r="O206" s="17">
        <v>0</v>
      </c>
      <c r="P206" s="17">
        <v>1008290</v>
      </c>
      <c r="Q206" s="17">
        <v>21551</v>
      </c>
      <c r="R206" s="17">
        <v>49890</v>
      </c>
      <c r="S206" s="17">
        <v>12044</v>
      </c>
      <c r="T206" s="17">
        <v>5025</v>
      </c>
      <c r="U206" s="17">
        <v>42931</v>
      </c>
      <c r="V206" s="17">
        <v>14379</v>
      </c>
      <c r="W206" s="17">
        <v>0</v>
      </c>
      <c r="X206" s="17">
        <v>234586</v>
      </c>
      <c r="Y206" s="17">
        <v>0</v>
      </c>
      <c r="Z206" s="17">
        <v>0</v>
      </c>
      <c r="AA206" s="17">
        <v>13618357</v>
      </c>
      <c r="AB206" s="17">
        <v>0</v>
      </c>
    </row>
    <row r="207" spans="1:28" x14ac:dyDescent="0.3">
      <c r="A207" s="15" t="s">
        <v>407</v>
      </c>
      <c r="B207" s="14" t="s">
        <v>408</v>
      </c>
      <c r="C207" s="14">
        <v>1</v>
      </c>
      <c r="D207" s="14">
        <v>0</v>
      </c>
      <c r="E207" s="17">
        <v>5058096</v>
      </c>
      <c r="F207" s="17">
        <v>0</v>
      </c>
      <c r="G207" s="17">
        <v>0</v>
      </c>
      <c r="H207" s="17">
        <v>0</v>
      </c>
      <c r="I207" s="17">
        <v>697028</v>
      </c>
      <c r="J207" s="17">
        <v>196458</v>
      </c>
      <c r="K207" s="17">
        <v>0</v>
      </c>
      <c r="L207" s="17">
        <v>0</v>
      </c>
      <c r="M207" s="17">
        <v>0</v>
      </c>
      <c r="N207" s="17">
        <v>0</v>
      </c>
      <c r="O207" s="17">
        <v>0</v>
      </c>
      <c r="P207" s="17">
        <v>588717</v>
      </c>
      <c r="Q207" s="17">
        <v>77264</v>
      </c>
      <c r="R207" s="17">
        <v>40815</v>
      </c>
      <c r="S207" s="17">
        <v>7685</v>
      </c>
      <c r="T207" s="17">
        <v>3206</v>
      </c>
      <c r="U207" s="17">
        <v>18895</v>
      </c>
      <c r="V207" s="17">
        <v>5823</v>
      </c>
      <c r="W207" s="17">
        <v>0</v>
      </c>
      <c r="X207" s="17">
        <v>132961</v>
      </c>
      <c r="Y207" s="17">
        <v>0</v>
      </c>
      <c r="Z207" s="17">
        <v>0</v>
      </c>
      <c r="AA207" s="17">
        <v>6826948</v>
      </c>
      <c r="AB207" s="17">
        <v>0</v>
      </c>
    </row>
    <row r="208" spans="1:28" x14ac:dyDescent="0.3">
      <c r="A208" s="15" t="s">
        <v>409</v>
      </c>
      <c r="B208" s="14" t="s">
        <v>410</v>
      </c>
      <c r="C208" s="14">
        <v>1</v>
      </c>
      <c r="D208" s="14">
        <v>0</v>
      </c>
      <c r="E208" s="17">
        <v>2544244</v>
      </c>
      <c r="F208" s="17">
        <v>0</v>
      </c>
      <c r="G208" s="17">
        <v>0</v>
      </c>
      <c r="H208" s="17">
        <v>0</v>
      </c>
      <c r="I208" s="17">
        <v>386554</v>
      </c>
      <c r="J208" s="17">
        <v>385346</v>
      </c>
      <c r="K208" s="17">
        <v>0</v>
      </c>
      <c r="L208" s="17">
        <v>0</v>
      </c>
      <c r="M208" s="17">
        <v>0</v>
      </c>
      <c r="N208" s="17">
        <v>0</v>
      </c>
      <c r="O208" s="17">
        <v>0</v>
      </c>
      <c r="P208" s="17">
        <v>492154</v>
      </c>
      <c r="Q208" s="17">
        <v>0</v>
      </c>
      <c r="R208" s="17">
        <v>0</v>
      </c>
      <c r="S208" s="17">
        <v>1166</v>
      </c>
      <c r="T208" s="17">
        <v>1075</v>
      </c>
      <c r="U208" s="17">
        <v>7327</v>
      </c>
      <c r="V208" s="17">
        <v>1266</v>
      </c>
      <c r="W208" s="17">
        <v>0</v>
      </c>
      <c r="X208" s="17">
        <v>0</v>
      </c>
      <c r="Y208" s="17">
        <v>0</v>
      </c>
      <c r="Z208" s="17">
        <v>0</v>
      </c>
      <c r="AA208" s="17">
        <v>3819132</v>
      </c>
      <c r="AB208" s="17">
        <v>0</v>
      </c>
    </row>
    <row r="209" spans="1:28" x14ac:dyDescent="0.3">
      <c r="A209" s="15" t="s">
        <v>411</v>
      </c>
      <c r="B209" s="14" t="s">
        <v>412</v>
      </c>
      <c r="C209" s="14">
        <v>1</v>
      </c>
      <c r="D209" s="14">
        <v>0</v>
      </c>
      <c r="E209" s="17">
        <v>624508</v>
      </c>
      <c r="F209" s="17">
        <v>0</v>
      </c>
      <c r="G209" s="17">
        <v>271313</v>
      </c>
      <c r="H209" s="17">
        <v>0</v>
      </c>
      <c r="I209" s="17">
        <v>28214</v>
      </c>
      <c r="J209" s="17">
        <v>20270</v>
      </c>
      <c r="K209" s="17">
        <v>0</v>
      </c>
      <c r="L209" s="17">
        <v>0</v>
      </c>
      <c r="M209" s="17">
        <v>0</v>
      </c>
      <c r="N209" s="17">
        <v>0</v>
      </c>
      <c r="O209" s="17">
        <v>0</v>
      </c>
      <c r="P209" s="17">
        <v>158007</v>
      </c>
      <c r="Q209" s="17">
        <v>0</v>
      </c>
      <c r="R209" s="17">
        <v>0</v>
      </c>
      <c r="S209" s="17">
        <v>3701</v>
      </c>
      <c r="T209" s="17">
        <v>1543</v>
      </c>
      <c r="U209" s="17">
        <v>5292</v>
      </c>
      <c r="V209" s="17">
        <v>0</v>
      </c>
      <c r="W209" s="17">
        <v>0</v>
      </c>
      <c r="X209" s="17">
        <v>0</v>
      </c>
      <c r="Y209" s="17">
        <v>2008</v>
      </c>
      <c r="Z209" s="17">
        <v>0</v>
      </c>
      <c r="AA209" s="17">
        <v>1114856</v>
      </c>
      <c r="AB209" s="17">
        <v>0</v>
      </c>
    </row>
    <row r="210" spans="1:28" x14ac:dyDescent="0.3">
      <c r="A210" s="15" t="s">
        <v>413</v>
      </c>
      <c r="B210" s="14" t="s">
        <v>414</v>
      </c>
      <c r="C210" s="14">
        <v>1</v>
      </c>
      <c r="D210" s="14">
        <v>0</v>
      </c>
      <c r="E210" s="17">
        <v>13515086</v>
      </c>
      <c r="F210" s="17">
        <v>0</v>
      </c>
      <c r="G210" s="17">
        <v>0</v>
      </c>
      <c r="H210" s="17">
        <v>0</v>
      </c>
      <c r="I210" s="17">
        <v>1407083</v>
      </c>
      <c r="J210" s="17">
        <v>3199885</v>
      </c>
      <c r="K210" s="17">
        <v>45673</v>
      </c>
      <c r="L210" s="17">
        <v>0</v>
      </c>
      <c r="M210" s="17">
        <v>0</v>
      </c>
      <c r="N210" s="17">
        <v>0</v>
      </c>
      <c r="O210" s="17">
        <v>0</v>
      </c>
      <c r="P210" s="17">
        <v>1781624</v>
      </c>
      <c r="Q210" s="17">
        <v>204670</v>
      </c>
      <c r="R210" s="17">
        <v>0</v>
      </c>
      <c r="S210" s="17">
        <v>15490</v>
      </c>
      <c r="T210" s="17">
        <v>6462</v>
      </c>
      <c r="U210" s="17">
        <v>59823</v>
      </c>
      <c r="V210" s="17">
        <v>20394</v>
      </c>
      <c r="W210" s="17">
        <v>0</v>
      </c>
      <c r="X210" s="17">
        <v>189864</v>
      </c>
      <c r="Y210" s="17">
        <v>0</v>
      </c>
      <c r="Z210" s="17">
        <v>0</v>
      </c>
      <c r="AA210" s="17">
        <v>20446054</v>
      </c>
      <c r="AB210" s="17">
        <v>0</v>
      </c>
    </row>
    <row r="211" spans="1:28" x14ac:dyDescent="0.3">
      <c r="A211" s="15" t="s">
        <v>415</v>
      </c>
      <c r="B211" s="14" t="s">
        <v>416</v>
      </c>
      <c r="C211" s="14">
        <v>1</v>
      </c>
      <c r="D211" s="14">
        <v>1</v>
      </c>
      <c r="E211" s="17">
        <v>22873257</v>
      </c>
      <c r="F211" s="17">
        <v>0</v>
      </c>
      <c r="G211" s="17">
        <v>0</v>
      </c>
      <c r="H211" s="17">
        <v>0</v>
      </c>
      <c r="I211" s="17">
        <v>1662025</v>
      </c>
      <c r="J211" s="17">
        <v>8281018</v>
      </c>
      <c r="K211" s="17">
        <v>0</v>
      </c>
      <c r="L211" s="17">
        <v>2668059</v>
      </c>
      <c r="M211" s="17">
        <v>0</v>
      </c>
      <c r="N211" s="17">
        <v>0</v>
      </c>
      <c r="O211" s="17">
        <v>0</v>
      </c>
      <c r="P211" s="17">
        <v>3426084</v>
      </c>
      <c r="Q211" s="17">
        <v>612583</v>
      </c>
      <c r="R211" s="17">
        <v>321915</v>
      </c>
      <c r="S211" s="17">
        <v>31578</v>
      </c>
      <c r="T211" s="17">
        <v>13175</v>
      </c>
      <c r="U211" s="17">
        <v>123024</v>
      </c>
      <c r="V211" s="17">
        <v>44892</v>
      </c>
      <c r="W211" s="17">
        <v>0</v>
      </c>
      <c r="X211" s="17">
        <v>937556</v>
      </c>
      <c r="Y211" s="17">
        <v>0</v>
      </c>
      <c r="Z211" s="17">
        <v>0</v>
      </c>
      <c r="AA211" s="17">
        <v>40995166</v>
      </c>
      <c r="AB211" s="17">
        <v>0</v>
      </c>
    </row>
    <row r="212" spans="1:28" x14ac:dyDescent="0.3">
      <c r="A212" s="15" t="s">
        <v>417</v>
      </c>
      <c r="B212" s="14" t="s">
        <v>418</v>
      </c>
      <c r="C212" s="14">
        <v>1</v>
      </c>
      <c r="D212" s="14">
        <v>0</v>
      </c>
      <c r="E212" s="17">
        <v>18067639</v>
      </c>
      <c r="F212" s="17">
        <v>0</v>
      </c>
      <c r="G212" s="17">
        <v>0</v>
      </c>
      <c r="H212" s="17">
        <v>16290</v>
      </c>
      <c r="I212" s="17">
        <v>2329885</v>
      </c>
      <c r="J212" s="17">
        <v>3839728</v>
      </c>
      <c r="K212" s="17">
        <v>209554</v>
      </c>
      <c r="L212" s="17">
        <v>0</v>
      </c>
      <c r="M212" s="17">
        <v>0</v>
      </c>
      <c r="N212" s="17">
        <v>0</v>
      </c>
      <c r="O212" s="17">
        <v>0</v>
      </c>
      <c r="P212" s="17">
        <v>1550589</v>
      </c>
      <c r="Q212" s="17">
        <v>72062</v>
      </c>
      <c r="R212" s="17">
        <v>36643</v>
      </c>
      <c r="S212" s="17">
        <v>25676</v>
      </c>
      <c r="T212" s="17">
        <v>10712</v>
      </c>
      <c r="U212" s="17">
        <v>101530</v>
      </c>
      <c r="V212" s="17">
        <v>32769</v>
      </c>
      <c r="W212" s="17">
        <v>0</v>
      </c>
      <c r="X212" s="17">
        <v>285307</v>
      </c>
      <c r="Y212" s="17">
        <v>0</v>
      </c>
      <c r="Z212" s="17">
        <v>0</v>
      </c>
      <c r="AA212" s="17">
        <v>26578384</v>
      </c>
      <c r="AB212" s="17">
        <v>0</v>
      </c>
    </row>
    <row r="213" spans="1:28" x14ac:dyDescent="0.3">
      <c r="A213" s="15" t="s">
        <v>419</v>
      </c>
      <c r="B213" s="14" t="s">
        <v>420</v>
      </c>
      <c r="C213" s="14">
        <v>1</v>
      </c>
      <c r="D213" s="14">
        <v>0</v>
      </c>
      <c r="E213" s="17">
        <v>3685740</v>
      </c>
      <c r="F213" s="17">
        <v>0</v>
      </c>
      <c r="G213" s="17">
        <v>0</v>
      </c>
      <c r="H213" s="17">
        <v>0</v>
      </c>
      <c r="I213" s="17">
        <v>565605</v>
      </c>
      <c r="J213" s="17">
        <v>477011</v>
      </c>
      <c r="K213" s="17">
        <v>36347</v>
      </c>
      <c r="L213" s="17">
        <v>0</v>
      </c>
      <c r="M213" s="17">
        <v>0</v>
      </c>
      <c r="N213" s="17">
        <v>0</v>
      </c>
      <c r="O213" s="17">
        <v>0</v>
      </c>
      <c r="P213" s="17">
        <v>284523</v>
      </c>
      <c r="Q213" s="17">
        <v>32140</v>
      </c>
      <c r="R213" s="17">
        <v>0</v>
      </c>
      <c r="S213" s="17">
        <v>6936</v>
      </c>
      <c r="T213" s="17">
        <v>2893</v>
      </c>
      <c r="U213" s="17">
        <v>25747</v>
      </c>
      <c r="V213" s="17">
        <v>3292</v>
      </c>
      <c r="W213" s="17">
        <v>0</v>
      </c>
      <c r="X213" s="17">
        <v>48735</v>
      </c>
      <c r="Y213" s="17">
        <v>1320</v>
      </c>
      <c r="Z213" s="17">
        <v>0</v>
      </c>
      <c r="AA213" s="17">
        <v>5170289</v>
      </c>
      <c r="AB213" s="17">
        <v>0</v>
      </c>
    </row>
    <row r="214" spans="1:28" x14ac:dyDescent="0.3">
      <c r="A214" s="15" t="s">
        <v>421</v>
      </c>
      <c r="B214" s="14" t="s">
        <v>422</v>
      </c>
      <c r="C214" s="14">
        <v>1</v>
      </c>
      <c r="D214" s="14">
        <v>0</v>
      </c>
      <c r="E214" s="17">
        <v>41128939</v>
      </c>
      <c r="F214" s="17">
        <v>0</v>
      </c>
      <c r="G214" s="17">
        <v>0</v>
      </c>
      <c r="H214" s="17">
        <v>4459</v>
      </c>
      <c r="I214" s="17">
        <v>5426516</v>
      </c>
      <c r="J214" s="17">
        <v>6728090</v>
      </c>
      <c r="K214" s="17">
        <v>0</v>
      </c>
      <c r="L214" s="17">
        <v>0</v>
      </c>
      <c r="M214" s="17">
        <v>0</v>
      </c>
      <c r="N214" s="17">
        <v>0</v>
      </c>
      <c r="O214" s="17">
        <v>0</v>
      </c>
      <c r="P214" s="17">
        <v>3755686</v>
      </c>
      <c r="Q214" s="17">
        <v>40708</v>
      </c>
      <c r="R214" s="17">
        <v>0</v>
      </c>
      <c r="S214" s="17">
        <v>50228</v>
      </c>
      <c r="T214" s="17">
        <v>20956</v>
      </c>
      <c r="U214" s="17">
        <v>198283</v>
      </c>
      <c r="V214" s="17">
        <v>70676</v>
      </c>
      <c r="W214" s="17">
        <v>0</v>
      </c>
      <c r="X214" s="17">
        <v>915415</v>
      </c>
      <c r="Y214" s="17">
        <v>0</v>
      </c>
      <c r="Z214" s="17">
        <v>0</v>
      </c>
      <c r="AA214" s="17">
        <v>58339956</v>
      </c>
      <c r="AB214" s="17">
        <v>0</v>
      </c>
    </row>
    <row r="215" spans="1:28" x14ac:dyDescent="0.3">
      <c r="A215" s="15" t="s">
        <v>423</v>
      </c>
      <c r="B215" s="14" t="s">
        <v>424</v>
      </c>
      <c r="C215" s="14">
        <v>1</v>
      </c>
      <c r="D215" s="14">
        <v>0</v>
      </c>
      <c r="E215" s="17">
        <v>10762315</v>
      </c>
      <c r="F215" s="17">
        <v>0</v>
      </c>
      <c r="G215" s="17">
        <v>0</v>
      </c>
      <c r="H215" s="17">
        <v>0</v>
      </c>
      <c r="I215" s="17">
        <v>1111205</v>
      </c>
      <c r="J215" s="17">
        <v>1474224</v>
      </c>
      <c r="K215" s="17">
        <v>0</v>
      </c>
      <c r="L215" s="17">
        <v>0</v>
      </c>
      <c r="M215" s="17">
        <v>0</v>
      </c>
      <c r="N215" s="17">
        <v>0</v>
      </c>
      <c r="O215" s="17">
        <v>0</v>
      </c>
      <c r="P215" s="17">
        <v>1242840</v>
      </c>
      <c r="Q215" s="17">
        <v>249460</v>
      </c>
      <c r="R215" s="17">
        <v>0</v>
      </c>
      <c r="S215" s="17">
        <v>20104</v>
      </c>
      <c r="T215" s="17">
        <v>8387</v>
      </c>
      <c r="U215" s="17">
        <v>81026</v>
      </c>
      <c r="V215" s="17">
        <v>22507</v>
      </c>
      <c r="W215" s="17">
        <v>0</v>
      </c>
      <c r="X215" s="17">
        <v>165552</v>
      </c>
      <c r="Y215" s="17">
        <v>0</v>
      </c>
      <c r="Z215" s="17">
        <v>0</v>
      </c>
      <c r="AA215" s="17">
        <v>15137620</v>
      </c>
      <c r="AB215" s="17">
        <v>0</v>
      </c>
    </row>
    <row r="216" spans="1:28" x14ac:dyDescent="0.3">
      <c r="A216" s="15" t="s">
        <v>425</v>
      </c>
      <c r="B216" s="14" t="s">
        <v>426</v>
      </c>
      <c r="C216" s="14">
        <v>1</v>
      </c>
      <c r="D216" s="14">
        <v>0</v>
      </c>
      <c r="E216" s="17">
        <v>6764177</v>
      </c>
      <c r="F216" s="17">
        <v>0</v>
      </c>
      <c r="G216" s="17">
        <v>0</v>
      </c>
      <c r="H216" s="17">
        <v>0</v>
      </c>
      <c r="I216" s="17">
        <v>981070</v>
      </c>
      <c r="J216" s="17">
        <v>1343247</v>
      </c>
      <c r="K216" s="17">
        <v>165478</v>
      </c>
      <c r="L216" s="17">
        <v>0</v>
      </c>
      <c r="M216" s="17">
        <v>0</v>
      </c>
      <c r="N216" s="17">
        <v>0</v>
      </c>
      <c r="O216" s="17">
        <v>0</v>
      </c>
      <c r="P216" s="17">
        <v>531789</v>
      </c>
      <c r="Q216" s="17">
        <v>0</v>
      </c>
      <c r="R216" s="17">
        <v>0</v>
      </c>
      <c r="S216" s="17">
        <v>11910</v>
      </c>
      <c r="T216" s="17">
        <v>4968</v>
      </c>
      <c r="U216" s="17">
        <v>45785</v>
      </c>
      <c r="V216" s="17">
        <v>6138</v>
      </c>
      <c r="W216" s="17">
        <v>0</v>
      </c>
      <c r="X216" s="17">
        <v>109760</v>
      </c>
      <c r="Y216" s="17">
        <v>0</v>
      </c>
      <c r="Z216" s="17">
        <v>0</v>
      </c>
      <c r="AA216" s="17">
        <v>9964322</v>
      </c>
      <c r="AB216" s="17">
        <v>0</v>
      </c>
    </row>
    <row r="217" spans="1:28" x14ac:dyDescent="0.3">
      <c r="A217" s="15" t="s">
        <v>427</v>
      </c>
      <c r="B217" s="14" t="s">
        <v>428</v>
      </c>
      <c r="C217" s="14">
        <v>1</v>
      </c>
      <c r="D217" s="14">
        <v>0</v>
      </c>
      <c r="E217" s="17">
        <v>3419977</v>
      </c>
      <c r="F217" s="17">
        <v>0</v>
      </c>
      <c r="G217" s="17">
        <v>0</v>
      </c>
      <c r="H217" s="17">
        <v>0</v>
      </c>
      <c r="I217" s="17">
        <v>457278</v>
      </c>
      <c r="J217" s="17">
        <v>733414</v>
      </c>
      <c r="K217" s="17">
        <v>146044</v>
      </c>
      <c r="L217" s="17">
        <v>0</v>
      </c>
      <c r="M217" s="17">
        <v>0</v>
      </c>
      <c r="N217" s="17">
        <v>0</v>
      </c>
      <c r="O217" s="17">
        <v>0</v>
      </c>
      <c r="P217" s="17">
        <v>331282</v>
      </c>
      <c r="Q217" s="17">
        <v>31551</v>
      </c>
      <c r="R217" s="17">
        <v>239063</v>
      </c>
      <c r="S217" s="17">
        <v>7116</v>
      </c>
      <c r="T217" s="17">
        <v>2968</v>
      </c>
      <c r="U217" s="17">
        <v>28019</v>
      </c>
      <c r="V217" s="17">
        <v>4518</v>
      </c>
      <c r="W217" s="17">
        <v>0</v>
      </c>
      <c r="X217" s="17">
        <v>107310</v>
      </c>
      <c r="Y217" s="17">
        <v>3277</v>
      </c>
      <c r="Z217" s="17">
        <v>0</v>
      </c>
      <c r="AA217" s="17">
        <v>5511817</v>
      </c>
      <c r="AB217" s="17">
        <v>0</v>
      </c>
    </row>
    <row r="218" spans="1:28" x14ac:dyDescent="0.3">
      <c r="A218" s="15" t="s">
        <v>429</v>
      </c>
      <c r="B218" s="14" t="s">
        <v>430</v>
      </c>
      <c r="C218" s="14">
        <v>1</v>
      </c>
      <c r="D218" s="14">
        <v>0</v>
      </c>
      <c r="E218" s="17">
        <v>2971360</v>
      </c>
      <c r="F218" s="17">
        <v>0</v>
      </c>
      <c r="G218" s="17">
        <v>0</v>
      </c>
      <c r="H218" s="17">
        <v>0</v>
      </c>
      <c r="I218" s="17">
        <v>291953</v>
      </c>
      <c r="J218" s="17">
        <v>701631</v>
      </c>
      <c r="K218" s="17">
        <v>0</v>
      </c>
      <c r="L218" s="17">
        <v>0</v>
      </c>
      <c r="M218" s="17">
        <v>0</v>
      </c>
      <c r="N218" s="17">
        <v>0</v>
      </c>
      <c r="O218" s="17">
        <v>0</v>
      </c>
      <c r="P218" s="17">
        <v>328549</v>
      </c>
      <c r="Q218" s="17">
        <v>29160</v>
      </c>
      <c r="R218" s="17">
        <v>0</v>
      </c>
      <c r="S218" s="17">
        <v>5918</v>
      </c>
      <c r="T218" s="17">
        <v>2468</v>
      </c>
      <c r="U218" s="17">
        <v>20970</v>
      </c>
      <c r="V218" s="17">
        <v>4589</v>
      </c>
      <c r="W218" s="17">
        <v>0</v>
      </c>
      <c r="X218" s="17">
        <v>113616</v>
      </c>
      <c r="Y218" s="17">
        <v>0</v>
      </c>
      <c r="Z218" s="17">
        <v>0</v>
      </c>
      <c r="AA218" s="17">
        <v>4470214</v>
      </c>
      <c r="AB218" s="17">
        <v>0</v>
      </c>
    </row>
    <row r="219" spans="1:28" x14ac:dyDescent="0.3">
      <c r="A219" s="15" t="s">
        <v>431</v>
      </c>
      <c r="B219" s="14" t="s">
        <v>432</v>
      </c>
      <c r="C219" s="14">
        <v>1</v>
      </c>
      <c r="D219" s="14">
        <v>0</v>
      </c>
      <c r="E219" s="17">
        <v>2683899</v>
      </c>
      <c r="F219" s="17">
        <v>0</v>
      </c>
      <c r="G219" s="17">
        <v>62551</v>
      </c>
      <c r="H219" s="17">
        <v>0</v>
      </c>
      <c r="I219" s="17">
        <v>309649</v>
      </c>
      <c r="J219" s="17">
        <v>455257</v>
      </c>
      <c r="K219" s="17">
        <v>0</v>
      </c>
      <c r="L219" s="17">
        <v>0</v>
      </c>
      <c r="M219" s="17">
        <v>0</v>
      </c>
      <c r="N219" s="17">
        <v>0</v>
      </c>
      <c r="O219" s="17">
        <v>0</v>
      </c>
      <c r="P219" s="17">
        <v>206893</v>
      </c>
      <c r="Q219" s="17">
        <v>405</v>
      </c>
      <c r="R219" s="17">
        <v>0</v>
      </c>
      <c r="S219" s="17">
        <v>5034</v>
      </c>
      <c r="T219" s="17">
        <v>250</v>
      </c>
      <c r="U219" s="17">
        <v>19631</v>
      </c>
      <c r="V219" s="17">
        <v>2838</v>
      </c>
      <c r="W219" s="17">
        <v>0</v>
      </c>
      <c r="X219" s="17">
        <v>35649</v>
      </c>
      <c r="Y219" s="17">
        <v>19298</v>
      </c>
      <c r="Z219" s="17">
        <v>0</v>
      </c>
      <c r="AA219" s="17">
        <v>3801354</v>
      </c>
      <c r="AB219" s="17">
        <v>0</v>
      </c>
    </row>
    <row r="220" spans="1:28" x14ac:dyDescent="0.3">
      <c r="A220" s="15" t="s">
        <v>433</v>
      </c>
      <c r="B220" s="14" t="s">
        <v>434</v>
      </c>
      <c r="C220" s="14">
        <v>1</v>
      </c>
      <c r="D220" s="14">
        <v>0</v>
      </c>
      <c r="E220" s="17">
        <v>4673742</v>
      </c>
      <c r="F220" s="17">
        <v>0</v>
      </c>
      <c r="G220" s="17">
        <v>0</v>
      </c>
      <c r="H220" s="17">
        <v>0</v>
      </c>
      <c r="I220" s="17">
        <v>492485</v>
      </c>
      <c r="J220" s="17">
        <v>987831</v>
      </c>
      <c r="K220" s="17">
        <v>0</v>
      </c>
      <c r="L220" s="17">
        <v>0</v>
      </c>
      <c r="M220" s="17">
        <v>0</v>
      </c>
      <c r="N220" s="17">
        <v>0</v>
      </c>
      <c r="O220" s="17">
        <v>0</v>
      </c>
      <c r="P220" s="17">
        <v>341073</v>
      </c>
      <c r="Q220" s="17">
        <v>35172</v>
      </c>
      <c r="R220" s="17">
        <v>0</v>
      </c>
      <c r="S220" s="17">
        <v>7101</v>
      </c>
      <c r="T220" s="17">
        <v>2962</v>
      </c>
      <c r="U220" s="17">
        <v>27320</v>
      </c>
      <c r="V220" s="17">
        <v>5851</v>
      </c>
      <c r="W220" s="17">
        <v>0</v>
      </c>
      <c r="X220" s="17">
        <v>77943</v>
      </c>
      <c r="Y220" s="17">
        <v>0</v>
      </c>
      <c r="Z220" s="17">
        <v>0</v>
      </c>
      <c r="AA220" s="17">
        <v>6651480</v>
      </c>
      <c r="AB220" s="17">
        <v>0</v>
      </c>
    </row>
    <row r="221" spans="1:28" x14ac:dyDescent="0.3">
      <c r="A221" s="15" t="s">
        <v>435</v>
      </c>
      <c r="B221" s="14" t="s">
        <v>436</v>
      </c>
      <c r="C221" s="14">
        <v>1</v>
      </c>
      <c r="D221" s="14">
        <v>0</v>
      </c>
      <c r="E221" s="17">
        <v>37200978</v>
      </c>
      <c r="F221" s="17">
        <v>0</v>
      </c>
      <c r="G221" s="17">
        <v>0</v>
      </c>
      <c r="H221" s="17">
        <v>0</v>
      </c>
      <c r="I221" s="17">
        <v>1841727</v>
      </c>
      <c r="J221" s="17">
        <v>4983670</v>
      </c>
      <c r="K221" s="17">
        <v>245999</v>
      </c>
      <c r="L221" s="17">
        <v>0</v>
      </c>
      <c r="M221" s="17">
        <v>0</v>
      </c>
      <c r="N221" s="17">
        <v>0</v>
      </c>
      <c r="O221" s="17">
        <v>0</v>
      </c>
      <c r="P221" s="17">
        <v>3050701</v>
      </c>
      <c r="Q221" s="17">
        <v>230823</v>
      </c>
      <c r="R221" s="17">
        <v>0</v>
      </c>
      <c r="S221" s="17">
        <v>27521</v>
      </c>
      <c r="T221" s="17">
        <v>26083</v>
      </c>
      <c r="U221" s="17">
        <v>120480</v>
      </c>
      <c r="V221" s="17">
        <v>59062</v>
      </c>
      <c r="W221" s="17">
        <v>0</v>
      </c>
      <c r="X221" s="17">
        <v>3570540</v>
      </c>
      <c r="Y221" s="17">
        <v>0</v>
      </c>
      <c r="Z221" s="17">
        <v>0</v>
      </c>
      <c r="AA221" s="17">
        <v>51357584</v>
      </c>
      <c r="AB221" s="17">
        <v>0</v>
      </c>
    </row>
    <row r="222" spans="1:28" x14ac:dyDescent="0.3">
      <c r="A222" s="15" t="s">
        <v>437</v>
      </c>
      <c r="B222" s="14" t="s">
        <v>438</v>
      </c>
      <c r="C222" s="14">
        <v>1</v>
      </c>
      <c r="D222" s="14">
        <v>0</v>
      </c>
      <c r="E222" s="17">
        <v>32512478</v>
      </c>
      <c r="F222" s="17">
        <v>0</v>
      </c>
      <c r="G222" s="17">
        <v>0</v>
      </c>
      <c r="H222" s="17">
        <v>0</v>
      </c>
      <c r="I222" s="17">
        <v>4916715</v>
      </c>
      <c r="J222" s="17">
        <v>2344231</v>
      </c>
      <c r="K222" s="17">
        <v>0</v>
      </c>
      <c r="L222" s="17">
        <v>0</v>
      </c>
      <c r="M222" s="17">
        <v>0</v>
      </c>
      <c r="N222" s="17">
        <v>0</v>
      </c>
      <c r="O222" s="17">
        <v>0</v>
      </c>
      <c r="P222" s="17">
        <v>2652681</v>
      </c>
      <c r="Q222" s="17">
        <v>165273</v>
      </c>
      <c r="R222" s="17">
        <v>165990</v>
      </c>
      <c r="S222" s="17">
        <v>43862</v>
      </c>
      <c r="T222" s="17">
        <v>18300</v>
      </c>
      <c r="U222" s="17">
        <v>170964</v>
      </c>
      <c r="V222" s="17">
        <v>60159</v>
      </c>
      <c r="W222" s="17">
        <v>0</v>
      </c>
      <c r="X222" s="17">
        <v>1312233</v>
      </c>
      <c r="Y222" s="17">
        <v>0</v>
      </c>
      <c r="Z222" s="17">
        <v>0</v>
      </c>
      <c r="AA222" s="17">
        <v>44362886</v>
      </c>
      <c r="AB222" s="17">
        <v>0</v>
      </c>
    </row>
    <row r="223" spans="1:28" x14ac:dyDescent="0.3">
      <c r="A223" s="15" t="s">
        <v>439</v>
      </c>
      <c r="B223" s="14" t="s">
        <v>440</v>
      </c>
      <c r="C223" s="14">
        <v>1</v>
      </c>
      <c r="D223" s="14">
        <v>0</v>
      </c>
      <c r="E223" s="17">
        <v>5674899</v>
      </c>
      <c r="F223" s="17">
        <v>0</v>
      </c>
      <c r="G223" s="17">
        <v>0</v>
      </c>
      <c r="H223" s="17">
        <v>9668</v>
      </c>
      <c r="I223" s="17">
        <v>691872</v>
      </c>
      <c r="J223" s="17">
        <v>1339749</v>
      </c>
      <c r="K223" s="17">
        <v>0</v>
      </c>
      <c r="L223" s="17">
        <v>0</v>
      </c>
      <c r="M223" s="17">
        <v>0</v>
      </c>
      <c r="N223" s="17">
        <v>0</v>
      </c>
      <c r="O223" s="17">
        <v>0</v>
      </c>
      <c r="P223" s="17">
        <v>577133</v>
      </c>
      <c r="Q223" s="17">
        <v>3640</v>
      </c>
      <c r="R223" s="17">
        <v>0</v>
      </c>
      <c r="S223" s="17">
        <v>6397</v>
      </c>
      <c r="T223" s="17">
        <v>2668</v>
      </c>
      <c r="U223" s="17">
        <v>23184</v>
      </c>
      <c r="V223" s="17">
        <v>7399</v>
      </c>
      <c r="W223" s="17">
        <v>0</v>
      </c>
      <c r="X223" s="17">
        <v>342744</v>
      </c>
      <c r="Y223" s="17">
        <v>0</v>
      </c>
      <c r="Z223" s="17">
        <v>0</v>
      </c>
      <c r="AA223" s="17">
        <v>8679353</v>
      </c>
      <c r="AB223" s="17">
        <v>0</v>
      </c>
    </row>
    <row r="224" spans="1:28" x14ac:dyDescent="0.3">
      <c r="A224" s="15" t="s">
        <v>441</v>
      </c>
      <c r="B224" s="14" t="s">
        <v>442</v>
      </c>
      <c r="C224" s="14">
        <v>1</v>
      </c>
      <c r="D224" s="14">
        <v>0</v>
      </c>
      <c r="E224" s="17">
        <v>3976435</v>
      </c>
      <c r="F224" s="17">
        <v>0</v>
      </c>
      <c r="G224" s="17">
        <v>0</v>
      </c>
      <c r="H224" s="17">
        <v>0</v>
      </c>
      <c r="I224" s="17">
        <v>594442</v>
      </c>
      <c r="J224" s="17">
        <v>638754</v>
      </c>
      <c r="K224" s="17">
        <v>0</v>
      </c>
      <c r="L224" s="17">
        <v>0</v>
      </c>
      <c r="M224" s="17">
        <v>0</v>
      </c>
      <c r="N224" s="17">
        <v>0</v>
      </c>
      <c r="O224" s="17">
        <v>0</v>
      </c>
      <c r="P224" s="17">
        <v>746011</v>
      </c>
      <c r="Q224" s="17">
        <v>11962</v>
      </c>
      <c r="R224" s="17">
        <v>0</v>
      </c>
      <c r="S224" s="17">
        <v>4869</v>
      </c>
      <c r="T224" s="17">
        <v>2031</v>
      </c>
      <c r="U224" s="17">
        <v>18699</v>
      </c>
      <c r="V224" s="17">
        <v>4932</v>
      </c>
      <c r="W224" s="17">
        <v>0</v>
      </c>
      <c r="X224" s="17">
        <v>79095</v>
      </c>
      <c r="Y224" s="17">
        <v>3888</v>
      </c>
      <c r="Z224" s="17">
        <v>0</v>
      </c>
      <c r="AA224" s="17">
        <v>6081118</v>
      </c>
      <c r="AB224" s="17">
        <v>0</v>
      </c>
    </row>
    <row r="225" spans="1:28" x14ac:dyDescent="0.3">
      <c r="A225" s="15" t="s">
        <v>443</v>
      </c>
      <c r="B225" s="14" t="s">
        <v>444</v>
      </c>
      <c r="C225" s="14">
        <v>1</v>
      </c>
      <c r="D225" s="14">
        <v>0</v>
      </c>
      <c r="E225" s="17">
        <v>13617506</v>
      </c>
      <c r="F225" s="17">
        <v>0</v>
      </c>
      <c r="G225" s="17">
        <v>0</v>
      </c>
      <c r="H225" s="17">
        <v>0</v>
      </c>
      <c r="I225" s="17">
        <v>1327787</v>
      </c>
      <c r="J225" s="17">
        <v>3506300</v>
      </c>
      <c r="K225" s="17">
        <v>0</v>
      </c>
      <c r="L225" s="17">
        <v>0</v>
      </c>
      <c r="M225" s="17">
        <v>0</v>
      </c>
      <c r="N225" s="17">
        <v>0</v>
      </c>
      <c r="O225" s="17">
        <v>0</v>
      </c>
      <c r="P225" s="17">
        <v>1277893</v>
      </c>
      <c r="Q225" s="17">
        <v>173710</v>
      </c>
      <c r="R225" s="17">
        <v>0</v>
      </c>
      <c r="S225" s="17">
        <v>19355</v>
      </c>
      <c r="T225" s="17">
        <v>8075</v>
      </c>
      <c r="U225" s="17">
        <v>71881</v>
      </c>
      <c r="V225" s="17">
        <v>23575</v>
      </c>
      <c r="W225" s="17">
        <v>0</v>
      </c>
      <c r="X225" s="17">
        <v>485963</v>
      </c>
      <c r="Y225" s="17">
        <v>0</v>
      </c>
      <c r="Z225" s="17">
        <v>0</v>
      </c>
      <c r="AA225" s="17">
        <v>20512045</v>
      </c>
      <c r="AB225" s="17">
        <v>0</v>
      </c>
    </row>
    <row r="226" spans="1:28" x14ac:dyDescent="0.3">
      <c r="A226" s="15" t="s">
        <v>445</v>
      </c>
      <c r="B226" s="14" t="s">
        <v>446</v>
      </c>
      <c r="C226" s="14">
        <v>1</v>
      </c>
      <c r="D226" s="14">
        <v>0</v>
      </c>
      <c r="E226" s="17">
        <v>11764221</v>
      </c>
      <c r="F226" s="17">
        <v>0</v>
      </c>
      <c r="G226" s="17">
        <v>0</v>
      </c>
      <c r="H226" s="17">
        <v>0</v>
      </c>
      <c r="I226" s="17">
        <v>1655410</v>
      </c>
      <c r="J226" s="17">
        <v>3334163</v>
      </c>
      <c r="K226" s="17">
        <v>204446</v>
      </c>
      <c r="L226" s="17">
        <v>0</v>
      </c>
      <c r="M226" s="17">
        <v>0</v>
      </c>
      <c r="N226" s="17">
        <v>0</v>
      </c>
      <c r="O226" s="17">
        <v>0</v>
      </c>
      <c r="P226" s="17">
        <v>826929</v>
      </c>
      <c r="Q226" s="17">
        <v>110218</v>
      </c>
      <c r="R226" s="17">
        <v>84175</v>
      </c>
      <c r="S226" s="17">
        <v>13318</v>
      </c>
      <c r="T226" s="17">
        <v>5556</v>
      </c>
      <c r="U226" s="17">
        <v>51086</v>
      </c>
      <c r="V226" s="17">
        <v>13619</v>
      </c>
      <c r="W226" s="17">
        <v>0</v>
      </c>
      <c r="X226" s="17">
        <v>89413</v>
      </c>
      <c r="Y226" s="17">
        <v>0</v>
      </c>
      <c r="Z226" s="17">
        <v>0</v>
      </c>
      <c r="AA226" s="17">
        <v>18152554</v>
      </c>
      <c r="AB226" s="17">
        <v>0</v>
      </c>
    </row>
    <row r="227" spans="1:28" x14ac:dyDescent="0.3">
      <c r="A227" s="15" t="s">
        <v>447</v>
      </c>
      <c r="B227" s="14" t="s">
        <v>448</v>
      </c>
      <c r="C227" s="14">
        <v>1</v>
      </c>
      <c r="D227" s="14">
        <v>0</v>
      </c>
      <c r="E227" s="17">
        <v>7994257</v>
      </c>
      <c r="F227" s="17">
        <v>0</v>
      </c>
      <c r="G227" s="17">
        <v>0</v>
      </c>
      <c r="H227" s="17">
        <v>0</v>
      </c>
      <c r="I227" s="17">
        <v>1075076</v>
      </c>
      <c r="J227" s="17">
        <v>884713</v>
      </c>
      <c r="K227" s="17">
        <v>0</v>
      </c>
      <c r="L227" s="17">
        <v>0</v>
      </c>
      <c r="M227" s="17">
        <v>0</v>
      </c>
      <c r="N227" s="17">
        <v>0</v>
      </c>
      <c r="O227" s="17">
        <v>0</v>
      </c>
      <c r="P227" s="17">
        <v>868756</v>
      </c>
      <c r="Q227" s="17">
        <v>72630</v>
      </c>
      <c r="R227" s="17">
        <v>0</v>
      </c>
      <c r="S227" s="17">
        <v>12943</v>
      </c>
      <c r="T227" s="17">
        <v>3575</v>
      </c>
      <c r="U227" s="17">
        <v>49396</v>
      </c>
      <c r="V227" s="17">
        <v>14260</v>
      </c>
      <c r="W227" s="17">
        <v>0</v>
      </c>
      <c r="X227" s="17">
        <v>206952</v>
      </c>
      <c r="Y227" s="17">
        <v>0</v>
      </c>
      <c r="Z227" s="17">
        <v>0</v>
      </c>
      <c r="AA227" s="17">
        <v>11182558</v>
      </c>
      <c r="AB227" s="17">
        <v>0</v>
      </c>
    </row>
    <row r="228" spans="1:28" x14ac:dyDescent="0.3">
      <c r="A228" s="15" t="s">
        <v>449</v>
      </c>
      <c r="B228" s="14" t="s">
        <v>450</v>
      </c>
      <c r="C228" s="14">
        <v>1</v>
      </c>
      <c r="D228" s="14">
        <v>0</v>
      </c>
      <c r="E228" s="17">
        <v>6478296</v>
      </c>
      <c r="F228" s="17">
        <v>0</v>
      </c>
      <c r="G228" s="17">
        <v>0</v>
      </c>
      <c r="H228" s="17">
        <v>0</v>
      </c>
      <c r="I228" s="17">
        <v>689914</v>
      </c>
      <c r="J228" s="17">
        <v>1241309</v>
      </c>
      <c r="K228" s="17">
        <v>0</v>
      </c>
      <c r="L228" s="17">
        <v>0</v>
      </c>
      <c r="M228" s="17">
        <v>0</v>
      </c>
      <c r="N228" s="17">
        <v>0</v>
      </c>
      <c r="O228" s="17">
        <v>0</v>
      </c>
      <c r="P228" s="17">
        <v>1091897</v>
      </c>
      <c r="Q228" s="17">
        <v>49215</v>
      </c>
      <c r="R228" s="17">
        <v>214997</v>
      </c>
      <c r="S228" s="17">
        <v>15000</v>
      </c>
      <c r="T228" s="17">
        <v>6300</v>
      </c>
      <c r="U228" s="17">
        <v>57037</v>
      </c>
      <c r="V228" s="17">
        <v>9930</v>
      </c>
      <c r="W228" s="17">
        <v>0</v>
      </c>
      <c r="X228" s="17">
        <v>149320</v>
      </c>
      <c r="Y228" s="17">
        <v>0</v>
      </c>
      <c r="Z228" s="17">
        <v>0</v>
      </c>
      <c r="AA228" s="17">
        <v>10003215</v>
      </c>
      <c r="AB228" s="17">
        <v>0</v>
      </c>
    </row>
    <row r="229" spans="1:28" x14ac:dyDescent="0.3">
      <c r="A229" s="15" t="s">
        <v>451</v>
      </c>
      <c r="B229" s="14" t="s">
        <v>452</v>
      </c>
      <c r="C229" s="14">
        <v>1</v>
      </c>
      <c r="D229" s="14">
        <v>0</v>
      </c>
      <c r="E229" s="17">
        <v>6953263</v>
      </c>
      <c r="F229" s="17">
        <v>0</v>
      </c>
      <c r="G229" s="17">
        <v>0</v>
      </c>
      <c r="H229" s="17">
        <v>0</v>
      </c>
      <c r="I229" s="17">
        <v>709034</v>
      </c>
      <c r="J229" s="17">
        <v>1671519</v>
      </c>
      <c r="K229" s="17">
        <v>0</v>
      </c>
      <c r="L229" s="17">
        <v>0</v>
      </c>
      <c r="M229" s="17">
        <v>0</v>
      </c>
      <c r="N229" s="17">
        <v>0</v>
      </c>
      <c r="O229" s="17">
        <v>0</v>
      </c>
      <c r="P229" s="17">
        <v>1175385</v>
      </c>
      <c r="Q229" s="17">
        <v>0</v>
      </c>
      <c r="R229" s="17">
        <v>0</v>
      </c>
      <c r="S229" s="17">
        <v>11355</v>
      </c>
      <c r="T229" s="17">
        <v>4737</v>
      </c>
      <c r="U229" s="17">
        <v>45028</v>
      </c>
      <c r="V229" s="17">
        <v>13593</v>
      </c>
      <c r="W229" s="17">
        <v>0</v>
      </c>
      <c r="X229" s="17">
        <v>61177</v>
      </c>
      <c r="Y229" s="17">
        <v>0</v>
      </c>
      <c r="Z229" s="17">
        <v>0</v>
      </c>
      <c r="AA229" s="17">
        <v>10645091</v>
      </c>
      <c r="AB229" s="17">
        <v>0</v>
      </c>
    </row>
    <row r="230" spans="1:28" x14ac:dyDescent="0.3">
      <c r="A230" s="15" t="s">
        <v>453</v>
      </c>
      <c r="B230" s="14" t="s">
        <v>454</v>
      </c>
      <c r="C230" s="14">
        <v>1</v>
      </c>
      <c r="D230" s="14">
        <v>0</v>
      </c>
      <c r="E230" s="17">
        <v>5519844</v>
      </c>
      <c r="F230" s="17">
        <v>0</v>
      </c>
      <c r="G230" s="17">
        <v>0</v>
      </c>
      <c r="H230" s="17">
        <v>0</v>
      </c>
      <c r="I230" s="17">
        <v>666850</v>
      </c>
      <c r="J230" s="17">
        <v>878456</v>
      </c>
      <c r="K230" s="17">
        <v>0</v>
      </c>
      <c r="L230" s="17">
        <v>0</v>
      </c>
      <c r="M230" s="17">
        <v>0</v>
      </c>
      <c r="N230" s="17">
        <v>0</v>
      </c>
      <c r="O230" s="17">
        <v>0</v>
      </c>
      <c r="P230" s="17">
        <v>658835</v>
      </c>
      <c r="Q230" s="17">
        <v>106986</v>
      </c>
      <c r="R230" s="17">
        <v>296947</v>
      </c>
      <c r="S230" s="17">
        <v>13378</v>
      </c>
      <c r="T230" s="17">
        <v>5581</v>
      </c>
      <c r="U230" s="17">
        <v>52134</v>
      </c>
      <c r="V230" s="17">
        <v>12189</v>
      </c>
      <c r="W230" s="17">
        <v>0</v>
      </c>
      <c r="X230" s="17">
        <v>97200</v>
      </c>
      <c r="Y230" s="17">
        <v>4248</v>
      </c>
      <c r="Z230" s="17">
        <v>0</v>
      </c>
      <c r="AA230" s="17">
        <v>8312648</v>
      </c>
      <c r="AB230" s="17">
        <v>0</v>
      </c>
    </row>
    <row r="231" spans="1:28" x14ac:dyDescent="0.3">
      <c r="A231" s="15" t="s">
        <v>455</v>
      </c>
      <c r="B231" s="14" t="s">
        <v>456</v>
      </c>
      <c r="C231" s="14">
        <v>1</v>
      </c>
      <c r="D231" s="14">
        <v>0</v>
      </c>
      <c r="E231" s="17">
        <v>10994145</v>
      </c>
      <c r="F231" s="17">
        <v>0</v>
      </c>
      <c r="G231" s="17">
        <v>0</v>
      </c>
      <c r="H231" s="17">
        <v>0</v>
      </c>
      <c r="I231" s="17">
        <v>1274744</v>
      </c>
      <c r="J231" s="17">
        <v>1299499</v>
      </c>
      <c r="K231" s="17">
        <v>0</v>
      </c>
      <c r="L231" s="17">
        <v>0</v>
      </c>
      <c r="M231" s="17">
        <v>0</v>
      </c>
      <c r="N231" s="17">
        <v>0</v>
      </c>
      <c r="O231" s="17">
        <v>0</v>
      </c>
      <c r="P231" s="17">
        <v>1715793</v>
      </c>
      <c r="Q231" s="17">
        <v>49967</v>
      </c>
      <c r="R231" s="17">
        <v>178266</v>
      </c>
      <c r="S231" s="17">
        <v>21497</v>
      </c>
      <c r="T231" s="17">
        <v>8414</v>
      </c>
      <c r="U231" s="17">
        <v>83356</v>
      </c>
      <c r="V231" s="17">
        <v>14558</v>
      </c>
      <c r="W231" s="17">
        <v>0</v>
      </c>
      <c r="X231" s="17">
        <v>106400</v>
      </c>
      <c r="Y231" s="17">
        <v>0</v>
      </c>
      <c r="Z231" s="17">
        <v>0</v>
      </c>
      <c r="AA231" s="17">
        <v>15746639</v>
      </c>
      <c r="AB231" s="17">
        <v>0</v>
      </c>
    </row>
    <row r="232" spans="1:28" x14ac:dyDescent="0.3">
      <c r="A232" s="15" t="s">
        <v>457</v>
      </c>
      <c r="B232" s="14" t="s">
        <v>458</v>
      </c>
      <c r="C232" s="14">
        <v>1</v>
      </c>
      <c r="D232" s="14">
        <v>0</v>
      </c>
      <c r="E232" s="17">
        <v>6973230</v>
      </c>
      <c r="F232" s="17">
        <v>0</v>
      </c>
      <c r="G232" s="17">
        <v>0</v>
      </c>
      <c r="H232" s="17">
        <v>0</v>
      </c>
      <c r="I232" s="17">
        <v>731957</v>
      </c>
      <c r="J232" s="17">
        <v>1484378</v>
      </c>
      <c r="K232" s="17">
        <v>0</v>
      </c>
      <c r="L232" s="17">
        <v>0</v>
      </c>
      <c r="M232" s="17">
        <v>0</v>
      </c>
      <c r="N232" s="17">
        <v>0</v>
      </c>
      <c r="O232" s="17">
        <v>0</v>
      </c>
      <c r="P232" s="17">
        <v>1010440</v>
      </c>
      <c r="Q232" s="17">
        <v>292803</v>
      </c>
      <c r="R232" s="17">
        <v>127244</v>
      </c>
      <c r="S232" s="17">
        <v>7865</v>
      </c>
      <c r="T232" s="17">
        <v>3281</v>
      </c>
      <c r="U232" s="17">
        <v>31688</v>
      </c>
      <c r="V232" s="17">
        <v>10647</v>
      </c>
      <c r="W232" s="17">
        <v>0</v>
      </c>
      <c r="X232" s="17">
        <v>204406</v>
      </c>
      <c r="Y232" s="17">
        <v>0</v>
      </c>
      <c r="Z232" s="17">
        <v>0</v>
      </c>
      <c r="AA232" s="17">
        <v>10877939</v>
      </c>
      <c r="AB232" s="17">
        <v>0</v>
      </c>
    </row>
    <row r="233" spans="1:28" x14ac:dyDescent="0.3">
      <c r="A233" s="15" t="s">
        <v>459</v>
      </c>
      <c r="B233" s="14" t="s">
        <v>460</v>
      </c>
      <c r="C233" s="14">
        <v>1</v>
      </c>
      <c r="D233" s="14">
        <v>0</v>
      </c>
      <c r="E233" s="17">
        <v>16025541</v>
      </c>
      <c r="F233" s="17">
        <v>0</v>
      </c>
      <c r="G233" s="17">
        <v>0</v>
      </c>
      <c r="H233" s="17">
        <v>0</v>
      </c>
      <c r="I233" s="17">
        <v>1976913</v>
      </c>
      <c r="J233" s="17">
        <v>717802</v>
      </c>
      <c r="K233" s="17">
        <v>0</v>
      </c>
      <c r="L233" s="17">
        <v>0</v>
      </c>
      <c r="M233" s="17">
        <v>0</v>
      </c>
      <c r="N233" s="17">
        <v>0</v>
      </c>
      <c r="O233" s="17">
        <v>0</v>
      </c>
      <c r="P233" s="17">
        <v>1618963</v>
      </c>
      <c r="Q233" s="17">
        <v>447256</v>
      </c>
      <c r="R233" s="17">
        <v>419079</v>
      </c>
      <c r="S233" s="17">
        <v>19534</v>
      </c>
      <c r="T233" s="17">
        <v>8150</v>
      </c>
      <c r="U233" s="17">
        <v>76366</v>
      </c>
      <c r="V233" s="17">
        <v>24899</v>
      </c>
      <c r="W233" s="17">
        <v>0</v>
      </c>
      <c r="X233" s="17">
        <v>830569</v>
      </c>
      <c r="Y233" s="17">
        <v>0</v>
      </c>
      <c r="Z233" s="17">
        <v>0</v>
      </c>
      <c r="AA233" s="17">
        <v>22165072</v>
      </c>
      <c r="AB233" s="17">
        <v>0</v>
      </c>
    </row>
    <row r="234" spans="1:28" x14ac:dyDescent="0.3">
      <c r="A234" s="15" t="s">
        <v>461</v>
      </c>
      <c r="B234" s="14" t="s">
        <v>462</v>
      </c>
      <c r="C234" s="14">
        <v>1</v>
      </c>
      <c r="D234" s="14">
        <v>0</v>
      </c>
      <c r="E234" s="17">
        <v>9659726</v>
      </c>
      <c r="F234" s="17">
        <v>0</v>
      </c>
      <c r="G234" s="17">
        <v>0</v>
      </c>
      <c r="H234" s="17">
        <v>0</v>
      </c>
      <c r="I234" s="17">
        <v>713394</v>
      </c>
      <c r="J234" s="17">
        <v>1419624</v>
      </c>
      <c r="K234" s="17">
        <v>53104</v>
      </c>
      <c r="L234" s="17">
        <v>0</v>
      </c>
      <c r="M234" s="17">
        <v>0</v>
      </c>
      <c r="N234" s="17">
        <v>0</v>
      </c>
      <c r="O234" s="17">
        <v>0</v>
      </c>
      <c r="P234" s="17">
        <v>781789</v>
      </c>
      <c r="Q234" s="17">
        <v>39501</v>
      </c>
      <c r="R234" s="17">
        <v>63738</v>
      </c>
      <c r="S234" s="17">
        <v>1906</v>
      </c>
      <c r="T234" s="17">
        <v>3643</v>
      </c>
      <c r="U234" s="17">
        <v>31446</v>
      </c>
      <c r="V234" s="17">
        <v>10921</v>
      </c>
      <c r="W234" s="17">
        <v>0</v>
      </c>
      <c r="X234" s="17">
        <v>318269</v>
      </c>
      <c r="Y234" s="17">
        <v>0</v>
      </c>
      <c r="Z234" s="17">
        <v>0</v>
      </c>
      <c r="AA234" s="17">
        <v>13097061</v>
      </c>
      <c r="AB234" s="17">
        <v>0</v>
      </c>
    </row>
    <row r="235" spans="1:28" x14ac:dyDescent="0.3">
      <c r="A235" s="15" t="s">
        <v>463</v>
      </c>
      <c r="B235" s="14" t="s">
        <v>464</v>
      </c>
      <c r="C235" s="14">
        <v>1</v>
      </c>
      <c r="D235" s="14">
        <v>0</v>
      </c>
      <c r="E235" s="17">
        <v>7311701</v>
      </c>
      <c r="F235" s="17">
        <v>0</v>
      </c>
      <c r="G235" s="17">
        <v>0</v>
      </c>
      <c r="H235" s="17">
        <v>0</v>
      </c>
      <c r="I235" s="17">
        <v>921811</v>
      </c>
      <c r="J235" s="17">
        <v>877699</v>
      </c>
      <c r="K235" s="17">
        <v>0</v>
      </c>
      <c r="L235" s="17">
        <v>0</v>
      </c>
      <c r="M235" s="17">
        <v>0</v>
      </c>
      <c r="N235" s="17">
        <v>0</v>
      </c>
      <c r="O235" s="17">
        <v>0</v>
      </c>
      <c r="P235" s="17">
        <v>996341</v>
      </c>
      <c r="Q235" s="17">
        <v>86365</v>
      </c>
      <c r="R235" s="17">
        <v>58602</v>
      </c>
      <c r="S235" s="17">
        <v>10472</v>
      </c>
      <c r="T235" s="17">
        <v>4368</v>
      </c>
      <c r="U235" s="17">
        <v>41882</v>
      </c>
      <c r="V235" s="17">
        <v>12992</v>
      </c>
      <c r="W235" s="17">
        <v>0</v>
      </c>
      <c r="X235" s="17">
        <v>124245</v>
      </c>
      <c r="Y235" s="17">
        <v>0</v>
      </c>
      <c r="Z235" s="17">
        <v>0</v>
      </c>
      <c r="AA235" s="17">
        <v>10446478</v>
      </c>
      <c r="AB235" s="17">
        <v>0</v>
      </c>
    </row>
    <row r="236" spans="1:28" x14ac:dyDescent="0.3">
      <c r="A236" s="15" t="s">
        <v>465</v>
      </c>
      <c r="B236" s="14" t="s">
        <v>466</v>
      </c>
      <c r="C236" s="14">
        <v>1</v>
      </c>
      <c r="D236" s="14">
        <v>0</v>
      </c>
      <c r="E236" s="17">
        <v>2969563</v>
      </c>
      <c r="F236" s="17">
        <v>0</v>
      </c>
      <c r="G236" s="17">
        <v>0</v>
      </c>
      <c r="H236" s="17">
        <v>0</v>
      </c>
      <c r="I236" s="17">
        <v>395691</v>
      </c>
      <c r="J236" s="17">
        <v>552916</v>
      </c>
      <c r="K236" s="17">
        <v>0</v>
      </c>
      <c r="L236" s="17">
        <v>0</v>
      </c>
      <c r="M236" s="17">
        <v>0</v>
      </c>
      <c r="N236" s="17">
        <v>0</v>
      </c>
      <c r="O236" s="17">
        <v>0</v>
      </c>
      <c r="P236" s="17">
        <v>500557</v>
      </c>
      <c r="Q236" s="17">
        <v>107373</v>
      </c>
      <c r="R236" s="17">
        <v>0</v>
      </c>
      <c r="S236" s="17">
        <v>3266</v>
      </c>
      <c r="T236" s="17">
        <v>1362</v>
      </c>
      <c r="U236" s="17">
        <v>11767</v>
      </c>
      <c r="V236" s="17">
        <v>4084</v>
      </c>
      <c r="W236" s="17">
        <v>0</v>
      </c>
      <c r="X236" s="17">
        <v>30843</v>
      </c>
      <c r="Y236" s="17">
        <v>0</v>
      </c>
      <c r="Z236" s="17">
        <v>0</v>
      </c>
      <c r="AA236" s="17">
        <v>4577422</v>
      </c>
      <c r="AB236" s="17">
        <v>0</v>
      </c>
    </row>
    <row r="237" spans="1:28" x14ac:dyDescent="0.3">
      <c r="A237" s="15" t="s">
        <v>467</v>
      </c>
      <c r="B237" s="14" t="s">
        <v>468</v>
      </c>
      <c r="C237" s="14">
        <v>1</v>
      </c>
      <c r="D237" s="14">
        <v>0</v>
      </c>
      <c r="E237" s="17">
        <v>6567018</v>
      </c>
      <c r="F237" s="17">
        <v>0</v>
      </c>
      <c r="G237" s="17">
        <v>0</v>
      </c>
      <c r="H237" s="17">
        <v>0</v>
      </c>
      <c r="I237" s="17">
        <v>1172925</v>
      </c>
      <c r="J237" s="17">
        <v>1273280</v>
      </c>
      <c r="K237" s="17">
        <v>0</v>
      </c>
      <c r="L237" s="17">
        <v>0</v>
      </c>
      <c r="M237" s="17">
        <v>0</v>
      </c>
      <c r="N237" s="17">
        <v>0</v>
      </c>
      <c r="O237" s="17">
        <v>0</v>
      </c>
      <c r="P237" s="17">
        <v>546368</v>
      </c>
      <c r="Q237" s="17">
        <v>122558</v>
      </c>
      <c r="R237" s="17">
        <v>0</v>
      </c>
      <c r="S237" s="17">
        <v>19879</v>
      </c>
      <c r="T237" s="17">
        <v>8293</v>
      </c>
      <c r="U237" s="17">
        <v>78754</v>
      </c>
      <c r="V237" s="17">
        <v>19108</v>
      </c>
      <c r="W237" s="17">
        <v>0</v>
      </c>
      <c r="X237" s="17">
        <v>162000</v>
      </c>
      <c r="Y237" s="17">
        <v>0</v>
      </c>
      <c r="Z237" s="17">
        <v>0</v>
      </c>
      <c r="AA237" s="17">
        <v>9970183</v>
      </c>
      <c r="AB237" s="17">
        <v>0</v>
      </c>
    </row>
    <row r="238" spans="1:28" x14ac:dyDescent="0.3">
      <c r="A238" s="15" t="s">
        <v>469</v>
      </c>
      <c r="B238" s="14" t="s">
        <v>470</v>
      </c>
      <c r="C238" s="14">
        <v>1</v>
      </c>
      <c r="D238" s="14">
        <v>0</v>
      </c>
      <c r="E238" s="17">
        <v>4591078</v>
      </c>
      <c r="F238" s="17">
        <v>0</v>
      </c>
      <c r="G238" s="17">
        <v>158847</v>
      </c>
      <c r="H238" s="17">
        <v>0</v>
      </c>
      <c r="I238" s="17">
        <v>606837</v>
      </c>
      <c r="J238" s="17">
        <v>486541</v>
      </c>
      <c r="K238" s="17">
        <v>0</v>
      </c>
      <c r="L238" s="17">
        <v>0</v>
      </c>
      <c r="M238" s="17">
        <v>0</v>
      </c>
      <c r="N238" s="17">
        <v>0</v>
      </c>
      <c r="O238" s="17">
        <v>0</v>
      </c>
      <c r="P238" s="17">
        <v>467291</v>
      </c>
      <c r="Q238" s="17">
        <v>9348</v>
      </c>
      <c r="R238" s="17">
        <v>0</v>
      </c>
      <c r="S238" s="17">
        <v>4929</v>
      </c>
      <c r="T238" s="17">
        <v>2056</v>
      </c>
      <c r="U238" s="17">
        <v>19339</v>
      </c>
      <c r="V238" s="17">
        <v>4945</v>
      </c>
      <c r="W238" s="17">
        <v>0</v>
      </c>
      <c r="X238" s="17">
        <v>165247</v>
      </c>
      <c r="Y238" s="17">
        <v>0</v>
      </c>
      <c r="Z238" s="17">
        <v>0</v>
      </c>
      <c r="AA238" s="17">
        <v>6516458</v>
      </c>
      <c r="AB238" s="17">
        <v>0</v>
      </c>
    </row>
    <row r="239" spans="1:28" x14ac:dyDescent="0.3">
      <c r="A239" s="15" t="s">
        <v>471</v>
      </c>
      <c r="B239" s="14" t="s">
        <v>472</v>
      </c>
      <c r="C239" s="14">
        <v>1</v>
      </c>
      <c r="D239" s="14">
        <v>0</v>
      </c>
      <c r="E239" s="17">
        <v>7878779</v>
      </c>
      <c r="F239" s="17">
        <v>0</v>
      </c>
      <c r="G239" s="17">
        <v>0</v>
      </c>
      <c r="H239" s="17">
        <v>0</v>
      </c>
      <c r="I239" s="17">
        <v>1266582</v>
      </c>
      <c r="J239" s="17">
        <v>1618676</v>
      </c>
      <c r="K239" s="17">
        <v>0</v>
      </c>
      <c r="L239" s="17">
        <v>0</v>
      </c>
      <c r="M239" s="17">
        <v>0</v>
      </c>
      <c r="N239" s="17">
        <v>0</v>
      </c>
      <c r="O239" s="17">
        <v>0</v>
      </c>
      <c r="P239" s="17">
        <v>934828</v>
      </c>
      <c r="Q239" s="17">
        <v>90533</v>
      </c>
      <c r="R239" s="17">
        <v>94261</v>
      </c>
      <c r="S239" s="17">
        <v>8344</v>
      </c>
      <c r="T239" s="17">
        <v>3481</v>
      </c>
      <c r="U239" s="17">
        <v>32795</v>
      </c>
      <c r="V239" s="17">
        <v>10002</v>
      </c>
      <c r="W239" s="17">
        <v>0</v>
      </c>
      <c r="X239" s="17">
        <v>99759</v>
      </c>
      <c r="Y239" s="17">
        <v>0</v>
      </c>
      <c r="Z239" s="17">
        <v>0</v>
      </c>
      <c r="AA239" s="17">
        <v>12038040</v>
      </c>
      <c r="AB239" s="17">
        <v>0</v>
      </c>
    </row>
    <row r="240" spans="1:28" x14ac:dyDescent="0.3">
      <c r="A240" s="15" t="s">
        <v>473</v>
      </c>
      <c r="B240" s="14" t="s">
        <v>474</v>
      </c>
      <c r="C240" s="14">
        <v>1</v>
      </c>
      <c r="D240" s="14">
        <v>0</v>
      </c>
      <c r="E240" s="17">
        <v>3550392</v>
      </c>
      <c r="F240" s="17">
        <v>0</v>
      </c>
      <c r="G240" s="17">
        <v>0</v>
      </c>
      <c r="H240" s="17">
        <v>0</v>
      </c>
      <c r="I240" s="17">
        <v>395430</v>
      </c>
      <c r="J240" s="17">
        <v>603347</v>
      </c>
      <c r="K240" s="17">
        <v>0</v>
      </c>
      <c r="L240" s="17">
        <v>0</v>
      </c>
      <c r="M240" s="17">
        <v>0</v>
      </c>
      <c r="N240" s="17">
        <v>0</v>
      </c>
      <c r="O240" s="17">
        <v>0</v>
      </c>
      <c r="P240" s="17">
        <v>422905</v>
      </c>
      <c r="Q240" s="17">
        <v>33004</v>
      </c>
      <c r="R240" s="17">
        <v>58139</v>
      </c>
      <c r="S240" s="17">
        <v>9168</v>
      </c>
      <c r="T240" s="17">
        <v>3311</v>
      </c>
      <c r="U240" s="17">
        <v>31281</v>
      </c>
      <c r="V240" s="17">
        <v>9005</v>
      </c>
      <c r="W240" s="17">
        <v>0</v>
      </c>
      <c r="X240" s="17">
        <v>69500</v>
      </c>
      <c r="Y240" s="17">
        <v>7730</v>
      </c>
      <c r="Z240" s="17">
        <v>0</v>
      </c>
      <c r="AA240" s="17">
        <v>5193212</v>
      </c>
      <c r="AB240" s="17">
        <v>0</v>
      </c>
    </row>
    <row r="241" spans="1:28" x14ac:dyDescent="0.3">
      <c r="A241" s="15" t="s">
        <v>475</v>
      </c>
      <c r="B241" s="14" t="s">
        <v>476</v>
      </c>
      <c r="C241" s="14">
        <v>1</v>
      </c>
      <c r="D241" s="14">
        <v>0</v>
      </c>
      <c r="E241" s="17">
        <v>11121845</v>
      </c>
      <c r="F241" s="17">
        <v>0</v>
      </c>
      <c r="G241" s="17">
        <v>0</v>
      </c>
      <c r="H241" s="17">
        <v>0</v>
      </c>
      <c r="I241" s="17">
        <v>1427319</v>
      </c>
      <c r="J241" s="17">
        <v>1350298</v>
      </c>
      <c r="K241" s="17">
        <v>0</v>
      </c>
      <c r="L241" s="17">
        <v>0</v>
      </c>
      <c r="M241" s="17">
        <v>0</v>
      </c>
      <c r="N241" s="17">
        <v>0</v>
      </c>
      <c r="O241" s="17">
        <v>0</v>
      </c>
      <c r="P241" s="17">
        <v>1803767</v>
      </c>
      <c r="Q241" s="17">
        <v>499867</v>
      </c>
      <c r="R241" s="17">
        <v>180078</v>
      </c>
      <c r="S241" s="17">
        <v>19474</v>
      </c>
      <c r="T241" s="17">
        <v>2746</v>
      </c>
      <c r="U241" s="17">
        <v>77182</v>
      </c>
      <c r="V241" s="17">
        <v>25231</v>
      </c>
      <c r="W241" s="17">
        <v>0</v>
      </c>
      <c r="X241" s="17">
        <v>273524</v>
      </c>
      <c r="Y241" s="17">
        <v>0</v>
      </c>
      <c r="Z241" s="17">
        <v>0</v>
      </c>
      <c r="AA241" s="17">
        <v>16781331</v>
      </c>
      <c r="AB241" s="17">
        <v>0</v>
      </c>
    </row>
    <row r="242" spans="1:28" x14ac:dyDescent="0.3">
      <c r="A242" s="15" t="s">
        <v>477</v>
      </c>
      <c r="B242" s="14" t="s">
        <v>478</v>
      </c>
      <c r="C242" s="14">
        <v>1</v>
      </c>
      <c r="D242" s="14">
        <v>0</v>
      </c>
      <c r="E242" s="17">
        <v>4565580</v>
      </c>
      <c r="F242" s="17">
        <v>0</v>
      </c>
      <c r="G242" s="17">
        <v>0</v>
      </c>
      <c r="H242" s="17">
        <v>0</v>
      </c>
      <c r="I242" s="17">
        <v>465513</v>
      </c>
      <c r="J242" s="17">
        <v>967681</v>
      </c>
      <c r="K242" s="17">
        <v>0</v>
      </c>
      <c r="L242" s="17">
        <v>0</v>
      </c>
      <c r="M242" s="17">
        <v>0</v>
      </c>
      <c r="N242" s="17">
        <v>0</v>
      </c>
      <c r="O242" s="17">
        <v>0</v>
      </c>
      <c r="P242" s="17">
        <v>470133</v>
      </c>
      <c r="Q242" s="17">
        <v>74754</v>
      </c>
      <c r="R242" s="17">
        <v>0</v>
      </c>
      <c r="S242" s="17">
        <v>6637</v>
      </c>
      <c r="T242" s="17">
        <v>2768</v>
      </c>
      <c r="U242" s="17">
        <v>25106</v>
      </c>
      <c r="V242" s="17">
        <v>8480</v>
      </c>
      <c r="W242" s="17">
        <v>0</v>
      </c>
      <c r="X242" s="17">
        <v>274117</v>
      </c>
      <c r="Y242" s="17">
        <v>0</v>
      </c>
      <c r="Z242" s="17">
        <v>0</v>
      </c>
      <c r="AA242" s="17">
        <v>6860769</v>
      </c>
      <c r="AB242" s="17">
        <v>0</v>
      </c>
    </row>
    <row r="243" spans="1:28" x14ac:dyDescent="0.3">
      <c r="A243" s="15" t="s">
        <v>479</v>
      </c>
      <c r="B243" s="14" t="s">
        <v>480</v>
      </c>
      <c r="C243" s="14">
        <v>1</v>
      </c>
      <c r="D243" s="14">
        <v>0</v>
      </c>
      <c r="E243" s="17">
        <v>17757675</v>
      </c>
      <c r="F243" s="17">
        <v>0</v>
      </c>
      <c r="G243" s="17">
        <v>0</v>
      </c>
      <c r="H243" s="17">
        <v>0</v>
      </c>
      <c r="I243" s="17">
        <v>2296136</v>
      </c>
      <c r="J243" s="17">
        <v>2488907</v>
      </c>
      <c r="K243" s="17">
        <v>100036</v>
      </c>
      <c r="L243" s="17">
        <v>0</v>
      </c>
      <c r="M243" s="17">
        <v>0</v>
      </c>
      <c r="N243" s="17">
        <v>0</v>
      </c>
      <c r="O243" s="17">
        <v>0</v>
      </c>
      <c r="P243" s="17">
        <v>2051741</v>
      </c>
      <c r="Q243" s="17">
        <v>642930</v>
      </c>
      <c r="R243" s="17">
        <v>132828</v>
      </c>
      <c r="S243" s="17">
        <v>29466</v>
      </c>
      <c r="T243" s="17">
        <v>12293</v>
      </c>
      <c r="U243" s="17">
        <v>110559</v>
      </c>
      <c r="V243" s="17">
        <v>38034</v>
      </c>
      <c r="W243" s="17">
        <v>0</v>
      </c>
      <c r="X243" s="17">
        <v>274186</v>
      </c>
      <c r="Y243" s="17">
        <v>0</v>
      </c>
      <c r="Z243" s="17">
        <v>0</v>
      </c>
      <c r="AA243" s="17">
        <v>25934791</v>
      </c>
      <c r="AB243" s="17">
        <v>0</v>
      </c>
    </row>
    <row r="244" spans="1:28" x14ac:dyDescent="0.3">
      <c r="A244" s="15" t="s">
        <v>481</v>
      </c>
      <c r="B244" s="14" t="s">
        <v>482</v>
      </c>
      <c r="C244" s="14">
        <v>1</v>
      </c>
      <c r="D244" s="14">
        <v>0</v>
      </c>
      <c r="E244" s="17">
        <v>5381409</v>
      </c>
      <c r="F244" s="17">
        <v>0</v>
      </c>
      <c r="G244" s="17">
        <v>0</v>
      </c>
      <c r="H244" s="17">
        <v>0</v>
      </c>
      <c r="I244" s="17">
        <v>727444</v>
      </c>
      <c r="J244" s="17">
        <v>1041082</v>
      </c>
      <c r="K244" s="17">
        <v>0</v>
      </c>
      <c r="L244" s="17">
        <v>0</v>
      </c>
      <c r="M244" s="17">
        <v>0</v>
      </c>
      <c r="N244" s="17">
        <v>0</v>
      </c>
      <c r="O244" s="17">
        <v>0</v>
      </c>
      <c r="P244" s="17">
        <v>926587</v>
      </c>
      <c r="Q244" s="17">
        <v>108890</v>
      </c>
      <c r="R244" s="17">
        <v>0</v>
      </c>
      <c r="S244" s="17">
        <v>5933</v>
      </c>
      <c r="T244" s="17">
        <v>2475</v>
      </c>
      <c r="U244" s="17">
        <v>22776</v>
      </c>
      <c r="V244" s="17">
        <v>8127</v>
      </c>
      <c r="W244" s="17">
        <v>0</v>
      </c>
      <c r="X244" s="17">
        <v>69466</v>
      </c>
      <c r="Y244" s="17">
        <v>0</v>
      </c>
      <c r="Z244" s="17">
        <v>0</v>
      </c>
      <c r="AA244" s="17">
        <v>8294189</v>
      </c>
      <c r="AB244" s="17">
        <v>0</v>
      </c>
    </row>
    <row r="245" spans="1:28" x14ac:dyDescent="0.3">
      <c r="A245" s="15" t="s">
        <v>483</v>
      </c>
      <c r="B245" s="14" t="s">
        <v>484</v>
      </c>
      <c r="C245" s="14">
        <v>1</v>
      </c>
      <c r="D245" s="14">
        <v>0</v>
      </c>
      <c r="E245" s="17">
        <v>13718502</v>
      </c>
      <c r="F245" s="17">
        <v>0</v>
      </c>
      <c r="G245" s="17">
        <v>0</v>
      </c>
      <c r="H245" s="17">
        <v>34675</v>
      </c>
      <c r="I245" s="17">
        <v>2831747</v>
      </c>
      <c r="J245" s="17">
        <v>2232324</v>
      </c>
      <c r="K245" s="17">
        <v>0</v>
      </c>
      <c r="L245" s="17">
        <v>0</v>
      </c>
      <c r="M245" s="17">
        <v>0</v>
      </c>
      <c r="N245" s="17">
        <v>0</v>
      </c>
      <c r="O245" s="17">
        <v>0</v>
      </c>
      <c r="P245" s="17">
        <v>1505556</v>
      </c>
      <c r="Q245" s="17">
        <v>429209</v>
      </c>
      <c r="R245" s="17">
        <v>45923</v>
      </c>
      <c r="S245" s="17">
        <v>27728</v>
      </c>
      <c r="T245" s="17">
        <v>11568</v>
      </c>
      <c r="U245" s="17">
        <v>108404</v>
      </c>
      <c r="V245" s="17">
        <v>34716</v>
      </c>
      <c r="W245" s="17">
        <v>0</v>
      </c>
      <c r="X245" s="17">
        <v>615160</v>
      </c>
      <c r="Y245" s="17">
        <v>0</v>
      </c>
      <c r="Z245" s="17">
        <v>0</v>
      </c>
      <c r="AA245" s="17">
        <v>21595512</v>
      </c>
      <c r="AB245" s="17">
        <v>0</v>
      </c>
    </row>
    <row r="246" spans="1:28" x14ac:dyDescent="0.3">
      <c r="A246" s="15" t="s">
        <v>485</v>
      </c>
      <c r="B246" s="14" t="s">
        <v>486</v>
      </c>
      <c r="C246" s="14">
        <v>1</v>
      </c>
      <c r="D246" s="14">
        <v>0</v>
      </c>
      <c r="E246" s="17">
        <v>10276462</v>
      </c>
      <c r="F246" s="17">
        <v>0</v>
      </c>
      <c r="G246" s="17">
        <v>0</v>
      </c>
      <c r="H246" s="17">
        <v>0</v>
      </c>
      <c r="I246" s="17">
        <v>2927441</v>
      </c>
      <c r="J246" s="17">
        <v>3103862</v>
      </c>
      <c r="K246" s="17">
        <v>95369</v>
      </c>
      <c r="L246" s="17">
        <v>0</v>
      </c>
      <c r="M246" s="17">
        <v>0</v>
      </c>
      <c r="N246" s="17">
        <v>0</v>
      </c>
      <c r="O246" s="17">
        <v>0</v>
      </c>
      <c r="P246" s="17">
        <v>2826363</v>
      </c>
      <c r="Q246" s="17">
        <v>671925</v>
      </c>
      <c r="R246" s="17">
        <v>761009</v>
      </c>
      <c r="S246" s="17">
        <v>80383</v>
      </c>
      <c r="T246" s="17">
        <v>33537</v>
      </c>
      <c r="U246" s="17">
        <v>221642</v>
      </c>
      <c r="V246" s="17">
        <v>87394</v>
      </c>
      <c r="W246" s="17">
        <v>773304</v>
      </c>
      <c r="X246" s="17">
        <v>475200</v>
      </c>
      <c r="Y246" s="17">
        <v>0</v>
      </c>
      <c r="Z246" s="17">
        <v>0</v>
      </c>
      <c r="AA246" s="17">
        <v>22333891</v>
      </c>
      <c r="AB246" s="17">
        <v>0</v>
      </c>
    </row>
    <row r="247" spans="1:28" x14ac:dyDescent="0.3">
      <c r="A247" s="15" t="s">
        <v>487</v>
      </c>
      <c r="B247" s="14" t="s">
        <v>488</v>
      </c>
      <c r="C247" s="14">
        <v>1</v>
      </c>
      <c r="D247" s="14">
        <v>0</v>
      </c>
      <c r="E247" s="17">
        <v>24275849</v>
      </c>
      <c r="F247" s="17">
        <v>0</v>
      </c>
      <c r="G247" s="17">
        <v>1154706</v>
      </c>
      <c r="H247" s="17">
        <v>0</v>
      </c>
      <c r="I247" s="17">
        <v>4476806</v>
      </c>
      <c r="J247" s="17">
        <v>6827085</v>
      </c>
      <c r="K247" s="17">
        <v>0</v>
      </c>
      <c r="L247" s="17">
        <v>0</v>
      </c>
      <c r="M247" s="17">
        <v>0</v>
      </c>
      <c r="N247" s="17">
        <v>0</v>
      </c>
      <c r="O247" s="17">
        <v>0</v>
      </c>
      <c r="P247" s="17">
        <v>3480236</v>
      </c>
      <c r="Q247" s="17">
        <v>1962043</v>
      </c>
      <c r="R247" s="17">
        <v>757180</v>
      </c>
      <c r="S247" s="17">
        <v>63935</v>
      </c>
      <c r="T247" s="17">
        <v>26675</v>
      </c>
      <c r="U247" s="17">
        <v>232185</v>
      </c>
      <c r="V247" s="17">
        <v>73850</v>
      </c>
      <c r="W247" s="17">
        <v>0</v>
      </c>
      <c r="X247" s="17">
        <v>900000</v>
      </c>
      <c r="Y247" s="17">
        <v>0</v>
      </c>
      <c r="Z247" s="17">
        <v>0</v>
      </c>
      <c r="AA247" s="17">
        <v>44230550</v>
      </c>
      <c r="AB247" s="17">
        <v>0</v>
      </c>
    </row>
    <row r="248" spans="1:28" x14ac:dyDescent="0.3">
      <c r="A248" s="15" t="s">
        <v>489</v>
      </c>
      <c r="B248" s="14" t="s">
        <v>490</v>
      </c>
      <c r="C248" s="14">
        <v>1</v>
      </c>
      <c r="D248" s="14">
        <v>0</v>
      </c>
      <c r="E248" s="17">
        <v>72342509</v>
      </c>
      <c r="F248" s="17">
        <v>501473</v>
      </c>
      <c r="G248" s="17">
        <v>0</v>
      </c>
      <c r="H248" s="17">
        <v>0</v>
      </c>
      <c r="I248" s="17">
        <v>14174023</v>
      </c>
      <c r="J248" s="17">
        <v>9519569</v>
      </c>
      <c r="K248" s="17">
        <v>0</v>
      </c>
      <c r="L248" s="17">
        <v>0</v>
      </c>
      <c r="M248" s="17">
        <v>0</v>
      </c>
      <c r="N248" s="17">
        <v>0</v>
      </c>
      <c r="O248" s="17">
        <v>0</v>
      </c>
      <c r="P248" s="17">
        <v>7943567</v>
      </c>
      <c r="Q248" s="17">
        <v>1417570</v>
      </c>
      <c r="R248" s="17">
        <v>1463972</v>
      </c>
      <c r="S248" s="17">
        <v>177648</v>
      </c>
      <c r="T248" s="17">
        <v>74118</v>
      </c>
      <c r="U248" s="17">
        <v>661487</v>
      </c>
      <c r="V248" s="17">
        <v>224138</v>
      </c>
      <c r="W248" s="17">
        <v>0</v>
      </c>
      <c r="X248" s="17">
        <v>1157225</v>
      </c>
      <c r="Y248" s="17">
        <v>0</v>
      </c>
      <c r="Z248" s="17">
        <v>0</v>
      </c>
      <c r="AA248" s="17">
        <v>109657299</v>
      </c>
      <c r="AB248" s="17">
        <v>0</v>
      </c>
    </row>
    <row r="249" spans="1:28" x14ac:dyDescent="0.3">
      <c r="A249" s="15" t="s">
        <v>491</v>
      </c>
      <c r="B249" s="14" t="s">
        <v>492</v>
      </c>
      <c r="C249" s="14">
        <v>1</v>
      </c>
      <c r="D249" s="14">
        <v>0</v>
      </c>
      <c r="E249" s="17">
        <v>17290165</v>
      </c>
      <c r="F249" s="17">
        <v>195274</v>
      </c>
      <c r="G249" s="17">
        <v>0</v>
      </c>
      <c r="H249" s="17">
        <v>0</v>
      </c>
      <c r="I249" s="17">
        <v>3491254</v>
      </c>
      <c r="J249" s="17">
        <v>8236157</v>
      </c>
      <c r="K249" s="17">
        <v>0</v>
      </c>
      <c r="L249" s="17">
        <v>0</v>
      </c>
      <c r="M249" s="17">
        <v>0</v>
      </c>
      <c r="N249" s="17">
        <v>0</v>
      </c>
      <c r="O249" s="17">
        <v>0</v>
      </c>
      <c r="P249" s="17">
        <v>3738259</v>
      </c>
      <c r="Q249" s="17">
        <v>883425</v>
      </c>
      <c r="R249" s="17">
        <v>797597</v>
      </c>
      <c r="S249" s="17">
        <v>50423</v>
      </c>
      <c r="T249" s="17">
        <v>21037</v>
      </c>
      <c r="U249" s="17">
        <v>182498</v>
      </c>
      <c r="V249" s="17">
        <v>59953</v>
      </c>
      <c r="W249" s="17">
        <v>0</v>
      </c>
      <c r="X249" s="17">
        <v>698897</v>
      </c>
      <c r="Y249" s="17">
        <v>0</v>
      </c>
      <c r="Z249" s="17">
        <v>0</v>
      </c>
      <c r="AA249" s="17">
        <v>35644939</v>
      </c>
      <c r="AB249" s="17">
        <v>0</v>
      </c>
    </row>
    <row r="250" spans="1:28" x14ac:dyDescent="0.3">
      <c r="A250" s="15" t="s">
        <v>493</v>
      </c>
      <c r="B250" s="14" t="s">
        <v>494</v>
      </c>
      <c r="C250" s="14">
        <v>1</v>
      </c>
      <c r="D250" s="14">
        <v>0</v>
      </c>
      <c r="E250" s="17">
        <v>19250025</v>
      </c>
      <c r="F250" s="17">
        <v>0</v>
      </c>
      <c r="G250" s="17">
        <v>0</v>
      </c>
      <c r="H250" s="17">
        <v>0</v>
      </c>
      <c r="I250" s="17">
        <v>1737968</v>
      </c>
      <c r="J250" s="17">
        <v>3537688</v>
      </c>
      <c r="K250" s="17">
        <v>0</v>
      </c>
      <c r="L250" s="17">
        <v>0</v>
      </c>
      <c r="M250" s="17">
        <v>0</v>
      </c>
      <c r="N250" s="17">
        <v>0</v>
      </c>
      <c r="O250" s="17">
        <v>0</v>
      </c>
      <c r="P250" s="17">
        <v>3238400</v>
      </c>
      <c r="Q250" s="17">
        <v>640899</v>
      </c>
      <c r="R250" s="17">
        <v>647455</v>
      </c>
      <c r="S250" s="17">
        <v>55471</v>
      </c>
      <c r="T250" s="17">
        <v>23143</v>
      </c>
      <c r="U250" s="17">
        <v>215700</v>
      </c>
      <c r="V250" s="17">
        <v>70436</v>
      </c>
      <c r="W250" s="17">
        <v>0</v>
      </c>
      <c r="X250" s="17">
        <v>495300</v>
      </c>
      <c r="Y250" s="17">
        <v>0</v>
      </c>
      <c r="Z250" s="17">
        <v>0</v>
      </c>
      <c r="AA250" s="17">
        <v>29912485</v>
      </c>
      <c r="AB250" s="17">
        <v>0</v>
      </c>
    </row>
    <row r="251" spans="1:28" x14ac:dyDescent="0.3">
      <c r="A251" s="15" t="s">
        <v>495</v>
      </c>
      <c r="B251" s="14" t="s">
        <v>496</v>
      </c>
      <c r="C251" s="14">
        <v>1</v>
      </c>
      <c r="D251" s="14">
        <v>0</v>
      </c>
      <c r="E251" s="17">
        <v>9084240</v>
      </c>
      <c r="F251" s="17">
        <v>0</v>
      </c>
      <c r="G251" s="17">
        <v>0</v>
      </c>
      <c r="H251" s="17">
        <v>0</v>
      </c>
      <c r="I251" s="17">
        <v>2170554</v>
      </c>
      <c r="J251" s="17">
        <v>4425504</v>
      </c>
      <c r="K251" s="17">
        <v>202571</v>
      </c>
      <c r="L251" s="17">
        <v>0</v>
      </c>
      <c r="M251" s="17">
        <v>0</v>
      </c>
      <c r="N251" s="17">
        <v>0</v>
      </c>
      <c r="O251" s="17">
        <v>0</v>
      </c>
      <c r="P251" s="17">
        <v>2012923</v>
      </c>
      <c r="Q251" s="17">
        <v>233605</v>
      </c>
      <c r="R251" s="17">
        <v>275408</v>
      </c>
      <c r="S251" s="17">
        <v>33586</v>
      </c>
      <c r="T251" s="17">
        <v>14012</v>
      </c>
      <c r="U251" s="17">
        <v>126519</v>
      </c>
      <c r="V251" s="17">
        <v>38034</v>
      </c>
      <c r="W251" s="17">
        <v>0</v>
      </c>
      <c r="X251" s="17">
        <v>329737</v>
      </c>
      <c r="Y251" s="17">
        <v>0</v>
      </c>
      <c r="Z251" s="17">
        <v>0</v>
      </c>
      <c r="AA251" s="17">
        <v>18946693</v>
      </c>
      <c r="AB251" s="17">
        <v>0</v>
      </c>
    </row>
    <row r="252" spans="1:28" x14ac:dyDescent="0.3">
      <c r="A252" s="15" t="s">
        <v>497</v>
      </c>
      <c r="B252" s="14" t="s">
        <v>498</v>
      </c>
      <c r="C252" s="14">
        <v>1</v>
      </c>
      <c r="D252" s="14">
        <v>0</v>
      </c>
      <c r="E252" s="17">
        <v>22875760</v>
      </c>
      <c r="F252" s="17">
        <v>0</v>
      </c>
      <c r="G252" s="17">
        <v>0</v>
      </c>
      <c r="H252" s="17">
        <v>0</v>
      </c>
      <c r="I252" s="17">
        <v>3071631</v>
      </c>
      <c r="J252" s="17">
        <v>7021697</v>
      </c>
      <c r="K252" s="17">
        <v>0</v>
      </c>
      <c r="L252" s="17">
        <v>0</v>
      </c>
      <c r="M252" s="17">
        <v>0</v>
      </c>
      <c r="N252" s="17">
        <v>0</v>
      </c>
      <c r="O252" s="17">
        <v>0</v>
      </c>
      <c r="P252" s="17">
        <v>2917175</v>
      </c>
      <c r="Q252" s="17">
        <v>1095433</v>
      </c>
      <c r="R252" s="17">
        <v>449584</v>
      </c>
      <c r="S252" s="17">
        <v>53614</v>
      </c>
      <c r="T252" s="17">
        <v>22368</v>
      </c>
      <c r="U252" s="17">
        <v>215351</v>
      </c>
      <c r="V252" s="17">
        <v>66518</v>
      </c>
      <c r="W252" s="17">
        <v>0</v>
      </c>
      <c r="X252" s="17">
        <v>487464</v>
      </c>
      <c r="Y252" s="17">
        <v>0</v>
      </c>
      <c r="Z252" s="17">
        <v>0</v>
      </c>
      <c r="AA252" s="17">
        <v>38276595</v>
      </c>
      <c r="AB252" s="17">
        <v>0</v>
      </c>
    </row>
    <row r="253" spans="1:28" x14ac:dyDescent="0.3">
      <c r="A253" s="15" t="s">
        <v>499</v>
      </c>
      <c r="B253" s="14" t="s">
        <v>500</v>
      </c>
      <c r="C253" s="14">
        <v>1</v>
      </c>
      <c r="D253" s="14">
        <v>0</v>
      </c>
      <c r="E253" s="17">
        <v>24738814</v>
      </c>
      <c r="F253" s="17">
        <v>0</v>
      </c>
      <c r="G253" s="17">
        <v>0</v>
      </c>
      <c r="H253" s="17">
        <v>0</v>
      </c>
      <c r="I253" s="17">
        <v>5004171</v>
      </c>
      <c r="J253" s="17">
        <v>4674211</v>
      </c>
      <c r="K253" s="17">
        <v>0</v>
      </c>
      <c r="L253" s="17">
        <v>0</v>
      </c>
      <c r="M253" s="17">
        <v>0</v>
      </c>
      <c r="N253" s="17">
        <v>0</v>
      </c>
      <c r="O253" s="17">
        <v>0</v>
      </c>
      <c r="P253" s="17">
        <v>4326477</v>
      </c>
      <c r="Q253" s="17">
        <v>811145</v>
      </c>
      <c r="R253" s="17">
        <v>422515</v>
      </c>
      <c r="S253" s="17">
        <v>65568</v>
      </c>
      <c r="T253" s="17">
        <v>27356</v>
      </c>
      <c r="U253" s="17">
        <v>253970</v>
      </c>
      <c r="V253" s="17">
        <v>83468</v>
      </c>
      <c r="W253" s="17">
        <v>0</v>
      </c>
      <c r="X253" s="17">
        <v>889390</v>
      </c>
      <c r="Y253" s="17">
        <v>0</v>
      </c>
      <c r="Z253" s="17">
        <v>0</v>
      </c>
      <c r="AA253" s="17">
        <v>41297085</v>
      </c>
      <c r="AB253" s="17">
        <v>0</v>
      </c>
    </row>
    <row r="254" spans="1:28" x14ac:dyDescent="0.3">
      <c r="A254" s="15" t="s">
        <v>501</v>
      </c>
      <c r="B254" s="14" t="s">
        <v>502</v>
      </c>
      <c r="C254" s="14">
        <v>1</v>
      </c>
      <c r="D254" s="14">
        <v>0</v>
      </c>
      <c r="E254" s="17">
        <v>15886407</v>
      </c>
      <c r="F254" s="17">
        <v>0</v>
      </c>
      <c r="G254" s="17">
        <v>0</v>
      </c>
      <c r="H254" s="17">
        <v>0</v>
      </c>
      <c r="I254" s="17">
        <v>3834244</v>
      </c>
      <c r="J254" s="17">
        <v>6520272</v>
      </c>
      <c r="K254" s="17">
        <v>0</v>
      </c>
      <c r="L254" s="17">
        <v>0</v>
      </c>
      <c r="M254" s="17">
        <v>0</v>
      </c>
      <c r="N254" s="17">
        <v>0</v>
      </c>
      <c r="O254" s="17">
        <v>0</v>
      </c>
      <c r="P254" s="17">
        <v>4302813</v>
      </c>
      <c r="Q254" s="17">
        <v>850029</v>
      </c>
      <c r="R254" s="17">
        <v>618661</v>
      </c>
      <c r="S254" s="17">
        <v>83888</v>
      </c>
      <c r="T254" s="17">
        <v>35000</v>
      </c>
      <c r="U254" s="17">
        <v>281814</v>
      </c>
      <c r="V254" s="17">
        <v>95000</v>
      </c>
      <c r="W254" s="17">
        <v>0</v>
      </c>
      <c r="X254" s="17">
        <v>626400</v>
      </c>
      <c r="Y254" s="17">
        <v>0</v>
      </c>
      <c r="Z254" s="17">
        <v>0</v>
      </c>
      <c r="AA254" s="17">
        <v>33134528</v>
      </c>
      <c r="AB254" s="17">
        <v>0</v>
      </c>
    </row>
    <row r="255" spans="1:28" x14ac:dyDescent="0.3">
      <c r="A255" s="15" t="s">
        <v>503</v>
      </c>
      <c r="B255" s="14" t="s">
        <v>504</v>
      </c>
      <c r="C255" s="14">
        <v>1</v>
      </c>
      <c r="D255" s="14">
        <v>0</v>
      </c>
      <c r="E255" s="17">
        <v>25072813</v>
      </c>
      <c r="F255" s="17">
        <v>0</v>
      </c>
      <c r="G255" s="17">
        <v>0</v>
      </c>
      <c r="H255" s="17">
        <v>0</v>
      </c>
      <c r="I255" s="17">
        <v>4648798</v>
      </c>
      <c r="J255" s="17">
        <v>5750058</v>
      </c>
      <c r="K255" s="17">
        <v>0</v>
      </c>
      <c r="L255" s="17">
        <v>0</v>
      </c>
      <c r="M255" s="17">
        <v>0</v>
      </c>
      <c r="N255" s="17">
        <v>0</v>
      </c>
      <c r="O255" s="17">
        <v>0</v>
      </c>
      <c r="P255" s="17">
        <v>3759298</v>
      </c>
      <c r="Q255" s="17">
        <v>1936771</v>
      </c>
      <c r="R255" s="17">
        <v>565478</v>
      </c>
      <c r="S255" s="17">
        <v>83754</v>
      </c>
      <c r="T255" s="17">
        <v>34943</v>
      </c>
      <c r="U255" s="17">
        <v>339423</v>
      </c>
      <c r="V255" s="17">
        <v>92412</v>
      </c>
      <c r="W255" s="17">
        <v>0</v>
      </c>
      <c r="X255" s="17">
        <v>808200</v>
      </c>
      <c r="Y255" s="17">
        <v>0</v>
      </c>
      <c r="Z255" s="17">
        <v>0</v>
      </c>
      <c r="AA255" s="17">
        <v>43091948</v>
      </c>
      <c r="AB255" s="17">
        <v>0</v>
      </c>
    </row>
    <row r="256" spans="1:28" x14ac:dyDescent="0.3">
      <c r="A256" s="15" t="s">
        <v>505</v>
      </c>
      <c r="B256" s="14" t="s">
        <v>506</v>
      </c>
      <c r="C256" s="14">
        <v>1</v>
      </c>
      <c r="D256" s="14">
        <v>0</v>
      </c>
      <c r="E256" s="17">
        <v>7036438</v>
      </c>
      <c r="F256" s="17">
        <v>0</v>
      </c>
      <c r="G256" s="17">
        <v>325321</v>
      </c>
      <c r="H256" s="17">
        <v>0</v>
      </c>
      <c r="I256" s="17">
        <v>364142</v>
      </c>
      <c r="J256" s="17">
        <v>1343791</v>
      </c>
      <c r="K256" s="17">
        <v>0</v>
      </c>
      <c r="L256" s="17">
        <v>0</v>
      </c>
      <c r="M256" s="17">
        <v>0</v>
      </c>
      <c r="N256" s="17">
        <v>0</v>
      </c>
      <c r="O256" s="17">
        <v>0</v>
      </c>
      <c r="P256" s="17">
        <v>1328496</v>
      </c>
      <c r="Q256" s="17">
        <v>282237</v>
      </c>
      <c r="R256" s="17">
        <v>125130</v>
      </c>
      <c r="S256" s="17">
        <v>16643</v>
      </c>
      <c r="T256" s="17">
        <v>6943</v>
      </c>
      <c r="U256" s="17">
        <v>57318</v>
      </c>
      <c r="V256" s="17">
        <v>18633</v>
      </c>
      <c r="W256" s="17">
        <v>0</v>
      </c>
      <c r="X256" s="17">
        <v>100510</v>
      </c>
      <c r="Y256" s="17">
        <v>0</v>
      </c>
      <c r="Z256" s="17">
        <v>0</v>
      </c>
      <c r="AA256" s="17">
        <v>11005602</v>
      </c>
      <c r="AB256" s="17">
        <v>0</v>
      </c>
    </row>
    <row r="257" spans="1:28" x14ac:dyDescent="0.3">
      <c r="A257" s="15" t="s">
        <v>507</v>
      </c>
      <c r="B257" s="14" t="s">
        <v>508</v>
      </c>
      <c r="C257" s="14">
        <v>1</v>
      </c>
      <c r="D257" s="14">
        <v>0</v>
      </c>
      <c r="E257" s="17">
        <v>11275831</v>
      </c>
      <c r="F257" s="17">
        <v>0</v>
      </c>
      <c r="G257" s="17">
        <v>0</v>
      </c>
      <c r="H257" s="17">
        <v>0</v>
      </c>
      <c r="I257" s="17">
        <v>3406300</v>
      </c>
      <c r="J257" s="17">
        <v>4503556</v>
      </c>
      <c r="K257" s="17">
        <v>0</v>
      </c>
      <c r="L257" s="17">
        <v>0</v>
      </c>
      <c r="M257" s="17">
        <v>0</v>
      </c>
      <c r="N257" s="17">
        <v>0</v>
      </c>
      <c r="O257" s="17">
        <v>0</v>
      </c>
      <c r="P257" s="17">
        <v>3617129</v>
      </c>
      <c r="Q257" s="17">
        <v>350977</v>
      </c>
      <c r="R257" s="17">
        <v>341551</v>
      </c>
      <c r="S257" s="17">
        <v>92172</v>
      </c>
      <c r="T257" s="17">
        <v>38456</v>
      </c>
      <c r="U257" s="17">
        <v>349384</v>
      </c>
      <c r="V257" s="17">
        <v>92916</v>
      </c>
      <c r="W257" s="17">
        <v>0</v>
      </c>
      <c r="X257" s="17">
        <v>626400</v>
      </c>
      <c r="Y257" s="17">
        <v>0</v>
      </c>
      <c r="Z257" s="17">
        <v>0</v>
      </c>
      <c r="AA257" s="17">
        <v>24694672</v>
      </c>
      <c r="AB257" s="17">
        <v>0</v>
      </c>
    </row>
    <row r="258" spans="1:28" x14ac:dyDescent="0.3">
      <c r="A258" s="15" t="s">
        <v>509</v>
      </c>
      <c r="B258" s="14" t="s">
        <v>510</v>
      </c>
      <c r="C258" s="14">
        <v>1</v>
      </c>
      <c r="D258" s="14">
        <v>0</v>
      </c>
      <c r="E258" s="17">
        <v>23554009</v>
      </c>
      <c r="F258" s="17">
        <v>0</v>
      </c>
      <c r="G258" s="17">
        <v>0</v>
      </c>
      <c r="H258" s="17">
        <v>0</v>
      </c>
      <c r="I258" s="17">
        <v>4744537</v>
      </c>
      <c r="J258" s="17">
        <v>8546222</v>
      </c>
      <c r="K258" s="17">
        <v>0</v>
      </c>
      <c r="L258" s="17">
        <v>0</v>
      </c>
      <c r="M258" s="17">
        <v>0</v>
      </c>
      <c r="N258" s="17">
        <v>0</v>
      </c>
      <c r="O258" s="17">
        <v>0</v>
      </c>
      <c r="P258" s="17">
        <v>3327821</v>
      </c>
      <c r="Q258" s="17">
        <v>1213566</v>
      </c>
      <c r="R258" s="17">
        <v>520792</v>
      </c>
      <c r="S258" s="17">
        <v>56026</v>
      </c>
      <c r="T258" s="17">
        <v>23375</v>
      </c>
      <c r="U258" s="17">
        <v>231486</v>
      </c>
      <c r="V258" s="17">
        <v>70597</v>
      </c>
      <c r="W258" s="17">
        <v>0</v>
      </c>
      <c r="X258" s="17">
        <v>451696</v>
      </c>
      <c r="Y258" s="17">
        <v>0</v>
      </c>
      <c r="Z258" s="17">
        <v>0</v>
      </c>
      <c r="AA258" s="17">
        <v>42740127</v>
      </c>
      <c r="AB258" s="17">
        <v>0</v>
      </c>
    </row>
    <row r="259" spans="1:28" x14ac:dyDescent="0.3">
      <c r="A259" s="15" t="s">
        <v>511</v>
      </c>
      <c r="B259" s="14" t="s">
        <v>512</v>
      </c>
      <c r="C259" s="14">
        <v>1</v>
      </c>
      <c r="D259" s="14">
        <v>1</v>
      </c>
      <c r="E259" s="17">
        <v>486514073</v>
      </c>
      <c r="F259" s="17">
        <v>8061468</v>
      </c>
      <c r="G259" s="17">
        <v>0</v>
      </c>
      <c r="H259" s="17">
        <v>0</v>
      </c>
      <c r="I259" s="17">
        <v>24286576</v>
      </c>
      <c r="J259" s="17">
        <v>82296825</v>
      </c>
      <c r="K259" s="17">
        <v>0</v>
      </c>
      <c r="L259" s="17">
        <v>0</v>
      </c>
      <c r="M259" s="17">
        <v>1614961</v>
      </c>
      <c r="N259" s="17">
        <v>4322452</v>
      </c>
      <c r="O259" s="17">
        <v>3972920</v>
      </c>
      <c r="P259" s="17">
        <v>0</v>
      </c>
      <c r="Q259" s="17">
        <v>6416108</v>
      </c>
      <c r="R259" s="17">
        <v>9912655</v>
      </c>
      <c r="S259" s="17">
        <v>466208</v>
      </c>
      <c r="T259" s="17">
        <v>194512</v>
      </c>
      <c r="U259" s="17">
        <v>1864816</v>
      </c>
      <c r="V259" s="17">
        <v>661426</v>
      </c>
      <c r="W259" s="17">
        <v>0</v>
      </c>
      <c r="X259" s="17">
        <v>36188959</v>
      </c>
      <c r="Y259" s="17">
        <v>0</v>
      </c>
      <c r="Z259" s="17">
        <v>0</v>
      </c>
      <c r="AA259" s="17">
        <v>666773959</v>
      </c>
      <c r="AB259" s="17">
        <v>0</v>
      </c>
    </row>
    <row r="260" spans="1:28" x14ac:dyDescent="0.3">
      <c r="A260" s="15" t="s">
        <v>513</v>
      </c>
      <c r="B260" s="14" t="s">
        <v>514</v>
      </c>
      <c r="C260" s="14">
        <v>1</v>
      </c>
      <c r="D260" s="14">
        <v>0</v>
      </c>
      <c r="E260" s="17">
        <v>23719656</v>
      </c>
      <c r="F260" s="17">
        <v>0</v>
      </c>
      <c r="G260" s="17">
        <v>0</v>
      </c>
      <c r="H260" s="17">
        <v>0</v>
      </c>
      <c r="I260" s="17">
        <v>6663312</v>
      </c>
      <c r="J260" s="17">
        <v>4477790</v>
      </c>
      <c r="K260" s="17">
        <v>0</v>
      </c>
      <c r="L260" s="17">
        <v>0</v>
      </c>
      <c r="M260" s="17">
        <v>0</v>
      </c>
      <c r="N260" s="17">
        <v>0</v>
      </c>
      <c r="O260" s="17">
        <v>0</v>
      </c>
      <c r="P260" s="17">
        <v>3775356</v>
      </c>
      <c r="Q260" s="17">
        <v>2162851</v>
      </c>
      <c r="R260" s="17">
        <v>707418</v>
      </c>
      <c r="S260" s="17">
        <v>81027</v>
      </c>
      <c r="T260" s="17">
        <v>33806</v>
      </c>
      <c r="U260" s="17">
        <v>331093</v>
      </c>
      <c r="V260" s="17">
        <v>81419</v>
      </c>
      <c r="W260" s="17">
        <v>0</v>
      </c>
      <c r="X260" s="17">
        <v>555039</v>
      </c>
      <c r="Y260" s="17">
        <v>0</v>
      </c>
      <c r="Z260" s="17">
        <v>0</v>
      </c>
      <c r="AA260" s="17">
        <v>42588767</v>
      </c>
      <c r="AB260" s="17">
        <v>0</v>
      </c>
    </row>
    <row r="261" spans="1:28" x14ac:dyDescent="0.3">
      <c r="A261" s="15" t="s">
        <v>515</v>
      </c>
      <c r="B261" s="14" t="s">
        <v>516</v>
      </c>
      <c r="C261" s="14">
        <v>1</v>
      </c>
      <c r="D261" s="14">
        <v>0</v>
      </c>
      <c r="E261" s="17">
        <v>28840641</v>
      </c>
      <c r="F261" s="17">
        <v>0</v>
      </c>
      <c r="G261" s="17">
        <v>0</v>
      </c>
      <c r="H261" s="17">
        <v>0</v>
      </c>
      <c r="I261" s="17">
        <v>4665632</v>
      </c>
      <c r="J261" s="17">
        <v>4461881</v>
      </c>
      <c r="K261" s="17">
        <v>0</v>
      </c>
      <c r="L261" s="17">
        <v>0</v>
      </c>
      <c r="M261" s="17">
        <v>0</v>
      </c>
      <c r="N261" s="17">
        <v>0</v>
      </c>
      <c r="O261" s="17">
        <v>0</v>
      </c>
      <c r="P261" s="17">
        <v>4188092</v>
      </c>
      <c r="Q261" s="17">
        <v>1427353</v>
      </c>
      <c r="R261" s="17">
        <v>742779</v>
      </c>
      <c r="S261" s="17">
        <v>47262</v>
      </c>
      <c r="T261" s="17">
        <v>19718</v>
      </c>
      <c r="U261" s="17">
        <v>184536</v>
      </c>
      <c r="V261" s="17">
        <v>59402</v>
      </c>
      <c r="W261" s="17">
        <v>0</v>
      </c>
      <c r="X261" s="17">
        <v>359327</v>
      </c>
      <c r="Y261" s="17">
        <v>0</v>
      </c>
      <c r="Z261" s="17">
        <v>0</v>
      </c>
      <c r="AA261" s="17">
        <v>44996623</v>
      </c>
      <c r="AB261" s="17">
        <v>0</v>
      </c>
    </row>
    <row r="262" spans="1:28" x14ac:dyDescent="0.3">
      <c r="A262" s="15" t="s">
        <v>517</v>
      </c>
      <c r="B262" s="14" t="s">
        <v>518</v>
      </c>
      <c r="C262" s="14">
        <v>1</v>
      </c>
      <c r="D262" s="14">
        <v>0</v>
      </c>
      <c r="E262" s="17">
        <v>31839516</v>
      </c>
      <c r="F262" s="17">
        <v>0</v>
      </c>
      <c r="G262" s="17">
        <v>0</v>
      </c>
      <c r="H262" s="17">
        <v>0</v>
      </c>
      <c r="I262" s="17">
        <v>7286018</v>
      </c>
      <c r="J262" s="17">
        <v>10052963</v>
      </c>
      <c r="K262" s="17">
        <v>0</v>
      </c>
      <c r="L262" s="17">
        <v>0</v>
      </c>
      <c r="M262" s="17">
        <v>0</v>
      </c>
      <c r="N262" s="17">
        <v>0</v>
      </c>
      <c r="O262" s="17">
        <v>0</v>
      </c>
      <c r="P262" s="17">
        <v>6690218</v>
      </c>
      <c r="Q262" s="17">
        <v>591519</v>
      </c>
      <c r="R262" s="17">
        <v>849968</v>
      </c>
      <c r="S262" s="17">
        <v>124634</v>
      </c>
      <c r="T262" s="17">
        <v>52000</v>
      </c>
      <c r="U262" s="17">
        <v>505610</v>
      </c>
      <c r="V262" s="17">
        <v>134297</v>
      </c>
      <c r="W262" s="17">
        <v>0</v>
      </c>
      <c r="X262" s="17">
        <v>1422900</v>
      </c>
      <c r="Y262" s="17">
        <v>0</v>
      </c>
      <c r="Z262" s="17">
        <v>0</v>
      </c>
      <c r="AA262" s="17">
        <v>59549643</v>
      </c>
      <c r="AB262" s="17">
        <v>0</v>
      </c>
    </row>
    <row r="263" spans="1:28" x14ac:dyDescent="0.3">
      <c r="A263" s="15" t="s">
        <v>519</v>
      </c>
      <c r="B263" s="14" t="s">
        <v>520</v>
      </c>
      <c r="C263" s="14">
        <v>1</v>
      </c>
      <c r="D263" s="14">
        <v>0</v>
      </c>
      <c r="E263" s="17">
        <v>4578511</v>
      </c>
      <c r="F263" s="17">
        <v>0</v>
      </c>
      <c r="G263" s="17">
        <v>181923</v>
      </c>
      <c r="H263" s="17">
        <v>0</v>
      </c>
      <c r="I263" s="17">
        <v>747328</v>
      </c>
      <c r="J263" s="17">
        <v>1604373</v>
      </c>
      <c r="K263" s="17">
        <v>0</v>
      </c>
      <c r="L263" s="17">
        <v>0</v>
      </c>
      <c r="M263" s="17">
        <v>0</v>
      </c>
      <c r="N263" s="17">
        <v>0</v>
      </c>
      <c r="O263" s="17">
        <v>0</v>
      </c>
      <c r="P263" s="17">
        <v>1213114</v>
      </c>
      <c r="Q263" s="17">
        <v>158615</v>
      </c>
      <c r="R263" s="17">
        <v>283351</v>
      </c>
      <c r="S263" s="17">
        <v>9184</v>
      </c>
      <c r="T263" s="17">
        <v>3956</v>
      </c>
      <c r="U263" s="17">
        <v>36756</v>
      </c>
      <c r="V263" s="17">
        <v>9942</v>
      </c>
      <c r="W263" s="17">
        <v>0</v>
      </c>
      <c r="X263" s="17">
        <v>192040</v>
      </c>
      <c r="Y263" s="17">
        <v>0</v>
      </c>
      <c r="Z263" s="17">
        <v>0</v>
      </c>
      <c r="AA263" s="17">
        <v>9019093</v>
      </c>
      <c r="AB263" s="17">
        <v>0</v>
      </c>
    </row>
    <row r="264" spans="1:28" x14ac:dyDescent="0.3">
      <c r="A264" s="15" t="s">
        <v>521</v>
      </c>
      <c r="B264" s="14" t="s">
        <v>522</v>
      </c>
      <c r="C264" s="14">
        <v>1</v>
      </c>
      <c r="D264" s="14">
        <v>0</v>
      </c>
      <c r="E264" s="17">
        <v>36003464</v>
      </c>
      <c r="F264" s="17">
        <v>0</v>
      </c>
      <c r="G264" s="17">
        <v>0</v>
      </c>
      <c r="H264" s="17">
        <v>0</v>
      </c>
      <c r="I264" s="17">
        <v>4082506</v>
      </c>
      <c r="J264" s="17">
        <v>7654628</v>
      </c>
      <c r="K264" s="17">
        <v>68851</v>
      </c>
      <c r="L264" s="17">
        <v>0</v>
      </c>
      <c r="M264" s="17">
        <v>0</v>
      </c>
      <c r="N264" s="17">
        <v>0</v>
      </c>
      <c r="O264" s="17">
        <v>0</v>
      </c>
      <c r="P264" s="17">
        <v>3459757</v>
      </c>
      <c r="Q264" s="17">
        <v>452266</v>
      </c>
      <c r="R264" s="17">
        <v>773728</v>
      </c>
      <c r="S264" s="17">
        <v>57329</v>
      </c>
      <c r="T264" s="17">
        <v>23375</v>
      </c>
      <c r="U264" s="17">
        <v>226185</v>
      </c>
      <c r="V264" s="17">
        <v>76777</v>
      </c>
      <c r="W264" s="17">
        <v>0</v>
      </c>
      <c r="X264" s="17">
        <v>2171705</v>
      </c>
      <c r="Y264" s="17">
        <v>0</v>
      </c>
      <c r="Z264" s="17">
        <v>0</v>
      </c>
      <c r="AA264" s="17">
        <v>55050571</v>
      </c>
      <c r="AB264" s="17">
        <v>0</v>
      </c>
    </row>
    <row r="265" spans="1:28" x14ac:dyDescent="0.3">
      <c r="A265" s="15" t="s">
        <v>523</v>
      </c>
      <c r="B265" s="14" t="s">
        <v>524</v>
      </c>
      <c r="C265" s="14">
        <v>1</v>
      </c>
      <c r="D265" s="14">
        <v>0</v>
      </c>
      <c r="E265" s="17">
        <v>9287552</v>
      </c>
      <c r="F265" s="17">
        <v>0</v>
      </c>
      <c r="G265" s="17">
        <v>0</v>
      </c>
      <c r="H265" s="17">
        <v>0</v>
      </c>
      <c r="I265" s="17">
        <v>1308448</v>
      </c>
      <c r="J265" s="17">
        <v>2813297</v>
      </c>
      <c r="K265" s="17">
        <v>0</v>
      </c>
      <c r="L265" s="17">
        <v>0</v>
      </c>
      <c r="M265" s="17">
        <v>0</v>
      </c>
      <c r="N265" s="17">
        <v>0</v>
      </c>
      <c r="O265" s="17">
        <v>0</v>
      </c>
      <c r="P265" s="17">
        <v>1279796</v>
      </c>
      <c r="Q265" s="17">
        <v>199605</v>
      </c>
      <c r="R265" s="17">
        <v>208735</v>
      </c>
      <c r="S265" s="17">
        <v>12808</v>
      </c>
      <c r="T265" s="17">
        <v>5343</v>
      </c>
      <c r="U265" s="17">
        <v>46950</v>
      </c>
      <c r="V265" s="17">
        <v>15974</v>
      </c>
      <c r="W265" s="17">
        <v>0</v>
      </c>
      <c r="X265" s="17">
        <v>348112</v>
      </c>
      <c r="Y265" s="17">
        <v>0</v>
      </c>
      <c r="Z265" s="17">
        <v>0</v>
      </c>
      <c r="AA265" s="17">
        <v>15526620</v>
      </c>
      <c r="AB265" s="17">
        <v>0</v>
      </c>
    </row>
    <row r="266" spans="1:28" x14ac:dyDescent="0.3">
      <c r="A266" s="15" t="s">
        <v>525</v>
      </c>
      <c r="B266" s="14" t="s">
        <v>526</v>
      </c>
      <c r="C266" s="14">
        <v>1</v>
      </c>
      <c r="D266" s="14">
        <v>0</v>
      </c>
      <c r="E266" s="17">
        <v>11993207</v>
      </c>
      <c r="F266" s="17">
        <v>0</v>
      </c>
      <c r="G266" s="17">
        <v>0</v>
      </c>
      <c r="H266" s="17">
        <v>0</v>
      </c>
      <c r="I266" s="17">
        <v>1673640</v>
      </c>
      <c r="J266" s="17">
        <v>2163577</v>
      </c>
      <c r="K266" s="17">
        <v>0</v>
      </c>
      <c r="L266" s="17">
        <v>0</v>
      </c>
      <c r="M266" s="17">
        <v>0</v>
      </c>
      <c r="N266" s="17">
        <v>0</v>
      </c>
      <c r="O266" s="17">
        <v>0</v>
      </c>
      <c r="P266" s="17">
        <v>1186425</v>
      </c>
      <c r="Q266" s="17">
        <v>254771</v>
      </c>
      <c r="R266" s="17">
        <v>108232</v>
      </c>
      <c r="S266" s="17">
        <v>18396</v>
      </c>
      <c r="T266" s="17">
        <v>7675</v>
      </c>
      <c r="U266" s="17">
        <v>70308</v>
      </c>
      <c r="V266" s="17">
        <v>21784</v>
      </c>
      <c r="W266" s="17">
        <v>0</v>
      </c>
      <c r="X266" s="17">
        <v>390003</v>
      </c>
      <c r="Y266" s="17">
        <v>0</v>
      </c>
      <c r="Z266" s="17">
        <v>0</v>
      </c>
      <c r="AA266" s="17">
        <v>17888018</v>
      </c>
      <c r="AB266" s="17">
        <v>0</v>
      </c>
    </row>
    <row r="267" spans="1:28" x14ac:dyDescent="0.3">
      <c r="A267" s="15" t="s">
        <v>527</v>
      </c>
      <c r="B267" s="14" t="s">
        <v>528</v>
      </c>
      <c r="C267" s="14">
        <v>1</v>
      </c>
      <c r="D267" s="14">
        <v>0</v>
      </c>
      <c r="E267" s="17">
        <v>10126699</v>
      </c>
      <c r="F267" s="17">
        <v>0</v>
      </c>
      <c r="G267" s="17">
        <v>344565</v>
      </c>
      <c r="H267" s="17">
        <v>0</v>
      </c>
      <c r="I267" s="17">
        <v>1164653</v>
      </c>
      <c r="J267" s="17">
        <v>1251254</v>
      </c>
      <c r="K267" s="17">
        <v>0</v>
      </c>
      <c r="L267" s="17">
        <v>0</v>
      </c>
      <c r="M267" s="17">
        <v>0</v>
      </c>
      <c r="N267" s="17">
        <v>0</v>
      </c>
      <c r="O267" s="17">
        <v>0</v>
      </c>
      <c r="P267" s="17">
        <v>1176515</v>
      </c>
      <c r="Q267" s="17">
        <v>220768</v>
      </c>
      <c r="R267" s="17">
        <v>273547</v>
      </c>
      <c r="S267" s="17">
        <v>10801</v>
      </c>
      <c r="T267" s="17">
        <v>4506</v>
      </c>
      <c r="U267" s="17">
        <v>39552</v>
      </c>
      <c r="V267" s="17">
        <v>13750</v>
      </c>
      <c r="W267" s="17">
        <v>0</v>
      </c>
      <c r="X267" s="17">
        <v>430702</v>
      </c>
      <c r="Y267" s="17">
        <v>0</v>
      </c>
      <c r="Z267" s="17">
        <v>0</v>
      </c>
      <c r="AA267" s="17">
        <v>15057312</v>
      </c>
      <c r="AB267" s="17">
        <v>0</v>
      </c>
    </row>
    <row r="268" spans="1:28" x14ac:dyDescent="0.3">
      <c r="A268" s="15" t="s">
        <v>529</v>
      </c>
      <c r="B268" s="14" t="s">
        <v>530</v>
      </c>
      <c r="C268" s="14">
        <v>1</v>
      </c>
      <c r="D268" s="14">
        <v>1</v>
      </c>
      <c r="E268" s="17">
        <v>9527384</v>
      </c>
      <c r="F268" s="17">
        <v>0</v>
      </c>
      <c r="G268" s="17">
        <v>150754</v>
      </c>
      <c r="H268" s="17">
        <v>0</v>
      </c>
      <c r="I268" s="17">
        <v>1131745</v>
      </c>
      <c r="J268" s="17">
        <v>2464740</v>
      </c>
      <c r="K268" s="17">
        <v>61638</v>
      </c>
      <c r="L268" s="17">
        <v>879696</v>
      </c>
      <c r="M268" s="17">
        <v>0</v>
      </c>
      <c r="N268" s="17">
        <v>0</v>
      </c>
      <c r="O268" s="17">
        <v>0</v>
      </c>
      <c r="P268" s="17">
        <v>873964</v>
      </c>
      <c r="Q268" s="17">
        <v>158529</v>
      </c>
      <c r="R268" s="17">
        <v>101710</v>
      </c>
      <c r="S268" s="17">
        <v>10696</v>
      </c>
      <c r="T268" s="17">
        <v>4462</v>
      </c>
      <c r="U268" s="17">
        <v>41008</v>
      </c>
      <c r="V268" s="17">
        <v>13944</v>
      </c>
      <c r="W268" s="17">
        <v>0</v>
      </c>
      <c r="X268" s="17">
        <v>137627</v>
      </c>
      <c r="Y268" s="17">
        <v>0</v>
      </c>
      <c r="Z268" s="17">
        <v>0</v>
      </c>
      <c r="AA268" s="17">
        <v>15557897</v>
      </c>
      <c r="AB268" s="17">
        <v>0</v>
      </c>
    </row>
    <row r="269" spans="1:28" x14ac:dyDescent="0.3">
      <c r="A269" s="15" t="s">
        <v>531</v>
      </c>
      <c r="B269" s="14" t="s">
        <v>532</v>
      </c>
      <c r="C269" s="14">
        <v>1</v>
      </c>
      <c r="D269" s="14">
        <v>0</v>
      </c>
      <c r="E269" s="17">
        <v>11829917</v>
      </c>
      <c r="F269" s="17">
        <v>0</v>
      </c>
      <c r="G269" s="17">
        <v>317335</v>
      </c>
      <c r="H269" s="17">
        <v>0</v>
      </c>
      <c r="I269" s="17">
        <v>1558676</v>
      </c>
      <c r="J269" s="17">
        <v>392928</v>
      </c>
      <c r="K269" s="17">
        <v>0</v>
      </c>
      <c r="L269" s="17">
        <v>0</v>
      </c>
      <c r="M269" s="17">
        <v>0</v>
      </c>
      <c r="N269" s="17">
        <v>0</v>
      </c>
      <c r="O269" s="17">
        <v>0</v>
      </c>
      <c r="P269" s="17">
        <v>921247</v>
      </c>
      <c r="Q269" s="17">
        <v>916178</v>
      </c>
      <c r="R269" s="17">
        <v>618809</v>
      </c>
      <c r="S269" s="17">
        <v>59681</v>
      </c>
      <c r="T269" s="17">
        <v>24311</v>
      </c>
      <c r="U269" s="17">
        <v>212555</v>
      </c>
      <c r="V269" s="17">
        <v>29406</v>
      </c>
      <c r="W269" s="17">
        <v>0</v>
      </c>
      <c r="X269" s="17">
        <v>216147</v>
      </c>
      <c r="Y269" s="17">
        <v>0</v>
      </c>
      <c r="Z269" s="17">
        <v>0</v>
      </c>
      <c r="AA269" s="17">
        <v>17097190</v>
      </c>
      <c r="AB269" s="17">
        <v>0</v>
      </c>
    </row>
    <row r="270" spans="1:28" x14ac:dyDescent="0.3">
      <c r="A270" s="15" t="s">
        <v>533</v>
      </c>
      <c r="B270" s="14" t="s">
        <v>534</v>
      </c>
      <c r="C270" s="14">
        <v>1</v>
      </c>
      <c r="D270" s="14">
        <v>1</v>
      </c>
      <c r="E270" s="17">
        <v>114592107</v>
      </c>
      <c r="F270" s="17">
        <v>9916632</v>
      </c>
      <c r="G270" s="17">
        <v>2687597</v>
      </c>
      <c r="H270" s="17">
        <v>0</v>
      </c>
      <c r="I270" s="17">
        <v>6101857</v>
      </c>
      <c r="J270" s="17">
        <v>4749811</v>
      </c>
      <c r="K270" s="17">
        <v>0</v>
      </c>
      <c r="L270" s="17">
        <v>0</v>
      </c>
      <c r="M270" s="17">
        <v>0</v>
      </c>
      <c r="N270" s="17">
        <v>0</v>
      </c>
      <c r="O270" s="17">
        <v>0</v>
      </c>
      <c r="P270" s="17">
        <v>3416562</v>
      </c>
      <c r="Q270" s="17">
        <v>11259899</v>
      </c>
      <c r="R270" s="17">
        <v>1733893</v>
      </c>
      <c r="S270" s="17">
        <v>149905</v>
      </c>
      <c r="T270" s="17">
        <v>5334</v>
      </c>
      <c r="U270" s="17">
        <v>547492</v>
      </c>
      <c r="V270" s="17">
        <v>211172</v>
      </c>
      <c r="W270" s="17">
        <v>0</v>
      </c>
      <c r="X270" s="17">
        <v>5955615</v>
      </c>
      <c r="Y270" s="17">
        <v>0</v>
      </c>
      <c r="Z270" s="17">
        <v>2520255</v>
      </c>
      <c r="AA270" s="17">
        <v>163848131</v>
      </c>
      <c r="AB270" s="17">
        <v>0</v>
      </c>
    </row>
    <row r="271" spans="1:28" x14ac:dyDescent="0.3">
      <c r="A271" s="15" t="s">
        <v>535</v>
      </c>
      <c r="B271" s="14" t="s">
        <v>536</v>
      </c>
      <c r="C271" s="14">
        <v>1</v>
      </c>
      <c r="D271" s="14">
        <v>0</v>
      </c>
      <c r="E271" s="17">
        <v>48803311</v>
      </c>
      <c r="F271" s="17">
        <v>3821270</v>
      </c>
      <c r="G271" s="17">
        <v>1755704</v>
      </c>
      <c r="H271" s="17">
        <v>0</v>
      </c>
      <c r="I271" s="17">
        <v>6240109</v>
      </c>
      <c r="J271" s="17">
        <v>1723194</v>
      </c>
      <c r="K271" s="17">
        <v>0</v>
      </c>
      <c r="L271" s="17">
        <v>0</v>
      </c>
      <c r="M271" s="17">
        <v>0</v>
      </c>
      <c r="N271" s="17">
        <v>0</v>
      </c>
      <c r="O271" s="17">
        <v>0</v>
      </c>
      <c r="P271" s="17">
        <v>3268941</v>
      </c>
      <c r="Q271" s="17">
        <v>4624344</v>
      </c>
      <c r="R271" s="17">
        <v>889178</v>
      </c>
      <c r="S271" s="17">
        <v>157875</v>
      </c>
      <c r="T271" s="17">
        <v>65868</v>
      </c>
      <c r="U271" s="17">
        <v>447826</v>
      </c>
      <c r="V271" s="17">
        <v>156342</v>
      </c>
      <c r="W271" s="17">
        <v>0</v>
      </c>
      <c r="X271" s="17">
        <v>3240000</v>
      </c>
      <c r="Y271" s="17">
        <v>0</v>
      </c>
      <c r="Z271" s="17">
        <v>0</v>
      </c>
      <c r="AA271" s="17">
        <v>75193962</v>
      </c>
      <c r="AB271" s="17">
        <v>2505635</v>
      </c>
    </row>
    <row r="272" spans="1:28" x14ac:dyDescent="0.3">
      <c r="A272" s="15" t="s">
        <v>537</v>
      </c>
      <c r="B272" s="14" t="s">
        <v>538</v>
      </c>
      <c r="C272" s="14">
        <v>1</v>
      </c>
      <c r="D272" s="14">
        <v>0</v>
      </c>
      <c r="E272" s="17">
        <v>31742978</v>
      </c>
      <c r="F272" s="17">
        <v>0</v>
      </c>
      <c r="G272" s="17">
        <v>3378742</v>
      </c>
      <c r="H272" s="17">
        <v>0</v>
      </c>
      <c r="I272" s="17">
        <v>4545280</v>
      </c>
      <c r="J272" s="17">
        <v>1442466</v>
      </c>
      <c r="K272" s="17">
        <v>0</v>
      </c>
      <c r="L272" s="17">
        <v>0</v>
      </c>
      <c r="M272" s="17">
        <v>0</v>
      </c>
      <c r="N272" s="17">
        <v>0</v>
      </c>
      <c r="O272" s="17">
        <v>0</v>
      </c>
      <c r="P272" s="17">
        <v>4510986</v>
      </c>
      <c r="Q272" s="17">
        <v>2557766</v>
      </c>
      <c r="R272" s="17">
        <v>494556</v>
      </c>
      <c r="S272" s="17">
        <v>110059</v>
      </c>
      <c r="T272" s="17">
        <v>30245</v>
      </c>
      <c r="U272" s="17">
        <v>457904</v>
      </c>
      <c r="V272" s="17">
        <v>102234</v>
      </c>
      <c r="W272" s="17">
        <v>0</v>
      </c>
      <c r="X272" s="17">
        <v>907200</v>
      </c>
      <c r="Y272" s="17">
        <v>33193</v>
      </c>
      <c r="Z272" s="17">
        <v>0</v>
      </c>
      <c r="AA272" s="17">
        <v>50313609</v>
      </c>
      <c r="AB272" s="17">
        <v>38575</v>
      </c>
    </row>
    <row r="273" spans="1:28" x14ac:dyDescent="0.3">
      <c r="A273" s="15" t="s">
        <v>539</v>
      </c>
      <c r="B273" s="14" t="s">
        <v>540</v>
      </c>
      <c r="C273" s="14">
        <v>1</v>
      </c>
      <c r="D273" s="14">
        <v>0</v>
      </c>
      <c r="E273" s="17">
        <v>10001285</v>
      </c>
      <c r="F273" s="17">
        <v>0</v>
      </c>
      <c r="G273" s="17">
        <v>947589</v>
      </c>
      <c r="H273" s="17">
        <v>0</v>
      </c>
      <c r="I273" s="17">
        <v>989956</v>
      </c>
      <c r="J273" s="17">
        <v>961578</v>
      </c>
      <c r="K273" s="17">
        <v>0</v>
      </c>
      <c r="L273" s="17">
        <v>0</v>
      </c>
      <c r="M273" s="17">
        <v>0</v>
      </c>
      <c r="N273" s="17">
        <v>0</v>
      </c>
      <c r="O273" s="17">
        <v>0</v>
      </c>
      <c r="P273" s="17">
        <v>1489189</v>
      </c>
      <c r="Q273" s="17">
        <v>491255</v>
      </c>
      <c r="R273" s="17">
        <v>200204</v>
      </c>
      <c r="S273" s="17">
        <v>30754</v>
      </c>
      <c r="T273" s="17">
        <v>12831</v>
      </c>
      <c r="U273" s="17">
        <v>122908</v>
      </c>
      <c r="V273" s="17">
        <v>29363</v>
      </c>
      <c r="W273" s="17">
        <v>0</v>
      </c>
      <c r="X273" s="17">
        <v>642600</v>
      </c>
      <c r="Y273" s="17">
        <v>4977</v>
      </c>
      <c r="Z273" s="17">
        <v>0</v>
      </c>
      <c r="AA273" s="17">
        <v>15924489</v>
      </c>
      <c r="AB273" s="17">
        <v>0</v>
      </c>
    </row>
    <row r="274" spans="1:28" x14ac:dyDescent="0.3">
      <c r="A274" s="15" t="s">
        <v>541</v>
      </c>
      <c r="B274" s="14" t="s">
        <v>542</v>
      </c>
      <c r="C274" s="14">
        <v>1</v>
      </c>
      <c r="D274" s="14">
        <v>0</v>
      </c>
      <c r="E274" s="17">
        <v>40817506</v>
      </c>
      <c r="F274" s="17">
        <v>0</v>
      </c>
      <c r="G274" s="17">
        <v>4406095</v>
      </c>
      <c r="H274" s="17">
        <v>0</v>
      </c>
      <c r="I274" s="17">
        <v>3650559</v>
      </c>
      <c r="J274" s="17">
        <v>3243367</v>
      </c>
      <c r="K274" s="17">
        <v>0</v>
      </c>
      <c r="L274" s="17">
        <v>0</v>
      </c>
      <c r="M274" s="17">
        <v>0</v>
      </c>
      <c r="N274" s="17">
        <v>0</v>
      </c>
      <c r="O274" s="17">
        <v>0</v>
      </c>
      <c r="P274" s="17">
        <v>4473608</v>
      </c>
      <c r="Q274" s="17">
        <v>1718604</v>
      </c>
      <c r="R274" s="17">
        <v>769872</v>
      </c>
      <c r="S274" s="17">
        <v>107602</v>
      </c>
      <c r="T274" s="17">
        <v>9515</v>
      </c>
      <c r="U274" s="17">
        <v>433089</v>
      </c>
      <c r="V274" s="17">
        <v>114380</v>
      </c>
      <c r="W274" s="17">
        <v>0</v>
      </c>
      <c r="X274" s="17">
        <v>1153283</v>
      </c>
      <c r="Y274" s="17">
        <v>208322</v>
      </c>
      <c r="Z274" s="17">
        <v>0</v>
      </c>
      <c r="AA274" s="17">
        <v>61105802</v>
      </c>
      <c r="AB274" s="17">
        <v>0</v>
      </c>
    </row>
    <row r="275" spans="1:28" x14ac:dyDescent="0.3">
      <c r="A275" s="15" t="s">
        <v>543</v>
      </c>
      <c r="B275" s="14" t="s">
        <v>544</v>
      </c>
      <c r="C275" s="14">
        <v>1</v>
      </c>
      <c r="D275" s="14">
        <v>0</v>
      </c>
      <c r="E275" s="17">
        <v>8469272</v>
      </c>
      <c r="F275" s="17">
        <v>0</v>
      </c>
      <c r="G275" s="17">
        <v>710955</v>
      </c>
      <c r="H275" s="17">
        <v>0</v>
      </c>
      <c r="I275" s="17">
        <v>1499851</v>
      </c>
      <c r="J275" s="17">
        <v>1467751</v>
      </c>
      <c r="K275" s="17">
        <v>0</v>
      </c>
      <c r="L275" s="17">
        <v>0</v>
      </c>
      <c r="M275" s="17">
        <v>0</v>
      </c>
      <c r="N275" s="17">
        <v>0</v>
      </c>
      <c r="O275" s="17">
        <v>0</v>
      </c>
      <c r="P275" s="17">
        <v>1898568</v>
      </c>
      <c r="Q275" s="17">
        <v>319604</v>
      </c>
      <c r="R275" s="17">
        <v>329307</v>
      </c>
      <c r="S275" s="17">
        <v>38664</v>
      </c>
      <c r="T275" s="17">
        <v>16131</v>
      </c>
      <c r="U275" s="17">
        <v>133846</v>
      </c>
      <c r="V275" s="17">
        <v>6058</v>
      </c>
      <c r="W275" s="17">
        <v>0</v>
      </c>
      <c r="X275" s="17">
        <v>329400</v>
      </c>
      <c r="Y275" s="17">
        <v>13483</v>
      </c>
      <c r="Z275" s="17">
        <v>0</v>
      </c>
      <c r="AA275" s="17">
        <v>15232890</v>
      </c>
      <c r="AB275" s="17">
        <v>0</v>
      </c>
    </row>
    <row r="276" spans="1:28" x14ac:dyDescent="0.3">
      <c r="A276" s="15" t="s">
        <v>545</v>
      </c>
      <c r="B276" s="14" t="s">
        <v>546</v>
      </c>
      <c r="C276" s="14">
        <v>1</v>
      </c>
      <c r="D276" s="14">
        <v>0</v>
      </c>
      <c r="E276" s="17">
        <v>2959691</v>
      </c>
      <c r="F276" s="17">
        <v>0</v>
      </c>
      <c r="G276" s="17">
        <v>413153</v>
      </c>
      <c r="H276" s="17">
        <v>0</v>
      </c>
      <c r="I276" s="17">
        <v>436877</v>
      </c>
      <c r="J276" s="17">
        <v>1046247</v>
      </c>
      <c r="K276" s="17">
        <v>0</v>
      </c>
      <c r="L276" s="17">
        <v>0</v>
      </c>
      <c r="M276" s="17">
        <v>0</v>
      </c>
      <c r="N276" s="17">
        <v>0</v>
      </c>
      <c r="O276" s="17">
        <v>0</v>
      </c>
      <c r="P276" s="17">
        <v>927067</v>
      </c>
      <c r="Q276" s="17">
        <v>52107</v>
      </c>
      <c r="R276" s="17">
        <v>0</v>
      </c>
      <c r="S276" s="17">
        <v>17003</v>
      </c>
      <c r="T276" s="17">
        <v>7093</v>
      </c>
      <c r="U276" s="17">
        <v>58017</v>
      </c>
      <c r="V276" s="17">
        <v>10932</v>
      </c>
      <c r="W276" s="17">
        <v>0</v>
      </c>
      <c r="X276" s="17">
        <v>50400</v>
      </c>
      <c r="Y276" s="17">
        <v>0</v>
      </c>
      <c r="Z276" s="17">
        <v>0</v>
      </c>
      <c r="AA276" s="17">
        <v>5978587</v>
      </c>
      <c r="AB276" s="17">
        <v>0</v>
      </c>
    </row>
    <row r="277" spans="1:28" x14ac:dyDescent="0.3">
      <c r="A277" s="15" t="s">
        <v>547</v>
      </c>
      <c r="B277" s="14" t="s">
        <v>548</v>
      </c>
      <c r="C277" s="14">
        <v>1</v>
      </c>
      <c r="D277" s="14">
        <v>0</v>
      </c>
      <c r="E277" s="17">
        <v>46544905</v>
      </c>
      <c r="F277" s="17">
        <v>1282306</v>
      </c>
      <c r="G277" s="17">
        <v>3926511</v>
      </c>
      <c r="H277" s="17">
        <v>0</v>
      </c>
      <c r="I277" s="17">
        <v>3953930</v>
      </c>
      <c r="J277" s="17">
        <v>14323482</v>
      </c>
      <c r="K277" s="17">
        <v>0</v>
      </c>
      <c r="L277" s="17">
        <v>0</v>
      </c>
      <c r="M277" s="17">
        <v>0</v>
      </c>
      <c r="N277" s="17">
        <v>0</v>
      </c>
      <c r="O277" s="17">
        <v>0</v>
      </c>
      <c r="P277" s="17">
        <v>1655564</v>
      </c>
      <c r="Q277" s="17">
        <v>2103936</v>
      </c>
      <c r="R277" s="17">
        <v>562216</v>
      </c>
      <c r="S277" s="17">
        <v>59426</v>
      </c>
      <c r="T277" s="17">
        <v>3747</v>
      </c>
      <c r="U277" s="17">
        <v>223972</v>
      </c>
      <c r="V277" s="17">
        <v>29725</v>
      </c>
      <c r="W277" s="17">
        <v>0</v>
      </c>
      <c r="X277" s="17">
        <v>1947439</v>
      </c>
      <c r="Y277" s="17">
        <v>0</v>
      </c>
      <c r="Z277" s="17">
        <v>0</v>
      </c>
      <c r="AA277" s="17">
        <v>76617159</v>
      </c>
      <c r="AB277" s="17">
        <v>0</v>
      </c>
    </row>
    <row r="278" spans="1:28" x14ac:dyDescent="0.3">
      <c r="A278" s="15" t="s">
        <v>549</v>
      </c>
      <c r="B278" s="14" t="s">
        <v>550</v>
      </c>
      <c r="C278" s="14">
        <v>1</v>
      </c>
      <c r="D278" s="14">
        <v>0</v>
      </c>
      <c r="E278" s="17">
        <v>67108061</v>
      </c>
      <c r="F278" s="17">
        <v>0</v>
      </c>
      <c r="G278" s="17">
        <v>3657932</v>
      </c>
      <c r="H278" s="17">
        <v>0</v>
      </c>
      <c r="I278" s="17">
        <v>6432111</v>
      </c>
      <c r="J278" s="17">
        <v>5668938</v>
      </c>
      <c r="K278" s="17">
        <v>0</v>
      </c>
      <c r="L278" s="17">
        <v>0</v>
      </c>
      <c r="M278" s="17">
        <v>0</v>
      </c>
      <c r="N278" s="17">
        <v>0</v>
      </c>
      <c r="O278" s="17">
        <v>0</v>
      </c>
      <c r="P278" s="17">
        <v>4402654</v>
      </c>
      <c r="Q278" s="17">
        <v>4374799</v>
      </c>
      <c r="R278" s="17">
        <v>1035036</v>
      </c>
      <c r="S278" s="17">
        <v>101939</v>
      </c>
      <c r="T278" s="17">
        <v>42531</v>
      </c>
      <c r="U278" s="17">
        <v>420624</v>
      </c>
      <c r="V278" s="17">
        <v>120547</v>
      </c>
      <c r="W278" s="17">
        <v>0</v>
      </c>
      <c r="X278" s="17">
        <v>1823330</v>
      </c>
      <c r="Y278" s="17">
        <v>0</v>
      </c>
      <c r="Z278" s="17">
        <v>0</v>
      </c>
      <c r="AA278" s="17">
        <v>95188502</v>
      </c>
      <c r="AB278" s="17">
        <v>0</v>
      </c>
    </row>
    <row r="279" spans="1:28" x14ac:dyDescent="0.3">
      <c r="A279" s="15" t="s">
        <v>551</v>
      </c>
      <c r="B279" s="14" t="s">
        <v>552</v>
      </c>
      <c r="C279" s="14">
        <v>1</v>
      </c>
      <c r="D279" s="14">
        <v>0</v>
      </c>
      <c r="E279" s="17">
        <v>21845380</v>
      </c>
      <c r="F279" s="17">
        <v>0</v>
      </c>
      <c r="G279" s="17">
        <v>2262592</v>
      </c>
      <c r="H279" s="17">
        <v>0</v>
      </c>
      <c r="I279" s="17">
        <v>3959034</v>
      </c>
      <c r="J279" s="17">
        <v>988433</v>
      </c>
      <c r="K279" s="17">
        <v>0</v>
      </c>
      <c r="L279" s="17">
        <v>0</v>
      </c>
      <c r="M279" s="17">
        <v>0</v>
      </c>
      <c r="N279" s="17">
        <v>0</v>
      </c>
      <c r="O279" s="17">
        <v>0</v>
      </c>
      <c r="P279" s="17">
        <v>2431747</v>
      </c>
      <c r="Q279" s="17">
        <v>1267983</v>
      </c>
      <c r="R279" s="17">
        <v>430098</v>
      </c>
      <c r="S279" s="17">
        <v>70077</v>
      </c>
      <c r="T279" s="17">
        <v>29237</v>
      </c>
      <c r="U279" s="17">
        <v>301910</v>
      </c>
      <c r="V279" s="17">
        <v>66001</v>
      </c>
      <c r="W279" s="17">
        <v>0</v>
      </c>
      <c r="X279" s="17">
        <v>547584</v>
      </c>
      <c r="Y279" s="17">
        <v>99700</v>
      </c>
      <c r="Z279" s="17">
        <v>0</v>
      </c>
      <c r="AA279" s="17">
        <v>34299776</v>
      </c>
      <c r="AB279" s="17">
        <v>0</v>
      </c>
    </row>
    <row r="280" spans="1:28" x14ac:dyDescent="0.3">
      <c r="A280" s="15" t="s">
        <v>553</v>
      </c>
      <c r="B280" s="14" t="s">
        <v>554</v>
      </c>
      <c r="C280" s="14">
        <v>1</v>
      </c>
      <c r="D280" s="14">
        <v>0</v>
      </c>
      <c r="E280" s="17">
        <v>15925457</v>
      </c>
      <c r="F280" s="17">
        <v>0</v>
      </c>
      <c r="G280" s="17">
        <v>2030230</v>
      </c>
      <c r="H280" s="17">
        <v>0</v>
      </c>
      <c r="I280" s="17">
        <v>2093746</v>
      </c>
      <c r="J280" s="17">
        <v>1274395</v>
      </c>
      <c r="K280" s="17">
        <v>0</v>
      </c>
      <c r="L280" s="17">
        <v>0</v>
      </c>
      <c r="M280" s="17">
        <v>0</v>
      </c>
      <c r="N280" s="17">
        <v>0</v>
      </c>
      <c r="O280" s="17">
        <v>0</v>
      </c>
      <c r="P280" s="17">
        <v>1535948</v>
      </c>
      <c r="Q280" s="17">
        <v>740</v>
      </c>
      <c r="R280" s="17">
        <v>60170</v>
      </c>
      <c r="S280" s="17">
        <v>81776</v>
      </c>
      <c r="T280" s="17">
        <v>34118</v>
      </c>
      <c r="U280" s="17">
        <v>345598</v>
      </c>
      <c r="V280" s="17">
        <v>46767</v>
      </c>
      <c r="W280" s="17">
        <v>0</v>
      </c>
      <c r="X280" s="17">
        <v>637200</v>
      </c>
      <c r="Y280" s="17">
        <v>0</v>
      </c>
      <c r="Z280" s="17">
        <v>0</v>
      </c>
      <c r="AA280" s="17">
        <v>24066145</v>
      </c>
      <c r="AB280" s="17">
        <v>0</v>
      </c>
    </row>
    <row r="281" spans="1:28" x14ac:dyDescent="0.3">
      <c r="A281" s="15" t="s">
        <v>555</v>
      </c>
      <c r="B281" s="14" t="s">
        <v>556</v>
      </c>
      <c r="C281" s="14">
        <v>1</v>
      </c>
      <c r="D281" s="14">
        <v>0</v>
      </c>
      <c r="E281" s="17">
        <v>7926408</v>
      </c>
      <c r="F281" s="17">
        <v>0</v>
      </c>
      <c r="G281" s="17">
        <v>599691</v>
      </c>
      <c r="H281" s="17">
        <v>0</v>
      </c>
      <c r="I281" s="17">
        <v>1410526</v>
      </c>
      <c r="J281" s="17">
        <v>1080598</v>
      </c>
      <c r="K281" s="17">
        <v>0</v>
      </c>
      <c r="L281" s="17">
        <v>0</v>
      </c>
      <c r="M281" s="17">
        <v>0</v>
      </c>
      <c r="N281" s="17">
        <v>0</v>
      </c>
      <c r="O281" s="17">
        <v>0</v>
      </c>
      <c r="P281" s="17">
        <v>758553</v>
      </c>
      <c r="Q281" s="17">
        <v>850207</v>
      </c>
      <c r="R281" s="17">
        <v>131684</v>
      </c>
      <c r="S281" s="17">
        <v>30515</v>
      </c>
      <c r="T281" s="17">
        <v>12731</v>
      </c>
      <c r="U281" s="17">
        <v>132170</v>
      </c>
      <c r="V281" s="17">
        <v>23169</v>
      </c>
      <c r="W281" s="17">
        <v>0</v>
      </c>
      <c r="X281" s="17">
        <v>264600</v>
      </c>
      <c r="Y281" s="17">
        <v>9367</v>
      </c>
      <c r="Z281" s="17">
        <v>0</v>
      </c>
      <c r="AA281" s="17">
        <v>13230219</v>
      </c>
      <c r="AB281" s="17">
        <v>0</v>
      </c>
    </row>
    <row r="282" spans="1:28" x14ac:dyDescent="0.3">
      <c r="A282" s="15" t="s">
        <v>557</v>
      </c>
      <c r="B282" s="14" t="s">
        <v>558</v>
      </c>
      <c r="C282" s="14">
        <v>1</v>
      </c>
      <c r="D282" s="14">
        <v>1</v>
      </c>
      <c r="E282" s="17">
        <v>9560978</v>
      </c>
      <c r="F282" s="17">
        <v>0</v>
      </c>
      <c r="G282" s="17">
        <v>805075</v>
      </c>
      <c r="H282" s="17">
        <v>0</v>
      </c>
      <c r="I282" s="17">
        <v>915613</v>
      </c>
      <c r="J282" s="17">
        <v>1369899</v>
      </c>
      <c r="K282" s="17">
        <v>0</v>
      </c>
      <c r="L282" s="17">
        <v>0</v>
      </c>
      <c r="M282" s="17">
        <v>0</v>
      </c>
      <c r="N282" s="17">
        <v>0</v>
      </c>
      <c r="O282" s="17">
        <v>0</v>
      </c>
      <c r="P282" s="17">
        <v>712302</v>
      </c>
      <c r="Q282" s="17">
        <v>0</v>
      </c>
      <c r="R282" s="17">
        <v>275412</v>
      </c>
      <c r="S282" s="17">
        <v>29691</v>
      </c>
      <c r="T282" s="17">
        <v>12387</v>
      </c>
      <c r="U282" s="17">
        <v>123840</v>
      </c>
      <c r="V282" s="17">
        <v>28539</v>
      </c>
      <c r="W282" s="17">
        <v>0</v>
      </c>
      <c r="X282" s="17">
        <v>441440</v>
      </c>
      <c r="Y282" s="17">
        <v>17124</v>
      </c>
      <c r="Z282" s="17">
        <v>0</v>
      </c>
      <c r="AA282" s="17">
        <v>14292300</v>
      </c>
      <c r="AB282" s="17">
        <v>0</v>
      </c>
    </row>
    <row r="283" spans="1:28" x14ac:dyDescent="0.3">
      <c r="A283" s="15" t="s">
        <v>559</v>
      </c>
      <c r="B283" s="14" t="s">
        <v>560</v>
      </c>
      <c r="C283" s="14">
        <v>1</v>
      </c>
      <c r="D283" s="14">
        <v>0</v>
      </c>
      <c r="E283" s="17">
        <v>5951447</v>
      </c>
      <c r="F283" s="17">
        <v>0</v>
      </c>
      <c r="G283" s="17">
        <v>229331</v>
      </c>
      <c r="H283" s="17">
        <v>0</v>
      </c>
      <c r="I283" s="17">
        <v>3500537</v>
      </c>
      <c r="J283" s="17">
        <v>1382110</v>
      </c>
      <c r="K283" s="17">
        <v>0</v>
      </c>
      <c r="L283" s="17">
        <v>0</v>
      </c>
      <c r="M283" s="17">
        <v>0</v>
      </c>
      <c r="N283" s="17">
        <v>0</v>
      </c>
      <c r="O283" s="17">
        <v>0</v>
      </c>
      <c r="P283" s="17">
        <v>1735196</v>
      </c>
      <c r="Q283" s="17">
        <v>95014</v>
      </c>
      <c r="R283" s="17">
        <v>102616</v>
      </c>
      <c r="S283" s="17">
        <v>62872</v>
      </c>
      <c r="T283" s="17">
        <v>26231</v>
      </c>
      <c r="U283" s="17">
        <v>294745</v>
      </c>
      <c r="V283" s="17">
        <v>36362</v>
      </c>
      <c r="W283" s="17">
        <v>0</v>
      </c>
      <c r="X283" s="17">
        <v>822735</v>
      </c>
      <c r="Y283" s="17">
        <v>4496</v>
      </c>
      <c r="Z283" s="17">
        <v>0</v>
      </c>
      <c r="AA283" s="17">
        <v>14243692</v>
      </c>
      <c r="AB283" s="17">
        <v>0</v>
      </c>
    </row>
    <row r="284" spans="1:28" x14ac:dyDescent="0.3">
      <c r="A284" s="15" t="s">
        <v>561</v>
      </c>
      <c r="B284" s="14" t="s">
        <v>562</v>
      </c>
      <c r="C284" s="14">
        <v>1</v>
      </c>
      <c r="D284" s="14">
        <v>0</v>
      </c>
      <c r="E284" s="17">
        <v>6734136</v>
      </c>
      <c r="F284" s="17">
        <v>0</v>
      </c>
      <c r="G284" s="17">
        <v>240598</v>
      </c>
      <c r="H284" s="17">
        <v>0</v>
      </c>
      <c r="I284" s="17">
        <v>4019424</v>
      </c>
      <c r="J284" s="17">
        <v>81555</v>
      </c>
      <c r="K284" s="17">
        <v>0</v>
      </c>
      <c r="L284" s="17">
        <v>0</v>
      </c>
      <c r="M284" s="17">
        <v>0</v>
      </c>
      <c r="N284" s="17">
        <v>0</v>
      </c>
      <c r="O284" s="17">
        <v>0</v>
      </c>
      <c r="P284" s="17">
        <v>331170</v>
      </c>
      <c r="Q284" s="17">
        <v>403773</v>
      </c>
      <c r="R284" s="17">
        <v>91210</v>
      </c>
      <c r="S284" s="17">
        <v>93940</v>
      </c>
      <c r="T284" s="17">
        <v>22814</v>
      </c>
      <c r="U284" s="17">
        <v>441186</v>
      </c>
      <c r="V284" s="17">
        <v>0</v>
      </c>
      <c r="W284" s="17">
        <v>0</v>
      </c>
      <c r="X284" s="17">
        <v>589300</v>
      </c>
      <c r="Y284" s="17">
        <v>22561</v>
      </c>
      <c r="Z284" s="17">
        <v>0</v>
      </c>
      <c r="AA284" s="17">
        <v>13071667</v>
      </c>
      <c r="AB284" s="17">
        <v>11223</v>
      </c>
    </row>
    <row r="285" spans="1:28" x14ac:dyDescent="0.3">
      <c r="A285" s="15" t="s">
        <v>563</v>
      </c>
      <c r="B285" s="14" t="s">
        <v>564</v>
      </c>
      <c r="C285" s="14">
        <v>1</v>
      </c>
      <c r="D285" s="14">
        <v>0</v>
      </c>
      <c r="E285" s="17">
        <v>21087759</v>
      </c>
      <c r="F285" s="17">
        <v>0</v>
      </c>
      <c r="G285" s="17">
        <v>1401076</v>
      </c>
      <c r="H285" s="17">
        <v>45940</v>
      </c>
      <c r="I285" s="17">
        <v>2116040</v>
      </c>
      <c r="J285" s="17">
        <v>1007085</v>
      </c>
      <c r="K285" s="17">
        <v>0</v>
      </c>
      <c r="L285" s="17">
        <v>0</v>
      </c>
      <c r="M285" s="17">
        <v>0</v>
      </c>
      <c r="N285" s="17">
        <v>0</v>
      </c>
      <c r="O285" s="17">
        <v>0</v>
      </c>
      <c r="P285" s="17">
        <v>2097794</v>
      </c>
      <c r="Q285" s="17">
        <v>662744</v>
      </c>
      <c r="R285" s="17">
        <v>216721</v>
      </c>
      <c r="S285" s="17">
        <v>49420</v>
      </c>
      <c r="T285" s="17">
        <v>20618</v>
      </c>
      <c r="U285" s="17">
        <v>206438</v>
      </c>
      <c r="V285" s="17">
        <v>48940</v>
      </c>
      <c r="W285" s="17">
        <v>0</v>
      </c>
      <c r="X285" s="17">
        <v>564510</v>
      </c>
      <c r="Y285" s="17">
        <v>0</v>
      </c>
      <c r="Z285" s="17">
        <v>0</v>
      </c>
      <c r="AA285" s="17">
        <v>29525085</v>
      </c>
      <c r="AB285" s="17">
        <v>0</v>
      </c>
    </row>
    <row r="286" spans="1:28" x14ac:dyDescent="0.3">
      <c r="A286" s="15" t="s">
        <v>565</v>
      </c>
      <c r="B286" s="14" t="s">
        <v>566</v>
      </c>
      <c r="C286" s="14">
        <v>1</v>
      </c>
      <c r="D286" s="14">
        <v>0</v>
      </c>
      <c r="E286" s="17">
        <v>6873345</v>
      </c>
      <c r="F286" s="17">
        <v>0</v>
      </c>
      <c r="G286" s="17">
        <v>553249</v>
      </c>
      <c r="H286" s="17">
        <v>0</v>
      </c>
      <c r="I286" s="17">
        <v>364097</v>
      </c>
      <c r="J286" s="17">
        <v>758367</v>
      </c>
      <c r="K286" s="17">
        <v>0</v>
      </c>
      <c r="L286" s="17">
        <v>0</v>
      </c>
      <c r="M286" s="17">
        <v>0</v>
      </c>
      <c r="N286" s="17">
        <v>0</v>
      </c>
      <c r="O286" s="17">
        <v>0</v>
      </c>
      <c r="P286" s="17">
        <v>401173</v>
      </c>
      <c r="Q286" s="17">
        <v>207681</v>
      </c>
      <c r="R286" s="17">
        <v>0</v>
      </c>
      <c r="S286" s="17">
        <v>27654</v>
      </c>
      <c r="T286" s="17">
        <v>0</v>
      </c>
      <c r="U286" s="17">
        <v>113937</v>
      </c>
      <c r="V286" s="17">
        <v>22918</v>
      </c>
      <c r="W286" s="17">
        <v>0</v>
      </c>
      <c r="X286" s="17">
        <v>405000</v>
      </c>
      <c r="Y286" s="17">
        <v>0</v>
      </c>
      <c r="Z286" s="17">
        <v>0</v>
      </c>
      <c r="AA286" s="17">
        <v>9727421</v>
      </c>
      <c r="AB286" s="17">
        <v>0</v>
      </c>
    </row>
    <row r="287" spans="1:28" x14ac:dyDescent="0.3">
      <c r="A287" s="15" t="s">
        <v>567</v>
      </c>
      <c r="B287" s="14" t="s">
        <v>568</v>
      </c>
      <c r="C287" s="14">
        <v>1</v>
      </c>
      <c r="D287" s="14">
        <v>0</v>
      </c>
      <c r="E287" s="17">
        <v>4246717</v>
      </c>
      <c r="F287" s="17">
        <v>0</v>
      </c>
      <c r="G287" s="17">
        <v>314685</v>
      </c>
      <c r="H287" s="17">
        <v>0</v>
      </c>
      <c r="I287" s="17">
        <v>645264</v>
      </c>
      <c r="J287" s="17">
        <v>409843</v>
      </c>
      <c r="K287" s="17">
        <v>0</v>
      </c>
      <c r="L287" s="17">
        <v>0</v>
      </c>
      <c r="M287" s="17">
        <v>0</v>
      </c>
      <c r="N287" s="17">
        <v>0</v>
      </c>
      <c r="O287" s="17">
        <v>0</v>
      </c>
      <c r="P287" s="17">
        <v>574462</v>
      </c>
      <c r="Q287" s="17">
        <v>364826</v>
      </c>
      <c r="R287" s="17">
        <v>161980</v>
      </c>
      <c r="S287" s="17">
        <v>71141</v>
      </c>
      <c r="T287" s="17">
        <v>29681</v>
      </c>
      <c r="U287" s="17">
        <v>259912</v>
      </c>
      <c r="V287" s="17">
        <v>7471</v>
      </c>
      <c r="W287" s="17">
        <v>0</v>
      </c>
      <c r="X287" s="17">
        <v>0</v>
      </c>
      <c r="Y287" s="17">
        <v>0</v>
      </c>
      <c r="Z287" s="17">
        <v>0</v>
      </c>
      <c r="AA287" s="17">
        <v>7085982</v>
      </c>
      <c r="AB287" s="17">
        <v>2206</v>
      </c>
    </row>
    <row r="288" spans="1:28" x14ac:dyDescent="0.3">
      <c r="A288" s="15" t="s">
        <v>569</v>
      </c>
      <c r="B288" s="14" t="s">
        <v>570</v>
      </c>
      <c r="C288" s="14">
        <v>1</v>
      </c>
      <c r="D288" s="14">
        <v>0</v>
      </c>
      <c r="E288" s="17">
        <v>4484632</v>
      </c>
      <c r="F288" s="17">
        <v>0</v>
      </c>
      <c r="G288" s="17">
        <v>575562</v>
      </c>
      <c r="H288" s="17">
        <v>0</v>
      </c>
      <c r="I288" s="17">
        <v>495832</v>
      </c>
      <c r="J288" s="17">
        <v>972162</v>
      </c>
      <c r="K288" s="17">
        <v>0</v>
      </c>
      <c r="L288" s="17">
        <v>0</v>
      </c>
      <c r="M288" s="17">
        <v>0</v>
      </c>
      <c r="N288" s="17">
        <v>0</v>
      </c>
      <c r="O288" s="17">
        <v>0</v>
      </c>
      <c r="P288" s="17">
        <v>867530</v>
      </c>
      <c r="Q288" s="17">
        <v>90329</v>
      </c>
      <c r="R288" s="17">
        <v>184673</v>
      </c>
      <c r="S288" s="17">
        <v>18920</v>
      </c>
      <c r="T288" s="17">
        <v>7893</v>
      </c>
      <c r="U288" s="17">
        <v>74910</v>
      </c>
      <c r="V288" s="17">
        <v>13418</v>
      </c>
      <c r="W288" s="17">
        <v>0</v>
      </c>
      <c r="X288" s="17">
        <v>140400</v>
      </c>
      <c r="Y288" s="17">
        <v>0</v>
      </c>
      <c r="Z288" s="17">
        <v>0</v>
      </c>
      <c r="AA288" s="17">
        <v>7926261</v>
      </c>
      <c r="AB288" s="17">
        <v>0</v>
      </c>
    </row>
    <row r="289" spans="1:28" x14ac:dyDescent="0.3">
      <c r="A289" s="15" t="s">
        <v>571</v>
      </c>
      <c r="B289" s="14" t="s">
        <v>572</v>
      </c>
      <c r="C289" s="14">
        <v>1</v>
      </c>
      <c r="D289" s="14">
        <v>0</v>
      </c>
      <c r="E289" s="17">
        <v>8125803</v>
      </c>
      <c r="F289" s="17">
        <v>0</v>
      </c>
      <c r="G289" s="17">
        <v>395881</v>
      </c>
      <c r="H289" s="17">
        <v>0</v>
      </c>
      <c r="I289" s="17">
        <v>1214967</v>
      </c>
      <c r="J289" s="17">
        <v>970103</v>
      </c>
      <c r="K289" s="17">
        <v>0</v>
      </c>
      <c r="L289" s="17">
        <v>0</v>
      </c>
      <c r="M289" s="17">
        <v>0</v>
      </c>
      <c r="N289" s="17">
        <v>0</v>
      </c>
      <c r="O289" s="17">
        <v>0</v>
      </c>
      <c r="P289" s="17">
        <v>1296096</v>
      </c>
      <c r="Q289" s="17">
        <v>60436</v>
      </c>
      <c r="R289" s="17">
        <v>291429</v>
      </c>
      <c r="S289" s="17">
        <v>44057</v>
      </c>
      <c r="T289" s="17">
        <v>18381</v>
      </c>
      <c r="U289" s="17">
        <v>173352</v>
      </c>
      <c r="V289" s="17">
        <v>32882</v>
      </c>
      <c r="W289" s="17">
        <v>0</v>
      </c>
      <c r="X289" s="17">
        <v>356400</v>
      </c>
      <c r="Y289" s="17">
        <v>0</v>
      </c>
      <c r="Z289" s="17">
        <v>0</v>
      </c>
      <c r="AA289" s="17">
        <v>12979787</v>
      </c>
      <c r="AB289" s="17">
        <v>97985</v>
      </c>
    </row>
    <row r="290" spans="1:28" x14ac:dyDescent="0.3">
      <c r="A290" s="15" t="s">
        <v>573</v>
      </c>
      <c r="B290" s="14" t="s">
        <v>574</v>
      </c>
      <c r="C290" s="14">
        <v>1</v>
      </c>
      <c r="D290" s="14">
        <v>0</v>
      </c>
      <c r="E290" s="17">
        <v>7026670</v>
      </c>
      <c r="F290" s="17">
        <v>0</v>
      </c>
      <c r="G290" s="17">
        <v>376635</v>
      </c>
      <c r="H290" s="17">
        <v>0</v>
      </c>
      <c r="I290" s="17">
        <v>1589506</v>
      </c>
      <c r="J290" s="17">
        <v>1613016</v>
      </c>
      <c r="K290" s="17">
        <v>0</v>
      </c>
      <c r="L290" s="17">
        <v>0</v>
      </c>
      <c r="M290" s="17">
        <v>0</v>
      </c>
      <c r="N290" s="17">
        <v>0</v>
      </c>
      <c r="O290" s="17">
        <v>0</v>
      </c>
      <c r="P290" s="17">
        <v>2328971</v>
      </c>
      <c r="Q290" s="17">
        <v>166573</v>
      </c>
      <c r="R290" s="17">
        <v>172308</v>
      </c>
      <c r="S290" s="17">
        <v>61523</v>
      </c>
      <c r="T290" s="17">
        <v>25668</v>
      </c>
      <c r="U290" s="17">
        <v>233699</v>
      </c>
      <c r="V290" s="17">
        <v>36675</v>
      </c>
      <c r="W290" s="17">
        <v>0</v>
      </c>
      <c r="X290" s="17">
        <v>502200</v>
      </c>
      <c r="Y290" s="17">
        <v>0</v>
      </c>
      <c r="Z290" s="17">
        <v>0</v>
      </c>
      <c r="AA290" s="17">
        <v>14133444</v>
      </c>
      <c r="AB290" s="17">
        <v>0</v>
      </c>
    </row>
    <row r="291" spans="1:28" x14ac:dyDescent="0.3">
      <c r="A291" s="15" t="s">
        <v>575</v>
      </c>
      <c r="B291" s="14" t="s">
        <v>576</v>
      </c>
      <c r="C291" s="14">
        <v>1</v>
      </c>
      <c r="D291" s="14">
        <v>0</v>
      </c>
      <c r="E291" s="17">
        <v>4027554</v>
      </c>
      <c r="F291" s="17">
        <v>0</v>
      </c>
      <c r="G291" s="17">
        <v>161576</v>
      </c>
      <c r="H291" s="17">
        <v>0</v>
      </c>
      <c r="I291" s="17">
        <v>177916</v>
      </c>
      <c r="J291" s="17">
        <v>666765</v>
      </c>
      <c r="K291" s="17">
        <v>0</v>
      </c>
      <c r="L291" s="17">
        <v>0</v>
      </c>
      <c r="M291" s="17">
        <v>0</v>
      </c>
      <c r="N291" s="17">
        <v>0</v>
      </c>
      <c r="O291" s="17">
        <v>0</v>
      </c>
      <c r="P291" s="17">
        <v>760349</v>
      </c>
      <c r="Q291" s="17">
        <v>77390</v>
      </c>
      <c r="R291" s="17">
        <v>120821</v>
      </c>
      <c r="S291" s="17">
        <v>24747</v>
      </c>
      <c r="T291" s="17">
        <v>10325</v>
      </c>
      <c r="U291" s="17">
        <v>94191</v>
      </c>
      <c r="V291" s="17">
        <v>18630</v>
      </c>
      <c r="W291" s="17">
        <v>0</v>
      </c>
      <c r="X291" s="17">
        <v>410400</v>
      </c>
      <c r="Y291" s="17">
        <v>0</v>
      </c>
      <c r="Z291" s="17">
        <v>0</v>
      </c>
      <c r="AA291" s="17">
        <v>6550664</v>
      </c>
      <c r="AB291" s="17">
        <v>3537</v>
      </c>
    </row>
    <row r="292" spans="1:28" x14ac:dyDescent="0.3">
      <c r="A292" s="15" t="s">
        <v>577</v>
      </c>
      <c r="B292" s="14" t="s">
        <v>578</v>
      </c>
      <c r="C292" s="14">
        <v>1</v>
      </c>
      <c r="D292" s="14">
        <v>0</v>
      </c>
      <c r="E292" s="17">
        <v>11601654</v>
      </c>
      <c r="F292" s="17">
        <v>0</v>
      </c>
      <c r="G292" s="17">
        <v>872758</v>
      </c>
      <c r="H292" s="17">
        <v>0</v>
      </c>
      <c r="I292" s="17">
        <v>1196380</v>
      </c>
      <c r="J292" s="17">
        <v>2353669</v>
      </c>
      <c r="K292" s="17">
        <v>0</v>
      </c>
      <c r="L292" s="17">
        <v>0</v>
      </c>
      <c r="M292" s="17">
        <v>0</v>
      </c>
      <c r="N292" s="17">
        <v>0</v>
      </c>
      <c r="O292" s="17">
        <v>0</v>
      </c>
      <c r="P292" s="17">
        <v>1719684</v>
      </c>
      <c r="Q292" s="17">
        <v>305190</v>
      </c>
      <c r="R292" s="17">
        <v>169332</v>
      </c>
      <c r="S292" s="17">
        <v>41645</v>
      </c>
      <c r="T292" s="17">
        <v>16922</v>
      </c>
      <c r="U292" s="17">
        <v>173877</v>
      </c>
      <c r="V292" s="17">
        <v>34311</v>
      </c>
      <c r="W292" s="17">
        <v>0</v>
      </c>
      <c r="X292" s="17">
        <v>345600</v>
      </c>
      <c r="Y292" s="17">
        <v>22291</v>
      </c>
      <c r="Z292" s="17">
        <v>0</v>
      </c>
      <c r="AA292" s="17">
        <v>18853313</v>
      </c>
      <c r="AB292" s="17">
        <v>0</v>
      </c>
    </row>
    <row r="293" spans="1:28" x14ac:dyDescent="0.3">
      <c r="A293" s="15" t="s">
        <v>579</v>
      </c>
      <c r="B293" s="14" t="s">
        <v>580</v>
      </c>
      <c r="C293" s="14">
        <v>1</v>
      </c>
      <c r="D293" s="14">
        <v>1</v>
      </c>
      <c r="E293" s="17">
        <v>5058596</v>
      </c>
      <c r="F293" s="17">
        <v>0</v>
      </c>
      <c r="G293" s="17">
        <v>1099857</v>
      </c>
      <c r="H293" s="17">
        <v>0</v>
      </c>
      <c r="I293" s="17">
        <v>676664</v>
      </c>
      <c r="J293" s="17">
        <v>549384</v>
      </c>
      <c r="K293" s="17">
        <v>0</v>
      </c>
      <c r="L293" s="17">
        <v>0</v>
      </c>
      <c r="M293" s="17">
        <v>0</v>
      </c>
      <c r="N293" s="17">
        <v>0</v>
      </c>
      <c r="O293" s="17">
        <v>0</v>
      </c>
      <c r="P293" s="17">
        <v>479360</v>
      </c>
      <c r="Q293" s="17">
        <v>444888</v>
      </c>
      <c r="R293" s="17">
        <v>180799</v>
      </c>
      <c r="S293" s="17">
        <v>18441</v>
      </c>
      <c r="T293" s="17">
        <v>2911</v>
      </c>
      <c r="U293" s="17">
        <v>40812</v>
      </c>
      <c r="V293" s="17">
        <v>10718</v>
      </c>
      <c r="W293" s="17">
        <v>0</v>
      </c>
      <c r="X293" s="17">
        <v>300720</v>
      </c>
      <c r="Y293" s="17">
        <v>0</v>
      </c>
      <c r="Z293" s="17">
        <v>0</v>
      </c>
      <c r="AA293" s="17">
        <v>8863150</v>
      </c>
      <c r="AB293" s="17">
        <v>0</v>
      </c>
    </row>
    <row r="294" spans="1:28" x14ac:dyDescent="0.3">
      <c r="A294" s="15" t="s">
        <v>581</v>
      </c>
      <c r="B294" s="14" t="s">
        <v>582</v>
      </c>
      <c r="C294" s="14">
        <v>1</v>
      </c>
      <c r="D294" s="14">
        <v>0</v>
      </c>
      <c r="E294" s="17">
        <v>4420451</v>
      </c>
      <c r="F294" s="17">
        <v>0</v>
      </c>
      <c r="G294" s="17">
        <v>193215</v>
      </c>
      <c r="H294" s="17">
        <v>0</v>
      </c>
      <c r="I294" s="17">
        <v>565236</v>
      </c>
      <c r="J294" s="17">
        <v>445323</v>
      </c>
      <c r="K294" s="17">
        <v>0</v>
      </c>
      <c r="L294" s="17">
        <v>0</v>
      </c>
      <c r="M294" s="17">
        <v>0</v>
      </c>
      <c r="N294" s="17">
        <v>0</v>
      </c>
      <c r="O294" s="17">
        <v>0</v>
      </c>
      <c r="P294" s="17">
        <v>1489050</v>
      </c>
      <c r="Q294" s="17">
        <v>259110</v>
      </c>
      <c r="R294" s="17">
        <v>0</v>
      </c>
      <c r="S294" s="17">
        <v>24118</v>
      </c>
      <c r="T294" s="17">
        <v>6986</v>
      </c>
      <c r="U294" s="17">
        <v>92967</v>
      </c>
      <c r="V294" s="17">
        <v>17378</v>
      </c>
      <c r="W294" s="17">
        <v>0</v>
      </c>
      <c r="X294" s="17">
        <v>151200</v>
      </c>
      <c r="Y294" s="17">
        <v>0</v>
      </c>
      <c r="Z294" s="17">
        <v>0</v>
      </c>
      <c r="AA294" s="17">
        <v>7665034</v>
      </c>
      <c r="AB294" s="17">
        <v>0</v>
      </c>
    </row>
    <row r="295" spans="1:28" x14ac:dyDescent="0.3">
      <c r="A295" s="15" t="s">
        <v>583</v>
      </c>
      <c r="B295" s="14" t="s">
        <v>584</v>
      </c>
      <c r="C295" s="14">
        <v>1</v>
      </c>
      <c r="D295" s="14">
        <v>0</v>
      </c>
      <c r="E295" s="17">
        <v>12040652</v>
      </c>
      <c r="F295" s="17">
        <v>0</v>
      </c>
      <c r="G295" s="17">
        <v>1342564</v>
      </c>
      <c r="H295" s="17">
        <v>0</v>
      </c>
      <c r="I295" s="17">
        <v>1415382</v>
      </c>
      <c r="J295" s="17">
        <v>2046492</v>
      </c>
      <c r="K295" s="17">
        <v>0</v>
      </c>
      <c r="L295" s="17">
        <v>0</v>
      </c>
      <c r="M295" s="17">
        <v>0</v>
      </c>
      <c r="N295" s="17">
        <v>0</v>
      </c>
      <c r="O295" s="17">
        <v>0</v>
      </c>
      <c r="P295" s="17">
        <v>1097314</v>
      </c>
      <c r="Q295" s="17">
        <v>556459</v>
      </c>
      <c r="R295" s="17">
        <v>219682</v>
      </c>
      <c r="S295" s="17">
        <v>32852</v>
      </c>
      <c r="T295" s="17">
        <v>11803</v>
      </c>
      <c r="U295" s="17">
        <v>133393</v>
      </c>
      <c r="V295" s="17">
        <v>29879</v>
      </c>
      <c r="W295" s="17">
        <v>0</v>
      </c>
      <c r="X295" s="17">
        <v>264600</v>
      </c>
      <c r="Y295" s="17">
        <v>366</v>
      </c>
      <c r="Z295" s="17">
        <v>0</v>
      </c>
      <c r="AA295" s="17">
        <v>19191438</v>
      </c>
      <c r="AB295" s="17">
        <v>0</v>
      </c>
    </row>
    <row r="296" spans="1:28" x14ac:dyDescent="0.3">
      <c r="A296" s="15" t="s">
        <v>585</v>
      </c>
      <c r="B296" s="14" t="s">
        <v>586</v>
      </c>
      <c r="C296" s="14">
        <v>1</v>
      </c>
      <c r="D296" s="14">
        <v>0</v>
      </c>
      <c r="E296" s="17">
        <v>6560818</v>
      </c>
      <c r="F296" s="17">
        <v>0</v>
      </c>
      <c r="G296" s="17">
        <v>520201</v>
      </c>
      <c r="H296" s="17">
        <v>0</v>
      </c>
      <c r="I296" s="17">
        <v>3574596</v>
      </c>
      <c r="J296" s="17">
        <v>146232</v>
      </c>
      <c r="K296" s="17">
        <v>0</v>
      </c>
      <c r="L296" s="17">
        <v>0</v>
      </c>
      <c r="M296" s="17">
        <v>0</v>
      </c>
      <c r="N296" s="17">
        <v>0</v>
      </c>
      <c r="O296" s="17">
        <v>0</v>
      </c>
      <c r="P296" s="17">
        <v>634901</v>
      </c>
      <c r="Q296" s="17">
        <v>380827</v>
      </c>
      <c r="R296" s="17">
        <v>213335</v>
      </c>
      <c r="S296" s="17">
        <v>37271</v>
      </c>
      <c r="T296" s="17">
        <v>15550</v>
      </c>
      <c r="U296" s="17">
        <v>180284</v>
      </c>
      <c r="V296" s="17">
        <v>20713</v>
      </c>
      <c r="W296" s="17">
        <v>0</v>
      </c>
      <c r="X296" s="17">
        <v>286200</v>
      </c>
      <c r="Y296" s="17">
        <v>0</v>
      </c>
      <c r="Z296" s="17">
        <v>0</v>
      </c>
      <c r="AA296" s="17">
        <v>12570928</v>
      </c>
      <c r="AB296" s="17">
        <v>0</v>
      </c>
    </row>
    <row r="297" spans="1:28" x14ac:dyDescent="0.3">
      <c r="A297" s="15" t="s">
        <v>587</v>
      </c>
      <c r="B297" s="14" t="s">
        <v>588</v>
      </c>
      <c r="C297" s="14">
        <v>1</v>
      </c>
      <c r="D297" s="14">
        <v>0</v>
      </c>
      <c r="E297" s="17">
        <v>5553820</v>
      </c>
      <c r="F297" s="17">
        <v>0</v>
      </c>
      <c r="G297" s="17">
        <v>620873</v>
      </c>
      <c r="H297" s="17">
        <v>0</v>
      </c>
      <c r="I297" s="17">
        <v>310698</v>
      </c>
      <c r="J297" s="17">
        <v>1048898</v>
      </c>
      <c r="K297" s="17">
        <v>0</v>
      </c>
      <c r="L297" s="17">
        <v>0</v>
      </c>
      <c r="M297" s="17">
        <v>0</v>
      </c>
      <c r="N297" s="17">
        <v>0</v>
      </c>
      <c r="O297" s="17">
        <v>0</v>
      </c>
      <c r="P297" s="17">
        <v>684159</v>
      </c>
      <c r="Q297" s="17">
        <v>374420</v>
      </c>
      <c r="R297" s="17">
        <v>81170</v>
      </c>
      <c r="S297" s="17">
        <v>18666</v>
      </c>
      <c r="T297" s="17">
        <v>7787</v>
      </c>
      <c r="U297" s="17">
        <v>70541</v>
      </c>
      <c r="V297" s="17">
        <v>18545</v>
      </c>
      <c r="W297" s="17">
        <v>0</v>
      </c>
      <c r="X297" s="17">
        <v>280800</v>
      </c>
      <c r="Y297" s="17">
        <v>7831</v>
      </c>
      <c r="Z297" s="17">
        <v>0</v>
      </c>
      <c r="AA297" s="17">
        <v>9078208</v>
      </c>
      <c r="AB297" s="17">
        <v>0</v>
      </c>
    </row>
    <row r="298" spans="1:28" x14ac:dyDescent="0.3">
      <c r="A298" s="15" t="s">
        <v>589</v>
      </c>
      <c r="B298" s="14" t="s">
        <v>590</v>
      </c>
      <c r="C298" s="14">
        <v>1</v>
      </c>
      <c r="D298" s="14">
        <v>1</v>
      </c>
      <c r="E298" s="17">
        <v>7266868</v>
      </c>
      <c r="F298" s="17">
        <v>0</v>
      </c>
      <c r="G298" s="17">
        <v>358885</v>
      </c>
      <c r="H298" s="17">
        <v>0</v>
      </c>
      <c r="I298" s="17">
        <v>369287</v>
      </c>
      <c r="J298" s="17">
        <v>1210725</v>
      </c>
      <c r="K298" s="17">
        <v>0</v>
      </c>
      <c r="L298" s="17">
        <v>0</v>
      </c>
      <c r="M298" s="17">
        <v>0</v>
      </c>
      <c r="N298" s="17">
        <v>0</v>
      </c>
      <c r="O298" s="17">
        <v>0</v>
      </c>
      <c r="P298" s="17">
        <v>1014553</v>
      </c>
      <c r="Q298" s="17">
        <v>140750</v>
      </c>
      <c r="R298" s="17">
        <v>62167</v>
      </c>
      <c r="S298" s="17">
        <v>20688</v>
      </c>
      <c r="T298" s="17">
        <v>8631</v>
      </c>
      <c r="U298" s="17">
        <v>87084</v>
      </c>
      <c r="V298" s="17">
        <v>21155</v>
      </c>
      <c r="W298" s="17">
        <v>0</v>
      </c>
      <c r="X298" s="17">
        <v>395280</v>
      </c>
      <c r="Y298" s="17">
        <v>0</v>
      </c>
      <c r="Z298" s="17">
        <v>0</v>
      </c>
      <c r="AA298" s="17">
        <v>10956073</v>
      </c>
      <c r="AB298" s="17">
        <v>0</v>
      </c>
    </row>
    <row r="299" spans="1:28" x14ac:dyDescent="0.3">
      <c r="A299" s="15" t="s">
        <v>591</v>
      </c>
      <c r="B299" s="14" t="s">
        <v>592</v>
      </c>
      <c r="C299" s="14">
        <v>1</v>
      </c>
      <c r="D299" s="14">
        <v>0</v>
      </c>
      <c r="E299" s="17">
        <v>1748592</v>
      </c>
      <c r="F299" s="17">
        <v>0</v>
      </c>
      <c r="G299" s="17">
        <v>151277</v>
      </c>
      <c r="H299" s="17">
        <v>0</v>
      </c>
      <c r="I299" s="17">
        <v>164974</v>
      </c>
      <c r="J299" s="17">
        <v>55503</v>
      </c>
      <c r="K299" s="17">
        <v>0</v>
      </c>
      <c r="L299" s="17">
        <v>0</v>
      </c>
      <c r="M299" s="17">
        <v>0</v>
      </c>
      <c r="N299" s="17">
        <v>0</v>
      </c>
      <c r="O299" s="17">
        <v>0</v>
      </c>
      <c r="P299" s="17">
        <v>294532</v>
      </c>
      <c r="Q299" s="17">
        <v>76868</v>
      </c>
      <c r="R299" s="17">
        <v>33502</v>
      </c>
      <c r="S299" s="17">
        <v>9962</v>
      </c>
      <c r="T299" s="17">
        <v>4156</v>
      </c>
      <c r="U299" s="17">
        <v>61396</v>
      </c>
      <c r="V299" s="17">
        <v>0</v>
      </c>
      <c r="W299" s="17">
        <v>0</v>
      </c>
      <c r="X299" s="17">
        <v>600000</v>
      </c>
      <c r="Y299" s="17">
        <v>0</v>
      </c>
      <c r="Z299" s="17">
        <v>0</v>
      </c>
      <c r="AA299" s="17">
        <v>3200762</v>
      </c>
      <c r="AB299" s="17">
        <v>0</v>
      </c>
    </row>
    <row r="300" spans="1:28" x14ac:dyDescent="0.3">
      <c r="A300" s="15" t="s">
        <v>593</v>
      </c>
      <c r="B300" s="14" t="s">
        <v>594</v>
      </c>
      <c r="C300" s="14">
        <v>1</v>
      </c>
      <c r="D300" s="14">
        <v>1</v>
      </c>
      <c r="E300" s="17">
        <v>20887335</v>
      </c>
      <c r="F300" s="17">
        <v>0</v>
      </c>
      <c r="G300" s="17">
        <v>475099</v>
      </c>
      <c r="H300" s="17">
        <v>0</v>
      </c>
      <c r="I300" s="17">
        <v>3023934</v>
      </c>
      <c r="J300" s="17">
        <v>2671741</v>
      </c>
      <c r="K300" s="17">
        <v>0</v>
      </c>
      <c r="L300" s="17">
        <v>0</v>
      </c>
      <c r="M300" s="17">
        <v>0</v>
      </c>
      <c r="N300" s="17">
        <v>0</v>
      </c>
      <c r="O300" s="17">
        <v>0</v>
      </c>
      <c r="P300" s="17">
        <v>4157490</v>
      </c>
      <c r="Q300" s="17">
        <v>1640681</v>
      </c>
      <c r="R300" s="17">
        <v>751927</v>
      </c>
      <c r="S300" s="17">
        <v>72234</v>
      </c>
      <c r="T300" s="17">
        <v>30137</v>
      </c>
      <c r="U300" s="17">
        <v>215560</v>
      </c>
      <c r="V300" s="17">
        <v>70599</v>
      </c>
      <c r="W300" s="17">
        <v>0</v>
      </c>
      <c r="X300" s="17">
        <v>0</v>
      </c>
      <c r="Y300" s="17">
        <v>0</v>
      </c>
      <c r="Z300" s="17">
        <v>0</v>
      </c>
      <c r="AA300" s="17">
        <v>33996737</v>
      </c>
      <c r="AB300" s="17">
        <v>0</v>
      </c>
    </row>
    <row r="301" spans="1:28" x14ac:dyDescent="0.3">
      <c r="A301" s="15" t="s">
        <v>595</v>
      </c>
      <c r="B301" s="14" t="s">
        <v>596</v>
      </c>
      <c r="C301" s="14">
        <v>1</v>
      </c>
      <c r="D301" s="14">
        <v>0</v>
      </c>
      <c r="E301" s="17">
        <v>31901515</v>
      </c>
      <c r="F301" s="17">
        <v>0</v>
      </c>
      <c r="G301" s="17">
        <v>889779</v>
      </c>
      <c r="H301" s="17">
        <v>0</v>
      </c>
      <c r="I301" s="17">
        <v>4833125</v>
      </c>
      <c r="J301" s="17">
        <v>5119284</v>
      </c>
      <c r="K301" s="17">
        <v>0</v>
      </c>
      <c r="L301" s="17">
        <v>0</v>
      </c>
      <c r="M301" s="17">
        <v>0</v>
      </c>
      <c r="N301" s="17">
        <v>0</v>
      </c>
      <c r="O301" s="17">
        <v>0</v>
      </c>
      <c r="P301" s="17">
        <v>1503720</v>
      </c>
      <c r="Q301" s="17">
        <v>1914710</v>
      </c>
      <c r="R301" s="17">
        <v>1100660</v>
      </c>
      <c r="S301" s="17">
        <v>121893</v>
      </c>
      <c r="T301" s="17">
        <v>42418</v>
      </c>
      <c r="U301" s="17">
        <v>529668</v>
      </c>
      <c r="V301" s="17">
        <v>103578</v>
      </c>
      <c r="W301" s="17">
        <v>0</v>
      </c>
      <c r="X301" s="17">
        <v>0</v>
      </c>
      <c r="Y301" s="17">
        <v>0</v>
      </c>
      <c r="Z301" s="17">
        <v>0</v>
      </c>
      <c r="AA301" s="17">
        <v>48060350</v>
      </c>
      <c r="AB301" s="17">
        <v>69654</v>
      </c>
    </row>
    <row r="302" spans="1:28" x14ac:dyDescent="0.3">
      <c r="A302" s="15" t="s">
        <v>597</v>
      </c>
      <c r="B302" s="14" t="s">
        <v>598</v>
      </c>
      <c r="C302" s="14">
        <v>1</v>
      </c>
      <c r="D302" s="14">
        <v>0</v>
      </c>
      <c r="E302" s="17">
        <v>16905093</v>
      </c>
      <c r="F302" s="17">
        <v>0</v>
      </c>
      <c r="G302" s="17">
        <v>630887</v>
      </c>
      <c r="H302" s="17">
        <v>0</v>
      </c>
      <c r="I302" s="17">
        <v>3891467</v>
      </c>
      <c r="J302" s="17">
        <v>3726786</v>
      </c>
      <c r="K302" s="17">
        <v>0</v>
      </c>
      <c r="L302" s="17">
        <v>0</v>
      </c>
      <c r="M302" s="17">
        <v>0</v>
      </c>
      <c r="N302" s="17">
        <v>0</v>
      </c>
      <c r="O302" s="17">
        <v>0</v>
      </c>
      <c r="P302" s="17">
        <v>3405312</v>
      </c>
      <c r="Q302" s="17">
        <v>1013759</v>
      </c>
      <c r="R302" s="17">
        <v>604920</v>
      </c>
      <c r="S302" s="17">
        <v>79964</v>
      </c>
      <c r="T302" s="17">
        <v>33362</v>
      </c>
      <c r="U302" s="17">
        <v>323055</v>
      </c>
      <c r="V302" s="17">
        <v>67820</v>
      </c>
      <c r="W302" s="17">
        <v>0</v>
      </c>
      <c r="X302" s="17">
        <v>0</v>
      </c>
      <c r="Y302" s="17">
        <v>0</v>
      </c>
      <c r="Z302" s="17">
        <v>0</v>
      </c>
      <c r="AA302" s="17">
        <v>30682425</v>
      </c>
      <c r="AB302" s="17">
        <v>0</v>
      </c>
    </row>
    <row r="303" spans="1:28" x14ac:dyDescent="0.3">
      <c r="A303" s="15" t="s">
        <v>599</v>
      </c>
      <c r="B303" s="14" t="s">
        <v>600</v>
      </c>
      <c r="C303" s="14">
        <v>1</v>
      </c>
      <c r="D303" s="14">
        <v>0</v>
      </c>
      <c r="E303" s="17">
        <v>18392885</v>
      </c>
      <c r="F303" s="17">
        <v>0</v>
      </c>
      <c r="G303" s="17">
        <v>417052</v>
      </c>
      <c r="H303" s="17">
        <v>0</v>
      </c>
      <c r="I303" s="17">
        <v>1114387</v>
      </c>
      <c r="J303" s="17">
        <v>3378461</v>
      </c>
      <c r="K303" s="17">
        <v>0</v>
      </c>
      <c r="L303" s="17">
        <v>0</v>
      </c>
      <c r="M303" s="17">
        <v>0</v>
      </c>
      <c r="N303" s="17">
        <v>0</v>
      </c>
      <c r="O303" s="17">
        <v>0</v>
      </c>
      <c r="P303" s="17">
        <v>1419863</v>
      </c>
      <c r="Q303" s="17">
        <v>45743</v>
      </c>
      <c r="R303" s="17">
        <v>194876</v>
      </c>
      <c r="S303" s="17">
        <v>61149</v>
      </c>
      <c r="T303" s="17">
        <v>25512</v>
      </c>
      <c r="U303" s="17">
        <v>223389</v>
      </c>
      <c r="V303" s="17">
        <v>6817</v>
      </c>
      <c r="W303" s="17">
        <v>0</v>
      </c>
      <c r="X303" s="17">
        <v>567278</v>
      </c>
      <c r="Y303" s="17">
        <v>0</v>
      </c>
      <c r="Z303" s="17">
        <v>0</v>
      </c>
      <c r="AA303" s="17">
        <v>25847412</v>
      </c>
      <c r="AB303" s="17">
        <v>0</v>
      </c>
    </row>
    <row r="304" spans="1:28" x14ac:dyDescent="0.3">
      <c r="A304" s="15" t="s">
        <v>601</v>
      </c>
      <c r="B304" s="14" t="s">
        <v>602</v>
      </c>
      <c r="C304" s="14">
        <v>1</v>
      </c>
      <c r="D304" s="14">
        <v>0</v>
      </c>
      <c r="E304" s="17">
        <v>45603549</v>
      </c>
      <c r="F304" s="17">
        <v>0</v>
      </c>
      <c r="G304" s="17">
        <v>3531123</v>
      </c>
      <c r="H304" s="17">
        <v>0</v>
      </c>
      <c r="I304" s="17">
        <v>4927905</v>
      </c>
      <c r="J304" s="17">
        <v>2096534</v>
      </c>
      <c r="K304" s="17">
        <v>0</v>
      </c>
      <c r="L304" s="17">
        <v>0</v>
      </c>
      <c r="M304" s="17">
        <v>0</v>
      </c>
      <c r="N304" s="17">
        <v>0</v>
      </c>
      <c r="O304" s="17">
        <v>0</v>
      </c>
      <c r="P304" s="17">
        <v>3184826</v>
      </c>
      <c r="Q304" s="17">
        <v>2692080</v>
      </c>
      <c r="R304" s="17">
        <v>264813</v>
      </c>
      <c r="S304" s="17">
        <v>80338</v>
      </c>
      <c r="T304" s="17">
        <v>25765</v>
      </c>
      <c r="U304" s="17">
        <v>322822</v>
      </c>
      <c r="V304" s="17">
        <v>90331</v>
      </c>
      <c r="W304" s="17">
        <v>0</v>
      </c>
      <c r="X304" s="17">
        <v>0</v>
      </c>
      <c r="Y304" s="17">
        <v>0</v>
      </c>
      <c r="Z304" s="17">
        <v>0</v>
      </c>
      <c r="AA304" s="17">
        <v>62820086</v>
      </c>
      <c r="AB304" s="17">
        <v>0</v>
      </c>
    </row>
    <row r="305" spans="1:28" x14ac:dyDescent="0.3">
      <c r="A305" s="15" t="s">
        <v>603</v>
      </c>
      <c r="B305" s="14" t="s">
        <v>604</v>
      </c>
      <c r="C305" s="14">
        <v>1</v>
      </c>
      <c r="D305" s="14">
        <v>0</v>
      </c>
      <c r="E305" s="17">
        <v>2009396</v>
      </c>
      <c r="F305" s="17">
        <v>0</v>
      </c>
      <c r="G305" s="17">
        <v>136611</v>
      </c>
      <c r="H305" s="17">
        <v>0</v>
      </c>
      <c r="I305" s="17">
        <v>467427</v>
      </c>
      <c r="J305" s="17">
        <v>178077</v>
      </c>
      <c r="K305" s="17">
        <v>0</v>
      </c>
      <c r="L305" s="17">
        <v>0</v>
      </c>
      <c r="M305" s="17">
        <v>0</v>
      </c>
      <c r="N305" s="17">
        <v>0</v>
      </c>
      <c r="O305" s="17">
        <v>0</v>
      </c>
      <c r="P305" s="17">
        <v>759428</v>
      </c>
      <c r="Q305" s="17">
        <v>52530</v>
      </c>
      <c r="R305" s="17">
        <v>200601</v>
      </c>
      <c r="S305" s="17">
        <v>24957</v>
      </c>
      <c r="T305" s="17">
        <v>10412</v>
      </c>
      <c r="U305" s="17">
        <v>105375</v>
      </c>
      <c r="V305" s="17">
        <v>7016</v>
      </c>
      <c r="W305" s="17">
        <v>0</v>
      </c>
      <c r="X305" s="17">
        <v>0</v>
      </c>
      <c r="Y305" s="17">
        <v>13288</v>
      </c>
      <c r="Z305" s="17">
        <v>0</v>
      </c>
      <c r="AA305" s="17">
        <v>3965118</v>
      </c>
      <c r="AB305" s="17">
        <v>6200</v>
      </c>
    </row>
    <row r="306" spans="1:28" x14ac:dyDescent="0.3">
      <c r="A306" s="15" t="s">
        <v>605</v>
      </c>
      <c r="B306" s="14" t="s">
        <v>606</v>
      </c>
      <c r="C306" s="14">
        <v>1</v>
      </c>
      <c r="D306" s="14">
        <v>0</v>
      </c>
      <c r="E306" s="17">
        <v>3934848</v>
      </c>
      <c r="F306" s="17">
        <v>0</v>
      </c>
      <c r="G306" s="17">
        <v>250393</v>
      </c>
      <c r="H306" s="17">
        <v>0</v>
      </c>
      <c r="I306" s="17">
        <v>1164777</v>
      </c>
      <c r="J306" s="17">
        <v>342259</v>
      </c>
      <c r="K306" s="17">
        <v>0</v>
      </c>
      <c r="L306" s="17">
        <v>0</v>
      </c>
      <c r="M306" s="17">
        <v>0</v>
      </c>
      <c r="N306" s="17">
        <v>0</v>
      </c>
      <c r="O306" s="17">
        <v>0</v>
      </c>
      <c r="P306" s="17">
        <v>1073308</v>
      </c>
      <c r="Q306" s="17">
        <v>0</v>
      </c>
      <c r="R306" s="17">
        <v>32494</v>
      </c>
      <c r="S306" s="17">
        <v>48026</v>
      </c>
      <c r="T306" s="17">
        <v>20037</v>
      </c>
      <c r="U306" s="17">
        <v>199390</v>
      </c>
      <c r="V306" s="17">
        <v>9699</v>
      </c>
      <c r="W306" s="17">
        <v>0</v>
      </c>
      <c r="X306" s="17">
        <v>34078</v>
      </c>
      <c r="Y306" s="17">
        <v>0</v>
      </c>
      <c r="Z306" s="17">
        <v>0</v>
      </c>
      <c r="AA306" s="17">
        <v>7109309</v>
      </c>
      <c r="AB306" s="17">
        <v>0</v>
      </c>
    </row>
    <row r="307" spans="1:28" x14ac:dyDescent="0.3">
      <c r="A307" s="15" t="s">
        <v>607</v>
      </c>
      <c r="B307" s="14" t="s">
        <v>608</v>
      </c>
      <c r="C307" s="14">
        <v>1</v>
      </c>
      <c r="D307" s="14">
        <v>0</v>
      </c>
      <c r="E307" s="17">
        <v>6988363</v>
      </c>
      <c r="F307" s="17">
        <v>0</v>
      </c>
      <c r="G307" s="17">
        <v>361671</v>
      </c>
      <c r="H307" s="17">
        <v>2957</v>
      </c>
      <c r="I307" s="17">
        <v>1254008</v>
      </c>
      <c r="J307" s="17">
        <v>1569607</v>
      </c>
      <c r="K307" s="17">
        <v>0</v>
      </c>
      <c r="L307" s="17">
        <v>0</v>
      </c>
      <c r="M307" s="17">
        <v>0</v>
      </c>
      <c r="N307" s="17">
        <v>0</v>
      </c>
      <c r="O307" s="17">
        <v>0</v>
      </c>
      <c r="P307" s="17">
        <v>856311</v>
      </c>
      <c r="Q307" s="17">
        <v>167990</v>
      </c>
      <c r="R307" s="17">
        <v>457263</v>
      </c>
      <c r="S307" s="17">
        <v>79514</v>
      </c>
      <c r="T307" s="17">
        <v>33175</v>
      </c>
      <c r="U307" s="17">
        <v>333423</v>
      </c>
      <c r="V307" s="17">
        <v>21067</v>
      </c>
      <c r="W307" s="17">
        <v>0</v>
      </c>
      <c r="X307" s="17">
        <v>601723</v>
      </c>
      <c r="Y307" s="17">
        <v>41592</v>
      </c>
      <c r="Z307" s="17">
        <v>0</v>
      </c>
      <c r="AA307" s="17">
        <v>12768664</v>
      </c>
      <c r="AB307" s="17">
        <v>0</v>
      </c>
    </row>
    <row r="308" spans="1:28" x14ac:dyDescent="0.3">
      <c r="A308" s="15" t="s">
        <v>609</v>
      </c>
      <c r="B308" s="14" t="s">
        <v>610</v>
      </c>
      <c r="C308" s="14">
        <v>1</v>
      </c>
      <c r="D308" s="14">
        <v>0</v>
      </c>
      <c r="E308" s="17">
        <v>4946423</v>
      </c>
      <c r="F308" s="17">
        <v>0</v>
      </c>
      <c r="G308" s="17">
        <v>458062</v>
      </c>
      <c r="H308" s="17">
        <v>0</v>
      </c>
      <c r="I308" s="17">
        <v>392398</v>
      </c>
      <c r="J308" s="17">
        <v>873697</v>
      </c>
      <c r="K308" s="17">
        <v>0</v>
      </c>
      <c r="L308" s="17">
        <v>0</v>
      </c>
      <c r="M308" s="17">
        <v>0</v>
      </c>
      <c r="N308" s="17">
        <v>0</v>
      </c>
      <c r="O308" s="17">
        <v>0</v>
      </c>
      <c r="P308" s="17">
        <v>1542113</v>
      </c>
      <c r="Q308" s="17">
        <v>170375</v>
      </c>
      <c r="R308" s="17">
        <v>134116</v>
      </c>
      <c r="S308" s="17">
        <v>27414</v>
      </c>
      <c r="T308" s="17">
        <v>11437</v>
      </c>
      <c r="U308" s="17">
        <v>100715</v>
      </c>
      <c r="V308" s="17">
        <v>18645</v>
      </c>
      <c r="W308" s="17">
        <v>0</v>
      </c>
      <c r="X308" s="17">
        <v>510300</v>
      </c>
      <c r="Y308" s="17">
        <v>0</v>
      </c>
      <c r="Z308" s="17">
        <v>0</v>
      </c>
      <c r="AA308" s="17">
        <v>9185695</v>
      </c>
      <c r="AB308" s="17">
        <v>42432</v>
      </c>
    </row>
    <row r="309" spans="1:28" x14ac:dyDescent="0.3">
      <c r="A309" s="15" t="s">
        <v>611</v>
      </c>
      <c r="B309" s="14" t="s">
        <v>612</v>
      </c>
      <c r="C309" s="14">
        <v>1</v>
      </c>
      <c r="D309" s="14">
        <v>0</v>
      </c>
      <c r="E309" s="17">
        <v>2858150</v>
      </c>
      <c r="F309" s="17">
        <v>0</v>
      </c>
      <c r="G309" s="17">
        <v>215117</v>
      </c>
      <c r="H309" s="17">
        <v>0</v>
      </c>
      <c r="I309" s="17">
        <v>199854</v>
      </c>
      <c r="J309" s="17">
        <v>264012</v>
      </c>
      <c r="K309" s="17">
        <v>0</v>
      </c>
      <c r="L309" s="17">
        <v>0</v>
      </c>
      <c r="M309" s="17">
        <v>0</v>
      </c>
      <c r="N309" s="17">
        <v>0</v>
      </c>
      <c r="O309" s="17">
        <v>0</v>
      </c>
      <c r="P309" s="17">
        <v>642356</v>
      </c>
      <c r="Q309" s="17">
        <v>265463</v>
      </c>
      <c r="R309" s="17">
        <v>408959</v>
      </c>
      <c r="S309" s="17">
        <v>55996</v>
      </c>
      <c r="T309" s="17">
        <v>23362</v>
      </c>
      <c r="U309" s="17">
        <v>196536</v>
      </c>
      <c r="V309" s="17">
        <v>0</v>
      </c>
      <c r="W309" s="17">
        <v>0</v>
      </c>
      <c r="X309" s="17">
        <v>0</v>
      </c>
      <c r="Y309" s="17">
        <v>3434</v>
      </c>
      <c r="Z309" s="17">
        <v>0</v>
      </c>
      <c r="AA309" s="17">
        <v>5133239</v>
      </c>
      <c r="AB309" s="17">
        <v>0</v>
      </c>
    </row>
    <row r="310" spans="1:28" x14ac:dyDescent="0.3">
      <c r="A310" s="15" t="s">
        <v>613</v>
      </c>
      <c r="B310" s="14" t="s">
        <v>614</v>
      </c>
      <c r="C310" s="14">
        <v>1</v>
      </c>
      <c r="D310" s="14">
        <v>0</v>
      </c>
      <c r="E310" s="17">
        <v>6174375</v>
      </c>
      <c r="F310" s="17">
        <v>0</v>
      </c>
      <c r="G310" s="17">
        <v>452843</v>
      </c>
      <c r="H310" s="17">
        <v>0</v>
      </c>
      <c r="I310" s="17">
        <v>641408</v>
      </c>
      <c r="J310" s="17">
        <v>283630</v>
      </c>
      <c r="K310" s="17">
        <v>0</v>
      </c>
      <c r="L310" s="17">
        <v>0</v>
      </c>
      <c r="M310" s="17">
        <v>0</v>
      </c>
      <c r="N310" s="17">
        <v>0</v>
      </c>
      <c r="O310" s="17">
        <v>0</v>
      </c>
      <c r="P310" s="17">
        <v>731606</v>
      </c>
      <c r="Q310" s="17">
        <v>447650</v>
      </c>
      <c r="R310" s="17">
        <v>557959</v>
      </c>
      <c r="S310" s="17">
        <v>122492</v>
      </c>
      <c r="T310" s="17">
        <v>51106</v>
      </c>
      <c r="U310" s="17">
        <v>509105</v>
      </c>
      <c r="V310" s="17">
        <v>0</v>
      </c>
      <c r="W310" s="17">
        <v>0</v>
      </c>
      <c r="X310" s="17">
        <v>654324</v>
      </c>
      <c r="Y310" s="17">
        <v>33711</v>
      </c>
      <c r="Z310" s="17">
        <v>0</v>
      </c>
      <c r="AA310" s="17">
        <v>10660209</v>
      </c>
      <c r="AB310" s="17">
        <v>0</v>
      </c>
    </row>
    <row r="311" spans="1:28" x14ac:dyDescent="0.3">
      <c r="A311" s="15" t="s">
        <v>615</v>
      </c>
      <c r="B311" s="14" t="s">
        <v>616</v>
      </c>
      <c r="C311" s="14">
        <v>1</v>
      </c>
      <c r="D311" s="14">
        <v>0</v>
      </c>
      <c r="E311" s="17">
        <v>8752284</v>
      </c>
      <c r="F311" s="17">
        <v>0</v>
      </c>
      <c r="G311" s="17">
        <v>425196</v>
      </c>
      <c r="H311" s="17">
        <v>0</v>
      </c>
      <c r="I311" s="17">
        <v>1211417</v>
      </c>
      <c r="J311" s="17">
        <v>1323747</v>
      </c>
      <c r="K311" s="17">
        <v>0</v>
      </c>
      <c r="L311" s="17">
        <v>0</v>
      </c>
      <c r="M311" s="17">
        <v>0</v>
      </c>
      <c r="N311" s="17">
        <v>0</v>
      </c>
      <c r="O311" s="17">
        <v>0</v>
      </c>
      <c r="P311" s="17">
        <v>1207840</v>
      </c>
      <c r="Q311" s="17">
        <v>181939</v>
      </c>
      <c r="R311" s="17">
        <v>311828</v>
      </c>
      <c r="S311" s="17">
        <v>17555</v>
      </c>
      <c r="T311" s="17">
        <v>27681</v>
      </c>
      <c r="U311" s="17">
        <v>177152</v>
      </c>
      <c r="V311" s="17">
        <v>18853</v>
      </c>
      <c r="W311" s="17">
        <v>0</v>
      </c>
      <c r="X311" s="17">
        <v>602100</v>
      </c>
      <c r="Y311" s="17">
        <v>0</v>
      </c>
      <c r="Z311" s="17">
        <v>0</v>
      </c>
      <c r="AA311" s="17">
        <v>14257592</v>
      </c>
      <c r="AB311" s="17">
        <v>0</v>
      </c>
    </row>
    <row r="312" spans="1:28" x14ac:dyDescent="0.3">
      <c r="A312" s="15" t="s">
        <v>617</v>
      </c>
      <c r="B312" s="14" t="s">
        <v>618</v>
      </c>
      <c r="C312" s="14">
        <v>1</v>
      </c>
      <c r="D312" s="14">
        <v>0</v>
      </c>
      <c r="E312" s="17">
        <v>5622180</v>
      </c>
      <c r="F312" s="17">
        <v>0</v>
      </c>
      <c r="G312" s="17">
        <v>290733</v>
      </c>
      <c r="H312" s="17">
        <v>0</v>
      </c>
      <c r="I312" s="17">
        <v>670101</v>
      </c>
      <c r="J312" s="17">
        <v>454088</v>
      </c>
      <c r="K312" s="17">
        <v>0</v>
      </c>
      <c r="L312" s="17">
        <v>0</v>
      </c>
      <c r="M312" s="17">
        <v>0</v>
      </c>
      <c r="N312" s="17">
        <v>0</v>
      </c>
      <c r="O312" s="17">
        <v>0</v>
      </c>
      <c r="P312" s="17">
        <v>1080087</v>
      </c>
      <c r="Q312" s="17">
        <v>223362</v>
      </c>
      <c r="R312" s="17">
        <v>181196</v>
      </c>
      <c r="S312" s="17">
        <v>74751</v>
      </c>
      <c r="T312" s="17">
        <v>31187</v>
      </c>
      <c r="U312" s="17">
        <v>189604</v>
      </c>
      <c r="V312" s="17">
        <v>11714</v>
      </c>
      <c r="W312" s="17">
        <v>0</v>
      </c>
      <c r="X312" s="17">
        <v>253800</v>
      </c>
      <c r="Y312" s="17">
        <v>0</v>
      </c>
      <c r="Z312" s="17">
        <v>0</v>
      </c>
      <c r="AA312" s="17">
        <v>9082803</v>
      </c>
      <c r="AB312" s="17">
        <v>0</v>
      </c>
    </row>
    <row r="313" spans="1:28" x14ac:dyDescent="0.3">
      <c r="A313" s="15" t="s">
        <v>619</v>
      </c>
      <c r="B313" s="14" t="s">
        <v>620</v>
      </c>
      <c r="C313" s="14">
        <v>1</v>
      </c>
      <c r="D313" s="14">
        <v>0</v>
      </c>
      <c r="E313" s="17">
        <v>3519853</v>
      </c>
      <c r="F313" s="17">
        <v>0</v>
      </c>
      <c r="G313" s="17">
        <v>233260</v>
      </c>
      <c r="H313" s="17">
        <v>0</v>
      </c>
      <c r="I313" s="17">
        <v>101024</v>
      </c>
      <c r="J313" s="17">
        <v>149435</v>
      </c>
      <c r="K313" s="17">
        <v>0</v>
      </c>
      <c r="L313" s="17">
        <v>0</v>
      </c>
      <c r="M313" s="17">
        <v>0</v>
      </c>
      <c r="N313" s="17">
        <v>0</v>
      </c>
      <c r="O313" s="17">
        <v>0</v>
      </c>
      <c r="P313" s="17">
        <v>700051</v>
      </c>
      <c r="Q313" s="17">
        <v>27988</v>
      </c>
      <c r="R313" s="17">
        <v>72299</v>
      </c>
      <c r="S313" s="17">
        <v>19714</v>
      </c>
      <c r="T313" s="17">
        <v>8225</v>
      </c>
      <c r="U313" s="17">
        <v>81842</v>
      </c>
      <c r="V313" s="17">
        <v>510</v>
      </c>
      <c r="W313" s="17">
        <v>0</v>
      </c>
      <c r="X313" s="17">
        <v>189000</v>
      </c>
      <c r="Y313" s="17">
        <v>0</v>
      </c>
      <c r="Z313" s="17">
        <v>0</v>
      </c>
      <c r="AA313" s="17">
        <v>5103201</v>
      </c>
      <c r="AB313" s="17">
        <v>3807</v>
      </c>
    </row>
    <row r="314" spans="1:28" x14ac:dyDescent="0.3">
      <c r="A314" s="15" t="s">
        <v>621</v>
      </c>
      <c r="B314" s="14" t="s">
        <v>622</v>
      </c>
      <c r="C314" s="14">
        <v>1</v>
      </c>
      <c r="D314" s="14">
        <v>0</v>
      </c>
      <c r="E314" s="17">
        <v>3218904</v>
      </c>
      <c r="F314" s="17">
        <v>0</v>
      </c>
      <c r="G314" s="17">
        <v>212171</v>
      </c>
      <c r="H314" s="17">
        <v>0</v>
      </c>
      <c r="I314" s="17">
        <v>242153</v>
      </c>
      <c r="J314" s="17">
        <v>374446</v>
      </c>
      <c r="K314" s="17">
        <v>0</v>
      </c>
      <c r="L314" s="17">
        <v>0</v>
      </c>
      <c r="M314" s="17">
        <v>0</v>
      </c>
      <c r="N314" s="17">
        <v>0</v>
      </c>
      <c r="O314" s="17">
        <v>0</v>
      </c>
      <c r="P314" s="17">
        <v>1051929</v>
      </c>
      <c r="Q314" s="17">
        <v>115863</v>
      </c>
      <c r="R314" s="17">
        <v>312772</v>
      </c>
      <c r="S314" s="17">
        <v>43188</v>
      </c>
      <c r="T314" s="17">
        <v>2000</v>
      </c>
      <c r="U314" s="17">
        <v>165023</v>
      </c>
      <c r="V314" s="17">
        <v>0</v>
      </c>
      <c r="W314" s="17">
        <v>0</v>
      </c>
      <c r="X314" s="17">
        <v>0</v>
      </c>
      <c r="Y314" s="17">
        <v>20389</v>
      </c>
      <c r="Z314" s="17">
        <v>0</v>
      </c>
      <c r="AA314" s="17">
        <v>5758838</v>
      </c>
      <c r="AB314" s="17">
        <v>0</v>
      </c>
    </row>
    <row r="315" spans="1:28" x14ac:dyDescent="0.3">
      <c r="A315" s="15" t="s">
        <v>623</v>
      </c>
      <c r="B315" s="14" t="s">
        <v>624</v>
      </c>
      <c r="C315" s="14">
        <v>1</v>
      </c>
      <c r="D315" s="14">
        <v>0</v>
      </c>
      <c r="E315" s="17">
        <v>10626284</v>
      </c>
      <c r="F315" s="17">
        <v>0</v>
      </c>
      <c r="G315" s="17">
        <v>697595</v>
      </c>
      <c r="H315" s="17">
        <v>0</v>
      </c>
      <c r="I315" s="17">
        <v>2232035</v>
      </c>
      <c r="J315" s="17">
        <v>1142511</v>
      </c>
      <c r="K315" s="17">
        <v>0</v>
      </c>
      <c r="L315" s="17">
        <v>0</v>
      </c>
      <c r="M315" s="17">
        <v>0</v>
      </c>
      <c r="N315" s="17">
        <v>0</v>
      </c>
      <c r="O315" s="17">
        <v>0</v>
      </c>
      <c r="P315" s="17">
        <v>4346488</v>
      </c>
      <c r="Q315" s="17">
        <v>342402</v>
      </c>
      <c r="R315" s="17">
        <v>386866</v>
      </c>
      <c r="S315" s="17">
        <v>107182</v>
      </c>
      <c r="T315" s="17">
        <v>44718</v>
      </c>
      <c r="U315" s="17">
        <v>399479</v>
      </c>
      <c r="V315" s="17">
        <v>38440</v>
      </c>
      <c r="W315" s="17">
        <v>0</v>
      </c>
      <c r="X315" s="17">
        <v>642600</v>
      </c>
      <c r="Y315" s="17">
        <v>0</v>
      </c>
      <c r="Z315" s="17">
        <v>0</v>
      </c>
      <c r="AA315" s="17">
        <v>21006600</v>
      </c>
      <c r="AB315" s="17">
        <v>0</v>
      </c>
    </row>
    <row r="316" spans="1:28" x14ac:dyDescent="0.3">
      <c r="A316" s="15" t="s">
        <v>625</v>
      </c>
      <c r="B316" s="14" t="s">
        <v>626</v>
      </c>
      <c r="C316" s="14">
        <v>1</v>
      </c>
      <c r="D316" s="14">
        <v>0</v>
      </c>
      <c r="E316" s="17">
        <v>2686366</v>
      </c>
      <c r="F316" s="17">
        <v>0</v>
      </c>
      <c r="G316" s="17">
        <v>167690</v>
      </c>
      <c r="H316" s="17">
        <v>0</v>
      </c>
      <c r="I316" s="17">
        <v>309006</v>
      </c>
      <c r="J316" s="17">
        <v>69993</v>
      </c>
      <c r="K316" s="17">
        <v>0</v>
      </c>
      <c r="L316" s="17">
        <v>0</v>
      </c>
      <c r="M316" s="17">
        <v>0</v>
      </c>
      <c r="N316" s="17">
        <v>0</v>
      </c>
      <c r="O316" s="17">
        <v>0</v>
      </c>
      <c r="P316" s="17">
        <v>730911</v>
      </c>
      <c r="Q316" s="17">
        <v>191</v>
      </c>
      <c r="R316" s="17">
        <v>81498</v>
      </c>
      <c r="S316" s="17">
        <v>37480</v>
      </c>
      <c r="T316" s="17">
        <v>15637</v>
      </c>
      <c r="U316" s="17">
        <v>141490</v>
      </c>
      <c r="V316" s="17">
        <v>0</v>
      </c>
      <c r="W316" s="17">
        <v>0</v>
      </c>
      <c r="X316" s="17">
        <v>0</v>
      </c>
      <c r="Y316" s="17">
        <v>0</v>
      </c>
      <c r="Z316" s="17">
        <v>0</v>
      </c>
      <c r="AA316" s="17">
        <v>4240262</v>
      </c>
      <c r="AB316" s="17">
        <v>0</v>
      </c>
    </row>
    <row r="317" spans="1:28" x14ac:dyDescent="0.3">
      <c r="A317" s="15" t="s">
        <v>627</v>
      </c>
      <c r="B317" s="14" t="s">
        <v>628</v>
      </c>
      <c r="C317" s="14">
        <v>1</v>
      </c>
      <c r="D317" s="14">
        <v>0</v>
      </c>
      <c r="E317" s="17">
        <v>13386434</v>
      </c>
      <c r="F317" s="17">
        <v>0</v>
      </c>
      <c r="G317" s="17">
        <v>1623853</v>
      </c>
      <c r="H317" s="17">
        <v>15148</v>
      </c>
      <c r="I317" s="17">
        <v>2306695</v>
      </c>
      <c r="J317" s="17">
        <v>1621690</v>
      </c>
      <c r="K317" s="17">
        <v>0</v>
      </c>
      <c r="L317" s="17">
        <v>0</v>
      </c>
      <c r="M317" s="17">
        <v>0</v>
      </c>
      <c r="N317" s="17">
        <v>0</v>
      </c>
      <c r="O317" s="17">
        <v>0</v>
      </c>
      <c r="P317" s="17">
        <v>2442456</v>
      </c>
      <c r="Q317" s="17">
        <v>442313</v>
      </c>
      <c r="R317" s="17">
        <v>379085</v>
      </c>
      <c r="S317" s="17">
        <v>76593</v>
      </c>
      <c r="T317" s="17">
        <v>31956</v>
      </c>
      <c r="U317" s="17">
        <v>308201</v>
      </c>
      <c r="V317" s="17">
        <v>46525</v>
      </c>
      <c r="W317" s="17">
        <v>0</v>
      </c>
      <c r="X317" s="17">
        <v>523800</v>
      </c>
      <c r="Y317" s="17">
        <v>0</v>
      </c>
      <c r="Z317" s="17">
        <v>0</v>
      </c>
      <c r="AA317" s="17">
        <v>23204749</v>
      </c>
      <c r="AB317" s="17">
        <v>0</v>
      </c>
    </row>
    <row r="318" spans="1:28" x14ac:dyDescent="0.3">
      <c r="A318" s="15" t="s">
        <v>629</v>
      </c>
      <c r="B318" s="14" t="s">
        <v>630</v>
      </c>
      <c r="C318" s="14">
        <v>1</v>
      </c>
      <c r="D318" s="14">
        <v>0</v>
      </c>
      <c r="E318" s="17">
        <v>1809042</v>
      </c>
      <c r="F318" s="17">
        <v>0</v>
      </c>
      <c r="G318" s="17">
        <v>122398</v>
      </c>
      <c r="H318" s="17">
        <v>0</v>
      </c>
      <c r="I318" s="17">
        <v>213671</v>
      </c>
      <c r="J318" s="17">
        <v>228600</v>
      </c>
      <c r="K318" s="17">
        <v>0</v>
      </c>
      <c r="L318" s="17">
        <v>0</v>
      </c>
      <c r="M318" s="17">
        <v>0</v>
      </c>
      <c r="N318" s="17">
        <v>0</v>
      </c>
      <c r="O318" s="17">
        <v>0</v>
      </c>
      <c r="P318" s="17">
        <v>534198</v>
      </c>
      <c r="Q318" s="17">
        <v>55690</v>
      </c>
      <c r="R318" s="17">
        <v>139567</v>
      </c>
      <c r="S318" s="17">
        <v>33226</v>
      </c>
      <c r="T318" s="17">
        <v>6159</v>
      </c>
      <c r="U318" s="17">
        <v>108695</v>
      </c>
      <c r="V318" s="17">
        <v>0</v>
      </c>
      <c r="W318" s="17">
        <v>0</v>
      </c>
      <c r="X318" s="17">
        <v>74892</v>
      </c>
      <c r="Y318" s="17">
        <v>851</v>
      </c>
      <c r="Z318" s="17">
        <v>0</v>
      </c>
      <c r="AA318" s="17">
        <v>3326989</v>
      </c>
      <c r="AB318" s="17">
        <v>0</v>
      </c>
    </row>
    <row r="319" spans="1:28" x14ac:dyDescent="0.3">
      <c r="A319" s="15" t="s">
        <v>631</v>
      </c>
      <c r="B319" s="14" t="s">
        <v>632</v>
      </c>
      <c r="C319" s="14">
        <v>1</v>
      </c>
      <c r="D319" s="14">
        <v>0</v>
      </c>
      <c r="E319" s="17">
        <v>3705064</v>
      </c>
      <c r="F319" s="17">
        <v>0</v>
      </c>
      <c r="G319" s="17">
        <v>239788</v>
      </c>
      <c r="H319" s="17">
        <v>0</v>
      </c>
      <c r="I319" s="17">
        <v>477344</v>
      </c>
      <c r="J319" s="17">
        <v>329253</v>
      </c>
      <c r="K319" s="17">
        <v>0</v>
      </c>
      <c r="L319" s="17">
        <v>0</v>
      </c>
      <c r="M319" s="17">
        <v>0</v>
      </c>
      <c r="N319" s="17">
        <v>0</v>
      </c>
      <c r="O319" s="17">
        <v>0</v>
      </c>
      <c r="P319" s="17">
        <v>1701833</v>
      </c>
      <c r="Q319" s="17">
        <v>195954</v>
      </c>
      <c r="R319" s="17">
        <v>19306</v>
      </c>
      <c r="S319" s="17">
        <v>53449</v>
      </c>
      <c r="T319" s="17">
        <v>22300</v>
      </c>
      <c r="U319" s="17">
        <v>189662</v>
      </c>
      <c r="V319" s="17">
        <v>2073</v>
      </c>
      <c r="W319" s="17">
        <v>0</v>
      </c>
      <c r="X319" s="17">
        <v>0</v>
      </c>
      <c r="Y319" s="17">
        <v>17623</v>
      </c>
      <c r="Z319" s="17">
        <v>0</v>
      </c>
      <c r="AA319" s="17">
        <v>6953649</v>
      </c>
      <c r="AB319" s="17">
        <v>0</v>
      </c>
    </row>
    <row r="320" spans="1:28" x14ac:dyDescent="0.3">
      <c r="A320" s="15" t="s">
        <v>633</v>
      </c>
      <c r="B320" s="14" t="s">
        <v>634</v>
      </c>
      <c r="C320" s="14">
        <v>1</v>
      </c>
      <c r="D320" s="14">
        <v>0</v>
      </c>
      <c r="E320" s="17">
        <v>15896122</v>
      </c>
      <c r="F320" s="17">
        <v>0</v>
      </c>
      <c r="G320" s="17">
        <v>938243</v>
      </c>
      <c r="H320" s="17">
        <v>0</v>
      </c>
      <c r="I320" s="17">
        <v>2050403</v>
      </c>
      <c r="J320" s="17">
        <v>1050376</v>
      </c>
      <c r="K320" s="17">
        <v>0</v>
      </c>
      <c r="L320" s="17">
        <v>0</v>
      </c>
      <c r="M320" s="17">
        <v>0</v>
      </c>
      <c r="N320" s="17">
        <v>0</v>
      </c>
      <c r="O320" s="17">
        <v>0</v>
      </c>
      <c r="P320" s="17">
        <v>1483374</v>
      </c>
      <c r="Q320" s="17">
        <v>22836</v>
      </c>
      <c r="R320" s="17">
        <v>330629</v>
      </c>
      <c r="S320" s="17">
        <v>92906</v>
      </c>
      <c r="T320" s="17">
        <v>38762</v>
      </c>
      <c r="U320" s="17">
        <v>327074</v>
      </c>
      <c r="V320" s="17">
        <v>42926</v>
      </c>
      <c r="W320" s="17">
        <v>0</v>
      </c>
      <c r="X320" s="17">
        <v>631800</v>
      </c>
      <c r="Y320" s="17">
        <v>0</v>
      </c>
      <c r="Z320" s="17">
        <v>0</v>
      </c>
      <c r="AA320" s="17">
        <v>22905451</v>
      </c>
      <c r="AB320" s="17">
        <v>0</v>
      </c>
    </row>
    <row r="321" spans="1:28" x14ac:dyDescent="0.3">
      <c r="A321" s="15" t="s">
        <v>635</v>
      </c>
      <c r="B321" s="14" t="s">
        <v>636</v>
      </c>
      <c r="C321" s="14">
        <v>1</v>
      </c>
      <c r="D321" s="14">
        <v>0</v>
      </c>
      <c r="E321" s="17">
        <v>12614256</v>
      </c>
      <c r="F321" s="17">
        <v>0</v>
      </c>
      <c r="G321" s="17">
        <v>1440012</v>
      </c>
      <c r="H321" s="17">
        <v>0</v>
      </c>
      <c r="I321" s="17">
        <v>1369310</v>
      </c>
      <c r="J321" s="17">
        <v>2972182</v>
      </c>
      <c r="K321" s="17">
        <v>0</v>
      </c>
      <c r="L321" s="17">
        <v>0</v>
      </c>
      <c r="M321" s="17">
        <v>0</v>
      </c>
      <c r="N321" s="17">
        <v>0</v>
      </c>
      <c r="O321" s="17">
        <v>0</v>
      </c>
      <c r="P321" s="17">
        <v>2284938</v>
      </c>
      <c r="Q321" s="17">
        <v>22032</v>
      </c>
      <c r="R321" s="17">
        <v>161909</v>
      </c>
      <c r="S321" s="17">
        <v>44162</v>
      </c>
      <c r="T321" s="17">
        <v>18425</v>
      </c>
      <c r="U321" s="17">
        <v>166654</v>
      </c>
      <c r="V321" s="17">
        <v>36955</v>
      </c>
      <c r="W321" s="17">
        <v>0</v>
      </c>
      <c r="X321" s="17">
        <v>329400</v>
      </c>
      <c r="Y321" s="17">
        <v>12802</v>
      </c>
      <c r="Z321" s="17">
        <v>0</v>
      </c>
      <c r="AA321" s="17">
        <v>21473037</v>
      </c>
      <c r="AB321" s="17">
        <v>0</v>
      </c>
    </row>
    <row r="322" spans="1:28" x14ac:dyDescent="0.3">
      <c r="A322" s="15" t="s">
        <v>637</v>
      </c>
      <c r="B322" s="14" t="s">
        <v>638</v>
      </c>
      <c r="C322" s="14">
        <v>1</v>
      </c>
      <c r="D322" s="14">
        <v>0</v>
      </c>
      <c r="E322" s="17">
        <v>8954943</v>
      </c>
      <c r="F322" s="17">
        <v>0</v>
      </c>
      <c r="G322" s="17">
        <v>1867818</v>
      </c>
      <c r="H322" s="17">
        <v>0</v>
      </c>
      <c r="I322" s="17">
        <v>349217</v>
      </c>
      <c r="J322" s="17">
        <v>1299278</v>
      </c>
      <c r="K322" s="17">
        <v>0</v>
      </c>
      <c r="L322" s="17">
        <v>0</v>
      </c>
      <c r="M322" s="17">
        <v>0</v>
      </c>
      <c r="N322" s="17">
        <v>0</v>
      </c>
      <c r="O322" s="17">
        <v>0</v>
      </c>
      <c r="P322" s="17">
        <v>1416211</v>
      </c>
      <c r="Q322" s="17">
        <v>534985</v>
      </c>
      <c r="R322" s="17">
        <v>75927</v>
      </c>
      <c r="S322" s="17">
        <v>43982</v>
      </c>
      <c r="T322" s="17">
        <v>18109</v>
      </c>
      <c r="U322" s="17">
        <v>174809</v>
      </c>
      <c r="V322" s="17">
        <v>29771</v>
      </c>
      <c r="W322" s="17">
        <v>0</v>
      </c>
      <c r="X322" s="17">
        <v>297000</v>
      </c>
      <c r="Y322" s="17">
        <v>0</v>
      </c>
      <c r="Z322" s="17">
        <v>0</v>
      </c>
      <c r="AA322" s="17">
        <v>15062050</v>
      </c>
      <c r="AB322" s="17">
        <v>246</v>
      </c>
    </row>
    <row r="323" spans="1:28" x14ac:dyDescent="0.3">
      <c r="A323" s="15" t="s">
        <v>639</v>
      </c>
      <c r="B323" s="14" t="s">
        <v>640</v>
      </c>
      <c r="C323" s="14">
        <v>1</v>
      </c>
      <c r="D323" s="14">
        <v>0</v>
      </c>
      <c r="E323" s="17">
        <v>21998765</v>
      </c>
      <c r="F323" s="17">
        <v>0</v>
      </c>
      <c r="G323" s="17">
        <v>3243907</v>
      </c>
      <c r="H323" s="17">
        <v>0</v>
      </c>
      <c r="I323" s="17">
        <v>3758033</v>
      </c>
      <c r="J323" s="17">
        <v>1619899</v>
      </c>
      <c r="K323" s="17">
        <v>0</v>
      </c>
      <c r="L323" s="17">
        <v>0</v>
      </c>
      <c r="M323" s="17">
        <v>0</v>
      </c>
      <c r="N323" s="17">
        <v>0</v>
      </c>
      <c r="O323" s="17">
        <v>0</v>
      </c>
      <c r="P323" s="17">
        <v>2112118</v>
      </c>
      <c r="Q323" s="17">
        <v>1050603</v>
      </c>
      <c r="R323" s="17">
        <v>320868</v>
      </c>
      <c r="S323" s="17">
        <v>81267</v>
      </c>
      <c r="T323" s="17">
        <v>33906</v>
      </c>
      <c r="U323" s="17">
        <v>185809</v>
      </c>
      <c r="V323" s="17">
        <v>57109</v>
      </c>
      <c r="W323" s="17">
        <v>0</v>
      </c>
      <c r="X323" s="17">
        <v>416624</v>
      </c>
      <c r="Y323" s="17">
        <v>0</v>
      </c>
      <c r="Z323" s="17">
        <v>0</v>
      </c>
      <c r="AA323" s="17">
        <v>34878908</v>
      </c>
      <c r="AB323" s="17">
        <v>0</v>
      </c>
    </row>
    <row r="324" spans="1:28" x14ac:dyDescent="0.3">
      <c r="A324" s="15" t="s">
        <v>641</v>
      </c>
      <c r="B324" s="14" t="s">
        <v>642</v>
      </c>
      <c r="C324" s="14">
        <v>1</v>
      </c>
      <c r="D324" s="14">
        <v>0</v>
      </c>
      <c r="E324" s="17">
        <v>17889341</v>
      </c>
      <c r="F324" s="17">
        <v>0</v>
      </c>
      <c r="G324" s="17">
        <v>2035976</v>
      </c>
      <c r="H324" s="17">
        <v>0</v>
      </c>
      <c r="I324" s="17">
        <v>4788961</v>
      </c>
      <c r="J324" s="17">
        <v>3190062</v>
      </c>
      <c r="K324" s="17">
        <v>0</v>
      </c>
      <c r="L324" s="17">
        <v>0</v>
      </c>
      <c r="M324" s="17">
        <v>0</v>
      </c>
      <c r="N324" s="17">
        <v>0</v>
      </c>
      <c r="O324" s="17">
        <v>0</v>
      </c>
      <c r="P324" s="17">
        <v>3355703</v>
      </c>
      <c r="Q324" s="17">
        <v>617318</v>
      </c>
      <c r="R324" s="17">
        <v>720604</v>
      </c>
      <c r="S324" s="17">
        <v>103123</v>
      </c>
      <c r="T324" s="17">
        <v>43025</v>
      </c>
      <c r="U324" s="17">
        <v>389624</v>
      </c>
      <c r="V324" s="17">
        <v>61640</v>
      </c>
      <c r="W324" s="17">
        <v>0</v>
      </c>
      <c r="X324" s="17">
        <v>869400</v>
      </c>
      <c r="Y324" s="17">
        <v>0</v>
      </c>
      <c r="Z324" s="17">
        <v>0</v>
      </c>
      <c r="AA324" s="17">
        <v>34064777</v>
      </c>
      <c r="AB324" s="17">
        <v>0</v>
      </c>
    </row>
    <row r="325" spans="1:28" x14ac:dyDescent="0.3">
      <c r="A325" s="15" t="s">
        <v>643</v>
      </c>
      <c r="B325" s="14" t="s">
        <v>644</v>
      </c>
      <c r="C325" s="14">
        <v>1</v>
      </c>
      <c r="D325" s="14">
        <v>1</v>
      </c>
      <c r="E325" s="17">
        <v>8629985276</v>
      </c>
      <c r="F325" s="17">
        <v>0</v>
      </c>
      <c r="G325" s="17">
        <v>0</v>
      </c>
      <c r="H325" s="17">
        <v>0</v>
      </c>
      <c r="I325" s="17">
        <v>631757672</v>
      </c>
      <c r="J325" s="17">
        <v>1339580292</v>
      </c>
      <c r="K325" s="17">
        <v>0</v>
      </c>
      <c r="L325" s="17">
        <v>0</v>
      </c>
      <c r="M325" s="17">
        <v>27995388</v>
      </c>
      <c r="N325" s="17">
        <v>128506815</v>
      </c>
      <c r="O325" s="17">
        <v>36245511</v>
      </c>
      <c r="P325" s="17">
        <v>0</v>
      </c>
      <c r="Q325" s="17">
        <v>217888602</v>
      </c>
      <c r="R325" s="17">
        <v>126720748</v>
      </c>
      <c r="S325" s="17">
        <v>18577522</v>
      </c>
      <c r="T325" s="17">
        <v>7750968</v>
      </c>
      <c r="U325" s="17">
        <v>71599269</v>
      </c>
      <c r="V325" s="17">
        <v>11644560</v>
      </c>
      <c r="W325" s="17">
        <v>0</v>
      </c>
      <c r="X325" s="17">
        <v>550858443</v>
      </c>
      <c r="Y325" s="17">
        <v>0</v>
      </c>
      <c r="Z325" s="17">
        <v>1200000</v>
      </c>
      <c r="AA325" s="17">
        <v>11800311066</v>
      </c>
      <c r="AB325" s="17">
        <v>0</v>
      </c>
    </row>
    <row r="326" spans="1:28" x14ac:dyDescent="0.3">
      <c r="A326" s="15" t="s">
        <v>645</v>
      </c>
      <c r="B326" s="14" t="s">
        <v>646</v>
      </c>
      <c r="C326" s="14">
        <v>1</v>
      </c>
      <c r="D326" s="14">
        <v>0</v>
      </c>
      <c r="E326" s="17">
        <v>10000201</v>
      </c>
      <c r="F326" s="17">
        <v>0</v>
      </c>
      <c r="G326" s="17">
        <v>491475</v>
      </c>
      <c r="H326" s="17">
        <v>0</v>
      </c>
      <c r="I326" s="17">
        <v>1419147</v>
      </c>
      <c r="J326" s="17">
        <v>3742551</v>
      </c>
      <c r="K326" s="17">
        <v>0</v>
      </c>
      <c r="L326" s="17">
        <v>0</v>
      </c>
      <c r="M326" s="17">
        <v>0</v>
      </c>
      <c r="N326" s="17">
        <v>0</v>
      </c>
      <c r="O326" s="17">
        <v>0</v>
      </c>
      <c r="P326" s="17">
        <v>1149735</v>
      </c>
      <c r="Q326" s="17">
        <v>477690</v>
      </c>
      <c r="R326" s="17">
        <v>608417</v>
      </c>
      <c r="S326" s="17">
        <v>32986</v>
      </c>
      <c r="T326" s="17">
        <v>13762</v>
      </c>
      <c r="U326" s="17">
        <v>125937</v>
      </c>
      <c r="V326" s="17">
        <v>30322</v>
      </c>
      <c r="W326" s="17">
        <v>0</v>
      </c>
      <c r="X326" s="17">
        <v>142720</v>
      </c>
      <c r="Y326" s="17">
        <v>0</v>
      </c>
      <c r="Z326" s="17">
        <v>0</v>
      </c>
      <c r="AA326" s="17">
        <v>18234943</v>
      </c>
      <c r="AB326" s="17">
        <v>0</v>
      </c>
    </row>
    <row r="327" spans="1:28" x14ac:dyDescent="0.3">
      <c r="A327" s="15" t="s">
        <v>647</v>
      </c>
      <c r="B327" s="14" t="s">
        <v>648</v>
      </c>
      <c r="C327" s="14">
        <v>1</v>
      </c>
      <c r="D327" s="14">
        <v>0</v>
      </c>
      <c r="E327" s="17">
        <v>39762452</v>
      </c>
      <c r="F327" s="17">
        <v>0</v>
      </c>
      <c r="G327" s="17">
        <v>0</v>
      </c>
      <c r="H327" s="17">
        <v>0</v>
      </c>
      <c r="I327" s="17">
        <v>3956118</v>
      </c>
      <c r="J327" s="17">
        <v>7355747</v>
      </c>
      <c r="K327" s="17">
        <v>0</v>
      </c>
      <c r="L327" s="17">
        <v>0</v>
      </c>
      <c r="M327" s="17">
        <v>0</v>
      </c>
      <c r="N327" s="17">
        <v>0</v>
      </c>
      <c r="O327" s="17">
        <v>0</v>
      </c>
      <c r="P327" s="17">
        <v>3545275</v>
      </c>
      <c r="Q327" s="17">
        <v>1227732</v>
      </c>
      <c r="R327" s="17">
        <v>3589979</v>
      </c>
      <c r="S327" s="17">
        <v>69103</v>
      </c>
      <c r="T327" s="17">
        <v>26667</v>
      </c>
      <c r="U327" s="17">
        <v>274300</v>
      </c>
      <c r="V327" s="17">
        <v>88303</v>
      </c>
      <c r="W327" s="17">
        <v>0</v>
      </c>
      <c r="X327" s="17">
        <v>691894</v>
      </c>
      <c r="Y327" s="17">
        <v>0</v>
      </c>
      <c r="Z327" s="17">
        <v>0</v>
      </c>
      <c r="AA327" s="17">
        <v>60587570</v>
      </c>
      <c r="AB327" s="17">
        <v>0</v>
      </c>
    </row>
    <row r="328" spans="1:28" x14ac:dyDescent="0.3">
      <c r="A328" s="15" t="s">
        <v>649</v>
      </c>
      <c r="B328" s="14" t="s">
        <v>650</v>
      </c>
      <c r="C328" s="14">
        <v>1</v>
      </c>
      <c r="D328" s="14">
        <v>0</v>
      </c>
      <c r="E328" s="17">
        <v>13551041</v>
      </c>
      <c r="F328" s="17">
        <v>0</v>
      </c>
      <c r="G328" s="17">
        <v>0</v>
      </c>
      <c r="H328" s="17">
        <v>0</v>
      </c>
      <c r="I328" s="17">
        <v>2317550</v>
      </c>
      <c r="J328" s="17">
        <v>916749</v>
      </c>
      <c r="K328" s="17">
        <v>0</v>
      </c>
      <c r="L328" s="17">
        <v>0</v>
      </c>
      <c r="M328" s="17">
        <v>0</v>
      </c>
      <c r="N328" s="17">
        <v>0</v>
      </c>
      <c r="O328" s="17">
        <v>0</v>
      </c>
      <c r="P328" s="17">
        <v>1304689</v>
      </c>
      <c r="Q328" s="17">
        <v>332672</v>
      </c>
      <c r="R328" s="17">
        <v>629134</v>
      </c>
      <c r="S328" s="17">
        <v>19385</v>
      </c>
      <c r="T328" s="17">
        <v>8087</v>
      </c>
      <c r="U328" s="17">
        <v>76716</v>
      </c>
      <c r="V328" s="17">
        <v>23862</v>
      </c>
      <c r="W328" s="17">
        <v>0</v>
      </c>
      <c r="X328" s="17">
        <v>287676</v>
      </c>
      <c r="Y328" s="17">
        <v>0</v>
      </c>
      <c r="Z328" s="17">
        <v>0</v>
      </c>
      <c r="AA328" s="17">
        <v>19467561</v>
      </c>
      <c r="AB328" s="17">
        <v>0</v>
      </c>
    </row>
    <row r="329" spans="1:28" x14ac:dyDescent="0.3">
      <c r="A329" s="15" t="s">
        <v>651</v>
      </c>
      <c r="B329" s="14" t="s">
        <v>652</v>
      </c>
      <c r="C329" s="14">
        <v>1</v>
      </c>
      <c r="D329" s="14">
        <v>0</v>
      </c>
      <c r="E329" s="17">
        <v>21975685</v>
      </c>
      <c r="F329" s="17">
        <v>0</v>
      </c>
      <c r="G329" s="17">
        <v>0</v>
      </c>
      <c r="H329" s="17">
        <v>0</v>
      </c>
      <c r="I329" s="17">
        <v>3497591</v>
      </c>
      <c r="J329" s="17">
        <v>4124774</v>
      </c>
      <c r="K329" s="17">
        <v>0</v>
      </c>
      <c r="L329" s="17">
        <v>0</v>
      </c>
      <c r="M329" s="17">
        <v>0</v>
      </c>
      <c r="N329" s="17">
        <v>0</v>
      </c>
      <c r="O329" s="17">
        <v>0</v>
      </c>
      <c r="P329" s="17">
        <v>3096815</v>
      </c>
      <c r="Q329" s="17">
        <v>768392</v>
      </c>
      <c r="R329" s="17">
        <v>917245</v>
      </c>
      <c r="S329" s="17">
        <v>60759</v>
      </c>
      <c r="T329" s="17">
        <v>25350</v>
      </c>
      <c r="U329" s="17">
        <v>203915</v>
      </c>
      <c r="V329" s="17">
        <v>69691</v>
      </c>
      <c r="W329" s="17">
        <v>0</v>
      </c>
      <c r="X329" s="17">
        <v>830208</v>
      </c>
      <c r="Y329" s="17">
        <v>0</v>
      </c>
      <c r="Z329" s="17">
        <v>0</v>
      </c>
      <c r="AA329" s="17">
        <v>35570425</v>
      </c>
      <c r="AB329" s="17">
        <v>0</v>
      </c>
    </row>
    <row r="330" spans="1:28" x14ac:dyDescent="0.3">
      <c r="A330" s="15" t="s">
        <v>653</v>
      </c>
      <c r="B330" s="14" t="s">
        <v>654</v>
      </c>
      <c r="C330" s="14">
        <v>1</v>
      </c>
      <c r="D330" s="14">
        <v>0</v>
      </c>
      <c r="E330" s="17">
        <v>88051712</v>
      </c>
      <c r="F330" s="17">
        <v>19089</v>
      </c>
      <c r="G330" s="17">
        <v>0</v>
      </c>
      <c r="H330" s="17">
        <v>0</v>
      </c>
      <c r="I330" s="17">
        <v>6350667</v>
      </c>
      <c r="J330" s="17">
        <v>13609636</v>
      </c>
      <c r="K330" s="17">
        <v>0</v>
      </c>
      <c r="L330" s="17">
        <v>0</v>
      </c>
      <c r="M330" s="17">
        <v>0</v>
      </c>
      <c r="N330" s="17">
        <v>0</v>
      </c>
      <c r="O330" s="17">
        <v>0</v>
      </c>
      <c r="P330" s="17">
        <v>4529904</v>
      </c>
      <c r="Q330" s="17">
        <v>2093788</v>
      </c>
      <c r="R330" s="17">
        <v>3945968</v>
      </c>
      <c r="S330" s="17">
        <v>103482</v>
      </c>
      <c r="T330" s="17">
        <v>43175</v>
      </c>
      <c r="U330" s="17">
        <v>435769</v>
      </c>
      <c r="V330" s="17">
        <v>143937</v>
      </c>
      <c r="W330" s="17">
        <v>0</v>
      </c>
      <c r="X330" s="17">
        <v>4354139</v>
      </c>
      <c r="Y330" s="17">
        <v>0</v>
      </c>
      <c r="Z330" s="17">
        <v>0</v>
      </c>
      <c r="AA330" s="17">
        <v>123681266</v>
      </c>
      <c r="AB330" s="17">
        <v>0</v>
      </c>
    </row>
    <row r="331" spans="1:28" x14ac:dyDescent="0.3">
      <c r="A331" s="15" t="s">
        <v>655</v>
      </c>
      <c r="B331" s="14" t="s">
        <v>656</v>
      </c>
      <c r="C331" s="14">
        <v>1</v>
      </c>
      <c r="D331" s="14">
        <v>0</v>
      </c>
      <c r="E331" s="17">
        <v>29989467</v>
      </c>
      <c r="F331" s="17">
        <v>0</v>
      </c>
      <c r="G331" s="17">
        <v>0</v>
      </c>
      <c r="H331" s="17">
        <v>0</v>
      </c>
      <c r="I331" s="17">
        <v>2507930</v>
      </c>
      <c r="J331" s="17">
        <v>5788896</v>
      </c>
      <c r="K331" s="17">
        <v>0</v>
      </c>
      <c r="L331" s="17">
        <v>0</v>
      </c>
      <c r="M331" s="17">
        <v>0</v>
      </c>
      <c r="N331" s="17">
        <v>0</v>
      </c>
      <c r="O331" s="17">
        <v>0</v>
      </c>
      <c r="P331" s="17">
        <v>2831616</v>
      </c>
      <c r="Q331" s="17">
        <v>1366272</v>
      </c>
      <c r="R331" s="17">
        <v>1425865</v>
      </c>
      <c r="S331" s="17">
        <v>49794</v>
      </c>
      <c r="T331" s="17">
        <v>20775</v>
      </c>
      <c r="U331" s="17">
        <v>206963</v>
      </c>
      <c r="V331" s="17">
        <v>59929</v>
      </c>
      <c r="W331" s="17">
        <v>0</v>
      </c>
      <c r="X331" s="17">
        <v>289290</v>
      </c>
      <c r="Y331" s="17">
        <v>79824</v>
      </c>
      <c r="Z331" s="17">
        <v>0</v>
      </c>
      <c r="AA331" s="17">
        <v>44616621</v>
      </c>
      <c r="AB331" s="17">
        <v>0</v>
      </c>
    </row>
    <row r="332" spans="1:28" x14ac:dyDescent="0.3">
      <c r="A332" s="15" t="s">
        <v>657</v>
      </c>
      <c r="B332" s="14" t="s">
        <v>658</v>
      </c>
      <c r="C332" s="14">
        <v>1</v>
      </c>
      <c r="D332" s="14">
        <v>0</v>
      </c>
      <c r="E332" s="17">
        <v>13320382</v>
      </c>
      <c r="F332" s="17">
        <v>0</v>
      </c>
      <c r="G332" s="17">
        <v>0</v>
      </c>
      <c r="H332" s="17">
        <v>0</v>
      </c>
      <c r="I332" s="17">
        <v>2857781</v>
      </c>
      <c r="J332" s="17">
        <v>2292495</v>
      </c>
      <c r="K332" s="17">
        <v>0</v>
      </c>
      <c r="L332" s="17">
        <v>0</v>
      </c>
      <c r="M332" s="17">
        <v>0</v>
      </c>
      <c r="N332" s="17">
        <v>0</v>
      </c>
      <c r="O332" s="17">
        <v>0</v>
      </c>
      <c r="P332" s="17">
        <v>1412060</v>
      </c>
      <c r="Q332" s="17">
        <v>646595</v>
      </c>
      <c r="R332" s="17">
        <v>815249</v>
      </c>
      <c r="S332" s="17">
        <v>44791</v>
      </c>
      <c r="T332" s="17">
        <v>15226</v>
      </c>
      <c r="U332" s="17">
        <v>183430</v>
      </c>
      <c r="V332" s="17">
        <v>52026</v>
      </c>
      <c r="W332" s="17">
        <v>0</v>
      </c>
      <c r="X332" s="17">
        <v>444544</v>
      </c>
      <c r="Y332" s="17">
        <v>0</v>
      </c>
      <c r="Z332" s="17">
        <v>0</v>
      </c>
      <c r="AA332" s="17">
        <v>22084579</v>
      </c>
      <c r="AB332" s="17">
        <v>0</v>
      </c>
    </row>
    <row r="333" spans="1:28" x14ac:dyDescent="0.3">
      <c r="A333" s="15" t="s">
        <v>659</v>
      </c>
      <c r="B333" s="14" t="s">
        <v>660</v>
      </c>
      <c r="C333" s="14">
        <v>1</v>
      </c>
      <c r="D333" s="14">
        <v>0</v>
      </c>
      <c r="E333" s="17">
        <v>10596122</v>
      </c>
      <c r="F333" s="17">
        <v>0</v>
      </c>
      <c r="G333" s="17">
        <v>0</v>
      </c>
      <c r="H333" s="17">
        <v>0</v>
      </c>
      <c r="I333" s="17">
        <v>1873036</v>
      </c>
      <c r="J333" s="17">
        <v>636583</v>
      </c>
      <c r="K333" s="17">
        <v>0</v>
      </c>
      <c r="L333" s="17">
        <v>0</v>
      </c>
      <c r="M333" s="17">
        <v>0</v>
      </c>
      <c r="N333" s="17">
        <v>0</v>
      </c>
      <c r="O333" s="17">
        <v>0</v>
      </c>
      <c r="P333" s="17">
        <v>1287781</v>
      </c>
      <c r="Q333" s="17">
        <v>198581</v>
      </c>
      <c r="R333" s="17">
        <v>395954</v>
      </c>
      <c r="S333" s="17">
        <v>13767</v>
      </c>
      <c r="T333" s="17">
        <v>7425</v>
      </c>
      <c r="U333" s="17">
        <v>56536</v>
      </c>
      <c r="V333" s="17">
        <v>18277</v>
      </c>
      <c r="W333" s="17">
        <v>0</v>
      </c>
      <c r="X333" s="17">
        <v>117776</v>
      </c>
      <c r="Y333" s="17">
        <v>0</v>
      </c>
      <c r="Z333" s="17">
        <v>0</v>
      </c>
      <c r="AA333" s="17">
        <v>15201838</v>
      </c>
      <c r="AB333" s="17">
        <v>0</v>
      </c>
    </row>
    <row r="334" spans="1:28" x14ac:dyDescent="0.3">
      <c r="A334" s="15" t="s">
        <v>661</v>
      </c>
      <c r="B334" s="14" t="s">
        <v>662</v>
      </c>
      <c r="C334" s="14">
        <v>1</v>
      </c>
      <c r="D334" s="14">
        <v>0</v>
      </c>
      <c r="E334" s="17">
        <v>6111950</v>
      </c>
      <c r="F334" s="17">
        <v>0</v>
      </c>
      <c r="G334" s="17">
        <v>0</v>
      </c>
      <c r="H334" s="17">
        <v>0</v>
      </c>
      <c r="I334" s="17">
        <v>1046651</v>
      </c>
      <c r="J334" s="17">
        <v>732259</v>
      </c>
      <c r="K334" s="17">
        <v>0</v>
      </c>
      <c r="L334" s="17">
        <v>0</v>
      </c>
      <c r="M334" s="17">
        <v>0</v>
      </c>
      <c r="N334" s="17">
        <v>0</v>
      </c>
      <c r="O334" s="17">
        <v>0</v>
      </c>
      <c r="P334" s="17">
        <v>993512</v>
      </c>
      <c r="Q334" s="17">
        <v>204718</v>
      </c>
      <c r="R334" s="17">
        <v>165204</v>
      </c>
      <c r="S334" s="17">
        <v>10382</v>
      </c>
      <c r="T334" s="17">
        <v>4331</v>
      </c>
      <c r="U334" s="17">
        <v>40542</v>
      </c>
      <c r="V334" s="17">
        <v>13149</v>
      </c>
      <c r="W334" s="17">
        <v>0</v>
      </c>
      <c r="X334" s="17">
        <v>107223</v>
      </c>
      <c r="Y334" s="17">
        <v>0</v>
      </c>
      <c r="Z334" s="17">
        <v>0</v>
      </c>
      <c r="AA334" s="17">
        <v>9429921</v>
      </c>
      <c r="AB334" s="17">
        <v>0</v>
      </c>
    </row>
    <row r="335" spans="1:28" x14ac:dyDescent="0.3">
      <c r="A335" s="15" t="s">
        <v>663</v>
      </c>
      <c r="B335" s="14" t="s">
        <v>664</v>
      </c>
      <c r="C335" s="14">
        <v>1</v>
      </c>
      <c r="D335" s="14">
        <v>0</v>
      </c>
      <c r="E335" s="17">
        <v>9948877</v>
      </c>
      <c r="F335" s="17">
        <v>0</v>
      </c>
      <c r="G335" s="17">
        <v>0</v>
      </c>
      <c r="H335" s="17">
        <v>0</v>
      </c>
      <c r="I335" s="17">
        <v>1129761</v>
      </c>
      <c r="J335" s="17">
        <v>1683386</v>
      </c>
      <c r="K335" s="17">
        <v>0</v>
      </c>
      <c r="L335" s="17">
        <v>0</v>
      </c>
      <c r="M335" s="17">
        <v>0</v>
      </c>
      <c r="N335" s="17">
        <v>0</v>
      </c>
      <c r="O335" s="17">
        <v>0</v>
      </c>
      <c r="P335" s="17">
        <v>1007896</v>
      </c>
      <c r="Q335" s="17">
        <v>172465</v>
      </c>
      <c r="R335" s="17">
        <v>163254</v>
      </c>
      <c r="S335" s="17">
        <v>15415</v>
      </c>
      <c r="T335" s="17">
        <v>5012</v>
      </c>
      <c r="U335" s="17">
        <v>63551</v>
      </c>
      <c r="V335" s="17">
        <v>17880</v>
      </c>
      <c r="W335" s="17">
        <v>0</v>
      </c>
      <c r="X335" s="17">
        <v>305816</v>
      </c>
      <c r="Y335" s="17">
        <v>0</v>
      </c>
      <c r="Z335" s="17">
        <v>0</v>
      </c>
      <c r="AA335" s="17">
        <v>14513313</v>
      </c>
      <c r="AB335" s="17">
        <v>0</v>
      </c>
    </row>
    <row r="336" spans="1:28" x14ac:dyDescent="0.3">
      <c r="A336" s="15" t="s">
        <v>665</v>
      </c>
      <c r="B336" s="14" t="s">
        <v>666</v>
      </c>
      <c r="C336" s="14">
        <v>1</v>
      </c>
      <c r="D336" s="14">
        <v>0</v>
      </c>
      <c r="E336" s="17">
        <v>12471921</v>
      </c>
      <c r="F336" s="17">
        <v>0</v>
      </c>
      <c r="G336" s="17">
        <v>0</v>
      </c>
      <c r="H336" s="17">
        <v>0</v>
      </c>
      <c r="I336" s="17">
        <v>1680371</v>
      </c>
      <c r="J336" s="17">
        <v>2339294</v>
      </c>
      <c r="K336" s="17">
        <v>158102</v>
      </c>
      <c r="L336" s="17">
        <v>0</v>
      </c>
      <c r="M336" s="17">
        <v>0</v>
      </c>
      <c r="N336" s="17">
        <v>0</v>
      </c>
      <c r="O336" s="17">
        <v>0</v>
      </c>
      <c r="P336" s="17">
        <v>1072106</v>
      </c>
      <c r="Q336" s="17">
        <v>35466</v>
      </c>
      <c r="R336" s="17">
        <v>305768</v>
      </c>
      <c r="S336" s="17">
        <v>16883</v>
      </c>
      <c r="T336" s="17">
        <v>6652</v>
      </c>
      <c r="U336" s="17">
        <v>59635</v>
      </c>
      <c r="V336" s="17">
        <v>18137</v>
      </c>
      <c r="W336" s="17">
        <v>0</v>
      </c>
      <c r="X336" s="17">
        <v>140626</v>
      </c>
      <c r="Y336" s="17">
        <v>0</v>
      </c>
      <c r="Z336" s="17">
        <v>0</v>
      </c>
      <c r="AA336" s="17">
        <v>18304961</v>
      </c>
      <c r="AB336" s="17">
        <v>0</v>
      </c>
    </row>
    <row r="337" spans="1:28" x14ac:dyDescent="0.3">
      <c r="A337" s="15" t="s">
        <v>667</v>
      </c>
      <c r="B337" s="14" t="s">
        <v>668</v>
      </c>
      <c r="C337" s="14">
        <v>1</v>
      </c>
      <c r="D337" s="14">
        <v>0</v>
      </c>
      <c r="E337" s="17">
        <v>26381267</v>
      </c>
      <c r="F337" s="17">
        <v>0</v>
      </c>
      <c r="G337" s="17">
        <v>0</v>
      </c>
      <c r="H337" s="17">
        <v>0</v>
      </c>
      <c r="I337" s="17">
        <v>2988616</v>
      </c>
      <c r="J337" s="17">
        <v>5170034</v>
      </c>
      <c r="K337" s="17">
        <v>0</v>
      </c>
      <c r="L337" s="17">
        <v>0</v>
      </c>
      <c r="M337" s="17">
        <v>0</v>
      </c>
      <c r="N337" s="17">
        <v>0</v>
      </c>
      <c r="O337" s="17">
        <v>0</v>
      </c>
      <c r="P337" s="17">
        <v>2339550</v>
      </c>
      <c r="Q337" s="17">
        <v>308268</v>
      </c>
      <c r="R337" s="17">
        <v>344173</v>
      </c>
      <c r="S337" s="17">
        <v>29421</v>
      </c>
      <c r="T337" s="17">
        <v>12275</v>
      </c>
      <c r="U337" s="17">
        <v>113704</v>
      </c>
      <c r="V337" s="17">
        <v>37643</v>
      </c>
      <c r="W337" s="17">
        <v>0</v>
      </c>
      <c r="X337" s="17">
        <v>452605</v>
      </c>
      <c r="Y337" s="17">
        <v>0</v>
      </c>
      <c r="Z337" s="17">
        <v>0</v>
      </c>
      <c r="AA337" s="17">
        <v>38177556</v>
      </c>
      <c r="AB337" s="17">
        <v>0</v>
      </c>
    </row>
    <row r="338" spans="1:28" x14ac:dyDescent="0.3">
      <c r="A338" s="15" t="s">
        <v>669</v>
      </c>
      <c r="B338" s="14" t="s">
        <v>670</v>
      </c>
      <c r="C338" s="14">
        <v>1</v>
      </c>
      <c r="D338" s="14">
        <v>0</v>
      </c>
      <c r="E338" s="17">
        <v>6928869</v>
      </c>
      <c r="F338" s="17">
        <v>0</v>
      </c>
      <c r="G338" s="17">
        <v>0</v>
      </c>
      <c r="H338" s="17">
        <v>0</v>
      </c>
      <c r="I338" s="17">
        <v>929188</v>
      </c>
      <c r="J338" s="17">
        <v>1999613</v>
      </c>
      <c r="K338" s="17">
        <v>0</v>
      </c>
      <c r="L338" s="17">
        <v>0</v>
      </c>
      <c r="M338" s="17">
        <v>0</v>
      </c>
      <c r="N338" s="17">
        <v>0</v>
      </c>
      <c r="O338" s="17">
        <v>0</v>
      </c>
      <c r="P338" s="17">
        <v>1654493</v>
      </c>
      <c r="Q338" s="17">
        <v>102257</v>
      </c>
      <c r="R338" s="17">
        <v>247722</v>
      </c>
      <c r="S338" s="17">
        <v>19130</v>
      </c>
      <c r="T338" s="17">
        <v>7981</v>
      </c>
      <c r="U338" s="17">
        <v>74211</v>
      </c>
      <c r="V338" s="17">
        <v>22745</v>
      </c>
      <c r="W338" s="17">
        <v>0</v>
      </c>
      <c r="X338" s="17">
        <v>132864</v>
      </c>
      <c r="Y338" s="17">
        <v>0</v>
      </c>
      <c r="Z338" s="17">
        <v>0</v>
      </c>
      <c r="AA338" s="17">
        <v>12119073</v>
      </c>
      <c r="AB338" s="17">
        <v>0</v>
      </c>
    </row>
    <row r="339" spans="1:28" x14ac:dyDescent="0.3">
      <c r="A339" s="15" t="s">
        <v>671</v>
      </c>
      <c r="B339" s="14" t="s">
        <v>672</v>
      </c>
      <c r="C339" s="14">
        <v>1</v>
      </c>
      <c r="D339" s="14">
        <v>0</v>
      </c>
      <c r="E339" s="17">
        <v>8701697</v>
      </c>
      <c r="F339" s="17">
        <v>0</v>
      </c>
      <c r="G339" s="17">
        <v>0</v>
      </c>
      <c r="H339" s="17">
        <v>130</v>
      </c>
      <c r="I339" s="17">
        <v>1667043</v>
      </c>
      <c r="J339" s="17">
        <v>2644710</v>
      </c>
      <c r="K339" s="17">
        <v>0</v>
      </c>
      <c r="L339" s="17">
        <v>0</v>
      </c>
      <c r="M339" s="17">
        <v>0</v>
      </c>
      <c r="N339" s="17">
        <v>0</v>
      </c>
      <c r="O339" s="17">
        <v>0</v>
      </c>
      <c r="P339" s="17">
        <v>2601254</v>
      </c>
      <c r="Q339" s="17">
        <v>495282</v>
      </c>
      <c r="R339" s="17">
        <v>340456</v>
      </c>
      <c r="S339" s="17">
        <v>38110</v>
      </c>
      <c r="T339" s="17">
        <v>15900</v>
      </c>
      <c r="U339" s="17">
        <v>148771</v>
      </c>
      <c r="V339" s="17">
        <v>43219</v>
      </c>
      <c r="W339" s="17">
        <v>0</v>
      </c>
      <c r="X339" s="17">
        <v>297000</v>
      </c>
      <c r="Y339" s="17">
        <v>12636</v>
      </c>
      <c r="Z339" s="17">
        <v>0</v>
      </c>
      <c r="AA339" s="17">
        <v>17006208</v>
      </c>
      <c r="AB339" s="17">
        <v>0</v>
      </c>
    </row>
    <row r="340" spans="1:28" x14ac:dyDescent="0.3">
      <c r="A340" s="15" t="s">
        <v>673</v>
      </c>
      <c r="B340" s="14" t="s">
        <v>674</v>
      </c>
      <c r="C340" s="14">
        <v>1</v>
      </c>
      <c r="D340" s="14">
        <v>0</v>
      </c>
      <c r="E340" s="17">
        <v>2718490</v>
      </c>
      <c r="F340" s="17">
        <v>0</v>
      </c>
      <c r="G340" s="17">
        <v>0</v>
      </c>
      <c r="H340" s="17">
        <v>0</v>
      </c>
      <c r="I340" s="17">
        <v>398103</v>
      </c>
      <c r="J340" s="17">
        <v>504032</v>
      </c>
      <c r="K340" s="17">
        <v>0</v>
      </c>
      <c r="L340" s="17">
        <v>0</v>
      </c>
      <c r="M340" s="17">
        <v>0</v>
      </c>
      <c r="N340" s="17">
        <v>0</v>
      </c>
      <c r="O340" s="17">
        <v>0</v>
      </c>
      <c r="P340" s="17">
        <v>1035744</v>
      </c>
      <c r="Q340" s="17">
        <v>71504</v>
      </c>
      <c r="R340" s="17">
        <v>14253</v>
      </c>
      <c r="S340" s="17">
        <v>8569</v>
      </c>
      <c r="T340" s="17">
        <v>3575</v>
      </c>
      <c r="U340" s="17">
        <v>32853</v>
      </c>
      <c r="V340" s="17">
        <v>9206</v>
      </c>
      <c r="W340" s="17">
        <v>0</v>
      </c>
      <c r="X340" s="17">
        <v>108000</v>
      </c>
      <c r="Y340" s="17">
        <v>0</v>
      </c>
      <c r="Z340" s="17">
        <v>0</v>
      </c>
      <c r="AA340" s="17">
        <v>4904329</v>
      </c>
      <c r="AB340" s="17">
        <v>0</v>
      </c>
    </row>
    <row r="341" spans="1:28" x14ac:dyDescent="0.3">
      <c r="A341" s="15" t="s">
        <v>675</v>
      </c>
      <c r="B341" s="14" t="s">
        <v>676</v>
      </c>
      <c r="C341" s="14">
        <v>1</v>
      </c>
      <c r="D341" s="14">
        <v>0</v>
      </c>
      <c r="E341" s="17">
        <v>8841790</v>
      </c>
      <c r="F341" s="17">
        <v>0</v>
      </c>
      <c r="G341" s="17">
        <v>0</v>
      </c>
      <c r="H341" s="17">
        <v>0</v>
      </c>
      <c r="I341" s="17">
        <v>1111457</v>
      </c>
      <c r="J341" s="17">
        <v>2889481</v>
      </c>
      <c r="K341" s="17">
        <v>91169</v>
      </c>
      <c r="L341" s="17">
        <v>0</v>
      </c>
      <c r="M341" s="17">
        <v>0</v>
      </c>
      <c r="N341" s="17">
        <v>0</v>
      </c>
      <c r="O341" s="17">
        <v>0</v>
      </c>
      <c r="P341" s="17">
        <v>1076307</v>
      </c>
      <c r="Q341" s="17">
        <v>251418</v>
      </c>
      <c r="R341" s="17">
        <v>134498</v>
      </c>
      <c r="S341" s="17">
        <v>14531</v>
      </c>
      <c r="T341" s="17">
        <v>6062</v>
      </c>
      <c r="U341" s="17">
        <v>57260</v>
      </c>
      <c r="V341" s="17">
        <v>18568</v>
      </c>
      <c r="W341" s="17">
        <v>0</v>
      </c>
      <c r="X341" s="17">
        <v>101808</v>
      </c>
      <c r="Y341" s="17">
        <v>0</v>
      </c>
      <c r="Z341" s="17">
        <v>0</v>
      </c>
      <c r="AA341" s="17">
        <v>14594349</v>
      </c>
      <c r="AB341" s="17">
        <v>0</v>
      </c>
    </row>
    <row r="342" spans="1:28" x14ac:dyDescent="0.3">
      <c r="A342" s="15" t="s">
        <v>677</v>
      </c>
      <c r="B342" s="14" t="s">
        <v>678</v>
      </c>
      <c r="C342" s="14">
        <v>1</v>
      </c>
      <c r="D342" s="14">
        <v>0</v>
      </c>
      <c r="E342" s="17">
        <v>5022076</v>
      </c>
      <c r="F342" s="17">
        <v>0</v>
      </c>
      <c r="G342" s="17">
        <v>203231</v>
      </c>
      <c r="H342" s="17">
        <v>0</v>
      </c>
      <c r="I342" s="17">
        <v>589701</v>
      </c>
      <c r="J342" s="17">
        <v>735254</v>
      </c>
      <c r="K342" s="17">
        <v>0</v>
      </c>
      <c r="L342" s="17">
        <v>0</v>
      </c>
      <c r="M342" s="17">
        <v>0</v>
      </c>
      <c r="N342" s="17">
        <v>0</v>
      </c>
      <c r="O342" s="17">
        <v>0</v>
      </c>
      <c r="P342" s="17">
        <v>551934</v>
      </c>
      <c r="Q342" s="17">
        <v>0</v>
      </c>
      <c r="R342" s="17">
        <v>0</v>
      </c>
      <c r="S342" s="17">
        <v>6202</v>
      </c>
      <c r="T342" s="17">
        <v>2587</v>
      </c>
      <c r="U342" s="17">
        <v>23766</v>
      </c>
      <c r="V342" s="17">
        <v>6593</v>
      </c>
      <c r="W342" s="17">
        <v>0</v>
      </c>
      <c r="X342" s="17">
        <v>61587</v>
      </c>
      <c r="Y342" s="17">
        <v>0</v>
      </c>
      <c r="Z342" s="17">
        <v>0</v>
      </c>
      <c r="AA342" s="17">
        <v>7202931</v>
      </c>
      <c r="AB342" s="17">
        <v>0</v>
      </c>
    </row>
    <row r="343" spans="1:28" x14ac:dyDescent="0.3">
      <c r="A343" s="15" t="s">
        <v>679</v>
      </c>
      <c r="B343" s="14" t="s">
        <v>680</v>
      </c>
      <c r="C343" s="14">
        <v>1</v>
      </c>
      <c r="D343" s="14">
        <v>0</v>
      </c>
      <c r="E343" s="17">
        <v>54145560</v>
      </c>
      <c r="F343" s="17">
        <v>0</v>
      </c>
      <c r="G343" s="17">
        <v>0</v>
      </c>
      <c r="H343" s="17">
        <v>0</v>
      </c>
      <c r="I343" s="17">
        <v>4059633</v>
      </c>
      <c r="J343" s="17">
        <v>7564078</v>
      </c>
      <c r="K343" s="17">
        <v>0</v>
      </c>
      <c r="L343" s="17">
        <v>0</v>
      </c>
      <c r="M343" s="17">
        <v>0</v>
      </c>
      <c r="N343" s="17">
        <v>0</v>
      </c>
      <c r="O343" s="17">
        <v>0</v>
      </c>
      <c r="P343" s="17">
        <v>6311418</v>
      </c>
      <c r="Q343" s="17">
        <v>740112</v>
      </c>
      <c r="R343" s="17">
        <v>1104718</v>
      </c>
      <c r="S343" s="17">
        <v>81162</v>
      </c>
      <c r="T343" s="17">
        <v>33862</v>
      </c>
      <c r="U343" s="17">
        <v>316240</v>
      </c>
      <c r="V343" s="17">
        <v>110006</v>
      </c>
      <c r="W343" s="17">
        <v>0</v>
      </c>
      <c r="X343" s="17">
        <v>2303589</v>
      </c>
      <c r="Y343" s="17">
        <v>0</v>
      </c>
      <c r="Z343" s="17">
        <v>0</v>
      </c>
      <c r="AA343" s="17">
        <v>76770378</v>
      </c>
      <c r="AB343" s="17">
        <v>0</v>
      </c>
    </row>
    <row r="344" spans="1:28" x14ac:dyDescent="0.3">
      <c r="A344" s="15" t="s">
        <v>681</v>
      </c>
      <c r="B344" s="14" t="s">
        <v>682</v>
      </c>
      <c r="C344" s="14">
        <v>1</v>
      </c>
      <c r="D344" s="14">
        <v>0</v>
      </c>
      <c r="E344" s="17">
        <v>8269768</v>
      </c>
      <c r="F344" s="17">
        <v>0</v>
      </c>
      <c r="G344" s="17">
        <v>0</v>
      </c>
      <c r="H344" s="17">
        <v>0</v>
      </c>
      <c r="I344" s="17">
        <v>1108237</v>
      </c>
      <c r="J344" s="17">
        <v>1706965</v>
      </c>
      <c r="K344" s="17">
        <v>59696</v>
      </c>
      <c r="L344" s="17">
        <v>0</v>
      </c>
      <c r="M344" s="17">
        <v>0</v>
      </c>
      <c r="N344" s="17">
        <v>0</v>
      </c>
      <c r="O344" s="17">
        <v>0</v>
      </c>
      <c r="P344" s="17">
        <v>1228659</v>
      </c>
      <c r="Q344" s="17">
        <v>237856</v>
      </c>
      <c r="R344" s="17">
        <v>132434</v>
      </c>
      <c r="S344" s="17">
        <v>10861</v>
      </c>
      <c r="T344" s="17">
        <v>4118</v>
      </c>
      <c r="U344" s="17">
        <v>40891</v>
      </c>
      <c r="V344" s="17">
        <v>14072</v>
      </c>
      <c r="W344" s="17">
        <v>0</v>
      </c>
      <c r="X344" s="17">
        <v>187922</v>
      </c>
      <c r="Y344" s="17">
        <v>0</v>
      </c>
      <c r="Z344" s="17">
        <v>0</v>
      </c>
      <c r="AA344" s="17">
        <v>13001479</v>
      </c>
      <c r="AB344" s="17">
        <v>0</v>
      </c>
    </row>
    <row r="345" spans="1:28" x14ac:dyDescent="0.3">
      <c r="A345" s="15" t="s">
        <v>683</v>
      </c>
      <c r="B345" s="14" t="s">
        <v>684</v>
      </c>
      <c r="C345" s="14">
        <v>1</v>
      </c>
      <c r="D345" s="14">
        <v>0</v>
      </c>
      <c r="E345" s="17">
        <v>15110746</v>
      </c>
      <c r="F345" s="17">
        <v>0</v>
      </c>
      <c r="G345" s="17">
        <v>0</v>
      </c>
      <c r="H345" s="17">
        <v>0</v>
      </c>
      <c r="I345" s="17">
        <v>2192131</v>
      </c>
      <c r="J345" s="17">
        <v>1557895</v>
      </c>
      <c r="K345" s="17">
        <v>0</v>
      </c>
      <c r="L345" s="17">
        <v>0</v>
      </c>
      <c r="M345" s="17">
        <v>0</v>
      </c>
      <c r="N345" s="17">
        <v>0</v>
      </c>
      <c r="O345" s="17">
        <v>0</v>
      </c>
      <c r="P345" s="17">
        <v>1931821</v>
      </c>
      <c r="Q345" s="17">
        <v>229904</v>
      </c>
      <c r="R345" s="17">
        <v>60236</v>
      </c>
      <c r="S345" s="17">
        <v>26620</v>
      </c>
      <c r="T345" s="17">
        <v>11106</v>
      </c>
      <c r="U345" s="17">
        <v>105433</v>
      </c>
      <c r="V345" s="17">
        <v>34618</v>
      </c>
      <c r="W345" s="17">
        <v>0</v>
      </c>
      <c r="X345" s="17">
        <v>263480</v>
      </c>
      <c r="Y345" s="17">
        <v>0</v>
      </c>
      <c r="Z345" s="17">
        <v>0</v>
      </c>
      <c r="AA345" s="17">
        <v>21523990</v>
      </c>
      <c r="AB345" s="17">
        <v>0</v>
      </c>
    </row>
    <row r="346" spans="1:28" x14ac:dyDescent="0.3">
      <c r="A346" s="15" t="s">
        <v>685</v>
      </c>
      <c r="B346" s="14" t="s">
        <v>686</v>
      </c>
      <c r="C346" s="14">
        <v>1</v>
      </c>
      <c r="D346" s="14">
        <v>0</v>
      </c>
      <c r="E346" s="17">
        <v>12068974</v>
      </c>
      <c r="F346" s="17">
        <v>0</v>
      </c>
      <c r="G346" s="17">
        <v>0</v>
      </c>
      <c r="H346" s="17">
        <v>0</v>
      </c>
      <c r="I346" s="17">
        <v>1789664</v>
      </c>
      <c r="J346" s="17">
        <v>1636451</v>
      </c>
      <c r="K346" s="17">
        <v>0</v>
      </c>
      <c r="L346" s="17">
        <v>0</v>
      </c>
      <c r="M346" s="17">
        <v>0</v>
      </c>
      <c r="N346" s="17">
        <v>0</v>
      </c>
      <c r="O346" s="17">
        <v>0</v>
      </c>
      <c r="P346" s="17">
        <v>2197403</v>
      </c>
      <c r="Q346" s="17">
        <v>18354</v>
      </c>
      <c r="R346" s="17">
        <v>91027</v>
      </c>
      <c r="S346" s="17">
        <v>18740</v>
      </c>
      <c r="T346" s="17">
        <v>7818</v>
      </c>
      <c r="U346" s="17">
        <v>73920</v>
      </c>
      <c r="V346" s="17">
        <v>22827</v>
      </c>
      <c r="W346" s="17">
        <v>0</v>
      </c>
      <c r="X346" s="17">
        <v>210316</v>
      </c>
      <c r="Y346" s="17">
        <v>0</v>
      </c>
      <c r="Z346" s="17">
        <v>0</v>
      </c>
      <c r="AA346" s="17">
        <v>18135494</v>
      </c>
      <c r="AB346" s="17">
        <v>0</v>
      </c>
    </row>
    <row r="347" spans="1:28" x14ac:dyDescent="0.3">
      <c r="A347" s="15" t="s">
        <v>687</v>
      </c>
      <c r="B347" s="14" t="s">
        <v>688</v>
      </c>
      <c r="C347" s="14">
        <v>1</v>
      </c>
      <c r="D347" s="14">
        <v>0</v>
      </c>
      <c r="E347" s="17">
        <v>116272669</v>
      </c>
      <c r="F347" s="17">
        <v>1574226</v>
      </c>
      <c r="G347" s="17">
        <v>0</v>
      </c>
      <c r="H347" s="17">
        <v>0</v>
      </c>
      <c r="I347" s="17">
        <v>3219216</v>
      </c>
      <c r="J347" s="17">
        <v>13172844</v>
      </c>
      <c r="K347" s="17">
        <v>0</v>
      </c>
      <c r="L347" s="17">
        <v>0</v>
      </c>
      <c r="M347" s="17">
        <v>0</v>
      </c>
      <c r="N347" s="17">
        <v>0</v>
      </c>
      <c r="O347" s="17">
        <v>0</v>
      </c>
      <c r="P347" s="17">
        <v>16414159</v>
      </c>
      <c r="Q347" s="17">
        <v>1732575</v>
      </c>
      <c r="R347" s="17">
        <v>4197025</v>
      </c>
      <c r="S347" s="17">
        <v>163058</v>
      </c>
      <c r="T347" s="17">
        <v>59898</v>
      </c>
      <c r="U347" s="17">
        <v>630091</v>
      </c>
      <c r="V347" s="17">
        <v>240237</v>
      </c>
      <c r="W347" s="17">
        <v>0</v>
      </c>
      <c r="X347" s="17">
        <v>2086659</v>
      </c>
      <c r="Y347" s="17">
        <v>0</v>
      </c>
      <c r="Z347" s="17">
        <v>0</v>
      </c>
      <c r="AA347" s="17">
        <v>159762657</v>
      </c>
      <c r="AB347" s="17">
        <v>810360</v>
      </c>
    </row>
    <row r="348" spans="1:28" x14ac:dyDescent="0.3">
      <c r="A348" s="15" t="s">
        <v>689</v>
      </c>
      <c r="B348" s="14" t="s">
        <v>690</v>
      </c>
      <c r="C348" s="14">
        <v>1</v>
      </c>
      <c r="D348" s="14">
        <v>0</v>
      </c>
      <c r="E348" s="17">
        <v>7909307</v>
      </c>
      <c r="F348" s="17">
        <v>0</v>
      </c>
      <c r="G348" s="17">
        <v>0</v>
      </c>
      <c r="H348" s="17">
        <v>0</v>
      </c>
      <c r="I348" s="17">
        <v>1127301</v>
      </c>
      <c r="J348" s="17">
        <v>2130686</v>
      </c>
      <c r="K348" s="17">
        <v>0</v>
      </c>
      <c r="L348" s="17">
        <v>0</v>
      </c>
      <c r="M348" s="17">
        <v>0</v>
      </c>
      <c r="N348" s="17">
        <v>0</v>
      </c>
      <c r="O348" s="17">
        <v>0</v>
      </c>
      <c r="P348" s="17">
        <v>1332458</v>
      </c>
      <c r="Q348" s="17">
        <v>93570</v>
      </c>
      <c r="R348" s="17">
        <v>46734</v>
      </c>
      <c r="S348" s="17">
        <v>13093</v>
      </c>
      <c r="T348" s="17">
        <v>5462</v>
      </c>
      <c r="U348" s="17">
        <v>51493</v>
      </c>
      <c r="V348" s="17">
        <v>16625</v>
      </c>
      <c r="W348" s="17">
        <v>0</v>
      </c>
      <c r="X348" s="17">
        <v>101304</v>
      </c>
      <c r="Y348" s="17">
        <v>0</v>
      </c>
      <c r="Z348" s="17">
        <v>0</v>
      </c>
      <c r="AA348" s="17">
        <v>12828033</v>
      </c>
      <c r="AB348" s="17">
        <v>0</v>
      </c>
    </row>
    <row r="349" spans="1:28" x14ac:dyDescent="0.3">
      <c r="A349" s="15" t="s">
        <v>691</v>
      </c>
      <c r="B349" s="14" t="s">
        <v>692</v>
      </c>
      <c r="C349" s="14">
        <v>1</v>
      </c>
      <c r="D349" s="14">
        <v>0</v>
      </c>
      <c r="E349" s="17">
        <v>4953447</v>
      </c>
      <c r="F349" s="17">
        <v>0</v>
      </c>
      <c r="G349" s="17">
        <v>0</v>
      </c>
      <c r="H349" s="17">
        <v>0</v>
      </c>
      <c r="I349" s="17">
        <v>725270</v>
      </c>
      <c r="J349" s="17">
        <v>914886</v>
      </c>
      <c r="K349" s="17">
        <v>0</v>
      </c>
      <c r="L349" s="17">
        <v>0</v>
      </c>
      <c r="M349" s="17">
        <v>0</v>
      </c>
      <c r="N349" s="17">
        <v>0</v>
      </c>
      <c r="O349" s="17">
        <v>0</v>
      </c>
      <c r="P349" s="17">
        <v>1115323</v>
      </c>
      <c r="Q349" s="17">
        <v>24678</v>
      </c>
      <c r="R349" s="17">
        <v>66528</v>
      </c>
      <c r="S349" s="17">
        <v>8389</v>
      </c>
      <c r="T349" s="17">
        <v>2885</v>
      </c>
      <c r="U349" s="17">
        <v>31980</v>
      </c>
      <c r="V349" s="17">
        <v>9717</v>
      </c>
      <c r="W349" s="17">
        <v>0</v>
      </c>
      <c r="X349" s="17">
        <v>209032</v>
      </c>
      <c r="Y349" s="17">
        <v>0</v>
      </c>
      <c r="Z349" s="17">
        <v>0</v>
      </c>
      <c r="AA349" s="17">
        <v>8062135</v>
      </c>
      <c r="AB349" s="17">
        <v>0</v>
      </c>
    </row>
    <row r="350" spans="1:28" x14ac:dyDescent="0.3">
      <c r="A350" s="15" t="s">
        <v>693</v>
      </c>
      <c r="B350" s="14" t="s">
        <v>694</v>
      </c>
      <c r="C350" s="14">
        <v>1</v>
      </c>
      <c r="D350" s="14">
        <v>0</v>
      </c>
      <c r="E350" s="17">
        <v>20023186</v>
      </c>
      <c r="F350" s="17">
        <v>0</v>
      </c>
      <c r="G350" s="17">
        <v>0</v>
      </c>
      <c r="H350" s="17">
        <v>0</v>
      </c>
      <c r="I350" s="17">
        <v>3069064</v>
      </c>
      <c r="J350" s="17">
        <v>5485794</v>
      </c>
      <c r="K350" s="17">
        <v>0</v>
      </c>
      <c r="L350" s="17">
        <v>0</v>
      </c>
      <c r="M350" s="17">
        <v>0</v>
      </c>
      <c r="N350" s="17">
        <v>0</v>
      </c>
      <c r="O350" s="17">
        <v>0</v>
      </c>
      <c r="P350" s="17">
        <v>4593066</v>
      </c>
      <c r="Q350" s="17">
        <v>415775</v>
      </c>
      <c r="R350" s="17">
        <v>843014</v>
      </c>
      <c r="S350" s="17">
        <v>48386</v>
      </c>
      <c r="T350" s="17">
        <v>20187</v>
      </c>
      <c r="U350" s="17">
        <v>188963</v>
      </c>
      <c r="V350" s="17">
        <v>59797</v>
      </c>
      <c r="W350" s="17">
        <v>0</v>
      </c>
      <c r="X350" s="17">
        <v>413920</v>
      </c>
      <c r="Y350" s="17">
        <v>0</v>
      </c>
      <c r="Z350" s="17">
        <v>0</v>
      </c>
      <c r="AA350" s="17">
        <v>35161152</v>
      </c>
      <c r="AB350" s="17">
        <v>0</v>
      </c>
    </row>
    <row r="351" spans="1:28" x14ac:dyDescent="0.3">
      <c r="A351" s="15" t="s">
        <v>695</v>
      </c>
      <c r="B351" s="14" t="s">
        <v>696</v>
      </c>
      <c r="C351" s="14">
        <v>1</v>
      </c>
      <c r="D351" s="14">
        <v>0</v>
      </c>
      <c r="E351" s="17">
        <v>22717022</v>
      </c>
      <c r="F351" s="17">
        <v>0</v>
      </c>
      <c r="G351" s="17">
        <v>0</v>
      </c>
      <c r="H351" s="17">
        <v>0</v>
      </c>
      <c r="I351" s="17">
        <v>5343893</v>
      </c>
      <c r="J351" s="17">
        <v>4043222</v>
      </c>
      <c r="K351" s="17">
        <v>0</v>
      </c>
      <c r="L351" s="17">
        <v>0</v>
      </c>
      <c r="M351" s="17">
        <v>0</v>
      </c>
      <c r="N351" s="17">
        <v>0</v>
      </c>
      <c r="O351" s="17">
        <v>0</v>
      </c>
      <c r="P351" s="17">
        <v>2754157</v>
      </c>
      <c r="Q351" s="17">
        <v>1183772</v>
      </c>
      <c r="R351" s="17">
        <v>235198</v>
      </c>
      <c r="S351" s="17">
        <v>73792</v>
      </c>
      <c r="T351" s="17">
        <v>30787</v>
      </c>
      <c r="U351" s="17">
        <v>239986</v>
      </c>
      <c r="V351" s="17">
        <v>90003</v>
      </c>
      <c r="W351" s="17">
        <v>0</v>
      </c>
      <c r="X351" s="17">
        <v>598344</v>
      </c>
      <c r="Y351" s="17">
        <v>0</v>
      </c>
      <c r="Z351" s="17">
        <v>0</v>
      </c>
      <c r="AA351" s="17">
        <v>37310176</v>
      </c>
      <c r="AB351" s="17">
        <v>0</v>
      </c>
    </row>
    <row r="352" spans="1:28" x14ac:dyDescent="0.3">
      <c r="A352" s="15" t="s">
        <v>697</v>
      </c>
      <c r="B352" s="14" t="s">
        <v>698</v>
      </c>
      <c r="C352" s="14">
        <v>1</v>
      </c>
      <c r="D352" s="14">
        <v>0</v>
      </c>
      <c r="E352" s="17">
        <v>50279008</v>
      </c>
      <c r="F352" s="17">
        <v>0</v>
      </c>
      <c r="G352" s="17">
        <v>0</v>
      </c>
      <c r="H352" s="17">
        <v>0</v>
      </c>
      <c r="I352" s="17">
        <v>8111604</v>
      </c>
      <c r="J352" s="17">
        <v>2998124</v>
      </c>
      <c r="K352" s="17">
        <v>0</v>
      </c>
      <c r="L352" s="17">
        <v>0</v>
      </c>
      <c r="M352" s="17">
        <v>0</v>
      </c>
      <c r="N352" s="17">
        <v>0</v>
      </c>
      <c r="O352" s="17">
        <v>0</v>
      </c>
      <c r="P352" s="17">
        <v>4972052</v>
      </c>
      <c r="Q352" s="17">
        <v>3674847</v>
      </c>
      <c r="R352" s="17">
        <v>552313</v>
      </c>
      <c r="S352" s="17">
        <v>123541</v>
      </c>
      <c r="T352" s="17">
        <v>50539</v>
      </c>
      <c r="U352" s="17">
        <v>497397</v>
      </c>
      <c r="V352" s="17">
        <v>152478</v>
      </c>
      <c r="W352" s="17">
        <v>0</v>
      </c>
      <c r="X352" s="17">
        <v>1725407</v>
      </c>
      <c r="Y352" s="17">
        <v>0</v>
      </c>
      <c r="Z352" s="17">
        <v>0</v>
      </c>
      <c r="AA352" s="17">
        <v>73137310</v>
      </c>
      <c r="AB352" s="17">
        <v>0</v>
      </c>
    </row>
    <row r="353" spans="1:28" x14ac:dyDescent="0.3">
      <c r="A353" s="15" t="s">
        <v>699</v>
      </c>
      <c r="B353" s="14" t="s">
        <v>700</v>
      </c>
      <c r="C353" s="14">
        <v>1</v>
      </c>
      <c r="D353" s="14">
        <v>0</v>
      </c>
      <c r="E353" s="17">
        <v>19106056</v>
      </c>
      <c r="F353" s="17">
        <v>0</v>
      </c>
      <c r="G353" s="17">
        <v>916120</v>
      </c>
      <c r="H353" s="17">
        <v>0</v>
      </c>
      <c r="I353" s="17">
        <v>3422435</v>
      </c>
      <c r="J353" s="17">
        <v>5302677</v>
      </c>
      <c r="K353" s="17">
        <v>0</v>
      </c>
      <c r="L353" s="17">
        <v>0</v>
      </c>
      <c r="M353" s="17">
        <v>0</v>
      </c>
      <c r="N353" s="17">
        <v>0</v>
      </c>
      <c r="O353" s="17">
        <v>0</v>
      </c>
      <c r="P353" s="17">
        <v>1726433</v>
      </c>
      <c r="Q353" s="17">
        <v>1067843</v>
      </c>
      <c r="R353" s="17">
        <v>135078</v>
      </c>
      <c r="S353" s="17">
        <v>54872</v>
      </c>
      <c r="T353" s="17">
        <v>22893</v>
      </c>
      <c r="U353" s="17">
        <v>182556</v>
      </c>
      <c r="V353" s="17">
        <v>60367</v>
      </c>
      <c r="W353" s="17">
        <v>0</v>
      </c>
      <c r="X353" s="17">
        <v>338258</v>
      </c>
      <c r="Y353" s="17">
        <v>22235</v>
      </c>
      <c r="Z353" s="17">
        <v>0</v>
      </c>
      <c r="AA353" s="17">
        <v>32357823</v>
      </c>
      <c r="AB353" s="17">
        <v>0</v>
      </c>
    </row>
    <row r="354" spans="1:28" x14ac:dyDescent="0.3">
      <c r="A354" s="15" t="s">
        <v>701</v>
      </c>
      <c r="B354" s="14" t="s">
        <v>702</v>
      </c>
      <c r="C354" s="14">
        <v>1</v>
      </c>
      <c r="D354" s="14">
        <v>0</v>
      </c>
      <c r="E354" s="17">
        <v>7976005</v>
      </c>
      <c r="F354" s="17">
        <v>0</v>
      </c>
      <c r="G354" s="17">
        <v>0</v>
      </c>
      <c r="H354" s="17">
        <v>20850</v>
      </c>
      <c r="I354" s="17">
        <v>2346869</v>
      </c>
      <c r="J354" s="17">
        <v>2585739</v>
      </c>
      <c r="K354" s="17">
        <v>0</v>
      </c>
      <c r="L354" s="17">
        <v>0</v>
      </c>
      <c r="M354" s="17">
        <v>0</v>
      </c>
      <c r="N354" s="17">
        <v>0</v>
      </c>
      <c r="O354" s="17">
        <v>0</v>
      </c>
      <c r="P354" s="17">
        <v>1528354</v>
      </c>
      <c r="Q354" s="17">
        <v>351176</v>
      </c>
      <c r="R354" s="17">
        <v>0</v>
      </c>
      <c r="S354" s="17">
        <v>59127</v>
      </c>
      <c r="T354" s="17">
        <v>24668</v>
      </c>
      <c r="U354" s="17">
        <v>168401</v>
      </c>
      <c r="V354" s="17">
        <v>64093</v>
      </c>
      <c r="W354" s="17">
        <v>0</v>
      </c>
      <c r="X354" s="17">
        <v>388800</v>
      </c>
      <c r="Y354" s="17">
        <v>0</v>
      </c>
      <c r="Z354" s="17">
        <v>0</v>
      </c>
      <c r="AA354" s="17">
        <v>15514082</v>
      </c>
      <c r="AB354" s="17">
        <v>0</v>
      </c>
    </row>
    <row r="355" spans="1:28" x14ac:dyDescent="0.3">
      <c r="A355" s="15" t="s">
        <v>703</v>
      </c>
      <c r="B355" s="14" t="s">
        <v>704</v>
      </c>
      <c r="C355" s="14">
        <v>1</v>
      </c>
      <c r="D355" s="14">
        <v>0</v>
      </c>
      <c r="E355" s="17">
        <v>10789153</v>
      </c>
      <c r="F355" s="17">
        <v>0</v>
      </c>
      <c r="G355" s="17">
        <v>0</v>
      </c>
      <c r="H355" s="17">
        <v>0</v>
      </c>
      <c r="I355" s="17">
        <v>2377244</v>
      </c>
      <c r="J355" s="17">
        <v>2674700</v>
      </c>
      <c r="K355" s="17">
        <v>0</v>
      </c>
      <c r="L355" s="17">
        <v>0</v>
      </c>
      <c r="M355" s="17">
        <v>0</v>
      </c>
      <c r="N355" s="17">
        <v>0</v>
      </c>
      <c r="O355" s="17">
        <v>0</v>
      </c>
      <c r="P355" s="17">
        <v>1711880</v>
      </c>
      <c r="Q355" s="17">
        <v>207692</v>
      </c>
      <c r="R355" s="17">
        <v>0</v>
      </c>
      <c r="S355" s="17">
        <v>16613</v>
      </c>
      <c r="T355" s="17">
        <v>2681</v>
      </c>
      <c r="U355" s="17">
        <v>65998</v>
      </c>
      <c r="V355" s="17">
        <v>19283</v>
      </c>
      <c r="W355" s="17">
        <v>0</v>
      </c>
      <c r="X355" s="17">
        <v>1029962</v>
      </c>
      <c r="Y355" s="17">
        <v>0</v>
      </c>
      <c r="Z355" s="17">
        <v>0</v>
      </c>
      <c r="AA355" s="17">
        <v>18895206</v>
      </c>
      <c r="AB355" s="17">
        <v>0</v>
      </c>
    </row>
    <row r="356" spans="1:28" x14ac:dyDescent="0.3">
      <c r="A356" s="15" t="s">
        <v>705</v>
      </c>
      <c r="B356" s="14" t="s">
        <v>706</v>
      </c>
      <c r="C356" s="14">
        <v>1</v>
      </c>
      <c r="D356" s="14">
        <v>0</v>
      </c>
      <c r="E356" s="17">
        <v>5696851</v>
      </c>
      <c r="F356" s="17">
        <v>0</v>
      </c>
      <c r="G356" s="17">
        <v>202348</v>
      </c>
      <c r="H356" s="17">
        <v>0</v>
      </c>
      <c r="I356" s="17">
        <v>1440148</v>
      </c>
      <c r="J356" s="17">
        <v>1538498</v>
      </c>
      <c r="K356" s="17">
        <v>0</v>
      </c>
      <c r="L356" s="17">
        <v>0</v>
      </c>
      <c r="M356" s="17">
        <v>0</v>
      </c>
      <c r="N356" s="17">
        <v>0</v>
      </c>
      <c r="O356" s="17">
        <v>0</v>
      </c>
      <c r="P356" s="17">
        <v>816171</v>
      </c>
      <c r="Q356" s="17">
        <v>53716</v>
      </c>
      <c r="R356" s="17">
        <v>0</v>
      </c>
      <c r="S356" s="17">
        <v>9048</v>
      </c>
      <c r="T356" s="17">
        <v>3775</v>
      </c>
      <c r="U356" s="17">
        <v>35649</v>
      </c>
      <c r="V356" s="17">
        <v>10422</v>
      </c>
      <c r="W356" s="17">
        <v>0</v>
      </c>
      <c r="X356" s="17">
        <v>128320</v>
      </c>
      <c r="Y356" s="17">
        <v>0</v>
      </c>
      <c r="Z356" s="17">
        <v>0</v>
      </c>
      <c r="AA356" s="17">
        <v>9934946</v>
      </c>
      <c r="AB356" s="17">
        <v>0</v>
      </c>
    </row>
    <row r="357" spans="1:28" x14ac:dyDescent="0.3">
      <c r="A357" s="15" t="s">
        <v>707</v>
      </c>
      <c r="B357" s="14" t="s">
        <v>708</v>
      </c>
      <c r="C357" s="14">
        <v>1</v>
      </c>
      <c r="D357" s="14">
        <v>0</v>
      </c>
      <c r="E357" s="17">
        <v>8379672</v>
      </c>
      <c r="F357" s="17">
        <v>0</v>
      </c>
      <c r="G357" s="17">
        <v>0</v>
      </c>
      <c r="H357" s="17">
        <v>0</v>
      </c>
      <c r="I357" s="17">
        <v>1856084</v>
      </c>
      <c r="J357" s="17">
        <v>3485621</v>
      </c>
      <c r="K357" s="17">
        <v>0</v>
      </c>
      <c r="L357" s="17">
        <v>0</v>
      </c>
      <c r="M357" s="17">
        <v>0</v>
      </c>
      <c r="N357" s="17">
        <v>0</v>
      </c>
      <c r="O357" s="17">
        <v>0</v>
      </c>
      <c r="P357" s="17">
        <v>1503824</v>
      </c>
      <c r="Q357" s="17">
        <v>220369</v>
      </c>
      <c r="R357" s="17">
        <v>116738</v>
      </c>
      <c r="S357" s="17">
        <v>26335</v>
      </c>
      <c r="T357" s="17">
        <v>10987</v>
      </c>
      <c r="U357" s="17">
        <v>105608</v>
      </c>
      <c r="V357" s="17">
        <v>32844</v>
      </c>
      <c r="W357" s="17">
        <v>0</v>
      </c>
      <c r="X357" s="17">
        <v>243584</v>
      </c>
      <c r="Y357" s="17">
        <v>0</v>
      </c>
      <c r="Z357" s="17">
        <v>0</v>
      </c>
      <c r="AA357" s="17">
        <v>15981666</v>
      </c>
      <c r="AB357" s="17">
        <v>0</v>
      </c>
    </row>
    <row r="358" spans="1:28" x14ac:dyDescent="0.3">
      <c r="A358" s="15" t="s">
        <v>709</v>
      </c>
      <c r="B358" s="14" t="s">
        <v>710</v>
      </c>
      <c r="C358" s="14">
        <v>1</v>
      </c>
      <c r="D358" s="14">
        <v>0</v>
      </c>
      <c r="E358" s="17">
        <v>10995096</v>
      </c>
      <c r="F358" s="17">
        <v>0</v>
      </c>
      <c r="G358" s="17">
        <v>0</v>
      </c>
      <c r="H358" s="17">
        <v>0</v>
      </c>
      <c r="I358" s="17">
        <v>1548522</v>
      </c>
      <c r="J358" s="17">
        <v>3066336</v>
      </c>
      <c r="K358" s="17">
        <v>0</v>
      </c>
      <c r="L358" s="17">
        <v>0</v>
      </c>
      <c r="M358" s="17">
        <v>0</v>
      </c>
      <c r="N358" s="17">
        <v>0</v>
      </c>
      <c r="O358" s="17">
        <v>0</v>
      </c>
      <c r="P358" s="17">
        <v>1061652</v>
      </c>
      <c r="Q358" s="17">
        <v>279752</v>
      </c>
      <c r="R358" s="17">
        <v>0</v>
      </c>
      <c r="S358" s="17">
        <v>20658</v>
      </c>
      <c r="T358" s="17">
        <v>8618</v>
      </c>
      <c r="U358" s="17">
        <v>80152</v>
      </c>
      <c r="V358" s="17">
        <v>26064</v>
      </c>
      <c r="W358" s="17">
        <v>0</v>
      </c>
      <c r="X358" s="17">
        <v>385634</v>
      </c>
      <c r="Y358" s="17">
        <v>0</v>
      </c>
      <c r="Z358" s="17">
        <v>0</v>
      </c>
      <c r="AA358" s="17">
        <v>17472484</v>
      </c>
      <c r="AB358" s="17">
        <v>0</v>
      </c>
    </row>
    <row r="359" spans="1:28" x14ac:dyDescent="0.3">
      <c r="A359" s="15" t="s">
        <v>711</v>
      </c>
      <c r="B359" s="14" t="s">
        <v>712</v>
      </c>
      <c r="C359" s="14">
        <v>1</v>
      </c>
      <c r="D359" s="14">
        <v>0</v>
      </c>
      <c r="E359" s="17">
        <v>7375089</v>
      </c>
      <c r="F359" s="17">
        <v>0</v>
      </c>
      <c r="G359" s="17">
        <v>0</v>
      </c>
      <c r="H359" s="17">
        <v>0</v>
      </c>
      <c r="I359" s="17">
        <v>338507</v>
      </c>
      <c r="J359" s="17">
        <v>1590289</v>
      </c>
      <c r="K359" s="17">
        <v>0</v>
      </c>
      <c r="L359" s="17">
        <v>0</v>
      </c>
      <c r="M359" s="17">
        <v>0</v>
      </c>
      <c r="N359" s="17">
        <v>0</v>
      </c>
      <c r="O359" s="17">
        <v>0</v>
      </c>
      <c r="P359" s="17">
        <v>879290</v>
      </c>
      <c r="Q359" s="17">
        <v>160734</v>
      </c>
      <c r="R359" s="17">
        <v>0</v>
      </c>
      <c r="S359" s="17">
        <v>11760</v>
      </c>
      <c r="T359" s="17">
        <v>4906</v>
      </c>
      <c r="U359" s="17">
        <v>45552</v>
      </c>
      <c r="V359" s="17">
        <v>14818</v>
      </c>
      <c r="W359" s="17">
        <v>0</v>
      </c>
      <c r="X359" s="17">
        <v>57019</v>
      </c>
      <c r="Y359" s="17">
        <v>29850</v>
      </c>
      <c r="Z359" s="17">
        <v>0</v>
      </c>
      <c r="AA359" s="17">
        <v>10507814</v>
      </c>
      <c r="AB359" s="17">
        <v>0</v>
      </c>
    </row>
    <row r="360" spans="1:28" x14ac:dyDescent="0.3">
      <c r="A360" s="15" t="s">
        <v>713</v>
      </c>
      <c r="B360" s="14" t="s">
        <v>714</v>
      </c>
      <c r="C360" s="14">
        <v>1</v>
      </c>
      <c r="D360" s="14">
        <v>0</v>
      </c>
      <c r="E360" s="17">
        <v>28894208</v>
      </c>
      <c r="F360" s="17">
        <v>0</v>
      </c>
      <c r="G360" s="17">
        <v>0</v>
      </c>
      <c r="H360" s="17">
        <v>0</v>
      </c>
      <c r="I360" s="17">
        <v>6533651</v>
      </c>
      <c r="J360" s="17">
        <v>5357615</v>
      </c>
      <c r="K360" s="17">
        <v>0</v>
      </c>
      <c r="L360" s="17">
        <v>0</v>
      </c>
      <c r="M360" s="17">
        <v>0</v>
      </c>
      <c r="N360" s="17">
        <v>0</v>
      </c>
      <c r="O360" s="17">
        <v>0</v>
      </c>
      <c r="P360" s="17">
        <v>3201546</v>
      </c>
      <c r="Q360" s="17">
        <v>906104</v>
      </c>
      <c r="R360" s="17">
        <v>46196</v>
      </c>
      <c r="S360" s="17">
        <v>84652</v>
      </c>
      <c r="T360" s="17">
        <v>35318</v>
      </c>
      <c r="U360" s="17">
        <v>328356</v>
      </c>
      <c r="V360" s="17">
        <v>104481</v>
      </c>
      <c r="W360" s="17">
        <v>0</v>
      </c>
      <c r="X360" s="17">
        <v>674960</v>
      </c>
      <c r="Y360" s="17">
        <v>0</v>
      </c>
      <c r="Z360" s="17">
        <v>0</v>
      </c>
      <c r="AA360" s="17">
        <v>46167087</v>
      </c>
      <c r="AB360" s="17">
        <v>0</v>
      </c>
    </row>
    <row r="361" spans="1:28" x14ac:dyDescent="0.3">
      <c r="A361" s="15" t="s">
        <v>715</v>
      </c>
      <c r="B361" s="14" t="s">
        <v>716</v>
      </c>
      <c r="C361" s="14">
        <v>1</v>
      </c>
      <c r="D361" s="14">
        <v>0</v>
      </c>
      <c r="E361" s="17">
        <v>11340218</v>
      </c>
      <c r="F361" s="17">
        <v>0</v>
      </c>
      <c r="G361" s="17">
        <v>0</v>
      </c>
      <c r="H361" s="17">
        <v>0</v>
      </c>
      <c r="I361" s="17">
        <v>4165013</v>
      </c>
      <c r="J361" s="17">
        <v>4846069</v>
      </c>
      <c r="K361" s="17">
        <v>0</v>
      </c>
      <c r="L361" s="17">
        <v>0</v>
      </c>
      <c r="M361" s="17">
        <v>0</v>
      </c>
      <c r="N361" s="17">
        <v>0</v>
      </c>
      <c r="O361" s="17">
        <v>0</v>
      </c>
      <c r="P361" s="17">
        <v>2586479</v>
      </c>
      <c r="Q361" s="17">
        <v>363071</v>
      </c>
      <c r="R361" s="17">
        <v>0</v>
      </c>
      <c r="S361" s="17">
        <v>63486</v>
      </c>
      <c r="T361" s="17">
        <v>26487</v>
      </c>
      <c r="U361" s="17">
        <v>258223</v>
      </c>
      <c r="V361" s="17">
        <v>72100</v>
      </c>
      <c r="W361" s="17">
        <v>0</v>
      </c>
      <c r="X361" s="17">
        <v>453600</v>
      </c>
      <c r="Y361" s="17">
        <v>0</v>
      </c>
      <c r="Z361" s="17">
        <v>0</v>
      </c>
      <c r="AA361" s="17">
        <v>24174746</v>
      </c>
      <c r="AB361" s="17">
        <v>0</v>
      </c>
    </row>
    <row r="362" spans="1:28" x14ac:dyDescent="0.3">
      <c r="A362" s="15" t="s">
        <v>717</v>
      </c>
      <c r="B362" s="14" t="s">
        <v>718</v>
      </c>
      <c r="C362" s="14">
        <v>1</v>
      </c>
      <c r="D362" s="14">
        <v>0</v>
      </c>
      <c r="E362" s="17">
        <v>8773371</v>
      </c>
      <c r="F362" s="17">
        <v>0</v>
      </c>
      <c r="G362" s="17">
        <v>0</v>
      </c>
      <c r="H362" s="17">
        <v>0</v>
      </c>
      <c r="I362" s="17">
        <v>1651862</v>
      </c>
      <c r="J362" s="17">
        <v>2569851</v>
      </c>
      <c r="K362" s="17">
        <v>0</v>
      </c>
      <c r="L362" s="17">
        <v>0</v>
      </c>
      <c r="M362" s="17">
        <v>0</v>
      </c>
      <c r="N362" s="17">
        <v>0</v>
      </c>
      <c r="O362" s="17">
        <v>0</v>
      </c>
      <c r="P362" s="17">
        <v>1010990</v>
      </c>
      <c r="Q362" s="17">
        <v>140908</v>
      </c>
      <c r="R362" s="17">
        <v>0</v>
      </c>
      <c r="S362" s="17">
        <v>21841</v>
      </c>
      <c r="T362" s="17">
        <v>9112</v>
      </c>
      <c r="U362" s="17">
        <v>86385</v>
      </c>
      <c r="V362" s="17">
        <v>25228</v>
      </c>
      <c r="W362" s="17">
        <v>0</v>
      </c>
      <c r="X362" s="17">
        <v>147400</v>
      </c>
      <c r="Y362" s="17">
        <v>0</v>
      </c>
      <c r="Z362" s="17">
        <v>0</v>
      </c>
      <c r="AA362" s="17">
        <v>14436948</v>
      </c>
      <c r="AB362" s="17">
        <v>0</v>
      </c>
    </row>
    <row r="363" spans="1:28" x14ac:dyDescent="0.3">
      <c r="A363" s="15" t="s">
        <v>719</v>
      </c>
      <c r="B363" s="14" t="s">
        <v>720</v>
      </c>
      <c r="C363" s="14">
        <v>1</v>
      </c>
      <c r="D363" s="14">
        <v>0</v>
      </c>
      <c r="E363" s="17">
        <v>5724522</v>
      </c>
      <c r="F363" s="17">
        <v>0</v>
      </c>
      <c r="G363" s="17">
        <v>0</v>
      </c>
      <c r="H363" s="17">
        <v>0</v>
      </c>
      <c r="I363" s="17">
        <v>1481018</v>
      </c>
      <c r="J363" s="17">
        <v>1910972</v>
      </c>
      <c r="K363" s="17">
        <v>0</v>
      </c>
      <c r="L363" s="17">
        <v>0</v>
      </c>
      <c r="M363" s="17">
        <v>0</v>
      </c>
      <c r="N363" s="17">
        <v>0</v>
      </c>
      <c r="O363" s="17">
        <v>0</v>
      </c>
      <c r="P363" s="17">
        <v>1067127</v>
      </c>
      <c r="Q363" s="17">
        <v>236308</v>
      </c>
      <c r="R363" s="17">
        <v>0</v>
      </c>
      <c r="S363" s="17">
        <v>11925</v>
      </c>
      <c r="T363" s="17">
        <v>4975</v>
      </c>
      <c r="U363" s="17">
        <v>48057</v>
      </c>
      <c r="V363" s="17">
        <v>14390</v>
      </c>
      <c r="W363" s="17">
        <v>0</v>
      </c>
      <c r="X363" s="17">
        <v>105552</v>
      </c>
      <c r="Y363" s="17">
        <v>18672</v>
      </c>
      <c r="Z363" s="17">
        <v>0</v>
      </c>
      <c r="AA363" s="17">
        <v>10623518</v>
      </c>
      <c r="AB363" s="17">
        <v>0</v>
      </c>
    </row>
    <row r="364" spans="1:28" x14ac:dyDescent="0.3">
      <c r="A364" s="15" t="s">
        <v>721</v>
      </c>
      <c r="B364" s="14" t="s">
        <v>722</v>
      </c>
      <c r="C364" s="14">
        <v>1</v>
      </c>
      <c r="D364" s="14">
        <v>0</v>
      </c>
      <c r="E364" s="17">
        <v>45744995</v>
      </c>
      <c r="F364" s="17">
        <v>0</v>
      </c>
      <c r="G364" s="17">
        <v>0</v>
      </c>
      <c r="H364" s="17">
        <v>0</v>
      </c>
      <c r="I364" s="17">
        <v>6153636</v>
      </c>
      <c r="J364" s="17">
        <v>8234398</v>
      </c>
      <c r="K364" s="17">
        <v>0</v>
      </c>
      <c r="L364" s="17">
        <v>0</v>
      </c>
      <c r="M364" s="17">
        <v>0</v>
      </c>
      <c r="N364" s="17">
        <v>0</v>
      </c>
      <c r="O364" s="17">
        <v>0</v>
      </c>
      <c r="P364" s="17">
        <v>4372239</v>
      </c>
      <c r="Q364" s="17">
        <v>2599091</v>
      </c>
      <c r="R364" s="17">
        <v>209386</v>
      </c>
      <c r="S364" s="17">
        <v>102883</v>
      </c>
      <c r="T364" s="17">
        <v>42925</v>
      </c>
      <c r="U364" s="17">
        <v>419983</v>
      </c>
      <c r="V364" s="17">
        <v>127148</v>
      </c>
      <c r="W364" s="17">
        <v>0</v>
      </c>
      <c r="X364" s="17">
        <v>1482450</v>
      </c>
      <c r="Y364" s="17">
        <v>87640</v>
      </c>
      <c r="Z364" s="17">
        <v>0</v>
      </c>
      <c r="AA364" s="17">
        <v>69576774</v>
      </c>
      <c r="AB364" s="17">
        <v>0</v>
      </c>
    </row>
    <row r="365" spans="1:28" x14ac:dyDescent="0.3">
      <c r="A365" s="15" t="s">
        <v>723</v>
      </c>
      <c r="B365" s="14" t="s">
        <v>724</v>
      </c>
      <c r="C365" s="14">
        <v>1</v>
      </c>
      <c r="D365" s="14">
        <v>0</v>
      </c>
      <c r="E365" s="17">
        <v>2751143</v>
      </c>
      <c r="F365" s="17">
        <v>0</v>
      </c>
      <c r="G365" s="17">
        <v>136453</v>
      </c>
      <c r="H365" s="17">
        <v>0</v>
      </c>
      <c r="I365" s="17">
        <v>550585</v>
      </c>
      <c r="J365" s="17">
        <v>901136</v>
      </c>
      <c r="K365" s="17">
        <v>0</v>
      </c>
      <c r="L365" s="17">
        <v>0</v>
      </c>
      <c r="M365" s="17">
        <v>0</v>
      </c>
      <c r="N365" s="17">
        <v>0</v>
      </c>
      <c r="O365" s="17">
        <v>0</v>
      </c>
      <c r="P365" s="17">
        <v>426121</v>
      </c>
      <c r="Q365" s="17">
        <v>0</v>
      </c>
      <c r="R365" s="17">
        <v>0</v>
      </c>
      <c r="S365" s="17">
        <v>5648</v>
      </c>
      <c r="T365" s="17">
        <v>2356</v>
      </c>
      <c r="U365" s="17">
        <v>32912</v>
      </c>
      <c r="V365" s="17">
        <v>7409</v>
      </c>
      <c r="W365" s="17">
        <v>0</v>
      </c>
      <c r="X365" s="17">
        <v>254550</v>
      </c>
      <c r="Y365" s="17">
        <v>0</v>
      </c>
      <c r="Z365" s="17">
        <v>0</v>
      </c>
      <c r="AA365" s="17">
        <v>5068313</v>
      </c>
      <c r="AB365" s="17">
        <v>0</v>
      </c>
    </row>
    <row r="366" spans="1:28" x14ac:dyDescent="0.3">
      <c r="A366" s="15" t="s">
        <v>725</v>
      </c>
      <c r="B366" s="14" t="s">
        <v>726</v>
      </c>
      <c r="C366" s="14">
        <v>1</v>
      </c>
      <c r="D366" s="14">
        <v>0</v>
      </c>
      <c r="E366" s="17">
        <v>4236763</v>
      </c>
      <c r="F366" s="17">
        <v>0</v>
      </c>
      <c r="G366" s="17">
        <v>0</v>
      </c>
      <c r="H366" s="17">
        <v>0</v>
      </c>
      <c r="I366" s="17">
        <v>406214</v>
      </c>
      <c r="J366" s="17">
        <v>1193111</v>
      </c>
      <c r="K366" s="17">
        <v>0</v>
      </c>
      <c r="L366" s="17">
        <v>0</v>
      </c>
      <c r="M366" s="17">
        <v>0</v>
      </c>
      <c r="N366" s="17">
        <v>0</v>
      </c>
      <c r="O366" s="17">
        <v>0</v>
      </c>
      <c r="P366" s="17">
        <v>855846</v>
      </c>
      <c r="Q366" s="17">
        <v>12533</v>
      </c>
      <c r="R366" s="17">
        <v>0</v>
      </c>
      <c r="S366" s="17">
        <v>19130</v>
      </c>
      <c r="T366" s="17">
        <v>3622</v>
      </c>
      <c r="U366" s="17">
        <v>74327</v>
      </c>
      <c r="V366" s="17">
        <v>7665</v>
      </c>
      <c r="W366" s="17">
        <v>0</v>
      </c>
      <c r="X366" s="17">
        <v>118800</v>
      </c>
      <c r="Y366" s="17">
        <v>1066</v>
      </c>
      <c r="Z366" s="17">
        <v>0</v>
      </c>
      <c r="AA366" s="17">
        <v>6929077</v>
      </c>
      <c r="AB366" s="17">
        <v>0</v>
      </c>
    </row>
    <row r="367" spans="1:28" x14ac:dyDescent="0.3">
      <c r="A367" s="15" t="s">
        <v>727</v>
      </c>
      <c r="B367" s="14" t="s">
        <v>728</v>
      </c>
      <c r="C367" s="14">
        <v>1</v>
      </c>
      <c r="D367" s="14">
        <v>1</v>
      </c>
      <c r="E367" s="17">
        <v>307120163</v>
      </c>
      <c r="F367" s="17">
        <v>3402658</v>
      </c>
      <c r="G367" s="17">
        <v>0</v>
      </c>
      <c r="H367" s="17">
        <v>0</v>
      </c>
      <c r="I367" s="17">
        <v>13328078</v>
      </c>
      <c r="J367" s="17">
        <v>36750168</v>
      </c>
      <c r="K367" s="17">
        <v>0</v>
      </c>
      <c r="L367" s="17">
        <v>0</v>
      </c>
      <c r="M367" s="17">
        <v>1091085</v>
      </c>
      <c r="N367" s="17">
        <v>6467157</v>
      </c>
      <c r="O367" s="17">
        <v>5784500</v>
      </c>
      <c r="P367" s="17">
        <v>0</v>
      </c>
      <c r="Q367" s="17">
        <v>942157</v>
      </c>
      <c r="R367" s="17">
        <v>889378</v>
      </c>
      <c r="S367" s="17">
        <v>320812</v>
      </c>
      <c r="T367" s="17">
        <v>133850</v>
      </c>
      <c r="U367" s="17">
        <v>1266588</v>
      </c>
      <c r="V367" s="17">
        <v>450375</v>
      </c>
      <c r="W367" s="17">
        <v>0</v>
      </c>
      <c r="X367" s="17">
        <v>14255222</v>
      </c>
      <c r="Y367" s="17">
        <v>0</v>
      </c>
      <c r="Z367" s="17">
        <v>2328394</v>
      </c>
      <c r="AA367" s="17">
        <v>394530585</v>
      </c>
      <c r="AB367" s="17">
        <v>0</v>
      </c>
    </row>
    <row r="368" spans="1:28" x14ac:dyDescent="0.3">
      <c r="A368" s="15" t="s">
        <v>729</v>
      </c>
      <c r="B368" s="14" t="s">
        <v>730</v>
      </c>
      <c r="C368" s="14">
        <v>1</v>
      </c>
      <c r="D368" s="14">
        <v>0</v>
      </c>
      <c r="E368" s="17">
        <v>6584637</v>
      </c>
      <c r="F368" s="17">
        <v>0</v>
      </c>
      <c r="G368" s="17">
        <v>0</v>
      </c>
      <c r="H368" s="17">
        <v>0</v>
      </c>
      <c r="I368" s="17">
        <v>888361</v>
      </c>
      <c r="J368" s="17">
        <v>1760443</v>
      </c>
      <c r="K368" s="17">
        <v>0</v>
      </c>
      <c r="L368" s="17">
        <v>0</v>
      </c>
      <c r="M368" s="17">
        <v>0</v>
      </c>
      <c r="N368" s="17">
        <v>0</v>
      </c>
      <c r="O368" s="17">
        <v>0</v>
      </c>
      <c r="P368" s="17">
        <v>968007</v>
      </c>
      <c r="Q368" s="17">
        <v>208729</v>
      </c>
      <c r="R368" s="17">
        <v>0</v>
      </c>
      <c r="S368" s="17">
        <v>11460</v>
      </c>
      <c r="T368" s="17">
        <v>4781</v>
      </c>
      <c r="U368" s="17">
        <v>45319</v>
      </c>
      <c r="V368" s="17">
        <v>12238</v>
      </c>
      <c r="W368" s="17">
        <v>0</v>
      </c>
      <c r="X368" s="17">
        <v>122240</v>
      </c>
      <c r="Y368" s="17">
        <v>0</v>
      </c>
      <c r="Z368" s="17">
        <v>0</v>
      </c>
      <c r="AA368" s="17">
        <v>10606215</v>
      </c>
      <c r="AB368" s="17">
        <v>0</v>
      </c>
    </row>
    <row r="369" spans="1:28" x14ac:dyDescent="0.3">
      <c r="A369" s="15" t="s">
        <v>731</v>
      </c>
      <c r="B369" s="14" t="s">
        <v>732</v>
      </c>
      <c r="C369" s="14">
        <v>1</v>
      </c>
      <c r="D369" s="14">
        <v>0</v>
      </c>
      <c r="E369" s="17">
        <v>19315511</v>
      </c>
      <c r="F369" s="17">
        <v>0</v>
      </c>
      <c r="G369" s="17">
        <v>0</v>
      </c>
      <c r="H369" s="17">
        <v>0</v>
      </c>
      <c r="I369" s="17">
        <v>2316391</v>
      </c>
      <c r="J369" s="17">
        <v>3218706</v>
      </c>
      <c r="K369" s="17">
        <v>0</v>
      </c>
      <c r="L369" s="17">
        <v>0</v>
      </c>
      <c r="M369" s="17">
        <v>0</v>
      </c>
      <c r="N369" s="17">
        <v>0</v>
      </c>
      <c r="O369" s="17">
        <v>0</v>
      </c>
      <c r="P369" s="17">
        <v>2348839</v>
      </c>
      <c r="Q369" s="17">
        <v>850763</v>
      </c>
      <c r="R369" s="17">
        <v>404492</v>
      </c>
      <c r="S369" s="17">
        <v>51247</v>
      </c>
      <c r="T369" s="17">
        <v>21381</v>
      </c>
      <c r="U369" s="17">
        <v>194439</v>
      </c>
      <c r="V369" s="17">
        <v>50501</v>
      </c>
      <c r="W369" s="17">
        <v>0</v>
      </c>
      <c r="X369" s="17">
        <v>726785</v>
      </c>
      <c r="Y369" s="17">
        <v>0</v>
      </c>
      <c r="Z369" s="17">
        <v>0</v>
      </c>
      <c r="AA369" s="17">
        <v>29499055</v>
      </c>
      <c r="AB369" s="17">
        <v>0</v>
      </c>
    </row>
    <row r="370" spans="1:28" x14ac:dyDescent="0.3">
      <c r="A370" s="15" t="s">
        <v>733</v>
      </c>
      <c r="B370" s="14" t="s">
        <v>734</v>
      </c>
      <c r="C370" s="14">
        <v>1</v>
      </c>
      <c r="D370" s="14">
        <v>0</v>
      </c>
      <c r="E370" s="17">
        <v>6664850</v>
      </c>
      <c r="F370" s="17">
        <v>0</v>
      </c>
      <c r="G370" s="17">
        <v>0</v>
      </c>
      <c r="H370" s="17">
        <v>0</v>
      </c>
      <c r="I370" s="17">
        <v>896710</v>
      </c>
      <c r="J370" s="17">
        <v>2014771</v>
      </c>
      <c r="K370" s="17">
        <v>0</v>
      </c>
      <c r="L370" s="17">
        <v>0</v>
      </c>
      <c r="M370" s="17">
        <v>0</v>
      </c>
      <c r="N370" s="17">
        <v>0</v>
      </c>
      <c r="O370" s="17">
        <v>0</v>
      </c>
      <c r="P370" s="17">
        <v>899398</v>
      </c>
      <c r="Q370" s="17">
        <v>199407</v>
      </c>
      <c r="R370" s="17">
        <v>95333</v>
      </c>
      <c r="S370" s="17">
        <v>12644</v>
      </c>
      <c r="T370" s="17">
        <v>5275</v>
      </c>
      <c r="U370" s="17">
        <v>50678</v>
      </c>
      <c r="V370" s="17">
        <v>14400</v>
      </c>
      <c r="W370" s="17">
        <v>0</v>
      </c>
      <c r="X370" s="17">
        <v>53997</v>
      </c>
      <c r="Y370" s="17">
        <v>0</v>
      </c>
      <c r="Z370" s="17">
        <v>0</v>
      </c>
      <c r="AA370" s="17">
        <v>10907463</v>
      </c>
      <c r="AB370" s="17">
        <v>0</v>
      </c>
    </row>
    <row r="371" spans="1:28" x14ac:dyDescent="0.3">
      <c r="A371" s="15" t="s">
        <v>735</v>
      </c>
      <c r="B371" s="14" t="s">
        <v>736</v>
      </c>
      <c r="C371" s="14">
        <v>1</v>
      </c>
      <c r="D371" s="14">
        <v>0</v>
      </c>
      <c r="E371" s="17">
        <v>21523101</v>
      </c>
      <c r="F371" s="17">
        <v>0</v>
      </c>
      <c r="G371" s="17">
        <v>0</v>
      </c>
      <c r="H371" s="17">
        <v>0</v>
      </c>
      <c r="I371" s="17">
        <v>2029841</v>
      </c>
      <c r="J371" s="17">
        <v>7168317</v>
      </c>
      <c r="K371" s="17">
        <v>396170</v>
      </c>
      <c r="L371" s="17">
        <v>0</v>
      </c>
      <c r="M371" s="17">
        <v>0</v>
      </c>
      <c r="N371" s="17">
        <v>0</v>
      </c>
      <c r="O371" s="17">
        <v>0</v>
      </c>
      <c r="P371" s="17">
        <v>2426476</v>
      </c>
      <c r="Q371" s="17">
        <v>1998715</v>
      </c>
      <c r="R371" s="17">
        <v>148005</v>
      </c>
      <c r="S371" s="17">
        <v>32462</v>
      </c>
      <c r="T371" s="17">
        <v>1739</v>
      </c>
      <c r="U371" s="17">
        <v>124888</v>
      </c>
      <c r="V371" s="17">
        <v>39594</v>
      </c>
      <c r="W371" s="17">
        <v>0</v>
      </c>
      <c r="X371" s="17">
        <v>957358</v>
      </c>
      <c r="Y371" s="17">
        <v>0</v>
      </c>
      <c r="Z371" s="17">
        <v>0</v>
      </c>
      <c r="AA371" s="17">
        <v>36846666</v>
      </c>
      <c r="AB371" s="17">
        <v>0</v>
      </c>
    </row>
    <row r="372" spans="1:28" x14ac:dyDescent="0.3">
      <c r="A372" s="15" t="s">
        <v>737</v>
      </c>
      <c r="B372" s="14" t="s">
        <v>738</v>
      </c>
      <c r="C372" s="14">
        <v>1</v>
      </c>
      <c r="D372" s="14">
        <v>0</v>
      </c>
      <c r="E372" s="17">
        <v>10910952</v>
      </c>
      <c r="F372" s="17">
        <v>0</v>
      </c>
      <c r="G372" s="17">
        <v>0</v>
      </c>
      <c r="H372" s="17">
        <v>0</v>
      </c>
      <c r="I372" s="17">
        <v>1480421</v>
      </c>
      <c r="J372" s="17">
        <v>1988271</v>
      </c>
      <c r="K372" s="17">
        <v>175006</v>
      </c>
      <c r="L372" s="17">
        <v>0</v>
      </c>
      <c r="M372" s="17">
        <v>0</v>
      </c>
      <c r="N372" s="17">
        <v>0</v>
      </c>
      <c r="O372" s="17">
        <v>0</v>
      </c>
      <c r="P372" s="17">
        <v>966291</v>
      </c>
      <c r="Q372" s="17">
        <v>548688</v>
      </c>
      <c r="R372" s="17">
        <v>46810</v>
      </c>
      <c r="S372" s="17">
        <v>16419</v>
      </c>
      <c r="T372" s="17">
        <v>6850</v>
      </c>
      <c r="U372" s="17">
        <v>65299</v>
      </c>
      <c r="V372" s="17">
        <v>13580</v>
      </c>
      <c r="W372" s="17">
        <v>0</v>
      </c>
      <c r="X372" s="17">
        <v>321383</v>
      </c>
      <c r="Y372" s="17">
        <v>0</v>
      </c>
      <c r="Z372" s="17">
        <v>0</v>
      </c>
      <c r="AA372" s="17">
        <v>16539970</v>
      </c>
      <c r="AB372" s="17">
        <v>0</v>
      </c>
    </row>
    <row r="373" spans="1:28" x14ac:dyDescent="0.3">
      <c r="A373" s="15" t="s">
        <v>739</v>
      </c>
      <c r="B373" s="14" t="s">
        <v>740</v>
      </c>
      <c r="C373" s="14">
        <v>1</v>
      </c>
      <c r="D373" s="14">
        <v>0</v>
      </c>
      <c r="E373" s="17">
        <v>6882534</v>
      </c>
      <c r="F373" s="17">
        <v>0</v>
      </c>
      <c r="G373" s="17">
        <v>0</v>
      </c>
      <c r="H373" s="17">
        <v>5330</v>
      </c>
      <c r="I373" s="17">
        <v>947434</v>
      </c>
      <c r="J373" s="17">
        <v>1665813</v>
      </c>
      <c r="K373" s="17">
        <v>0</v>
      </c>
      <c r="L373" s="17">
        <v>0</v>
      </c>
      <c r="M373" s="17">
        <v>0</v>
      </c>
      <c r="N373" s="17">
        <v>0</v>
      </c>
      <c r="O373" s="17">
        <v>0</v>
      </c>
      <c r="P373" s="17">
        <v>1165487</v>
      </c>
      <c r="Q373" s="17">
        <v>719990</v>
      </c>
      <c r="R373" s="17">
        <v>131670</v>
      </c>
      <c r="S373" s="17">
        <v>11715</v>
      </c>
      <c r="T373" s="17">
        <v>4887</v>
      </c>
      <c r="U373" s="17">
        <v>46134</v>
      </c>
      <c r="V373" s="17">
        <v>15746</v>
      </c>
      <c r="W373" s="17">
        <v>0</v>
      </c>
      <c r="X373" s="17">
        <v>248044</v>
      </c>
      <c r="Y373" s="17">
        <v>0</v>
      </c>
      <c r="Z373" s="17">
        <v>0</v>
      </c>
      <c r="AA373" s="17">
        <v>11844784</v>
      </c>
      <c r="AB373" s="17">
        <v>0</v>
      </c>
    </row>
    <row r="374" spans="1:28" x14ac:dyDescent="0.3">
      <c r="A374" s="15" t="s">
        <v>741</v>
      </c>
      <c r="B374" s="14" t="s">
        <v>742</v>
      </c>
      <c r="C374" s="14">
        <v>1</v>
      </c>
      <c r="D374" s="14">
        <v>0</v>
      </c>
      <c r="E374" s="17">
        <v>5157241</v>
      </c>
      <c r="F374" s="17">
        <v>0</v>
      </c>
      <c r="G374" s="17">
        <v>258763</v>
      </c>
      <c r="H374" s="17">
        <v>0</v>
      </c>
      <c r="I374" s="17">
        <v>550778</v>
      </c>
      <c r="J374" s="17">
        <v>1737129</v>
      </c>
      <c r="K374" s="17">
        <v>0</v>
      </c>
      <c r="L374" s="17">
        <v>0</v>
      </c>
      <c r="M374" s="17">
        <v>0</v>
      </c>
      <c r="N374" s="17">
        <v>0</v>
      </c>
      <c r="O374" s="17">
        <v>0</v>
      </c>
      <c r="P374" s="17">
        <v>666548</v>
      </c>
      <c r="Q374" s="17">
        <v>63499</v>
      </c>
      <c r="R374" s="17">
        <v>30528</v>
      </c>
      <c r="S374" s="17">
        <v>9078</v>
      </c>
      <c r="T374" s="17">
        <v>3787</v>
      </c>
      <c r="U374" s="17">
        <v>35300</v>
      </c>
      <c r="V374" s="17">
        <v>5456</v>
      </c>
      <c r="W374" s="17">
        <v>0</v>
      </c>
      <c r="X374" s="17">
        <v>45988</v>
      </c>
      <c r="Y374" s="17">
        <v>0</v>
      </c>
      <c r="Z374" s="17">
        <v>0</v>
      </c>
      <c r="AA374" s="17">
        <v>8564095</v>
      </c>
      <c r="AB374" s="17">
        <v>0</v>
      </c>
    </row>
    <row r="375" spans="1:28" x14ac:dyDescent="0.3">
      <c r="A375" s="15" t="s">
        <v>743</v>
      </c>
      <c r="B375" s="14" t="s">
        <v>744</v>
      </c>
      <c r="C375" s="14">
        <v>1</v>
      </c>
      <c r="D375" s="14">
        <v>0</v>
      </c>
      <c r="E375" s="17">
        <v>14762811</v>
      </c>
      <c r="F375" s="17">
        <v>0</v>
      </c>
      <c r="G375" s="17">
        <v>0</v>
      </c>
      <c r="H375" s="17">
        <v>0</v>
      </c>
      <c r="I375" s="17">
        <v>2000716</v>
      </c>
      <c r="J375" s="17">
        <v>2398652</v>
      </c>
      <c r="K375" s="17">
        <v>44239</v>
      </c>
      <c r="L375" s="17">
        <v>0</v>
      </c>
      <c r="M375" s="17">
        <v>0</v>
      </c>
      <c r="N375" s="17">
        <v>0</v>
      </c>
      <c r="O375" s="17">
        <v>0</v>
      </c>
      <c r="P375" s="17">
        <v>2968668</v>
      </c>
      <c r="Q375" s="17">
        <v>683776</v>
      </c>
      <c r="R375" s="17">
        <v>253731</v>
      </c>
      <c r="S375" s="17">
        <v>22980</v>
      </c>
      <c r="T375" s="17">
        <v>9587</v>
      </c>
      <c r="U375" s="17">
        <v>91802</v>
      </c>
      <c r="V375" s="17">
        <v>29179</v>
      </c>
      <c r="W375" s="17">
        <v>0</v>
      </c>
      <c r="X375" s="17">
        <v>893164</v>
      </c>
      <c r="Y375" s="17">
        <v>0</v>
      </c>
      <c r="Z375" s="17">
        <v>0</v>
      </c>
      <c r="AA375" s="17">
        <v>24159305</v>
      </c>
      <c r="AB375" s="17">
        <v>0</v>
      </c>
    </row>
    <row r="376" spans="1:28" x14ac:dyDescent="0.3">
      <c r="A376" s="15" t="s">
        <v>745</v>
      </c>
      <c r="B376" s="14" t="s">
        <v>746</v>
      </c>
      <c r="C376" s="14">
        <v>1</v>
      </c>
      <c r="D376" s="14">
        <v>0</v>
      </c>
      <c r="E376" s="17">
        <v>5853580</v>
      </c>
      <c r="F376" s="17">
        <v>0</v>
      </c>
      <c r="G376" s="17">
        <v>135290</v>
      </c>
      <c r="H376" s="17">
        <v>0</v>
      </c>
      <c r="I376" s="17">
        <v>650093</v>
      </c>
      <c r="J376" s="17">
        <v>358910</v>
      </c>
      <c r="K376" s="17">
        <v>0</v>
      </c>
      <c r="L376" s="17">
        <v>0</v>
      </c>
      <c r="M376" s="17">
        <v>0</v>
      </c>
      <c r="N376" s="17">
        <v>0</v>
      </c>
      <c r="O376" s="17">
        <v>0</v>
      </c>
      <c r="P376" s="17">
        <v>475150</v>
      </c>
      <c r="Q376" s="17">
        <v>69158</v>
      </c>
      <c r="R376" s="17">
        <v>157162</v>
      </c>
      <c r="S376" s="17">
        <v>8569</v>
      </c>
      <c r="T376" s="17">
        <v>3575</v>
      </c>
      <c r="U376" s="17">
        <v>34543</v>
      </c>
      <c r="V376" s="17">
        <v>6008</v>
      </c>
      <c r="W376" s="17">
        <v>0</v>
      </c>
      <c r="X376" s="17">
        <v>97200</v>
      </c>
      <c r="Y376" s="17">
        <v>0</v>
      </c>
      <c r="Z376" s="17">
        <v>0</v>
      </c>
      <c r="AA376" s="17">
        <v>7849238</v>
      </c>
      <c r="AB376" s="17">
        <v>0</v>
      </c>
    </row>
    <row r="377" spans="1:28" x14ac:dyDescent="0.3">
      <c r="A377" s="15" t="s">
        <v>747</v>
      </c>
      <c r="B377" s="14" t="s">
        <v>748</v>
      </c>
      <c r="C377" s="14">
        <v>1</v>
      </c>
      <c r="D377" s="14">
        <v>0</v>
      </c>
      <c r="E377" s="17">
        <v>14671723</v>
      </c>
      <c r="F377" s="17">
        <v>0</v>
      </c>
      <c r="G377" s="17">
        <v>0</v>
      </c>
      <c r="H377" s="17">
        <v>0</v>
      </c>
      <c r="I377" s="17">
        <v>3147996</v>
      </c>
      <c r="J377" s="17">
        <v>5497065</v>
      </c>
      <c r="K377" s="17">
        <v>0</v>
      </c>
      <c r="L377" s="17">
        <v>0</v>
      </c>
      <c r="M377" s="17">
        <v>0</v>
      </c>
      <c r="N377" s="17">
        <v>0</v>
      </c>
      <c r="O377" s="17">
        <v>0</v>
      </c>
      <c r="P377" s="17">
        <v>2592614</v>
      </c>
      <c r="Q377" s="17">
        <v>863856</v>
      </c>
      <c r="R377" s="17">
        <v>472589</v>
      </c>
      <c r="S377" s="17">
        <v>62931</v>
      </c>
      <c r="T377" s="17">
        <v>26256</v>
      </c>
      <c r="U377" s="17">
        <v>254436</v>
      </c>
      <c r="V377" s="17">
        <v>67302</v>
      </c>
      <c r="W377" s="17">
        <v>0</v>
      </c>
      <c r="X377" s="17">
        <v>543600</v>
      </c>
      <c r="Y377" s="17">
        <v>0</v>
      </c>
      <c r="Z377" s="17">
        <v>0</v>
      </c>
      <c r="AA377" s="17">
        <v>28200368</v>
      </c>
      <c r="AB377" s="17">
        <v>0</v>
      </c>
    </row>
    <row r="378" spans="1:28" x14ac:dyDescent="0.3">
      <c r="A378" s="15" t="s">
        <v>749</v>
      </c>
      <c r="B378" s="14" t="s">
        <v>750</v>
      </c>
      <c r="C378" s="14">
        <v>1</v>
      </c>
      <c r="D378" s="14">
        <v>0</v>
      </c>
      <c r="E378" s="17">
        <v>23425526</v>
      </c>
      <c r="F378" s="17">
        <v>0</v>
      </c>
      <c r="G378" s="17">
        <v>500874</v>
      </c>
      <c r="H378" s="17">
        <v>0</v>
      </c>
      <c r="I378" s="17">
        <v>5693895</v>
      </c>
      <c r="J378" s="17">
        <v>4542870</v>
      </c>
      <c r="K378" s="17">
        <v>0</v>
      </c>
      <c r="L378" s="17">
        <v>0</v>
      </c>
      <c r="M378" s="17">
        <v>0</v>
      </c>
      <c r="N378" s="17">
        <v>0</v>
      </c>
      <c r="O378" s="17">
        <v>0</v>
      </c>
      <c r="P378" s="17">
        <v>2538233</v>
      </c>
      <c r="Q378" s="17">
        <v>1554281</v>
      </c>
      <c r="R378" s="17">
        <v>586030</v>
      </c>
      <c r="S378" s="17">
        <v>57344</v>
      </c>
      <c r="T378" s="17">
        <v>20532</v>
      </c>
      <c r="U378" s="17">
        <v>265038</v>
      </c>
      <c r="V378" s="17">
        <v>62994</v>
      </c>
      <c r="W378" s="17">
        <v>462220</v>
      </c>
      <c r="X378" s="17">
        <v>255245</v>
      </c>
      <c r="Y378" s="17">
        <v>17651</v>
      </c>
      <c r="Z378" s="17">
        <v>0</v>
      </c>
      <c r="AA378" s="17">
        <v>39982733</v>
      </c>
      <c r="AB378" s="17">
        <v>0</v>
      </c>
    </row>
    <row r="379" spans="1:28" x14ac:dyDescent="0.3">
      <c r="A379" s="15" t="s">
        <v>751</v>
      </c>
      <c r="B379" s="14" t="s">
        <v>752</v>
      </c>
      <c r="C379" s="14">
        <v>1</v>
      </c>
      <c r="D379" s="14">
        <v>0</v>
      </c>
      <c r="E379" s="17">
        <v>5096919</v>
      </c>
      <c r="F379" s="17">
        <v>0</v>
      </c>
      <c r="G379" s="17">
        <v>192726</v>
      </c>
      <c r="H379" s="17">
        <v>0</v>
      </c>
      <c r="I379" s="17">
        <v>860702</v>
      </c>
      <c r="J379" s="17">
        <v>1172687</v>
      </c>
      <c r="K379" s="17">
        <v>0</v>
      </c>
      <c r="L379" s="17">
        <v>0</v>
      </c>
      <c r="M379" s="17">
        <v>0</v>
      </c>
      <c r="N379" s="17">
        <v>0</v>
      </c>
      <c r="O379" s="17">
        <v>0</v>
      </c>
      <c r="P379" s="17">
        <v>721606</v>
      </c>
      <c r="Q379" s="17">
        <v>775663</v>
      </c>
      <c r="R379" s="17">
        <v>189884</v>
      </c>
      <c r="S379" s="17">
        <v>14921</v>
      </c>
      <c r="T379" s="17">
        <v>6225</v>
      </c>
      <c r="U379" s="17">
        <v>59124</v>
      </c>
      <c r="V379" s="17">
        <v>14029</v>
      </c>
      <c r="W379" s="17">
        <v>0</v>
      </c>
      <c r="X379" s="17">
        <v>118940</v>
      </c>
      <c r="Y379" s="17">
        <v>28906</v>
      </c>
      <c r="Z379" s="17">
        <v>0</v>
      </c>
      <c r="AA379" s="17">
        <v>9252332</v>
      </c>
      <c r="AB379" s="17">
        <v>561162</v>
      </c>
    </row>
    <row r="380" spans="1:28" x14ac:dyDescent="0.3">
      <c r="A380" s="15" t="s">
        <v>753</v>
      </c>
      <c r="B380" s="14" t="s">
        <v>754</v>
      </c>
      <c r="C380" s="14">
        <v>1</v>
      </c>
      <c r="D380" s="14">
        <v>0</v>
      </c>
      <c r="E380" s="17">
        <v>14111701</v>
      </c>
      <c r="F380" s="17">
        <v>0</v>
      </c>
      <c r="G380" s="17">
        <v>344880</v>
      </c>
      <c r="H380" s="17">
        <v>0</v>
      </c>
      <c r="I380" s="17">
        <v>2252317</v>
      </c>
      <c r="J380" s="17">
        <v>2629949</v>
      </c>
      <c r="K380" s="17">
        <v>0</v>
      </c>
      <c r="L380" s="17">
        <v>0</v>
      </c>
      <c r="M380" s="17">
        <v>0</v>
      </c>
      <c r="N380" s="17">
        <v>0</v>
      </c>
      <c r="O380" s="17">
        <v>0</v>
      </c>
      <c r="P380" s="17">
        <v>1731034</v>
      </c>
      <c r="Q380" s="17">
        <v>452354</v>
      </c>
      <c r="R380" s="17">
        <v>765742</v>
      </c>
      <c r="S380" s="17">
        <v>48775</v>
      </c>
      <c r="T380" s="17">
        <v>20350</v>
      </c>
      <c r="U380" s="17">
        <v>181216</v>
      </c>
      <c r="V380" s="17">
        <v>53108</v>
      </c>
      <c r="W380" s="17">
        <v>0</v>
      </c>
      <c r="X380" s="17">
        <v>332580</v>
      </c>
      <c r="Y380" s="17">
        <v>0</v>
      </c>
      <c r="Z380" s="17">
        <v>0</v>
      </c>
      <c r="AA380" s="17">
        <v>22924006</v>
      </c>
      <c r="AB380" s="17">
        <v>0</v>
      </c>
    </row>
    <row r="381" spans="1:28" x14ac:dyDescent="0.3">
      <c r="A381" s="15" t="s">
        <v>755</v>
      </c>
      <c r="B381" s="14" t="s">
        <v>756</v>
      </c>
      <c r="C381" s="14">
        <v>1</v>
      </c>
      <c r="D381" s="14">
        <v>0</v>
      </c>
      <c r="E381" s="17">
        <v>42201442</v>
      </c>
      <c r="F381" s="17">
        <v>0</v>
      </c>
      <c r="G381" s="17">
        <v>646971</v>
      </c>
      <c r="H381" s="17">
        <v>0</v>
      </c>
      <c r="I381" s="17">
        <v>4804828</v>
      </c>
      <c r="J381" s="17">
        <v>3677370</v>
      </c>
      <c r="K381" s="17">
        <v>0</v>
      </c>
      <c r="L381" s="17">
        <v>0</v>
      </c>
      <c r="M381" s="17">
        <v>0</v>
      </c>
      <c r="N381" s="17">
        <v>0</v>
      </c>
      <c r="O381" s="17">
        <v>0</v>
      </c>
      <c r="P381" s="17">
        <v>2806996</v>
      </c>
      <c r="Q381" s="17">
        <v>2014451</v>
      </c>
      <c r="R381" s="17">
        <v>1265814</v>
      </c>
      <c r="S381" s="17">
        <v>82825</v>
      </c>
      <c r="T381" s="17">
        <v>9767</v>
      </c>
      <c r="U381" s="17">
        <v>320783</v>
      </c>
      <c r="V381" s="17">
        <v>98479</v>
      </c>
      <c r="W381" s="17">
        <v>0</v>
      </c>
      <c r="X381" s="17">
        <v>1537228</v>
      </c>
      <c r="Y381" s="17">
        <v>0</v>
      </c>
      <c r="Z381" s="17">
        <v>0</v>
      </c>
      <c r="AA381" s="17">
        <v>59466954</v>
      </c>
      <c r="AB381" s="17">
        <v>0</v>
      </c>
    </row>
    <row r="382" spans="1:28" x14ac:dyDescent="0.3">
      <c r="A382" s="15" t="s">
        <v>757</v>
      </c>
      <c r="B382" s="14" t="s">
        <v>758</v>
      </c>
      <c r="C382" s="14">
        <v>1</v>
      </c>
      <c r="D382" s="14">
        <v>0</v>
      </c>
      <c r="E382" s="17">
        <v>12386018</v>
      </c>
      <c r="F382" s="17">
        <v>0</v>
      </c>
      <c r="G382" s="17">
        <v>526970</v>
      </c>
      <c r="H382" s="17">
        <v>0</v>
      </c>
      <c r="I382" s="17">
        <v>2914740</v>
      </c>
      <c r="J382" s="17">
        <v>1954504</v>
      </c>
      <c r="K382" s="17">
        <v>0</v>
      </c>
      <c r="L382" s="17">
        <v>0</v>
      </c>
      <c r="M382" s="17">
        <v>0</v>
      </c>
      <c r="N382" s="17">
        <v>0</v>
      </c>
      <c r="O382" s="17">
        <v>0</v>
      </c>
      <c r="P382" s="17">
        <v>1563211</v>
      </c>
      <c r="Q382" s="17">
        <v>680803</v>
      </c>
      <c r="R382" s="17">
        <v>242289</v>
      </c>
      <c r="S382" s="17">
        <v>50213</v>
      </c>
      <c r="T382" s="17">
        <v>20950</v>
      </c>
      <c r="U382" s="17">
        <v>174343</v>
      </c>
      <c r="V382" s="17">
        <v>48590</v>
      </c>
      <c r="W382" s="17">
        <v>0</v>
      </c>
      <c r="X382" s="17">
        <v>307800</v>
      </c>
      <c r="Y382" s="17">
        <v>0</v>
      </c>
      <c r="Z382" s="17">
        <v>0</v>
      </c>
      <c r="AA382" s="17">
        <v>20870431</v>
      </c>
      <c r="AB382" s="17">
        <v>0</v>
      </c>
    </row>
    <row r="383" spans="1:28" x14ac:dyDescent="0.3">
      <c r="A383" s="15" t="s">
        <v>759</v>
      </c>
      <c r="B383" s="14" t="s">
        <v>760</v>
      </c>
      <c r="C383" s="14">
        <v>1</v>
      </c>
      <c r="D383" s="14">
        <v>0</v>
      </c>
      <c r="E383" s="17">
        <v>7506875</v>
      </c>
      <c r="F383" s="17">
        <v>0</v>
      </c>
      <c r="G383" s="17">
        <v>317551</v>
      </c>
      <c r="H383" s="17">
        <v>0</v>
      </c>
      <c r="I383" s="17">
        <v>1225897</v>
      </c>
      <c r="J383" s="17">
        <v>1199786</v>
      </c>
      <c r="K383" s="17">
        <v>0</v>
      </c>
      <c r="L383" s="17">
        <v>0</v>
      </c>
      <c r="M383" s="17">
        <v>0</v>
      </c>
      <c r="N383" s="17">
        <v>0</v>
      </c>
      <c r="O383" s="17">
        <v>0</v>
      </c>
      <c r="P383" s="17">
        <v>898368</v>
      </c>
      <c r="Q383" s="17">
        <v>448248</v>
      </c>
      <c r="R383" s="17">
        <v>177211</v>
      </c>
      <c r="S383" s="17">
        <v>17767</v>
      </c>
      <c r="T383" s="17">
        <v>7412</v>
      </c>
      <c r="U383" s="17">
        <v>68794</v>
      </c>
      <c r="V383" s="17">
        <v>20751</v>
      </c>
      <c r="W383" s="17">
        <v>0</v>
      </c>
      <c r="X383" s="17">
        <v>170940</v>
      </c>
      <c r="Y383" s="17">
        <v>0</v>
      </c>
      <c r="Z383" s="17">
        <v>0</v>
      </c>
      <c r="AA383" s="17">
        <v>12059600</v>
      </c>
      <c r="AB383" s="17">
        <v>0</v>
      </c>
    </row>
    <row r="384" spans="1:28" x14ac:dyDescent="0.3">
      <c r="A384" s="15" t="s">
        <v>761</v>
      </c>
      <c r="B384" s="14" t="s">
        <v>762</v>
      </c>
      <c r="C384" s="14">
        <v>1</v>
      </c>
      <c r="D384" s="14">
        <v>0</v>
      </c>
      <c r="E384" s="17">
        <v>91038360</v>
      </c>
      <c r="F384" s="17">
        <v>0</v>
      </c>
      <c r="G384" s="17">
        <v>714091</v>
      </c>
      <c r="H384" s="17">
        <v>50169</v>
      </c>
      <c r="I384" s="17">
        <v>6685481</v>
      </c>
      <c r="J384" s="17">
        <v>10268449</v>
      </c>
      <c r="K384" s="17">
        <v>0</v>
      </c>
      <c r="L384" s="17">
        <v>0</v>
      </c>
      <c r="M384" s="17">
        <v>0</v>
      </c>
      <c r="N384" s="17">
        <v>0</v>
      </c>
      <c r="O384" s="17">
        <v>0</v>
      </c>
      <c r="P384" s="17">
        <v>6983597</v>
      </c>
      <c r="Q384" s="17">
        <v>5405100</v>
      </c>
      <c r="R384" s="17">
        <v>1803123</v>
      </c>
      <c r="S384" s="17">
        <v>116770</v>
      </c>
      <c r="T384" s="17">
        <v>48718</v>
      </c>
      <c r="U384" s="17">
        <v>275950</v>
      </c>
      <c r="V384" s="17">
        <v>147893</v>
      </c>
      <c r="W384" s="17">
        <v>0</v>
      </c>
      <c r="X384" s="17">
        <v>1061514</v>
      </c>
      <c r="Y384" s="17">
        <v>0</v>
      </c>
      <c r="Z384" s="17">
        <v>0</v>
      </c>
      <c r="AA384" s="17">
        <v>124599215</v>
      </c>
      <c r="AB384" s="17">
        <v>0</v>
      </c>
    </row>
    <row r="385" spans="1:28" x14ac:dyDescent="0.3">
      <c r="A385" s="15" t="s">
        <v>763</v>
      </c>
      <c r="B385" s="14" t="s">
        <v>764</v>
      </c>
      <c r="C385" s="14">
        <v>1</v>
      </c>
      <c r="D385" s="14">
        <v>0</v>
      </c>
      <c r="E385" s="17">
        <v>26682073</v>
      </c>
      <c r="F385" s="17">
        <v>0</v>
      </c>
      <c r="G385" s="17">
        <v>492317</v>
      </c>
      <c r="H385" s="17">
        <v>0</v>
      </c>
      <c r="I385" s="17">
        <v>4504736</v>
      </c>
      <c r="J385" s="17">
        <v>4317585</v>
      </c>
      <c r="K385" s="17">
        <v>798939</v>
      </c>
      <c r="L385" s="17">
        <v>0</v>
      </c>
      <c r="M385" s="17">
        <v>0</v>
      </c>
      <c r="N385" s="17">
        <v>0</v>
      </c>
      <c r="O385" s="17">
        <v>0</v>
      </c>
      <c r="P385" s="17">
        <v>2157894</v>
      </c>
      <c r="Q385" s="17">
        <v>1746855</v>
      </c>
      <c r="R385" s="17">
        <v>1677046</v>
      </c>
      <c r="S385" s="17">
        <v>52850</v>
      </c>
      <c r="T385" s="17">
        <v>22050</v>
      </c>
      <c r="U385" s="17">
        <v>213428</v>
      </c>
      <c r="V385" s="17">
        <v>59679</v>
      </c>
      <c r="W385" s="17">
        <v>0</v>
      </c>
      <c r="X385" s="17">
        <v>331118</v>
      </c>
      <c r="Y385" s="17">
        <v>0</v>
      </c>
      <c r="Z385" s="17">
        <v>0</v>
      </c>
      <c r="AA385" s="17">
        <v>43056570</v>
      </c>
      <c r="AB385" s="17">
        <v>0</v>
      </c>
    </row>
    <row r="386" spans="1:28" x14ac:dyDescent="0.3">
      <c r="A386" s="15" t="s">
        <v>765</v>
      </c>
      <c r="B386" s="14" t="s">
        <v>766</v>
      </c>
      <c r="C386" s="14">
        <v>1</v>
      </c>
      <c r="D386" s="14">
        <v>0</v>
      </c>
      <c r="E386" s="17">
        <v>35097537</v>
      </c>
      <c r="F386" s="17">
        <v>0</v>
      </c>
      <c r="G386" s="17">
        <v>1602240</v>
      </c>
      <c r="H386" s="17">
        <v>0</v>
      </c>
      <c r="I386" s="17">
        <v>8591377</v>
      </c>
      <c r="J386" s="17">
        <v>4302464</v>
      </c>
      <c r="K386" s="17">
        <v>848230</v>
      </c>
      <c r="L386" s="17">
        <v>0</v>
      </c>
      <c r="M386" s="17">
        <v>0</v>
      </c>
      <c r="N386" s="17">
        <v>0</v>
      </c>
      <c r="O386" s="17">
        <v>0</v>
      </c>
      <c r="P386" s="17">
        <v>2945296</v>
      </c>
      <c r="Q386" s="17">
        <v>2196779</v>
      </c>
      <c r="R386" s="17">
        <v>1009818</v>
      </c>
      <c r="S386" s="17">
        <v>182022</v>
      </c>
      <c r="T386" s="17">
        <v>75943</v>
      </c>
      <c r="U386" s="17">
        <v>485048</v>
      </c>
      <c r="V386" s="17">
        <v>179668</v>
      </c>
      <c r="W386" s="17">
        <v>0</v>
      </c>
      <c r="X386" s="17">
        <v>2661120</v>
      </c>
      <c r="Y386" s="17">
        <v>0</v>
      </c>
      <c r="Z386" s="17">
        <v>0</v>
      </c>
      <c r="AA386" s="17">
        <v>60177542</v>
      </c>
      <c r="AB386" s="17">
        <v>0</v>
      </c>
    </row>
    <row r="387" spans="1:28" x14ac:dyDescent="0.3">
      <c r="A387" s="15" t="s">
        <v>767</v>
      </c>
      <c r="B387" s="14" t="s">
        <v>768</v>
      </c>
      <c r="C387" s="14">
        <v>1</v>
      </c>
      <c r="D387" s="14">
        <v>1</v>
      </c>
      <c r="E387" s="17">
        <v>1417922</v>
      </c>
      <c r="F387" s="17">
        <v>0</v>
      </c>
      <c r="G387" s="17">
        <v>70000</v>
      </c>
      <c r="H387" s="17">
        <v>0</v>
      </c>
      <c r="I387" s="17">
        <v>3849319</v>
      </c>
      <c r="J387" s="17">
        <v>0</v>
      </c>
      <c r="K387" s="17">
        <v>0</v>
      </c>
      <c r="L387" s="17">
        <v>0</v>
      </c>
      <c r="M387" s="17">
        <v>0</v>
      </c>
      <c r="N387" s="17">
        <v>0</v>
      </c>
      <c r="O387" s="17">
        <v>0</v>
      </c>
      <c r="P387" s="17">
        <v>18370</v>
      </c>
      <c r="Q387" s="17">
        <v>8555</v>
      </c>
      <c r="R387" s="17">
        <v>18455</v>
      </c>
      <c r="S387" s="17">
        <v>88500</v>
      </c>
      <c r="T387" s="17">
        <v>14829</v>
      </c>
      <c r="U387" s="17">
        <v>631360</v>
      </c>
      <c r="V387" s="17">
        <v>0</v>
      </c>
      <c r="W387" s="17">
        <v>0</v>
      </c>
      <c r="X387" s="17">
        <v>1347024</v>
      </c>
      <c r="Y387" s="17">
        <v>10401</v>
      </c>
      <c r="Z387" s="17">
        <v>0</v>
      </c>
      <c r="AA387" s="17">
        <v>7474735</v>
      </c>
      <c r="AB387" s="17">
        <v>0</v>
      </c>
    </row>
    <row r="388" spans="1:28" x14ac:dyDescent="0.3">
      <c r="A388" s="15" t="s">
        <v>769</v>
      </c>
      <c r="B388" s="14" t="s">
        <v>770</v>
      </c>
      <c r="C388" s="14">
        <v>1</v>
      </c>
      <c r="D388" s="14">
        <v>0</v>
      </c>
      <c r="E388" s="17">
        <v>29072776</v>
      </c>
      <c r="F388" s="17">
        <v>0</v>
      </c>
      <c r="G388" s="17">
        <v>536651</v>
      </c>
      <c r="H388" s="17">
        <v>0</v>
      </c>
      <c r="I388" s="17">
        <v>3333162</v>
      </c>
      <c r="J388" s="17">
        <v>2530971</v>
      </c>
      <c r="K388" s="17">
        <v>0</v>
      </c>
      <c r="L388" s="17">
        <v>0</v>
      </c>
      <c r="M388" s="17">
        <v>0</v>
      </c>
      <c r="N388" s="17">
        <v>0</v>
      </c>
      <c r="O388" s="17">
        <v>0</v>
      </c>
      <c r="P388" s="17">
        <v>2317924</v>
      </c>
      <c r="Q388" s="17">
        <v>646746</v>
      </c>
      <c r="R388" s="17">
        <v>652396</v>
      </c>
      <c r="S388" s="17">
        <v>21732</v>
      </c>
      <c r="T388" s="17">
        <v>13227</v>
      </c>
      <c r="U388" s="17">
        <v>251233</v>
      </c>
      <c r="V388" s="17">
        <v>71603</v>
      </c>
      <c r="W388" s="17">
        <v>0</v>
      </c>
      <c r="X388" s="17">
        <v>1071472</v>
      </c>
      <c r="Y388" s="17">
        <v>0</v>
      </c>
      <c r="Z388" s="17">
        <v>0</v>
      </c>
      <c r="AA388" s="17">
        <v>40519893</v>
      </c>
      <c r="AB388" s="17">
        <v>0</v>
      </c>
    </row>
    <row r="389" spans="1:28" x14ac:dyDescent="0.3">
      <c r="A389" s="15" t="s">
        <v>771</v>
      </c>
      <c r="B389" s="14" t="s">
        <v>772</v>
      </c>
      <c r="C389" s="14">
        <v>1</v>
      </c>
      <c r="D389" s="14">
        <v>0</v>
      </c>
      <c r="E389" s="17">
        <v>131298522</v>
      </c>
      <c r="F389" s="17">
        <v>0</v>
      </c>
      <c r="G389" s="17">
        <v>3600531</v>
      </c>
      <c r="H389" s="17">
        <v>0</v>
      </c>
      <c r="I389" s="17">
        <v>9870880</v>
      </c>
      <c r="J389" s="17">
        <v>9447351</v>
      </c>
      <c r="K389" s="17">
        <v>0</v>
      </c>
      <c r="L389" s="17">
        <v>0</v>
      </c>
      <c r="M389" s="17">
        <v>510638</v>
      </c>
      <c r="N389" s="17">
        <v>6695128</v>
      </c>
      <c r="O389" s="17">
        <v>3791761</v>
      </c>
      <c r="P389" s="17">
        <v>0</v>
      </c>
      <c r="Q389" s="17">
        <v>4265936</v>
      </c>
      <c r="R389" s="17">
        <v>4064628</v>
      </c>
      <c r="S389" s="17">
        <v>166563</v>
      </c>
      <c r="T389" s="17">
        <v>69493</v>
      </c>
      <c r="U389" s="17">
        <v>659332</v>
      </c>
      <c r="V389" s="17">
        <v>210421</v>
      </c>
      <c r="W389" s="17">
        <v>0</v>
      </c>
      <c r="X389" s="17">
        <v>5712815</v>
      </c>
      <c r="Y389" s="17">
        <v>0</v>
      </c>
      <c r="Z389" s="17">
        <v>0</v>
      </c>
      <c r="AA389" s="17">
        <v>180363999</v>
      </c>
      <c r="AB389" s="17">
        <v>2194102</v>
      </c>
    </row>
    <row r="390" spans="1:28" x14ac:dyDescent="0.3">
      <c r="A390" s="15" t="s">
        <v>773</v>
      </c>
      <c r="B390" s="14" t="s">
        <v>774</v>
      </c>
      <c r="C390" s="14">
        <v>1</v>
      </c>
      <c r="D390" s="14">
        <v>0</v>
      </c>
      <c r="E390" s="17">
        <v>34689392</v>
      </c>
      <c r="F390" s="17">
        <v>0</v>
      </c>
      <c r="G390" s="17">
        <v>343745</v>
      </c>
      <c r="H390" s="17">
        <v>0</v>
      </c>
      <c r="I390" s="17">
        <v>1950980</v>
      </c>
      <c r="J390" s="17">
        <v>4144848</v>
      </c>
      <c r="K390" s="17">
        <v>0</v>
      </c>
      <c r="L390" s="17">
        <v>0</v>
      </c>
      <c r="M390" s="17">
        <v>0</v>
      </c>
      <c r="N390" s="17">
        <v>0</v>
      </c>
      <c r="O390" s="17">
        <v>0</v>
      </c>
      <c r="P390" s="17">
        <v>1971657</v>
      </c>
      <c r="Q390" s="17">
        <v>1624830</v>
      </c>
      <c r="R390" s="17">
        <v>787150</v>
      </c>
      <c r="S390" s="17">
        <v>39922</v>
      </c>
      <c r="T390" s="17">
        <v>16421</v>
      </c>
      <c r="U390" s="17">
        <v>147664</v>
      </c>
      <c r="V390" s="17">
        <v>50047</v>
      </c>
      <c r="W390" s="17">
        <v>0</v>
      </c>
      <c r="X390" s="17">
        <v>562455</v>
      </c>
      <c r="Y390" s="17">
        <v>0</v>
      </c>
      <c r="Z390" s="17">
        <v>0</v>
      </c>
      <c r="AA390" s="17">
        <v>46329111</v>
      </c>
      <c r="AB390" s="17">
        <v>0</v>
      </c>
    </row>
    <row r="391" spans="1:28" x14ac:dyDescent="0.3">
      <c r="A391" s="15" t="s">
        <v>775</v>
      </c>
      <c r="B391" s="14" t="s">
        <v>776</v>
      </c>
      <c r="C391" s="14">
        <v>1</v>
      </c>
      <c r="D391" s="14">
        <v>0</v>
      </c>
      <c r="E391" s="17">
        <v>621374</v>
      </c>
      <c r="F391" s="17">
        <v>0</v>
      </c>
      <c r="G391" s="17">
        <v>50000</v>
      </c>
      <c r="H391" s="17">
        <v>0</v>
      </c>
      <c r="I391" s="17">
        <v>41532</v>
      </c>
      <c r="J391" s="17">
        <v>64204</v>
      </c>
      <c r="K391" s="17">
        <v>0</v>
      </c>
      <c r="L391" s="17">
        <v>0</v>
      </c>
      <c r="M391" s="17">
        <v>0</v>
      </c>
      <c r="N391" s="17">
        <v>0</v>
      </c>
      <c r="O391" s="17">
        <v>0</v>
      </c>
      <c r="P391" s="17">
        <v>235955</v>
      </c>
      <c r="Q391" s="17">
        <v>22920</v>
      </c>
      <c r="R391" s="17">
        <v>1498</v>
      </c>
      <c r="S391" s="17">
        <v>5558</v>
      </c>
      <c r="T391" s="17">
        <v>2318</v>
      </c>
      <c r="U391" s="17">
        <v>15437</v>
      </c>
      <c r="V391" s="17">
        <v>0</v>
      </c>
      <c r="W391" s="17">
        <v>0</v>
      </c>
      <c r="X391" s="17">
        <v>0</v>
      </c>
      <c r="Y391" s="17">
        <v>0</v>
      </c>
      <c r="Z391" s="17">
        <v>0</v>
      </c>
      <c r="AA391" s="17">
        <v>1060796</v>
      </c>
      <c r="AB391" s="17">
        <v>0</v>
      </c>
    </row>
    <row r="392" spans="1:28" x14ac:dyDescent="0.3">
      <c r="A392" s="15" t="s">
        <v>777</v>
      </c>
      <c r="B392" s="14" t="s">
        <v>778</v>
      </c>
      <c r="C392" s="14">
        <v>1</v>
      </c>
      <c r="D392" s="14">
        <v>0</v>
      </c>
      <c r="E392" s="17">
        <v>16788314</v>
      </c>
      <c r="F392" s="17">
        <v>0</v>
      </c>
      <c r="G392" s="17">
        <v>780717</v>
      </c>
      <c r="H392" s="17">
        <v>0</v>
      </c>
      <c r="I392" s="17">
        <v>3310314</v>
      </c>
      <c r="J392" s="17">
        <v>3838335</v>
      </c>
      <c r="K392" s="17">
        <v>0</v>
      </c>
      <c r="L392" s="17">
        <v>0</v>
      </c>
      <c r="M392" s="17">
        <v>0</v>
      </c>
      <c r="N392" s="17">
        <v>0</v>
      </c>
      <c r="O392" s="17">
        <v>0</v>
      </c>
      <c r="P392" s="17">
        <v>1640919</v>
      </c>
      <c r="Q392" s="17">
        <v>1126250</v>
      </c>
      <c r="R392" s="17">
        <v>309007</v>
      </c>
      <c r="S392" s="17">
        <v>57703</v>
      </c>
      <c r="T392" s="17">
        <v>24075</v>
      </c>
      <c r="U392" s="17">
        <v>210807</v>
      </c>
      <c r="V392" s="17">
        <v>51923</v>
      </c>
      <c r="W392" s="17">
        <v>0</v>
      </c>
      <c r="X392" s="17">
        <v>415800</v>
      </c>
      <c r="Y392" s="17">
        <v>10949</v>
      </c>
      <c r="Z392" s="17">
        <v>0</v>
      </c>
      <c r="AA392" s="17">
        <v>28565113</v>
      </c>
      <c r="AB392" s="17">
        <v>0</v>
      </c>
    </row>
    <row r="393" spans="1:28" x14ac:dyDescent="0.3">
      <c r="A393" s="15" t="s">
        <v>779</v>
      </c>
      <c r="B393" s="14" t="s">
        <v>780</v>
      </c>
      <c r="C393" s="14">
        <v>1</v>
      </c>
      <c r="D393" s="14">
        <v>0</v>
      </c>
      <c r="E393" s="17">
        <v>4708609</v>
      </c>
      <c r="F393" s="17">
        <v>0</v>
      </c>
      <c r="G393" s="17">
        <v>426016</v>
      </c>
      <c r="H393" s="17">
        <v>0</v>
      </c>
      <c r="I393" s="17">
        <v>999726</v>
      </c>
      <c r="J393" s="17">
        <v>276015</v>
      </c>
      <c r="K393" s="17">
        <v>0</v>
      </c>
      <c r="L393" s="17">
        <v>0</v>
      </c>
      <c r="M393" s="17">
        <v>0</v>
      </c>
      <c r="N393" s="17">
        <v>0</v>
      </c>
      <c r="O393" s="17">
        <v>0</v>
      </c>
      <c r="P393" s="17">
        <v>675641</v>
      </c>
      <c r="Q393" s="17">
        <v>14607</v>
      </c>
      <c r="R393" s="17">
        <v>61344</v>
      </c>
      <c r="S393" s="17">
        <v>7071</v>
      </c>
      <c r="T393" s="17">
        <v>2950</v>
      </c>
      <c r="U393" s="17">
        <v>42872</v>
      </c>
      <c r="V393" s="17">
        <v>5952</v>
      </c>
      <c r="W393" s="17">
        <v>0</v>
      </c>
      <c r="X393" s="17">
        <v>108000</v>
      </c>
      <c r="Y393" s="17">
        <v>16330</v>
      </c>
      <c r="Z393" s="17">
        <v>0</v>
      </c>
      <c r="AA393" s="17">
        <v>7345133</v>
      </c>
      <c r="AB393" s="17">
        <v>0</v>
      </c>
    </row>
    <row r="394" spans="1:28" x14ac:dyDescent="0.3">
      <c r="A394" s="15" t="s">
        <v>781</v>
      </c>
      <c r="B394" s="14" t="s">
        <v>782</v>
      </c>
      <c r="C394" s="14">
        <v>1</v>
      </c>
      <c r="D394" s="14">
        <v>0</v>
      </c>
      <c r="E394" s="17">
        <v>3858313</v>
      </c>
      <c r="F394" s="17">
        <v>0</v>
      </c>
      <c r="G394" s="17">
        <v>281467</v>
      </c>
      <c r="H394" s="17">
        <v>0</v>
      </c>
      <c r="I394" s="17">
        <v>591230</v>
      </c>
      <c r="J394" s="17">
        <v>562593</v>
      </c>
      <c r="K394" s="17">
        <v>0</v>
      </c>
      <c r="L394" s="17">
        <v>0</v>
      </c>
      <c r="M394" s="17">
        <v>0</v>
      </c>
      <c r="N394" s="17">
        <v>0</v>
      </c>
      <c r="O394" s="17">
        <v>0</v>
      </c>
      <c r="P394" s="17">
        <v>756900</v>
      </c>
      <c r="Q394" s="17">
        <v>175442</v>
      </c>
      <c r="R394" s="17">
        <v>233842</v>
      </c>
      <c r="S394" s="17">
        <v>11400</v>
      </c>
      <c r="T394" s="17">
        <v>4346</v>
      </c>
      <c r="U394" s="17">
        <v>19854</v>
      </c>
      <c r="V394" s="17">
        <v>11308</v>
      </c>
      <c r="W394" s="17">
        <v>0</v>
      </c>
      <c r="X394" s="17">
        <v>176903</v>
      </c>
      <c r="Y394" s="17">
        <v>0</v>
      </c>
      <c r="Z394" s="17">
        <v>0</v>
      </c>
      <c r="AA394" s="17">
        <v>6683598</v>
      </c>
      <c r="AB394" s="17">
        <v>0</v>
      </c>
    </row>
    <row r="395" spans="1:28" x14ac:dyDescent="0.3">
      <c r="A395" s="15" t="s">
        <v>783</v>
      </c>
      <c r="B395" s="14" t="s">
        <v>784</v>
      </c>
      <c r="C395" s="14">
        <v>1</v>
      </c>
      <c r="D395" s="14">
        <v>0</v>
      </c>
      <c r="E395" s="17">
        <v>22307559</v>
      </c>
      <c r="F395" s="17">
        <v>0</v>
      </c>
      <c r="G395" s="17">
        <v>256623</v>
      </c>
      <c r="H395" s="17">
        <v>0</v>
      </c>
      <c r="I395" s="17">
        <v>1715102</v>
      </c>
      <c r="J395" s="17">
        <v>1905177</v>
      </c>
      <c r="K395" s="17">
        <v>0</v>
      </c>
      <c r="L395" s="17">
        <v>0</v>
      </c>
      <c r="M395" s="17">
        <v>0</v>
      </c>
      <c r="N395" s="17">
        <v>0</v>
      </c>
      <c r="O395" s="17">
        <v>0</v>
      </c>
      <c r="P395" s="17">
        <v>944517</v>
      </c>
      <c r="Q395" s="17">
        <v>240115</v>
      </c>
      <c r="R395" s="17">
        <v>1042828</v>
      </c>
      <c r="S395" s="17">
        <v>26215</v>
      </c>
      <c r="T395" s="17">
        <v>10937</v>
      </c>
      <c r="U395" s="17">
        <v>103278</v>
      </c>
      <c r="V395" s="17">
        <v>35151</v>
      </c>
      <c r="W395" s="17">
        <v>0</v>
      </c>
      <c r="X395" s="17">
        <v>410717</v>
      </c>
      <c r="Y395" s="17">
        <v>0</v>
      </c>
      <c r="Z395" s="17">
        <v>0</v>
      </c>
      <c r="AA395" s="17">
        <v>28998219</v>
      </c>
      <c r="AB395" s="17">
        <v>0</v>
      </c>
    </row>
    <row r="396" spans="1:28" x14ac:dyDescent="0.3">
      <c r="A396" s="15" t="s">
        <v>785</v>
      </c>
      <c r="B396" s="14" t="s">
        <v>786</v>
      </c>
      <c r="C396" s="14">
        <v>0</v>
      </c>
      <c r="D396" s="14">
        <v>0</v>
      </c>
      <c r="E396" s="17">
        <v>0</v>
      </c>
      <c r="F396" s="17">
        <v>0</v>
      </c>
      <c r="G396" s="17">
        <v>0</v>
      </c>
      <c r="H396" s="17">
        <v>0</v>
      </c>
      <c r="I396" s="17">
        <v>0</v>
      </c>
      <c r="J396" s="17">
        <v>0</v>
      </c>
      <c r="K396" s="17">
        <v>0</v>
      </c>
      <c r="L396" s="17">
        <v>0</v>
      </c>
      <c r="M396" s="17">
        <v>0</v>
      </c>
      <c r="N396" s="17">
        <v>0</v>
      </c>
      <c r="O396" s="17">
        <v>0</v>
      </c>
      <c r="P396" s="17">
        <v>0</v>
      </c>
      <c r="Q396" s="17">
        <v>0</v>
      </c>
      <c r="R396" s="17">
        <v>0</v>
      </c>
      <c r="S396" s="17">
        <v>0</v>
      </c>
      <c r="T396" s="17">
        <v>0</v>
      </c>
      <c r="U396" s="17">
        <v>0</v>
      </c>
      <c r="V396" s="17">
        <v>0</v>
      </c>
      <c r="W396" s="17">
        <v>0</v>
      </c>
      <c r="X396" s="17">
        <v>0</v>
      </c>
      <c r="Y396" s="17">
        <v>0</v>
      </c>
      <c r="Z396" s="17">
        <v>0</v>
      </c>
      <c r="AA396" s="17">
        <v>0</v>
      </c>
      <c r="AB396" s="17">
        <v>0</v>
      </c>
    </row>
    <row r="397" spans="1:28" x14ac:dyDescent="0.3">
      <c r="A397" s="15" t="s">
        <v>787</v>
      </c>
      <c r="B397" s="14" t="s">
        <v>788</v>
      </c>
      <c r="C397" s="14">
        <v>1</v>
      </c>
      <c r="D397" s="14">
        <v>0</v>
      </c>
      <c r="E397" s="17">
        <v>10941047</v>
      </c>
      <c r="F397" s="17">
        <v>0</v>
      </c>
      <c r="G397" s="17">
        <v>129497</v>
      </c>
      <c r="H397" s="17">
        <v>0</v>
      </c>
      <c r="I397" s="17">
        <v>1462198</v>
      </c>
      <c r="J397" s="17">
        <v>2804135</v>
      </c>
      <c r="K397" s="17">
        <v>0</v>
      </c>
      <c r="L397" s="17">
        <v>0</v>
      </c>
      <c r="M397" s="17">
        <v>0</v>
      </c>
      <c r="N397" s="17">
        <v>0</v>
      </c>
      <c r="O397" s="17">
        <v>0</v>
      </c>
      <c r="P397" s="17">
        <v>1283003</v>
      </c>
      <c r="Q397" s="17">
        <v>175233</v>
      </c>
      <c r="R397" s="17">
        <v>321613</v>
      </c>
      <c r="S397" s="17">
        <v>13977</v>
      </c>
      <c r="T397" s="17">
        <v>5831</v>
      </c>
      <c r="U397" s="17">
        <v>54988</v>
      </c>
      <c r="V397" s="17">
        <v>18425</v>
      </c>
      <c r="W397" s="17">
        <v>0</v>
      </c>
      <c r="X397" s="17">
        <v>151148</v>
      </c>
      <c r="Y397" s="17">
        <v>0</v>
      </c>
      <c r="Z397" s="17">
        <v>0</v>
      </c>
      <c r="AA397" s="17">
        <v>17361095</v>
      </c>
      <c r="AB397" s="17">
        <v>0</v>
      </c>
    </row>
    <row r="398" spans="1:28" x14ac:dyDescent="0.3">
      <c r="A398" s="15" t="s">
        <v>789</v>
      </c>
      <c r="B398" s="14" t="s">
        <v>790</v>
      </c>
      <c r="C398" s="14">
        <v>1</v>
      </c>
      <c r="D398" s="14">
        <v>0</v>
      </c>
      <c r="E398" s="17">
        <v>18539370</v>
      </c>
      <c r="F398" s="17">
        <v>0</v>
      </c>
      <c r="G398" s="17">
        <v>198267</v>
      </c>
      <c r="H398" s="17">
        <v>0</v>
      </c>
      <c r="I398" s="17">
        <v>1946364</v>
      </c>
      <c r="J398" s="17">
        <v>3965247</v>
      </c>
      <c r="K398" s="17">
        <v>0</v>
      </c>
      <c r="L398" s="17">
        <v>0</v>
      </c>
      <c r="M398" s="17">
        <v>0</v>
      </c>
      <c r="N398" s="17">
        <v>0</v>
      </c>
      <c r="O398" s="17">
        <v>0</v>
      </c>
      <c r="P398" s="17">
        <v>1876611</v>
      </c>
      <c r="Q398" s="17">
        <v>377087</v>
      </c>
      <c r="R398" s="17">
        <v>751885</v>
      </c>
      <c r="S398" s="17">
        <v>21362</v>
      </c>
      <c r="T398" s="17">
        <v>8912</v>
      </c>
      <c r="U398" s="17">
        <v>45560</v>
      </c>
      <c r="V398" s="17">
        <v>26625</v>
      </c>
      <c r="W398" s="17">
        <v>0</v>
      </c>
      <c r="X398" s="17">
        <v>266457</v>
      </c>
      <c r="Y398" s="17">
        <v>0</v>
      </c>
      <c r="Z398" s="17">
        <v>0</v>
      </c>
      <c r="AA398" s="17">
        <v>28023747</v>
      </c>
      <c r="AB398" s="17">
        <v>0</v>
      </c>
    </row>
    <row r="399" spans="1:28" x14ac:dyDescent="0.3">
      <c r="A399" s="15" t="s">
        <v>791</v>
      </c>
      <c r="B399" s="14" t="s">
        <v>792</v>
      </c>
      <c r="C399" s="14">
        <v>1</v>
      </c>
      <c r="D399" s="14">
        <v>0</v>
      </c>
      <c r="E399" s="17">
        <v>6674631</v>
      </c>
      <c r="F399" s="17">
        <v>0</v>
      </c>
      <c r="G399" s="17">
        <v>80523</v>
      </c>
      <c r="H399" s="17">
        <v>0</v>
      </c>
      <c r="I399" s="17">
        <v>694545</v>
      </c>
      <c r="J399" s="17">
        <v>1516154</v>
      </c>
      <c r="K399" s="17">
        <v>0</v>
      </c>
      <c r="L399" s="17">
        <v>0</v>
      </c>
      <c r="M399" s="17">
        <v>0</v>
      </c>
      <c r="N399" s="17">
        <v>0</v>
      </c>
      <c r="O399" s="17">
        <v>0</v>
      </c>
      <c r="P399" s="17">
        <v>699032</v>
      </c>
      <c r="Q399" s="17">
        <v>138841</v>
      </c>
      <c r="R399" s="17">
        <v>63778</v>
      </c>
      <c r="S399" s="17">
        <v>6158</v>
      </c>
      <c r="T399" s="17">
        <v>3637</v>
      </c>
      <c r="U399" s="17">
        <v>32202</v>
      </c>
      <c r="V399" s="17">
        <v>10634</v>
      </c>
      <c r="W399" s="17">
        <v>0</v>
      </c>
      <c r="X399" s="17">
        <v>616524</v>
      </c>
      <c r="Y399" s="17">
        <v>0</v>
      </c>
      <c r="Z399" s="17">
        <v>0</v>
      </c>
      <c r="AA399" s="17">
        <v>10536659</v>
      </c>
      <c r="AB399" s="17">
        <v>0</v>
      </c>
    </row>
    <row r="400" spans="1:28" x14ac:dyDescent="0.3">
      <c r="A400" s="15" t="s">
        <v>793</v>
      </c>
      <c r="B400" s="14" t="s">
        <v>794</v>
      </c>
      <c r="C400" s="14">
        <v>1</v>
      </c>
      <c r="D400" s="14">
        <v>0</v>
      </c>
      <c r="E400" s="17">
        <v>17311310</v>
      </c>
      <c r="F400" s="17">
        <v>0</v>
      </c>
      <c r="G400" s="17">
        <v>0</v>
      </c>
      <c r="H400" s="17">
        <v>0</v>
      </c>
      <c r="I400" s="17">
        <v>2047583</v>
      </c>
      <c r="J400" s="17">
        <v>2853058</v>
      </c>
      <c r="K400" s="17">
        <v>0</v>
      </c>
      <c r="L400" s="17">
        <v>0</v>
      </c>
      <c r="M400" s="17">
        <v>0</v>
      </c>
      <c r="N400" s="17">
        <v>0</v>
      </c>
      <c r="O400" s="17">
        <v>0</v>
      </c>
      <c r="P400" s="17">
        <v>1951215</v>
      </c>
      <c r="Q400" s="17">
        <v>606278</v>
      </c>
      <c r="R400" s="17">
        <v>125345</v>
      </c>
      <c r="S400" s="17">
        <v>15759</v>
      </c>
      <c r="T400" s="17">
        <v>6224</v>
      </c>
      <c r="U400" s="17">
        <v>61862</v>
      </c>
      <c r="V400" s="17">
        <v>20291</v>
      </c>
      <c r="W400" s="17">
        <v>0</v>
      </c>
      <c r="X400" s="17">
        <v>129009</v>
      </c>
      <c r="Y400" s="17">
        <v>0</v>
      </c>
      <c r="Z400" s="17">
        <v>0</v>
      </c>
      <c r="AA400" s="17">
        <v>25127934</v>
      </c>
      <c r="AB400" s="17">
        <v>0</v>
      </c>
    </row>
    <row r="401" spans="1:28" x14ac:dyDescent="0.3">
      <c r="A401" s="15" t="s">
        <v>795</v>
      </c>
      <c r="B401" s="14" t="s">
        <v>796</v>
      </c>
      <c r="C401" s="14">
        <v>1</v>
      </c>
      <c r="D401" s="14">
        <v>0</v>
      </c>
      <c r="E401" s="17">
        <v>36604834</v>
      </c>
      <c r="F401" s="17">
        <v>0</v>
      </c>
      <c r="G401" s="17">
        <v>0</v>
      </c>
      <c r="H401" s="17">
        <v>0</v>
      </c>
      <c r="I401" s="17">
        <v>3788443</v>
      </c>
      <c r="J401" s="17">
        <v>3582864</v>
      </c>
      <c r="K401" s="17">
        <v>0</v>
      </c>
      <c r="L401" s="17">
        <v>0</v>
      </c>
      <c r="M401" s="17">
        <v>0</v>
      </c>
      <c r="N401" s="17">
        <v>0</v>
      </c>
      <c r="O401" s="17">
        <v>0</v>
      </c>
      <c r="P401" s="17">
        <v>6235213</v>
      </c>
      <c r="Q401" s="17">
        <v>1201178</v>
      </c>
      <c r="R401" s="17">
        <v>0</v>
      </c>
      <c r="S401" s="17">
        <v>47547</v>
      </c>
      <c r="T401" s="17">
        <v>6939</v>
      </c>
      <c r="U401" s="17">
        <v>187158</v>
      </c>
      <c r="V401" s="17">
        <v>66519</v>
      </c>
      <c r="W401" s="17">
        <v>0</v>
      </c>
      <c r="X401" s="17">
        <v>557439</v>
      </c>
      <c r="Y401" s="17">
        <v>0</v>
      </c>
      <c r="Z401" s="17">
        <v>0</v>
      </c>
      <c r="AA401" s="17">
        <v>52278134</v>
      </c>
      <c r="AB401" s="17">
        <v>0</v>
      </c>
    </row>
    <row r="402" spans="1:28" x14ac:dyDescent="0.3">
      <c r="A402" s="15" t="s">
        <v>797</v>
      </c>
      <c r="B402" s="14" t="s">
        <v>798</v>
      </c>
      <c r="C402" s="14">
        <v>1</v>
      </c>
      <c r="D402" s="14">
        <v>0</v>
      </c>
      <c r="E402" s="17">
        <v>16823099</v>
      </c>
      <c r="F402" s="17">
        <v>0</v>
      </c>
      <c r="G402" s="17">
        <v>0</v>
      </c>
      <c r="H402" s="17">
        <v>0</v>
      </c>
      <c r="I402" s="17">
        <v>1794870</v>
      </c>
      <c r="J402" s="17">
        <v>4435399</v>
      </c>
      <c r="K402" s="17">
        <v>0</v>
      </c>
      <c r="L402" s="17">
        <v>0</v>
      </c>
      <c r="M402" s="17">
        <v>0</v>
      </c>
      <c r="N402" s="17">
        <v>0</v>
      </c>
      <c r="O402" s="17">
        <v>0</v>
      </c>
      <c r="P402" s="17">
        <v>2149795</v>
      </c>
      <c r="Q402" s="17">
        <v>403849</v>
      </c>
      <c r="R402" s="17">
        <v>0</v>
      </c>
      <c r="S402" s="17">
        <v>18006</v>
      </c>
      <c r="T402" s="17">
        <v>7512</v>
      </c>
      <c r="U402" s="17">
        <v>71881</v>
      </c>
      <c r="V402" s="17">
        <v>25366</v>
      </c>
      <c r="W402" s="17">
        <v>0</v>
      </c>
      <c r="X402" s="17">
        <v>243526</v>
      </c>
      <c r="Y402" s="17">
        <v>0</v>
      </c>
      <c r="Z402" s="17">
        <v>0</v>
      </c>
      <c r="AA402" s="17">
        <v>25973303</v>
      </c>
      <c r="AB402" s="17">
        <v>0</v>
      </c>
    </row>
    <row r="403" spans="1:28" x14ac:dyDescent="0.3">
      <c r="A403" s="15" t="s">
        <v>799</v>
      </c>
      <c r="B403" s="14" t="s">
        <v>800</v>
      </c>
      <c r="C403" s="14">
        <v>1</v>
      </c>
      <c r="D403" s="14">
        <v>0</v>
      </c>
      <c r="E403" s="17">
        <v>33532722</v>
      </c>
      <c r="F403" s="17">
        <v>0</v>
      </c>
      <c r="G403" s="17">
        <v>0</v>
      </c>
      <c r="H403" s="17">
        <v>0</v>
      </c>
      <c r="I403" s="17">
        <v>5534266</v>
      </c>
      <c r="J403" s="17">
        <v>2274726</v>
      </c>
      <c r="K403" s="17">
        <v>0</v>
      </c>
      <c r="L403" s="17">
        <v>0</v>
      </c>
      <c r="M403" s="17">
        <v>0</v>
      </c>
      <c r="N403" s="17">
        <v>0</v>
      </c>
      <c r="O403" s="17">
        <v>0</v>
      </c>
      <c r="P403" s="17">
        <v>4440460</v>
      </c>
      <c r="Q403" s="17">
        <v>1894105</v>
      </c>
      <c r="R403" s="17">
        <v>171881</v>
      </c>
      <c r="S403" s="17">
        <v>52251</v>
      </c>
      <c r="T403" s="17">
        <v>21800</v>
      </c>
      <c r="U403" s="17">
        <v>121861</v>
      </c>
      <c r="V403" s="17">
        <v>51383</v>
      </c>
      <c r="W403" s="17">
        <v>0</v>
      </c>
      <c r="X403" s="17">
        <v>372526</v>
      </c>
      <c r="Y403" s="17">
        <v>0</v>
      </c>
      <c r="Z403" s="17">
        <v>0</v>
      </c>
      <c r="AA403" s="17">
        <v>48467981</v>
      </c>
      <c r="AB403" s="17">
        <v>0</v>
      </c>
    </row>
    <row r="404" spans="1:28" x14ac:dyDescent="0.3">
      <c r="A404" s="15" t="s">
        <v>801</v>
      </c>
      <c r="B404" s="14" t="s">
        <v>802</v>
      </c>
      <c r="C404" s="14">
        <v>1</v>
      </c>
      <c r="D404" s="14">
        <v>0</v>
      </c>
      <c r="E404" s="17">
        <v>21878943</v>
      </c>
      <c r="F404" s="17">
        <v>0</v>
      </c>
      <c r="G404" s="17">
        <v>0</v>
      </c>
      <c r="H404" s="17">
        <v>0</v>
      </c>
      <c r="I404" s="17">
        <v>3003951</v>
      </c>
      <c r="J404" s="17">
        <v>3492576</v>
      </c>
      <c r="K404" s="17">
        <v>0</v>
      </c>
      <c r="L404" s="17">
        <v>0</v>
      </c>
      <c r="M404" s="17">
        <v>0</v>
      </c>
      <c r="N404" s="17">
        <v>0</v>
      </c>
      <c r="O404" s="17">
        <v>0</v>
      </c>
      <c r="P404" s="17">
        <v>2917303</v>
      </c>
      <c r="Q404" s="17">
        <v>757576</v>
      </c>
      <c r="R404" s="17">
        <v>0</v>
      </c>
      <c r="S404" s="17">
        <v>28208</v>
      </c>
      <c r="T404" s="17">
        <v>11768</v>
      </c>
      <c r="U404" s="17">
        <v>106279</v>
      </c>
      <c r="V404" s="17">
        <v>29666</v>
      </c>
      <c r="W404" s="17">
        <v>0</v>
      </c>
      <c r="X404" s="17">
        <v>338395</v>
      </c>
      <c r="Y404" s="17">
        <v>0</v>
      </c>
      <c r="Z404" s="17">
        <v>0</v>
      </c>
      <c r="AA404" s="17">
        <v>32564665</v>
      </c>
      <c r="AB404" s="17">
        <v>0</v>
      </c>
    </row>
    <row r="405" spans="1:28" x14ac:dyDescent="0.3">
      <c r="A405" s="15" t="s">
        <v>803</v>
      </c>
      <c r="B405" s="14" t="s">
        <v>804</v>
      </c>
      <c r="C405" s="14">
        <v>1</v>
      </c>
      <c r="D405" s="14">
        <v>0</v>
      </c>
      <c r="E405" s="17">
        <v>22785345</v>
      </c>
      <c r="F405" s="17">
        <v>0</v>
      </c>
      <c r="G405" s="17">
        <v>0</v>
      </c>
      <c r="H405" s="17">
        <v>0</v>
      </c>
      <c r="I405" s="17">
        <v>3191833</v>
      </c>
      <c r="J405" s="17">
        <v>4689540</v>
      </c>
      <c r="K405" s="17">
        <v>0</v>
      </c>
      <c r="L405" s="17">
        <v>0</v>
      </c>
      <c r="M405" s="17">
        <v>0</v>
      </c>
      <c r="N405" s="17">
        <v>0</v>
      </c>
      <c r="O405" s="17">
        <v>0</v>
      </c>
      <c r="P405" s="17">
        <v>4813654</v>
      </c>
      <c r="Q405" s="17">
        <v>734607</v>
      </c>
      <c r="R405" s="17">
        <v>125511</v>
      </c>
      <c r="S405" s="17">
        <v>56460</v>
      </c>
      <c r="T405" s="17">
        <v>6224</v>
      </c>
      <c r="U405" s="17">
        <v>204422</v>
      </c>
      <c r="V405" s="17">
        <v>71327</v>
      </c>
      <c r="W405" s="17">
        <v>0</v>
      </c>
      <c r="X405" s="17">
        <v>1080343</v>
      </c>
      <c r="Y405" s="17">
        <v>0</v>
      </c>
      <c r="Z405" s="17">
        <v>0</v>
      </c>
      <c r="AA405" s="17">
        <v>37759266</v>
      </c>
      <c r="AB405" s="17">
        <v>0</v>
      </c>
    </row>
    <row r="406" spans="1:28" x14ac:dyDescent="0.3">
      <c r="A406" s="15" t="s">
        <v>805</v>
      </c>
      <c r="B406" s="14" t="s">
        <v>806</v>
      </c>
      <c r="C406" s="14">
        <v>1</v>
      </c>
      <c r="D406" s="14">
        <v>0</v>
      </c>
      <c r="E406" s="17">
        <v>11543371</v>
      </c>
      <c r="F406" s="17">
        <v>0</v>
      </c>
      <c r="G406" s="17">
        <v>0</v>
      </c>
      <c r="H406" s="17">
        <v>0</v>
      </c>
      <c r="I406" s="17">
        <v>1211448</v>
      </c>
      <c r="J406" s="17">
        <v>2612497</v>
      </c>
      <c r="K406" s="17">
        <v>0</v>
      </c>
      <c r="L406" s="17">
        <v>0</v>
      </c>
      <c r="M406" s="17">
        <v>0</v>
      </c>
      <c r="N406" s="17">
        <v>0</v>
      </c>
      <c r="O406" s="17">
        <v>0</v>
      </c>
      <c r="P406" s="17">
        <v>2058052</v>
      </c>
      <c r="Q406" s="17">
        <v>623761</v>
      </c>
      <c r="R406" s="17">
        <v>0</v>
      </c>
      <c r="S406" s="17">
        <v>13632</v>
      </c>
      <c r="T406" s="17">
        <v>5687</v>
      </c>
      <c r="U406" s="17">
        <v>51959</v>
      </c>
      <c r="V406" s="17">
        <v>17706</v>
      </c>
      <c r="W406" s="17">
        <v>0</v>
      </c>
      <c r="X406" s="17">
        <v>204691</v>
      </c>
      <c r="Y406" s="17">
        <v>0</v>
      </c>
      <c r="Z406" s="17">
        <v>0</v>
      </c>
      <c r="AA406" s="17">
        <v>18342804</v>
      </c>
      <c r="AB406" s="17">
        <v>0</v>
      </c>
    </row>
    <row r="407" spans="1:28" x14ac:dyDescent="0.3">
      <c r="A407" s="15" t="s">
        <v>807</v>
      </c>
      <c r="B407" s="14" t="s">
        <v>808</v>
      </c>
      <c r="C407" s="14">
        <v>1</v>
      </c>
      <c r="D407" s="14">
        <v>0</v>
      </c>
      <c r="E407" s="17">
        <v>11610394</v>
      </c>
      <c r="F407" s="17">
        <v>0</v>
      </c>
      <c r="G407" s="17">
        <v>250743</v>
      </c>
      <c r="H407" s="17">
        <v>0</v>
      </c>
      <c r="I407" s="17">
        <v>1300988</v>
      </c>
      <c r="J407" s="17">
        <v>496641</v>
      </c>
      <c r="K407" s="17">
        <v>0</v>
      </c>
      <c r="L407" s="17">
        <v>0</v>
      </c>
      <c r="M407" s="17">
        <v>0</v>
      </c>
      <c r="N407" s="17">
        <v>0</v>
      </c>
      <c r="O407" s="17">
        <v>0</v>
      </c>
      <c r="P407" s="17">
        <v>1211379</v>
      </c>
      <c r="Q407" s="17">
        <v>96146</v>
      </c>
      <c r="R407" s="17">
        <v>25643</v>
      </c>
      <c r="S407" s="17">
        <v>10876</v>
      </c>
      <c r="T407" s="17">
        <v>4537</v>
      </c>
      <c r="U407" s="17">
        <v>41940</v>
      </c>
      <c r="V407" s="17">
        <v>11825</v>
      </c>
      <c r="W407" s="17">
        <v>0</v>
      </c>
      <c r="X407" s="17">
        <v>155357</v>
      </c>
      <c r="Y407" s="17">
        <v>0</v>
      </c>
      <c r="Z407" s="17">
        <v>0</v>
      </c>
      <c r="AA407" s="17">
        <v>15216469</v>
      </c>
      <c r="AB407" s="17">
        <v>0</v>
      </c>
    </row>
    <row r="408" spans="1:28" x14ac:dyDescent="0.3">
      <c r="A408" s="15" t="s">
        <v>809</v>
      </c>
      <c r="B408" s="14" t="s">
        <v>810</v>
      </c>
      <c r="C408" s="14">
        <v>1</v>
      </c>
      <c r="D408" s="14">
        <v>0</v>
      </c>
      <c r="E408" s="17">
        <v>19104572</v>
      </c>
      <c r="F408" s="17">
        <v>0</v>
      </c>
      <c r="G408" s="17">
        <v>0</v>
      </c>
      <c r="H408" s="17">
        <v>0</v>
      </c>
      <c r="I408" s="17">
        <v>2423950</v>
      </c>
      <c r="J408" s="17">
        <v>4879849</v>
      </c>
      <c r="K408" s="17">
        <v>0</v>
      </c>
      <c r="L408" s="17">
        <v>0</v>
      </c>
      <c r="M408" s="17">
        <v>0</v>
      </c>
      <c r="N408" s="17">
        <v>0</v>
      </c>
      <c r="O408" s="17">
        <v>0</v>
      </c>
      <c r="P408" s="17">
        <v>2687785</v>
      </c>
      <c r="Q408" s="17">
        <v>326679</v>
      </c>
      <c r="R408" s="17">
        <v>0</v>
      </c>
      <c r="S408" s="17">
        <v>24568</v>
      </c>
      <c r="T408" s="17">
        <v>10250</v>
      </c>
      <c r="U408" s="17">
        <v>98559</v>
      </c>
      <c r="V408" s="17">
        <v>31513</v>
      </c>
      <c r="W408" s="17">
        <v>0</v>
      </c>
      <c r="X408" s="17">
        <v>224979</v>
      </c>
      <c r="Y408" s="17">
        <v>22892</v>
      </c>
      <c r="Z408" s="17">
        <v>0</v>
      </c>
      <c r="AA408" s="17">
        <v>29835596</v>
      </c>
      <c r="AB408" s="17">
        <v>0</v>
      </c>
    </row>
    <row r="409" spans="1:28" x14ac:dyDescent="0.3">
      <c r="A409" s="15" t="s">
        <v>811</v>
      </c>
      <c r="B409" s="14" t="s">
        <v>812</v>
      </c>
      <c r="C409" s="14">
        <v>1</v>
      </c>
      <c r="D409" s="14">
        <v>0</v>
      </c>
      <c r="E409" s="17">
        <v>4887262</v>
      </c>
      <c r="F409" s="17">
        <v>0</v>
      </c>
      <c r="G409" s="17">
        <v>0</v>
      </c>
      <c r="H409" s="17">
        <v>0</v>
      </c>
      <c r="I409" s="17">
        <v>734617</v>
      </c>
      <c r="J409" s="17">
        <v>925544</v>
      </c>
      <c r="K409" s="17">
        <v>97195</v>
      </c>
      <c r="L409" s="17">
        <v>0</v>
      </c>
      <c r="M409" s="17">
        <v>0</v>
      </c>
      <c r="N409" s="17">
        <v>0</v>
      </c>
      <c r="O409" s="17">
        <v>0</v>
      </c>
      <c r="P409" s="17">
        <v>689578</v>
      </c>
      <c r="Q409" s="17">
        <v>49038</v>
      </c>
      <c r="R409" s="17">
        <v>0</v>
      </c>
      <c r="S409" s="17">
        <v>4764</v>
      </c>
      <c r="T409" s="17">
        <v>1987</v>
      </c>
      <c r="U409" s="17">
        <v>18815</v>
      </c>
      <c r="V409" s="17">
        <v>5349</v>
      </c>
      <c r="W409" s="17">
        <v>0</v>
      </c>
      <c r="X409" s="17">
        <v>201940</v>
      </c>
      <c r="Y409" s="17">
        <v>0</v>
      </c>
      <c r="Z409" s="17">
        <v>0</v>
      </c>
      <c r="AA409" s="17">
        <v>7616089</v>
      </c>
      <c r="AB409" s="17">
        <v>0</v>
      </c>
    </row>
    <row r="410" spans="1:28" x14ac:dyDescent="0.3">
      <c r="A410" s="15" t="s">
        <v>813</v>
      </c>
      <c r="B410" s="14" t="s">
        <v>814</v>
      </c>
      <c r="C410" s="14">
        <v>1</v>
      </c>
      <c r="D410" s="14">
        <v>0</v>
      </c>
      <c r="E410" s="17">
        <v>5395984</v>
      </c>
      <c r="F410" s="17">
        <v>0</v>
      </c>
      <c r="G410" s="17">
        <v>0</v>
      </c>
      <c r="H410" s="17">
        <v>0</v>
      </c>
      <c r="I410" s="17">
        <v>594847</v>
      </c>
      <c r="J410" s="17">
        <v>600293</v>
      </c>
      <c r="K410" s="17">
        <v>0</v>
      </c>
      <c r="L410" s="17">
        <v>0</v>
      </c>
      <c r="M410" s="17">
        <v>0</v>
      </c>
      <c r="N410" s="17">
        <v>0</v>
      </c>
      <c r="O410" s="17">
        <v>0</v>
      </c>
      <c r="P410" s="17">
        <v>522572</v>
      </c>
      <c r="Q410" s="17">
        <v>14347</v>
      </c>
      <c r="R410" s="17">
        <v>72355</v>
      </c>
      <c r="S410" s="17">
        <v>4974</v>
      </c>
      <c r="T410" s="17">
        <v>686</v>
      </c>
      <c r="U410" s="17">
        <v>18640</v>
      </c>
      <c r="V410" s="17">
        <v>5432</v>
      </c>
      <c r="W410" s="17">
        <v>0</v>
      </c>
      <c r="X410" s="17">
        <v>66750</v>
      </c>
      <c r="Y410" s="17">
        <v>0</v>
      </c>
      <c r="Z410" s="17">
        <v>0</v>
      </c>
      <c r="AA410" s="17">
        <v>7296880</v>
      </c>
      <c r="AB410" s="17">
        <v>0</v>
      </c>
    </row>
    <row r="411" spans="1:28" x14ac:dyDescent="0.3">
      <c r="A411" s="15" t="s">
        <v>815</v>
      </c>
      <c r="B411" s="14" t="s">
        <v>816</v>
      </c>
      <c r="C411" s="14">
        <v>1</v>
      </c>
      <c r="D411" s="14">
        <v>0</v>
      </c>
      <c r="E411" s="17">
        <v>4363803</v>
      </c>
      <c r="F411" s="17">
        <v>0</v>
      </c>
      <c r="G411" s="17">
        <v>0</v>
      </c>
      <c r="H411" s="17">
        <v>0</v>
      </c>
      <c r="I411" s="17">
        <v>411097</v>
      </c>
      <c r="J411" s="17">
        <v>1407996</v>
      </c>
      <c r="K411" s="17">
        <v>0</v>
      </c>
      <c r="L411" s="17">
        <v>0</v>
      </c>
      <c r="M411" s="17">
        <v>0</v>
      </c>
      <c r="N411" s="17">
        <v>0</v>
      </c>
      <c r="O411" s="17">
        <v>0</v>
      </c>
      <c r="P411" s="17">
        <v>386703</v>
      </c>
      <c r="Q411" s="17">
        <v>17761</v>
      </c>
      <c r="R411" s="17">
        <v>95143</v>
      </c>
      <c r="S411" s="17">
        <v>4390</v>
      </c>
      <c r="T411" s="17">
        <v>1831</v>
      </c>
      <c r="U411" s="17">
        <v>17184</v>
      </c>
      <c r="V411" s="17">
        <v>5070</v>
      </c>
      <c r="W411" s="17">
        <v>0</v>
      </c>
      <c r="X411" s="17">
        <v>183500</v>
      </c>
      <c r="Y411" s="17">
        <v>0</v>
      </c>
      <c r="Z411" s="17">
        <v>0</v>
      </c>
      <c r="AA411" s="17">
        <v>6894478</v>
      </c>
      <c r="AB411" s="17">
        <v>0</v>
      </c>
    </row>
    <row r="412" spans="1:28" x14ac:dyDescent="0.3">
      <c r="A412" s="15" t="s">
        <v>817</v>
      </c>
      <c r="B412" s="14" t="s">
        <v>818</v>
      </c>
      <c r="C412" s="14">
        <v>1</v>
      </c>
      <c r="D412" s="14">
        <v>0</v>
      </c>
      <c r="E412" s="17">
        <v>3574250</v>
      </c>
      <c r="F412" s="17">
        <v>0</v>
      </c>
      <c r="G412" s="17">
        <v>0</v>
      </c>
      <c r="H412" s="17">
        <v>0</v>
      </c>
      <c r="I412" s="17">
        <v>587232</v>
      </c>
      <c r="J412" s="17">
        <v>709207</v>
      </c>
      <c r="K412" s="17">
        <v>0</v>
      </c>
      <c r="L412" s="17">
        <v>0</v>
      </c>
      <c r="M412" s="17">
        <v>0</v>
      </c>
      <c r="N412" s="17">
        <v>0</v>
      </c>
      <c r="O412" s="17">
        <v>0</v>
      </c>
      <c r="P412" s="17">
        <v>516107</v>
      </c>
      <c r="Q412" s="17">
        <v>32108</v>
      </c>
      <c r="R412" s="17">
        <v>227816</v>
      </c>
      <c r="S412" s="17">
        <v>4330</v>
      </c>
      <c r="T412" s="17">
        <v>1806</v>
      </c>
      <c r="U412" s="17">
        <v>17242</v>
      </c>
      <c r="V412" s="17">
        <v>4784</v>
      </c>
      <c r="W412" s="17">
        <v>0</v>
      </c>
      <c r="X412" s="17">
        <v>65489</v>
      </c>
      <c r="Y412" s="17">
        <v>2008</v>
      </c>
      <c r="Z412" s="17">
        <v>0</v>
      </c>
      <c r="AA412" s="17">
        <v>5742379</v>
      </c>
      <c r="AB412" s="17">
        <v>0</v>
      </c>
    </row>
    <row r="413" spans="1:28" x14ac:dyDescent="0.3">
      <c r="A413" s="15" t="s">
        <v>819</v>
      </c>
      <c r="B413" s="14" t="s">
        <v>820</v>
      </c>
      <c r="C413" s="14">
        <v>1</v>
      </c>
      <c r="D413" s="14">
        <v>0</v>
      </c>
      <c r="E413" s="17">
        <v>4303519</v>
      </c>
      <c r="F413" s="17">
        <v>0</v>
      </c>
      <c r="G413" s="17">
        <v>0</v>
      </c>
      <c r="H413" s="17">
        <v>0</v>
      </c>
      <c r="I413" s="17">
        <v>373860</v>
      </c>
      <c r="J413" s="17">
        <v>271784</v>
      </c>
      <c r="K413" s="17">
        <v>0</v>
      </c>
      <c r="L413" s="17">
        <v>0</v>
      </c>
      <c r="M413" s="17">
        <v>0</v>
      </c>
      <c r="N413" s="17">
        <v>0</v>
      </c>
      <c r="O413" s="17">
        <v>0</v>
      </c>
      <c r="P413" s="17">
        <v>386741</v>
      </c>
      <c r="Q413" s="17">
        <v>5307</v>
      </c>
      <c r="R413" s="17">
        <v>0</v>
      </c>
      <c r="S413" s="17">
        <v>5079</v>
      </c>
      <c r="T413" s="17">
        <v>2118</v>
      </c>
      <c r="U413" s="17">
        <v>19106</v>
      </c>
      <c r="V413" s="17">
        <v>4595</v>
      </c>
      <c r="W413" s="17">
        <v>0</v>
      </c>
      <c r="X413" s="17">
        <v>59175</v>
      </c>
      <c r="Y413" s="17">
        <v>0</v>
      </c>
      <c r="Z413" s="17">
        <v>0</v>
      </c>
      <c r="AA413" s="17">
        <v>5431284</v>
      </c>
      <c r="AB413" s="17">
        <v>0</v>
      </c>
    </row>
    <row r="414" spans="1:28" x14ac:dyDescent="0.3">
      <c r="A414" s="15" t="s">
        <v>821</v>
      </c>
      <c r="B414" s="14" t="s">
        <v>822</v>
      </c>
      <c r="C414" s="14">
        <v>1</v>
      </c>
      <c r="D414" s="14">
        <v>0</v>
      </c>
      <c r="E414" s="17">
        <v>4740010</v>
      </c>
      <c r="F414" s="17">
        <v>0</v>
      </c>
      <c r="G414" s="17">
        <v>0</v>
      </c>
      <c r="H414" s="17">
        <v>6052</v>
      </c>
      <c r="I414" s="17">
        <v>629781</v>
      </c>
      <c r="J414" s="17">
        <v>371488</v>
      </c>
      <c r="K414" s="17">
        <v>0</v>
      </c>
      <c r="L414" s="17">
        <v>0</v>
      </c>
      <c r="M414" s="17">
        <v>0</v>
      </c>
      <c r="N414" s="17">
        <v>0</v>
      </c>
      <c r="O414" s="17">
        <v>0</v>
      </c>
      <c r="P414" s="17">
        <v>467106</v>
      </c>
      <c r="Q414" s="17">
        <v>28096</v>
      </c>
      <c r="R414" s="17">
        <v>127574</v>
      </c>
      <c r="S414" s="17">
        <v>4494</v>
      </c>
      <c r="T414" s="17">
        <v>1433</v>
      </c>
      <c r="U414" s="17">
        <v>4698</v>
      </c>
      <c r="V414" s="17">
        <v>4952</v>
      </c>
      <c r="W414" s="17">
        <v>0</v>
      </c>
      <c r="X414" s="17">
        <v>90166</v>
      </c>
      <c r="Y414" s="17">
        <v>0</v>
      </c>
      <c r="Z414" s="17">
        <v>0</v>
      </c>
      <c r="AA414" s="17">
        <v>6475850</v>
      </c>
      <c r="AB414" s="17">
        <v>0</v>
      </c>
    </row>
    <row r="415" spans="1:28" x14ac:dyDescent="0.3">
      <c r="A415" s="15" t="s">
        <v>823</v>
      </c>
      <c r="B415" s="14" t="s">
        <v>824</v>
      </c>
      <c r="C415" s="14">
        <v>1</v>
      </c>
      <c r="D415" s="14">
        <v>0</v>
      </c>
      <c r="E415" s="17">
        <v>11485499</v>
      </c>
      <c r="F415" s="17">
        <v>0</v>
      </c>
      <c r="G415" s="17">
        <v>0</v>
      </c>
      <c r="H415" s="17">
        <v>0</v>
      </c>
      <c r="I415" s="17">
        <v>763293</v>
      </c>
      <c r="J415" s="17">
        <v>2730015</v>
      </c>
      <c r="K415" s="17">
        <v>0</v>
      </c>
      <c r="L415" s="17">
        <v>0</v>
      </c>
      <c r="M415" s="17">
        <v>0</v>
      </c>
      <c r="N415" s="17">
        <v>0</v>
      </c>
      <c r="O415" s="17">
        <v>0</v>
      </c>
      <c r="P415" s="17">
        <v>1468921</v>
      </c>
      <c r="Q415" s="17">
        <v>81401</v>
      </c>
      <c r="R415" s="17">
        <v>553730</v>
      </c>
      <c r="S415" s="17">
        <v>25032</v>
      </c>
      <c r="T415" s="17">
        <v>5972</v>
      </c>
      <c r="U415" s="17">
        <v>99025</v>
      </c>
      <c r="V415" s="17">
        <v>26488</v>
      </c>
      <c r="W415" s="17">
        <v>0</v>
      </c>
      <c r="X415" s="17">
        <v>275283</v>
      </c>
      <c r="Y415" s="17">
        <v>0</v>
      </c>
      <c r="Z415" s="17">
        <v>0</v>
      </c>
      <c r="AA415" s="17">
        <v>17514659</v>
      </c>
      <c r="AB415" s="17">
        <v>0</v>
      </c>
    </row>
    <row r="416" spans="1:28" x14ac:dyDescent="0.3">
      <c r="A416" s="15" t="s">
        <v>825</v>
      </c>
      <c r="B416" s="14" t="s">
        <v>826</v>
      </c>
      <c r="C416" s="14">
        <v>1</v>
      </c>
      <c r="D416" s="14">
        <v>0</v>
      </c>
      <c r="E416" s="17">
        <v>9934908</v>
      </c>
      <c r="F416" s="17">
        <v>0</v>
      </c>
      <c r="G416" s="17">
        <v>0</v>
      </c>
      <c r="H416" s="17">
        <v>0</v>
      </c>
      <c r="I416" s="17">
        <v>1096529</v>
      </c>
      <c r="J416" s="17">
        <v>1974560</v>
      </c>
      <c r="K416" s="17">
        <v>0</v>
      </c>
      <c r="L416" s="17">
        <v>0</v>
      </c>
      <c r="M416" s="17">
        <v>0</v>
      </c>
      <c r="N416" s="17">
        <v>0</v>
      </c>
      <c r="O416" s="17">
        <v>0</v>
      </c>
      <c r="P416" s="17">
        <v>1458086</v>
      </c>
      <c r="Q416" s="17">
        <v>45342</v>
      </c>
      <c r="R416" s="17">
        <v>48396</v>
      </c>
      <c r="S416" s="17">
        <v>13213</v>
      </c>
      <c r="T416" s="17">
        <v>5512</v>
      </c>
      <c r="U416" s="17">
        <v>45946</v>
      </c>
      <c r="V416" s="17">
        <v>16201</v>
      </c>
      <c r="W416" s="17">
        <v>0</v>
      </c>
      <c r="X416" s="17">
        <v>187200</v>
      </c>
      <c r="Y416" s="17">
        <v>0</v>
      </c>
      <c r="Z416" s="17">
        <v>0</v>
      </c>
      <c r="AA416" s="17">
        <v>14825893</v>
      </c>
      <c r="AB416" s="17">
        <v>0</v>
      </c>
    </row>
    <row r="417" spans="1:28" x14ac:dyDescent="0.3">
      <c r="A417" s="15" t="s">
        <v>827</v>
      </c>
      <c r="B417" s="14" t="s">
        <v>828</v>
      </c>
      <c r="C417" s="14">
        <v>1</v>
      </c>
      <c r="D417" s="14">
        <v>0</v>
      </c>
      <c r="E417" s="17">
        <v>4501030</v>
      </c>
      <c r="F417" s="17">
        <v>0</v>
      </c>
      <c r="G417" s="17">
        <v>0</v>
      </c>
      <c r="H417" s="17">
        <v>0</v>
      </c>
      <c r="I417" s="17">
        <v>352879</v>
      </c>
      <c r="J417" s="17">
        <v>927660</v>
      </c>
      <c r="K417" s="17">
        <v>0</v>
      </c>
      <c r="L417" s="17">
        <v>0</v>
      </c>
      <c r="M417" s="17">
        <v>0</v>
      </c>
      <c r="N417" s="17">
        <v>0</v>
      </c>
      <c r="O417" s="17">
        <v>0</v>
      </c>
      <c r="P417" s="17">
        <v>458272</v>
      </c>
      <c r="Q417" s="17">
        <v>15024</v>
      </c>
      <c r="R417" s="17">
        <v>131696</v>
      </c>
      <c r="S417" s="17">
        <v>5514</v>
      </c>
      <c r="T417" s="17">
        <v>4968</v>
      </c>
      <c r="U417" s="17">
        <v>36009</v>
      </c>
      <c r="V417" s="17">
        <v>1470</v>
      </c>
      <c r="W417" s="17">
        <v>0</v>
      </c>
      <c r="X417" s="17">
        <v>108000</v>
      </c>
      <c r="Y417" s="17">
        <v>7620</v>
      </c>
      <c r="Z417" s="17">
        <v>0</v>
      </c>
      <c r="AA417" s="17">
        <v>6550142</v>
      </c>
      <c r="AB417" s="17">
        <v>0</v>
      </c>
    </row>
    <row r="418" spans="1:28" x14ac:dyDescent="0.3">
      <c r="A418" s="15" t="s">
        <v>829</v>
      </c>
      <c r="B418" s="14" t="s">
        <v>830</v>
      </c>
      <c r="C418" s="14">
        <v>1</v>
      </c>
      <c r="D418" s="14">
        <v>0</v>
      </c>
      <c r="E418" s="17">
        <v>5322260</v>
      </c>
      <c r="F418" s="17">
        <v>0</v>
      </c>
      <c r="G418" s="17">
        <v>0</v>
      </c>
      <c r="H418" s="17">
        <v>0</v>
      </c>
      <c r="I418" s="17">
        <v>499703</v>
      </c>
      <c r="J418" s="17">
        <v>652408</v>
      </c>
      <c r="K418" s="17">
        <v>0</v>
      </c>
      <c r="L418" s="17">
        <v>0</v>
      </c>
      <c r="M418" s="17">
        <v>0</v>
      </c>
      <c r="N418" s="17">
        <v>0</v>
      </c>
      <c r="O418" s="17">
        <v>0</v>
      </c>
      <c r="P418" s="17">
        <v>619963</v>
      </c>
      <c r="Q418" s="17">
        <v>16168</v>
      </c>
      <c r="R418" s="17">
        <v>0</v>
      </c>
      <c r="S418" s="17">
        <v>5992</v>
      </c>
      <c r="T418" s="17">
        <v>1873</v>
      </c>
      <c r="U418" s="17">
        <v>22893</v>
      </c>
      <c r="V418" s="17">
        <v>5731</v>
      </c>
      <c r="W418" s="17">
        <v>0</v>
      </c>
      <c r="X418" s="17">
        <v>78810</v>
      </c>
      <c r="Y418" s="17">
        <v>0</v>
      </c>
      <c r="Z418" s="17">
        <v>0</v>
      </c>
      <c r="AA418" s="17">
        <v>7225801</v>
      </c>
      <c r="AB418" s="17">
        <v>0</v>
      </c>
    </row>
    <row r="419" spans="1:28" x14ac:dyDescent="0.3">
      <c r="A419" s="15" t="s">
        <v>831</v>
      </c>
      <c r="B419" s="14" t="s">
        <v>832</v>
      </c>
      <c r="C419" s="14">
        <v>1</v>
      </c>
      <c r="D419" s="14">
        <v>0</v>
      </c>
      <c r="E419" s="17">
        <v>5475371</v>
      </c>
      <c r="F419" s="17">
        <v>0</v>
      </c>
      <c r="G419" s="17">
        <v>148902</v>
      </c>
      <c r="H419" s="17">
        <v>0</v>
      </c>
      <c r="I419" s="17">
        <v>679120</v>
      </c>
      <c r="J419" s="17">
        <v>720353</v>
      </c>
      <c r="K419" s="17">
        <v>123448</v>
      </c>
      <c r="L419" s="17">
        <v>0</v>
      </c>
      <c r="M419" s="17">
        <v>0</v>
      </c>
      <c r="N419" s="17">
        <v>0</v>
      </c>
      <c r="O419" s="17">
        <v>0</v>
      </c>
      <c r="P419" s="17">
        <v>366085</v>
      </c>
      <c r="Q419" s="17">
        <v>14177</v>
      </c>
      <c r="R419" s="17">
        <v>263791</v>
      </c>
      <c r="S419" s="17">
        <v>3552</v>
      </c>
      <c r="T419" s="17">
        <v>2593</v>
      </c>
      <c r="U419" s="17">
        <v>24582</v>
      </c>
      <c r="V419" s="17">
        <v>4982</v>
      </c>
      <c r="W419" s="17">
        <v>0</v>
      </c>
      <c r="X419" s="17">
        <v>71973</v>
      </c>
      <c r="Y419" s="17">
        <v>0</v>
      </c>
      <c r="Z419" s="17">
        <v>0</v>
      </c>
      <c r="AA419" s="17">
        <v>7898929</v>
      </c>
      <c r="AB419" s="17">
        <v>0</v>
      </c>
    </row>
    <row r="420" spans="1:28" x14ac:dyDescent="0.3">
      <c r="A420" s="15" t="s">
        <v>833</v>
      </c>
      <c r="B420" s="14" t="s">
        <v>834</v>
      </c>
      <c r="C420" s="14">
        <v>1</v>
      </c>
      <c r="D420" s="14">
        <v>0</v>
      </c>
      <c r="E420" s="17">
        <v>3984588</v>
      </c>
      <c r="F420" s="17">
        <v>0</v>
      </c>
      <c r="G420" s="17">
        <v>0</v>
      </c>
      <c r="H420" s="17">
        <v>0</v>
      </c>
      <c r="I420" s="17">
        <v>559839</v>
      </c>
      <c r="J420" s="17">
        <v>2104617</v>
      </c>
      <c r="K420" s="17">
        <v>0</v>
      </c>
      <c r="L420" s="17">
        <v>0</v>
      </c>
      <c r="M420" s="17">
        <v>0</v>
      </c>
      <c r="N420" s="17">
        <v>0</v>
      </c>
      <c r="O420" s="17">
        <v>0</v>
      </c>
      <c r="P420" s="17">
        <v>489153</v>
      </c>
      <c r="Q420" s="17">
        <v>99405</v>
      </c>
      <c r="R420" s="17">
        <v>35307</v>
      </c>
      <c r="S420" s="17">
        <v>4584</v>
      </c>
      <c r="T420" s="17">
        <v>1912</v>
      </c>
      <c r="U420" s="17">
        <v>14521</v>
      </c>
      <c r="V420" s="17">
        <v>5280</v>
      </c>
      <c r="W420" s="17">
        <v>0</v>
      </c>
      <c r="X420" s="17">
        <v>76781</v>
      </c>
      <c r="Y420" s="17">
        <v>0</v>
      </c>
      <c r="Z420" s="17">
        <v>0</v>
      </c>
      <c r="AA420" s="17">
        <v>7375987</v>
      </c>
      <c r="AB420" s="17">
        <v>0</v>
      </c>
    </row>
    <row r="421" spans="1:28" x14ac:dyDescent="0.3">
      <c r="A421" s="15" t="s">
        <v>835</v>
      </c>
      <c r="B421" s="14" t="s">
        <v>836</v>
      </c>
      <c r="C421" s="14">
        <v>1</v>
      </c>
      <c r="D421" s="14">
        <v>0</v>
      </c>
      <c r="E421" s="17">
        <v>20262669</v>
      </c>
      <c r="F421" s="17">
        <v>0</v>
      </c>
      <c r="G421" s="17">
        <v>1391526</v>
      </c>
      <c r="H421" s="17">
        <v>15234</v>
      </c>
      <c r="I421" s="17">
        <v>3014276</v>
      </c>
      <c r="J421" s="17">
        <v>852817</v>
      </c>
      <c r="K421" s="17">
        <v>0</v>
      </c>
      <c r="L421" s="17">
        <v>0</v>
      </c>
      <c r="M421" s="17">
        <v>0</v>
      </c>
      <c r="N421" s="17">
        <v>0</v>
      </c>
      <c r="O421" s="17">
        <v>0</v>
      </c>
      <c r="P421" s="17">
        <v>3116190</v>
      </c>
      <c r="Q421" s="17">
        <v>1093391</v>
      </c>
      <c r="R421" s="17">
        <v>477187</v>
      </c>
      <c r="S421" s="17">
        <v>58587</v>
      </c>
      <c r="T421" s="17">
        <v>24443</v>
      </c>
      <c r="U421" s="17">
        <v>235796</v>
      </c>
      <c r="V421" s="17">
        <v>47891</v>
      </c>
      <c r="W421" s="17">
        <v>0</v>
      </c>
      <c r="X421" s="17">
        <v>367200</v>
      </c>
      <c r="Y421" s="17">
        <v>125398</v>
      </c>
      <c r="Z421" s="17">
        <v>0</v>
      </c>
      <c r="AA421" s="17">
        <v>31082605</v>
      </c>
      <c r="AB421" s="17">
        <v>0</v>
      </c>
    </row>
    <row r="422" spans="1:28" x14ac:dyDescent="0.3">
      <c r="A422" s="15" t="s">
        <v>837</v>
      </c>
      <c r="B422" s="14" t="s">
        <v>838</v>
      </c>
      <c r="C422" s="14">
        <v>1</v>
      </c>
      <c r="D422" s="14">
        <v>0</v>
      </c>
      <c r="E422" s="17">
        <v>18611378</v>
      </c>
      <c r="F422" s="17">
        <v>0</v>
      </c>
      <c r="G422" s="17">
        <v>1733245</v>
      </c>
      <c r="H422" s="17">
        <v>0</v>
      </c>
      <c r="I422" s="17">
        <v>4033471</v>
      </c>
      <c r="J422" s="17">
        <v>1740135</v>
      </c>
      <c r="K422" s="17">
        <v>0</v>
      </c>
      <c r="L422" s="17">
        <v>0</v>
      </c>
      <c r="M422" s="17">
        <v>0</v>
      </c>
      <c r="N422" s="17">
        <v>0</v>
      </c>
      <c r="O422" s="17">
        <v>0</v>
      </c>
      <c r="P422" s="17">
        <v>2059413</v>
      </c>
      <c r="Q422" s="17">
        <v>438135</v>
      </c>
      <c r="R422" s="17">
        <v>429493</v>
      </c>
      <c r="S422" s="17">
        <v>60010</v>
      </c>
      <c r="T422" s="17">
        <v>10040</v>
      </c>
      <c r="U422" s="17">
        <v>237719</v>
      </c>
      <c r="V422" s="17">
        <v>51769</v>
      </c>
      <c r="W422" s="17">
        <v>0</v>
      </c>
      <c r="X422" s="17">
        <v>415800</v>
      </c>
      <c r="Y422" s="17">
        <v>96582</v>
      </c>
      <c r="Z422" s="17">
        <v>0</v>
      </c>
      <c r="AA422" s="17">
        <v>29917190</v>
      </c>
      <c r="AB422" s="17">
        <v>0</v>
      </c>
    </row>
    <row r="423" spans="1:28" x14ac:dyDescent="0.3">
      <c r="A423" s="15" t="s">
        <v>839</v>
      </c>
      <c r="B423" s="14" t="s">
        <v>840</v>
      </c>
      <c r="C423" s="14">
        <v>1</v>
      </c>
      <c r="D423" s="14">
        <v>0</v>
      </c>
      <c r="E423" s="17">
        <v>1802431</v>
      </c>
      <c r="F423" s="17">
        <v>0</v>
      </c>
      <c r="G423" s="17">
        <v>194828</v>
      </c>
      <c r="H423" s="17">
        <v>0</v>
      </c>
      <c r="I423" s="17">
        <v>309108</v>
      </c>
      <c r="J423" s="17">
        <v>348447</v>
      </c>
      <c r="K423" s="17">
        <v>0</v>
      </c>
      <c r="L423" s="17">
        <v>0</v>
      </c>
      <c r="M423" s="17">
        <v>0</v>
      </c>
      <c r="N423" s="17">
        <v>0</v>
      </c>
      <c r="O423" s="17">
        <v>0</v>
      </c>
      <c r="P423" s="17">
        <v>367308</v>
      </c>
      <c r="Q423" s="17">
        <v>60233</v>
      </c>
      <c r="R423" s="17">
        <v>29818</v>
      </c>
      <c r="S423" s="17">
        <v>13453</v>
      </c>
      <c r="T423" s="17">
        <v>4124</v>
      </c>
      <c r="U423" s="17">
        <v>46426</v>
      </c>
      <c r="V423" s="17">
        <v>3651</v>
      </c>
      <c r="W423" s="17">
        <v>0</v>
      </c>
      <c r="X423" s="17">
        <v>113400</v>
      </c>
      <c r="Y423" s="17">
        <v>0</v>
      </c>
      <c r="Z423" s="17">
        <v>0</v>
      </c>
      <c r="AA423" s="17">
        <v>3293227</v>
      </c>
      <c r="AB423" s="17">
        <v>0</v>
      </c>
    </row>
    <row r="424" spans="1:28" x14ac:dyDescent="0.3">
      <c r="A424" s="15" t="s">
        <v>841</v>
      </c>
      <c r="B424" s="14" t="s">
        <v>842</v>
      </c>
      <c r="C424" s="14">
        <v>1</v>
      </c>
      <c r="D424" s="14">
        <v>0</v>
      </c>
      <c r="E424" s="17">
        <v>558086</v>
      </c>
      <c r="F424" s="17">
        <v>0</v>
      </c>
      <c r="G424" s="17">
        <v>120225</v>
      </c>
      <c r="H424" s="17">
        <v>0</v>
      </c>
      <c r="I424" s="17">
        <v>57401</v>
      </c>
      <c r="J424" s="17">
        <v>2366</v>
      </c>
      <c r="K424" s="17">
        <v>0</v>
      </c>
      <c r="L424" s="17">
        <v>0</v>
      </c>
      <c r="M424" s="17">
        <v>0</v>
      </c>
      <c r="N424" s="17">
        <v>0</v>
      </c>
      <c r="O424" s="17">
        <v>0</v>
      </c>
      <c r="P424" s="17">
        <v>221662</v>
      </c>
      <c r="Q424" s="17">
        <v>19232</v>
      </c>
      <c r="R424" s="17">
        <v>12312</v>
      </c>
      <c r="S424" s="17">
        <v>2982</v>
      </c>
      <c r="T424" s="17">
        <v>1243</v>
      </c>
      <c r="U424" s="17">
        <v>19456</v>
      </c>
      <c r="V424" s="17">
        <v>0</v>
      </c>
      <c r="W424" s="17">
        <v>0</v>
      </c>
      <c r="X424" s="17">
        <v>0</v>
      </c>
      <c r="Y424" s="17">
        <v>0</v>
      </c>
      <c r="Z424" s="17">
        <v>0</v>
      </c>
      <c r="AA424" s="17">
        <v>1014965</v>
      </c>
      <c r="AB424" s="17">
        <v>0</v>
      </c>
    </row>
    <row r="425" spans="1:28" x14ac:dyDescent="0.3">
      <c r="A425" s="15" t="s">
        <v>843</v>
      </c>
      <c r="B425" s="14" t="s">
        <v>844</v>
      </c>
      <c r="C425" s="14">
        <v>1</v>
      </c>
      <c r="D425" s="14">
        <v>0</v>
      </c>
      <c r="E425" s="17">
        <v>5856645</v>
      </c>
      <c r="F425" s="17">
        <v>0</v>
      </c>
      <c r="G425" s="17">
        <v>925561</v>
      </c>
      <c r="H425" s="17">
        <v>1180</v>
      </c>
      <c r="I425" s="17">
        <v>1846010</v>
      </c>
      <c r="J425" s="17">
        <v>1135194</v>
      </c>
      <c r="K425" s="17">
        <v>0</v>
      </c>
      <c r="L425" s="17">
        <v>0</v>
      </c>
      <c r="M425" s="17">
        <v>0</v>
      </c>
      <c r="N425" s="17">
        <v>0</v>
      </c>
      <c r="O425" s="17">
        <v>0</v>
      </c>
      <c r="P425" s="17">
        <v>1286367</v>
      </c>
      <c r="Q425" s="17">
        <v>369615</v>
      </c>
      <c r="R425" s="17">
        <v>114337</v>
      </c>
      <c r="S425" s="17">
        <v>23968</v>
      </c>
      <c r="T425" s="17">
        <v>7838</v>
      </c>
      <c r="U425" s="17">
        <v>93200</v>
      </c>
      <c r="V425" s="17">
        <v>20845</v>
      </c>
      <c r="W425" s="17">
        <v>0</v>
      </c>
      <c r="X425" s="17">
        <v>172800</v>
      </c>
      <c r="Y425" s="17">
        <v>0</v>
      </c>
      <c r="Z425" s="17">
        <v>0</v>
      </c>
      <c r="AA425" s="17">
        <v>11853560</v>
      </c>
      <c r="AB425" s="17">
        <v>0</v>
      </c>
    </row>
    <row r="426" spans="1:28" x14ac:dyDescent="0.3">
      <c r="A426" s="15" t="s">
        <v>845</v>
      </c>
      <c r="B426" s="14" t="s">
        <v>846</v>
      </c>
      <c r="C426" s="14">
        <v>1</v>
      </c>
      <c r="D426" s="14">
        <v>0</v>
      </c>
      <c r="E426" s="17">
        <v>11788978</v>
      </c>
      <c r="F426" s="17">
        <v>0</v>
      </c>
      <c r="G426" s="17">
        <v>1305680</v>
      </c>
      <c r="H426" s="17">
        <v>0</v>
      </c>
      <c r="I426" s="17">
        <v>3896681</v>
      </c>
      <c r="J426" s="17">
        <v>2912872</v>
      </c>
      <c r="K426" s="17">
        <v>0</v>
      </c>
      <c r="L426" s="17">
        <v>0</v>
      </c>
      <c r="M426" s="17">
        <v>0</v>
      </c>
      <c r="N426" s="17">
        <v>0</v>
      </c>
      <c r="O426" s="17">
        <v>0</v>
      </c>
      <c r="P426" s="17">
        <v>1834076</v>
      </c>
      <c r="Q426" s="17">
        <v>454214</v>
      </c>
      <c r="R426" s="17">
        <v>494359</v>
      </c>
      <c r="S426" s="17">
        <v>45525</v>
      </c>
      <c r="T426" s="17">
        <v>13562</v>
      </c>
      <c r="U426" s="17">
        <v>179362</v>
      </c>
      <c r="V426" s="17">
        <v>34198</v>
      </c>
      <c r="W426" s="17">
        <v>0</v>
      </c>
      <c r="X426" s="17">
        <v>345600</v>
      </c>
      <c r="Y426" s="17">
        <v>0</v>
      </c>
      <c r="Z426" s="17">
        <v>0</v>
      </c>
      <c r="AA426" s="17">
        <v>23305107</v>
      </c>
      <c r="AB426" s="17">
        <v>0</v>
      </c>
    </row>
    <row r="427" spans="1:28" x14ac:dyDescent="0.3">
      <c r="A427" s="15" t="s">
        <v>847</v>
      </c>
      <c r="B427" s="14" t="s">
        <v>848</v>
      </c>
      <c r="C427" s="14">
        <v>1</v>
      </c>
      <c r="D427" s="14">
        <v>0</v>
      </c>
      <c r="E427" s="17">
        <v>8172857</v>
      </c>
      <c r="F427" s="17">
        <v>0</v>
      </c>
      <c r="G427" s="17">
        <v>168884</v>
      </c>
      <c r="H427" s="17">
        <v>0</v>
      </c>
      <c r="I427" s="17">
        <v>1069670</v>
      </c>
      <c r="J427" s="17">
        <v>1033850</v>
      </c>
      <c r="K427" s="17">
        <v>0</v>
      </c>
      <c r="L427" s="17">
        <v>0</v>
      </c>
      <c r="M427" s="17">
        <v>0</v>
      </c>
      <c r="N427" s="17">
        <v>0</v>
      </c>
      <c r="O427" s="17">
        <v>0</v>
      </c>
      <c r="P427" s="17">
        <v>596307</v>
      </c>
      <c r="Q427" s="17">
        <v>107331</v>
      </c>
      <c r="R427" s="17">
        <v>83616</v>
      </c>
      <c r="S427" s="17">
        <v>6649</v>
      </c>
      <c r="T427" s="17">
        <v>2874</v>
      </c>
      <c r="U427" s="17">
        <v>39494</v>
      </c>
      <c r="V427" s="17">
        <v>8775</v>
      </c>
      <c r="W427" s="17">
        <v>0</v>
      </c>
      <c r="X427" s="17">
        <v>75243</v>
      </c>
      <c r="Y427" s="17">
        <v>0</v>
      </c>
      <c r="Z427" s="17">
        <v>0</v>
      </c>
      <c r="AA427" s="17">
        <v>11365550</v>
      </c>
      <c r="AB427" s="17">
        <v>0</v>
      </c>
    </row>
    <row r="428" spans="1:28" x14ac:dyDescent="0.3">
      <c r="A428" s="15" t="s">
        <v>849</v>
      </c>
      <c r="B428" s="14" t="s">
        <v>850</v>
      </c>
      <c r="C428" s="14">
        <v>1</v>
      </c>
      <c r="D428" s="14">
        <v>0</v>
      </c>
      <c r="E428" s="17">
        <v>6798807</v>
      </c>
      <c r="F428" s="17">
        <v>0</v>
      </c>
      <c r="G428" s="17">
        <v>0</v>
      </c>
      <c r="H428" s="17">
        <v>0</v>
      </c>
      <c r="I428" s="17">
        <v>1053225</v>
      </c>
      <c r="J428" s="17">
        <v>2505944</v>
      </c>
      <c r="K428" s="17">
        <v>0</v>
      </c>
      <c r="L428" s="17">
        <v>0</v>
      </c>
      <c r="M428" s="17">
        <v>0</v>
      </c>
      <c r="N428" s="17">
        <v>0</v>
      </c>
      <c r="O428" s="17">
        <v>0</v>
      </c>
      <c r="P428" s="17">
        <v>826144</v>
      </c>
      <c r="Q428" s="17">
        <v>152759</v>
      </c>
      <c r="R428" s="17">
        <v>209649</v>
      </c>
      <c r="S428" s="17">
        <v>16913</v>
      </c>
      <c r="T428" s="17">
        <v>7056</v>
      </c>
      <c r="U428" s="17">
        <v>66755</v>
      </c>
      <c r="V428" s="17">
        <v>18415</v>
      </c>
      <c r="W428" s="17">
        <v>0</v>
      </c>
      <c r="X428" s="17">
        <v>159040</v>
      </c>
      <c r="Y428" s="17">
        <v>0</v>
      </c>
      <c r="Z428" s="17">
        <v>0</v>
      </c>
      <c r="AA428" s="17">
        <v>11814707</v>
      </c>
      <c r="AB428" s="17">
        <v>0</v>
      </c>
    </row>
    <row r="429" spans="1:28" x14ac:dyDescent="0.3">
      <c r="A429" s="15" t="s">
        <v>851</v>
      </c>
      <c r="B429" s="14" t="s">
        <v>852</v>
      </c>
      <c r="C429" s="14">
        <v>1</v>
      </c>
      <c r="D429" s="14">
        <v>0</v>
      </c>
      <c r="E429" s="17">
        <v>18161928</v>
      </c>
      <c r="F429" s="17">
        <v>0</v>
      </c>
      <c r="G429" s="17">
        <v>0</v>
      </c>
      <c r="H429" s="17">
        <v>0</v>
      </c>
      <c r="I429" s="17">
        <v>3852541</v>
      </c>
      <c r="J429" s="17">
        <v>2408538</v>
      </c>
      <c r="K429" s="17">
        <v>0</v>
      </c>
      <c r="L429" s="17">
        <v>0</v>
      </c>
      <c r="M429" s="17">
        <v>0</v>
      </c>
      <c r="N429" s="17">
        <v>0</v>
      </c>
      <c r="O429" s="17">
        <v>0</v>
      </c>
      <c r="P429" s="17">
        <v>1775369</v>
      </c>
      <c r="Q429" s="17">
        <v>698230</v>
      </c>
      <c r="R429" s="17">
        <v>653961</v>
      </c>
      <c r="S429" s="17">
        <v>65942</v>
      </c>
      <c r="T429" s="17">
        <v>27512</v>
      </c>
      <c r="U429" s="17">
        <v>254553</v>
      </c>
      <c r="V429" s="17">
        <v>65942</v>
      </c>
      <c r="W429" s="17">
        <v>0</v>
      </c>
      <c r="X429" s="17">
        <v>583200</v>
      </c>
      <c r="Y429" s="17">
        <v>0</v>
      </c>
      <c r="Z429" s="17">
        <v>0</v>
      </c>
      <c r="AA429" s="17">
        <v>28547716</v>
      </c>
      <c r="AB429" s="17">
        <v>0</v>
      </c>
    </row>
    <row r="430" spans="1:28" x14ac:dyDescent="0.3">
      <c r="A430" s="15" t="s">
        <v>853</v>
      </c>
      <c r="B430" s="14" t="s">
        <v>854</v>
      </c>
      <c r="C430" s="14">
        <v>1</v>
      </c>
      <c r="D430" s="14">
        <v>0</v>
      </c>
      <c r="E430" s="17">
        <v>9913780</v>
      </c>
      <c r="F430" s="17">
        <v>0</v>
      </c>
      <c r="G430" s="17">
        <v>0</v>
      </c>
      <c r="H430" s="17">
        <v>0</v>
      </c>
      <c r="I430" s="17">
        <v>1223816</v>
      </c>
      <c r="J430" s="17">
        <v>641979</v>
      </c>
      <c r="K430" s="17">
        <v>0</v>
      </c>
      <c r="L430" s="17">
        <v>0</v>
      </c>
      <c r="M430" s="17">
        <v>46400</v>
      </c>
      <c r="N430" s="17">
        <v>95674</v>
      </c>
      <c r="O430" s="17">
        <v>47184</v>
      </c>
      <c r="P430" s="17">
        <v>0</v>
      </c>
      <c r="Q430" s="17">
        <v>80363</v>
      </c>
      <c r="R430" s="17">
        <v>108745</v>
      </c>
      <c r="S430" s="17">
        <v>18276</v>
      </c>
      <c r="T430" s="17">
        <v>7625</v>
      </c>
      <c r="U430" s="17">
        <v>61163</v>
      </c>
      <c r="V430" s="17">
        <v>22203</v>
      </c>
      <c r="W430" s="17">
        <v>0</v>
      </c>
      <c r="X430" s="17">
        <v>136165</v>
      </c>
      <c r="Y430" s="17">
        <v>0</v>
      </c>
      <c r="Z430" s="17">
        <v>0</v>
      </c>
      <c r="AA430" s="17">
        <v>12403373</v>
      </c>
      <c r="AB430" s="17">
        <v>0</v>
      </c>
    </row>
    <row r="431" spans="1:28" x14ac:dyDescent="0.3">
      <c r="A431" s="15" t="s">
        <v>855</v>
      </c>
      <c r="B431" s="14" t="s">
        <v>856</v>
      </c>
      <c r="C431" s="14">
        <v>1</v>
      </c>
      <c r="D431" s="14">
        <v>0</v>
      </c>
      <c r="E431" s="17">
        <v>24375744</v>
      </c>
      <c r="F431" s="17">
        <v>312322</v>
      </c>
      <c r="G431" s="17">
        <v>0</v>
      </c>
      <c r="H431" s="17">
        <v>0</v>
      </c>
      <c r="I431" s="17">
        <v>2973181</v>
      </c>
      <c r="J431" s="17">
        <v>3289625</v>
      </c>
      <c r="K431" s="17">
        <v>0</v>
      </c>
      <c r="L431" s="17">
        <v>0</v>
      </c>
      <c r="M431" s="17">
        <v>0</v>
      </c>
      <c r="N431" s="17">
        <v>0</v>
      </c>
      <c r="O431" s="17">
        <v>0</v>
      </c>
      <c r="P431" s="17">
        <v>1588541</v>
      </c>
      <c r="Q431" s="17">
        <v>505698</v>
      </c>
      <c r="R431" s="17">
        <v>761255</v>
      </c>
      <c r="S431" s="17">
        <v>35248</v>
      </c>
      <c r="T431" s="17">
        <v>14706</v>
      </c>
      <c r="U431" s="17">
        <v>140732</v>
      </c>
      <c r="V431" s="17">
        <v>46124</v>
      </c>
      <c r="W431" s="17">
        <v>0</v>
      </c>
      <c r="X431" s="17">
        <v>848851</v>
      </c>
      <c r="Y431" s="17">
        <v>0</v>
      </c>
      <c r="Z431" s="17">
        <v>0</v>
      </c>
      <c r="AA431" s="17">
        <v>34892027</v>
      </c>
      <c r="AB431" s="17">
        <v>0</v>
      </c>
    </row>
    <row r="432" spans="1:28" x14ac:dyDescent="0.3">
      <c r="A432" s="15" t="s">
        <v>857</v>
      </c>
      <c r="B432" s="14" t="s">
        <v>858</v>
      </c>
      <c r="C432" s="14">
        <v>1</v>
      </c>
      <c r="D432" s="14">
        <v>0</v>
      </c>
      <c r="E432" s="17">
        <v>1819040</v>
      </c>
      <c r="F432" s="17">
        <v>0</v>
      </c>
      <c r="G432" s="17">
        <v>0</v>
      </c>
      <c r="H432" s="17">
        <v>0</v>
      </c>
      <c r="I432" s="17">
        <v>400614</v>
      </c>
      <c r="J432" s="17">
        <v>709931</v>
      </c>
      <c r="K432" s="17">
        <v>0</v>
      </c>
      <c r="L432" s="17">
        <v>0</v>
      </c>
      <c r="M432" s="17">
        <v>0</v>
      </c>
      <c r="N432" s="17">
        <v>0</v>
      </c>
      <c r="O432" s="17">
        <v>0</v>
      </c>
      <c r="P432" s="17">
        <v>306558</v>
      </c>
      <c r="Q432" s="17">
        <v>19878</v>
      </c>
      <c r="R432" s="17">
        <v>0</v>
      </c>
      <c r="S432" s="17">
        <v>6532</v>
      </c>
      <c r="T432" s="17">
        <v>2725</v>
      </c>
      <c r="U432" s="17">
        <v>28193</v>
      </c>
      <c r="V432" s="17">
        <v>7133</v>
      </c>
      <c r="W432" s="17">
        <v>0</v>
      </c>
      <c r="X432" s="17">
        <v>108000</v>
      </c>
      <c r="Y432" s="17">
        <v>0</v>
      </c>
      <c r="Z432" s="17">
        <v>0</v>
      </c>
      <c r="AA432" s="17">
        <v>3408604</v>
      </c>
      <c r="AB432" s="17">
        <v>0</v>
      </c>
    </row>
    <row r="433" spans="1:28" x14ac:dyDescent="0.3">
      <c r="A433" s="15" t="s">
        <v>859</v>
      </c>
      <c r="B433" s="14" t="s">
        <v>860</v>
      </c>
      <c r="C433" s="14">
        <v>1</v>
      </c>
      <c r="D433" s="14">
        <v>0</v>
      </c>
      <c r="E433" s="17">
        <v>10559732</v>
      </c>
      <c r="F433" s="17">
        <v>111164</v>
      </c>
      <c r="G433" s="17">
        <v>0</v>
      </c>
      <c r="H433" s="17">
        <v>0</v>
      </c>
      <c r="I433" s="17">
        <v>772236</v>
      </c>
      <c r="J433" s="17">
        <v>2224075</v>
      </c>
      <c r="K433" s="17">
        <v>0</v>
      </c>
      <c r="L433" s="17">
        <v>0</v>
      </c>
      <c r="M433" s="17">
        <v>0</v>
      </c>
      <c r="N433" s="17">
        <v>0</v>
      </c>
      <c r="O433" s="17">
        <v>0</v>
      </c>
      <c r="P433" s="17">
        <v>743300</v>
      </c>
      <c r="Q433" s="17">
        <v>839088</v>
      </c>
      <c r="R433" s="17">
        <v>508575</v>
      </c>
      <c r="S433" s="17">
        <v>18126</v>
      </c>
      <c r="T433" s="17">
        <v>7449</v>
      </c>
      <c r="U433" s="17">
        <v>40559</v>
      </c>
      <c r="V433" s="17">
        <v>15700</v>
      </c>
      <c r="W433" s="17">
        <v>0</v>
      </c>
      <c r="X433" s="17">
        <v>536745</v>
      </c>
      <c r="Y433" s="17">
        <v>0</v>
      </c>
      <c r="Z433" s="17">
        <v>0</v>
      </c>
      <c r="AA433" s="17">
        <v>16376749</v>
      </c>
      <c r="AB433" s="17">
        <v>0</v>
      </c>
    </row>
    <row r="434" spans="1:28" x14ac:dyDescent="0.3">
      <c r="A434" s="15" t="s">
        <v>861</v>
      </c>
      <c r="B434" s="14" t="s">
        <v>862</v>
      </c>
      <c r="C434" s="14">
        <v>1</v>
      </c>
      <c r="D434" s="14">
        <v>0</v>
      </c>
      <c r="E434" s="17">
        <v>16870508</v>
      </c>
      <c r="F434" s="17">
        <v>0</v>
      </c>
      <c r="G434" s="17">
        <v>0</v>
      </c>
      <c r="H434" s="17">
        <v>0</v>
      </c>
      <c r="I434" s="17">
        <v>3366228</v>
      </c>
      <c r="J434" s="17">
        <v>2546723</v>
      </c>
      <c r="K434" s="17">
        <v>363060</v>
      </c>
      <c r="L434" s="17">
        <v>0</v>
      </c>
      <c r="M434" s="17">
        <v>0</v>
      </c>
      <c r="N434" s="17">
        <v>0</v>
      </c>
      <c r="O434" s="17">
        <v>0</v>
      </c>
      <c r="P434" s="17">
        <v>1416991</v>
      </c>
      <c r="Q434" s="17">
        <v>609941</v>
      </c>
      <c r="R434" s="17">
        <v>132052</v>
      </c>
      <c r="S434" s="17">
        <v>40641</v>
      </c>
      <c r="T434" s="17">
        <v>16956</v>
      </c>
      <c r="U434" s="17">
        <v>157101</v>
      </c>
      <c r="V434" s="17">
        <v>44055</v>
      </c>
      <c r="W434" s="17">
        <v>0</v>
      </c>
      <c r="X434" s="17">
        <v>351640</v>
      </c>
      <c r="Y434" s="17">
        <v>0</v>
      </c>
      <c r="Z434" s="17">
        <v>0</v>
      </c>
      <c r="AA434" s="17">
        <v>25915896</v>
      </c>
      <c r="AB434" s="17">
        <v>0</v>
      </c>
    </row>
    <row r="435" spans="1:28" x14ac:dyDescent="0.3">
      <c r="A435" s="15" t="s">
        <v>863</v>
      </c>
      <c r="B435" s="14" t="s">
        <v>864</v>
      </c>
      <c r="C435" s="14">
        <v>1</v>
      </c>
      <c r="D435" s="14">
        <v>0</v>
      </c>
      <c r="E435" s="17">
        <v>8030354</v>
      </c>
      <c r="F435" s="17">
        <v>0</v>
      </c>
      <c r="G435" s="17">
        <v>0</v>
      </c>
      <c r="H435" s="17">
        <v>5432</v>
      </c>
      <c r="I435" s="17">
        <v>1392852</v>
      </c>
      <c r="J435" s="17">
        <v>1511988</v>
      </c>
      <c r="K435" s="17">
        <v>0</v>
      </c>
      <c r="L435" s="17">
        <v>0</v>
      </c>
      <c r="M435" s="17">
        <v>0</v>
      </c>
      <c r="N435" s="17">
        <v>0</v>
      </c>
      <c r="O435" s="17">
        <v>0</v>
      </c>
      <c r="P435" s="17">
        <v>957825</v>
      </c>
      <c r="Q435" s="17">
        <v>73882</v>
      </c>
      <c r="R435" s="17">
        <v>48457</v>
      </c>
      <c r="S435" s="17">
        <v>13333</v>
      </c>
      <c r="T435" s="17">
        <v>5562</v>
      </c>
      <c r="U435" s="17">
        <v>52717</v>
      </c>
      <c r="V435" s="17">
        <v>15400</v>
      </c>
      <c r="W435" s="17">
        <v>0</v>
      </c>
      <c r="X435" s="17">
        <v>87360</v>
      </c>
      <c r="Y435" s="17">
        <v>0</v>
      </c>
      <c r="Z435" s="17">
        <v>0</v>
      </c>
      <c r="AA435" s="17">
        <v>12195162</v>
      </c>
      <c r="AB435" s="17">
        <v>0</v>
      </c>
    </row>
    <row r="436" spans="1:28" x14ac:dyDescent="0.3">
      <c r="A436" s="15" t="s">
        <v>865</v>
      </c>
      <c r="B436" s="14" t="s">
        <v>866</v>
      </c>
      <c r="C436" s="14">
        <v>1</v>
      </c>
      <c r="D436" s="14">
        <v>0</v>
      </c>
      <c r="E436" s="17">
        <v>5333856</v>
      </c>
      <c r="F436" s="17">
        <v>0</v>
      </c>
      <c r="G436" s="17">
        <v>0</v>
      </c>
      <c r="H436" s="17">
        <v>0</v>
      </c>
      <c r="I436" s="17">
        <v>1052626</v>
      </c>
      <c r="J436" s="17">
        <v>2121796</v>
      </c>
      <c r="K436" s="17">
        <v>0</v>
      </c>
      <c r="L436" s="17">
        <v>0</v>
      </c>
      <c r="M436" s="17">
        <v>0</v>
      </c>
      <c r="N436" s="17">
        <v>0</v>
      </c>
      <c r="O436" s="17">
        <v>0</v>
      </c>
      <c r="P436" s="17">
        <v>753297</v>
      </c>
      <c r="Q436" s="17">
        <v>243261</v>
      </c>
      <c r="R436" s="17">
        <v>164220</v>
      </c>
      <c r="S436" s="17">
        <v>13662</v>
      </c>
      <c r="T436" s="17">
        <v>4704</v>
      </c>
      <c r="U436" s="17">
        <v>55221</v>
      </c>
      <c r="V436" s="17">
        <v>14611</v>
      </c>
      <c r="W436" s="17">
        <v>0</v>
      </c>
      <c r="X436" s="17">
        <v>112800</v>
      </c>
      <c r="Y436" s="17">
        <v>0</v>
      </c>
      <c r="Z436" s="17">
        <v>0</v>
      </c>
      <c r="AA436" s="17">
        <v>9870054</v>
      </c>
      <c r="AB436" s="17">
        <v>0</v>
      </c>
    </row>
    <row r="437" spans="1:28" x14ac:dyDescent="0.3">
      <c r="A437" s="15" t="s">
        <v>867</v>
      </c>
      <c r="B437" s="14" t="s">
        <v>868</v>
      </c>
      <c r="C437" s="14">
        <v>1</v>
      </c>
      <c r="D437" s="14">
        <v>0</v>
      </c>
      <c r="E437" s="17">
        <v>48257712</v>
      </c>
      <c r="F437" s="17">
        <v>859726</v>
      </c>
      <c r="G437" s="17">
        <v>0</v>
      </c>
      <c r="H437" s="17">
        <v>43336</v>
      </c>
      <c r="I437" s="17">
        <v>4799060</v>
      </c>
      <c r="J437" s="17">
        <v>7530347</v>
      </c>
      <c r="K437" s="17">
        <v>0</v>
      </c>
      <c r="L437" s="17">
        <v>0</v>
      </c>
      <c r="M437" s="17">
        <v>0</v>
      </c>
      <c r="N437" s="17">
        <v>0</v>
      </c>
      <c r="O437" s="17">
        <v>0</v>
      </c>
      <c r="P437" s="17">
        <v>3202512</v>
      </c>
      <c r="Q437" s="17">
        <v>1670963</v>
      </c>
      <c r="R437" s="17">
        <v>2154740</v>
      </c>
      <c r="S437" s="17">
        <v>74496</v>
      </c>
      <c r="T437" s="17">
        <v>31081</v>
      </c>
      <c r="U437" s="17">
        <v>269640</v>
      </c>
      <c r="V437" s="17">
        <v>94473</v>
      </c>
      <c r="W437" s="17">
        <v>0</v>
      </c>
      <c r="X437" s="17">
        <v>1814424</v>
      </c>
      <c r="Y437" s="17">
        <v>0</v>
      </c>
      <c r="Z437" s="17">
        <v>0</v>
      </c>
      <c r="AA437" s="17">
        <v>70802510</v>
      </c>
      <c r="AB437" s="17">
        <v>0</v>
      </c>
    </row>
    <row r="438" spans="1:28" x14ac:dyDescent="0.3">
      <c r="A438" s="15" t="s">
        <v>869</v>
      </c>
      <c r="B438" s="14" t="s">
        <v>870</v>
      </c>
      <c r="C438" s="14">
        <v>1</v>
      </c>
      <c r="D438" s="14">
        <v>0</v>
      </c>
      <c r="E438" s="17">
        <v>24854113</v>
      </c>
      <c r="F438" s="17">
        <v>0</v>
      </c>
      <c r="G438" s="17">
        <v>1129414</v>
      </c>
      <c r="H438" s="17">
        <v>0</v>
      </c>
      <c r="I438" s="17">
        <v>4200470</v>
      </c>
      <c r="J438" s="17">
        <v>4025476</v>
      </c>
      <c r="K438" s="17">
        <v>0</v>
      </c>
      <c r="L438" s="17">
        <v>0</v>
      </c>
      <c r="M438" s="17">
        <v>0</v>
      </c>
      <c r="N438" s="17">
        <v>0</v>
      </c>
      <c r="O438" s="17">
        <v>0</v>
      </c>
      <c r="P438" s="17">
        <v>2336922</v>
      </c>
      <c r="Q438" s="17">
        <v>1379974</v>
      </c>
      <c r="R438" s="17">
        <v>662489</v>
      </c>
      <c r="S438" s="17">
        <v>126821</v>
      </c>
      <c r="T438" s="17">
        <v>26014</v>
      </c>
      <c r="U438" s="17">
        <v>467923</v>
      </c>
      <c r="V438" s="17">
        <v>86664</v>
      </c>
      <c r="W438" s="17">
        <v>0</v>
      </c>
      <c r="X438" s="17">
        <v>1401870</v>
      </c>
      <c r="Y438" s="17">
        <v>0</v>
      </c>
      <c r="Z438" s="17">
        <v>0</v>
      </c>
      <c r="AA438" s="17">
        <v>40698150</v>
      </c>
      <c r="AB438" s="17">
        <v>0</v>
      </c>
    </row>
    <row r="439" spans="1:28" x14ac:dyDescent="0.3">
      <c r="A439" s="15" t="s">
        <v>871</v>
      </c>
      <c r="B439" s="14" t="s">
        <v>872</v>
      </c>
      <c r="C439" s="14">
        <v>1</v>
      </c>
      <c r="D439" s="14">
        <v>0</v>
      </c>
      <c r="E439" s="17">
        <v>7699792</v>
      </c>
      <c r="F439" s="17">
        <v>0</v>
      </c>
      <c r="G439" s="17">
        <v>401645</v>
      </c>
      <c r="H439" s="17">
        <v>0</v>
      </c>
      <c r="I439" s="17">
        <v>987257</v>
      </c>
      <c r="J439" s="17">
        <v>1141869</v>
      </c>
      <c r="K439" s="17">
        <v>0</v>
      </c>
      <c r="L439" s="17">
        <v>0</v>
      </c>
      <c r="M439" s="17">
        <v>0</v>
      </c>
      <c r="N439" s="17">
        <v>0</v>
      </c>
      <c r="O439" s="17">
        <v>0</v>
      </c>
      <c r="P439" s="17">
        <v>1968237</v>
      </c>
      <c r="Q439" s="17">
        <v>600031</v>
      </c>
      <c r="R439" s="17">
        <v>67020</v>
      </c>
      <c r="S439" s="17">
        <v>31538</v>
      </c>
      <c r="T439" s="17">
        <v>13801</v>
      </c>
      <c r="U439" s="17">
        <v>126817</v>
      </c>
      <c r="V439" s="17">
        <v>0</v>
      </c>
      <c r="W439" s="17">
        <v>0</v>
      </c>
      <c r="X439" s="17">
        <v>383400</v>
      </c>
      <c r="Y439" s="17">
        <v>0</v>
      </c>
      <c r="Z439" s="17">
        <v>0</v>
      </c>
      <c r="AA439" s="17">
        <v>13421407</v>
      </c>
      <c r="AB439" s="17">
        <v>0</v>
      </c>
    </row>
    <row r="440" spans="1:28" x14ac:dyDescent="0.3">
      <c r="A440" s="15" t="s">
        <v>873</v>
      </c>
      <c r="B440" s="14" t="s">
        <v>874</v>
      </c>
      <c r="C440" s="14">
        <v>1</v>
      </c>
      <c r="D440" s="14">
        <v>0</v>
      </c>
      <c r="E440" s="17">
        <v>52559150</v>
      </c>
      <c r="F440" s="17">
        <v>0</v>
      </c>
      <c r="G440" s="17">
        <v>5419391</v>
      </c>
      <c r="H440" s="17">
        <v>0</v>
      </c>
      <c r="I440" s="17">
        <v>8613098</v>
      </c>
      <c r="J440" s="17">
        <v>2874344</v>
      </c>
      <c r="K440" s="17">
        <v>0</v>
      </c>
      <c r="L440" s="17">
        <v>0</v>
      </c>
      <c r="M440" s="17">
        <v>0</v>
      </c>
      <c r="N440" s="17">
        <v>0</v>
      </c>
      <c r="O440" s="17">
        <v>0</v>
      </c>
      <c r="P440" s="17">
        <v>3983504</v>
      </c>
      <c r="Q440" s="17">
        <v>1945207</v>
      </c>
      <c r="R440" s="17">
        <v>228873</v>
      </c>
      <c r="S440" s="17">
        <v>121428</v>
      </c>
      <c r="T440" s="17">
        <v>50662</v>
      </c>
      <c r="U440" s="17">
        <v>491980</v>
      </c>
      <c r="V440" s="17">
        <v>137905</v>
      </c>
      <c r="W440" s="17">
        <v>0</v>
      </c>
      <c r="X440" s="17">
        <v>859969</v>
      </c>
      <c r="Y440" s="17">
        <v>0</v>
      </c>
      <c r="Z440" s="17">
        <v>0</v>
      </c>
      <c r="AA440" s="17">
        <v>77285511</v>
      </c>
      <c r="AB440" s="17">
        <v>0</v>
      </c>
    </row>
    <row r="441" spans="1:28" x14ac:dyDescent="0.3">
      <c r="A441" s="15" t="s">
        <v>875</v>
      </c>
      <c r="B441" s="14" t="s">
        <v>876</v>
      </c>
      <c r="C441" s="14">
        <v>1</v>
      </c>
      <c r="D441" s="14">
        <v>0</v>
      </c>
      <c r="E441" s="17">
        <v>7463322</v>
      </c>
      <c r="F441" s="17">
        <v>0</v>
      </c>
      <c r="G441" s="17">
        <v>327764</v>
      </c>
      <c r="H441" s="17">
        <v>5274</v>
      </c>
      <c r="I441" s="17">
        <v>1309211</v>
      </c>
      <c r="J441" s="17">
        <v>1665258</v>
      </c>
      <c r="K441" s="17">
        <v>0</v>
      </c>
      <c r="L441" s="17">
        <v>0</v>
      </c>
      <c r="M441" s="17">
        <v>0</v>
      </c>
      <c r="N441" s="17">
        <v>0</v>
      </c>
      <c r="O441" s="17">
        <v>0</v>
      </c>
      <c r="P441" s="17">
        <v>2300623</v>
      </c>
      <c r="Q441" s="17">
        <v>313615</v>
      </c>
      <c r="R441" s="17">
        <v>186172</v>
      </c>
      <c r="S441" s="17">
        <v>42649</v>
      </c>
      <c r="T441" s="17">
        <v>17793</v>
      </c>
      <c r="U441" s="17">
        <v>169857</v>
      </c>
      <c r="V441" s="17">
        <v>19498</v>
      </c>
      <c r="W441" s="17">
        <v>0</v>
      </c>
      <c r="X441" s="17">
        <v>489000</v>
      </c>
      <c r="Y441" s="17">
        <v>0</v>
      </c>
      <c r="Z441" s="17">
        <v>0</v>
      </c>
      <c r="AA441" s="17">
        <v>14310036</v>
      </c>
      <c r="AB441" s="17">
        <v>5071</v>
      </c>
    </row>
    <row r="442" spans="1:28" x14ac:dyDescent="0.3">
      <c r="A442" s="15" t="s">
        <v>877</v>
      </c>
      <c r="B442" s="14" t="s">
        <v>878</v>
      </c>
      <c r="C442" s="14">
        <v>1</v>
      </c>
      <c r="D442" s="14">
        <v>0</v>
      </c>
      <c r="E442" s="17">
        <v>8506946</v>
      </c>
      <c r="F442" s="17">
        <v>0</v>
      </c>
      <c r="G442" s="17">
        <v>257531</v>
      </c>
      <c r="H442" s="17">
        <v>1493</v>
      </c>
      <c r="I442" s="17">
        <v>1623319</v>
      </c>
      <c r="J442" s="17">
        <v>1025229</v>
      </c>
      <c r="K442" s="17">
        <v>0</v>
      </c>
      <c r="L442" s="17">
        <v>0</v>
      </c>
      <c r="M442" s="17">
        <v>0</v>
      </c>
      <c r="N442" s="17">
        <v>0</v>
      </c>
      <c r="O442" s="17">
        <v>0</v>
      </c>
      <c r="P442" s="17">
        <v>1179494</v>
      </c>
      <c r="Q442" s="17">
        <v>498189</v>
      </c>
      <c r="R442" s="17">
        <v>131752</v>
      </c>
      <c r="S442" s="17">
        <v>42304</v>
      </c>
      <c r="T442" s="17">
        <v>17650</v>
      </c>
      <c r="U442" s="17">
        <v>170731</v>
      </c>
      <c r="V442" s="17">
        <v>28704</v>
      </c>
      <c r="W442" s="17">
        <v>0</v>
      </c>
      <c r="X442" s="17">
        <v>464090</v>
      </c>
      <c r="Y442" s="17">
        <v>5860</v>
      </c>
      <c r="Z442" s="17">
        <v>0</v>
      </c>
      <c r="AA442" s="17">
        <v>13953292</v>
      </c>
      <c r="AB442" s="17">
        <v>0</v>
      </c>
    </row>
    <row r="443" spans="1:28" x14ac:dyDescent="0.3">
      <c r="A443" s="15" t="s">
        <v>879</v>
      </c>
      <c r="B443" s="14" t="s">
        <v>880</v>
      </c>
      <c r="C443" s="14">
        <v>1</v>
      </c>
      <c r="D443" s="14">
        <v>0</v>
      </c>
      <c r="E443" s="17">
        <v>6282997</v>
      </c>
      <c r="F443" s="17">
        <v>0</v>
      </c>
      <c r="G443" s="17">
        <v>928893</v>
      </c>
      <c r="H443" s="17">
        <v>0</v>
      </c>
      <c r="I443" s="17">
        <v>1288472</v>
      </c>
      <c r="J443" s="17">
        <v>1053925</v>
      </c>
      <c r="K443" s="17">
        <v>0</v>
      </c>
      <c r="L443" s="17">
        <v>0</v>
      </c>
      <c r="M443" s="17">
        <v>0</v>
      </c>
      <c r="N443" s="17">
        <v>0</v>
      </c>
      <c r="O443" s="17">
        <v>0</v>
      </c>
      <c r="P443" s="17">
        <v>1708835</v>
      </c>
      <c r="Q443" s="17">
        <v>534668</v>
      </c>
      <c r="R443" s="17">
        <v>0</v>
      </c>
      <c r="S443" s="17">
        <v>38874</v>
      </c>
      <c r="T443" s="17">
        <v>16218</v>
      </c>
      <c r="U443" s="17">
        <v>145276</v>
      </c>
      <c r="V443" s="17">
        <v>27004</v>
      </c>
      <c r="W443" s="17">
        <v>0</v>
      </c>
      <c r="X443" s="17">
        <v>374485</v>
      </c>
      <c r="Y443" s="17">
        <v>0</v>
      </c>
      <c r="Z443" s="17">
        <v>0</v>
      </c>
      <c r="AA443" s="17">
        <v>12399647</v>
      </c>
      <c r="AB443" s="17">
        <v>0</v>
      </c>
    </row>
    <row r="444" spans="1:28" x14ac:dyDescent="0.3">
      <c r="A444" s="15" t="s">
        <v>881</v>
      </c>
      <c r="B444" s="14" t="s">
        <v>882</v>
      </c>
      <c r="C444" s="14">
        <v>1</v>
      </c>
      <c r="D444" s="14">
        <v>0</v>
      </c>
      <c r="E444" s="17">
        <v>12906300</v>
      </c>
      <c r="F444" s="17">
        <v>0</v>
      </c>
      <c r="G444" s="17">
        <v>539632</v>
      </c>
      <c r="H444" s="17">
        <v>0</v>
      </c>
      <c r="I444" s="17">
        <v>4122108</v>
      </c>
      <c r="J444" s="17">
        <v>630536</v>
      </c>
      <c r="K444" s="17">
        <v>0</v>
      </c>
      <c r="L444" s="17">
        <v>0</v>
      </c>
      <c r="M444" s="17">
        <v>0</v>
      </c>
      <c r="N444" s="17">
        <v>0</v>
      </c>
      <c r="O444" s="17">
        <v>0</v>
      </c>
      <c r="P444" s="17">
        <v>3147275</v>
      </c>
      <c r="Q444" s="17">
        <v>405237</v>
      </c>
      <c r="R444" s="17">
        <v>395044</v>
      </c>
      <c r="S444" s="17">
        <v>53630</v>
      </c>
      <c r="T444" s="17">
        <v>30780</v>
      </c>
      <c r="U444" s="17">
        <v>268369</v>
      </c>
      <c r="V444" s="17">
        <v>27690</v>
      </c>
      <c r="W444" s="17">
        <v>0</v>
      </c>
      <c r="X444" s="17">
        <v>991100</v>
      </c>
      <c r="Y444" s="17">
        <v>23753</v>
      </c>
      <c r="Z444" s="17">
        <v>0</v>
      </c>
      <c r="AA444" s="17">
        <v>23541454</v>
      </c>
      <c r="AB444" s="17">
        <v>0</v>
      </c>
    </row>
    <row r="445" spans="1:28" x14ac:dyDescent="0.3">
      <c r="A445" s="15" t="s">
        <v>883</v>
      </c>
      <c r="B445" s="14" t="s">
        <v>884</v>
      </c>
      <c r="C445" s="14">
        <v>0</v>
      </c>
      <c r="D445" s="14">
        <v>1</v>
      </c>
      <c r="E445" s="17">
        <v>0</v>
      </c>
      <c r="F445" s="17">
        <v>0</v>
      </c>
      <c r="G445" s="17">
        <v>0</v>
      </c>
      <c r="H445" s="17">
        <v>0</v>
      </c>
      <c r="I445" s="17">
        <v>0</v>
      </c>
      <c r="J445" s="17">
        <v>0</v>
      </c>
      <c r="K445" s="17">
        <v>0</v>
      </c>
      <c r="L445" s="17">
        <v>0</v>
      </c>
      <c r="M445" s="17">
        <v>0</v>
      </c>
      <c r="N445" s="17">
        <v>0</v>
      </c>
      <c r="O445" s="17">
        <v>0</v>
      </c>
      <c r="P445" s="17">
        <v>0</v>
      </c>
      <c r="Q445" s="17">
        <v>0</v>
      </c>
      <c r="R445" s="17">
        <v>0</v>
      </c>
      <c r="S445" s="17">
        <v>0</v>
      </c>
      <c r="T445" s="17">
        <v>0</v>
      </c>
      <c r="U445" s="17">
        <v>0</v>
      </c>
      <c r="V445" s="17">
        <v>0</v>
      </c>
      <c r="W445" s="17">
        <v>0</v>
      </c>
      <c r="X445" s="17">
        <v>0</v>
      </c>
      <c r="Y445" s="17">
        <v>0</v>
      </c>
      <c r="Z445" s="17">
        <v>0</v>
      </c>
      <c r="AA445" s="17">
        <v>0</v>
      </c>
      <c r="AB445" s="17">
        <v>0</v>
      </c>
    </row>
    <row r="446" spans="1:28" x14ac:dyDescent="0.3">
      <c r="A446" s="15" t="s">
        <v>885</v>
      </c>
      <c r="B446" s="14" t="s">
        <v>886</v>
      </c>
      <c r="C446" s="14">
        <v>1</v>
      </c>
      <c r="D446" s="14">
        <v>0</v>
      </c>
      <c r="E446" s="17">
        <v>11925685</v>
      </c>
      <c r="F446" s="17">
        <v>0</v>
      </c>
      <c r="G446" s="17">
        <v>0</v>
      </c>
      <c r="H446" s="17">
        <v>105145</v>
      </c>
      <c r="I446" s="17">
        <v>1847628</v>
      </c>
      <c r="J446" s="17">
        <v>1513332</v>
      </c>
      <c r="K446" s="17">
        <v>0</v>
      </c>
      <c r="L446" s="17">
        <v>0</v>
      </c>
      <c r="M446" s="17">
        <v>0</v>
      </c>
      <c r="N446" s="17">
        <v>0</v>
      </c>
      <c r="O446" s="17">
        <v>0</v>
      </c>
      <c r="P446" s="17">
        <v>2076975</v>
      </c>
      <c r="Q446" s="17">
        <v>454329</v>
      </c>
      <c r="R446" s="17">
        <v>122069</v>
      </c>
      <c r="S446" s="17">
        <v>14456</v>
      </c>
      <c r="T446" s="17">
        <v>6031</v>
      </c>
      <c r="U446" s="17">
        <v>56328</v>
      </c>
      <c r="V446" s="17">
        <v>20318</v>
      </c>
      <c r="W446" s="17">
        <v>0</v>
      </c>
      <c r="X446" s="17">
        <v>157825</v>
      </c>
      <c r="Y446" s="17">
        <v>0</v>
      </c>
      <c r="Z446" s="17">
        <v>0</v>
      </c>
      <c r="AA446" s="17">
        <v>18300121</v>
      </c>
      <c r="AB446" s="17">
        <v>0</v>
      </c>
    </row>
    <row r="447" spans="1:28" x14ac:dyDescent="0.3">
      <c r="A447" s="15" t="s">
        <v>887</v>
      </c>
      <c r="B447" s="14" t="s">
        <v>888</v>
      </c>
      <c r="C447" s="14">
        <v>1</v>
      </c>
      <c r="D447" s="14">
        <v>0</v>
      </c>
      <c r="E447" s="17">
        <v>12711152</v>
      </c>
      <c r="F447" s="17">
        <v>0</v>
      </c>
      <c r="G447" s="17">
        <v>0</v>
      </c>
      <c r="H447" s="17">
        <v>0</v>
      </c>
      <c r="I447" s="17">
        <v>1563993</v>
      </c>
      <c r="J447" s="17">
        <v>2069272</v>
      </c>
      <c r="K447" s="17">
        <v>0</v>
      </c>
      <c r="L447" s="17">
        <v>0</v>
      </c>
      <c r="M447" s="17">
        <v>0</v>
      </c>
      <c r="N447" s="17">
        <v>0</v>
      </c>
      <c r="O447" s="17">
        <v>0</v>
      </c>
      <c r="P447" s="17">
        <v>1815843</v>
      </c>
      <c r="Q447" s="17">
        <v>718130</v>
      </c>
      <c r="R447" s="17">
        <v>0</v>
      </c>
      <c r="S447" s="17">
        <v>17527</v>
      </c>
      <c r="T447" s="17">
        <v>7312</v>
      </c>
      <c r="U447" s="17">
        <v>67396</v>
      </c>
      <c r="V447" s="17">
        <v>22737</v>
      </c>
      <c r="W447" s="17">
        <v>0</v>
      </c>
      <c r="X447" s="17">
        <v>244845</v>
      </c>
      <c r="Y447" s="17">
        <v>26193</v>
      </c>
      <c r="Z447" s="17">
        <v>0</v>
      </c>
      <c r="AA447" s="17">
        <v>19264400</v>
      </c>
      <c r="AB447" s="17">
        <v>0</v>
      </c>
    </row>
    <row r="448" spans="1:28" x14ac:dyDescent="0.3">
      <c r="A448" s="15" t="s">
        <v>889</v>
      </c>
      <c r="B448" s="14" t="s">
        <v>890</v>
      </c>
      <c r="C448" s="14">
        <v>1</v>
      </c>
      <c r="D448" s="14">
        <v>0</v>
      </c>
      <c r="E448" s="17">
        <v>3692497</v>
      </c>
      <c r="F448" s="17">
        <v>0</v>
      </c>
      <c r="G448" s="17">
        <v>326146</v>
      </c>
      <c r="H448" s="17">
        <v>0</v>
      </c>
      <c r="I448" s="17">
        <v>426904</v>
      </c>
      <c r="J448" s="17">
        <v>680454</v>
      </c>
      <c r="K448" s="17">
        <v>0</v>
      </c>
      <c r="L448" s="17">
        <v>0</v>
      </c>
      <c r="M448" s="17">
        <v>0</v>
      </c>
      <c r="N448" s="17">
        <v>0</v>
      </c>
      <c r="O448" s="17">
        <v>0</v>
      </c>
      <c r="P448" s="17">
        <v>332322</v>
      </c>
      <c r="Q448" s="17">
        <v>0</v>
      </c>
      <c r="R448" s="17">
        <v>0</v>
      </c>
      <c r="S448" s="17">
        <v>3805</v>
      </c>
      <c r="T448" s="17">
        <v>1587</v>
      </c>
      <c r="U448" s="17">
        <v>14796</v>
      </c>
      <c r="V448" s="17">
        <v>1636</v>
      </c>
      <c r="W448" s="17">
        <v>0</v>
      </c>
      <c r="X448" s="17">
        <v>103120</v>
      </c>
      <c r="Y448" s="17">
        <v>0</v>
      </c>
      <c r="Z448" s="17">
        <v>0</v>
      </c>
      <c r="AA448" s="17">
        <v>5583267</v>
      </c>
      <c r="AB448" s="17">
        <v>0</v>
      </c>
    </row>
    <row r="449" spans="1:28" x14ac:dyDescent="0.3">
      <c r="A449" s="15" t="s">
        <v>891</v>
      </c>
      <c r="B449" s="14" t="s">
        <v>892</v>
      </c>
      <c r="C449" s="14">
        <v>1</v>
      </c>
      <c r="D449" s="14">
        <v>0</v>
      </c>
      <c r="E449" s="17">
        <v>1897076</v>
      </c>
      <c r="F449" s="17">
        <v>0</v>
      </c>
      <c r="G449" s="17">
        <v>0</v>
      </c>
      <c r="H449" s="17">
        <v>0</v>
      </c>
      <c r="I449" s="17">
        <v>425484</v>
      </c>
      <c r="J449" s="17">
        <v>152150</v>
      </c>
      <c r="K449" s="17">
        <v>0</v>
      </c>
      <c r="L449" s="17">
        <v>0</v>
      </c>
      <c r="M449" s="17">
        <v>0</v>
      </c>
      <c r="N449" s="17">
        <v>0</v>
      </c>
      <c r="O449" s="17">
        <v>0</v>
      </c>
      <c r="P449" s="17">
        <v>412311</v>
      </c>
      <c r="Q449" s="17">
        <v>0</v>
      </c>
      <c r="R449" s="17">
        <v>0</v>
      </c>
      <c r="S449" s="17">
        <v>5468</v>
      </c>
      <c r="T449" s="17">
        <v>2281</v>
      </c>
      <c r="U449" s="17">
        <v>20796</v>
      </c>
      <c r="V449" s="17">
        <v>2730</v>
      </c>
      <c r="W449" s="17">
        <v>0</v>
      </c>
      <c r="X449" s="17">
        <v>54000</v>
      </c>
      <c r="Y449" s="17">
        <v>0</v>
      </c>
      <c r="Z449" s="17">
        <v>0</v>
      </c>
      <c r="AA449" s="17">
        <v>2972296</v>
      </c>
      <c r="AB449" s="17">
        <v>0</v>
      </c>
    </row>
    <row r="450" spans="1:28" x14ac:dyDescent="0.3">
      <c r="A450" s="15" t="s">
        <v>893</v>
      </c>
      <c r="B450" s="14" t="s">
        <v>894</v>
      </c>
      <c r="C450" s="14">
        <v>1</v>
      </c>
      <c r="D450" s="14">
        <v>0</v>
      </c>
      <c r="E450" s="17">
        <v>20514941</v>
      </c>
      <c r="F450" s="17">
        <v>0</v>
      </c>
      <c r="G450" s="17">
        <v>0</v>
      </c>
      <c r="H450" s="17">
        <v>0</v>
      </c>
      <c r="I450" s="17">
        <v>1596442</v>
      </c>
      <c r="J450" s="17">
        <v>3602484</v>
      </c>
      <c r="K450" s="17">
        <v>0</v>
      </c>
      <c r="L450" s="17">
        <v>0</v>
      </c>
      <c r="M450" s="17">
        <v>0</v>
      </c>
      <c r="N450" s="17">
        <v>0</v>
      </c>
      <c r="O450" s="17">
        <v>0</v>
      </c>
      <c r="P450" s="17">
        <v>2650555</v>
      </c>
      <c r="Q450" s="17">
        <v>515593</v>
      </c>
      <c r="R450" s="17">
        <v>0</v>
      </c>
      <c r="S450" s="17">
        <v>22725</v>
      </c>
      <c r="T450" s="17">
        <v>9481</v>
      </c>
      <c r="U450" s="17">
        <v>88715</v>
      </c>
      <c r="V450" s="17">
        <v>30287</v>
      </c>
      <c r="W450" s="17">
        <v>0</v>
      </c>
      <c r="X450" s="17">
        <v>331708</v>
      </c>
      <c r="Y450" s="17">
        <v>0</v>
      </c>
      <c r="Z450" s="17">
        <v>0</v>
      </c>
      <c r="AA450" s="17">
        <v>29362931</v>
      </c>
      <c r="AB450" s="17">
        <v>0</v>
      </c>
    </row>
    <row r="451" spans="1:28" x14ac:dyDescent="0.3">
      <c r="A451" s="15" t="s">
        <v>895</v>
      </c>
      <c r="B451" s="14" t="s">
        <v>896</v>
      </c>
      <c r="C451" s="14">
        <v>1</v>
      </c>
      <c r="D451" s="14">
        <v>0</v>
      </c>
      <c r="E451" s="17">
        <v>2897063</v>
      </c>
      <c r="F451" s="17">
        <v>0</v>
      </c>
      <c r="G451" s="17">
        <v>69877</v>
      </c>
      <c r="H451" s="17">
        <v>0</v>
      </c>
      <c r="I451" s="17">
        <v>379043</v>
      </c>
      <c r="J451" s="17">
        <v>154950</v>
      </c>
      <c r="K451" s="17">
        <v>0</v>
      </c>
      <c r="L451" s="17">
        <v>0</v>
      </c>
      <c r="M451" s="17">
        <v>0</v>
      </c>
      <c r="N451" s="17">
        <v>0</v>
      </c>
      <c r="O451" s="17">
        <v>0</v>
      </c>
      <c r="P451" s="17">
        <v>400139</v>
      </c>
      <c r="Q451" s="17">
        <v>40946</v>
      </c>
      <c r="R451" s="17">
        <v>0</v>
      </c>
      <c r="S451" s="17">
        <v>3596</v>
      </c>
      <c r="T451" s="17">
        <v>1500</v>
      </c>
      <c r="U451" s="17">
        <v>12815</v>
      </c>
      <c r="V451" s="17">
        <v>2672</v>
      </c>
      <c r="W451" s="17">
        <v>0</v>
      </c>
      <c r="X451" s="17">
        <v>72000</v>
      </c>
      <c r="Y451" s="17">
        <v>67</v>
      </c>
      <c r="Z451" s="17">
        <v>0</v>
      </c>
      <c r="AA451" s="17">
        <v>4034668</v>
      </c>
      <c r="AB451" s="17">
        <v>0</v>
      </c>
    </row>
    <row r="452" spans="1:28" x14ac:dyDescent="0.3">
      <c r="A452" s="15" t="s">
        <v>897</v>
      </c>
      <c r="B452" s="14" t="s">
        <v>898</v>
      </c>
      <c r="C452" s="14">
        <v>1</v>
      </c>
      <c r="D452" s="14">
        <v>0</v>
      </c>
      <c r="E452" s="17">
        <v>5201783</v>
      </c>
      <c r="F452" s="17">
        <v>0</v>
      </c>
      <c r="G452" s="17">
        <v>164835</v>
      </c>
      <c r="H452" s="17">
        <v>0</v>
      </c>
      <c r="I452" s="17">
        <v>694436</v>
      </c>
      <c r="J452" s="17">
        <v>530720</v>
      </c>
      <c r="K452" s="17">
        <v>0</v>
      </c>
      <c r="L452" s="17">
        <v>0</v>
      </c>
      <c r="M452" s="17">
        <v>0</v>
      </c>
      <c r="N452" s="17">
        <v>0</v>
      </c>
      <c r="O452" s="17">
        <v>0</v>
      </c>
      <c r="P452" s="17">
        <v>695264</v>
      </c>
      <c r="Q452" s="17">
        <v>0</v>
      </c>
      <c r="R452" s="17">
        <v>0</v>
      </c>
      <c r="S452" s="17">
        <v>6202</v>
      </c>
      <c r="T452" s="17">
        <v>2485</v>
      </c>
      <c r="U452" s="17">
        <v>23825</v>
      </c>
      <c r="V452" s="17">
        <v>7925</v>
      </c>
      <c r="W452" s="17">
        <v>0</v>
      </c>
      <c r="X452" s="17">
        <v>103377</v>
      </c>
      <c r="Y452" s="17">
        <v>0</v>
      </c>
      <c r="Z452" s="17">
        <v>0</v>
      </c>
      <c r="AA452" s="17">
        <v>7430852</v>
      </c>
      <c r="AB452" s="17">
        <v>0</v>
      </c>
    </row>
    <row r="453" spans="1:28" x14ac:dyDescent="0.3">
      <c r="A453" s="15" t="s">
        <v>899</v>
      </c>
      <c r="B453" s="14" t="s">
        <v>900</v>
      </c>
      <c r="C453" s="14">
        <v>1</v>
      </c>
      <c r="D453" s="14">
        <v>0</v>
      </c>
      <c r="E453" s="17">
        <v>6181054</v>
      </c>
      <c r="F453" s="17">
        <v>0</v>
      </c>
      <c r="G453" s="17">
        <v>0</v>
      </c>
      <c r="H453" s="17">
        <v>0</v>
      </c>
      <c r="I453" s="17">
        <v>950573</v>
      </c>
      <c r="J453" s="17">
        <v>690714</v>
      </c>
      <c r="K453" s="17">
        <v>0</v>
      </c>
      <c r="L453" s="17">
        <v>0</v>
      </c>
      <c r="M453" s="17">
        <v>0</v>
      </c>
      <c r="N453" s="17">
        <v>0</v>
      </c>
      <c r="O453" s="17">
        <v>0</v>
      </c>
      <c r="P453" s="17">
        <v>1140758</v>
      </c>
      <c r="Q453" s="17">
        <v>360280</v>
      </c>
      <c r="R453" s="17">
        <v>113716</v>
      </c>
      <c r="S453" s="17">
        <v>8569</v>
      </c>
      <c r="T453" s="17">
        <v>3332</v>
      </c>
      <c r="U453" s="17">
        <v>31455</v>
      </c>
      <c r="V453" s="17">
        <v>11324</v>
      </c>
      <c r="W453" s="17">
        <v>0</v>
      </c>
      <c r="X453" s="17">
        <v>94222</v>
      </c>
      <c r="Y453" s="17">
        <v>0</v>
      </c>
      <c r="Z453" s="17">
        <v>0</v>
      </c>
      <c r="AA453" s="17">
        <v>9585997</v>
      </c>
      <c r="AB453" s="17">
        <v>0</v>
      </c>
    </row>
    <row r="454" spans="1:28" x14ac:dyDescent="0.3">
      <c r="A454" s="15" t="s">
        <v>901</v>
      </c>
      <c r="B454" s="14" t="s">
        <v>902</v>
      </c>
      <c r="C454" s="14">
        <v>1</v>
      </c>
      <c r="D454" s="14">
        <v>0</v>
      </c>
      <c r="E454" s="17">
        <v>7280038</v>
      </c>
      <c r="F454" s="17">
        <v>0</v>
      </c>
      <c r="G454" s="17">
        <v>0</v>
      </c>
      <c r="H454" s="17">
        <v>0</v>
      </c>
      <c r="I454" s="17">
        <v>1009341</v>
      </c>
      <c r="J454" s="17">
        <v>973041</v>
      </c>
      <c r="K454" s="17">
        <v>0</v>
      </c>
      <c r="L454" s="17">
        <v>0</v>
      </c>
      <c r="M454" s="17">
        <v>0</v>
      </c>
      <c r="N454" s="17">
        <v>0</v>
      </c>
      <c r="O454" s="17">
        <v>0</v>
      </c>
      <c r="P454" s="17">
        <v>1121055</v>
      </c>
      <c r="Q454" s="17">
        <v>401431</v>
      </c>
      <c r="R454" s="17">
        <v>0</v>
      </c>
      <c r="S454" s="17">
        <v>9573</v>
      </c>
      <c r="T454" s="17">
        <v>3993</v>
      </c>
      <c r="U454" s="17">
        <v>36931</v>
      </c>
      <c r="V454" s="17">
        <v>12372</v>
      </c>
      <c r="W454" s="17">
        <v>0</v>
      </c>
      <c r="X454" s="17">
        <v>141019</v>
      </c>
      <c r="Y454" s="17">
        <v>0</v>
      </c>
      <c r="Z454" s="17">
        <v>0</v>
      </c>
      <c r="AA454" s="17">
        <v>10988794</v>
      </c>
      <c r="AB454" s="17">
        <v>0</v>
      </c>
    </row>
    <row r="455" spans="1:28" x14ac:dyDescent="0.3">
      <c r="A455" s="15" t="s">
        <v>903</v>
      </c>
      <c r="B455" s="14" t="s">
        <v>904</v>
      </c>
      <c r="C455" s="14">
        <v>1</v>
      </c>
      <c r="D455" s="14">
        <v>0</v>
      </c>
      <c r="E455" s="17">
        <v>25994391</v>
      </c>
      <c r="F455" s="17">
        <v>0</v>
      </c>
      <c r="G455" s="17">
        <v>0</v>
      </c>
      <c r="H455" s="17">
        <v>0</v>
      </c>
      <c r="I455" s="17">
        <v>1938346</v>
      </c>
      <c r="J455" s="17">
        <v>3829857</v>
      </c>
      <c r="K455" s="17">
        <v>0</v>
      </c>
      <c r="L455" s="17">
        <v>0</v>
      </c>
      <c r="M455" s="17">
        <v>0</v>
      </c>
      <c r="N455" s="17">
        <v>0</v>
      </c>
      <c r="O455" s="17">
        <v>0</v>
      </c>
      <c r="P455" s="17">
        <v>3704532</v>
      </c>
      <c r="Q455" s="17">
        <v>1776107</v>
      </c>
      <c r="R455" s="17">
        <v>125683</v>
      </c>
      <c r="S455" s="17">
        <v>39473</v>
      </c>
      <c r="T455" s="17">
        <v>16468</v>
      </c>
      <c r="U455" s="17">
        <v>146790</v>
      </c>
      <c r="V455" s="17">
        <v>53310</v>
      </c>
      <c r="W455" s="17">
        <v>0</v>
      </c>
      <c r="X455" s="17">
        <v>881886</v>
      </c>
      <c r="Y455" s="17">
        <v>0</v>
      </c>
      <c r="Z455" s="17">
        <v>0</v>
      </c>
      <c r="AA455" s="17">
        <v>38506843</v>
      </c>
      <c r="AB455" s="17">
        <v>0</v>
      </c>
    </row>
    <row r="456" spans="1:28" x14ac:dyDescent="0.3">
      <c r="A456" s="15" t="s">
        <v>905</v>
      </c>
      <c r="B456" s="14" t="s">
        <v>906</v>
      </c>
      <c r="C456" s="14">
        <v>1</v>
      </c>
      <c r="D456" s="14">
        <v>0</v>
      </c>
      <c r="E456" s="17">
        <v>3919972</v>
      </c>
      <c r="F456" s="17">
        <v>0</v>
      </c>
      <c r="G456" s="17">
        <v>154897</v>
      </c>
      <c r="H456" s="17">
        <v>0</v>
      </c>
      <c r="I456" s="17">
        <v>520946</v>
      </c>
      <c r="J456" s="17">
        <v>447049</v>
      </c>
      <c r="K456" s="17">
        <v>0</v>
      </c>
      <c r="L456" s="17">
        <v>0</v>
      </c>
      <c r="M456" s="17">
        <v>0</v>
      </c>
      <c r="N456" s="17">
        <v>0</v>
      </c>
      <c r="O456" s="17">
        <v>0</v>
      </c>
      <c r="P456" s="17">
        <v>676655</v>
      </c>
      <c r="Q456" s="17">
        <v>200026</v>
      </c>
      <c r="R456" s="17">
        <v>0</v>
      </c>
      <c r="S456" s="17">
        <v>4734</v>
      </c>
      <c r="T456" s="17">
        <v>1957</v>
      </c>
      <c r="U456" s="17">
        <v>18466</v>
      </c>
      <c r="V456" s="17">
        <v>4596</v>
      </c>
      <c r="W456" s="17">
        <v>0</v>
      </c>
      <c r="X456" s="17">
        <v>83628</v>
      </c>
      <c r="Y456" s="17">
        <v>0</v>
      </c>
      <c r="Z456" s="17">
        <v>0</v>
      </c>
      <c r="AA456" s="17">
        <v>6032926</v>
      </c>
      <c r="AB456" s="17">
        <v>0</v>
      </c>
    </row>
    <row r="457" spans="1:28" x14ac:dyDescent="0.3">
      <c r="A457" s="15" t="s">
        <v>907</v>
      </c>
      <c r="B457" s="14" t="s">
        <v>908</v>
      </c>
      <c r="C457" s="14">
        <v>1</v>
      </c>
      <c r="D457" s="14">
        <v>0</v>
      </c>
      <c r="E457" s="17">
        <v>11444435</v>
      </c>
      <c r="F457" s="17">
        <v>0</v>
      </c>
      <c r="G457" s="17">
        <v>0</v>
      </c>
      <c r="H457" s="17">
        <v>0</v>
      </c>
      <c r="I457" s="17">
        <v>1303675</v>
      </c>
      <c r="J457" s="17">
        <v>1706185</v>
      </c>
      <c r="K457" s="17">
        <v>0</v>
      </c>
      <c r="L457" s="17">
        <v>0</v>
      </c>
      <c r="M457" s="17">
        <v>0</v>
      </c>
      <c r="N457" s="17">
        <v>0</v>
      </c>
      <c r="O457" s="17">
        <v>0</v>
      </c>
      <c r="P457" s="17">
        <v>1710189</v>
      </c>
      <c r="Q457" s="17">
        <v>772900</v>
      </c>
      <c r="R457" s="17">
        <v>35092</v>
      </c>
      <c r="S457" s="17">
        <v>14127</v>
      </c>
      <c r="T457" s="17">
        <v>5893</v>
      </c>
      <c r="U457" s="17">
        <v>54872</v>
      </c>
      <c r="V457" s="17">
        <v>19581</v>
      </c>
      <c r="W457" s="17">
        <v>0</v>
      </c>
      <c r="X457" s="17">
        <v>311543</v>
      </c>
      <c r="Y457" s="17">
        <v>0</v>
      </c>
      <c r="Z457" s="17">
        <v>0</v>
      </c>
      <c r="AA457" s="17">
        <v>17378492</v>
      </c>
      <c r="AB457" s="17">
        <v>0</v>
      </c>
    </row>
    <row r="458" spans="1:28" x14ac:dyDescent="0.3">
      <c r="A458" s="15" t="s">
        <v>909</v>
      </c>
      <c r="B458" s="14" t="s">
        <v>910</v>
      </c>
      <c r="C458" s="14">
        <v>1</v>
      </c>
      <c r="D458" s="14">
        <v>0</v>
      </c>
      <c r="E458" s="17">
        <v>20358783</v>
      </c>
      <c r="F458" s="17">
        <v>0</v>
      </c>
      <c r="G458" s="17">
        <v>0</v>
      </c>
      <c r="H458" s="17">
        <v>0</v>
      </c>
      <c r="I458" s="17">
        <v>843711</v>
      </c>
      <c r="J458" s="17">
        <v>4801647</v>
      </c>
      <c r="K458" s="17">
        <v>0</v>
      </c>
      <c r="L458" s="17">
        <v>0</v>
      </c>
      <c r="M458" s="17">
        <v>0</v>
      </c>
      <c r="N458" s="17">
        <v>0</v>
      </c>
      <c r="O458" s="17">
        <v>0</v>
      </c>
      <c r="P458" s="17">
        <v>3344907</v>
      </c>
      <c r="Q458" s="17">
        <v>538431</v>
      </c>
      <c r="R458" s="17">
        <v>187445</v>
      </c>
      <c r="S458" s="17">
        <v>22231</v>
      </c>
      <c r="T458" s="17">
        <v>9275</v>
      </c>
      <c r="U458" s="17">
        <v>85861</v>
      </c>
      <c r="V458" s="17">
        <v>31316</v>
      </c>
      <c r="W458" s="17">
        <v>0</v>
      </c>
      <c r="X458" s="17">
        <v>232769</v>
      </c>
      <c r="Y458" s="17">
        <v>0</v>
      </c>
      <c r="Z458" s="17">
        <v>0</v>
      </c>
      <c r="AA458" s="17">
        <v>30456376</v>
      </c>
      <c r="AB458" s="17">
        <v>0</v>
      </c>
    </row>
    <row r="459" spans="1:28" x14ac:dyDescent="0.3">
      <c r="A459" s="15" t="s">
        <v>911</v>
      </c>
      <c r="B459" s="14" t="s">
        <v>912</v>
      </c>
      <c r="C459" s="14">
        <v>1</v>
      </c>
      <c r="D459" s="14">
        <v>0</v>
      </c>
      <c r="E459" s="17">
        <v>6517200</v>
      </c>
      <c r="F459" s="17">
        <v>0</v>
      </c>
      <c r="G459" s="17">
        <v>0</v>
      </c>
      <c r="H459" s="17">
        <v>0</v>
      </c>
      <c r="I459" s="17">
        <v>566426</v>
      </c>
      <c r="J459" s="17">
        <v>1493864</v>
      </c>
      <c r="K459" s="17">
        <v>0</v>
      </c>
      <c r="L459" s="17">
        <v>0</v>
      </c>
      <c r="M459" s="17">
        <v>0</v>
      </c>
      <c r="N459" s="17">
        <v>0</v>
      </c>
      <c r="O459" s="17">
        <v>0</v>
      </c>
      <c r="P459" s="17">
        <v>1460893</v>
      </c>
      <c r="Q459" s="17">
        <v>377179</v>
      </c>
      <c r="R459" s="17">
        <v>0</v>
      </c>
      <c r="S459" s="17">
        <v>10981</v>
      </c>
      <c r="T459" s="17">
        <v>4581</v>
      </c>
      <c r="U459" s="17">
        <v>42173</v>
      </c>
      <c r="V459" s="17">
        <v>14706</v>
      </c>
      <c r="W459" s="17">
        <v>0</v>
      </c>
      <c r="X459" s="17">
        <v>99852</v>
      </c>
      <c r="Y459" s="17">
        <v>0</v>
      </c>
      <c r="Z459" s="17">
        <v>0</v>
      </c>
      <c r="AA459" s="17">
        <v>10587855</v>
      </c>
      <c r="AB459" s="17">
        <v>0</v>
      </c>
    </row>
    <row r="460" spans="1:28" x14ac:dyDescent="0.3">
      <c r="A460" s="15" t="s">
        <v>913</v>
      </c>
      <c r="B460" s="14" t="s">
        <v>914</v>
      </c>
      <c r="C460" s="14">
        <v>1</v>
      </c>
      <c r="D460" s="14">
        <v>0</v>
      </c>
      <c r="E460" s="17">
        <v>4706941</v>
      </c>
      <c r="F460" s="17">
        <v>0</v>
      </c>
      <c r="G460" s="17">
        <v>0</v>
      </c>
      <c r="H460" s="17">
        <v>0</v>
      </c>
      <c r="I460" s="17">
        <v>671049</v>
      </c>
      <c r="J460" s="17">
        <v>465719</v>
      </c>
      <c r="K460" s="17">
        <v>0</v>
      </c>
      <c r="L460" s="17">
        <v>0</v>
      </c>
      <c r="M460" s="17">
        <v>0</v>
      </c>
      <c r="N460" s="17">
        <v>0</v>
      </c>
      <c r="O460" s="17">
        <v>0</v>
      </c>
      <c r="P460" s="17">
        <v>706489</v>
      </c>
      <c r="Q460" s="17">
        <v>266881</v>
      </c>
      <c r="R460" s="17">
        <v>0</v>
      </c>
      <c r="S460" s="17">
        <v>5303</v>
      </c>
      <c r="T460" s="17">
        <v>2212</v>
      </c>
      <c r="U460" s="17">
        <v>20563</v>
      </c>
      <c r="V460" s="17">
        <v>5475</v>
      </c>
      <c r="W460" s="17">
        <v>0</v>
      </c>
      <c r="X460" s="17">
        <v>74619</v>
      </c>
      <c r="Y460" s="17">
        <v>0</v>
      </c>
      <c r="Z460" s="17">
        <v>0</v>
      </c>
      <c r="AA460" s="17">
        <v>6925251</v>
      </c>
      <c r="AB460" s="17">
        <v>0</v>
      </c>
    </row>
    <row r="461" spans="1:28" x14ac:dyDescent="0.3">
      <c r="A461" s="15" t="s">
        <v>915</v>
      </c>
      <c r="B461" s="14" t="s">
        <v>916</v>
      </c>
      <c r="C461" s="14">
        <v>1</v>
      </c>
      <c r="D461" s="14">
        <v>0</v>
      </c>
      <c r="E461" s="17">
        <v>10663953</v>
      </c>
      <c r="F461" s="17">
        <v>0</v>
      </c>
      <c r="G461" s="17">
        <v>0</v>
      </c>
      <c r="H461" s="17">
        <v>0</v>
      </c>
      <c r="I461" s="17">
        <v>1370524</v>
      </c>
      <c r="J461" s="17">
        <v>3274996</v>
      </c>
      <c r="K461" s="17">
        <v>0</v>
      </c>
      <c r="L461" s="17">
        <v>0</v>
      </c>
      <c r="M461" s="17">
        <v>0</v>
      </c>
      <c r="N461" s="17">
        <v>0</v>
      </c>
      <c r="O461" s="17">
        <v>0</v>
      </c>
      <c r="P461" s="17">
        <v>1797914</v>
      </c>
      <c r="Q461" s="17">
        <v>596294</v>
      </c>
      <c r="R461" s="17">
        <v>302545</v>
      </c>
      <c r="S461" s="17">
        <v>18606</v>
      </c>
      <c r="T461" s="17">
        <v>7762</v>
      </c>
      <c r="U461" s="17">
        <v>72696</v>
      </c>
      <c r="V461" s="17">
        <v>22813</v>
      </c>
      <c r="W461" s="17">
        <v>0</v>
      </c>
      <c r="X461" s="17">
        <v>175250</v>
      </c>
      <c r="Y461" s="17">
        <v>0</v>
      </c>
      <c r="Z461" s="17">
        <v>0</v>
      </c>
      <c r="AA461" s="17">
        <v>18303353</v>
      </c>
      <c r="AB461" s="17">
        <v>0</v>
      </c>
    </row>
    <row r="462" spans="1:28" x14ac:dyDescent="0.3">
      <c r="A462" s="15" t="s">
        <v>917</v>
      </c>
      <c r="B462" s="14" t="s">
        <v>918</v>
      </c>
      <c r="C462" s="14">
        <v>1</v>
      </c>
      <c r="D462" s="14">
        <v>0</v>
      </c>
      <c r="E462" s="17">
        <v>8389016</v>
      </c>
      <c r="F462" s="17">
        <v>0</v>
      </c>
      <c r="G462" s="17">
        <v>0</v>
      </c>
      <c r="H462" s="17">
        <v>0</v>
      </c>
      <c r="I462" s="17">
        <v>1124766</v>
      </c>
      <c r="J462" s="17">
        <v>1803902</v>
      </c>
      <c r="K462" s="17">
        <v>22442</v>
      </c>
      <c r="L462" s="17">
        <v>0</v>
      </c>
      <c r="M462" s="17">
        <v>0</v>
      </c>
      <c r="N462" s="17">
        <v>0</v>
      </c>
      <c r="O462" s="17">
        <v>0</v>
      </c>
      <c r="P462" s="17">
        <v>1006147</v>
      </c>
      <c r="Q462" s="17">
        <v>214828</v>
      </c>
      <c r="R462" s="17">
        <v>92012</v>
      </c>
      <c r="S462" s="17">
        <v>7026</v>
      </c>
      <c r="T462" s="17">
        <v>2931</v>
      </c>
      <c r="U462" s="17">
        <v>26504</v>
      </c>
      <c r="V462" s="17">
        <v>8842</v>
      </c>
      <c r="W462" s="17">
        <v>0</v>
      </c>
      <c r="X462" s="17">
        <v>316780</v>
      </c>
      <c r="Y462" s="17">
        <v>0</v>
      </c>
      <c r="Z462" s="17">
        <v>0</v>
      </c>
      <c r="AA462" s="17">
        <v>13015196</v>
      </c>
      <c r="AB462" s="17">
        <v>0</v>
      </c>
    </row>
    <row r="463" spans="1:28" x14ac:dyDescent="0.3">
      <c r="A463" s="15" t="s">
        <v>919</v>
      </c>
      <c r="B463" s="14" t="s">
        <v>920</v>
      </c>
      <c r="C463" s="14">
        <v>1</v>
      </c>
      <c r="D463" s="14">
        <v>0</v>
      </c>
      <c r="E463" s="17">
        <v>14282474</v>
      </c>
      <c r="F463" s="17">
        <v>0</v>
      </c>
      <c r="G463" s="17">
        <v>0</v>
      </c>
      <c r="H463" s="17">
        <v>0</v>
      </c>
      <c r="I463" s="17">
        <v>2816444</v>
      </c>
      <c r="J463" s="17">
        <v>3805004</v>
      </c>
      <c r="K463" s="17">
        <v>0</v>
      </c>
      <c r="L463" s="17">
        <v>0</v>
      </c>
      <c r="M463" s="17">
        <v>0</v>
      </c>
      <c r="N463" s="17">
        <v>0</v>
      </c>
      <c r="O463" s="17">
        <v>0</v>
      </c>
      <c r="P463" s="17">
        <v>1685630</v>
      </c>
      <c r="Q463" s="17">
        <v>432185</v>
      </c>
      <c r="R463" s="17">
        <v>386856</v>
      </c>
      <c r="S463" s="17">
        <v>45884</v>
      </c>
      <c r="T463" s="17">
        <v>19143</v>
      </c>
      <c r="U463" s="17">
        <v>182206</v>
      </c>
      <c r="V463" s="17">
        <v>49590</v>
      </c>
      <c r="W463" s="17">
        <v>0</v>
      </c>
      <c r="X463" s="17">
        <v>378000</v>
      </c>
      <c r="Y463" s="17">
        <v>45884</v>
      </c>
      <c r="Z463" s="17">
        <v>0</v>
      </c>
      <c r="AA463" s="17">
        <v>24129300</v>
      </c>
      <c r="AB463" s="17">
        <v>0</v>
      </c>
    </row>
    <row r="464" spans="1:28" x14ac:dyDescent="0.3">
      <c r="A464" s="15" t="s">
        <v>921</v>
      </c>
      <c r="B464" s="14" t="s">
        <v>922</v>
      </c>
      <c r="C464" s="14">
        <v>1</v>
      </c>
      <c r="D464" s="14">
        <v>0</v>
      </c>
      <c r="E464" s="17">
        <v>31551789</v>
      </c>
      <c r="F464" s="17">
        <v>0</v>
      </c>
      <c r="G464" s="17">
        <v>0</v>
      </c>
      <c r="H464" s="17">
        <v>0</v>
      </c>
      <c r="I464" s="17">
        <v>10453799</v>
      </c>
      <c r="J464" s="17">
        <v>4328903</v>
      </c>
      <c r="K464" s="17">
        <v>0</v>
      </c>
      <c r="L464" s="17">
        <v>0</v>
      </c>
      <c r="M464" s="17">
        <v>0</v>
      </c>
      <c r="N464" s="17">
        <v>0</v>
      </c>
      <c r="O464" s="17">
        <v>0</v>
      </c>
      <c r="P464" s="17">
        <v>2572815</v>
      </c>
      <c r="Q464" s="17">
        <v>547457</v>
      </c>
      <c r="R464" s="17">
        <v>946842</v>
      </c>
      <c r="S464" s="17">
        <v>142475</v>
      </c>
      <c r="T464" s="17">
        <v>59443</v>
      </c>
      <c r="U464" s="17">
        <v>584947</v>
      </c>
      <c r="V464" s="17">
        <v>137180</v>
      </c>
      <c r="W464" s="17">
        <v>0</v>
      </c>
      <c r="X464" s="17">
        <v>988200</v>
      </c>
      <c r="Y464" s="17">
        <v>0</v>
      </c>
      <c r="Z464" s="17">
        <v>0</v>
      </c>
      <c r="AA464" s="17">
        <v>52313850</v>
      </c>
      <c r="AB464" s="17">
        <v>0</v>
      </c>
    </row>
    <row r="465" spans="1:28" x14ac:dyDescent="0.3">
      <c r="A465" s="15" t="s">
        <v>923</v>
      </c>
      <c r="B465" s="14" t="s">
        <v>924</v>
      </c>
      <c r="C465" s="14">
        <v>1</v>
      </c>
      <c r="D465" s="14">
        <v>0</v>
      </c>
      <c r="E465" s="17">
        <v>9859813</v>
      </c>
      <c r="F465" s="17">
        <v>0</v>
      </c>
      <c r="G465" s="17">
        <v>0</v>
      </c>
      <c r="H465" s="17">
        <v>0</v>
      </c>
      <c r="I465" s="17">
        <v>859195</v>
      </c>
      <c r="J465" s="17">
        <v>1432161</v>
      </c>
      <c r="K465" s="17">
        <v>0</v>
      </c>
      <c r="L465" s="17">
        <v>0</v>
      </c>
      <c r="M465" s="17">
        <v>0</v>
      </c>
      <c r="N465" s="17">
        <v>0</v>
      </c>
      <c r="O465" s="17">
        <v>0</v>
      </c>
      <c r="P465" s="17">
        <v>655285</v>
      </c>
      <c r="Q465" s="17">
        <v>31518</v>
      </c>
      <c r="R465" s="17">
        <v>375919</v>
      </c>
      <c r="S465" s="17">
        <v>18021</v>
      </c>
      <c r="T465" s="17">
        <v>3112</v>
      </c>
      <c r="U465" s="17">
        <v>50167</v>
      </c>
      <c r="V465" s="17">
        <v>16063</v>
      </c>
      <c r="W465" s="17">
        <v>0</v>
      </c>
      <c r="X465" s="17">
        <v>179679</v>
      </c>
      <c r="Y465" s="17">
        <v>0</v>
      </c>
      <c r="Z465" s="17">
        <v>0</v>
      </c>
      <c r="AA465" s="17">
        <v>13480933</v>
      </c>
      <c r="AB465" s="17">
        <v>0</v>
      </c>
    </row>
    <row r="466" spans="1:28" x14ac:dyDescent="0.3">
      <c r="A466" s="15" t="s">
        <v>925</v>
      </c>
      <c r="B466" s="14" t="s">
        <v>926</v>
      </c>
      <c r="C466" s="14">
        <v>1</v>
      </c>
      <c r="D466" s="14">
        <v>0</v>
      </c>
      <c r="E466" s="17">
        <v>617003</v>
      </c>
      <c r="F466" s="17">
        <v>0</v>
      </c>
      <c r="G466" s="17">
        <v>193761</v>
      </c>
      <c r="H466" s="17">
        <v>0</v>
      </c>
      <c r="I466" s="17">
        <v>15569</v>
      </c>
      <c r="J466" s="17">
        <v>0</v>
      </c>
      <c r="K466" s="17">
        <v>0</v>
      </c>
      <c r="L466" s="17">
        <v>0</v>
      </c>
      <c r="M466" s="17">
        <v>0</v>
      </c>
      <c r="N466" s="17">
        <v>0</v>
      </c>
      <c r="O466" s="17">
        <v>0</v>
      </c>
      <c r="P466" s="17">
        <v>55375</v>
      </c>
      <c r="Q466" s="17">
        <v>0</v>
      </c>
      <c r="R466" s="17">
        <v>0</v>
      </c>
      <c r="S466" s="17">
        <v>854</v>
      </c>
      <c r="T466" s="17">
        <v>356</v>
      </c>
      <c r="U466" s="17">
        <v>5651</v>
      </c>
      <c r="V466" s="17">
        <v>0</v>
      </c>
      <c r="W466" s="17">
        <v>0</v>
      </c>
      <c r="X466" s="17">
        <v>0</v>
      </c>
      <c r="Y466" s="17">
        <v>0</v>
      </c>
      <c r="Z466" s="17">
        <v>0</v>
      </c>
      <c r="AA466" s="17">
        <v>888569</v>
      </c>
      <c r="AB466" s="17">
        <v>0</v>
      </c>
    </row>
    <row r="467" spans="1:28" x14ac:dyDescent="0.3">
      <c r="A467" s="15" t="s">
        <v>927</v>
      </c>
      <c r="B467" s="14" t="s">
        <v>928</v>
      </c>
      <c r="C467" s="14">
        <v>1</v>
      </c>
      <c r="D467" s="14">
        <v>0</v>
      </c>
      <c r="E467" s="17">
        <v>6653267</v>
      </c>
      <c r="F467" s="17">
        <v>0</v>
      </c>
      <c r="G467" s="17">
        <v>0</v>
      </c>
      <c r="H467" s="17">
        <v>0</v>
      </c>
      <c r="I467" s="17">
        <v>838997</v>
      </c>
      <c r="J467" s="17">
        <v>2118823</v>
      </c>
      <c r="K467" s="17">
        <v>0</v>
      </c>
      <c r="L467" s="17">
        <v>0</v>
      </c>
      <c r="M467" s="17">
        <v>0</v>
      </c>
      <c r="N467" s="17">
        <v>0</v>
      </c>
      <c r="O467" s="17">
        <v>0</v>
      </c>
      <c r="P467" s="17">
        <v>694000</v>
      </c>
      <c r="Q467" s="17">
        <v>39703</v>
      </c>
      <c r="R467" s="17">
        <v>173529</v>
      </c>
      <c r="S467" s="17">
        <v>11984</v>
      </c>
      <c r="T467" s="17">
        <v>5000</v>
      </c>
      <c r="U467" s="17">
        <v>48989</v>
      </c>
      <c r="V467" s="17">
        <v>9797</v>
      </c>
      <c r="W467" s="17">
        <v>0</v>
      </c>
      <c r="X467" s="17">
        <v>109760</v>
      </c>
      <c r="Y467" s="17">
        <v>0</v>
      </c>
      <c r="Z467" s="17">
        <v>0</v>
      </c>
      <c r="AA467" s="17">
        <v>10703849</v>
      </c>
      <c r="AB467" s="17">
        <v>0</v>
      </c>
    </row>
    <row r="468" spans="1:28" x14ac:dyDescent="0.3">
      <c r="A468" s="15" t="s">
        <v>929</v>
      </c>
      <c r="B468" s="14" t="s">
        <v>930</v>
      </c>
      <c r="C468" s="14">
        <v>1</v>
      </c>
      <c r="D468" s="14">
        <v>0</v>
      </c>
      <c r="E468" s="17">
        <v>8051865</v>
      </c>
      <c r="F468" s="17">
        <v>0</v>
      </c>
      <c r="G468" s="17">
        <v>0</v>
      </c>
      <c r="H468" s="17">
        <v>0</v>
      </c>
      <c r="I468" s="17">
        <v>1092880</v>
      </c>
      <c r="J468" s="17">
        <v>2690172</v>
      </c>
      <c r="K468" s="17">
        <v>0</v>
      </c>
      <c r="L468" s="17">
        <v>0</v>
      </c>
      <c r="M468" s="17">
        <v>0</v>
      </c>
      <c r="N468" s="17">
        <v>0</v>
      </c>
      <c r="O468" s="17">
        <v>0</v>
      </c>
      <c r="P468" s="17">
        <v>1094255</v>
      </c>
      <c r="Q468" s="17">
        <v>547202</v>
      </c>
      <c r="R468" s="17">
        <v>255985</v>
      </c>
      <c r="S468" s="17">
        <v>20508</v>
      </c>
      <c r="T468" s="17">
        <v>8549</v>
      </c>
      <c r="U468" s="17">
        <v>81783</v>
      </c>
      <c r="V468" s="17">
        <v>22065</v>
      </c>
      <c r="W468" s="17">
        <v>0</v>
      </c>
      <c r="X468" s="17">
        <v>190707</v>
      </c>
      <c r="Y468" s="17">
        <v>0</v>
      </c>
      <c r="Z468" s="17">
        <v>0</v>
      </c>
      <c r="AA468" s="17">
        <v>14055971</v>
      </c>
      <c r="AB468" s="17">
        <v>0</v>
      </c>
    </row>
    <row r="469" spans="1:28" x14ac:dyDescent="0.3">
      <c r="A469" s="15" t="s">
        <v>931</v>
      </c>
      <c r="B469" s="14" t="s">
        <v>932</v>
      </c>
      <c r="C469" s="14">
        <v>1</v>
      </c>
      <c r="D469" s="14">
        <v>0</v>
      </c>
      <c r="E469" s="17">
        <v>20393932</v>
      </c>
      <c r="F469" s="17">
        <v>0</v>
      </c>
      <c r="G469" s="17">
        <v>0</v>
      </c>
      <c r="H469" s="17">
        <v>25099</v>
      </c>
      <c r="I469" s="17">
        <v>3749114</v>
      </c>
      <c r="J469" s="17">
        <v>2689388</v>
      </c>
      <c r="K469" s="17">
        <v>0</v>
      </c>
      <c r="L469" s="17">
        <v>0</v>
      </c>
      <c r="M469" s="17">
        <v>0</v>
      </c>
      <c r="N469" s="17">
        <v>0</v>
      </c>
      <c r="O469" s="17">
        <v>0</v>
      </c>
      <c r="P469" s="17">
        <v>2153472</v>
      </c>
      <c r="Q469" s="17">
        <v>565014</v>
      </c>
      <c r="R469" s="17">
        <v>386571</v>
      </c>
      <c r="S469" s="17">
        <v>63051</v>
      </c>
      <c r="T469" s="17">
        <v>26306</v>
      </c>
      <c r="U469" s="17">
        <v>245815</v>
      </c>
      <c r="V469" s="17">
        <v>62439</v>
      </c>
      <c r="W469" s="17">
        <v>0</v>
      </c>
      <c r="X469" s="17">
        <v>633521</v>
      </c>
      <c r="Y469" s="17">
        <v>0</v>
      </c>
      <c r="Z469" s="17">
        <v>0</v>
      </c>
      <c r="AA469" s="17">
        <v>30993722</v>
      </c>
      <c r="AB469" s="17">
        <v>0</v>
      </c>
    </row>
    <row r="470" spans="1:28" x14ac:dyDescent="0.3">
      <c r="A470" s="15" t="s">
        <v>933</v>
      </c>
      <c r="B470" s="14" t="s">
        <v>934</v>
      </c>
      <c r="C470" s="14">
        <v>1</v>
      </c>
      <c r="D470" s="14">
        <v>1</v>
      </c>
      <c r="E470" s="17">
        <v>18413196</v>
      </c>
      <c r="F470" s="17">
        <v>0</v>
      </c>
      <c r="G470" s="17">
        <v>0</v>
      </c>
      <c r="H470" s="17">
        <v>0</v>
      </c>
      <c r="I470" s="17">
        <v>2438294</v>
      </c>
      <c r="J470" s="17">
        <v>3746716</v>
      </c>
      <c r="K470" s="17">
        <v>0</v>
      </c>
      <c r="L470" s="17">
        <v>0</v>
      </c>
      <c r="M470" s="17">
        <v>0</v>
      </c>
      <c r="N470" s="17">
        <v>0</v>
      </c>
      <c r="O470" s="17">
        <v>0</v>
      </c>
      <c r="P470" s="17">
        <v>3070894</v>
      </c>
      <c r="Q470" s="17">
        <v>529624</v>
      </c>
      <c r="R470" s="17">
        <v>656657</v>
      </c>
      <c r="S470" s="17">
        <v>43368</v>
      </c>
      <c r="T470" s="17">
        <v>18093</v>
      </c>
      <c r="U470" s="17">
        <v>171022</v>
      </c>
      <c r="V470" s="17">
        <v>44978</v>
      </c>
      <c r="W470" s="17">
        <v>0</v>
      </c>
      <c r="X470" s="17">
        <v>315192</v>
      </c>
      <c r="Y470" s="17">
        <v>0</v>
      </c>
      <c r="Z470" s="17">
        <v>0</v>
      </c>
      <c r="AA470" s="17">
        <v>29448034</v>
      </c>
      <c r="AB470" s="17">
        <v>0</v>
      </c>
    </row>
    <row r="471" spans="1:28" x14ac:dyDescent="0.3">
      <c r="A471" s="15" t="s">
        <v>935</v>
      </c>
      <c r="B471" s="14" t="s">
        <v>936</v>
      </c>
      <c r="C471" s="14">
        <v>1</v>
      </c>
      <c r="D471" s="14">
        <v>0</v>
      </c>
      <c r="E471" s="17">
        <v>11942751</v>
      </c>
      <c r="F471" s="17">
        <v>0</v>
      </c>
      <c r="G471" s="17">
        <v>0</v>
      </c>
      <c r="H471" s="17">
        <v>0</v>
      </c>
      <c r="I471" s="17">
        <v>1189868</v>
      </c>
      <c r="J471" s="17">
        <v>2848985</v>
      </c>
      <c r="K471" s="17">
        <v>0</v>
      </c>
      <c r="L471" s="17">
        <v>0</v>
      </c>
      <c r="M471" s="17">
        <v>0</v>
      </c>
      <c r="N471" s="17">
        <v>0</v>
      </c>
      <c r="O471" s="17">
        <v>0</v>
      </c>
      <c r="P471" s="17">
        <v>1657925</v>
      </c>
      <c r="Q471" s="17">
        <v>75639</v>
      </c>
      <c r="R471" s="17">
        <v>163995</v>
      </c>
      <c r="S471" s="17">
        <v>21617</v>
      </c>
      <c r="T471" s="17">
        <v>9018</v>
      </c>
      <c r="U471" s="17">
        <v>85395</v>
      </c>
      <c r="V471" s="17">
        <v>24061</v>
      </c>
      <c r="W471" s="17">
        <v>0</v>
      </c>
      <c r="X471" s="17">
        <v>250848</v>
      </c>
      <c r="Y471" s="17">
        <v>0</v>
      </c>
      <c r="Z471" s="17">
        <v>0</v>
      </c>
      <c r="AA471" s="17">
        <v>18270102</v>
      </c>
      <c r="AB471" s="17">
        <v>0</v>
      </c>
    </row>
    <row r="472" spans="1:28" x14ac:dyDescent="0.3">
      <c r="A472" s="15" t="s">
        <v>937</v>
      </c>
      <c r="B472" s="14" t="s">
        <v>938</v>
      </c>
      <c r="C472" s="14">
        <v>1</v>
      </c>
      <c r="D472" s="14">
        <v>0</v>
      </c>
      <c r="E472" s="17">
        <v>23470161</v>
      </c>
      <c r="F472" s="17">
        <v>0</v>
      </c>
      <c r="G472" s="17">
        <v>0</v>
      </c>
      <c r="H472" s="17">
        <v>0</v>
      </c>
      <c r="I472" s="17">
        <v>3438669</v>
      </c>
      <c r="J472" s="17">
        <v>2037971</v>
      </c>
      <c r="K472" s="17">
        <v>0</v>
      </c>
      <c r="L472" s="17">
        <v>0</v>
      </c>
      <c r="M472" s="17">
        <v>0</v>
      </c>
      <c r="N472" s="17">
        <v>0</v>
      </c>
      <c r="O472" s="17">
        <v>0</v>
      </c>
      <c r="P472" s="17">
        <v>2258159</v>
      </c>
      <c r="Q472" s="17">
        <v>483851</v>
      </c>
      <c r="R472" s="17">
        <v>1182723</v>
      </c>
      <c r="S472" s="17">
        <v>99887</v>
      </c>
      <c r="T472" s="17">
        <v>41675</v>
      </c>
      <c r="U472" s="17">
        <v>383169</v>
      </c>
      <c r="V472" s="17">
        <v>59060</v>
      </c>
      <c r="W472" s="17">
        <v>0</v>
      </c>
      <c r="X472" s="17">
        <v>767126</v>
      </c>
      <c r="Y472" s="17">
        <v>0</v>
      </c>
      <c r="Z472" s="17">
        <v>0</v>
      </c>
      <c r="AA472" s="17">
        <v>34222451</v>
      </c>
      <c r="AB472" s="17">
        <v>0</v>
      </c>
    </row>
    <row r="473" spans="1:28" x14ac:dyDescent="0.3">
      <c r="A473" s="15" t="s">
        <v>939</v>
      </c>
      <c r="B473" s="14" t="s">
        <v>940</v>
      </c>
      <c r="C473" s="14">
        <v>1</v>
      </c>
      <c r="D473" s="14">
        <v>0</v>
      </c>
      <c r="E473" s="17">
        <v>7177316</v>
      </c>
      <c r="F473" s="17">
        <v>0</v>
      </c>
      <c r="G473" s="17">
        <v>0</v>
      </c>
      <c r="H473" s="17">
        <v>11578</v>
      </c>
      <c r="I473" s="17">
        <v>836687</v>
      </c>
      <c r="J473" s="17">
        <v>2841300</v>
      </c>
      <c r="K473" s="17">
        <v>0</v>
      </c>
      <c r="L473" s="17">
        <v>0</v>
      </c>
      <c r="M473" s="17">
        <v>0</v>
      </c>
      <c r="N473" s="17">
        <v>0</v>
      </c>
      <c r="O473" s="17">
        <v>0</v>
      </c>
      <c r="P473" s="17">
        <v>837957</v>
      </c>
      <c r="Q473" s="17">
        <v>51717</v>
      </c>
      <c r="R473" s="17">
        <v>169684</v>
      </c>
      <c r="S473" s="17">
        <v>15625</v>
      </c>
      <c r="T473" s="17">
        <v>6518</v>
      </c>
      <c r="U473" s="17">
        <v>61396</v>
      </c>
      <c r="V473" s="17">
        <v>13858</v>
      </c>
      <c r="W473" s="17">
        <v>0</v>
      </c>
      <c r="X473" s="17">
        <v>197200</v>
      </c>
      <c r="Y473" s="17">
        <v>0</v>
      </c>
      <c r="Z473" s="17">
        <v>0</v>
      </c>
      <c r="AA473" s="17">
        <v>12220836</v>
      </c>
      <c r="AB473" s="17">
        <v>0</v>
      </c>
    </row>
    <row r="474" spans="1:28" x14ac:dyDescent="0.3">
      <c r="A474" s="15" t="s">
        <v>941</v>
      </c>
      <c r="B474" s="14" t="s">
        <v>942</v>
      </c>
      <c r="C474" s="14">
        <v>1</v>
      </c>
      <c r="D474" s="14">
        <v>0</v>
      </c>
      <c r="E474" s="17">
        <v>4713902</v>
      </c>
      <c r="F474" s="17">
        <v>0</v>
      </c>
      <c r="G474" s="17">
        <v>0</v>
      </c>
      <c r="H474" s="17">
        <v>0</v>
      </c>
      <c r="I474" s="17">
        <v>681198</v>
      </c>
      <c r="J474" s="17">
        <v>1221813</v>
      </c>
      <c r="K474" s="17">
        <v>0</v>
      </c>
      <c r="L474" s="17">
        <v>0</v>
      </c>
      <c r="M474" s="17">
        <v>0</v>
      </c>
      <c r="N474" s="17">
        <v>0</v>
      </c>
      <c r="O474" s="17">
        <v>0</v>
      </c>
      <c r="P474" s="17">
        <v>368992</v>
      </c>
      <c r="Q474" s="17">
        <v>227962</v>
      </c>
      <c r="R474" s="17">
        <v>172068</v>
      </c>
      <c r="S474" s="17">
        <v>13617</v>
      </c>
      <c r="T474" s="17">
        <v>5681</v>
      </c>
      <c r="U474" s="17">
        <v>47707</v>
      </c>
      <c r="V474" s="17">
        <v>11571</v>
      </c>
      <c r="W474" s="17">
        <v>0</v>
      </c>
      <c r="X474" s="17">
        <v>136320</v>
      </c>
      <c r="Y474" s="17">
        <v>0</v>
      </c>
      <c r="Z474" s="17">
        <v>0</v>
      </c>
      <c r="AA474" s="17">
        <v>7600831</v>
      </c>
      <c r="AB474" s="17">
        <v>0</v>
      </c>
    </row>
    <row r="475" spans="1:28" x14ac:dyDescent="0.3">
      <c r="A475" s="15" t="s">
        <v>943</v>
      </c>
      <c r="B475" s="14" t="s">
        <v>944</v>
      </c>
      <c r="C475" s="14">
        <v>1</v>
      </c>
      <c r="D475" s="14">
        <v>0</v>
      </c>
      <c r="E475" s="17">
        <v>5035121</v>
      </c>
      <c r="F475" s="17">
        <v>0</v>
      </c>
      <c r="G475" s="17">
        <v>0</v>
      </c>
      <c r="H475" s="17">
        <v>0</v>
      </c>
      <c r="I475" s="17">
        <v>1001734</v>
      </c>
      <c r="J475" s="17">
        <v>1293402</v>
      </c>
      <c r="K475" s="17">
        <v>0</v>
      </c>
      <c r="L475" s="17">
        <v>0</v>
      </c>
      <c r="M475" s="17">
        <v>0</v>
      </c>
      <c r="N475" s="17">
        <v>0</v>
      </c>
      <c r="O475" s="17">
        <v>0</v>
      </c>
      <c r="P475" s="17">
        <v>639058</v>
      </c>
      <c r="Q475" s="17">
        <v>129820</v>
      </c>
      <c r="R475" s="17">
        <v>147246</v>
      </c>
      <c r="S475" s="17">
        <v>9603</v>
      </c>
      <c r="T475" s="17">
        <v>4006</v>
      </c>
      <c r="U475" s="17">
        <v>38911</v>
      </c>
      <c r="V475" s="17">
        <v>10533</v>
      </c>
      <c r="W475" s="17">
        <v>0</v>
      </c>
      <c r="X475" s="17">
        <v>146640</v>
      </c>
      <c r="Y475" s="17">
        <v>0</v>
      </c>
      <c r="Z475" s="17">
        <v>0</v>
      </c>
      <c r="AA475" s="17">
        <v>8456074</v>
      </c>
      <c r="AB475" s="17">
        <v>0</v>
      </c>
    </row>
    <row r="476" spans="1:28" x14ac:dyDescent="0.3">
      <c r="A476" s="15" t="s">
        <v>945</v>
      </c>
      <c r="B476" s="14" t="s">
        <v>946</v>
      </c>
      <c r="C476" s="14">
        <v>1</v>
      </c>
      <c r="D476" s="14">
        <v>0</v>
      </c>
      <c r="E476" s="17">
        <v>13941934</v>
      </c>
      <c r="F476" s="17">
        <v>0</v>
      </c>
      <c r="G476" s="17">
        <v>0</v>
      </c>
      <c r="H476" s="17">
        <v>0</v>
      </c>
      <c r="I476" s="17">
        <v>1821364</v>
      </c>
      <c r="J476" s="17">
        <v>2933682</v>
      </c>
      <c r="K476" s="17">
        <v>0</v>
      </c>
      <c r="L476" s="17">
        <v>0</v>
      </c>
      <c r="M476" s="17">
        <v>0</v>
      </c>
      <c r="N476" s="17">
        <v>0</v>
      </c>
      <c r="O476" s="17">
        <v>0</v>
      </c>
      <c r="P476" s="17">
        <v>1549832</v>
      </c>
      <c r="Q476" s="17">
        <v>490241</v>
      </c>
      <c r="R476" s="17">
        <v>548728</v>
      </c>
      <c r="S476" s="17">
        <v>38904</v>
      </c>
      <c r="T476" s="17">
        <v>16231</v>
      </c>
      <c r="U476" s="17">
        <v>140674</v>
      </c>
      <c r="V476" s="17">
        <v>42234</v>
      </c>
      <c r="W476" s="17">
        <v>0</v>
      </c>
      <c r="X476" s="17">
        <v>303584</v>
      </c>
      <c r="Y476" s="17">
        <v>0</v>
      </c>
      <c r="Z476" s="17">
        <v>0</v>
      </c>
      <c r="AA476" s="17">
        <v>21827408</v>
      </c>
      <c r="AB476" s="17">
        <v>0</v>
      </c>
    </row>
    <row r="477" spans="1:28" x14ac:dyDescent="0.3">
      <c r="A477" s="15" t="s">
        <v>947</v>
      </c>
      <c r="B477" s="14" t="s">
        <v>948</v>
      </c>
      <c r="C477" s="14">
        <v>1</v>
      </c>
      <c r="D477" s="14">
        <v>0</v>
      </c>
      <c r="E477" s="17">
        <v>13101003</v>
      </c>
      <c r="F477" s="17">
        <v>0</v>
      </c>
      <c r="G477" s="17">
        <v>0</v>
      </c>
      <c r="H477" s="17">
        <v>0</v>
      </c>
      <c r="I477" s="17">
        <v>3447116</v>
      </c>
      <c r="J477" s="17">
        <v>7397520</v>
      </c>
      <c r="K477" s="17">
        <v>0</v>
      </c>
      <c r="L477" s="17">
        <v>0</v>
      </c>
      <c r="M477" s="17">
        <v>0</v>
      </c>
      <c r="N477" s="17">
        <v>0</v>
      </c>
      <c r="O477" s="17">
        <v>0</v>
      </c>
      <c r="P477" s="17">
        <v>1922134</v>
      </c>
      <c r="Q477" s="17">
        <v>178893</v>
      </c>
      <c r="R477" s="17">
        <v>500516</v>
      </c>
      <c r="S477" s="17">
        <v>65238</v>
      </c>
      <c r="T477" s="17">
        <v>27218</v>
      </c>
      <c r="U477" s="17">
        <v>254378</v>
      </c>
      <c r="V477" s="17">
        <v>69559</v>
      </c>
      <c r="W477" s="17">
        <v>0</v>
      </c>
      <c r="X477" s="17">
        <v>561600</v>
      </c>
      <c r="Y477" s="17">
        <v>0</v>
      </c>
      <c r="Z477" s="17">
        <v>0</v>
      </c>
      <c r="AA477" s="17">
        <v>27525175</v>
      </c>
      <c r="AB477" s="17">
        <v>0</v>
      </c>
    </row>
    <row r="478" spans="1:28" x14ac:dyDescent="0.3">
      <c r="A478" s="15" t="s">
        <v>949</v>
      </c>
      <c r="B478" s="14" t="s">
        <v>950</v>
      </c>
      <c r="C478" s="14">
        <v>1</v>
      </c>
      <c r="D478" s="14">
        <v>0</v>
      </c>
      <c r="E478" s="17">
        <v>8268739</v>
      </c>
      <c r="F478" s="17">
        <v>0</v>
      </c>
      <c r="G478" s="17">
        <v>405052</v>
      </c>
      <c r="H478" s="17">
        <v>38096</v>
      </c>
      <c r="I478" s="17">
        <v>2043887</v>
      </c>
      <c r="J478" s="17">
        <v>1436001</v>
      </c>
      <c r="K478" s="17">
        <v>0</v>
      </c>
      <c r="L478" s="17">
        <v>0</v>
      </c>
      <c r="M478" s="17">
        <v>0</v>
      </c>
      <c r="N478" s="17">
        <v>0</v>
      </c>
      <c r="O478" s="17">
        <v>0</v>
      </c>
      <c r="P478" s="17">
        <v>1249669</v>
      </c>
      <c r="Q478" s="17">
        <v>245305</v>
      </c>
      <c r="R478" s="17">
        <v>227167</v>
      </c>
      <c r="S478" s="17">
        <v>26455</v>
      </c>
      <c r="T478" s="17">
        <v>8342</v>
      </c>
      <c r="U478" s="17">
        <v>105258</v>
      </c>
      <c r="V478" s="17">
        <v>25130</v>
      </c>
      <c r="W478" s="17">
        <v>0</v>
      </c>
      <c r="X478" s="17">
        <v>210600</v>
      </c>
      <c r="Y478" s="17">
        <v>24469</v>
      </c>
      <c r="Z478" s="17">
        <v>0</v>
      </c>
      <c r="AA478" s="17">
        <v>14314170</v>
      </c>
      <c r="AB478" s="17">
        <v>0</v>
      </c>
    </row>
    <row r="479" spans="1:28" x14ac:dyDescent="0.3">
      <c r="A479" s="15" t="s">
        <v>951</v>
      </c>
      <c r="B479" s="14" t="s">
        <v>952</v>
      </c>
      <c r="C479" s="14">
        <v>1</v>
      </c>
      <c r="D479" s="14">
        <v>0</v>
      </c>
      <c r="E479" s="17">
        <v>15113114</v>
      </c>
      <c r="F479" s="17">
        <v>0</v>
      </c>
      <c r="G479" s="17">
        <v>0</v>
      </c>
      <c r="H479" s="17">
        <v>0</v>
      </c>
      <c r="I479" s="17">
        <v>2492100</v>
      </c>
      <c r="J479" s="17">
        <v>3872263</v>
      </c>
      <c r="K479" s="17">
        <v>259591</v>
      </c>
      <c r="L479" s="17">
        <v>0</v>
      </c>
      <c r="M479" s="17">
        <v>0</v>
      </c>
      <c r="N479" s="17">
        <v>0</v>
      </c>
      <c r="O479" s="17">
        <v>0</v>
      </c>
      <c r="P479" s="17">
        <v>1608207</v>
      </c>
      <c r="Q479" s="17">
        <v>292912</v>
      </c>
      <c r="R479" s="17">
        <v>735930</v>
      </c>
      <c r="S479" s="17">
        <v>41375</v>
      </c>
      <c r="T479" s="17">
        <v>17262</v>
      </c>
      <c r="U479" s="17">
        <v>165663</v>
      </c>
      <c r="V479" s="17">
        <v>46989</v>
      </c>
      <c r="W479" s="17">
        <v>0</v>
      </c>
      <c r="X479" s="17">
        <v>408144</v>
      </c>
      <c r="Y479" s="17">
        <v>0</v>
      </c>
      <c r="Z479" s="17">
        <v>0</v>
      </c>
      <c r="AA479" s="17">
        <v>25053550</v>
      </c>
      <c r="AB479" s="17">
        <v>0</v>
      </c>
    </row>
    <row r="480" spans="1:28" x14ac:dyDescent="0.3">
      <c r="A480" s="15" t="s">
        <v>953</v>
      </c>
      <c r="B480" s="14" t="s">
        <v>954</v>
      </c>
      <c r="C480" s="14">
        <v>1</v>
      </c>
      <c r="D480" s="14">
        <v>0</v>
      </c>
      <c r="E480" s="17">
        <v>115213451</v>
      </c>
      <c r="F480" s="17">
        <v>1211730</v>
      </c>
      <c r="G480" s="17">
        <v>0</v>
      </c>
      <c r="H480" s="17">
        <v>0</v>
      </c>
      <c r="I480" s="17">
        <v>7978912</v>
      </c>
      <c r="J480" s="17">
        <v>9901090</v>
      </c>
      <c r="K480" s="17">
        <v>0</v>
      </c>
      <c r="L480" s="17">
        <v>0</v>
      </c>
      <c r="M480" s="17">
        <v>0</v>
      </c>
      <c r="N480" s="17">
        <v>0</v>
      </c>
      <c r="O480" s="17">
        <v>0</v>
      </c>
      <c r="P480" s="17">
        <v>7791902</v>
      </c>
      <c r="Q480" s="17">
        <v>2140633</v>
      </c>
      <c r="R480" s="17">
        <v>3816982</v>
      </c>
      <c r="S480" s="17">
        <v>145262</v>
      </c>
      <c r="T480" s="17">
        <v>60606</v>
      </c>
      <c r="U480" s="17">
        <v>600966</v>
      </c>
      <c r="V480" s="17">
        <v>204161</v>
      </c>
      <c r="W480" s="17">
        <v>0</v>
      </c>
      <c r="X480" s="17">
        <v>4151876</v>
      </c>
      <c r="Y480" s="17">
        <v>0</v>
      </c>
      <c r="Z480" s="17">
        <v>0</v>
      </c>
      <c r="AA480" s="17">
        <v>153217571</v>
      </c>
      <c r="AB480" s="17">
        <v>0</v>
      </c>
    </row>
    <row r="481" spans="1:28" x14ac:dyDescent="0.3">
      <c r="A481" s="15" t="s">
        <v>955</v>
      </c>
      <c r="B481" s="14" t="s">
        <v>956</v>
      </c>
      <c r="C481" s="14">
        <v>1</v>
      </c>
      <c r="D481" s="14">
        <v>0</v>
      </c>
      <c r="E481" s="17">
        <v>2552270</v>
      </c>
      <c r="F481" s="17">
        <v>0</v>
      </c>
      <c r="G481" s="17">
        <v>139184</v>
      </c>
      <c r="H481" s="17">
        <v>0</v>
      </c>
      <c r="I481" s="17">
        <v>375338</v>
      </c>
      <c r="J481" s="17">
        <v>169258</v>
      </c>
      <c r="K481" s="17">
        <v>0</v>
      </c>
      <c r="L481" s="17">
        <v>0</v>
      </c>
      <c r="M481" s="17">
        <v>0</v>
      </c>
      <c r="N481" s="17">
        <v>0</v>
      </c>
      <c r="O481" s="17">
        <v>0</v>
      </c>
      <c r="P481" s="17">
        <v>147998</v>
      </c>
      <c r="Q481" s="17">
        <v>26048</v>
      </c>
      <c r="R481" s="17">
        <v>0</v>
      </c>
      <c r="S481" s="17">
        <v>4285</v>
      </c>
      <c r="T481" s="17">
        <v>1787</v>
      </c>
      <c r="U481" s="17">
        <v>16136</v>
      </c>
      <c r="V481" s="17">
        <v>84</v>
      </c>
      <c r="W481" s="17">
        <v>0</v>
      </c>
      <c r="X481" s="17">
        <v>0</v>
      </c>
      <c r="Y481" s="17">
        <v>14764</v>
      </c>
      <c r="Z481" s="17">
        <v>0</v>
      </c>
      <c r="AA481" s="17">
        <v>3447152</v>
      </c>
      <c r="AB481" s="17">
        <v>0</v>
      </c>
    </row>
    <row r="482" spans="1:28" x14ac:dyDescent="0.3">
      <c r="A482" s="15" t="s">
        <v>957</v>
      </c>
      <c r="B482" s="14" t="s">
        <v>958</v>
      </c>
      <c r="C482" s="14">
        <v>1</v>
      </c>
      <c r="D482" s="14">
        <v>0</v>
      </c>
      <c r="E482" s="17">
        <v>2556429</v>
      </c>
      <c r="F482" s="17">
        <v>0</v>
      </c>
      <c r="G482" s="17">
        <v>0</v>
      </c>
      <c r="H482" s="17">
        <v>0</v>
      </c>
      <c r="I482" s="17">
        <v>279373</v>
      </c>
      <c r="J482" s="17">
        <v>526356</v>
      </c>
      <c r="K482" s="17">
        <v>0</v>
      </c>
      <c r="L482" s="17">
        <v>0</v>
      </c>
      <c r="M482" s="17">
        <v>0</v>
      </c>
      <c r="N482" s="17">
        <v>0</v>
      </c>
      <c r="O482" s="17">
        <v>0</v>
      </c>
      <c r="P482" s="17">
        <v>265796</v>
      </c>
      <c r="Q482" s="17">
        <v>13519</v>
      </c>
      <c r="R482" s="17">
        <v>40659</v>
      </c>
      <c r="S482" s="17">
        <v>2712</v>
      </c>
      <c r="T482" s="17">
        <v>0</v>
      </c>
      <c r="U482" s="17">
        <v>10485</v>
      </c>
      <c r="V482" s="17">
        <v>2340</v>
      </c>
      <c r="W482" s="17">
        <v>0</v>
      </c>
      <c r="X482" s="17">
        <v>0</v>
      </c>
      <c r="Y482" s="17">
        <v>3232</v>
      </c>
      <c r="Z482" s="17">
        <v>0</v>
      </c>
      <c r="AA482" s="17">
        <v>3700901</v>
      </c>
      <c r="AB482" s="17">
        <v>0</v>
      </c>
    </row>
    <row r="483" spans="1:28" x14ac:dyDescent="0.3">
      <c r="A483" s="15" t="s">
        <v>959</v>
      </c>
      <c r="B483" s="14" t="s">
        <v>960</v>
      </c>
      <c r="C483" s="14">
        <v>1</v>
      </c>
      <c r="D483" s="14">
        <v>0</v>
      </c>
      <c r="E483" s="17">
        <v>8019377</v>
      </c>
      <c r="F483" s="17">
        <v>0</v>
      </c>
      <c r="G483" s="17">
        <v>347920</v>
      </c>
      <c r="H483" s="17">
        <v>0</v>
      </c>
      <c r="I483" s="17">
        <v>1320203</v>
      </c>
      <c r="J483" s="17">
        <v>287665</v>
      </c>
      <c r="K483" s="17">
        <v>0</v>
      </c>
      <c r="L483" s="17">
        <v>0</v>
      </c>
      <c r="M483" s="17">
        <v>0</v>
      </c>
      <c r="N483" s="17">
        <v>0</v>
      </c>
      <c r="O483" s="17">
        <v>0</v>
      </c>
      <c r="P483" s="17">
        <v>734215</v>
      </c>
      <c r="Q483" s="17">
        <v>26840</v>
      </c>
      <c r="R483" s="17">
        <v>180276</v>
      </c>
      <c r="S483" s="17">
        <v>9693</v>
      </c>
      <c r="T483" s="17">
        <v>4043</v>
      </c>
      <c r="U483" s="17">
        <v>37164</v>
      </c>
      <c r="V483" s="17">
        <v>9739</v>
      </c>
      <c r="W483" s="17">
        <v>0</v>
      </c>
      <c r="X483" s="17">
        <v>243236</v>
      </c>
      <c r="Y483" s="17">
        <v>0</v>
      </c>
      <c r="Z483" s="17">
        <v>0</v>
      </c>
      <c r="AA483" s="17">
        <v>11220371</v>
      </c>
      <c r="AB483" s="17">
        <v>0</v>
      </c>
    </row>
    <row r="484" spans="1:28" x14ac:dyDescent="0.3">
      <c r="A484" s="15" t="s">
        <v>961</v>
      </c>
      <c r="B484" s="14" t="s">
        <v>962</v>
      </c>
      <c r="C484" s="14">
        <v>1</v>
      </c>
      <c r="D484" s="14">
        <v>0</v>
      </c>
      <c r="E484" s="17">
        <v>15332168</v>
      </c>
      <c r="F484" s="17">
        <v>0</v>
      </c>
      <c r="G484" s="17">
        <v>0</v>
      </c>
      <c r="H484" s="17">
        <v>0</v>
      </c>
      <c r="I484" s="17">
        <v>2494482</v>
      </c>
      <c r="J484" s="17">
        <v>1846285</v>
      </c>
      <c r="K484" s="17">
        <v>265849</v>
      </c>
      <c r="L484" s="17">
        <v>0</v>
      </c>
      <c r="M484" s="17">
        <v>0</v>
      </c>
      <c r="N484" s="17">
        <v>0</v>
      </c>
      <c r="O484" s="17">
        <v>0</v>
      </c>
      <c r="P484" s="17">
        <v>1185607</v>
      </c>
      <c r="Q484" s="17">
        <v>341246</v>
      </c>
      <c r="R484" s="17">
        <v>142790</v>
      </c>
      <c r="S484" s="17">
        <v>23759</v>
      </c>
      <c r="T484" s="17">
        <v>9912</v>
      </c>
      <c r="U484" s="17">
        <v>89764</v>
      </c>
      <c r="V484" s="17">
        <v>27865</v>
      </c>
      <c r="W484" s="17">
        <v>0</v>
      </c>
      <c r="X484" s="17">
        <v>416368</v>
      </c>
      <c r="Y484" s="17">
        <v>0</v>
      </c>
      <c r="Z484" s="17">
        <v>0</v>
      </c>
      <c r="AA484" s="17">
        <v>22176095</v>
      </c>
      <c r="AB484" s="17">
        <v>0</v>
      </c>
    </row>
    <row r="485" spans="1:28" x14ac:dyDescent="0.3">
      <c r="A485" s="15" t="s">
        <v>963</v>
      </c>
      <c r="B485" s="14" t="s">
        <v>964</v>
      </c>
      <c r="C485" s="14">
        <v>1</v>
      </c>
      <c r="D485" s="14">
        <v>0</v>
      </c>
      <c r="E485" s="17">
        <v>7727656</v>
      </c>
      <c r="F485" s="17">
        <v>0</v>
      </c>
      <c r="G485" s="17">
        <v>0</v>
      </c>
      <c r="H485" s="17">
        <v>20739</v>
      </c>
      <c r="I485" s="17">
        <v>1754565</v>
      </c>
      <c r="J485" s="17">
        <v>2069016</v>
      </c>
      <c r="K485" s="17">
        <v>0</v>
      </c>
      <c r="L485" s="17">
        <v>0</v>
      </c>
      <c r="M485" s="17">
        <v>0</v>
      </c>
      <c r="N485" s="17">
        <v>0</v>
      </c>
      <c r="O485" s="17">
        <v>0</v>
      </c>
      <c r="P485" s="17">
        <v>1067024</v>
      </c>
      <c r="Q485" s="17">
        <v>170574</v>
      </c>
      <c r="R485" s="17">
        <v>260751</v>
      </c>
      <c r="S485" s="17">
        <v>12823</v>
      </c>
      <c r="T485" s="17">
        <v>4972</v>
      </c>
      <c r="U485" s="17">
        <v>50620</v>
      </c>
      <c r="V485" s="17">
        <v>15868</v>
      </c>
      <c r="W485" s="17">
        <v>0</v>
      </c>
      <c r="X485" s="17">
        <v>372000</v>
      </c>
      <c r="Y485" s="17">
        <v>11116</v>
      </c>
      <c r="Z485" s="17">
        <v>0</v>
      </c>
      <c r="AA485" s="17">
        <v>13537724</v>
      </c>
      <c r="AB485" s="17">
        <v>0</v>
      </c>
    </row>
    <row r="486" spans="1:28" x14ac:dyDescent="0.3">
      <c r="A486" s="15" t="s">
        <v>965</v>
      </c>
      <c r="B486" s="14" t="s">
        <v>966</v>
      </c>
      <c r="C486" s="14">
        <v>1</v>
      </c>
      <c r="D486" s="14">
        <v>0</v>
      </c>
      <c r="E486" s="17">
        <v>3807232</v>
      </c>
      <c r="F486" s="17">
        <v>0</v>
      </c>
      <c r="G486" s="17">
        <v>84238</v>
      </c>
      <c r="H486" s="17">
        <v>0</v>
      </c>
      <c r="I486" s="17">
        <v>472712</v>
      </c>
      <c r="J486" s="17">
        <v>591386</v>
      </c>
      <c r="K486" s="17">
        <v>0</v>
      </c>
      <c r="L486" s="17">
        <v>0</v>
      </c>
      <c r="M486" s="17">
        <v>0</v>
      </c>
      <c r="N486" s="17">
        <v>0</v>
      </c>
      <c r="O486" s="17">
        <v>0</v>
      </c>
      <c r="P486" s="17">
        <v>297425</v>
      </c>
      <c r="Q486" s="17">
        <v>0</v>
      </c>
      <c r="R486" s="17">
        <v>0</v>
      </c>
      <c r="S486" s="17">
        <v>3386</v>
      </c>
      <c r="T486" s="17">
        <v>1412</v>
      </c>
      <c r="U486" s="17">
        <v>12408</v>
      </c>
      <c r="V486" s="17">
        <v>3878</v>
      </c>
      <c r="W486" s="17">
        <v>0</v>
      </c>
      <c r="X486" s="17">
        <v>41716</v>
      </c>
      <c r="Y486" s="17">
        <v>0</v>
      </c>
      <c r="Z486" s="17">
        <v>0</v>
      </c>
      <c r="AA486" s="17">
        <v>5315793</v>
      </c>
      <c r="AB486" s="17">
        <v>0</v>
      </c>
    </row>
    <row r="487" spans="1:28" x14ac:dyDescent="0.3">
      <c r="A487" s="15" t="s">
        <v>967</v>
      </c>
      <c r="B487" s="14" t="s">
        <v>968</v>
      </c>
      <c r="C487" s="14">
        <v>1</v>
      </c>
      <c r="D487" s="14">
        <v>0</v>
      </c>
      <c r="E487" s="17">
        <v>7919058</v>
      </c>
      <c r="F487" s="17">
        <v>0</v>
      </c>
      <c r="G487" s="17">
        <v>0</v>
      </c>
      <c r="H487" s="17">
        <v>0</v>
      </c>
      <c r="I487" s="17">
        <v>907133</v>
      </c>
      <c r="J487" s="17">
        <v>813090</v>
      </c>
      <c r="K487" s="17">
        <v>0</v>
      </c>
      <c r="L487" s="17">
        <v>0</v>
      </c>
      <c r="M487" s="17">
        <v>0</v>
      </c>
      <c r="N487" s="17">
        <v>0</v>
      </c>
      <c r="O487" s="17">
        <v>0</v>
      </c>
      <c r="P487" s="17">
        <v>1125023</v>
      </c>
      <c r="Q487" s="17">
        <v>135512</v>
      </c>
      <c r="R487" s="17">
        <v>0</v>
      </c>
      <c r="S487" s="17">
        <v>10801</v>
      </c>
      <c r="T487" s="17">
        <v>4506</v>
      </c>
      <c r="U487" s="17">
        <v>40834</v>
      </c>
      <c r="V487" s="17">
        <v>12824</v>
      </c>
      <c r="W487" s="17">
        <v>0</v>
      </c>
      <c r="X487" s="17">
        <v>520017</v>
      </c>
      <c r="Y487" s="17">
        <v>0</v>
      </c>
      <c r="Z487" s="17">
        <v>0</v>
      </c>
      <c r="AA487" s="17">
        <v>11488798</v>
      </c>
      <c r="AB487" s="17">
        <v>0</v>
      </c>
    </row>
    <row r="488" spans="1:28" x14ac:dyDescent="0.3">
      <c r="A488" s="15" t="s">
        <v>969</v>
      </c>
      <c r="B488" s="14" t="s">
        <v>970</v>
      </c>
      <c r="C488" s="14">
        <v>1</v>
      </c>
      <c r="D488" s="14">
        <v>0</v>
      </c>
      <c r="E488" s="17">
        <v>10526825</v>
      </c>
      <c r="F488" s="17">
        <v>0</v>
      </c>
      <c r="G488" s="17">
        <v>0</v>
      </c>
      <c r="H488" s="17">
        <v>0</v>
      </c>
      <c r="I488" s="17">
        <v>891691</v>
      </c>
      <c r="J488" s="17">
        <v>2304756</v>
      </c>
      <c r="K488" s="17">
        <v>0</v>
      </c>
      <c r="L488" s="17">
        <v>0</v>
      </c>
      <c r="M488" s="17">
        <v>0</v>
      </c>
      <c r="N488" s="17">
        <v>0</v>
      </c>
      <c r="O488" s="17">
        <v>0</v>
      </c>
      <c r="P488" s="17">
        <v>1051236</v>
      </c>
      <c r="Q488" s="17">
        <v>130152</v>
      </c>
      <c r="R488" s="17">
        <v>0</v>
      </c>
      <c r="S488" s="17">
        <v>13752</v>
      </c>
      <c r="T488" s="17">
        <v>5737</v>
      </c>
      <c r="U488" s="17">
        <v>53241</v>
      </c>
      <c r="V488" s="17">
        <v>12219</v>
      </c>
      <c r="W488" s="17">
        <v>0</v>
      </c>
      <c r="X488" s="17">
        <v>655179</v>
      </c>
      <c r="Y488" s="17">
        <v>0</v>
      </c>
      <c r="Z488" s="17">
        <v>0</v>
      </c>
      <c r="AA488" s="17">
        <v>15644788</v>
      </c>
      <c r="AB488" s="17">
        <v>0</v>
      </c>
    </row>
    <row r="489" spans="1:28" x14ac:dyDescent="0.3">
      <c r="A489" s="15" t="s">
        <v>971</v>
      </c>
      <c r="B489" s="14" t="s">
        <v>972</v>
      </c>
      <c r="C489" s="14">
        <v>1</v>
      </c>
      <c r="D489" s="14">
        <v>0</v>
      </c>
      <c r="E489" s="17">
        <v>8890580</v>
      </c>
      <c r="F489" s="17">
        <v>0</v>
      </c>
      <c r="G489" s="17">
        <v>273715</v>
      </c>
      <c r="H489" s="17">
        <v>0</v>
      </c>
      <c r="I489" s="17">
        <v>985708</v>
      </c>
      <c r="J489" s="17">
        <v>2756821</v>
      </c>
      <c r="K489" s="17">
        <v>409386</v>
      </c>
      <c r="L489" s="17">
        <v>0</v>
      </c>
      <c r="M489" s="17">
        <v>0</v>
      </c>
      <c r="N489" s="17">
        <v>0</v>
      </c>
      <c r="O489" s="17">
        <v>0</v>
      </c>
      <c r="P489" s="17">
        <v>1035031</v>
      </c>
      <c r="Q489" s="17">
        <v>109810</v>
      </c>
      <c r="R489" s="17">
        <v>0</v>
      </c>
      <c r="S489" s="17">
        <v>10157</v>
      </c>
      <c r="T489" s="17">
        <v>3944</v>
      </c>
      <c r="U489" s="17">
        <v>39144</v>
      </c>
      <c r="V489" s="17">
        <v>3079</v>
      </c>
      <c r="W489" s="17">
        <v>0</v>
      </c>
      <c r="X489" s="17">
        <v>264261</v>
      </c>
      <c r="Y489" s="17">
        <v>0</v>
      </c>
      <c r="Z489" s="17">
        <v>0</v>
      </c>
      <c r="AA489" s="17">
        <v>14781636</v>
      </c>
      <c r="AB489" s="17">
        <v>0</v>
      </c>
    </row>
    <row r="490" spans="1:28" x14ac:dyDescent="0.3">
      <c r="A490" s="15" t="s">
        <v>973</v>
      </c>
      <c r="B490" s="14" t="s">
        <v>974</v>
      </c>
      <c r="C490" s="14">
        <v>1</v>
      </c>
      <c r="D490" s="14">
        <v>0</v>
      </c>
      <c r="E490" s="17">
        <v>3914481</v>
      </c>
      <c r="F490" s="17">
        <v>0</v>
      </c>
      <c r="G490" s="17">
        <v>125110</v>
      </c>
      <c r="H490" s="17">
        <v>0</v>
      </c>
      <c r="I490" s="17">
        <v>480722</v>
      </c>
      <c r="J490" s="17">
        <v>1238239</v>
      </c>
      <c r="K490" s="17">
        <v>0</v>
      </c>
      <c r="L490" s="17">
        <v>0</v>
      </c>
      <c r="M490" s="17">
        <v>0</v>
      </c>
      <c r="N490" s="17">
        <v>0</v>
      </c>
      <c r="O490" s="17">
        <v>0</v>
      </c>
      <c r="P490" s="17">
        <v>468456</v>
      </c>
      <c r="Q490" s="17">
        <v>90566</v>
      </c>
      <c r="R490" s="17">
        <v>20426</v>
      </c>
      <c r="S490" s="17">
        <v>6876</v>
      </c>
      <c r="T490" s="17">
        <v>5</v>
      </c>
      <c r="U490" s="17">
        <v>22077</v>
      </c>
      <c r="V490" s="17">
        <v>4766</v>
      </c>
      <c r="W490" s="17">
        <v>0</v>
      </c>
      <c r="X490" s="17">
        <v>138915</v>
      </c>
      <c r="Y490" s="17">
        <v>0</v>
      </c>
      <c r="Z490" s="17">
        <v>0</v>
      </c>
      <c r="AA490" s="17">
        <v>6510639</v>
      </c>
      <c r="AB490" s="17">
        <v>0</v>
      </c>
    </row>
    <row r="491" spans="1:28" x14ac:dyDescent="0.3">
      <c r="A491" s="15" t="s">
        <v>975</v>
      </c>
      <c r="B491" s="14" t="s">
        <v>976</v>
      </c>
      <c r="C491" s="14">
        <v>1</v>
      </c>
      <c r="D491" s="14">
        <v>0</v>
      </c>
      <c r="E491" s="17">
        <v>9893207</v>
      </c>
      <c r="F491" s="17">
        <v>0</v>
      </c>
      <c r="G491" s="17">
        <v>0</v>
      </c>
      <c r="H491" s="17">
        <v>0</v>
      </c>
      <c r="I491" s="17">
        <v>1689231</v>
      </c>
      <c r="J491" s="17">
        <v>1773298</v>
      </c>
      <c r="K491" s="17">
        <v>0</v>
      </c>
      <c r="L491" s="17">
        <v>0</v>
      </c>
      <c r="M491" s="17">
        <v>0</v>
      </c>
      <c r="N491" s="17">
        <v>0</v>
      </c>
      <c r="O491" s="17">
        <v>0</v>
      </c>
      <c r="P491" s="17">
        <v>1505643</v>
      </c>
      <c r="Q491" s="17">
        <v>921834</v>
      </c>
      <c r="R491" s="17">
        <v>44213</v>
      </c>
      <c r="S491" s="17">
        <v>20044</v>
      </c>
      <c r="T491" s="17">
        <v>6699</v>
      </c>
      <c r="U491" s="17">
        <v>73046</v>
      </c>
      <c r="V491" s="17">
        <v>24836</v>
      </c>
      <c r="W491" s="17">
        <v>0</v>
      </c>
      <c r="X491" s="17">
        <v>13580</v>
      </c>
      <c r="Y491" s="17">
        <v>0</v>
      </c>
      <c r="Z491" s="17">
        <v>0</v>
      </c>
      <c r="AA491" s="17">
        <v>15965631</v>
      </c>
      <c r="AB491" s="17">
        <v>0</v>
      </c>
    </row>
    <row r="492" spans="1:28" x14ac:dyDescent="0.3">
      <c r="A492" s="15" t="s">
        <v>977</v>
      </c>
      <c r="B492" s="14" t="s">
        <v>978</v>
      </c>
      <c r="C492" s="14">
        <v>1</v>
      </c>
      <c r="D492" s="14">
        <v>0</v>
      </c>
      <c r="E492" s="17">
        <v>17464998</v>
      </c>
      <c r="F492" s="17">
        <v>0</v>
      </c>
      <c r="G492" s="17">
        <v>0</v>
      </c>
      <c r="H492" s="17">
        <v>8959</v>
      </c>
      <c r="I492" s="17">
        <v>1848395</v>
      </c>
      <c r="J492" s="17">
        <v>4505327</v>
      </c>
      <c r="K492" s="17">
        <v>306018</v>
      </c>
      <c r="L492" s="17">
        <v>0</v>
      </c>
      <c r="M492" s="17">
        <v>0</v>
      </c>
      <c r="N492" s="17">
        <v>0</v>
      </c>
      <c r="O492" s="17">
        <v>0</v>
      </c>
      <c r="P492" s="17">
        <v>2295860</v>
      </c>
      <c r="Q492" s="17">
        <v>1424367</v>
      </c>
      <c r="R492" s="17">
        <v>91569</v>
      </c>
      <c r="S492" s="17">
        <v>23309</v>
      </c>
      <c r="T492" s="17">
        <v>9725</v>
      </c>
      <c r="U492" s="17">
        <v>91861</v>
      </c>
      <c r="V492" s="17">
        <v>28995</v>
      </c>
      <c r="W492" s="17">
        <v>0</v>
      </c>
      <c r="X492" s="17">
        <v>222875</v>
      </c>
      <c r="Y492" s="17">
        <v>0</v>
      </c>
      <c r="Z492" s="17">
        <v>0</v>
      </c>
      <c r="AA492" s="17">
        <v>28322258</v>
      </c>
      <c r="AB492" s="17">
        <v>0</v>
      </c>
    </row>
    <row r="493" spans="1:28" x14ac:dyDescent="0.3">
      <c r="A493" s="15" t="s">
        <v>979</v>
      </c>
      <c r="B493" s="14" t="s">
        <v>980</v>
      </c>
      <c r="C493" s="14">
        <v>1</v>
      </c>
      <c r="D493" s="14">
        <v>0</v>
      </c>
      <c r="E493" s="17">
        <v>14758312</v>
      </c>
      <c r="F493" s="17">
        <v>0</v>
      </c>
      <c r="G493" s="17">
        <v>0</v>
      </c>
      <c r="H493" s="17">
        <v>16519</v>
      </c>
      <c r="I493" s="17">
        <v>1481667</v>
      </c>
      <c r="J493" s="17">
        <v>5343565</v>
      </c>
      <c r="K493" s="17">
        <v>127701</v>
      </c>
      <c r="L493" s="17">
        <v>0</v>
      </c>
      <c r="M493" s="17">
        <v>0</v>
      </c>
      <c r="N493" s="17">
        <v>0</v>
      </c>
      <c r="O493" s="17">
        <v>0</v>
      </c>
      <c r="P493" s="17">
        <v>2260897</v>
      </c>
      <c r="Q493" s="17">
        <v>0</v>
      </c>
      <c r="R493" s="17">
        <v>0</v>
      </c>
      <c r="S493" s="17">
        <v>4959</v>
      </c>
      <c r="T493" s="17">
        <v>6193</v>
      </c>
      <c r="U493" s="17">
        <v>16060</v>
      </c>
      <c r="V493" s="17">
        <v>12871</v>
      </c>
      <c r="W493" s="17">
        <v>0</v>
      </c>
      <c r="X493" s="17">
        <v>545784</v>
      </c>
      <c r="Y493" s="17">
        <v>0</v>
      </c>
      <c r="Z493" s="17">
        <v>0</v>
      </c>
      <c r="AA493" s="17">
        <v>24574528</v>
      </c>
      <c r="AB493" s="17">
        <v>0</v>
      </c>
    </row>
    <row r="494" spans="1:28" x14ac:dyDescent="0.3">
      <c r="A494" s="15" t="s">
        <v>981</v>
      </c>
      <c r="B494" s="14" t="s">
        <v>982</v>
      </c>
      <c r="C494" s="14">
        <v>1</v>
      </c>
      <c r="D494" s="14">
        <v>0</v>
      </c>
      <c r="E494" s="17">
        <v>6520862</v>
      </c>
      <c r="F494" s="17">
        <v>0</v>
      </c>
      <c r="G494" s="17">
        <v>0</v>
      </c>
      <c r="H494" s="17">
        <v>0</v>
      </c>
      <c r="I494" s="17">
        <v>784447</v>
      </c>
      <c r="J494" s="17">
        <v>2662846</v>
      </c>
      <c r="K494" s="17">
        <v>0</v>
      </c>
      <c r="L494" s="17">
        <v>0</v>
      </c>
      <c r="M494" s="17">
        <v>0</v>
      </c>
      <c r="N494" s="17">
        <v>0</v>
      </c>
      <c r="O494" s="17">
        <v>0</v>
      </c>
      <c r="P494" s="17">
        <v>823074</v>
      </c>
      <c r="Q494" s="17">
        <v>33582</v>
      </c>
      <c r="R494" s="17">
        <v>29148</v>
      </c>
      <c r="S494" s="17">
        <v>5588</v>
      </c>
      <c r="T494" s="17">
        <v>2331</v>
      </c>
      <c r="U494" s="17">
        <v>21436</v>
      </c>
      <c r="V494" s="17">
        <v>6725</v>
      </c>
      <c r="W494" s="17">
        <v>0</v>
      </c>
      <c r="X494" s="17">
        <v>95540</v>
      </c>
      <c r="Y494" s="17">
        <v>0</v>
      </c>
      <c r="Z494" s="17">
        <v>0</v>
      </c>
      <c r="AA494" s="17">
        <v>10985579</v>
      </c>
      <c r="AB494" s="17">
        <v>0</v>
      </c>
    </row>
    <row r="495" spans="1:28" x14ac:dyDescent="0.3">
      <c r="A495" s="15" t="s">
        <v>983</v>
      </c>
      <c r="B495" s="14" t="s">
        <v>984</v>
      </c>
      <c r="C495" s="14">
        <v>1</v>
      </c>
      <c r="D495" s="14">
        <v>0</v>
      </c>
      <c r="E495" s="17">
        <v>17063022</v>
      </c>
      <c r="F495" s="17">
        <v>0</v>
      </c>
      <c r="G495" s="17">
        <v>0</v>
      </c>
      <c r="H495" s="17">
        <v>0</v>
      </c>
      <c r="I495" s="17">
        <v>1343569</v>
      </c>
      <c r="J495" s="17">
        <v>4293809</v>
      </c>
      <c r="K495" s="17">
        <v>0</v>
      </c>
      <c r="L495" s="17">
        <v>0</v>
      </c>
      <c r="M495" s="17">
        <v>0</v>
      </c>
      <c r="N495" s="17">
        <v>0</v>
      </c>
      <c r="O495" s="17">
        <v>0</v>
      </c>
      <c r="P495" s="17">
        <v>1925741</v>
      </c>
      <c r="Q495" s="17">
        <v>102096</v>
      </c>
      <c r="R495" s="17">
        <v>0</v>
      </c>
      <c r="S495" s="17">
        <v>20598</v>
      </c>
      <c r="T495" s="17">
        <v>8593</v>
      </c>
      <c r="U495" s="17">
        <v>76716</v>
      </c>
      <c r="V495" s="17">
        <v>26088</v>
      </c>
      <c r="W495" s="17">
        <v>0</v>
      </c>
      <c r="X495" s="17">
        <v>1283076</v>
      </c>
      <c r="Y495" s="17">
        <v>0</v>
      </c>
      <c r="Z495" s="17">
        <v>0</v>
      </c>
      <c r="AA495" s="17">
        <v>26143308</v>
      </c>
      <c r="AB495" s="17">
        <v>0</v>
      </c>
    </row>
    <row r="496" spans="1:28" x14ac:dyDescent="0.3">
      <c r="A496" s="15" t="s">
        <v>985</v>
      </c>
      <c r="B496" s="14" t="s">
        <v>986</v>
      </c>
      <c r="C496" s="14">
        <v>1</v>
      </c>
      <c r="D496" s="14">
        <v>0</v>
      </c>
      <c r="E496" s="17">
        <v>3665268</v>
      </c>
      <c r="F496" s="17">
        <v>0</v>
      </c>
      <c r="G496" s="17">
        <v>0</v>
      </c>
      <c r="H496" s="17">
        <v>0</v>
      </c>
      <c r="I496" s="17">
        <v>575585</v>
      </c>
      <c r="J496" s="17">
        <v>1332719</v>
      </c>
      <c r="K496" s="17">
        <v>0</v>
      </c>
      <c r="L496" s="17">
        <v>0</v>
      </c>
      <c r="M496" s="17">
        <v>0</v>
      </c>
      <c r="N496" s="17">
        <v>0</v>
      </c>
      <c r="O496" s="17">
        <v>0</v>
      </c>
      <c r="P496" s="17">
        <v>687828</v>
      </c>
      <c r="Q496" s="17">
        <v>30691</v>
      </c>
      <c r="R496" s="17">
        <v>0</v>
      </c>
      <c r="S496" s="17">
        <v>3356</v>
      </c>
      <c r="T496" s="17">
        <v>1400</v>
      </c>
      <c r="U496" s="17">
        <v>12699</v>
      </c>
      <c r="V496" s="17">
        <v>3746</v>
      </c>
      <c r="W496" s="17">
        <v>0</v>
      </c>
      <c r="X496" s="17">
        <v>92498</v>
      </c>
      <c r="Y496" s="17">
        <v>0</v>
      </c>
      <c r="Z496" s="17">
        <v>0</v>
      </c>
      <c r="AA496" s="17">
        <v>6405790</v>
      </c>
      <c r="AB496" s="17">
        <v>0</v>
      </c>
    </row>
    <row r="497" spans="1:28" x14ac:dyDescent="0.3">
      <c r="A497" s="15" t="s">
        <v>987</v>
      </c>
      <c r="B497" s="14" t="s">
        <v>988</v>
      </c>
      <c r="C497" s="14">
        <v>1</v>
      </c>
      <c r="D497" s="14">
        <v>0</v>
      </c>
      <c r="E497" s="17">
        <v>10845368</v>
      </c>
      <c r="F497" s="17">
        <v>0</v>
      </c>
      <c r="G497" s="17">
        <v>0</v>
      </c>
      <c r="H497" s="17">
        <v>0</v>
      </c>
      <c r="I497" s="17">
        <v>1111340</v>
      </c>
      <c r="J497" s="17">
        <v>2967703</v>
      </c>
      <c r="K497" s="17">
        <v>24513</v>
      </c>
      <c r="L497" s="17">
        <v>0</v>
      </c>
      <c r="M497" s="17">
        <v>0</v>
      </c>
      <c r="N497" s="17">
        <v>0</v>
      </c>
      <c r="O497" s="17">
        <v>0</v>
      </c>
      <c r="P497" s="17">
        <v>1607308</v>
      </c>
      <c r="Q497" s="17">
        <v>115999</v>
      </c>
      <c r="R497" s="17">
        <v>0</v>
      </c>
      <c r="S497" s="17">
        <v>11940</v>
      </c>
      <c r="T497" s="17">
        <v>2342</v>
      </c>
      <c r="U497" s="17">
        <v>44096</v>
      </c>
      <c r="V497" s="17">
        <v>15353</v>
      </c>
      <c r="W497" s="17">
        <v>0</v>
      </c>
      <c r="X497" s="17">
        <v>308801</v>
      </c>
      <c r="Y497" s="17">
        <v>0</v>
      </c>
      <c r="Z497" s="17">
        <v>0</v>
      </c>
      <c r="AA497" s="17">
        <v>17054763</v>
      </c>
      <c r="AB497" s="17">
        <v>0</v>
      </c>
    </row>
    <row r="498" spans="1:28" x14ac:dyDescent="0.3">
      <c r="A498" s="15" t="s">
        <v>989</v>
      </c>
      <c r="B498" s="14" t="s">
        <v>990</v>
      </c>
      <c r="C498" s="14">
        <v>1</v>
      </c>
      <c r="D498" s="14">
        <v>0</v>
      </c>
      <c r="E498" s="17">
        <v>32201883</v>
      </c>
      <c r="F498" s="17">
        <v>0</v>
      </c>
      <c r="G498" s="17">
        <v>0</v>
      </c>
      <c r="H498" s="17">
        <v>0</v>
      </c>
      <c r="I498" s="17">
        <v>4188274</v>
      </c>
      <c r="J498" s="17">
        <v>10363456</v>
      </c>
      <c r="K498" s="17">
        <v>0</v>
      </c>
      <c r="L498" s="17">
        <v>0</v>
      </c>
      <c r="M498" s="17">
        <v>0</v>
      </c>
      <c r="N498" s="17">
        <v>0</v>
      </c>
      <c r="O498" s="17">
        <v>0</v>
      </c>
      <c r="P498" s="17">
        <v>4751807</v>
      </c>
      <c r="Q498" s="17">
        <v>740403</v>
      </c>
      <c r="R498" s="17">
        <v>44281</v>
      </c>
      <c r="S498" s="17">
        <v>70901</v>
      </c>
      <c r="T498" s="17">
        <v>27675</v>
      </c>
      <c r="U498" s="17">
        <v>265795</v>
      </c>
      <c r="V498" s="17">
        <v>84301</v>
      </c>
      <c r="W498" s="17">
        <v>0</v>
      </c>
      <c r="X498" s="17">
        <v>458521</v>
      </c>
      <c r="Y498" s="17">
        <v>0</v>
      </c>
      <c r="Z498" s="17">
        <v>0</v>
      </c>
      <c r="AA498" s="17">
        <v>53197297</v>
      </c>
      <c r="AB498" s="17">
        <v>0</v>
      </c>
    </row>
    <row r="499" spans="1:28" x14ac:dyDescent="0.3">
      <c r="A499" s="15" t="s">
        <v>991</v>
      </c>
      <c r="B499" s="14" t="s">
        <v>992</v>
      </c>
      <c r="C499" s="14">
        <v>1</v>
      </c>
      <c r="D499" s="14">
        <v>0</v>
      </c>
      <c r="E499" s="17">
        <v>13088667</v>
      </c>
      <c r="F499" s="17">
        <v>0</v>
      </c>
      <c r="G499" s="17">
        <v>0</v>
      </c>
      <c r="H499" s="17">
        <v>0</v>
      </c>
      <c r="I499" s="17">
        <v>1041772</v>
      </c>
      <c r="J499" s="17">
        <v>1327935</v>
      </c>
      <c r="K499" s="17">
        <v>17847</v>
      </c>
      <c r="L499" s="17">
        <v>0</v>
      </c>
      <c r="M499" s="17">
        <v>0</v>
      </c>
      <c r="N499" s="17">
        <v>0</v>
      </c>
      <c r="O499" s="17">
        <v>0</v>
      </c>
      <c r="P499" s="17">
        <v>1748275</v>
      </c>
      <c r="Q499" s="17">
        <v>262682</v>
      </c>
      <c r="R499" s="17">
        <v>34795</v>
      </c>
      <c r="S499" s="17">
        <v>14217</v>
      </c>
      <c r="T499" s="17">
        <v>5145</v>
      </c>
      <c r="U499" s="17">
        <v>35795</v>
      </c>
      <c r="V499" s="17">
        <v>10277</v>
      </c>
      <c r="W499" s="17">
        <v>0</v>
      </c>
      <c r="X499" s="17">
        <v>111175</v>
      </c>
      <c r="Y499" s="17">
        <v>5967</v>
      </c>
      <c r="Z499" s="17">
        <v>0</v>
      </c>
      <c r="AA499" s="17">
        <v>17704549</v>
      </c>
      <c r="AB499" s="17">
        <v>0</v>
      </c>
    </row>
    <row r="500" spans="1:28" x14ac:dyDescent="0.3">
      <c r="A500" s="15" t="s">
        <v>993</v>
      </c>
      <c r="B500" s="14" t="s">
        <v>994</v>
      </c>
      <c r="C500" s="14">
        <v>1</v>
      </c>
      <c r="D500" s="14">
        <v>0</v>
      </c>
      <c r="E500" s="17">
        <v>19504799</v>
      </c>
      <c r="F500" s="17">
        <v>0</v>
      </c>
      <c r="G500" s="17">
        <v>0</v>
      </c>
      <c r="H500" s="17">
        <v>0</v>
      </c>
      <c r="I500" s="17">
        <v>926837</v>
      </c>
      <c r="J500" s="17">
        <v>6639084</v>
      </c>
      <c r="K500" s="17">
        <v>0</v>
      </c>
      <c r="L500" s="17">
        <v>0</v>
      </c>
      <c r="M500" s="17">
        <v>0</v>
      </c>
      <c r="N500" s="17">
        <v>0</v>
      </c>
      <c r="O500" s="17">
        <v>0</v>
      </c>
      <c r="P500" s="17">
        <v>3082355</v>
      </c>
      <c r="Q500" s="17">
        <v>148913</v>
      </c>
      <c r="R500" s="17">
        <v>0</v>
      </c>
      <c r="S500" s="17">
        <v>21991</v>
      </c>
      <c r="T500" s="17">
        <v>9175</v>
      </c>
      <c r="U500" s="17">
        <v>84055</v>
      </c>
      <c r="V500" s="17">
        <v>30766</v>
      </c>
      <c r="W500" s="17">
        <v>0</v>
      </c>
      <c r="X500" s="17">
        <v>808367</v>
      </c>
      <c r="Y500" s="17">
        <v>0</v>
      </c>
      <c r="Z500" s="17">
        <v>0</v>
      </c>
      <c r="AA500" s="17">
        <v>31256342</v>
      </c>
      <c r="AB500" s="17">
        <v>0</v>
      </c>
    </row>
    <row r="501" spans="1:28" x14ac:dyDescent="0.3">
      <c r="A501" s="15" t="s">
        <v>995</v>
      </c>
      <c r="B501" s="14" t="s">
        <v>996</v>
      </c>
      <c r="C501" s="14">
        <v>1</v>
      </c>
      <c r="D501" s="14">
        <v>0</v>
      </c>
      <c r="E501" s="17">
        <v>4706092</v>
      </c>
      <c r="F501" s="17">
        <v>0</v>
      </c>
      <c r="G501" s="17">
        <v>0</v>
      </c>
      <c r="H501" s="17">
        <v>0</v>
      </c>
      <c r="I501" s="17">
        <v>479417</v>
      </c>
      <c r="J501" s="17">
        <v>1157780</v>
      </c>
      <c r="K501" s="17">
        <v>0</v>
      </c>
      <c r="L501" s="17">
        <v>0</v>
      </c>
      <c r="M501" s="17">
        <v>0</v>
      </c>
      <c r="N501" s="17">
        <v>0</v>
      </c>
      <c r="O501" s="17">
        <v>0</v>
      </c>
      <c r="P501" s="17">
        <v>932209</v>
      </c>
      <c r="Q501" s="17">
        <v>27993</v>
      </c>
      <c r="R501" s="17">
        <v>116561</v>
      </c>
      <c r="S501" s="17">
        <v>4716</v>
      </c>
      <c r="T501" s="17">
        <v>2825</v>
      </c>
      <c r="U501" s="17">
        <v>23475</v>
      </c>
      <c r="V501" s="17">
        <v>8489</v>
      </c>
      <c r="W501" s="17">
        <v>0</v>
      </c>
      <c r="X501" s="17">
        <v>70696</v>
      </c>
      <c r="Y501" s="17">
        <v>0</v>
      </c>
      <c r="Z501" s="17">
        <v>0</v>
      </c>
      <c r="AA501" s="17">
        <v>7530253</v>
      </c>
      <c r="AB501" s="17">
        <v>0</v>
      </c>
    </row>
    <row r="502" spans="1:28" x14ac:dyDescent="0.3">
      <c r="A502" s="15" t="s">
        <v>997</v>
      </c>
      <c r="B502" s="14" t="s">
        <v>998</v>
      </c>
      <c r="C502" s="14">
        <v>1</v>
      </c>
      <c r="D502" s="14">
        <v>0</v>
      </c>
      <c r="E502" s="17">
        <v>4720096</v>
      </c>
      <c r="F502" s="17">
        <v>0</v>
      </c>
      <c r="G502" s="17">
        <v>0</v>
      </c>
      <c r="H502" s="17">
        <v>0</v>
      </c>
      <c r="I502" s="17">
        <v>711811</v>
      </c>
      <c r="J502" s="17">
        <v>765786</v>
      </c>
      <c r="K502" s="17">
        <v>0</v>
      </c>
      <c r="L502" s="17">
        <v>0</v>
      </c>
      <c r="M502" s="17">
        <v>0</v>
      </c>
      <c r="N502" s="17">
        <v>0</v>
      </c>
      <c r="O502" s="17">
        <v>0</v>
      </c>
      <c r="P502" s="17">
        <v>399424</v>
      </c>
      <c r="Q502" s="17">
        <v>0</v>
      </c>
      <c r="R502" s="17">
        <v>0</v>
      </c>
      <c r="S502" s="17">
        <v>4989</v>
      </c>
      <c r="T502" s="17">
        <v>2081</v>
      </c>
      <c r="U502" s="17">
        <v>18233</v>
      </c>
      <c r="V502" s="17">
        <v>5682</v>
      </c>
      <c r="W502" s="17">
        <v>0</v>
      </c>
      <c r="X502" s="17">
        <v>104296</v>
      </c>
      <c r="Y502" s="17">
        <v>0</v>
      </c>
      <c r="Z502" s="17">
        <v>0</v>
      </c>
      <c r="AA502" s="17">
        <v>6732398</v>
      </c>
      <c r="AB502" s="17">
        <v>0</v>
      </c>
    </row>
    <row r="503" spans="1:28" x14ac:dyDescent="0.3">
      <c r="A503" s="15" t="s">
        <v>999</v>
      </c>
      <c r="B503" s="14" t="s">
        <v>1000</v>
      </c>
      <c r="C503" s="14">
        <v>1</v>
      </c>
      <c r="D503" s="14">
        <v>0</v>
      </c>
      <c r="E503" s="17">
        <v>6720113</v>
      </c>
      <c r="F503" s="17">
        <v>0</v>
      </c>
      <c r="G503" s="17">
        <v>0</v>
      </c>
      <c r="H503" s="17">
        <v>0</v>
      </c>
      <c r="I503" s="17">
        <v>663055</v>
      </c>
      <c r="J503" s="17">
        <v>713826</v>
      </c>
      <c r="K503" s="17">
        <v>27084</v>
      </c>
      <c r="L503" s="17">
        <v>0</v>
      </c>
      <c r="M503" s="17">
        <v>0</v>
      </c>
      <c r="N503" s="17">
        <v>0</v>
      </c>
      <c r="O503" s="17">
        <v>0</v>
      </c>
      <c r="P503" s="17">
        <v>809103</v>
      </c>
      <c r="Q503" s="17">
        <v>32604</v>
      </c>
      <c r="R503" s="17">
        <v>0</v>
      </c>
      <c r="S503" s="17">
        <v>5648</v>
      </c>
      <c r="T503" s="17">
        <v>2356</v>
      </c>
      <c r="U503" s="17">
        <v>19572</v>
      </c>
      <c r="V503" s="17">
        <v>6478</v>
      </c>
      <c r="W503" s="17">
        <v>0</v>
      </c>
      <c r="X503" s="17">
        <v>115966</v>
      </c>
      <c r="Y503" s="17">
        <v>0</v>
      </c>
      <c r="Z503" s="17">
        <v>0</v>
      </c>
      <c r="AA503" s="17">
        <v>9115805</v>
      </c>
      <c r="AB503" s="17">
        <v>0</v>
      </c>
    </row>
    <row r="504" spans="1:28" x14ac:dyDescent="0.3">
      <c r="A504" s="15" t="s">
        <v>1001</v>
      </c>
      <c r="B504" s="14" t="s">
        <v>1002</v>
      </c>
      <c r="C504" s="14">
        <v>1</v>
      </c>
      <c r="D504" s="14">
        <v>0</v>
      </c>
      <c r="E504" s="17">
        <v>3259807</v>
      </c>
      <c r="F504" s="17">
        <v>0</v>
      </c>
      <c r="G504" s="17">
        <v>193401</v>
      </c>
      <c r="H504" s="17">
        <v>0</v>
      </c>
      <c r="I504" s="17">
        <v>120039</v>
      </c>
      <c r="J504" s="17">
        <v>954910</v>
      </c>
      <c r="K504" s="17">
        <v>0</v>
      </c>
      <c r="L504" s="17">
        <v>0</v>
      </c>
      <c r="M504" s="17">
        <v>0</v>
      </c>
      <c r="N504" s="17">
        <v>0</v>
      </c>
      <c r="O504" s="17">
        <v>0</v>
      </c>
      <c r="P504" s="17">
        <v>270202</v>
      </c>
      <c r="Q504" s="17">
        <v>11705</v>
      </c>
      <c r="R504" s="17">
        <v>0</v>
      </c>
      <c r="S504" s="17">
        <v>5888</v>
      </c>
      <c r="T504" s="17">
        <v>2351</v>
      </c>
      <c r="U504" s="17">
        <v>21436</v>
      </c>
      <c r="V504" s="17">
        <v>0</v>
      </c>
      <c r="W504" s="17">
        <v>0</v>
      </c>
      <c r="X504" s="17">
        <v>54000</v>
      </c>
      <c r="Y504" s="17">
        <v>0</v>
      </c>
      <c r="Z504" s="17">
        <v>0</v>
      </c>
      <c r="AA504" s="17">
        <v>4893739</v>
      </c>
      <c r="AB504" s="17">
        <v>0</v>
      </c>
    </row>
    <row r="505" spans="1:28" x14ac:dyDescent="0.3">
      <c r="A505" s="15" t="s">
        <v>1003</v>
      </c>
      <c r="B505" s="14" t="s">
        <v>1004</v>
      </c>
      <c r="C505" s="14">
        <v>1</v>
      </c>
      <c r="D505" s="14">
        <v>0</v>
      </c>
      <c r="E505" s="17">
        <v>16942707</v>
      </c>
      <c r="F505" s="17">
        <v>0</v>
      </c>
      <c r="G505" s="17">
        <v>0</v>
      </c>
      <c r="H505" s="17">
        <v>0</v>
      </c>
      <c r="I505" s="17">
        <v>1630654</v>
      </c>
      <c r="J505" s="17">
        <v>2564383</v>
      </c>
      <c r="K505" s="17">
        <v>71811</v>
      </c>
      <c r="L505" s="17">
        <v>0</v>
      </c>
      <c r="M505" s="17">
        <v>0</v>
      </c>
      <c r="N505" s="17">
        <v>0</v>
      </c>
      <c r="O505" s="17">
        <v>0</v>
      </c>
      <c r="P505" s="17">
        <v>1443768</v>
      </c>
      <c r="Q505" s="17">
        <v>216906</v>
      </c>
      <c r="R505" s="17">
        <v>129853</v>
      </c>
      <c r="S505" s="17">
        <v>18201</v>
      </c>
      <c r="T505" s="17">
        <v>7593</v>
      </c>
      <c r="U505" s="17">
        <v>71007</v>
      </c>
      <c r="V505" s="17">
        <v>23346</v>
      </c>
      <c r="W505" s="17">
        <v>0</v>
      </c>
      <c r="X505" s="17">
        <v>252105</v>
      </c>
      <c r="Y505" s="17">
        <v>0</v>
      </c>
      <c r="Z505" s="17">
        <v>0</v>
      </c>
      <c r="AA505" s="17">
        <v>23372334</v>
      </c>
      <c r="AB505" s="17">
        <v>0</v>
      </c>
    </row>
    <row r="506" spans="1:28" x14ac:dyDescent="0.3">
      <c r="A506" s="15" t="s">
        <v>1005</v>
      </c>
      <c r="B506" s="14" t="s">
        <v>1006</v>
      </c>
      <c r="C506" s="14">
        <v>1</v>
      </c>
      <c r="D506" s="14">
        <v>0</v>
      </c>
      <c r="E506" s="17">
        <v>5666838</v>
      </c>
      <c r="F506" s="17">
        <v>0</v>
      </c>
      <c r="G506" s="17">
        <v>641751</v>
      </c>
      <c r="H506" s="17">
        <v>0</v>
      </c>
      <c r="I506" s="17">
        <v>671063</v>
      </c>
      <c r="J506" s="17">
        <v>1389655</v>
      </c>
      <c r="K506" s="17">
        <v>0</v>
      </c>
      <c r="L506" s="17">
        <v>0</v>
      </c>
      <c r="M506" s="17">
        <v>0</v>
      </c>
      <c r="N506" s="17">
        <v>0</v>
      </c>
      <c r="O506" s="17">
        <v>0</v>
      </c>
      <c r="P506" s="17">
        <v>1119480</v>
      </c>
      <c r="Q506" s="17">
        <v>265342</v>
      </c>
      <c r="R506" s="17">
        <v>94906</v>
      </c>
      <c r="S506" s="17">
        <v>23789</v>
      </c>
      <c r="T506" s="17">
        <v>9925</v>
      </c>
      <c r="U506" s="17">
        <v>96346</v>
      </c>
      <c r="V506" s="17">
        <v>15603</v>
      </c>
      <c r="W506" s="17">
        <v>0</v>
      </c>
      <c r="X506" s="17">
        <v>156600</v>
      </c>
      <c r="Y506" s="17">
        <v>0</v>
      </c>
      <c r="Z506" s="17">
        <v>0</v>
      </c>
      <c r="AA506" s="17">
        <v>10151298</v>
      </c>
      <c r="AB506" s="17">
        <v>0</v>
      </c>
    </row>
    <row r="507" spans="1:28" x14ac:dyDescent="0.3">
      <c r="A507" s="15" t="s">
        <v>1007</v>
      </c>
      <c r="B507" s="14" t="s">
        <v>1008</v>
      </c>
      <c r="C507" s="14">
        <v>1</v>
      </c>
      <c r="D507" s="14">
        <v>0</v>
      </c>
      <c r="E507" s="17">
        <v>24809324</v>
      </c>
      <c r="F507" s="17">
        <v>0</v>
      </c>
      <c r="G507" s="17">
        <v>1733369</v>
      </c>
      <c r="H507" s="17">
        <v>0</v>
      </c>
      <c r="I507" s="17">
        <v>2468674</v>
      </c>
      <c r="J507" s="17">
        <v>2174910</v>
      </c>
      <c r="K507" s="17">
        <v>0</v>
      </c>
      <c r="L507" s="17">
        <v>0</v>
      </c>
      <c r="M507" s="17">
        <v>0</v>
      </c>
      <c r="N507" s="17">
        <v>0</v>
      </c>
      <c r="O507" s="17">
        <v>0</v>
      </c>
      <c r="P507" s="17">
        <v>2159708</v>
      </c>
      <c r="Q507" s="17">
        <v>1721081</v>
      </c>
      <c r="R507" s="17">
        <v>469303</v>
      </c>
      <c r="S507" s="17">
        <v>55756</v>
      </c>
      <c r="T507" s="17">
        <v>23262</v>
      </c>
      <c r="U507" s="17">
        <v>225661</v>
      </c>
      <c r="V507" s="17">
        <v>49991</v>
      </c>
      <c r="W507" s="17">
        <v>0</v>
      </c>
      <c r="X507" s="17">
        <v>459186</v>
      </c>
      <c r="Y507" s="17">
        <v>79682</v>
      </c>
      <c r="Z507" s="17">
        <v>0</v>
      </c>
      <c r="AA507" s="17">
        <v>36429907</v>
      </c>
      <c r="AB507" s="17">
        <v>491713</v>
      </c>
    </row>
    <row r="508" spans="1:28" x14ac:dyDescent="0.3">
      <c r="A508" s="15" t="s">
        <v>1009</v>
      </c>
      <c r="B508" s="14" t="s">
        <v>1010</v>
      </c>
      <c r="C508" s="14">
        <v>1</v>
      </c>
      <c r="D508" s="14">
        <v>0</v>
      </c>
      <c r="E508" s="17">
        <v>35236287</v>
      </c>
      <c r="F508" s="17">
        <v>0</v>
      </c>
      <c r="G508" s="17">
        <v>1678344</v>
      </c>
      <c r="H508" s="17">
        <v>0</v>
      </c>
      <c r="I508" s="17">
        <v>5263555</v>
      </c>
      <c r="J508" s="17">
        <v>2323882</v>
      </c>
      <c r="K508" s="17">
        <v>0</v>
      </c>
      <c r="L508" s="17">
        <v>0</v>
      </c>
      <c r="M508" s="17">
        <v>0</v>
      </c>
      <c r="N508" s="17">
        <v>0</v>
      </c>
      <c r="O508" s="17">
        <v>0</v>
      </c>
      <c r="P508" s="17">
        <v>2289644</v>
      </c>
      <c r="Q508" s="17">
        <v>2937337</v>
      </c>
      <c r="R508" s="17">
        <v>569002</v>
      </c>
      <c r="S508" s="17">
        <v>68699</v>
      </c>
      <c r="T508" s="17">
        <v>24868</v>
      </c>
      <c r="U508" s="17">
        <v>281639</v>
      </c>
      <c r="V508" s="17">
        <v>73026</v>
      </c>
      <c r="W508" s="17">
        <v>0</v>
      </c>
      <c r="X508" s="17">
        <v>669655</v>
      </c>
      <c r="Y508" s="17">
        <v>129755</v>
      </c>
      <c r="Z508" s="17">
        <v>0</v>
      </c>
      <c r="AA508" s="17">
        <v>51545693</v>
      </c>
      <c r="AB508" s="17">
        <v>0</v>
      </c>
    </row>
    <row r="509" spans="1:28" x14ac:dyDescent="0.3">
      <c r="A509" s="15" t="s">
        <v>1011</v>
      </c>
      <c r="B509" s="14" t="s">
        <v>1012</v>
      </c>
      <c r="C509" s="14">
        <v>1</v>
      </c>
      <c r="D509" s="14">
        <v>0</v>
      </c>
      <c r="E509" s="17">
        <v>40872183</v>
      </c>
      <c r="F509" s="17">
        <v>0</v>
      </c>
      <c r="G509" s="17">
        <v>2616972</v>
      </c>
      <c r="H509" s="17">
        <v>0</v>
      </c>
      <c r="I509" s="17">
        <v>4343137</v>
      </c>
      <c r="J509" s="17">
        <v>2406640</v>
      </c>
      <c r="K509" s="17">
        <v>0</v>
      </c>
      <c r="L509" s="17">
        <v>0</v>
      </c>
      <c r="M509" s="17">
        <v>0</v>
      </c>
      <c r="N509" s="17">
        <v>0</v>
      </c>
      <c r="O509" s="17">
        <v>0</v>
      </c>
      <c r="P509" s="17">
        <v>3547256</v>
      </c>
      <c r="Q509" s="17">
        <v>1843557</v>
      </c>
      <c r="R509" s="17">
        <v>1084720</v>
      </c>
      <c r="S509" s="17">
        <v>84518</v>
      </c>
      <c r="T509" s="17">
        <v>35237</v>
      </c>
      <c r="U509" s="17">
        <v>340530</v>
      </c>
      <c r="V509" s="17">
        <v>84790</v>
      </c>
      <c r="W509" s="17">
        <v>0</v>
      </c>
      <c r="X509" s="17">
        <v>745524</v>
      </c>
      <c r="Y509" s="17">
        <v>0</v>
      </c>
      <c r="Z509" s="17">
        <v>0</v>
      </c>
      <c r="AA509" s="17">
        <v>58005064</v>
      </c>
      <c r="AB509" s="17">
        <v>0</v>
      </c>
    </row>
    <row r="510" spans="1:28" x14ac:dyDescent="0.3">
      <c r="A510" s="15" t="s">
        <v>1013</v>
      </c>
      <c r="B510" s="14" t="s">
        <v>1014</v>
      </c>
      <c r="C510" s="14">
        <v>1</v>
      </c>
      <c r="D510" s="14">
        <v>0</v>
      </c>
      <c r="E510" s="17">
        <v>47688624</v>
      </c>
      <c r="F510" s="17">
        <v>0</v>
      </c>
      <c r="G510" s="17">
        <v>1710034</v>
      </c>
      <c r="H510" s="17">
        <v>0</v>
      </c>
      <c r="I510" s="17">
        <v>8754352</v>
      </c>
      <c r="J510" s="17">
        <v>3611039</v>
      </c>
      <c r="K510" s="17">
        <v>0</v>
      </c>
      <c r="L510" s="17">
        <v>0</v>
      </c>
      <c r="M510" s="17">
        <v>0</v>
      </c>
      <c r="N510" s="17">
        <v>0</v>
      </c>
      <c r="O510" s="17">
        <v>0</v>
      </c>
      <c r="P510" s="17">
        <v>2760100</v>
      </c>
      <c r="Q510" s="17">
        <v>7682226</v>
      </c>
      <c r="R510" s="17">
        <v>630529</v>
      </c>
      <c r="S510" s="17">
        <v>74856</v>
      </c>
      <c r="T510" s="17">
        <v>24570</v>
      </c>
      <c r="U510" s="17">
        <v>309541</v>
      </c>
      <c r="V510" s="17">
        <v>85254</v>
      </c>
      <c r="W510" s="17">
        <v>0</v>
      </c>
      <c r="X510" s="17">
        <v>1317682</v>
      </c>
      <c r="Y510" s="17">
        <v>0</v>
      </c>
      <c r="Z510" s="17">
        <v>0</v>
      </c>
      <c r="AA510" s="17">
        <v>74648807</v>
      </c>
      <c r="AB510" s="17">
        <v>0</v>
      </c>
    </row>
    <row r="511" spans="1:28" x14ac:dyDescent="0.3">
      <c r="A511" s="15" t="s">
        <v>1015</v>
      </c>
      <c r="B511" s="14" t="s">
        <v>1016</v>
      </c>
      <c r="C511" s="14">
        <v>1</v>
      </c>
      <c r="D511" s="14">
        <v>0</v>
      </c>
      <c r="E511" s="17">
        <v>20283610</v>
      </c>
      <c r="F511" s="17">
        <v>0</v>
      </c>
      <c r="G511" s="17">
        <v>1275598</v>
      </c>
      <c r="H511" s="17">
        <v>0</v>
      </c>
      <c r="I511" s="17">
        <v>4454921</v>
      </c>
      <c r="J511" s="17">
        <v>1213827</v>
      </c>
      <c r="K511" s="17">
        <v>0</v>
      </c>
      <c r="L511" s="17">
        <v>0</v>
      </c>
      <c r="M511" s="17">
        <v>0</v>
      </c>
      <c r="N511" s="17">
        <v>0</v>
      </c>
      <c r="O511" s="17">
        <v>0</v>
      </c>
      <c r="P511" s="17">
        <v>2478218</v>
      </c>
      <c r="Q511" s="17">
        <v>380937</v>
      </c>
      <c r="R511" s="17">
        <v>261833</v>
      </c>
      <c r="S511" s="17">
        <v>46813</v>
      </c>
      <c r="T511" s="17">
        <v>19531</v>
      </c>
      <c r="U511" s="17">
        <v>208419</v>
      </c>
      <c r="V511" s="17">
        <v>40838</v>
      </c>
      <c r="W511" s="17">
        <v>0</v>
      </c>
      <c r="X511" s="17">
        <v>343402</v>
      </c>
      <c r="Y511" s="17">
        <v>0</v>
      </c>
      <c r="Z511" s="17">
        <v>0</v>
      </c>
      <c r="AA511" s="17">
        <v>31007947</v>
      </c>
      <c r="AB511" s="17">
        <v>0</v>
      </c>
    </row>
    <row r="512" spans="1:28" x14ac:dyDescent="0.3">
      <c r="A512" s="15" t="s">
        <v>1017</v>
      </c>
      <c r="B512" s="14" t="s">
        <v>1018</v>
      </c>
      <c r="C512" s="14">
        <v>1</v>
      </c>
      <c r="D512" s="14">
        <v>0</v>
      </c>
      <c r="E512" s="17">
        <v>22664539</v>
      </c>
      <c r="F512" s="17">
        <v>0</v>
      </c>
      <c r="G512" s="17">
        <v>2685418</v>
      </c>
      <c r="H512" s="17">
        <v>33347</v>
      </c>
      <c r="I512" s="17">
        <v>3223735</v>
      </c>
      <c r="J512" s="17">
        <v>882033</v>
      </c>
      <c r="K512" s="17">
        <v>0</v>
      </c>
      <c r="L512" s="17">
        <v>0</v>
      </c>
      <c r="M512" s="17">
        <v>0</v>
      </c>
      <c r="N512" s="17">
        <v>0</v>
      </c>
      <c r="O512" s="17">
        <v>0</v>
      </c>
      <c r="P512" s="17">
        <v>2052381</v>
      </c>
      <c r="Q512" s="17">
        <v>1345153</v>
      </c>
      <c r="R512" s="17">
        <v>258435</v>
      </c>
      <c r="S512" s="17">
        <v>51637</v>
      </c>
      <c r="T512" s="17">
        <v>19807</v>
      </c>
      <c r="U512" s="17">
        <v>107632</v>
      </c>
      <c r="V512" s="17">
        <v>14766</v>
      </c>
      <c r="W512" s="17">
        <v>0</v>
      </c>
      <c r="X512" s="17">
        <v>472326</v>
      </c>
      <c r="Y512" s="17">
        <v>0</v>
      </c>
      <c r="Z512" s="17">
        <v>0</v>
      </c>
      <c r="AA512" s="17">
        <v>33811209</v>
      </c>
      <c r="AB512" s="17">
        <v>0</v>
      </c>
    </row>
    <row r="513" spans="1:28" x14ac:dyDescent="0.3">
      <c r="A513" s="15" t="s">
        <v>1019</v>
      </c>
      <c r="B513" s="14" t="s">
        <v>1020</v>
      </c>
      <c r="C513" s="14">
        <v>1</v>
      </c>
      <c r="D513" s="14">
        <v>0</v>
      </c>
      <c r="E513" s="17">
        <v>38253429</v>
      </c>
      <c r="F513" s="17">
        <v>0</v>
      </c>
      <c r="G513" s="17">
        <v>2191435</v>
      </c>
      <c r="H513" s="17">
        <v>0</v>
      </c>
      <c r="I513" s="17">
        <v>3082548</v>
      </c>
      <c r="J513" s="17">
        <v>2455511</v>
      </c>
      <c r="K513" s="17">
        <v>0</v>
      </c>
      <c r="L513" s="17">
        <v>0</v>
      </c>
      <c r="M513" s="17">
        <v>0</v>
      </c>
      <c r="N513" s="17">
        <v>0</v>
      </c>
      <c r="O513" s="17">
        <v>0</v>
      </c>
      <c r="P513" s="17">
        <v>1727534</v>
      </c>
      <c r="Q513" s="17">
        <v>2667057</v>
      </c>
      <c r="R513" s="17">
        <v>798956</v>
      </c>
      <c r="S513" s="17">
        <v>0</v>
      </c>
      <c r="T513" s="17">
        <v>8929</v>
      </c>
      <c r="U513" s="17">
        <v>166362</v>
      </c>
      <c r="V513" s="17">
        <v>56541</v>
      </c>
      <c r="W513" s="17">
        <v>0</v>
      </c>
      <c r="X513" s="17">
        <v>422639</v>
      </c>
      <c r="Y513" s="17">
        <v>0</v>
      </c>
      <c r="Z513" s="17">
        <v>1016243</v>
      </c>
      <c r="AA513" s="17">
        <v>52847184</v>
      </c>
      <c r="AB513" s="17">
        <v>0</v>
      </c>
    </row>
    <row r="514" spans="1:28" x14ac:dyDescent="0.3">
      <c r="A514" s="15" t="s">
        <v>1021</v>
      </c>
      <c r="B514" s="14" t="s">
        <v>1022</v>
      </c>
      <c r="C514" s="14">
        <v>0</v>
      </c>
      <c r="D514" s="14">
        <v>0</v>
      </c>
      <c r="E514" s="17">
        <v>0</v>
      </c>
      <c r="F514" s="17">
        <v>0</v>
      </c>
      <c r="G514" s="17">
        <v>0</v>
      </c>
      <c r="H514" s="17">
        <v>0</v>
      </c>
      <c r="I514" s="17">
        <v>0</v>
      </c>
      <c r="J514" s="17">
        <v>0</v>
      </c>
      <c r="K514" s="17">
        <v>0</v>
      </c>
      <c r="L514" s="17">
        <v>0</v>
      </c>
      <c r="M514" s="17">
        <v>0</v>
      </c>
      <c r="N514" s="17">
        <v>0</v>
      </c>
      <c r="O514" s="17">
        <v>0</v>
      </c>
      <c r="P514" s="17">
        <v>0</v>
      </c>
      <c r="Q514" s="17">
        <v>0</v>
      </c>
      <c r="R514" s="17">
        <v>0</v>
      </c>
      <c r="S514" s="17">
        <v>0</v>
      </c>
      <c r="T514" s="17">
        <v>0</v>
      </c>
      <c r="U514" s="17">
        <v>0</v>
      </c>
      <c r="V514" s="17">
        <v>0</v>
      </c>
      <c r="W514" s="17">
        <v>0</v>
      </c>
      <c r="X514" s="17">
        <v>0</v>
      </c>
      <c r="Y514" s="17">
        <v>0</v>
      </c>
      <c r="Z514" s="17">
        <v>0</v>
      </c>
      <c r="AA514" s="17">
        <v>0</v>
      </c>
      <c r="AB514" s="17">
        <v>0</v>
      </c>
    </row>
    <row r="515" spans="1:28" x14ac:dyDescent="0.3">
      <c r="A515" s="15" t="s">
        <v>1023</v>
      </c>
      <c r="B515" s="14" t="s">
        <v>1024</v>
      </c>
      <c r="C515" s="14">
        <v>1</v>
      </c>
      <c r="D515" s="14">
        <v>0</v>
      </c>
      <c r="E515" s="17">
        <v>24741875</v>
      </c>
      <c r="F515" s="17">
        <v>0</v>
      </c>
      <c r="G515" s="17">
        <v>1158391</v>
      </c>
      <c r="H515" s="17">
        <v>0</v>
      </c>
      <c r="I515" s="17">
        <v>3005014</v>
      </c>
      <c r="J515" s="17">
        <v>1503850</v>
      </c>
      <c r="K515" s="17">
        <v>0</v>
      </c>
      <c r="L515" s="17">
        <v>0</v>
      </c>
      <c r="M515" s="17">
        <v>0</v>
      </c>
      <c r="N515" s="17">
        <v>0</v>
      </c>
      <c r="O515" s="17">
        <v>0</v>
      </c>
      <c r="P515" s="17">
        <v>1477532</v>
      </c>
      <c r="Q515" s="17">
        <v>31799</v>
      </c>
      <c r="R515" s="17">
        <v>133799</v>
      </c>
      <c r="S515" s="17">
        <v>53689</v>
      </c>
      <c r="T515" s="17">
        <v>22400</v>
      </c>
      <c r="U515" s="17">
        <v>212322</v>
      </c>
      <c r="V515" s="17">
        <v>54989</v>
      </c>
      <c r="W515" s="17">
        <v>0</v>
      </c>
      <c r="X515" s="17">
        <v>667452</v>
      </c>
      <c r="Y515" s="17">
        <v>109902</v>
      </c>
      <c r="Z515" s="17">
        <v>0</v>
      </c>
      <c r="AA515" s="17">
        <v>33173014</v>
      </c>
      <c r="AB515" s="17">
        <v>0</v>
      </c>
    </row>
    <row r="516" spans="1:28" x14ac:dyDescent="0.3">
      <c r="A516" s="15" t="s">
        <v>1025</v>
      </c>
      <c r="B516" s="14" t="s">
        <v>1026</v>
      </c>
      <c r="C516" s="14">
        <v>1</v>
      </c>
      <c r="D516" s="14">
        <v>0</v>
      </c>
      <c r="E516" s="17">
        <v>90481066</v>
      </c>
      <c r="F516" s="17">
        <v>0</v>
      </c>
      <c r="G516" s="17">
        <v>4022826</v>
      </c>
      <c r="H516" s="17">
        <v>0</v>
      </c>
      <c r="I516" s="17">
        <v>12128524</v>
      </c>
      <c r="J516" s="17">
        <v>11290021</v>
      </c>
      <c r="K516" s="17">
        <v>0</v>
      </c>
      <c r="L516" s="17">
        <v>0</v>
      </c>
      <c r="M516" s="17">
        <v>0</v>
      </c>
      <c r="N516" s="17">
        <v>0</v>
      </c>
      <c r="O516" s="17">
        <v>0</v>
      </c>
      <c r="P516" s="17">
        <v>5779552</v>
      </c>
      <c r="Q516" s="17">
        <v>3354003</v>
      </c>
      <c r="R516" s="17">
        <v>1356073</v>
      </c>
      <c r="S516" s="17">
        <v>181783</v>
      </c>
      <c r="T516" s="17">
        <v>71481</v>
      </c>
      <c r="U516" s="17">
        <v>333961</v>
      </c>
      <c r="V516" s="17">
        <v>165335</v>
      </c>
      <c r="W516" s="17">
        <v>0</v>
      </c>
      <c r="X516" s="17">
        <v>1884090</v>
      </c>
      <c r="Y516" s="17">
        <v>0</v>
      </c>
      <c r="Z516" s="17">
        <v>0</v>
      </c>
      <c r="AA516" s="17">
        <v>131048715</v>
      </c>
      <c r="AB516" s="17">
        <v>0</v>
      </c>
    </row>
    <row r="517" spans="1:28" x14ac:dyDescent="0.3">
      <c r="A517" s="15" t="s">
        <v>1027</v>
      </c>
      <c r="B517" s="14" t="s">
        <v>1028</v>
      </c>
      <c r="C517" s="14">
        <v>1</v>
      </c>
      <c r="D517" s="14">
        <v>0</v>
      </c>
      <c r="E517" s="17">
        <v>2945111</v>
      </c>
      <c r="F517" s="17">
        <v>0</v>
      </c>
      <c r="G517" s="17">
        <v>94118</v>
      </c>
      <c r="H517" s="17">
        <v>0</v>
      </c>
      <c r="I517" s="17">
        <v>64407</v>
      </c>
      <c r="J517" s="17">
        <v>254274</v>
      </c>
      <c r="K517" s="17">
        <v>0</v>
      </c>
      <c r="L517" s="17">
        <v>0</v>
      </c>
      <c r="M517" s="17">
        <v>0</v>
      </c>
      <c r="N517" s="17">
        <v>0</v>
      </c>
      <c r="O517" s="17">
        <v>0</v>
      </c>
      <c r="P517" s="17">
        <v>299092</v>
      </c>
      <c r="Q517" s="17">
        <v>3282</v>
      </c>
      <c r="R517" s="17">
        <v>70889</v>
      </c>
      <c r="S517" s="17">
        <v>14621</v>
      </c>
      <c r="T517" s="17">
        <v>6100</v>
      </c>
      <c r="U517" s="17">
        <v>59532</v>
      </c>
      <c r="V517" s="17">
        <v>0</v>
      </c>
      <c r="W517" s="17">
        <v>0</v>
      </c>
      <c r="X517" s="17">
        <v>75600</v>
      </c>
      <c r="Y517" s="17">
        <v>0</v>
      </c>
      <c r="Z517" s="17">
        <v>0</v>
      </c>
      <c r="AA517" s="17">
        <v>3887026</v>
      </c>
      <c r="AB517" s="17">
        <v>0</v>
      </c>
    </row>
    <row r="518" spans="1:28" x14ac:dyDescent="0.3">
      <c r="A518" s="15" t="s">
        <v>1029</v>
      </c>
      <c r="B518" s="14" t="s">
        <v>1030</v>
      </c>
      <c r="C518" s="14">
        <v>1</v>
      </c>
      <c r="D518" s="14">
        <v>0</v>
      </c>
      <c r="E518" s="17">
        <v>13167292</v>
      </c>
      <c r="F518" s="17">
        <v>0</v>
      </c>
      <c r="G518" s="17">
        <v>393079</v>
      </c>
      <c r="H518" s="17">
        <v>0</v>
      </c>
      <c r="I518" s="17">
        <v>1950910</v>
      </c>
      <c r="J518" s="17">
        <v>1076184</v>
      </c>
      <c r="K518" s="17">
        <v>0</v>
      </c>
      <c r="L518" s="17">
        <v>0</v>
      </c>
      <c r="M518" s="17">
        <v>0</v>
      </c>
      <c r="N518" s="17">
        <v>0</v>
      </c>
      <c r="O518" s="17">
        <v>0</v>
      </c>
      <c r="P518" s="17">
        <v>428626</v>
      </c>
      <c r="Q518" s="17">
        <v>528930</v>
      </c>
      <c r="R518" s="17">
        <v>130511</v>
      </c>
      <c r="S518" s="17">
        <v>31593</v>
      </c>
      <c r="T518" s="17">
        <v>13181</v>
      </c>
      <c r="U518" s="17">
        <v>126811</v>
      </c>
      <c r="V518" s="17">
        <v>29143</v>
      </c>
      <c r="W518" s="17">
        <v>0</v>
      </c>
      <c r="X518" s="17">
        <v>183600</v>
      </c>
      <c r="Y518" s="17">
        <v>1575</v>
      </c>
      <c r="Z518" s="17">
        <v>0</v>
      </c>
      <c r="AA518" s="17">
        <v>18061435</v>
      </c>
      <c r="AB518" s="17">
        <v>0</v>
      </c>
    </row>
    <row r="519" spans="1:28" x14ac:dyDescent="0.3">
      <c r="A519" s="15" t="s">
        <v>1031</v>
      </c>
      <c r="B519" s="14" t="s">
        <v>1032</v>
      </c>
      <c r="C519" s="14">
        <v>1</v>
      </c>
      <c r="D519" s="14">
        <v>0</v>
      </c>
      <c r="E519" s="17">
        <v>14382713</v>
      </c>
      <c r="F519" s="17">
        <v>0</v>
      </c>
      <c r="G519" s="17">
        <v>1040107</v>
      </c>
      <c r="H519" s="17">
        <v>0</v>
      </c>
      <c r="I519" s="17">
        <v>1874282</v>
      </c>
      <c r="J519" s="17">
        <v>2543197</v>
      </c>
      <c r="K519" s="17">
        <v>0</v>
      </c>
      <c r="L519" s="17">
        <v>0</v>
      </c>
      <c r="M519" s="17">
        <v>0</v>
      </c>
      <c r="N519" s="17">
        <v>0</v>
      </c>
      <c r="O519" s="17">
        <v>0</v>
      </c>
      <c r="P519" s="17">
        <v>1479683</v>
      </c>
      <c r="Q519" s="17">
        <v>556046</v>
      </c>
      <c r="R519" s="17">
        <v>76828</v>
      </c>
      <c r="S519" s="17">
        <v>36042</v>
      </c>
      <c r="T519" s="17">
        <v>15037</v>
      </c>
      <c r="U519" s="17">
        <v>145392</v>
      </c>
      <c r="V519" s="17">
        <v>34353</v>
      </c>
      <c r="W519" s="17">
        <v>0</v>
      </c>
      <c r="X519" s="17">
        <v>243000</v>
      </c>
      <c r="Y519" s="17">
        <v>16509</v>
      </c>
      <c r="Z519" s="17">
        <v>0</v>
      </c>
      <c r="AA519" s="17">
        <v>22443189</v>
      </c>
      <c r="AB519" s="17">
        <v>0</v>
      </c>
    </row>
    <row r="520" spans="1:28" x14ac:dyDescent="0.3">
      <c r="A520" s="15" t="s">
        <v>1033</v>
      </c>
      <c r="B520" s="14" t="s">
        <v>1034</v>
      </c>
      <c r="C520" s="14">
        <v>0</v>
      </c>
      <c r="D520" s="14">
        <v>0</v>
      </c>
      <c r="E520" s="17">
        <v>0</v>
      </c>
      <c r="F520" s="17">
        <v>0</v>
      </c>
      <c r="G520" s="17">
        <v>0</v>
      </c>
      <c r="H520" s="17">
        <v>0</v>
      </c>
      <c r="I520" s="17">
        <v>0</v>
      </c>
      <c r="J520" s="17">
        <v>0</v>
      </c>
      <c r="K520" s="17">
        <v>0</v>
      </c>
      <c r="L520" s="17">
        <v>0</v>
      </c>
      <c r="M520" s="17">
        <v>0</v>
      </c>
      <c r="N520" s="17">
        <v>0</v>
      </c>
      <c r="O520" s="17">
        <v>0</v>
      </c>
      <c r="P520" s="17">
        <v>0</v>
      </c>
      <c r="Q520" s="17">
        <v>0</v>
      </c>
      <c r="R520" s="17">
        <v>0</v>
      </c>
      <c r="S520" s="17">
        <v>0</v>
      </c>
      <c r="T520" s="17">
        <v>0</v>
      </c>
      <c r="U520" s="17">
        <v>0</v>
      </c>
      <c r="V520" s="17">
        <v>0</v>
      </c>
      <c r="W520" s="17">
        <v>0</v>
      </c>
      <c r="X520" s="17">
        <v>0</v>
      </c>
      <c r="Y520" s="17">
        <v>0</v>
      </c>
      <c r="Z520" s="17">
        <v>0</v>
      </c>
      <c r="AA520" s="17">
        <v>0</v>
      </c>
      <c r="AB520" s="17">
        <v>0</v>
      </c>
    </row>
    <row r="521" spans="1:28" x14ac:dyDescent="0.3">
      <c r="A521" s="15" t="s">
        <v>1035</v>
      </c>
      <c r="B521" s="14" t="s">
        <v>1036</v>
      </c>
      <c r="C521" s="14">
        <v>1</v>
      </c>
      <c r="D521" s="14">
        <v>0</v>
      </c>
      <c r="E521" s="17">
        <v>67089447</v>
      </c>
      <c r="F521" s="17">
        <v>0</v>
      </c>
      <c r="G521" s="17">
        <v>2387787</v>
      </c>
      <c r="H521" s="17">
        <v>0</v>
      </c>
      <c r="I521" s="17">
        <v>9058641</v>
      </c>
      <c r="J521" s="17">
        <v>12385990</v>
      </c>
      <c r="K521" s="17">
        <v>0</v>
      </c>
      <c r="L521" s="17">
        <v>0</v>
      </c>
      <c r="M521" s="17">
        <v>0</v>
      </c>
      <c r="N521" s="17">
        <v>0</v>
      </c>
      <c r="O521" s="17">
        <v>0</v>
      </c>
      <c r="P521" s="17">
        <v>2478249</v>
      </c>
      <c r="Q521" s="17">
        <v>1896080</v>
      </c>
      <c r="R521" s="17">
        <v>603106</v>
      </c>
      <c r="S521" s="17">
        <v>135375</v>
      </c>
      <c r="T521" s="17">
        <v>56481</v>
      </c>
      <c r="U521" s="17">
        <v>537240</v>
      </c>
      <c r="V521" s="17">
        <v>137341</v>
      </c>
      <c r="W521" s="17">
        <v>0</v>
      </c>
      <c r="X521" s="17">
        <v>4574501</v>
      </c>
      <c r="Y521" s="17">
        <v>12751</v>
      </c>
      <c r="Z521" s="17">
        <v>0</v>
      </c>
      <c r="AA521" s="17">
        <v>101352989</v>
      </c>
      <c r="AB521" s="17">
        <v>0</v>
      </c>
    </row>
    <row r="522" spans="1:28" x14ac:dyDescent="0.3">
      <c r="A522" s="15" t="s">
        <v>1037</v>
      </c>
      <c r="B522" s="14" t="s">
        <v>1038</v>
      </c>
      <c r="C522" s="14">
        <v>1</v>
      </c>
      <c r="D522" s="14">
        <v>0</v>
      </c>
      <c r="E522" s="17">
        <v>70366047</v>
      </c>
      <c r="F522" s="17">
        <v>0</v>
      </c>
      <c r="G522" s="17">
        <v>4041841</v>
      </c>
      <c r="H522" s="17">
        <v>0</v>
      </c>
      <c r="I522" s="17">
        <v>10149010</v>
      </c>
      <c r="J522" s="17">
        <v>2685198</v>
      </c>
      <c r="K522" s="17">
        <v>0</v>
      </c>
      <c r="L522" s="17">
        <v>0</v>
      </c>
      <c r="M522" s="17">
        <v>0</v>
      </c>
      <c r="N522" s="17">
        <v>0</v>
      </c>
      <c r="O522" s="17">
        <v>0</v>
      </c>
      <c r="P522" s="17">
        <v>2036260</v>
      </c>
      <c r="Q522" s="17">
        <v>4619684</v>
      </c>
      <c r="R522" s="17">
        <v>1025233</v>
      </c>
      <c r="S522" s="17">
        <v>134880</v>
      </c>
      <c r="T522" s="17">
        <v>54337</v>
      </c>
      <c r="U522" s="17">
        <v>542832</v>
      </c>
      <c r="V522" s="17">
        <v>140544</v>
      </c>
      <c r="W522" s="17">
        <v>0</v>
      </c>
      <c r="X522" s="17">
        <v>2340028</v>
      </c>
      <c r="Y522" s="17">
        <v>103560</v>
      </c>
      <c r="Z522" s="17">
        <v>0</v>
      </c>
      <c r="AA522" s="17">
        <v>98239454</v>
      </c>
      <c r="AB522" s="17">
        <v>0</v>
      </c>
    </row>
    <row r="523" spans="1:28" x14ac:dyDescent="0.3">
      <c r="A523" s="15" t="s">
        <v>1039</v>
      </c>
      <c r="B523" s="14" t="s">
        <v>1040</v>
      </c>
      <c r="C523" s="14">
        <v>1</v>
      </c>
      <c r="D523" s="14">
        <v>0</v>
      </c>
      <c r="E523" s="17">
        <v>53625329</v>
      </c>
      <c r="F523" s="17">
        <v>0</v>
      </c>
      <c r="G523" s="17">
        <v>1791109</v>
      </c>
      <c r="H523" s="17">
        <v>0</v>
      </c>
      <c r="I523" s="17">
        <v>5043864</v>
      </c>
      <c r="J523" s="17">
        <v>7440177</v>
      </c>
      <c r="K523" s="17">
        <v>0</v>
      </c>
      <c r="L523" s="17">
        <v>0</v>
      </c>
      <c r="M523" s="17">
        <v>0</v>
      </c>
      <c r="N523" s="17">
        <v>0</v>
      </c>
      <c r="O523" s="17">
        <v>0</v>
      </c>
      <c r="P523" s="17">
        <v>2042811</v>
      </c>
      <c r="Q523" s="17">
        <v>3438219</v>
      </c>
      <c r="R523" s="17">
        <v>458197</v>
      </c>
      <c r="S523" s="17">
        <v>111646</v>
      </c>
      <c r="T523" s="17">
        <v>46581</v>
      </c>
      <c r="U523" s="17">
        <v>442526</v>
      </c>
      <c r="V523" s="17">
        <v>115072</v>
      </c>
      <c r="W523" s="17">
        <v>0</v>
      </c>
      <c r="X523" s="17">
        <v>646790</v>
      </c>
      <c r="Y523" s="17">
        <v>92813</v>
      </c>
      <c r="Z523" s="17">
        <v>0</v>
      </c>
      <c r="AA523" s="17">
        <v>75295134</v>
      </c>
      <c r="AB523" s="17">
        <v>0</v>
      </c>
    </row>
    <row r="524" spans="1:28" x14ac:dyDescent="0.3">
      <c r="A524" s="15" t="s">
        <v>1041</v>
      </c>
      <c r="B524" s="14" t="s">
        <v>1042</v>
      </c>
      <c r="C524" s="14">
        <v>1</v>
      </c>
      <c r="D524" s="14">
        <v>0</v>
      </c>
      <c r="E524" s="17">
        <v>103623734</v>
      </c>
      <c r="F524" s="17">
        <v>0</v>
      </c>
      <c r="G524" s="17">
        <v>3752477</v>
      </c>
      <c r="H524" s="17">
        <v>0</v>
      </c>
      <c r="I524" s="17">
        <v>15467509</v>
      </c>
      <c r="J524" s="17">
        <v>10981025</v>
      </c>
      <c r="K524" s="17">
        <v>0</v>
      </c>
      <c r="L524" s="17">
        <v>0</v>
      </c>
      <c r="M524" s="17">
        <v>0</v>
      </c>
      <c r="N524" s="17">
        <v>0</v>
      </c>
      <c r="O524" s="17">
        <v>0</v>
      </c>
      <c r="P524" s="17">
        <v>3050451</v>
      </c>
      <c r="Q524" s="17">
        <v>6161934</v>
      </c>
      <c r="R524" s="17">
        <v>1044180</v>
      </c>
      <c r="S524" s="17">
        <v>134641</v>
      </c>
      <c r="T524" s="17">
        <v>56175</v>
      </c>
      <c r="U524" s="17">
        <v>537182</v>
      </c>
      <c r="V524" s="17">
        <v>166830</v>
      </c>
      <c r="W524" s="17">
        <v>0</v>
      </c>
      <c r="X524" s="17">
        <v>1486267</v>
      </c>
      <c r="Y524" s="17">
        <v>0</v>
      </c>
      <c r="Z524" s="17">
        <v>0</v>
      </c>
      <c r="AA524" s="17">
        <v>146462405</v>
      </c>
      <c r="AB524" s="17">
        <v>0</v>
      </c>
    </row>
    <row r="525" spans="1:28" x14ac:dyDescent="0.3">
      <c r="A525" s="15" t="s">
        <v>1043</v>
      </c>
      <c r="B525" s="14" t="s">
        <v>1044</v>
      </c>
      <c r="C525" s="14">
        <v>1</v>
      </c>
      <c r="D525" s="14">
        <v>0</v>
      </c>
      <c r="E525" s="17">
        <v>9243992</v>
      </c>
      <c r="F525" s="17">
        <v>0</v>
      </c>
      <c r="G525" s="17">
        <v>795746</v>
      </c>
      <c r="H525" s="17">
        <v>0</v>
      </c>
      <c r="I525" s="17">
        <v>965012</v>
      </c>
      <c r="J525" s="17">
        <v>732327</v>
      </c>
      <c r="K525" s="17">
        <v>0</v>
      </c>
      <c r="L525" s="17">
        <v>0</v>
      </c>
      <c r="M525" s="17">
        <v>0</v>
      </c>
      <c r="N525" s="17">
        <v>0</v>
      </c>
      <c r="O525" s="17">
        <v>0</v>
      </c>
      <c r="P525" s="17">
        <v>439340</v>
      </c>
      <c r="Q525" s="17">
        <v>694977</v>
      </c>
      <c r="R525" s="17">
        <v>28603</v>
      </c>
      <c r="S525" s="17">
        <v>25841</v>
      </c>
      <c r="T525" s="17">
        <v>10781</v>
      </c>
      <c r="U525" s="17">
        <v>86327</v>
      </c>
      <c r="V525" s="17">
        <v>26383</v>
      </c>
      <c r="W525" s="17">
        <v>0</v>
      </c>
      <c r="X525" s="17">
        <v>386518</v>
      </c>
      <c r="Y525" s="17">
        <v>24725</v>
      </c>
      <c r="Z525" s="17">
        <v>0</v>
      </c>
      <c r="AA525" s="17">
        <v>13460572</v>
      </c>
      <c r="AB525" s="17">
        <v>0</v>
      </c>
    </row>
    <row r="526" spans="1:28" x14ac:dyDescent="0.3">
      <c r="A526" s="15" t="s">
        <v>1045</v>
      </c>
      <c r="B526" s="14" t="s">
        <v>1046</v>
      </c>
      <c r="C526" s="14">
        <v>1</v>
      </c>
      <c r="D526" s="14">
        <v>0</v>
      </c>
      <c r="E526" s="17">
        <v>4258452</v>
      </c>
      <c r="F526" s="17">
        <v>0</v>
      </c>
      <c r="G526" s="17">
        <v>323352</v>
      </c>
      <c r="H526" s="17">
        <v>0</v>
      </c>
      <c r="I526" s="17">
        <v>786040</v>
      </c>
      <c r="J526" s="17">
        <v>865435</v>
      </c>
      <c r="K526" s="17">
        <v>0</v>
      </c>
      <c r="L526" s="17">
        <v>0</v>
      </c>
      <c r="M526" s="17">
        <v>0</v>
      </c>
      <c r="N526" s="17">
        <v>0</v>
      </c>
      <c r="O526" s="17">
        <v>0</v>
      </c>
      <c r="P526" s="17">
        <v>292352</v>
      </c>
      <c r="Q526" s="17">
        <v>139865</v>
      </c>
      <c r="R526" s="17">
        <v>76596</v>
      </c>
      <c r="S526" s="17">
        <v>10382</v>
      </c>
      <c r="T526" s="17">
        <v>4331</v>
      </c>
      <c r="U526" s="17">
        <v>61920</v>
      </c>
      <c r="V526" s="17">
        <v>9392</v>
      </c>
      <c r="W526" s="17">
        <v>0</v>
      </c>
      <c r="X526" s="17">
        <v>30166</v>
      </c>
      <c r="Y526" s="17">
        <v>0</v>
      </c>
      <c r="Z526" s="17">
        <v>0</v>
      </c>
      <c r="AA526" s="17">
        <v>6858283</v>
      </c>
      <c r="AB526" s="17">
        <v>0</v>
      </c>
    </row>
    <row r="527" spans="1:28" x14ac:dyDescent="0.3">
      <c r="A527" s="15" t="s">
        <v>1047</v>
      </c>
      <c r="B527" s="14" t="s">
        <v>1048</v>
      </c>
      <c r="C527" s="14">
        <v>1</v>
      </c>
      <c r="D527" s="14">
        <v>0</v>
      </c>
      <c r="E527" s="17">
        <v>37143641</v>
      </c>
      <c r="F527" s="17">
        <v>0</v>
      </c>
      <c r="G527" s="17">
        <v>2794176</v>
      </c>
      <c r="H527" s="17">
        <v>0</v>
      </c>
      <c r="I527" s="17">
        <v>4830746</v>
      </c>
      <c r="J527" s="17">
        <v>7836769</v>
      </c>
      <c r="K527" s="17">
        <v>1818483</v>
      </c>
      <c r="L527" s="17">
        <v>0</v>
      </c>
      <c r="M527" s="17">
        <v>0</v>
      </c>
      <c r="N527" s="17">
        <v>0</v>
      </c>
      <c r="O527" s="17">
        <v>0</v>
      </c>
      <c r="P527" s="17">
        <v>1547620</v>
      </c>
      <c r="Q527" s="17">
        <v>1234187</v>
      </c>
      <c r="R527" s="17">
        <v>782265</v>
      </c>
      <c r="S527" s="17">
        <v>62497</v>
      </c>
      <c r="T527" s="17">
        <v>26075</v>
      </c>
      <c r="U527" s="17">
        <v>251058</v>
      </c>
      <c r="V527" s="17">
        <v>58963</v>
      </c>
      <c r="W527" s="17">
        <v>0</v>
      </c>
      <c r="X527" s="17">
        <v>624380</v>
      </c>
      <c r="Y527" s="17">
        <v>0</v>
      </c>
      <c r="Z527" s="17">
        <v>0</v>
      </c>
      <c r="AA527" s="17">
        <v>59010860</v>
      </c>
      <c r="AB527" s="17">
        <v>0</v>
      </c>
    </row>
    <row r="528" spans="1:28" x14ac:dyDescent="0.3">
      <c r="A528" s="15" t="s">
        <v>1049</v>
      </c>
      <c r="B528" s="14" t="s">
        <v>1050</v>
      </c>
      <c r="C528" s="14">
        <v>1</v>
      </c>
      <c r="D528" s="14">
        <v>0</v>
      </c>
      <c r="E528" s="17">
        <v>2165579</v>
      </c>
      <c r="F528" s="17">
        <v>0</v>
      </c>
      <c r="G528" s="17">
        <v>143681</v>
      </c>
      <c r="H528" s="17">
        <v>4671</v>
      </c>
      <c r="I528" s="17">
        <v>161860</v>
      </c>
      <c r="J528" s="17">
        <v>404848</v>
      </c>
      <c r="K528" s="17">
        <v>0</v>
      </c>
      <c r="L528" s="17">
        <v>0</v>
      </c>
      <c r="M528" s="17">
        <v>0</v>
      </c>
      <c r="N528" s="17">
        <v>0</v>
      </c>
      <c r="O528" s="17">
        <v>0</v>
      </c>
      <c r="P528" s="17">
        <v>342698</v>
      </c>
      <c r="Q528" s="17">
        <v>0</v>
      </c>
      <c r="R528" s="17">
        <v>902</v>
      </c>
      <c r="S528" s="17">
        <v>27923</v>
      </c>
      <c r="T528" s="17">
        <v>5390</v>
      </c>
      <c r="U528" s="17">
        <v>82075</v>
      </c>
      <c r="V528" s="17">
        <v>0</v>
      </c>
      <c r="W528" s="17">
        <v>0</v>
      </c>
      <c r="X528" s="17">
        <v>54000</v>
      </c>
      <c r="Y528" s="17">
        <v>16426</v>
      </c>
      <c r="Z528" s="17">
        <v>0</v>
      </c>
      <c r="AA528" s="17">
        <v>3410053</v>
      </c>
      <c r="AB528" s="17">
        <v>0</v>
      </c>
    </row>
    <row r="529" spans="1:28" x14ac:dyDescent="0.3">
      <c r="A529" s="15" t="s">
        <v>1051</v>
      </c>
      <c r="B529" s="14" t="s">
        <v>1052</v>
      </c>
      <c r="C529" s="14">
        <v>1</v>
      </c>
      <c r="D529" s="14">
        <v>0</v>
      </c>
      <c r="E529" s="17">
        <v>207743</v>
      </c>
      <c r="F529" s="17">
        <v>0</v>
      </c>
      <c r="G529" s="17">
        <v>50000</v>
      </c>
      <c r="H529" s="17">
        <v>0</v>
      </c>
      <c r="I529" s="17">
        <v>16558</v>
      </c>
      <c r="J529" s="17">
        <v>12306</v>
      </c>
      <c r="K529" s="17">
        <v>0</v>
      </c>
      <c r="L529" s="17">
        <v>0</v>
      </c>
      <c r="M529" s="17">
        <v>0</v>
      </c>
      <c r="N529" s="17">
        <v>0</v>
      </c>
      <c r="O529" s="17">
        <v>0</v>
      </c>
      <c r="P529" s="17">
        <v>66230</v>
      </c>
      <c r="Q529" s="17">
        <v>0</v>
      </c>
      <c r="R529" s="17">
        <v>0</v>
      </c>
      <c r="S529" s="17">
        <v>1513</v>
      </c>
      <c r="T529" s="17">
        <v>317</v>
      </c>
      <c r="U529" s="17">
        <v>10252</v>
      </c>
      <c r="V529" s="17">
        <v>0</v>
      </c>
      <c r="W529" s="17">
        <v>0</v>
      </c>
      <c r="X529" s="17">
        <v>32400</v>
      </c>
      <c r="Y529" s="17">
        <v>1457</v>
      </c>
      <c r="Z529" s="17">
        <v>0</v>
      </c>
      <c r="AA529" s="17">
        <v>398776</v>
      </c>
      <c r="AB529" s="17">
        <v>0</v>
      </c>
    </row>
    <row r="530" spans="1:28" x14ac:dyDescent="0.3">
      <c r="A530" s="15" t="s">
        <v>1053</v>
      </c>
      <c r="B530" s="14" t="s">
        <v>1054</v>
      </c>
      <c r="C530" s="14">
        <v>1</v>
      </c>
      <c r="D530" s="14">
        <v>0</v>
      </c>
      <c r="E530" s="17">
        <v>815826</v>
      </c>
      <c r="F530" s="17">
        <v>0</v>
      </c>
      <c r="G530" s="17">
        <v>342209</v>
      </c>
      <c r="H530" s="17">
        <v>0</v>
      </c>
      <c r="I530" s="17">
        <v>72090</v>
      </c>
      <c r="J530" s="17">
        <v>17234</v>
      </c>
      <c r="K530" s="17">
        <v>0</v>
      </c>
      <c r="L530" s="17">
        <v>0</v>
      </c>
      <c r="M530" s="17">
        <v>0</v>
      </c>
      <c r="N530" s="17">
        <v>0</v>
      </c>
      <c r="O530" s="17">
        <v>0</v>
      </c>
      <c r="P530" s="17">
        <v>176998</v>
      </c>
      <c r="Q530" s="17">
        <v>81709</v>
      </c>
      <c r="R530" s="17">
        <v>26404</v>
      </c>
      <c r="S530" s="17">
        <v>9228</v>
      </c>
      <c r="T530" s="17">
        <v>3850</v>
      </c>
      <c r="U530" s="17">
        <v>57085</v>
      </c>
      <c r="V530" s="17">
        <v>0</v>
      </c>
      <c r="W530" s="17">
        <v>0</v>
      </c>
      <c r="X530" s="17">
        <v>62100</v>
      </c>
      <c r="Y530" s="17">
        <v>0</v>
      </c>
      <c r="Z530" s="17">
        <v>0</v>
      </c>
      <c r="AA530" s="17">
        <v>1664733</v>
      </c>
      <c r="AB530" s="17">
        <v>0</v>
      </c>
    </row>
    <row r="531" spans="1:28" x14ac:dyDescent="0.3">
      <c r="A531" s="15" t="s">
        <v>1055</v>
      </c>
      <c r="B531" s="14" t="s">
        <v>1056</v>
      </c>
      <c r="C531" s="14">
        <v>1</v>
      </c>
      <c r="D531" s="14">
        <v>0</v>
      </c>
      <c r="E531" s="17">
        <v>1314565</v>
      </c>
      <c r="F531" s="17">
        <v>0</v>
      </c>
      <c r="G531" s="17">
        <v>165430</v>
      </c>
      <c r="H531" s="17">
        <v>372</v>
      </c>
      <c r="I531" s="17">
        <v>47881</v>
      </c>
      <c r="J531" s="17">
        <v>10192</v>
      </c>
      <c r="K531" s="17">
        <v>0</v>
      </c>
      <c r="L531" s="17">
        <v>0</v>
      </c>
      <c r="M531" s="17">
        <v>0</v>
      </c>
      <c r="N531" s="17">
        <v>0</v>
      </c>
      <c r="O531" s="17">
        <v>0</v>
      </c>
      <c r="P531" s="17">
        <v>247267</v>
      </c>
      <c r="Q531" s="17">
        <v>2997</v>
      </c>
      <c r="R531" s="17">
        <v>20501</v>
      </c>
      <c r="S531" s="17">
        <v>14067</v>
      </c>
      <c r="T531" s="17">
        <v>5868</v>
      </c>
      <c r="U531" s="17">
        <v>56503</v>
      </c>
      <c r="V531" s="17">
        <v>0</v>
      </c>
      <c r="W531" s="17">
        <v>0</v>
      </c>
      <c r="X531" s="17">
        <v>0</v>
      </c>
      <c r="Y531" s="17">
        <v>0</v>
      </c>
      <c r="Z531" s="17">
        <v>0</v>
      </c>
      <c r="AA531" s="17">
        <v>1885643</v>
      </c>
      <c r="AB531" s="17">
        <v>0</v>
      </c>
    </row>
    <row r="532" spans="1:28" x14ac:dyDescent="0.3">
      <c r="A532" s="15" t="s">
        <v>1057</v>
      </c>
      <c r="B532" s="14" t="s">
        <v>1058</v>
      </c>
      <c r="C532" s="14">
        <v>0</v>
      </c>
      <c r="D532" s="14">
        <v>0</v>
      </c>
      <c r="E532" s="17">
        <v>0</v>
      </c>
      <c r="F532" s="17">
        <v>0</v>
      </c>
      <c r="G532" s="17">
        <v>0</v>
      </c>
      <c r="H532" s="17">
        <v>0</v>
      </c>
      <c r="I532" s="17">
        <v>0</v>
      </c>
      <c r="J532" s="17">
        <v>0</v>
      </c>
      <c r="K532" s="17">
        <v>0</v>
      </c>
      <c r="L532" s="17">
        <v>0</v>
      </c>
      <c r="M532" s="17">
        <v>0</v>
      </c>
      <c r="N532" s="17">
        <v>0</v>
      </c>
      <c r="O532" s="17">
        <v>0</v>
      </c>
      <c r="P532" s="17">
        <v>0</v>
      </c>
      <c r="Q532" s="17">
        <v>0</v>
      </c>
      <c r="R532" s="17">
        <v>0</v>
      </c>
      <c r="S532" s="17">
        <v>0</v>
      </c>
      <c r="T532" s="17">
        <v>0</v>
      </c>
      <c r="U532" s="17">
        <v>0</v>
      </c>
      <c r="V532" s="17">
        <v>0</v>
      </c>
      <c r="W532" s="17">
        <v>0</v>
      </c>
      <c r="X532" s="17">
        <v>0</v>
      </c>
      <c r="Y532" s="17">
        <v>0</v>
      </c>
      <c r="Z532" s="17">
        <v>0</v>
      </c>
      <c r="AA532" s="17">
        <v>0</v>
      </c>
      <c r="AB532" s="17">
        <v>0</v>
      </c>
    </row>
    <row r="533" spans="1:28" x14ac:dyDescent="0.3">
      <c r="A533" s="15" t="s">
        <v>1059</v>
      </c>
      <c r="B533" s="14" t="s">
        <v>1060</v>
      </c>
      <c r="C533" s="14">
        <v>1</v>
      </c>
      <c r="D533" s="14">
        <v>0</v>
      </c>
      <c r="E533" s="17">
        <v>8791571</v>
      </c>
      <c r="F533" s="17">
        <v>0</v>
      </c>
      <c r="G533" s="17">
        <v>1046049</v>
      </c>
      <c r="H533" s="17">
        <v>0</v>
      </c>
      <c r="I533" s="17">
        <v>1522651</v>
      </c>
      <c r="J533" s="17">
        <v>592339</v>
      </c>
      <c r="K533" s="17">
        <v>0</v>
      </c>
      <c r="L533" s="17">
        <v>0</v>
      </c>
      <c r="M533" s="17">
        <v>0</v>
      </c>
      <c r="N533" s="17">
        <v>0</v>
      </c>
      <c r="O533" s="17">
        <v>0</v>
      </c>
      <c r="P533" s="17">
        <v>999387</v>
      </c>
      <c r="Q533" s="17">
        <v>0</v>
      </c>
      <c r="R533" s="17">
        <v>239148</v>
      </c>
      <c r="S533" s="17">
        <v>22418</v>
      </c>
      <c r="T533" s="17">
        <v>12568</v>
      </c>
      <c r="U533" s="17">
        <v>80178</v>
      </c>
      <c r="V533" s="17">
        <v>23360</v>
      </c>
      <c r="W533" s="17">
        <v>0</v>
      </c>
      <c r="X533" s="17">
        <v>216000</v>
      </c>
      <c r="Y533" s="17">
        <v>0</v>
      </c>
      <c r="Z533" s="17">
        <v>0</v>
      </c>
      <c r="AA533" s="17">
        <v>13545669</v>
      </c>
      <c r="AB533" s="17">
        <v>0</v>
      </c>
    </row>
    <row r="534" spans="1:28" x14ac:dyDescent="0.3">
      <c r="A534" s="15" t="s">
        <v>1061</v>
      </c>
      <c r="B534" s="14" t="s">
        <v>1062</v>
      </c>
      <c r="C534" s="14">
        <v>1</v>
      </c>
      <c r="D534" s="14">
        <v>0</v>
      </c>
      <c r="E534" s="17">
        <v>1919495</v>
      </c>
      <c r="F534" s="17">
        <v>0</v>
      </c>
      <c r="G534" s="17">
        <v>155612</v>
      </c>
      <c r="H534" s="17">
        <v>0</v>
      </c>
      <c r="I534" s="17">
        <v>248105</v>
      </c>
      <c r="J534" s="17">
        <v>476152</v>
      </c>
      <c r="K534" s="17">
        <v>0</v>
      </c>
      <c r="L534" s="17">
        <v>0</v>
      </c>
      <c r="M534" s="17">
        <v>0</v>
      </c>
      <c r="N534" s="17">
        <v>0</v>
      </c>
      <c r="O534" s="17">
        <v>0</v>
      </c>
      <c r="P534" s="17">
        <v>1194432</v>
      </c>
      <c r="Q534" s="17">
        <v>41935</v>
      </c>
      <c r="R534" s="17">
        <v>13371</v>
      </c>
      <c r="S534" s="17">
        <v>23834</v>
      </c>
      <c r="T534" s="17">
        <v>9026</v>
      </c>
      <c r="U534" s="17">
        <v>101530</v>
      </c>
      <c r="V534" s="17">
        <v>0</v>
      </c>
      <c r="W534" s="17">
        <v>0</v>
      </c>
      <c r="X534" s="17">
        <v>0</v>
      </c>
      <c r="Y534" s="17">
        <v>0</v>
      </c>
      <c r="Z534" s="17">
        <v>0</v>
      </c>
      <c r="AA534" s="17">
        <v>4183492</v>
      </c>
      <c r="AB534" s="17">
        <v>0</v>
      </c>
    </row>
    <row r="535" spans="1:28" x14ac:dyDescent="0.3">
      <c r="A535" s="15" t="s">
        <v>1063</v>
      </c>
      <c r="B535" s="14" t="s">
        <v>1064</v>
      </c>
      <c r="C535" s="14">
        <v>1</v>
      </c>
      <c r="D535" s="14">
        <v>0</v>
      </c>
      <c r="E535" s="17">
        <v>12480988</v>
      </c>
      <c r="F535" s="17">
        <v>0</v>
      </c>
      <c r="G535" s="17">
        <v>442003</v>
      </c>
      <c r="H535" s="17">
        <v>0</v>
      </c>
      <c r="I535" s="17">
        <v>3757010</v>
      </c>
      <c r="J535" s="17">
        <v>912345</v>
      </c>
      <c r="K535" s="17">
        <v>0</v>
      </c>
      <c r="L535" s="17">
        <v>0</v>
      </c>
      <c r="M535" s="17">
        <v>0</v>
      </c>
      <c r="N535" s="17">
        <v>0</v>
      </c>
      <c r="O535" s="17">
        <v>0</v>
      </c>
      <c r="P535" s="17">
        <v>3493624</v>
      </c>
      <c r="Q535" s="17">
        <v>488153</v>
      </c>
      <c r="R535" s="17">
        <v>449897</v>
      </c>
      <c r="S535" s="17">
        <v>72624</v>
      </c>
      <c r="T535" s="17">
        <v>30300</v>
      </c>
      <c r="U535" s="17">
        <v>303192</v>
      </c>
      <c r="V535" s="17">
        <v>36722</v>
      </c>
      <c r="W535" s="17">
        <v>0</v>
      </c>
      <c r="X535" s="17">
        <v>881005</v>
      </c>
      <c r="Y535" s="17">
        <v>168228</v>
      </c>
      <c r="Z535" s="17">
        <v>0</v>
      </c>
      <c r="AA535" s="17">
        <v>23516091</v>
      </c>
      <c r="AB535" s="17">
        <v>0</v>
      </c>
    </row>
    <row r="536" spans="1:28" x14ac:dyDescent="0.3">
      <c r="A536" s="15" t="s">
        <v>1065</v>
      </c>
      <c r="B536" s="14" t="s">
        <v>1066</v>
      </c>
      <c r="C536" s="14">
        <v>1</v>
      </c>
      <c r="D536" s="14">
        <v>0</v>
      </c>
      <c r="E536" s="17">
        <v>9976689</v>
      </c>
      <c r="F536" s="17">
        <v>0</v>
      </c>
      <c r="G536" s="17">
        <v>735742</v>
      </c>
      <c r="H536" s="17">
        <v>0</v>
      </c>
      <c r="I536" s="17">
        <v>1020103</v>
      </c>
      <c r="J536" s="17">
        <v>1169828</v>
      </c>
      <c r="K536" s="17">
        <v>0</v>
      </c>
      <c r="L536" s="17">
        <v>0</v>
      </c>
      <c r="M536" s="17">
        <v>0</v>
      </c>
      <c r="N536" s="17">
        <v>0</v>
      </c>
      <c r="O536" s="17">
        <v>0</v>
      </c>
      <c r="P536" s="17">
        <v>2296516</v>
      </c>
      <c r="Q536" s="17">
        <v>493423</v>
      </c>
      <c r="R536" s="17">
        <v>321928</v>
      </c>
      <c r="S536" s="17">
        <v>78376</v>
      </c>
      <c r="T536" s="17">
        <v>32700</v>
      </c>
      <c r="U536" s="17">
        <v>306570</v>
      </c>
      <c r="V536" s="17">
        <v>0</v>
      </c>
      <c r="W536" s="17">
        <v>0</v>
      </c>
      <c r="X536" s="17">
        <v>634372</v>
      </c>
      <c r="Y536" s="17">
        <v>0</v>
      </c>
      <c r="Z536" s="17">
        <v>0</v>
      </c>
      <c r="AA536" s="17">
        <v>17066247</v>
      </c>
      <c r="AB536" s="17">
        <v>0</v>
      </c>
    </row>
    <row r="537" spans="1:28" x14ac:dyDescent="0.3">
      <c r="A537" s="15" t="s">
        <v>1067</v>
      </c>
      <c r="B537" s="14" t="s">
        <v>1068</v>
      </c>
      <c r="C537" s="14">
        <v>1</v>
      </c>
      <c r="D537" s="14">
        <v>0</v>
      </c>
      <c r="E537" s="17">
        <v>20942205</v>
      </c>
      <c r="F537" s="17">
        <v>0</v>
      </c>
      <c r="G537" s="17">
        <v>1355779</v>
      </c>
      <c r="H537" s="17">
        <v>0</v>
      </c>
      <c r="I537" s="17">
        <v>4062728</v>
      </c>
      <c r="J537" s="17">
        <v>2827360</v>
      </c>
      <c r="K537" s="17">
        <v>0</v>
      </c>
      <c r="L537" s="17">
        <v>0</v>
      </c>
      <c r="M537" s="17">
        <v>0</v>
      </c>
      <c r="N537" s="17">
        <v>0</v>
      </c>
      <c r="O537" s="17">
        <v>0</v>
      </c>
      <c r="P537" s="17">
        <v>1627431</v>
      </c>
      <c r="Q537" s="17">
        <v>1093977</v>
      </c>
      <c r="R537" s="17">
        <v>663344</v>
      </c>
      <c r="S537" s="17">
        <v>117354</v>
      </c>
      <c r="T537" s="17">
        <v>48962</v>
      </c>
      <c r="U537" s="17">
        <v>466059</v>
      </c>
      <c r="V537" s="17">
        <v>39244</v>
      </c>
      <c r="W537" s="17">
        <v>0</v>
      </c>
      <c r="X537" s="17">
        <v>1306945</v>
      </c>
      <c r="Y537" s="17">
        <v>0</v>
      </c>
      <c r="Z537" s="17">
        <v>0</v>
      </c>
      <c r="AA537" s="17">
        <v>34551388</v>
      </c>
      <c r="AB537" s="17">
        <v>0</v>
      </c>
    </row>
    <row r="538" spans="1:28" x14ac:dyDescent="0.3">
      <c r="A538" s="15" t="s">
        <v>1069</v>
      </c>
      <c r="B538" s="14" t="s">
        <v>1070</v>
      </c>
      <c r="C538" s="14">
        <v>1</v>
      </c>
      <c r="D538" s="14">
        <v>0</v>
      </c>
      <c r="E538" s="17">
        <v>10010253</v>
      </c>
      <c r="F538" s="17">
        <v>0</v>
      </c>
      <c r="G538" s="17">
        <v>627527</v>
      </c>
      <c r="H538" s="17">
        <v>0</v>
      </c>
      <c r="I538" s="17">
        <v>1985977</v>
      </c>
      <c r="J538" s="17">
        <v>973414</v>
      </c>
      <c r="K538" s="17">
        <v>0</v>
      </c>
      <c r="L538" s="17">
        <v>0</v>
      </c>
      <c r="M538" s="17">
        <v>0</v>
      </c>
      <c r="N538" s="17">
        <v>0</v>
      </c>
      <c r="O538" s="17">
        <v>0</v>
      </c>
      <c r="P538" s="17">
        <v>1358746</v>
      </c>
      <c r="Q538" s="17">
        <v>139212</v>
      </c>
      <c r="R538" s="17">
        <v>296609</v>
      </c>
      <c r="S538" s="17">
        <v>13227</v>
      </c>
      <c r="T538" s="17">
        <v>18618</v>
      </c>
      <c r="U538" s="17">
        <v>174358</v>
      </c>
      <c r="V538" s="17">
        <v>23548</v>
      </c>
      <c r="W538" s="17">
        <v>0</v>
      </c>
      <c r="X538" s="17">
        <v>486000</v>
      </c>
      <c r="Y538" s="17">
        <v>0</v>
      </c>
      <c r="Z538" s="17">
        <v>0</v>
      </c>
      <c r="AA538" s="17">
        <v>16107489</v>
      </c>
      <c r="AB538" s="17">
        <v>0</v>
      </c>
    </row>
    <row r="539" spans="1:28" x14ac:dyDescent="0.3">
      <c r="A539" s="15" t="s">
        <v>1071</v>
      </c>
      <c r="B539" s="14" t="s">
        <v>1072</v>
      </c>
      <c r="C539" s="14">
        <v>1</v>
      </c>
      <c r="D539" s="14">
        <v>0</v>
      </c>
      <c r="E539" s="17">
        <v>23707964</v>
      </c>
      <c r="F539" s="17">
        <v>0</v>
      </c>
      <c r="G539" s="17">
        <v>3253567</v>
      </c>
      <c r="H539" s="17">
        <v>0</v>
      </c>
      <c r="I539" s="17">
        <v>5638129</v>
      </c>
      <c r="J539" s="17">
        <v>4719162</v>
      </c>
      <c r="K539" s="17">
        <v>0</v>
      </c>
      <c r="L539" s="17">
        <v>0</v>
      </c>
      <c r="M539" s="17">
        <v>0</v>
      </c>
      <c r="N539" s="17">
        <v>0</v>
      </c>
      <c r="O539" s="17">
        <v>0</v>
      </c>
      <c r="P539" s="17">
        <v>2117763</v>
      </c>
      <c r="Q539" s="17">
        <v>0</v>
      </c>
      <c r="R539" s="17">
        <v>395777</v>
      </c>
      <c r="S539" s="17">
        <v>86450</v>
      </c>
      <c r="T539" s="17">
        <v>36068</v>
      </c>
      <c r="U539" s="17">
        <v>347403</v>
      </c>
      <c r="V539" s="17">
        <v>59914</v>
      </c>
      <c r="W539" s="17">
        <v>0</v>
      </c>
      <c r="X539" s="17">
        <v>955800</v>
      </c>
      <c r="Y539" s="17">
        <v>0</v>
      </c>
      <c r="Z539" s="17">
        <v>0</v>
      </c>
      <c r="AA539" s="17">
        <v>41317997</v>
      </c>
      <c r="AB539" s="17">
        <v>0</v>
      </c>
    </row>
    <row r="540" spans="1:28" x14ac:dyDescent="0.3">
      <c r="A540" s="15" t="s">
        <v>1073</v>
      </c>
      <c r="B540" s="14" t="s">
        <v>1074</v>
      </c>
      <c r="C540" s="14">
        <v>1</v>
      </c>
      <c r="D540" s="14">
        <v>0</v>
      </c>
      <c r="E540" s="17">
        <v>27923098</v>
      </c>
      <c r="F540" s="17">
        <v>0</v>
      </c>
      <c r="G540" s="17">
        <v>2827798</v>
      </c>
      <c r="H540" s="17">
        <v>0</v>
      </c>
      <c r="I540" s="17">
        <v>6044165</v>
      </c>
      <c r="J540" s="17">
        <v>2178625</v>
      </c>
      <c r="K540" s="17">
        <v>0</v>
      </c>
      <c r="L540" s="17">
        <v>0</v>
      </c>
      <c r="M540" s="17">
        <v>0</v>
      </c>
      <c r="N540" s="17">
        <v>0</v>
      </c>
      <c r="O540" s="17">
        <v>0</v>
      </c>
      <c r="P540" s="17">
        <v>2825825</v>
      </c>
      <c r="Q540" s="17">
        <v>2164375</v>
      </c>
      <c r="R540" s="17">
        <v>879254</v>
      </c>
      <c r="S540" s="17">
        <v>121189</v>
      </c>
      <c r="T540" s="17">
        <v>37080</v>
      </c>
      <c r="U540" s="17">
        <v>258308</v>
      </c>
      <c r="V540" s="17">
        <v>101753</v>
      </c>
      <c r="W540" s="17">
        <v>0</v>
      </c>
      <c r="X540" s="17">
        <v>1029216</v>
      </c>
      <c r="Y540" s="17">
        <v>0</v>
      </c>
      <c r="Z540" s="17">
        <v>0</v>
      </c>
      <c r="AA540" s="17">
        <v>46390686</v>
      </c>
      <c r="AB540" s="17">
        <v>0</v>
      </c>
    </row>
    <row r="541" spans="1:28" x14ac:dyDescent="0.3">
      <c r="A541" s="15" t="s">
        <v>1075</v>
      </c>
      <c r="B541" s="14" t="s">
        <v>1076</v>
      </c>
      <c r="C541" s="14">
        <v>1</v>
      </c>
      <c r="D541" s="14">
        <v>0</v>
      </c>
      <c r="E541" s="17">
        <v>38180715</v>
      </c>
      <c r="F541" s="17">
        <v>0</v>
      </c>
      <c r="G541" s="17">
        <v>2717904</v>
      </c>
      <c r="H541" s="17">
        <v>0</v>
      </c>
      <c r="I541" s="17">
        <v>4356870</v>
      </c>
      <c r="J541" s="17">
        <v>3002271</v>
      </c>
      <c r="K541" s="17">
        <v>0</v>
      </c>
      <c r="L541" s="17">
        <v>0</v>
      </c>
      <c r="M541" s="17">
        <v>0</v>
      </c>
      <c r="N541" s="17">
        <v>0</v>
      </c>
      <c r="O541" s="17">
        <v>0</v>
      </c>
      <c r="P541" s="17">
        <v>1333534</v>
      </c>
      <c r="Q541" s="17">
        <v>1263101</v>
      </c>
      <c r="R541" s="17">
        <v>396361</v>
      </c>
      <c r="S541" s="17">
        <v>93476</v>
      </c>
      <c r="T541" s="17">
        <v>39000</v>
      </c>
      <c r="U541" s="17">
        <v>360393</v>
      </c>
      <c r="V541" s="17">
        <v>93323</v>
      </c>
      <c r="W541" s="17">
        <v>0</v>
      </c>
      <c r="X541" s="17">
        <v>2785585</v>
      </c>
      <c r="Y541" s="17">
        <v>0</v>
      </c>
      <c r="Z541" s="17">
        <v>0</v>
      </c>
      <c r="AA541" s="17">
        <v>54622533</v>
      </c>
      <c r="AB541" s="17">
        <v>0</v>
      </c>
    </row>
    <row r="542" spans="1:28" x14ac:dyDescent="0.3">
      <c r="A542" s="15" t="s">
        <v>1077</v>
      </c>
      <c r="B542" s="14" t="s">
        <v>1078</v>
      </c>
      <c r="C542" s="14">
        <v>1</v>
      </c>
      <c r="D542" s="14">
        <v>0</v>
      </c>
      <c r="E542" s="17">
        <v>15546013</v>
      </c>
      <c r="F542" s="17">
        <v>0</v>
      </c>
      <c r="G542" s="17">
        <v>1027361</v>
      </c>
      <c r="H542" s="17">
        <v>0</v>
      </c>
      <c r="I542" s="17">
        <v>2007632</v>
      </c>
      <c r="J542" s="17">
        <v>2804610</v>
      </c>
      <c r="K542" s="17">
        <v>0</v>
      </c>
      <c r="L542" s="17">
        <v>0</v>
      </c>
      <c r="M542" s="17">
        <v>0</v>
      </c>
      <c r="N542" s="17">
        <v>0</v>
      </c>
      <c r="O542" s="17">
        <v>0</v>
      </c>
      <c r="P542" s="17">
        <v>916554</v>
      </c>
      <c r="Q542" s="17">
        <v>557793</v>
      </c>
      <c r="R542" s="17">
        <v>151515</v>
      </c>
      <c r="S542" s="17">
        <v>41255</v>
      </c>
      <c r="T542" s="17">
        <v>17212</v>
      </c>
      <c r="U542" s="17">
        <v>167819</v>
      </c>
      <c r="V542" s="17">
        <v>37456</v>
      </c>
      <c r="W542" s="17">
        <v>0</v>
      </c>
      <c r="X542" s="17">
        <v>286200</v>
      </c>
      <c r="Y542" s="17">
        <v>0</v>
      </c>
      <c r="Z542" s="17">
        <v>0</v>
      </c>
      <c r="AA542" s="17">
        <v>23561420</v>
      </c>
      <c r="AB542" s="17">
        <v>0</v>
      </c>
    </row>
    <row r="543" spans="1:28" x14ac:dyDescent="0.3">
      <c r="A543" s="15" t="s">
        <v>1079</v>
      </c>
      <c r="B543" s="14" t="s">
        <v>1080</v>
      </c>
      <c r="C543" s="14">
        <v>1</v>
      </c>
      <c r="D543" s="14">
        <v>0</v>
      </c>
      <c r="E543" s="17">
        <v>27359718</v>
      </c>
      <c r="F543" s="17">
        <v>0</v>
      </c>
      <c r="G543" s="17">
        <v>1721431</v>
      </c>
      <c r="H543" s="17">
        <v>0</v>
      </c>
      <c r="I543" s="17">
        <v>2338652</v>
      </c>
      <c r="J543" s="17">
        <v>4444106</v>
      </c>
      <c r="K543" s="17">
        <v>0</v>
      </c>
      <c r="L543" s="17">
        <v>0</v>
      </c>
      <c r="M543" s="17">
        <v>0</v>
      </c>
      <c r="N543" s="17">
        <v>0</v>
      </c>
      <c r="O543" s="17">
        <v>0</v>
      </c>
      <c r="P543" s="17">
        <v>1942255</v>
      </c>
      <c r="Q543" s="17">
        <v>501289</v>
      </c>
      <c r="R543" s="17">
        <v>93316</v>
      </c>
      <c r="S543" s="17">
        <v>57239</v>
      </c>
      <c r="T543" s="17">
        <v>23881</v>
      </c>
      <c r="U543" s="17">
        <v>217215</v>
      </c>
      <c r="V543" s="17">
        <v>49286</v>
      </c>
      <c r="W543" s="17">
        <v>0</v>
      </c>
      <c r="X543" s="17">
        <v>634500</v>
      </c>
      <c r="Y543" s="17">
        <v>0</v>
      </c>
      <c r="Z543" s="17">
        <v>0</v>
      </c>
      <c r="AA543" s="17">
        <v>39382888</v>
      </c>
      <c r="AB543" s="17">
        <v>0</v>
      </c>
    </row>
    <row r="544" spans="1:28" x14ac:dyDescent="0.3">
      <c r="A544" s="15" t="s">
        <v>1081</v>
      </c>
      <c r="B544" s="14" t="s">
        <v>1082</v>
      </c>
      <c r="C544" s="14">
        <v>1</v>
      </c>
      <c r="D544" s="14">
        <v>0</v>
      </c>
      <c r="E544" s="17">
        <v>19010598</v>
      </c>
      <c r="F544" s="17">
        <v>0</v>
      </c>
      <c r="G544" s="17">
        <v>1729079</v>
      </c>
      <c r="H544" s="17">
        <v>0</v>
      </c>
      <c r="I544" s="17">
        <v>1435554</v>
      </c>
      <c r="J544" s="17">
        <v>2507031</v>
      </c>
      <c r="K544" s="17">
        <v>0</v>
      </c>
      <c r="L544" s="17">
        <v>0</v>
      </c>
      <c r="M544" s="17">
        <v>0</v>
      </c>
      <c r="N544" s="17">
        <v>0</v>
      </c>
      <c r="O544" s="17">
        <v>0</v>
      </c>
      <c r="P544" s="17">
        <v>1306632</v>
      </c>
      <c r="Q544" s="17">
        <v>386346</v>
      </c>
      <c r="R544" s="17">
        <v>103898</v>
      </c>
      <c r="S544" s="17">
        <v>42004</v>
      </c>
      <c r="T544" s="17">
        <v>17525</v>
      </c>
      <c r="U544" s="17">
        <v>162401</v>
      </c>
      <c r="V544" s="17">
        <v>36711</v>
      </c>
      <c r="W544" s="17">
        <v>0</v>
      </c>
      <c r="X544" s="17">
        <v>248400</v>
      </c>
      <c r="Y544" s="17">
        <v>10766</v>
      </c>
      <c r="Z544" s="17">
        <v>0</v>
      </c>
      <c r="AA544" s="17">
        <v>26996945</v>
      </c>
      <c r="AB544" s="17">
        <v>0</v>
      </c>
    </row>
    <row r="545" spans="1:28" x14ac:dyDescent="0.3">
      <c r="A545" s="15" t="s">
        <v>1083</v>
      </c>
      <c r="B545" s="14" t="s">
        <v>1084</v>
      </c>
      <c r="C545" s="14">
        <v>1</v>
      </c>
      <c r="D545" s="14">
        <v>0</v>
      </c>
      <c r="E545" s="17">
        <v>10986584</v>
      </c>
      <c r="F545" s="17">
        <v>0</v>
      </c>
      <c r="G545" s="17">
        <v>1440718</v>
      </c>
      <c r="H545" s="17">
        <v>0</v>
      </c>
      <c r="I545" s="17">
        <v>705711</v>
      </c>
      <c r="J545" s="17">
        <v>1815983</v>
      </c>
      <c r="K545" s="17">
        <v>0</v>
      </c>
      <c r="L545" s="17">
        <v>0</v>
      </c>
      <c r="M545" s="17">
        <v>0</v>
      </c>
      <c r="N545" s="17">
        <v>0</v>
      </c>
      <c r="O545" s="17">
        <v>0</v>
      </c>
      <c r="P545" s="17">
        <v>1147837</v>
      </c>
      <c r="Q545" s="17">
        <v>359675</v>
      </c>
      <c r="R545" s="17">
        <v>51572</v>
      </c>
      <c r="S545" s="17">
        <v>30215</v>
      </c>
      <c r="T545" s="17">
        <v>12606</v>
      </c>
      <c r="U545" s="17">
        <v>119529</v>
      </c>
      <c r="V545" s="17">
        <v>25529</v>
      </c>
      <c r="W545" s="17">
        <v>0</v>
      </c>
      <c r="X545" s="17">
        <v>237600</v>
      </c>
      <c r="Y545" s="17">
        <v>44958</v>
      </c>
      <c r="Z545" s="17">
        <v>0</v>
      </c>
      <c r="AA545" s="17">
        <v>16978517</v>
      </c>
      <c r="AB545" s="17">
        <v>0</v>
      </c>
    </row>
    <row r="546" spans="1:28" x14ac:dyDescent="0.3">
      <c r="A546" s="15" t="s">
        <v>1085</v>
      </c>
      <c r="B546" s="14" t="s">
        <v>1086</v>
      </c>
      <c r="C546" s="14">
        <v>1</v>
      </c>
      <c r="D546" s="14">
        <v>0</v>
      </c>
      <c r="E546" s="17">
        <v>9755322</v>
      </c>
      <c r="F546" s="17">
        <v>0</v>
      </c>
      <c r="G546" s="17">
        <v>545250</v>
      </c>
      <c r="H546" s="17">
        <v>0</v>
      </c>
      <c r="I546" s="17">
        <v>1589051</v>
      </c>
      <c r="J546" s="17">
        <v>2398397</v>
      </c>
      <c r="K546" s="17">
        <v>0</v>
      </c>
      <c r="L546" s="17">
        <v>0</v>
      </c>
      <c r="M546" s="17">
        <v>0</v>
      </c>
      <c r="N546" s="17">
        <v>0</v>
      </c>
      <c r="O546" s="17">
        <v>0</v>
      </c>
      <c r="P546" s="17">
        <v>1393940</v>
      </c>
      <c r="Q546" s="17">
        <v>153485</v>
      </c>
      <c r="R546" s="17">
        <v>403018</v>
      </c>
      <c r="S546" s="17">
        <v>51292</v>
      </c>
      <c r="T546" s="17">
        <v>21400</v>
      </c>
      <c r="U546" s="17">
        <v>200031</v>
      </c>
      <c r="V546" s="17">
        <v>13258</v>
      </c>
      <c r="W546" s="17">
        <v>0</v>
      </c>
      <c r="X546" s="17">
        <v>356400</v>
      </c>
      <c r="Y546" s="17">
        <v>33531</v>
      </c>
      <c r="Z546" s="17">
        <v>0</v>
      </c>
      <c r="AA546" s="17">
        <v>16914375</v>
      </c>
      <c r="AB546" s="17">
        <v>0</v>
      </c>
    </row>
    <row r="547" spans="1:28" x14ac:dyDescent="0.3">
      <c r="A547" s="15" t="s">
        <v>1087</v>
      </c>
      <c r="B547" s="14" t="s">
        <v>1088</v>
      </c>
      <c r="C547" s="14">
        <v>1</v>
      </c>
      <c r="D547" s="14">
        <v>0</v>
      </c>
      <c r="E547" s="17">
        <v>33296791</v>
      </c>
      <c r="F547" s="17">
        <v>0</v>
      </c>
      <c r="G547" s="17">
        <v>3199157</v>
      </c>
      <c r="H547" s="17">
        <v>0</v>
      </c>
      <c r="I547" s="17">
        <v>4642362</v>
      </c>
      <c r="J547" s="17">
        <v>7123228</v>
      </c>
      <c r="K547" s="17">
        <v>0</v>
      </c>
      <c r="L547" s="17">
        <v>0</v>
      </c>
      <c r="M547" s="17">
        <v>0</v>
      </c>
      <c r="N547" s="17">
        <v>0</v>
      </c>
      <c r="O547" s="17">
        <v>0</v>
      </c>
      <c r="P547" s="17">
        <v>3271473</v>
      </c>
      <c r="Q547" s="17">
        <v>1141652</v>
      </c>
      <c r="R547" s="17">
        <v>478327</v>
      </c>
      <c r="S547" s="17">
        <v>80383</v>
      </c>
      <c r="T547" s="17">
        <v>33537</v>
      </c>
      <c r="U547" s="17">
        <v>324162</v>
      </c>
      <c r="V547" s="17">
        <v>55190</v>
      </c>
      <c r="W547" s="17">
        <v>0</v>
      </c>
      <c r="X547" s="17">
        <v>1012230</v>
      </c>
      <c r="Y547" s="17">
        <v>101341</v>
      </c>
      <c r="Z547" s="17">
        <v>0</v>
      </c>
      <c r="AA547" s="17">
        <v>54759833</v>
      </c>
      <c r="AB547" s="17">
        <v>0</v>
      </c>
    </row>
    <row r="548" spans="1:28" x14ac:dyDescent="0.3">
      <c r="A548" s="15" t="s">
        <v>1089</v>
      </c>
      <c r="B548" s="14" t="s">
        <v>1090</v>
      </c>
      <c r="C548" s="14">
        <v>1</v>
      </c>
      <c r="D548" s="14">
        <v>0</v>
      </c>
      <c r="E548" s="17">
        <v>24531024</v>
      </c>
      <c r="F548" s="17">
        <v>0</v>
      </c>
      <c r="G548" s="17">
        <v>1155461</v>
      </c>
      <c r="H548" s="17">
        <v>0</v>
      </c>
      <c r="I548" s="17">
        <v>2115299</v>
      </c>
      <c r="J548" s="17">
        <v>3200552</v>
      </c>
      <c r="K548" s="17">
        <v>0</v>
      </c>
      <c r="L548" s="17">
        <v>0</v>
      </c>
      <c r="M548" s="17">
        <v>0</v>
      </c>
      <c r="N548" s="17">
        <v>0</v>
      </c>
      <c r="O548" s="17">
        <v>0</v>
      </c>
      <c r="P548" s="17">
        <v>1160523</v>
      </c>
      <c r="Q548" s="17">
        <v>539519</v>
      </c>
      <c r="R548" s="17">
        <v>442765</v>
      </c>
      <c r="S548" s="17">
        <v>79020</v>
      </c>
      <c r="T548" s="17">
        <v>32968</v>
      </c>
      <c r="U548" s="17">
        <v>235563</v>
      </c>
      <c r="V548" s="17">
        <v>63573</v>
      </c>
      <c r="W548" s="17">
        <v>0</v>
      </c>
      <c r="X548" s="17">
        <v>340200</v>
      </c>
      <c r="Y548" s="17">
        <v>91039</v>
      </c>
      <c r="Z548" s="17">
        <v>0</v>
      </c>
      <c r="AA548" s="17">
        <v>33987506</v>
      </c>
      <c r="AB548" s="17">
        <v>0</v>
      </c>
    </row>
    <row r="549" spans="1:28" x14ac:dyDescent="0.3">
      <c r="A549" s="15" t="s">
        <v>1091</v>
      </c>
      <c r="B549" s="14" t="s">
        <v>1092</v>
      </c>
      <c r="C549" s="14">
        <v>1</v>
      </c>
      <c r="D549" s="14">
        <v>0</v>
      </c>
      <c r="E549" s="17">
        <v>249912576</v>
      </c>
      <c r="F549" s="17">
        <v>0</v>
      </c>
      <c r="G549" s="17">
        <v>7048331</v>
      </c>
      <c r="H549" s="17">
        <v>0</v>
      </c>
      <c r="I549" s="17">
        <v>21420317</v>
      </c>
      <c r="J549" s="17">
        <v>14498363</v>
      </c>
      <c r="K549" s="17">
        <v>0</v>
      </c>
      <c r="L549" s="17">
        <v>0</v>
      </c>
      <c r="M549" s="17">
        <v>0</v>
      </c>
      <c r="N549" s="17">
        <v>0</v>
      </c>
      <c r="O549" s="17">
        <v>0</v>
      </c>
      <c r="P549" s="17">
        <v>6192235</v>
      </c>
      <c r="Q549" s="17">
        <v>13608513</v>
      </c>
      <c r="R549" s="17">
        <v>1832566</v>
      </c>
      <c r="S549" s="17">
        <v>282493</v>
      </c>
      <c r="T549" s="17">
        <v>117862</v>
      </c>
      <c r="U549" s="17">
        <v>1119041</v>
      </c>
      <c r="V549" s="17">
        <v>379239</v>
      </c>
      <c r="W549" s="17">
        <v>0</v>
      </c>
      <c r="X549" s="17">
        <v>8183623</v>
      </c>
      <c r="Y549" s="17">
        <v>0</v>
      </c>
      <c r="Z549" s="17">
        <v>0</v>
      </c>
      <c r="AA549" s="17">
        <v>324595159</v>
      </c>
      <c r="AB549" s="17">
        <v>0</v>
      </c>
    </row>
    <row r="550" spans="1:28" x14ac:dyDescent="0.3">
      <c r="A550" s="15" t="s">
        <v>1093</v>
      </c>
      <c r="B550" s="14" t="s">
        <v>1094</v>
      </c>
      <c r="C550" s="14">
        <v>1</v>
      </c>
      <c r="D550" s="14">
        <v>0</v>
      </c>
      <c r="E550" s="17">
        <v>94192894</v>
      </c>
      <c r="F550" s="17">
        <v>0</v>
      </c>
      <c r="G550" s="17">
        <v>7350865</v>
      </c>
      <c r="H550" s="17">
        <v>0</v>
      </c>
      <c r="I550" s="17">
        <v>8196165</v>
      </c>
      <c r="J550" s="17">
        <v>6262052</v>
      </c>
      <c r="K550" s="17">
        <v>0</v>
      </c>
      <c r="L550" s="17">
        <v>0</v>
      </c>
      <c r="M550" s="17">
        <v>0</v>
      </c>
      <c r="N550" s="17">
        <v>0</v>
      </c>
      <c r="O550" s="17">
        <v>0</v>
      </c>
      <c r="P550" s="17">
        <v>3460546</v>
      </c>
      <c r="Q550" s="17">
        <v>5370019</v>
      </c>
      <c r="R550" s="17">
        <v>711618</v>
      </c>
      <c r="S550" s="17">
        <v>115167</v>
      </c>
      <c r="T550" s="17">
        <v>48050</v>
      </c>
      <c r="U550" s="17">
        <v>459010</v>
      </c>
      <c r="V550" s="17">
        <v>148468</v>
      </c>
      <c r="W550" s="17">
        <v>0</v>
      </c>
      <c r="X550" s="17">
        <v>1608684</v>
      </c>
      <c r="Y550" s="17">
        <v>0</v>
      </c>
      <c r="Z550" s="17">
        <v>2459141</v>
      </c>
      <c r="AA550" s="17">
        <v>130382679</v>
      </c>
      <c r="AB550" s="17">
        <v>0</v>
      </c>
    </row>
    <row r="551" spans="1:28" x14ac:dyDescent="0.3">
      <c r="A551" s="15" t="s">
        <v>1095</v>
      </c>
      <c r="B551" s="14" t="s">
        <v>1096</v>
      </c>
      <c r="C551" s="14">
        <v>1</v>
      </c>
      <c r="D551" s="14">
        <v>0</v>
      </c>
      <c r="E551" s="17">
        <v>208969</v>
      </c>
      <c r="F551" s="17">
        <v>0</v>
      </c>
      <c r="G551" s="17">
        <v>50000</v>
      </c>
      <c r="H551" s="17">
        <v>0</v>
      </c>
      <c r="I551" s="17">
        <v>51759</v>
      </c>
      <c r="J551" s="17">
        <v>17397</v>
      </c>
      <c r="K551" s="17">
        <v>0</v>
      </c>
      <c r="L551" s="17">
        <v>0</v>
      </c>
      <c r="M551" s="17">
        <v>0</v>
      </c>
      <c r="N551" s="17">
        <v>0</v>
      </c>
      <c r="O551" s="17">
        <v>0</v>
      </c>
      <c r="P551" s="17">
        <v>45099</v>
      </c>
      <c r="Q551" s="17">
        <v>0</v>
      </c>
      <c r="R551" s="17">
        <v>0</v>
      </c>
      <c r="S551" s="17">
        <v>720</v>
      </c>
      <c r="T551" s="17">
        <v>125</v>
      </c>
      <c r="U551" s="17">
        <v>1864</v>
      </c>
      <c r="V551" s="17">
        <v>0</v>
      </c>
      <c r="W551" s="17">
        <v>0</v>
      </c>
      <c r="X551" s="17">
        <v>0</v>
      </c>
      <c r="Y551" s="17">
        <v>0</v>
      </c>
      <c r="Z551" s="17">
        <v>0</v>
      </c>
      <c r="AA551" s="17">
        <v>375933</v>
      </c>
      <c r="AB551" s="17">
        <v>0</v>
      </c>
    </row>
    <row r="552" spans="1:28" x14ac:dyDescent="0.3">
      <c r="A552" s="15" t="s">
        <v>1097</v>
      </c>
      <c r="B552" s="14" t="s">
        <v>1098</v>
      </c>
      <c r="C552" s="14">
        <v>1</v>
      </c>
      <c r="D552" s="14">
        <v>0</v>
      </c>
      <c r="E552" s="17">
        <v>6941517</v>
      </c>
      <c r="F552" s="17">
        <v>0</v>
      </c>
      <c r="G552" s="17">
        <v>1167111</v>
      </c>
      <c r="H552" s="17">
        <v>0</v>
      </c>
      <c r="I552" s="17">
        <v>1373569</v>
      </c>
      <c r="J552" s="17">
        <v>2137463</v>
      </c>
      <c r="K552" s="17">
        <v>92120</v>
      </c>
      <c r="L552" s="17">
        <v>0</v>
      </c>
      <c r="M552" s="17">
        <v>0</v>
      </c>
      <c r="N552" s="17">
        <v>0</v>
      </c>
      <c r="O552" s="17">
        <v>0</v>
      </c>
      <c r="P552" s="17">
        <v>1193071</v>
      </c>
      <c r="Q552" s="17">
        <v>161563</v>
      </c>
      <c r="R552" s="17">
        <v>68367</v>
      </c>
      <c r="S552" s="17">
        <v>30680</v>
      </c>
      <c r="T552" s="17">
        <v>12800</v>
      </c>
      <c r="U552" s="17">
        <v>120986</v>
      </c>
      <c r="V552" s="17">
        <v>16158</v>
      </c>
      <c r="W552" s="17">
        <v>0</v>
      </c>
      <c r="X552" s="17">
        <v>172800</v>
      </c>
      <c r="Y552" s="17">
        <v>0</v>
      </c>
      <c r="Z552" s="17">
        <v>0</v>
      </c>
      <c r="AA552" s="17">
        <v>13488205</v>
      </c>
      <c r="AB552" s="17">
        <v>0</v>
      </c>
    </row>
    <row r="553" spans="1:28" x14ac:dyDescent="0.3">
      <c r="A553" s="15" t="s">
        <v>1099</v>
      </c>
      <c r="B553" s="14" t="s">
        <v>1100</v>
      </c>
      <c r="C553" s="14">
        <v>1</v>
      </c>
      <c r="D553" s="14">
        <v>0</v>
      </c>
      <c r="E553" s="17">
        <v>29969278</v>
      </c>
      <c r="F553" s="17">
        <v>1880805</v>
      </c>
      <c r="G553" s="17">
        <v>2256813</v>
      </c>
      <c r="H553" s="17">
        <v>0</v>
      </c>
      <c r="I553" s="17">
        <v>4899848</v>
      </c>
      <c r="J553" s="17">
        <v>3035371</v>
      </c>
      <c r="K553" s="17">
        <v>0</v>
      </c>
      <c r="L553" s="17">
        <v>0</v>
      </c>
      <c r="M553" s="17">
        <v>0</v>
      </c>
      <c r="N553" s="17">
        <v>0</v>
      </c>
      <c r="O553" s="17">
        <v>0</v>
      </c>
      <c r="P553" s="17">
        <v>1541433</v>
      </c>
      <c r="Q553" s="17">
        <v>2717806</v>
      </c>
      <c r="R553" s="17">
        <v>326593</v>
      </c>
      <c r="S553" s="17">
        <v>96562</v>
      </c>
      <c r="T553" s="17">
        <v>25060</v>
      </c>
      <c r="U553" s="17">
        <v>364995</v>
      </c>
      <c r="V553" s="17">
        <v>63178</v>
      </c>
      <c r="W553" s="17">
        <v>0</v>
      </c>
      <c r="X553" s="17">
        <v>673254</v>
      </c>
      <c r="Y553" s="17">
        <v>0</v>
      </c>
      <c r="Z553" s="17">
        <v>0</v>
      </c>
      <c r="AA553" s="17">
        <v>47850996</v>
      </c>
      <c r="AB553" s="17">
        <v>0</v>
      </c>
    </row>
    <row r="554" spans="1:28" x14ac:dyDescent="0.3">
      <c r="A554" s="15" t="s">
        <v>1101</v>
      </c>
      <c r="B554" s="14" t="s">
        <v>1102</v>
      </c>
      <c r="C554" s="14">
        <v>1</v>
      </c>
      <c r="D554" s="14">
        <v>0</v>
      </c>
      <c r="E554" s="17">
        <v>409273</v>
      </c>
      <c r="F554" s="17">
        <v>0</v>
      </c>
      <c r="G554" s="17">
        <v>100000</v>
      </c>
      <c r="H554" s="17">
        <v>0</v>
      </c>
      <c r="I554" s="17">
        <v>24305</v>
      </c>
      <c r="J554" s="17">
        <v>40555</v>
      </c>
      <c r="K554" s="17">
        <v>0</v>
      </c>
      <c r="L554" s="17">
        <v>0</v>
      </c>
      <c r="M554" s="17">
        <v>0</v>
      </c>
      <c r="N554" s="17">
        <v>0</v>
      </c>
      <c r="O554" s="17">
        <v>0</v>
      </c>
      <c r="P554" s="17">
        <v>60380</v>
      </c>
      <c r="Q554" s="17">
        <v>0</v>
      </c>
      <c r="R554" s="17">
        <v>0</v>
      </c>
      <c r="S554" s="17">
        <v>2996</v>
      </c>
      <c r="T554" s="17">
        <v>0</v>
      </c>
      <c r="U554" s="17">
        <v>13398</v>
      </c>
      <c r="V554" s="17">
        <v>0</v>
      </c>
      <c r="W554" s="17">
        <v>0</v>
      </c>
      <c r="X554" s="17">
        <v>0</v>
      </c>
      <c r="Y554" s="17">
        <v>0</v>
      </c>
      <c r="Z554" s="17">
        <v>0</v>
      </c>
      <c r="AA554" s="17">
        <v>650907</v>
      </c>
      <c r="AB554" s="17">
        <v>0</v>
      </c>
    </row>
    <row r="555" spans="1:28" x14ac:dyDescent="0.3">
      <c r="A555" s="15" t="s">
        <v>1103</v>
      </c>
      <c r="B555" s="14" t="s">
        <v>1104</v>
      </c>
      <c r="C555" s="14">
        <v>1</v>
      </c>
      <c r="D555" s="14">
        <v>0</v>
      </c>
      <c r="E555" s="17">
        <v>27468215</v>
      </c>
      <c r="F555" s="17">
        <v>0</v>
      </c>
      <c r="G555" s="17">
        <v>1934010</v>
      </c>
      <c r="H555" s="17">
        <v>0</v>
      </c>
      <c r="I555" s="17">
        <v>6575788</v>
      </c>
      <c r="J555" s="17">
        <v>5070544</v>
      </c>
      <c r="K555" s="17">
        <v>0</v>
      </c>
      <c r="L555" s="17">
        <v>0</v>
      </c>
      <c r="M555" s="17">
        <v>0</v>
      </c>
      <c r="N555" s="17">
        <v>0</v>
      </c>
      <c r="O555" s="17">
        <v>0</v>
      </c>
      <c r="P555" s="17">
        <v>3364337</v>
      </c>
      <c r="Q555" s="17">
        <v>934310</v>
      </c>
      <c r="R555" s="17">
        <v>863867</v>
      </c>
      <c r="S555" s="17">
        <v>139764</v>
      </c>
      <c r="T555" s="17">
        <v>58312</v>
      </c>
      <c r="U555" s="17">
        <v>516911</v>
      </c>
      <c r="V555" s="17">
        <v>92347</v>
      </c>
      <c r="W555" s="17">
        <v>0</v>
      </c>
      <c r="X555" s="17">
        <v>923400</v>
      </c>
      <c r="Y555" s="17">
        <v>0</v>
      </c>
      <c r="Z555" s="17">
        <v>0</v>
      </c>
      <c r="AA555" s="17">
        <v>47941805</v>
      </c>
      <c r="AB555" s="17">
        <v>0</v>
      </c>
    </row>
    <row r="556" spans="1:28" x14ac:dyDescent="0.3">
      <c r="A556" s="15" t="s">
        <v>1105</v>
      </c>
      <c r="B556" s="14" t="s">
        <v>1106</v>
      </c>
      <c r="C556" s="14">
        <v>1</v>
      </c>
      <c r="D556" s="14">
        <v>0</v>
      </c>
      <c r="E556" s="17">
        <v>11286341</v>
      </c>
      <c r="F556" s="17">
        <v>0</v>
      </c>
      <c r="G556" s="17">
        <v>859400</v>
      </c>
      <c r="H556" s="17">
        <v>0</v>
      </c>
      <c r="I556" s="17">
        <v>1705233</v>
      </c>
      <c r="J556" s="17">
        <v>2827771</v>
      </c>
      <c r="K556" s="17">
        <v>0</v>
      </c>
      <c r="L556" s="17">
        <v>0</v>
      </c>
      <c r="M556" s="17">
        <v>0</v>
      </c>
      <c r="N556" s="17">
        <v>0</v>
      </c>
      <c r="O556" s="17">
        <v>0</v>
      </c>
      <c r="P556" s="17">
        <v>1257111</v>
      </c>
      <c r="Q556" s="17">
        <v>275124</v>
      </c>
      <c r="R556" s="17">
        <v>254024</v>
      </c>
      <c r="S556" s="17">
        <v>42424</v>
      </c>
      <c r="T556" s="17">
        <v>17108</v>
      </c>
      <c r="U556" s="17">
        <v>177721</v>
      </c>
      <c r="V556" s="17">
        <v>20492</v>
      </c>
      <c r="W556" s="17">
        <v>0</v>
      </c>
      <c r="X556" s="17">
        <v>275400</v>
      </c>
      <c r="Y556" s="17">
        <v>26017</v>
      </c>
      <c r="Z556" s="17">
        <v>0</v>
      </c>
      <c r="AA556" s="17">
        <v>19024166</v>
      </c>
      <c r="AB556" s="17">
        <v>0</v>
      </c>
    </row>
    <row r="557" spans="1:28" x14ac:dyDescent="0.3">
      <c r="A557" s="15" t="s">
        <v>1107</v>
      </c>
      <c r="B557" s="14" t="s">
        <v>1108</v>
      </c>
      <c r="C557" s="14">
        <v>1</v>
      </c>
      <c r="D557" s="14">
        <v>0</v>
      </c>
      <c r="E557" s="17">
        <v>324308</v>
      </c>
      <c r="F557" s="17">
        <v>0</v>
      </c>
      <c r="G557" s="17">
        <v>147522</v>
      </c>
      <c r="H557" s="17">
        <v>0</v>
      </c>
      <c r="I557" s="17">
        <v>29426</v>
      </c>
      <c r="J557" s="17">
        <v>0</v>
      </c>
      <c r="K557" s="17">
        <v>0</v>
      </c>
      <c r="L557" s="17">
        <v>0</v>
      </c>
      <c r="M557" s="17">
        <v>0</v>
      </c>
      <c r="N557" s="17">
        <v>0</v>
      </c>
      <c r="O557" s="17">
        <v>0</v>
      </c>
      <c r="P557" s="17">
        <v>56387</v>
      </c>
      <c r="Q557" s="17">
        <v>925</v>
      </c>
      <c r="R557" s="17">
        <v>0</v>
      </c>
      <c r="S557" s="17">
        <v>3716</v>
      </c>
      <c r="T557" s="17">
        <v>1550</v>
      </c>
      <c r="U557" s="17">
        <v>18699</v>
      </c>
      <c r="V557" s="17">
        <v>0</v>
      </c>
      <c r="W557" s="17">
        <v>0</v>
      </c>
      <c r="X557" s="17">
        <v>37800</v>
      </c>
      <c r="Y557" s="17">
        <v>1864</v>
      </c>
      <c r="Z557" s="17">
        <v>0</v>
      </c>
      <c r="AA557" s="17">
        <v>622197</v>
      </c>
      <c r="AB557" s="17">
        <v>0</v>
      </c>
    </row>
    <row r="558" spans="1:28" x14ac:dyDescent="0.3">
      <c r="A558" s="15" t="s">
        <v>1109</v>
      </c>
      <c r="B558" s="14" t="s">
        <v>1110</v>
      </c>
      <c r="C558" s="14">
        <v>1</v>
      </c>
      <c r="D558" s="14">
        <v>0</v>
      </c>
      <c r="E558" s="17">
        <v>1599276</v>
      </c>
      <c r="F558" s="17">
        <v>0</v>
      </c>
      <c r="G558" s="17">
        <v>234417</v>
      </c>
      <c r="H558" s="17">
        <v>0</v>
      </c>
      <c r="I558" s="17">
        <v>59270</v>
      </c>
      <c r="J558" s="17">
        <v>196604</v>
      </c>
      <c r="K558" s="17">
        <v>0</v>
      </c>
      <c r="L558" s="17">
        <v>0</v>
      </c>
      <c r="M558" s="17">
        <v>0</v>
      </c>
      <c r="N558" s="17">
        <v>0</v>
      </c>
      <c r="O558" s="17">
        <v>0</v>
      </c>
      <c r="P558" s="17">
        <v>197189</v>
      </c>
      <c r="Q558" s="17">
        <v>59356</v>
      </c>
      <c r="R558" s="17">
        <v>19904</v>
      </c>
      <c r="S558" s="17">
        <v>27459</v>
      </c>
      <c r="T558" s="17">
        <v>11456</v>
      </c>
      <c r="U558" s="17">
        <v>58425</v>
      </c>
      <c r="V558" s="17">
        <v>0</v>
      </c>
      <c r="W558" s="17">
        <v>0</v>
      </c>
      <c r="X558" s="17">
        <v>63180</v>
      </c>
      <c r="Y558" s="17">
        <v>1830</v>
      </c>
      <c r="Z558" s="17">
        <v>0</v>
      </c>
      <c r="AA558" s="17">
        <v>2528366</v>
      </c>
      <c r="AB558" s="17">
        <v>0</v>
      </c>
    </row>
    <row r="559" spans="1:28" x14ac:dyDescent="0.3">
      <c r="A559" s="15" t="s">
        <v>1111</v>
      </c>
      <c r="B559" s="14" t="s">
        <v>1112</v>
      </c>
      <c r="C559" s="14">
        <v>1</v>
      </c>
      <c r="D559" s="14">
        <v>0</v>
      </c>
      <c r="E559" s="17">
        <v>218903</v>
      </c>
      <c r="F559" s="17">
        <v>0</v>
      </c>
      <c r="G559" s="17">
        <v>50000</v>
      </c>
      <c r="H559" s="17">
        <v>0</v>
      </c>
      <c r="I559" s="17">
        <v>15179</v>
      </c>
      <c r="J559" s="17">
        <v>3773</v>
      </c>
      <c r="K559" s="17">
        <v>0</v>
      </c>
      <c r="L559" s="17">
        <v>0</v>
      </c>
      <c r="M559" s="17">
        <v>0</v>
      </c>
      <c r="N559" s="17">
        <v>0</v>
      </c>
      <c r="O559" s="17">
        <v>0</v>
      </c>
      <c r="P559" s="17">
        <v>106537</v>
      </c>
      <c r="Q559" s="17">
        <v>0</v>
      </c>
      <c r="R559" s="17">
        <v>0</v>
      </c>
      <c r="S559" s="17">
        <v>1618</v>
      </c>
      <c r="T559" s="17">
        <v>675</v>
      </c>
      <c r="U559" s="17">
        <v>9553</v>
      </c>
      <c r="V559" s="17">
        <v>0</v>
      </c>
      <c r="W559" s="17">
        <v>0</v>
      </c>
      <c r="X559" s="17">
        <v>0</v>
      </c>
      <c r="Y559" s="17">
        <v>4495</v>
      </c>
      <c r="Z559" s="17">
        <v>0</v>
      </c>
      <c r="AA559" s="17">
        <v>410733</v>
      </c>
      <c r="AB559" s="17">
        <v>0</v>
      </c>
    </row>
    <row r="560" spans="1:28" x14ac:dyDescent="0.3">
      <c r="A560" s="15" t="s">
        <v>1113</v>
      </c>
      <c r="B560" s="14" t="s">
        <v>1114</v>
      </c>
      <c r="C560" s="14">
        <v>1</v>
      </c>
      <c r="D560" s="14">
        <v>0</v>
      </c>
      <c r="E560" s="17">
        <v>6122038</v>
      </c>
      <c r="F560" s="17">
        <v>0</v>
      </c>
      <c r="G560" s="17">
        <v>581735</v>
      </c>
      <c r="H560" s="17">
        <v>0</v>
      </c>
      <c r="I560" s="17">
        <v>630052</v>
      </c>
      <c r="J560" s="17">
        <v>471973</v>
      </c>
      <c r="K560" s="17">
        <v>0</v>
      </c>
      <c r="L560" s="17">
        <v>0</v>
      </c>
      <c r="M560" s="17">
        <v>0</v>
      </c>
      <c r="N560" s="17">
        <v>0</v>
      </c>
      <c r="O560" s="17">
        <v>0</v>
      </c>
      <c r="P560" s="17">
        <v>299527</v>
      </c>
      <c r="Q560" s="17">
        <v>87993</v>
      </c>
      <c r="R560" s="17">
        <v>121788</v>
      </c>
      <c r="S560" s="17">
        <v>30575</v>
      </c>
      <c r="T560" s="17">
        <v>11969</v>
      </c>
      <c r="U560" s="17">
        <v>126345</v>
      </c>
      <c r="V560" s="17">
        <v>3211</v>
      </c>
      <c r="W560" s="17">
        <v>0</v>
      </c>
      <c r="X560" s="17">
        <v>310500</v>
      </c>
      <c r="Y560" s="17">
        <v>0</v>
      </c>
      <c r="Z560" s="17">
        <v>0</v>
      </c>
      <c r="AA560" s="17">
        <v>8797706</v>
      </c>
      <c r="AB560" s="17">
        <v>0</v>
      </c>
    </row>
    <row r="561" spans="1:28" x14ac:dyDescent="0.3">
      <c r="A561" s="15" t="s">
        <v>1115</v>
      </c>
      <c r="B561" s="14" t="s">
        <v>1116</v>
      </c>
      <c r="C561" s="14">
        <v>0</v>
      </c>
      <c r="D561" s="14">
        <v>0</v>
      </c>
      <c r="E561" s="17">
        <v>0</v>
      </c>
      <c r="F561" s="17">
        <v>0</v>
      </c>
      <c r="G561" s="17">
        <v>0</v>
      </c>
      <c r="H561" s="17">
        <v>0</v>
      </c>
      <c r="I561" s="17">
        <v>0</v>
      </c>
      <c r="J561" s="17">
        <v>0</v>
      </c>
      <c r="K561" s="17">
        <v>0</v>
      </c>
      <c r="L561" s="17">
        <v>0</v>
      </c>
      <c r="M561" s="17">
        <v>0</v>
      </c>
      <c r="N561" s="17">
        <v>0</v>
      </c>
      <c r="O561" s="17">
        <v>0</v>
      </c>
      <c r="P561" s="17">
        <v>0</v>
      </c>
      <c r="Q561" s="17">
        <v>0</v>
      </c>
      <c r="R561" s="17">
        <v>0</v>
      </c>
      <c r="S561" s="17">
        <v>0</v>
      </c>
      <c r="T561" s="17">
        <v>0</v>
      </c>
      <c r="U561" s="17">
        <v>0</v>
      </c>
      <c r="V561" s="17">
        <v>0</v>
      </c>
      <c r="W561" s="17">
        <v>0</v>
      </c>
      <c r="X561" s="17">
        <v>0</v>
      </c>
      <c r="Y561" s="17">
        <v>0</v>
      </c>
      <c r="Z561" s="17">
        <v>0</v>
      </c>
      <c r="AA561" s="17">
        <v>0</v>
      </c>
      <c r="AB561" s="17">
        <v>0</v>
      </c>
    </row>
    <row r="562" spans="1:28" x14ac:dyDescent="0.3">
      <c r="A562" s="15" t="s">
        <v>1117</v>
      </c>
      <c r="B562" s="14" t="s">
        <v>1118</v>
      </c>
      <c r="C562" s="14">
        <v>1</v>
      </c>
      <c r="D562" s="14">
        <v>0</v>
      </c>
      <c r="E562" s="17">
        <v>520764</v>
      </c>
      <c r="F562" s="17">
        <v>0</v>
      </c>
      <c r="G562" s="17">
        <v>50000</v>
      </c>
      <c r="H562" s="17">
        <v>0</v>
      </c>
      <c r="I562" s="17">
        <v>31891</v>
      </c>
      <c r="J562" s="17">
        <v>17621</v>
      </c>
      <c r="K562" s="17">
        <v>0</v>
      </c>
      <c r="L562" s="17">
        <v>0</v>
      </c>
      <c r="M562" s="17">
        <v>0</v>
      </c>
      <c r="N562" s="17">
        <v>0</v>
      </c>
      <c r="O562" s="17">
        <v>0</v>
      </c>
      <c r="P562" s="17">
        <v>194577</v>
      </c>
      <c r="Q562" s="17">
        <v>0</v>
      </c>
      <c r="R562" s="17">
        <v>0</v>
      </c>
      <c r="S562" s="17">
        <v>4225</v>
      </c>
      <c r="T562" s="17">
        <v>0</v>
      </c>
      <c r="U562" s="17">
        <v>13573</v>
      </c>
      <c r="V562" s="17">
        <v>0</v>
      </c>
      <c r="W562" s="17">
        <v>0</v>
      </c>
      <c r="X562" s="17">
        <v>0</v>
      </c>
      <c r="Y562" s="17">
        <v>0</v>
      </c>
      <c r="Z562" s="17">
        <v>0</v>
      </c>
      <c r="AA562" s="17">
        <v>832651</v>
      </c>
      <c r="AB562" s="17">
        <v>0</v>
      </c>
    </row>
    <row r="563" spans="1:28" x14ac:dyDescent="0.3">
      <c r="A563" s="15" t="s">
        <v>1119</v>
      </c>
      <c r="B563" s="14" t="s">
        <v>1120</v>
      </c>
      <c r="C563" s="14">
        <v>1</v>
      </c>
      <c r="D563" s="14">
        <v>0</v>
      </c>
      <c r="E563" s="17">
        <v>19108060</v>
      </c>
      <c r="F563" s="17">
        <v>0</v>
      </c>
      <c r="G563" s="17">
        <v>894355</v>
      </c>
      <c r="H563" s="17">
        <v>0</v>
      </c>
      <c r="I563" s="17">
        <v>2622834</v>
      </c>
      <c r="J563" s="17">
        <v>10729248</v>
      </c>
      <c r="K563" s="17">
        <v>1780018</v>
      </c>
      <c r="L563" s="17">
        <v>0</v>
      </c>
      <c r="M563" s="17">
        <v>0</v>
      </c>
      <c r="N563" s="17">
        <v>0</v>
      </c>
      <c r="O563" s="17">
        <v>0</v>
      </c>
      <c r="P563" s="17">
        <v>1441709</v>
      </c>
      <c r="Q563" s="17">
        <v>1009350</v>
      </c>
      <c r="R563" s="17">
        <v>56416</v>
      </c>
      <c r="S563" s="17">
        <v>46409</v>
      </c>
      <c r="T563" s="17">
        <v>19362</v>
      </c>
      <c r="U563" s="17">
        <v>183138</v>
      </c>
      <c r="V563" s="17">
        <v>45508</v>
      </c>
      <c r="W563" s="17">
        <v>0</v>
      </c>
      <c r="X563" s="17">
        <v>407720</v>
      </c>
      <c r="Y563" s="17">
        <v>117918</v>
      </c>
      <c r="Z563" s="17">
        <v>0</v>
      </c>
      <c r="AA563" s="17">
        <v>38462045</v>
      </c>
      <c r="AB563" s="17">
        <v>0</v>
      </c>
    </row>
    <row r="564" spans="1:28" x14ac:dyDescent="0.3">
      <c r="A564" s="15" t="s">
        <v>1121</v>
      </c>
      <c r="B564" s="14" t="s">
        <v>1122</v>
      </c>
      <c r="C564" s="14">
        <v>1</v>
      </c>
      <c r="D564" s="14">
        <v>0</v>
      </c>
      <c r="E564" s="17">
        <v>506847</v>
      </c>
      <c r="F564" s="17">
        <v>0</v>
      </c>
      <c r="G564" s="17">
        <v>287815</v>
      </c>
      <c r="H564" s="17">
        <v>0</v>
      </c>
      <c r="I564" s="17">
        <v>96943</v>
      </c>
      <c r="J564" s="17">
        <v>4117</v>
      </c>
      <c r="K564" s="17">
        <v>0</v>
      </c>
      <c r="L564" s="17">
        <v>0</v>
      </c>
      <c r="M564" s="17">
        <v>0</v>
      </c>
      <c r="N564" s="17">
        <v>0</v>
      </c>
      <c r="O564" s="17">
        <v>0</v>
      </c>
      <c r="P564" s="17">
        <v>108440</v>
      </c>
      <c r="Q564" s="17">
        <v>22333</v>
      </c>
      <c r="R564" s="17">
        <v>0</v>
      </c>
      <c r="S564" s="17">
        <v>4435</v>
      </c>
      <c r="T564" s="17">
        <v>1850</v>
      </c>
      <c r="U564" s="17">
        <v>26795</v>
      </c>
      <c r="V564" s="17">
        <v>0</v>
      </c>
      <c r="W564" s="17">
        <v>0</v>
      </c>
      <c r="X564" s="17">
        <v>54000</v>
      </c>
      <c r="Y564" s="17">
        <v>15263</v>
      </c>
      <c r="Z564" s="17">
        <v>0</v>
      </c>
      <c r="AA564" s="17">
        <v>1128838</v>
      </c>
      <c r="AB564" s="17">
        <v>0</v>
      </c>
    </row>
    <row r="565" spans="1:28" x14ac:dyDescent="0.3">
      <c r="A565" s="15" t="s">
        <v>1123</v>
      </c>
      <c r="B565" s="14" t="s">
        <v>1124</v>
      </c>
      <c r="C565" s="14">
        <v>1</v>
      </c>
      <c r="D565" s="14">
        <v>0</v>
      </c>
      <c r="E565" s="17">
        <v>886050</v>
      </c>
      <c r="F565" s="17">
        <v>0</v>
      </c>
      <c r="G565" s="17">
        <v>133715</v>
      </c>
      <c r="H565" s="17">
        <v>0</v>
      </c>
      <c r="I565" s="17">
        <v>159382</v>
      </c>
      <c r="J565" s="17">
        <v>4228</v>
      </c>
      <c r="K565" s="17">
        <v>0</v>
      </c>
      <c r="L565" s="17">
        <v>0</v>
      </c>
      <c r="M565" s="17">
        <v>0</v>
      </c>
      <c r="N565" s="17">
        <v>0</v>
      </c>
      <c r="O565" s="17">
        <v>0</v>
      </c>
      <c r="P565" s="17">
        <v>256576</v>
      </c>
      <c r="Q565" s="17">
        <v>15291</v>
      </c>
      <c r="R565" s="17">
        <v>0</v>
      </c>
      <c r="S565" s="17">
        <v>5798</v>
      </c>
      <c r="T565" s="17">
        <v>2418</v>
      </c>
      <c r="U565" s="17">
        <v>47707</v>
      </c>
      <c r="V565" s="17">
        <v>0</v>
      </c>
      <c r="W565" s="17">
        <v>0</v>
      </c>
      <c r="X565" s="17">
        <v>108000</v>
      </c>
      <c r="Y565" s="17">
        <v>0</v>
      </c>
      <c r="Z565" s="17">
        <v>0</v>
      </c>
      <c r="AA565" s="17">
        <v>1619165</v>
      </c>
      <c r="AB565" s="17">
        <v>0</v>
      </c>
    </row>
    <row r="566" spans="1:28" x14ac:dyDescent="0.3">
      <c r="A566" s="15" t="s">
        <v>1125</v>
      </c>
      <c r="B566" s="14" t="s">
        <v>1126</v>
      </c>
      <c r="C566" s="14">
        <v>1</v>
      </c>
      <c r="D566" s="14">
        <v>0</v>
      </c>
      <c r="E566" s="17">
        <v>258429</v>
      </c>
      <c r="F566" s="17">
        <v>0</v>
      </c>
      <c r="G566" s="17">
        <v>100000</v>
      </c>
      <c r="H566" s="17">
        <v>0</v>
      </c>
      <c r="I566" s="17">
        <v>17271</v>
      </c>
      <c r="J566" s="17">
        <v>8190</v>
      </c>
      <c r="K566" s="17">
        <v>0</v>
      </c>
      <c r="L566" s="17">
        <v>0</v>
      </c>
      <c r="M566" s="17">
        <v>0</v>
      </c>
      <c r="N566" s="17">
        <v>0</v>
      </c>
      <c r="O566" s="17">
        <v>0</v>
      </c>
      <c r="P566" s="17">
        <v>25881</v>
      </c>
      <c r="Q566" s="17">
        <v>0</v>
      </c>
      <c r="R566" s="17">
        <v>0</v>
      </c>
      <c r="S566" s="17">
        <v>1439</v>
      </c>
      <c r="T566" s="17">
        <v>406</v>
      </c>
      <c r="U566" s="17">
        <v>7806</v>
      </c>
      <c r="V566" s="17">
        <v>0</v>
      </c>
      <c r="W566" s="17">
        <v>0</v>
      </c>
      <c r="X566" s="17">
        <v>0</v>
      </c>
      <c r="Y566" s="17">
        <v>0</v>
      </c>
      <c r="Z566" s="17">
        <v>0</v>
      </c>
      <c r="AA566" s="17">
        <v>419422</v>
      </c>
      <c r="AB566" s="17">
        <v>0</v>
      </c>
    </row>
    <row r="567" spans="1:28" x14ac:dyDescent="0.3">
      <c r="A567" s="15" t="s">
        <v>1127</v>
      </c>
      <c r="B567" s="14" t="s">
        <v>1128</v>
      </c>
      <c r="C567" s="14">
        <v>1</v>
      </c>
      <c r="D567" s="14">
        <v>0</v>
      </c>
      <c r="E567" s="17">
        <v>169785</v>
      </c>
      <c r="F567" s="17">
        <v>0</v>
      </c>
      <c r="G567" s="17">
        <v>100000</v>
      </c>
      <c r="H567" s="17">
        <v>0</v>
      </c>
      <c r="I567" s="17">
        <v>1092</v>
      </c>
      <c r="J567" s="17">
        <v>1978</v>
      </c>
      <c r="K567" s="17">
        <v>0</v>
      </c>
      <c r="L567" s="17">
        <v>0</v>
      </c>
      <c r="M567" s="17">
        <v>0</v>
      </c>
      <c r="N567" s="17">
        <v>0</v>
      </c>
      <c r="O567" s="17">
        <v>0</v>
      </c>
      <c r="P567" s="17">
        <v>17964</v>
      </c>
      <c r="Q567" s="17">
        <v>0</v>
      </c>
      <c r="R567" s="17">
        <v>0</v>
      </c>
      <c r="S567" s="17">
        <v>974</v>
      </c>
      <c r="T567" s="17">
        <v>0</v>
      </c>
      <c r="U567" s="17">
        <v>1427</v>
      </c>
      <c r="V567" s="17">
        <v>0</v>
      </c>
      <c r="W567" s="17">
        <v>0</v>
      </c>
      <c r="X567" s="17">
        <v>5400</v>
      </c>
      <c r="Y567" s="17">
        <v>0</v>
      </c>
      <c r="Z567" s="17">
        <v>0</v>
      </c>
      <c r="AA567" s="17">
        <v>298620</v>
      </c>
      <c r="AB567" s="17">
        <v>0</v>
      </c>
    </row>
    <row r="568" spans="1:28" x14ac:dyDescent="0.3">
      <c r="A568" s="15" t="s">
        <v>1129</v>
      </c>
      <c r="B568" s="14" t="s">
        <v>1130</v>
      </c>
      <c r="C568" s="14">
        <v>1</v>
      </c>
      <c r="D568" s="14">
        <v>0</v>
      </c>
      <c r="E568" s="17">
        <v>1306459</v>
      </c>
      <c r="F568" s="17">
        <v>0</v>
      </c>
      <c r="G568" s="17">
        <v>298147</v>
      </c>
      <c r="H568" s="17">
        <v>0</v>
      </c>
      <c r="I568" s="17">
        <v>43656</v>
      </c>
      <c r="J568" s="17">
        <v>55262</v>
      </c>
      <c r="K568" s="17">
        <v>0</v>
      </c>
      <c r="L568" s="17">
        <v>0</v>
      </c>
      <c r="M568" s="17">
        <v>0</v>
      </c>
      <c r="N568" s="17">
        <v>0</v>
      </c>
      <c r="O568" s="17">
        <v>0</v>
      </c>
      <c r="P568" s="17">
        <v>162174</v>
      </c>
      <c r="Q568" s="17">
        <v>1752</v>
      </c>
      <c r="R568" s="17">
        <v>2818</v>
      </c>
      <c r="S568" s="17">
        <v>11415</v>
      </c>
      <c r="T568" s="17">
        <v>4762</v>
      </c>
      <c r="U568" s="17">
        <v>44853</v>
      </c>
      <c r="V568" s="17">
        <v>0</v>
      </c>
      <c r="W568" s="17">
        <v>0</v>
      </c>
      <c r="X568" s="17">
        <v>54000</v>
      </c>
      <c r="Y568" s="17">
        <v>10292</v>
      </c>
      <c r="Z568" s="17">
        <v>0</v>
      </c>
      <c r="AA568" s="17">
        <v>1995590</v>
      </c>
      <c r="AB568" s="17">
        <v>0</v>
      </c>
    </row>
    <row r="569" spans="1:28" x14ac:dyDescent="0.3">
      <c r="A569" s="15" t="s">
        <v>1131</v>
      </c>
      <c r="B569" s="14" t="s">
        <v>1132</v>
      </c>
      <c r="C569" s="14">
        <v>1</v>
      </c>
      <c r="D569" s="14">
        <v>0</v>
      </c>
      <c r="E569" s="17">
        <v>1443751</v>
      </c>
      <c r="F569" s="17">
        <v>0</v>
      </c>
      <c r="G569" s="17">
        <v>148016</v>
      </c>
      <c r="H569" s="17">
        <v>0</v>
      </c>
      <c r="I569" s="17">
        <v>33065</v>
      </c>
      <c r="J569" s="17">
        <v>72681</v>
      </c>
      <c r="K569" s="17">
        <v>0</v>
      </c>
      <c r="L569" s="17">
        <v>0</v>
      </c>
      <c r="M569" s="17">
        <v>0</v>
      </c>
      <c r="N569" s="17">
        <v>0</v>
      </c>
      <c r="O569" s="17">
        <v>0</v>
      </c>
      <c r="P569" s="17">
        <v>114547</v>
      </c>
      <c r="Q569" s="17">
        <v>79548</v>
      </c>
      <c r="R569" s="17">
        <v>0</v>
      </c>
      <c r="S569" s="17">
        <v>9423</v>
      </c>
      <c r="T569" s="17">
        <v>3931</v>
      </c>
      <c r="U569" s="17">
        <v>34776</v>
      </c>
      <c r="V569" s="17">
        <v>0</v>
      </c>
      <c r="W569" s="17">
        <v>0</v>
      </c>
      <c r="X569" s="17">
        <v>0</v>
      </c>
      <c r="Y569" s="17">
        <v>0</v>
      </c>
      <c r="Z569" s="17">
        <v>0</v>
      </c>
      <c r="AA569" s="17">
        <v>1939738</v>
      </c>
      <c r="AB569" s="17">
        <v>0</v>
      </c>
    </row>
    <row r="570" spans="1:28" x14ac:dyDescent="0.3">
      <c r="A570" s="15" t="s">
        <v>1133</v>
      </c>
      <c r="B570" s="14" t="s">
        <v>1134</v>
      </c>
      <c r="C570" s="14">
        <v>1</v>
      </c>
      <c r="D570" s="14">
        <v>0</v>
      </c>
      <c r="E570" s="17">
        <v>1816924</v>
      </c>
      <c r="F570" s="17">
        <v>0</v>
      </c>
      <c r="G570" s="17">
        <v>499848</v>
      </c>
      <c r="H570" s="17">
        <v>0</v>
      </c>
      <c r="I570" s="17">
        <v>81194</v>
      </c>
      <c r="J570" s="17">
        <v>87087</v>
      </c>
      <c r="K570" s="17">
        <v>23830</v>
      </c>
      <c r="L570" s="17">
        <v>0</v>
      </c>
      <c r="M570" s="17">
        <v>0</v>
      </c>
      <c r="N570" s="17">
        <v>0</v>
      </c>
      <c r="O570" s="17">
        <v>0</v>
      </c>
      <c r="P570" s="17">
        <v>310119</v>
      </c>
      <c r="Q570" s="17">
        <v>47391</v>
      </c>
      <c r="R570" s="17">
        <v>0</v>
      </c>
      <c r="S570" s="17">
        <v>16508</v>
      </c>
      <c r="T570" s="17">
        <v>5084</v>
      </c>
      <c r="U570" s="17">
        <v>49429</v>
      </c>
      <c r="V570" s="17">
        <v>0</v>
      </c>
      <c r="W570" s="17">
        <v>0</v>
      </c>
      <c r="X570" s="17">
        <v>72900</v>
      </c>
      <c r="Y570" s="17">
        <v>10413</v>
      </c>
      <c r="Z570" s="17">
        <v>0</v>
      </c>
      <c r="AA570" s="17">
        <v>3020727</v>
      </c>
      <c r="AB570" s="17">
        <v>595</v>
      </c>
    </row>
    <row r="571" spans="1:28" x14ac:dyDescent="0.3">
      <c r="A571" s="15" t="s">
        <v>1135</v>
      </c>
      <c r="B571" s="14" t="s">
        <v>1136</v>
      </c>
      <c r="C571" s="14">
        <v>1</v>
      </c>
      <c r="D571" s="14">
        <v>0</v>
      </c>
      <c r="E571" s="17">
        <v>16747260</v>
      </c>
      <c r="F571" s="17">
        <v>0</v>
      </c>
      <c r="G571" s="17">
        <v>1256108</v>
      </c>
      <c r="H571" s="17">
        <v>0</v>
      </c>
      <c r="I571" s="17">
        <v>4277340</v>
      </c>
      <c r="J571" s="17">
        <v>2343802</v>
      </c>
      <c r="K571" s="17">
        <v>0</v>
      </c>
      <c r="L571" s="17">
        <v>0</v>
      </c>
      <c r="M571" s="17">
        <v>0</v>
      </c>
      <c r="N571" s="17">
        <v>0</v>
      </c>
      <c r="O571" s="17">
        <v>0</v>
      </c>
      <c r="P571" s="17">
        <v>1618717</v>
      </c>
      <c r="Q571" s="17">
        <v>790128</v>
      </c>
      <c r="R571" s="17">
        <v>201942</v>
      </c>
      <c r="S571" s="17">
        <v>27773</v>
      </c>
      <c r="T571" s="17">
        <v>3642</v>
      </c>
      <c r="U571" s="17">
        <v>109627</v>
      </c>
      <c r="V571" s="17">
        <v>31497</v>
      </c>
      <c r="W571" s="17">
        <v>0</v>
      </c>
      <c r="X571" s="17">
        <v>706879</v>
      </c>
      <c r="Y571" s="17">
        <v>0</v>
      </c>
      <c r="Z571" s="17">
        <v>0</v>
      </c>
      <c r="AA571" s="17">
        <v>28114715</v>
      </c>
      <c r="AB571" s="17">
        <v>0</v>
      </c>
    </row>
    <row r="572" spans="1:28" x14ac:dyDescent="0.3">
      <c r="A572" s="15" t="s">
        <v>1137</v>
      </c>
      <c r="B572" s="14" t="s">
        <v>1138</v>
      </c>
      <c r="C572" s="14">
        <v>1</v>
      </c>
      <c r="D572" s="14">
        <v>0</v>
      </c>
      <c r="E572" s="17">
        <v>3701036</v>
      </c>
      <c r="F572" s="17">
        <v>0</v>
      </c>
      <c r="G572" s="17">
        <v>277167</v>
      </c>
      <c r="H572" s="17">
        <v>54168</v>
      </c>
      <c r="I572" s="17">
        <v>488145</v>
      </c>
      <c r="J572" s="17">
        <v>635478</v>
      </c>
      <c r="K572" s="17">
        <v>0</v>
      </c>
      <c r="L572" s="17">
        <v>0</v>
      </c>
      <c r="M572" s="17">
        <v>0</v>
      </c>
      <c r="N572" s="17">
        <v>0</v>
      </c>
      <c r="O572" s="17">
        <v>0</v>
      </c>
      <c r="P572" s="17">
        <v>647629</v>
      </c>
      <c r="Q572" s="17">
        <v>52666</v>
      </c>
      <c r="R572" s="17">
        <v>173659</v>
      </c>
      <c r="S572" s="17">
        <v>7235</v>
      </c>
      <c r="T572" s="17">
        <v>3887</v>
      </c>
      <c r="U572" s="17">
        <v>26064</v>
      </c>
      <c r="V572" s="17">
        <v>0</v>
      </c>
      <c r="W572" s="17">
        <v>0</v>
      </c>
      <c r="X572" s="17">
        <v>62100</v>
      </c>
      <c r="Y572" s="17">
        <v>0</v>
      </c>
      <c r="Z572" s="17">
        <v>0</v>
      </c>
      <c r="AA572" s="17">
        <v>6129234</v>
      </c>
      <c r="AB572" s="17">
        <v>0</v>
      </c>
    </row>
    <row r="573" spans="1:28" x14ac:dyDescent="0.3">
      <c r="A573" s="15" t="s">
        <v>1139</v>
      </c>
      <c r="B573" s="14" t="s">
        <v>1140</v>
      </c>
      <c r="C573" s="14">
        <v>1</v>
      </c>
      <c r="D573" s="14">
        <v>0</v>
      </c>
      <c r="E573" s="17">
        <v>20640348</v>
      </c>
      <c r="F573" s="17">
        <v>0</v>
      </c>
      <c r="G573" s="17">
        <v>622393</v>
      </c>
      <c r="H573" s="17">
        <v>0</v>
      </c>
      <c r="I573" s="17">
        <v>2551786</v>
      </c>
      <c r="J573" s="17">
        <v>3608900</v>
      </c>
      <c r="K573" s="17">
        <v>0</v>
      </c>
      <c r="L573" s="17">
        <v>0</v>
      </c>
      <c r="M573" s="17">
        <v>0</v>
      </c>
      <c r="N573" s="17">
        <v>0</v>
      </c>
      <c r="O573" s="17">
        <v>0</v>
      </c>
      <c r="P573" s="17">
        <v>2407376</v>
      </c>
      <c r="Q573" s="17">
        <v>770372</v>
      </c>
      <c r="R573" s="17">
        <v>730790</v>
      </c>
      <c r="S573" s="17">
        <v>24708</v>
      </c>
      <c r="T573" s="17">
        <v>3396</v>
      </c>
      <c r="U573" s="17">
        <v>63428</v>
      </c>
      <c r="V573" s="17">
        <v>31794</v>
      </c>
      <c r="W573" s="17">
        <v>0</v>
      </c>
      <c r="X573" s="17">
        <v>450834</v>
      </c>
      <c r="Y573" s="17">
        <v>0</v>
      </c>
      <c r="Z573" s="17">
        <v>0</v>
      </c>
      <c r="AA573" s="17">
        <v>31906125</v>
      </c>
      <c r="AB573" s="17">
        <v>2540598</v>
      </c>
    </row>
    <row r="574" spans="1:28" x14ac:dyDescent="0.3">
      <c r="A574" s="15" t="s">
        <v>1141</v>
      </c>
      <c r="B574" s="14" t="s">
        <v>1142</v>
      </c>
      <c r="C574" s="14">
        <v>1</v>
      </c>
      <c r="D574" s="14">
        <v>0</v>
      </c>
      <c r="E574" s="17">
        <v>7031922</v>
      </c>
      <c r="F574" s="17">
        <v>0</v>
      </c>
      <c r="G574" s="17">
        <v>312668</v>
      </c>
      <c r="H574" s="17">
        <v>0</v>
      </c>
      <c r="I574" s="17">
        <v>1669621</v>
      </c>
      <c r="J574" s="17">
        <v>1452125</v>
      </c>
      <c r="K574" s="17">
        <v>0</v>
      </c>
      <c r="L574" s="17">
        <v>0</v>
      </c>
      <c r="M574" s="17">
        <v>0</v>
      </c>
      <c r="N574" s="17">
        <v>0</v>
      </c>
      <c r="O574" s="17">
        <v>0</v>
      </c>
      <c r="P574" s="17">
        <v>811130</v>
      </c>
      <c r="Q574" s="17">
        <v>174246</v>
      </c>
      <c r="R574" s="17">
        <v>312034</v>
      </c>
      <c r="S574" s="17">
        <v>13542</v>
      </c>
      <c r="T574" s="17">
        <v>4362</v>
      </c>
      <c r="U574" s="17">
        <v>52833</v>
      </c>
      <c r="V574" s="17">
        <v>7264</v>
      </c>
      <c r="W574" s="17">
        <v>0</v>
      </c>
      <c r="X574" s="17">
        <v>555522</v>
      </c>
      <c r="Y574" s="17">
        <v>0</v>
      </c>
      <c r="Z574" s="17">
        <v>0</v>
      </c>
      <c r="AA574" s="17">
        <v>12397269</v>
      </c>
      <c r="AB574" s="17">
        <v>0</v>
      </c>
    </row>
    <row r="575" spans="1:28" x14ac:dyDescent="0.3">
      <c r="A575" s="15" t="s">
        <v>1143</v>
      </c>
      <c r="B575" s="14" t="s">
        <v>1144</v>
      </c>
      <c r="C575" s="14">
        <v>1</v>
      </c>
      <c r="D575" s="14">
        <v>0</v>
      </c>
      <c r="E575" s="17">
        <v>2008000</v>
      </c>
      <c r="F575" s="17">
        <v>0</v>
      </c>
      <c r="G575" s="17">
        <v>259709</v>
      </c>
      <c r="H575" s="17">
        <v>0</v>
      </c>
      <c r="I575" s="17">
        <v>280946</v>
      </c>
      <c r="J575" s="17">
        <v>432038</v>
      </c>
      <c r="K575" s="17">
        <v>0</v>
      </c>
      <c r="L575" s="17">
        <v>0</v>
      </c>
      <c r="M575" s="17">
        <v>0</v>
      </c>
      <c r="N575" s="17">
        <v>0</v>
      </c>
      <c r="O575" s="17">
        <v>0</v>
      </c>
      <c r="P575" s="17">
        <v>246241</v>
      </c>
      <c r="Q575" s="17">
        <v>0</v>
      </c>
      <c r="R575" s="17">
        <v>0</v>
      </c>
      <c r="S575" s="17">
        <v>3461</v>
      </c>
      <c r="T575" s="17">
        <v>1443</v>
      </c>
      <c r="U575" s="17">
        <v>13107</v>
      </c>
      <c r="V575" s="17">
        <v>906</v>
      </c>
      <c r="W575" s="17">
        <v>0</v>
      </c>
      <c r="X575" s="17">
        <v>40500</v>
      </c>
      <c r="Y575" s="17">
        <v>0</v>
      </c>
      <c r="Z575" s="17">
        <v>0</v>
      </c>
      <c r="AA575" s="17">
        <v>3286351</v>
      </c>
      <c r="AB575" s="17">
        <v>0</v>
      </c>
    </row>
    <row r="576" spans="1:28" x14ac:dyDescent="0.3">
      <c r="A576" s="15" t="s">
        <v>1145</v>
      </c>
      <c r="B576" s="14" t="s">
        <v>1146</v>
      </c>
      <c r="C576" s="14">
        <v>1</v>
      </c>
      <c r="D576" s="14">
        <v>0</v>
      </c>
      <c r="E576" s="17">
        <v>5609525</v>
      </c>
      <c r="F576" s="17">
        <v>0</v>
      </c>
      <c r="G576" s="17">
        <v>340786</v>
      </c>
      <c r="H576" s="17">
        <v>0</v>
      </c>
      <c r="I576" s="17">
        <v>529960</v>
      </c>
      <c r="J576" s="17">
        <v>292977</v>
      </c>
      <c r="K576" s="17">
        <v>0</v>
      </c>
      <c r="L576" s="17">
        <v>0</v>
      </c>
      <c r="M576" s="17">
        <v>0</v>
      </c>
      <c r="N576" s="17">
        <v>0</v>
      </c>
      <c r="O576" s="17">
        <v>0</v>
      </c>
      <c r="P576" s="17">
        <v>424200</v>
      </c>
      <c r="Q576" s="17">
        <v>128131</v>
      </c>
      <c r="R576" s="17">
        <v>159979</v>
      </c>
      <c r="S576" s="17">
        <v>6307</v>
      </c>
      <c r="T576" s="17">
        <v>2631</v>
      </c>
      <c r="U576" s="17">
        <v>24232</v>
      </c>
      <c r="V576" s="17">
        <v>4178</v>
      </c>
      <c r="W576" s="17">
        <v>0</v>
      </c>
      <c r="X576" s="17">
        <v>159060</v>
      </c>
      <c r="Y576" s="17">
        <v>0</v>
      </c>
      <c r="Z576" s="17">
        <v>0</v>
      </c>
      <c r="AA576" s="17">
        <v>7681966</v>
      </c>
      <c r="AB576" s="17">
        <v>529960</v>
      </c>
    </row>
    <row r="577" spans="1:28" x14ac:dyDescent="0.3">
      <c r="A577" s="15" t="s">
        <v>1147</v>
      </c>
      <c r="B577" s="14" t="s">
        <v>1148</v>
      </c>
      <c r="C577" s="14">
        <v>1</v>
      </c>
      <c r="D577" s="14">
        <v>0</v>
      </c>
      <c r="E577" s="17">
        <v>29292124</v>
      </c>
      <c r="F577" s="17">
        <v>0</v>
      </c>
      <c r="G577" s="17">
        <v>1124077</v>
      </c>
      <c r="H577" s="17">
        <v>0</v>
      </c>
      <c r="I577" s="17">
        <v>3405235</v>
      </c>
      <c r="J577" s="17">
        <v>904325</v>
      </c>
      <c r="K577" s="17">
        <v>0</v>
      </c>
      <c r="L577" s="17">
        <v>0</v>
      </c>
      <c r="M577" s="17">
        <v>0</v>
      </c>
      <c r="N577" s="17">
        <v>0</v>
      </c>
      <c r="O577" s="17">
        <v>0</v>
      </c>
      <c r="P577" s="17">
        <v>2608297</v>
      </c>
      <c r="Q577" s="17">
        <v>716999</v>
      </c>
      <c r="R577" s="17">
        <v>561385</v>
      </c>
      <c r="S577" s="17">
        <v>49884</v>
      </c>
      <c r="T577" s="17">
        <v>20812</v>
      </c>
      <c r="U577" s="17">
        <v>243019</v>
      </c>
      <c r="V577" s="17">
        <v>43275</v>
      </c>
      <c r="W577" s="17">
        <v>0</v>
      </c>
      <c r="X577" s="17">
        <v>1188002</v>
      </c>
      <c r="Y577" s="17">
        <v>0</v>
      </c>
      <c r="Z577" s="17">
        <v>0</v>
      </c>
      <c r="AA577" s="17">
        <v>40157434</v>
      </c>
      <c r="AB577" s="17">
        <v>0</v>
      </c>
    </row>
    <row r="578" spans="1:28" x14ac:dyDescent="0.3">
      <c r="A578" s="15" t="s">
        <v>1149</v>
      </c>
      <c r="B578" s="14" t="s">
        <v>1150</v>
      </c>
      <c r="C578" s="14">
        <v>1</v>
      </c>
      <c r="D578" s="14">
        <v>0</v>
      </c>
      <c r="E578" s="17">
        <v>10745996</v>
      </c>
      <c r="F578" s="17">
        <v>0</v>
      </c>
      <c r="G578" s="17">
        <v>634084</v>
      </c>
      <c r="H578" s="17">
        <v>0</v>
      </c>
      <c r="I578" s="17">
        <v>945979</v>
      </c>
      <c r="J578" s="17">
        <v>2673710</v>
      </c>
      <c r="K578" s="17">
        <v>431927</v>
      </c>
      <c r="L578" s="17">
        <v>0</v>
      </c>
      <c r="M578" s="17">
        <v>0</v>
      </c>
      <c r="N578" s="17">
        <v>0</v>
      </c>
      <c r="O578" s="17">
        <v>0</v>
      </c>
      <c r="P578" s="17">
        <v>782101</v>
      </c>
      <c r="Q578" s="17">
        <v>92035</v>
      </c>
      <c r="R578" s="17">
        <v>238047</v>
      </c>
      <c r="S578" s="17">
        <v>15250</v>
      </c>
      <c r="T578" s="17">
        <v>6362</v>
      </c>
      <c r="U578" s="17">
        <v>62211</v>
      </c>
      <c r="V578" s="17">
        <v>8377</v>
      </c>
      <c r="W578" s="17">
        <v>0</v>
      </c>
      <c r="X578" s="17">
        <v>139872</v>
      </c>
      <c r="Y578" s="17">
        <v>0</v>
      </c>
      <c r="Z578" s="17">
        <v>0</v>
      </c>
      <c r="AA578" s="17">
        <v>16775951</v>
      </c>
      <c r="AB578" s="17">
        <v>0</v>
      </c>
    </row>
    <row r="579" spans="1:28" x14ac:dyDescent="0.3">
      <c r="A579" s="15" t="s">
        <v>1151</v>
      </c>
      <c r="B579" s="14" t="s">
        <v>1152</v>
      </c>
      <c r="C579" s="14">
        <v>1</v>
      </c>
      <c r="D579" s="14">
        <v>0</v>
      </c>
      <c r="E579" s="17">
        <v>15729662</v>
      </c>
      <c r="F579" s="17">
        <v>0</v>
      </c>
      <c r="G579" s="17">
        <v>0</v>
      </c>
      <c r="H579" s="17">
        <v>0</v>
      </c>
      <c r="I579" s="17">
        <v>1093775</v>
      </c>
      <c r="J579" s="17">
        <v>4195031</v>
      </c>
      <c r="K579" s="17">
        <v>0</v>
      </c>
      <c r="L579" s="17">
        <v>0</v>
      </c>
      <c r="M579" s="17">
        <v>0</v>
      </c>
      <c r="N579" s="17">
        <v>0</v>
      </c>
      <c r="O579" s="17">
        <v>0</v>
      </c>
      <c r="P579" s="17">
        <v>1870243</v>
      </c>
      <c r="Q579" s="17">
        <v>190680</v>
      </c>
      <c r="R579" s="17">
        <v>0</v>
      </c>
      <c r="S579" s="17">
        <v>15325</v>
      </c>
      <c r="T579" s="17">
        <v>9031</v>
      </c>
      <c r="U579" s="17">
        <v>82715</v>
      </c>
      <c r="V579" s="17">
        <v>28780</v>
      </c>
      <c r="W579" s="17">
        <v>0</v>
      </c>
      <c r="X579" s="17">
        <v>704012</v>
      </c>
      <c r="Y579" s="17">
        <v>0</v>
      </c>
      <c r="Z579" s="17">
        <v>0</v>
      </c>
      <c r="AA579" s="17">
        <v>23919254</v>
      </c>
      <c r="AB579" s="17">
        <v>0</v>
      </c>
    </row>
    <row r="580" spans="1:28" x14ac:dyDescent="0.3">
      <c r="A580" s="15" t="s">
        <v>1153</v>
      </c>
      <c r="B580" s="14" t="s">
        <v>1154</v>
      </c>
      <c r="C580" s="14">
        <v>1</v>
      </c>
      <c r="D580" s="14">
        <v>0</v>
      </c>
      <c r="E580" s="17">
        <v>8335012</v>
      </c>
      <c r="F580" s="17">
        <v>0</v>
      </c>
      <c r="G580" s="17">
        <v>0</v>
      </c>
      <c r="H580" s="17">
        <v>0</v>
      </c>
      <c r="I580" s="17">
        <v>971611</v>
      </c>
      <c r="J580" s="17">
        <v>2018521</v>
      </c>
      <c r="K580" s="17">
        <v>0</v>
      </c>
      <c r="L580" s="17">
        <v>0</v>
      </c>
      <c r="M580" s="17">
        <v>0</v>
      </c>
      <c r="N580" s="17">
        <v>0</v>
      </c>
      <c r="O580" s="17">
        <v>0</v>
      </c>
      <c r="P580" s="17">
        <v>771432</v>
      </c>
      <c r="Q580" s="17">
        <v>239853</v>
      </c>
      <c r="R580" s="17">
        <v>26408</v>
      </c>
      <c r="S580" s="17">
        <v>10906</v>
      </c>
      <c r="T580" s="17">
        <v>4550</v>
      </c>
      <c r="U580" s="17">
        <v>41882</v>
      </c>
      <c r="V580" s="17">
        <v>14394</v>
      </c>
      <c r="W580" s="17">
        <v>0</v>
      </c>
      <c r="X580" s="17">
        <v>233232</v>
      </c>
      <c r="Y580" s="17">
        <v>0</v>
      </c>
      <c r="Z580" s="17">
        <v>0</v>
      </c>
      <c r="AA580" s="17">
        <v>12667801</v>
      </c>
      <c r="AB580" s="17">
        <v>0</v>
      </c>
    </row>
    <row r="581" spans="1:28" x14ac:dyDescent="0.3">
      <c r="A581" s="15" t="s">
        <v>1155</v>
      </c>
      <c r="B581" s="14" t="s">
        <v>1156</v>
      </c>
      <c r="C581" s="14">
        <v>1</v>
      </c>
      <c r="D581" s="14">
        <v>0</v>
      </c>
      <c r="E581" s="17">
        <v>12082639</v>
      </c>
      <c r="F581" s="17">
        <v>0</v>
      </c>
      <c r="G581" s="17">
        <v>0</v>
      </c>
      <c r="H581" s="17">
        <v>0</v>
      </c>
      <c r="I581" s="17">
        <v>1538865</v>
      </c>
      <c r="J581" s="17">
        <v>1190089</v>
      </c>
      <c r="K581" s="17">
        <v>0</v>
      </c>
      <c r="L581" s="17">
        <v>0</v>
      </c>
      <c r="M581" s="17">
        <v>0</v>
      </c>
      <c r="N581" s="17">
        <v>0</v>
      </c>
      <c r="O581" s="17">
        <v>0</v>
      </c>
      <c r="P581" s="17">
        <v>1358719</v>
      </c>
      <c r="Q581" s="17">
        <v>119496</v>
      </c>
      <c r="R581" s="17">
        <v>37023</v>
      </c>
      <c r="S581" s="17">
        <v>15325</v>
      </c>
      <c r="T581" s="17">
        <v>6393</v>
      </c>
      <c r="U581" s="17">
        <v>60231</v>
      </c>
      <c r="V581" s="17">
        <v>19979</v>
      </c>
      <c r="W581" s="17">
        <v>0</v>
      </c>
      <c r="X581" s="17">
        <v>175189</v>
      </c>
      <c r="Y581" s="17">
        <v>0</v>
      </c>
      <c r="Z581" s="17">
        <v>0</v>
      </c>
      <c r="AA581" s="17">
        <v>16603948</v>
      </c>
      <c r="AB581" s="17">
        <v>0</v>
      </c>
    </row>
    <row r="582" spans="1:28" x14ac:dyDescent="0.3">
      <c r="A582" s="15" t="s">
        <v>1157</v>
      </c>
      <c r="B582" s="14" t="s">
        <v>1158</v>
      </c>
      <c r="C582" s="14">
        <v>1</v>
      </c>
      <c r="D582" s="14">
        <v>0</v>
      </c>
      <c r="E582" s="17">
        <v>15047843</v>
      </c>
      <c r="F582" s="17">
        <v>0</v>
      </c>
      <c r="G582" s="17">
        <v>0</v>
      </c>
      <c r="H582" s="17">
        <v>0</v>
      </c>
      <c r="I582" s="17">
        <v>2542457</v>
      </c>
      <c r="J582" s="17">
        <v>3316250</v>
      </c>
      <c r="K582" s="17">
        <v>0</v>
      </c>
      <c r="L582" s="17">
        <v>0</v>
      </c>
      <c r="M582" s="17">
        <v>0</v>
      </c>
      <c r="N582" s="17">
        <v>0</v>
      </c>
      <c r="O582" s="17">
        <v>0</v>
      </c>
      <c r="P582" s="17">
        <v>2694484</v>
      </c>
      <c r="Q582" s="17">
        <v>319486</v>
      </c>
      <c r="R582" s="17">
        <v>282186</v>
      </c>
      <c r="S582" s="17">
        <v>27983</v>
      </c>
      <c r="T582" s="17">
        <v>11675</v>
      </c>
      <c r="U582" s="17">
        <v>110035</v>
      </c>
      <c r="V582" s="17">
        <v>34809</v>
      </c>
      <c r="W582" s="17">
        <v>0</v>
      </c>
      <c r="X582" s="17">
        <v>274560</v>
      </c>
      <c r="Y582" s="17">
        <v>19678</v>
      </c>
      <c r="Z582" s="17">
        <v>0</v>
      </c>
      <c r="AA582" s="17">
        <v>24681446</v>
      </c>
      <c r="AB582" s="17">
        <v>0</v>
      </c>
    </row>
    <row r="583" spans="1:28" x14ac:dyDescent="0.3">
      <c r="A583" s="15" t="s">
        <v>1159</v>
      </c>
      <c r="B583" s="14" t="s">
        <v>1160</v>
      </c>
      <c r="C583" s="14">
        <v>1</v>
      </c>
      <c r="D583" s="14">
        <v>0</v>
      </c>
      <c r="E583" s="17">
        <v>10118826</v>
      </c>
      <c r="F583" s="17">
        <v>0</v>
      </c>
      <c r="G583" s="17">
        <v>0</v>
      </c>
      <c r="H583" s="17">
        <v>0</v>
      </c>
      <c r="I583" s="17">
        <v>1239811</v>
      </c>
      <c r="J583" s="17">
        <v>2111014</v>
      </c>
      <c r="K583" s="17">
        <v>149277</v>
      </c>
      <c r="L583" s="17">
        <v>0</v>
      </c>
      <c r="M583" s="17">
        <v>0</v>
      </c>
      <c r="N583" s="17">
        <v>0</v>
      </c>
      <c r="O583" s="17">
        <v>0</v>
      </c>
      <c r="P583" s="17">
        <v>1380071</v>
      </c>
      <c r="Q583" s="17">
        <v>28881</v>
      </c>
      <c r="R583" s="17">
        <v>0</v>
      </c>
      <c r="S583" s="17">
        <v>12104</v>
      </c>
      <c r="T583" s="17">
        <v>5050</v>
      </c>
      <c r="U583" s="17">
        <v>48057</v>
      </c>
      <c r="V583" s="17">
        <v>14822</v>
      </c>
      <c r="W583" s="17">
        <v>0</v>
      </c>
      <c r="X583" s="17">
        <v>555672</v>
      </c>
      <c r="Y583" s="17">
        <v>0</v>
      </c>
      <c r="Z583" s="17">
        <v>0</v>
      </c>
      <c r="AA583" s="17">
        <v>15663585</v>
      </c>
      <c r="AB583" s="17">
        <v>0</v>
      </c>
    </row>
    <row r="584" spans="1:28" x14ac:dyDescent="0.3">
      <c r="A584" s="15" t="s">
        <v>1161</v>
      </c>
      <c r="B584" s="14" t="s">
        <v>1162</v>
      </c>
      <c r="C584" s="14">
        <v>1</v>
      </c>
      <c r="D584" s="14">
        <v>0</v>
      </c>
      <c r="E584" s="17">
        <v>10971541</v>
      </c>
      <c r="F584" s="17">
        <v>0</v>
      </c>
      <c r="G584" s="17">
        <v>0</v>
      </c>
      <c r="H584" s="17">
        <v>0</v>
      </c>
      <c r="I584" s="17">
        <v>1275894</v>
      </c>
      <c r="J584" s="17">
        <v>1857149</v>
      </c>
      <c r="K584" s="17">
        <v>0</v>
      </c>
      <c r="L584" s="17">
        <v>0</v>
      </c>
      <c r="M584" s="17">
        <v>0</v>
      </c>
      <c r="N584" s="17">
        <v>0</v>
      </c>
      <c r="O584" s="17">
        <v>0</v>
      </c>
      <c r="P584" s="17">
        <v>682256</v>
      </c>
      <c r="Q584" s="17">
        <v>188303</v>
      </c>
      <c r="R584" s="17">
        <v>31156</v>
      </c>
      <c r="S584" s="17">
        <v>13512</v>
      </c>
      <c r="T584" s="17">
        <v>5637</v>
      </c>
      <c r="U584" s="17">
        <v>49338</v>
      </c>
      <c r="V584" s="17">
        <v>17507</v>
      </c>
      <c r="W584" s="17">
        <v>0</v>
      </c>
      <c r="X584" s="17">
        <v>125150</v>
      </c>
      <c r="Y584" s="17">
        <v>0</v>
      </c>
      <c r="Z584" s="17">
        <v>0</v>
      </c>
      <c r="AA584" s="17">
        <v>15217443</v>
      </c>
      <c r="AB584" s="17">
        <v>0</v>
      </c>
    </row>
    <row r="585" spans="1:28" x14ac:dyDescent="0.3">
      <c r="A585" s="15" t="s">
        <v>1163</v>
      </c>
      <c r="B585" s="14" t="s">
        <v>1164</v>
      </c>
      <c r="C585" s="14">
        <v>0</v>
      </c>
      <c r="D585" s="14">
        <v>0</v>
      </c>
      <c r="E585" s="17">
        <v>0</v>
      </c>
      <c r="F585" s="17">
        <v>0</v>
      </c>
      <c r="G585" s="17">
        <v>0</v>
      </c>
      <c r="H585" s="17">
        <v>0</v>
      </c>
      <c r="I585" s="17">
        <v>0</v>
      </c>
      <c r="J585" s="17">
        <v>0</v>
      </c>
      <c r="K585" s="17">
        <v>0</v>
      </c>
      <c r="L585" s="17">
        <v>0</v>
      </c>
      <c r="M585" s="17">
        <v>0</v>
      </c>
      <c r="N585" s="17">
        <v>0</v>
      </c>
      <c r="O585" s="17">
        <v>0</v>
      </c>
      <c r="P585" s="17">
        <v>0</v>
      </c>
      <c r="Q585" s="17">
        <v>0</v>
      </c>
      <c r="R585" s="17">
        <v>0</v>
      </c>
      <c r="S585" s="17">
        <v>0</v>
      </c>
      <c r="T585" s="17">
        <v>0</v>
      </c>
      <c r="U585" s="17">
        <v>0</v>
      </c>
      <c r="V585" s="17">
        <v>0</v>
      </c>
      <c r="W585" s="17">
        <v>0</v>
      </c>
      <c r="X585" s="17">
        <v>0</v>
      </c>
      <c r="Y585" s="17">
        <v>0</v>
      </c>
      <c r="Z585" s="17">
        <v>0</v>
      </c>
      <c r="AA585" s="17">
        <v>0</v>
      </c>
      <c r="AB585" s="17">
        <v>0</v>
      </c>
    </row>
    <row r="586" spans="1:28" x14ac:dyDescent="0.3">
      <c r="A586" s="15" t="s">
        <v>1165</v>
      </c>
      <c r="B586" s="14" t="s">
        <v>1166</v>
      </c>
      <c r="C586" s="14">
        <v>1</v>
      </c>
      <c r="D586" s="14">
        <v>0</v>
      </c>
      <c r="E586" s="17">
        <v>9084949</v>
      </c>
      <c r="F586" s="17">
        <v>0</v>
      </c>
      <c r="G586" s="17">
        <v>0</v>
      </c>
      <c r="H586" s="17">
        <v>0</v>
      </c>
      <c r="I586" s="17">
        <v>907677</v>
      </c>
      <c r="J586" s="17">
        <v>2533790</v>
      </c>
      <c r="K586" s="17">
        <v>0</v>
      </c>
      <c r="L586" s="17">
        <v>0</v>
      </c>
      <c r="M586" s="17">
        <v>0</v>
      </c>
      <c r="N586" s="17">
        <v>0</v>
      </c>
      <c r="O586" s="17">
        <v>0</v>
      </c>
      <c r="P586" s="17">
        <v>1358005</v>
      </c>
      <c r="Q586" s="17">
        <v>165903</v>
      </c>
      <c r="R586" s="17">
        <v>43180</v>
      </c>
      <c r="S586" s="17">
        <v>11730</v>
      </c>
      <c r="T586" s="17">
        <v>3419</v>
      </c>
      <c r="U586" s="17">
        <v>46717</v>
      </c>
      <c r="V586" s="17">
        <v>15046</v>
      </c>
      <c r="W586" s="17">
        <v>0</v>
      </c>
      <c r="X586" s="17">
        <v>366701</v>
      </c>
      <c r="Y586" s="17">
        <v>0</v>
      </c>
      <c r="Z586" s="17">
        <v>0</v>
      </c>
      <c r="AA586" s="17">
        <v>14537117</v>
      </c>
      <c r="AB586" s="17">
        <v>0</v>
      </c>
    </row>
    <row r="587" spans="1:28" x14ac:dyDescent="0.3">
      <c r="A587" s="15" t="s">
        <v>1167</v>
      </c>
      <c r="B587" s="14" t="s">
        <v>1168</v>
      </c>
      <c r="C587" s="14">
        <v>1</v>
      </c>
      <c r="D587" s="14">
        <v>0</v>
      </c>
      <c r="E587" s="17">
        <v>19384691</v>
      </c>
      <c r="F587" s="17">
        <v>0</v>
      </c>
      <c r="G587" s="17">
        <v>0</v>
      </c>
      <c r="H587" s="17">
        <v>0</v>
      </c>
      <c r="I587" s="17">
        <v>3699643</v>
      </c>
      <c r="J587" s="17">
        <v>4276364</v>
      </c>
      <c r="K587" s="17">
        <v>0</v>
      </c>
      <c r="L587" s="17">
        <v>0</v>
      </c>
      <c r="M587" s="17">
        <v>0</v>
      </c>
      <c r="N587" s="17">
        <v>0</v>
      </c>
      <c r="O587" s="17">
        <v>0</v>
      </c>
      <c r="P587" s="17">
        <v>4334912</v>
      </c>
      <c r="Q587" s="17">
        <v>641102</v>
      </c>
      <c r="R587" s="17">
        <v>305035</v>
      </c>
      <c r="S587" s="17">
        <v>79095</v>
      </c>
      <c r="T587" s="17">
        <v>33000</v>
      </c>
      <c r="U587" s="17">
        <v>302784</v>
      </c>
      <c r="V587" s="17">
        <v>57372</v>
      </c>
      <c r="W587" s="17">
        <v>0</v>
      </c>
      <c r="X587" s="17">
        <v>839552</v>
      </c>
      <c r="Y587" s="17">
        <v>62105</v>
      </c>
      <c r="Z587" s="17">
        <v>0</v>
      </c>
      <c r="AA587" s="17">
        <v>34015655</v>
      </c>
      <c r="AB587" s="17">
        <v>0</v>
      </c>
    </row>
    <row r="588" spans="1:28" x14ac:dyDescent="0.3">
      <c r="A588" s="15" t="s">
        <v>1169</v>
      </c>
      <c r="B588" s="14" t="s">
        <v>1170</v>
      </c>
      <c r="C588" s="14">
        <v>1</v>
      </c>
      <c r="D588" s="14">
        <v>0</v>
      </c>
      <c r="E588" s="17">
        <v>5003810</v>
      </c>
      <c r="F588" s="17">
        <v>0</v>
      </c>
      <c r="G588" s="17">
        <v>266111</v>
      </c>
      <c r="H588" s="17">
        <v>0</v>
      </c>
      <c r="I588" s="17">
        <v>706923</v>
      </c>
      <c r="J588" s="17">
        <v>1455303</v>
      </c>
      <c r="K588" s="17">
        <v>0</v>
      </c>
      <c r="L588" s="17">
        <v>0</v>
      </c>
      <c r="M588" s="17">
        <v>0</v>
      </c>
      <c r="N588" s="17">
        <v>0</v>
      </c>
      <c r="O588" s="17">
        <v>0</v>
      </c>
      <c r="P588" s="17">
        <v>1321356</v>
      </c>
      <c r="Q588" s="17">
        <v>82728</v>
      </c>
      <c r="R588" s="17">
        <v>0</v>
      </c>
      <c r="S588" s="17">
        <v>18036</v>
      </c>
      <c r="T588" s="17">
        <v>7525</v>
      </c>
      <c r="U588" s="17">
        <v>70599</v>
      </c>
      <c r="V588" s="17">
        <v>17075</v>
      </c>
      <c r="W588" s="17">
        <v>0</v>
      </c>
      <c r="X588" s="17">
        <v>140400</v>
      </c>
      <c r="Y588" s="17">
        <v>0</v>
      </c>
      <c r="Z588" s="17">
        <v>0</v>
      </c>
      <c r="AA588" s="17">
        <v>9089866</v>
      </c>
      <c r="AB588" s="17">
        <v>0</v>
      </c>
    </row>
    <row r="589" spans="1:28" x14ac:dyDescent="0.3">
      <c r="A589" s="15" t="s">
        <v>1171</v>
      </c>
      <c r="B589" s="14" t="s">
        <v>1172</v>
      </c>
      <c r="C589" s="14">
        <v>1</v>
      </c>
      <c r="D589" s="14">
        <v>0</v>
      </c>
      <c r="E589" s="17">
        <v>8703032</v>
      </c>
      <c r="F589" s="17">
        <v>0</v>
      </c>
      <c r="G589" s="17">
        <v>0</v>
      </c>
      <c r="H589" s="17">
        <v>0</v>
      </c>
      <c r="I589" s="17">
        <v>864134</v>
      </c>
      <c r="J589" s="17">
        <v>2910074</v>
      </c>
      <c r="K589" s="17">
        <v>0</v>
      </c>
      <c r="L589" s="17">
        <v>0</v>
      </c>
      <c r="M589" s="17">
        <v>0</v>
      </c>
      <c r="N589" s="17">
        <v>0</v>
      </c>
      <c r="O589" s="17">
        <v>0</v>
      </c>
      <c r="P589" s="17">
        <v>971603</v>
      </c>
      <c r="Q589" s="17">
        <v>272480</v>
      </c>
      <c r="R589" s="17">
        <v>151336</v>
      </c>
      <c r="S589" s="17">
        <v>10130</v>
      </c>
      <c r="T589" s="17">
        <v>2838</v>
      </c>
      <c r="U589" s="17">
        <v>42329</v>
      </c>
      <c r="V589" s="17">
        <v>6372</v>
      </c>
      <c r="W589" s="17">
        <v>0</v>
      </c>
      <c r="X589" s="17">
        <v>339889</v>
      </c>
      <c r="Y589" s="17">
        <v>0</v>
      </c>
      <c r="Z589" s="17">
        <v>0</v>
      </c>
      <c r="AA589" s="17">
        <v>14274217</v>
      </c>
      <c r="AB589" s="17">
        <v>0</v>
      </c>
    </row>
    <row r="590" spans="1:28" x14ac:dyDescent="0.3">
      <c r="A590" s="15" t="s">
        <v>1173</v>
      </c>
      <c r="B590" s="14" t="s">
        <v>1174</v>
      </c>
      <c r="C590" s="14">
        <v>1</v>
      </c>
      <c r="D590" s="14">
        <v>0</v>
      </c>
      <c r="E590" s="17">
        <v>9009204</v>
      </c>
      <c r="F590" s="17">
        <v>0</v>
      </c>
      <c r="G590" s="17">
        <v>0</v>
      </c>
      <c r="H590" s="17">
        <v>0</v>
      </c>
      <c r="I590" s="17">
        <v>1091325</v>
      </c>
      <c r="J590" s="17">
        <v>1488055</v>
      </c>
      <c r="K590" s="17">
        <v>0</v>
      </c>
      <c r="L590" s="17">
        <v>0</v>
      </c>
      <c r="M590" s="17">
        <v>0</v>
      </c>
      <c r="N590" s="17">
        <v>0</v>
      </c>
      <c r="O590" s="17">
        <v>0</v>
      </c>
      <c r="P590" s="17">
        <v>1449418</v>
      </c>
      <c r="Q590" s="17">
        <v>113807</v>
      </c>
      <c r="R590" s="17">
        <v>6328</v>
      </c>
      <c r="S590" s="17">
        <v>14000</v>
      </c>
      <c r="T590" s="17">
        <v>5906</v>
      </c>
      <c r="U590" s="17">
        <v>44689</v>
      </c>
      <c r="V590" s="17">
        <v>13460</v>
      </c>
      <c r="W590" s="17">
        <v>0</v>
      </c>
      <c r="X590" s="17">
        <v>65888</v>
      </c>
      <c r="Y590" s="17">
        <v>0</v>
      </c>
      <c r="Z590" s="17">
        <v>0</v>
      </c>
      <c r="AA590" s="17">
        <v>13302080</v>
      </c>
      <c r="AB590" s="17">
        <v>0</v>
      </c>
    </row>
    <row r="591" spans="1:28" x14ac:dyDescent="0.3">
      <c r="A591" s="15" t="s">
        <v>1175</v>
      </c>
      <c r="B591" s="14" t="s">
        <v>1176</v>
      </c>
      <c r="C591" s="14">
        <v>1</v>
      </c>
      <c r="D591" s="14">
        <v>0</v>
      </c>
      <c r="E591" s="17">
        <v>51154018</v>
      </c>
      <c r="F591" s="17">
        <v>0</v>
      </c>
      <c r="G591" s="17">
        <v>1621490</v>
      </c>
      <c r="H591" s="17">
        <v>0</v>
      </c>
      <c r="I591" s="17">
        <v>4074770</v>
      </c>
      <c r="J591" s="17">
        <v>7012104</v>
      </c>
      <c r="K591" s="17">
        <v>0</v>
      </c>
      <c r="L591" s="17">
        <v>0</v>
      </c>
      <c r="M591" s="17">
        <v>0</v>
      </c>
      <c r="N591" s="17">
        <v>0</v>
      </c>
      <c r="O591" s="17">
        <v>0</v>
      </c>
      <c r="P591" s="17">
        <v>4290894</v>
      </c>
      <c r="Q591" s="17">
        <v>599434</v>
      </c>
      <c r="R591" s="17">
        <v>3932003</v>
      </c>
      <c r="S591" s="17">
        <v>102539</v>
      </c>
      <c r="T591" s="17">
        <v>42781</v>
      </c>
      <c r="U591" s="17">
        <v>398197</v>
      </c>
      <c r="V591" s="17">
        <v>104691</v>
      </c>
      <c r="W591" s="17">
        <v>0</v>
      </c>
      <c r="X591" s="17">
        <v>1472272</v>
      </c>
      <c r="Y591" s="17">
        <v>0</v>
      </c>
      <c r="Z591" s="17">
        <v>0</v>
      </c>
      <c r="AA591" s="17">
        <v>74805193</v>
      </c>
      <c r="AB591" s="17">
        <v>0</v>
      </c>
    </row>
    <row r="592" spans="1:28" x14ac:dyDescent="0.3">
      <c r="A592" s="15" t="s">
        <v>1177</v>
      </c>
      <c r="B592" s="14" t="s">
        <v>1178</v>
      </c>
      <c r="C592" s="14">
        <v>1</v>
      </c>
      <c r="D592" s="14">
        <v>0</v>
      </c>
      <c r="E592" s="17">
        <v>9556899</v>
      </c>
      <c r="F592" s="17">
        <v>0</v>
      </c>
      <c r="G592" s="17">
        <v>202082</v>
      </c>
      <c r="H592" s="17">
        <v>0</v>
      </c>
      <c r="I592" s="17">
        <v>1282305</v>
      </c>
      <c r="J592" s="17">
        <v>1459700</v>
      </c>
      <c r="K592" s="17">
        <v>0</v>
      </c>
      <c r="L592" s="17">
        <v>0</v>
      </c>
      <c r="M592" s="17">
        <v>0</v>
      </c>
      <c r="N592" s="17">
        <v>0</v>
      </c>
      <c r="O592" s="17">
        <v>0</v>
      </c>
      <c r="P592" s="17">
        <v>1502770</v>
      </c>
      <c r="Q592" s="17">
        <v>306462</v>
      </c>
      <c r="R592" s="17">
        <v>358189</v>
      </c>
      <c r="S592" s="17">
        <v>24103</v>
      </c>
      <c r="T592" s="17">
        <v>10056</v>
      </c>
      <c r="U592" s="17">
        <v>97453</v>
      </c>
      <c r="V592" s="17">
        <v>24025</v>
      </c>
      <c r="W592" s="17">
        <v>0</v>
      </c>
      <c r="X592" s="17">
        <v>221160</v>
      </c>
      <c r="Y592" s="17">
        <v>0</v>
      </c>
      <c r="Z592" s="17">
        <v>0</v>
      </c>
      <c r="AA592" s="17">
        <v>15045204</v>
      </c>
      <c r="AB592" s="17">
        <v>0</v>
      </c>
    </row>
    <row r="593" spans="1:28" x14ac:dyDescent="0.3">
      <c r="A593" s="15" t="s">
        <v>1179</v>
      </c>
      <c r="B593" s="14" t="s">
        <v>1180</v>
      </c>
      <c r="C593" s="14">
        <v>0</v>
      </c>
      <c r="D593" s="14">
        <v>0</v>
      </c>
      <c r="E593" s="17">
        <v>0</v>
      </c>
      <c r="F593" s="17">
        <v>0</v>
      </c>
      <c r="G593" s="17">
        <v>0</v>
      </c>
      <c r="H593" s="17">
        <v>0</v>
      </c>
      <c r="I593" s="17">
        <v>0</v>
      </c>
      <c r="J593" s="17">
        <v>0</v>
      </c>
      <c r="K593" s="17">
        <v>0</v>
      </c>
      <c r="L593" s="17">
        <v>0</v>
      </c>
      <c r="M593" s="17">
        <v>0</v>
      </c>
      <c r="N593" s="17">
        <v>0</v>
      </c>
      <c r="O593" s="17">
        <v>0</v>
      </c>
      <c r="P593" s="17">
        <v>0</v>
      </c>
      <c r="Q593" s="17">
        <v>0</v>
      </c>
      <c r="R593" s="17">
        <v>0</v>
      </c>
      <c r="S593" s="17">
        <v>0</v>
      </c>
      <c r="T593" s="17">
        <v>0</v>
      </c>
      <c r="U593" s="17">
        <v>0</v>
      </c>
      <c r="V593" s="17">
        <v>0</v>
      </c>
      <c r="W593" s="17">
        <v>0</v>
      </c>
      <c r="X593" s="17">
        <v>0</v>
      </c>
      <c r="Y593" s="17">
        <v>0</v>
      </c>
      <c r="Z593" s="17">
        <v>0</v>
      </c>
      <c r="AA593" s="17">
        <v>0</v>
      </c>
      <c r="AB593" s="17">
        <v>0</v>
      </c>
    </row>
    <row r="594" spans="1:28" x14ac:dyDescent="0.3">
      <c r="A594" s="15" t="s">
        <v>1181</v>
      </c>
      <c r="B594" s="14" t="s">
        <v>1182</v>
      </c>
      <c r="C594" s="14">
        <v>1</v>
      </c>
      <c r="D594" s="14">
        <v>0</v>
      </c>
      <c r="E594" s="17">
        <v>9601931</v>
      </c>
      <c r="F594" s="17">
        <v>0</v>
      </c>
      <c r="G594" s="17">
        <v>457991</v>
      </c>
      <c r="H594" s="17">
        <v>0</v>
      </c>
      <c r="I594" s="17">
        <v>1878574</v>
      </c>
      <c r="J594" s="17">
        <v>2356501</v>
      </c>
      <c r="K594" s="17">
        <v>0</v>
      </c>
      <c r="L594" s="17">
        <v>0</v>
      </c>
      <c r="M594" s="17">
        <v>0</v>
      </c>
      <c r="N594" s="17">
        <v>0</v>
      </c>
      <c r="O594" s="17">
        <v>0</v>
      </c>
      <c r="P594" s="17">
        <v>1523812</v>
      </c>
      <c r="Q594" s="17">
        <v>573186</v>
      </c>
      <c r="R594" s="17">
        <v>425044</v>
      </c>
      <c r="S594" s="17">
        <v>28717</v>
      </c>
      <c r="T594" s="17">
        <v>8235</v>
      </c>
      <c r="U594" s="17">
        <v>103837</v>
      </c>
      <c r="V594" s="17">
        <v>0</v>
      </c>
      <c r="W594" s="17">
        <v>0</v>
      </c>
      <c r="X594" s="17">
        <v>270060</v>
      </c>
      <c r="Y594" s="17">
        <v>0</v>
      </c>
      <c r="Z594" s="17">
        <v>0</v>
      </c>
      <c r="AA594" s="17">
        <v>17227888</v>
      </c>
      <c r="AB594" s="17">
        <v>0</v>
      </c>
    </row>
    <row r="595" spans="1:28" x14ac:dyDescent="0.3">
      <c r="A595" s="15" t="s">
        <v>1183</v>
      </c>
      <c r="B595" s="14" t="s">
        <v>1184</v>
      </c>
      <c r="C595" s="14">
        <v>1</v>
      </c>
      <c r="D595" s="14">
        <v>0</v>
      </c>
      <c r="E595" s="17">
        <v>9926148</v>
      </c>
      <c r="F595" s="17">
        <v>0</v>
      </c>
      <c r="G595" s="17">
        <v>237136</v>
      </c>
      <c r="H595" s="17">
        <v>0</v>
      </c>
      <c r="I595" s="17">
        <v>3169924</v>
      </c>
      <c r="J595" s="17">
        <v>2076678</v>
      </c>
      <c r="K595" s="17">
        <v>0</v>
      </c>
      <c r="L595" s="17">
        <v>0</v>
      </c>
      <c r="M595" s="17">
        <v>0</v>
      </c>
      <c r="N595" s="17">
        <v>0</v>
      </c>
      <c r="O595" s="17">
        <v>0</v>
      </c>
      <c r="P595" s="17">
        <v>1446235</v>
      </c>
      <c r="Q595" s="17">
        <v>564650</v>
      </c>
      <c r="R595" s="17">
        <v>540930</v>
      </c>
      <c r="S595" s="17">
        <v>30545</v>
      </c>
      <c r="T595" s="17">
        <v>12743</v>
      </c>
      <c r="U595" s="17">
        <v>121393</v>
      </c>
      <c r="V595" s="17">
        <v>25758</v>
      </c>
      <c r="W595" s="17">
        <v>0</v>
      </c>
      <c r="X595" s="17">
        <v>232200</v>
      </c>
      <c r="Y595" s="17">
        <v>13708</v>
      </c>
      <c r="Z595" s="17">
        <v>0</v>
      </c>
      <c r="AA595" s="17">
        <v>18398048</v>
      </c>
      <c r="AB595" s="17">
        <v>258</v>
      </c>
    </row>
    <row r="596" spans="1:28" x14ac:dyDescent="0.3">
      <c r="A596" s="15" t="s">
        <v>1185</v>
      </c>
      <c r="B596" s="14" t="s">
        <v>1186</v>
      </c>
      <c r="C596" s="14">
        <v>1</v>
      </c>
      <c r="D596" s="14">
        <v>0</v>
      </c>
      <c r="E596" s="17">
        <v>7369045</v>
      </c>
      <c r="F596" s="17">
        <v>0</v>
      </c>
      <c r="G596" s="17">
        <v>715413</v>
      </c>
      <c r="H596" s="17">
        <v>0</v>
      </c>
      <c r="I596" s="17">
        <v>337528</v>
      </c>
      <c r="J596" s="17">
        <v>546898</v>
      </c>
      <c r="K596" s="17">
        <v>0</v>
      </c>
      <c r="L596" s="17">
        <v>0</v>
      </c>
      <c r="M596" s="17">
        <v>0</v>
      </c>
      <c r="N596" s="17">
        <v>0</v>
      </c>
      <c r="O596" s="17">
        <v>0</v>
      </c>
      <c r="P596" s="17">
        <v>522002</v>
      </c>
      <c r="Q596" s="17">
        <v>92414</v>
      </c>
      <c r="R596" s="17">
        <v>90948</v>
      </c>
      <c r="S596" s="17">
        <v>18261</v>
      </c>
      <c r="T596" s="17">
        <v>7618</v>
      </c>
      <c r="U596" s="17">
        <v>79046</v>
      </c>
      <c r="V596" s="17">
        <v>0</v>
      </c>
      <c r="W596" s="17">
        <v>0</v>
      </c>
      <c r="X596" s="17">
        <v>258032</v>
      </c>
      <c r="Y596" s="17">
        <v>0</v>
      </c>
      <c r="Z596" s="17">
        <v>0</v>
      </c>
      <c r="AA596" s="17">
        <v>10037205</v>
      </c>
      <c r="AB596" s="17">
        <v>0</v>
      </c>
    </row>
    <row r="597" spans="1:28" x14ac:dyDescent="0.3">
      <c r="A597" s="15" t="s">
        <v>1187</v>
      </c>
      <c r="B597" s="14" t="s">
        <v>1188</v>
      </c>
      <c r="C597" s="14">
        <v>1</v>
      </c>
      <c r="D597" s="14">
        <v>0</v>
      </c>
      <c r="E597" s="17">
        <v>16008224</v>
      </c>
      <c r="F597" s="17">
        <v>0</v>
      </c>
      <c r="G597" s="17">
        <v>342714</v>
      </c>
      <c r="H597" s="17">
        <v>0</v>
      </c>
      <c r="I597" s="17">
        <v>1861568</v>
      </c>
      <c r="J597" s="17">
        <v>1891228</v>
      </c>
      <c r="K597" s="17">
        <v>0</v>
      </c>
      <c r="L597" s="17">
        <v>0</v>
      </c>
      <c r="M597" s="17">
        <v>0</v>
      </c>
      <c r="N597" s="17">
        <v>0</v>
      </c>
      <c r="O597" s="17">
        <v>0</v>
      </c>
      <c r="P597" s="17">
        <v>1639014</v>
      </c>
      <c r="Q597" s="17">
        <v>386949</v>
      </c>
      <c r="R597" s="17">
        <v>849503</v>
      </c>
      <c r="S597" s="17">
        <v>38859</v>
      </c>
      <c r="T597" s="17">
        <v>16212</v>
      </c>
      <c r="U597" s="17">
        <v>144693</v>
      </c>
      <c r="V597" s="17">
        <v>35782</v>
      </c>
      <c r="W597" s="17">
        <v>0</v>
      </c>
      <c r="X597" s="17">
        <v>358705</v>
      </c>
      <c r="Y597" s="17">
        <v>617</v>
      </c>
      <c r="Z597" s="17">
        <v>0</v>
      </c>
      <c r="AA597" s="17">
        <v>23574068</v>
      </c>
      <c r="AB597" s="17">
        <v>0</v>
      </c>
    </row>
    <row r="598" spans="1:28" x14ac:dyDescent="0.3">
      <c r="A598" s="15" t="s">
        <v>1189</v>
      </c>
      <c r="B598" s="14" t="s">
        <v>1190</v>
      </c>
      <c r="C598" s="14">
        <v>1</v>
      </c>
      <c r="D598" s="14">
        <v>0</v>
      </c>
      <c r="E598" s="17">
        <v>21331398</v>
      </c>
      <c r="F598" s="17">
        <v>0</v>
      </c>
      <c r="G598" s="17">
        <v>379007</v>
      </c>
      <c r="H598" s="17">
        <v>0</v>
      </c>
      <c r="I598" s="17">
        <v>3612288</v>
      </c>
      <c r="J598" s="17">
        <v>1820035</v>
      </c>
      <c r="K598" s="17">
        <v>0</v>
      </c>
      <c r="L598" s="17">
        <v>0</v>
      </c>
      <c r="M598" s="17">
        <v>0</v>
      </c>
      <c r="N598" s="17">
        <v>0</v>
      </c>
      <c r="O598" s="17">
        <v>0</v>
      </c>
      <c r="P598" s="17">
        <v>2008739</v>
      </c>
      <c r="Q598" s="17">
        <v>980175</v>
      </c>
      <c r="R598" s="17">
        <v>289210</v>
      </c>
      <c r="S598" s="17">
        <v>42364</v>
      </c>
      <c r="T598" s="17">
        <v>17675</v>
      </c>
      <c r="U598" s="17">
        <v>170789</v>
      </c>
      <c r="V598" s="17">
        <v>47907</v>
      </c>
      <c r="W598" s="17">
        <v>0</v>
      </c>
      <c r="X598" s="17">
        <v>302535</v>
      </c>
      <c r="Y598" s="17">
        <v>0</v>
      </c>
      <c r="Z598" s="17">
        <v>0</v>
      </c>
      <c r="AA598" s="17">
        <v>31002122</v>
      </c>
      <c r="AB598" s="17">
        <v>0</v>
      </c>
    </row>
    <row r="599" spans="1:28" x14ac:dyDescent="0.3">
      <c r="A599" s="15" t="s">
        <v>1191</v>
      </c>
      <c r="B599" s="14" t="s">
        <v>1192</v>
      </c>
      <c r="C599" s="14">
        <v>1</v>
      </c>
      <c r="D599" s="14">
        <v>0</v>
      </c>
      <c r="E599" s="17">
        <v>17064710</v>
      </c>
      <c r="F599" s="17">
        <v>0</v>
      </c>
      <c r="G599" s="17">
        <v>563471</v>
      </c>
      <c r="H599" s="17">
        <v>0</v>
      </c>
      <c r="I599" s="17">
        <v>2292733</v>
      </c>
      <c r="J599" s="17">
        <v>995161</v>
      </c>
      <c r="K599" s="17">
        <v>0</v>
      </c>
      <c r="L599" s="17">
        <v>0</v>
      </c>
      <c r="M599" s="17">
        <v>0</v>
      </c>
      <c r="N599" s="17">
        <v>0</v>
      </c>
      <c r="O599" s="17">
        <v>0</v>
      </c>
      <c r="P599" s="17">
        <v>1233577</v>
      </c>
      <c r="Q599" s="17">
        <v>401798</v>
      </c>
      <c r="R599" s="17">
        <v>656429</v>
      </c>
      <c r="S599" s="17">
        <v>23369</v>
      </c>
      <c r="T599" s="17">
        <v>9750</v>
      </c>
      <c r="U599" s="17">
        <v>93608</v>
      </c>
      <c r="V599" s="17">
        <v>23105</v>
      </c>
      <c r="W599" s="17">
        <v>0</v>
      </c>
      <c r="X599" s="17">
        <v>0</v>
      </c>
      <c r="Y599" s="17">
        <v>0</v>
      </c>
      <c r="Z599" s="17">
        <v>0</v>
      </c>
      <c r="AA599" s="17">
        <v>23357711</v>
      </c>
      <c r="AB599" s="17">
        <v>0</v>
      </c>
    </row>
    <row r="600" spans="1:28" x14ac:dyDescent="0.3">
      <c r="A600" s="15" t="s">
        <v>1193</v>
      </c>
      <c r="B600" s="14" t="s">
        <v>1194</v>
      </c>
      <c r="C600" s="14">
        <v>1</v>
      </c>
      <c r="D600" s="14">
        <v>0</v>
      </c>
      <c r="E600" s="17">
        <v>501649</v>
      </c>
      <c r="F600" s="17">
        <v>0</v>
      </c>
      <c r="G600" s="17">
        <v>179940</v>
      </c>
      <c r="H600" s="17">
        <v>0</v>
      </c>
      <c r="I600" s="17">
        <v>34248</v>
      </c>
      <c r="J600" s="17">
        <v>13934</v>
      </c>
      <c r="K600" s="17">
        <v>0</v>
      </c>
      <c r="L600" s="17">
        <v>0</v>
      </c>
      <c r="M600" s="17">
        <v>0</v>
      </c>
      <c r="N600" s="17">
        <v>0</v>
      </c>
      <c r="O600" s="17">
        <v>0</v>
      </c>
      <c r="P600" s="17">
        <v>103219</v>
      </c>
      <c r="Q600" s="17">
        <v>0</v>
      </c>
      <c r="R600" s="17">
        <v>0</v>
      </c>
      <c r="S600" s="17">
        <v>2607</v>
      </c>
      <c r="T600" s="17">
        <v>1087</v>
      </c>
      <c r="U600" s="17">
        <v>7398</v>
      </c>
      <c r="V600" s="17">
        <v>0</v>
      </c>
      <c r="W600" s="17">
        <v>0</v>
      </c>
      <c r="X600" s="17">
        <v>27000</v>
      </c>
      <c r="Y600" s="17">
        <v>0</v>
      </c>
      <c r="Z600" s="17">
        <v>0</v>
      </c>
      <c r="AA600" s="17">
        <v>871082</v>
      </c>
      <c r="AB600" s="17">
        <v>0</v>
      </c>
    </row>
    <row r="601" spans="1:28" x14ac:dyDescent="0.3">
      <c r="A601" s="15" t="s">
        <v>1195</v>
      </c>
      <c r="B601" s="14" t="s">
        <v>1196</v>
      </c>
      <c r="C601" s="14">
        <v>0</v>
      </c>
      <c r="D601" s="14">
        <v>0</v>
      </c>
      <c r="E601" s="17">
        <v>0</v>
      </c>
      <c r="F601" s="17">
        <v>0</v>
      </c>
      <c r="G601" s="17">
        <v>0</v>
      </c>
      <c r="H601" s="17">
        <v>0</v>
      </c>
      <c r="I601" s="17">
        <v>0</v>
      </c>
      <c r="J601" s="17">
        <v>0</v>
      </c>
      <c r="K601" s="17">
        <v>0</v>
      </c>
      <c r="L601" s="17">
        <v>0</v>
      </c>
      <c r="M601" s="17">
        <v>0</v>
      </c>
      <c r="N601" s="17">
        <v>0</v>
      </c>
      <c r="O601" s="17">
        <v>0</v>
      </c>
      <c r="P601" s="17">
        <v>0</v>
      </c>
      <c r="Q601" s="17">
        <v>0</v>
      </c>
      <c r="R601" s="17">
        <v>0</v>
      </c>
      <c r="S601" s="17">
        <v>0</v>
      </c>
      <c r="T601" s="17">
        <v>0</v>
      </c>
      <c r="U601" s="17">
        <v>0</v>
      </c>
      <c r="V601" s="17">
        <v>0</v>
      </c>
      <c r="W601" s="17">
        <v>0</v>
      </c>
      <c r="X601" s="17">
        <v>0</v>
      </c>
      <c r="Y601" s="17">
        <v>0</v>
      </c>
      <c r="Z601" s="17">
        <v>0</v>
      </c>
      <c r="AA601" s="17">
        <v>0</v>
      </c>
      <c r="AB601" s="17">
        <v>0</v>
      </c>
    </row>
    <row r="602" spans="1:28" x14ac:dyDescent="0.3">
      <c r="A602" s="15" t="s">
        <v>1197</v>
      </c>
      <c r="B602" s="14" t="s">
        <v>1198</v>
      </c>
      <c r="C602" s="14">
        <v>1</v>
      </c>
      <c r="D602" s="14">
        <v>0</v>
      </c>
      <c r="E602" s="17">
        <v>14379027</v>
      </c>
      <c r="F602" s="17">
        <v>0</v>
      </c>
      <c r="G602" s="17">
        <v>250952</v>
      </c>
      <c r="H602" s="17">
        <v>0</v>
      </c>
      <c r="I602" s="17">
        <v>982133</v>
      </c>
      <c r="J602" s="17">
        <v>3351124</v>
      </c>
      <c r="K602" s="17">
        <v>0</v>
      </c>
      <c r="L602" s="17">
        <v>0</v>
      </c>
      <c r="M602" s="17">
        <v>0</v>
      </c>
      <c r="N602" s="17">
        <v>0</v>
      </c>
      <c r="O602" s="17">
        <v>0</v>
      </c>
      <c r="P602" s="17">
        <v>1577483</v>
      </c>
      <c r="Q602" s="17">
        <v>536636</v>
      </c>
      <c r="R602" s="17">
        <v>450093</v>
      </c>
      <c r="S602" s="17">
        <v>31668</v>
      </c>
      <c r="T602" s="17">
        <v>13212</v>
      </c>
      <c r="U602" s="17">
        <v>112190</v>
      </c>
      <c r="V602" s="17">
        <v>34328</v>
      </c>
      <c r="W602" s="17">
        <v>0</v>
      </c>
      <c r="X602" s="17">
        <v>358477</v>
      </c>
      <c r="Y602" s="17">
        <v>20717</v>
      </c>
      <c r="Z602" s="17">
        <v>0</v>
      </c>
      <c r="AA602" s="17">
        <v>22098040</v>
      </c>
      <c r="AB602" s="17">
        <v>0</v>
      </c>
    </row>
    <row r="603" spans="1:28" x14ac:dyDescent="0.3">
      <c r="A603" s="15" t="s">
        <v>1199</v>
      </c>
      <c r="B603" s="14" t="s">
        <v>1200</v>
      </c>
      <c r="C603" s="14">
        <v>1</v>
      </c>
      <c r="D603" s="14">
        <v>0</v>
      </c>
      <c r="E603" s="17">
        <v>2665910</v>
      </c>
      <c r="F603" s="17">
        <v>0</v>
      </c>
      <c r="G603" s="17">
        <v>265147</v>
      </c>
      <c r="H603" s="17">
        <v>0</v>
      </c>
      <c r="I603" s="17">
        <v>245161</v>
      </c>
      <c r="J603" s="17">
        <v>168287</v>
      </c>
      <c r="K603" s="17">
        <v>0</v>
      </c>
      <c r="L603" s="17">
        <v>0</v>
      </c>
      <c r="M603" s="17">
        <v>0</v>
      </c>
      <c r="N603" s="17">
        <v>0</v>
      </c>
      <c r="O603" s="17">
        <v>0</v>
      </c>
      <c r="P603" s="17">
        <v>150967</v>
      </c>
      <c r="Q603" s="17">
        <v>0</v>
      </c>
      <c r="R603" s="17">
        <v>24508</v>
      </c>
      <c r="S603" s="17">
        <v>4494</v>
      </c>
      <c r="T603" s="17">
        <v>1875</v>
      </c>
      <c r="U603" s="17">
        <v>17475</v>
      </c>
      <c r="V603" s="17">
        <v>756</v>
      </c>
      <c r="W603" s="17">
        <v>0</v>
      </c>
      <c r="X603" s="17">
        <v>0</v>
      </c>
      <c r="Y603" s="17">
        <v>0</v>
      </c>
      <c r="Z603" s="17">
        <v>0</v>
      </c>
      <c r="AA603" s="17">
        <v>3544580</v>
      </c>
      <c r="AB603" s="17">
        <v>0</v>
      </c>
    </row>
    <row r="604" spans="1:28" x14ac:dyDescent="0.3">
      <c r="A604" s="15" t="s">
        <v>1201</v>
      </c>
      <c r="B604" s="14" t="s">
        <v>1202</v>
      </c>
      <c r="C604" s="14">
        <v>1</v>
      </c>
      <c r="D604" s="14">
        <v>0</v>
      </c>
      <c r="E604" s="17">
        <v>1603846</v>
      </c>
      <c r="F604" s="17">
        <v>0</v>
      </c>
      <c r="G604" s="17">
        <v>110011</v>
      </c>
      <c r="H604" s="17">
        <v>0</v>
      </c>
      <c r="I604" s="17">
        <v>56755</v>
      </c>
      <c r="J604" s="17">
        <v>58193</v>
      </c>
      <c r="K604" s="17">
        <v>0</v>
      </c>
      <c r="L604" s="17">
        <v>0</v>
      </c>
      <c r="M604" s="17">
        <v>0</v>
      </c>
      <c r="N604" s="17">
        <v>0</v>
      </c>
      <c r="O604" s="17">
        <v>0</v>
      </c>
      <c r="P604" s="17">
        <v>407084</v>
      </c>
      <c r="Q604" s="17">
        <v>0</v>
      </c>
      <c r="R604" s="17">
        <v>22608</v>
      </c>
      <c r="S604" s="17">
        <v>10546</v>
      </c>
      <c r="T604" s="17">
        <v>4400</v>
      </c>
      <c r="U604" s="17">
        <v>41241</v>
      </c>
      <c r="V604" s="17">
        <v>0</v>
      </c>
      <c r="W604" s="17">
        <v>0</v>
      </c>
      <c r="X604" s="17">
        <v>0</v>
      </c>
      <c r="Y604" s="17">
        <v>0</v>
      </c>
      <c r="Z604" s="17">
        <v>0</v>
      </c>
      <c r="AA604" s="17">
        <v>2314684</v>
      </c>
      <c r="AB604" s="17">
        <v>0</v>
      </c>
    </row>
    <row r="605" spans="1:28" x14ac:dyDescent="0.3">
      <c r="A605" s="15" t="s">
        <v>1203</v>
      </c>
      <c r="B605" s="14" t="s">
        <v>1204</v>
      </c>
      <c r="C605" s="14">
        <v>1</v>
      </c>
      <c r="D605" s="14">
        <v>0</v>
      </c>
      <c r="E605" s="17">
        <v>6561698</v>
      </c>
      <c r="F605" s="17">
        <v>0</v>
      </c>
      <c r="G605" s="17">
        <v>97741</v>
      </c>
      <c r="H605" s="17">
        <v>0</v>
      </c>
      <c r="I605" s="17">
        <v>640104</v>
      </c>
      <c r="J605" s="17">
        <v>603977</v>
      </c>
      <c r="K605" s="17">
        <v>0</v>
      </c>
      <c r="L605" s="17">
        <v>0</v>
      </c>
      <c r="M605" s="17">
        <v>0</v>
      </c>
      <c r="N605" s="17">
        <v>0</v>
      </c>
      <c r="O605" s="17">
        <v>0</v>
      </c>
      <c r="P605" s="17">
        <v>419941</v>
      </c>
      <c r="Q605" s="17">
        <v>79502</v>
      </c>
      <c r="R605" s="17">
        <v>80435</v>
      </c>
      <c r="S605" s="17">
        <v>9663</v>
      </c>
      <c r="T605" s="17">
        <v>4000</v>
      </c>
      <c r="U605" s="17">
        <v>39960</v>
      </c>
      <c r="V605" s="17">
        <v>1989</v>
      </c>
      <c r="W605" s="17">
        <v>0</v>
      </c>
      <c r="X605" s="17">
        <v>37800</v>
      </c>
      <c r="Y605" s="17">
        <v>0</v>
      </c>
      <c r="Z605" s="17">
        <v>0</v>
      </c>
      <c r="AA605" s="17">
        <v>8576810</v>
      </c>
      <c r="AB605" s="17">
        <v>0</v>
      </c>
    </row>
    <row r="606" spans="1:28" x14ac:dyDescent="0.3">
      <c r="A606" s="15" t="s">
        <v>1205</v>
      </c>
      <c r="B606" s="14" t="s">
        <v>1206</v>
      </c>
      <c r="C606" s="14">
        <v>1</v>
      </c>
      <c r="D606" s="14">
        <v>0</v>
      </c>
      <c r="E606" s="17">
        <v>16255537</v>
      </c>
      <c r="F606" s="17">
        <v>0</v>
      </c>
      <c r="G606" s="17">
        <v>405813</v>
      </c>
      <c r="H606" s="17">
        <v>0</v>
      </c>
      <c r="I606" s="17">
        <v>2144083</v>
      </c>
      <c r="J606" s="17">
        <v>4338193</v>
      </c>
      <c r="K606" s="17">
        <v>0</v>
      </c>
      <c r="L606" s="17">
        <v>0</v>
      </c>
      <c r="M606" s="17">
        <v>0</v>
      </c>
      <c r="N606" s="17">
        <v>0</v>
      </c>
      <c r="O606" s="17">
        <v>0</v>
      </c>
      <c r="P606" s="17">
        <v>1591921</v>
      </c>
      <c r="Q606" s="17">
        <v>232894</v>
      </c>
      <c r="R606" s="17">
        <v>545301</v>
      </c>
      <c r="S606" s="17">
        <v>46379</v>
      </c>
      <c r="T606" s="17">
        <v>19350</v>
      </c>
      <c r="U606" s="17">
        <v>184303</v>
      </c>
      <c r="V606" s="17">
        <v>47127</v>
      </c>
      <c r="W606" s="17">
        <v>0</v>
      </c>
      <c r="X606" s="17">
        <v>339360</v>
      </c>
      <c r="Y606" s="17">
        <v>0</v>
      </c>
      <c r="Z606" s="17">
        <v>0</v>
      </c>
      <c r="AA606" s="17">
        <v>26150261</v>
      </c>
      <c r="AB606" s="17">
        <v>0</v>
      </c>
    </row>
    <row r="607" spans="1:28" x14ac:dyDescent="0.3">
      <c r="A607" s="15" t="s">
        <v>1207</v>
      </c>
      <c r="B607" s="14" t="s">
        <v>1208</v>
      </c>
      <c r="C607" s="14">
        <v>1</v>
      </c>
      <c r="D607" s="14">
        <v>0</v>
      </c>
      <c r="E607" s="17">
        <v>1301828</v>
      </c>
      <c r="F607" s="17">
        <v>0</v>
      </c>
      <c r="G607" s="17">
        <v>70000</v>
      </c>
      <c r="H607" s="17">
        <v>0</v>
      </c>
      <c r="I607" s="17">
        <v>31679</v>
      </c>
      <c r="J607" s="17">
        <v>58706</v>
      </c>
      <c r="K607" s="17">
        <v>0</v>
      </c>
      <c r="L607" s="17">
        <v>0</v>
      </c>
      <c r="M607" s="17">
        <v>0</v>
      </c>
      <c r="N607" s="17">
        <v>0</v>
      </c>
      <c r="O607" s="17">
        <v>0</v>
      </c>
      <c r="P607" s="17">
        <v>112526</v>
      </c>
      <c r="Q607" s="17">
        <v>31836</v>
      </c>
      <c r="R607" s="17">
        <v>37153</v>
      </c>
      <c r="S607" s="17">
        <v>2367</v>
      </c>
      <c r="T607" s="17">
        <v>987</v>
      </c>
      <c r="U607" s="17">
        <v>15553</v>
      </c>
      <c r="V607" s="17">
        <v>2111</v>
      </c>
      <c r="W607" s="17">
        <v>0</v>
      </c>
      <c r="X607" s="17">
        <v>0</v>
      </c>
      <c r="Y607" s="17">
        <v>0</v>
      </c>
      <c r="Z607" s="17">
        <v>0</v>
      </c>
      <c r="AA607" s="17">
        <v>1664746</v>
      </c>
      <c r="AB607" s="17">
        <v>0</v>
      </c>
    </row>
    <row r="608" spans="1:28" x14ac:dyDescent="0.3">
      <c r="A608" s="15" t="s">
        <v>1209</v>
      </c>
      <c r="B608" s="14" t="s">
        <v>1210</v>
      </c>
      <c r="C608" s="14">
        <v>1</v>
      </c>
      <c r="D608" s="14">
        <v>0</v>
      </c>
      <c r="E608" s="17">
        <v>9330353</v>
      </c>
      <c r="F608" s="17">
        <v>0</v>
      </c>
      <c r="G608" s="17">
        <v>462680</v>
      </c>
      <c r="H608" s="17">
        <v>0</v>
      </c>
      <c r="I608" s="17">
        <v>685725</v>
      </c>
      <c r="J608" s="17">
        <v>1490574</v>
      </c>
      <c r="K608" s="17">
        <v>0</v>
      </c>
      <c r="L608" s="17">
        <v>0</v>
      </c>
      <c r="M608" s="17">
        <v>0</v>
      </c>
      <c r="N608" s="17">
        <v>0</v>
      </c>
      <c r="O608" s="17">
        <v>0</v>
      </c>
      <c r="P608" s="17">
        <v>580078</v>
      </c>
      <c r="Q608" s="17">
        <v>212873</v>
      </c>
      <c r="R608" s="17">
        <v>132603</v>
      </c>
      <c r="S608" s="17">
        <v>9857</v>
      </c>
      <c r="T608" s="17">
        <v>4112</v>
      </c>
      <c r="U608" s="17">
        <v>38562</v>
      </c>
      <c r="V608" s="17">
        <v>8727</v>
      </c>
      <c r="W608" s="17">
        <v>0</v>
      </c>
      <c r="X608" s="17">
        <v>61955</v>
      </c>
      <c r="Y608" s="17">
        <v>0</v>
      </c>
      <c r="Z608" s="17">
        <v>0</v>
      </c>
      <c r="AA608" s="17">
        <v>13018099</v>
      </c>
      <c r="AB608" s="17">
        <v>0</v>
      </c>
    </row>
    <row r="609" spans="1:28" x14ac:dyDescent="0.3">
      <c r="A609" s="15" t="s">
        <v>1211</v>
      </c>
      <c r="B609" s="14" t="s">
        <v>1212</v>
      </c>
      <c r="C609" s="14">
        <v>1</v>
      </c>
      <c r="D609" s="14">
        <v>0</v>
      </c>
      <c r="E609" s="17">
        <v>5833731</v>
      </c>
      <c r="F609" s="17">
        <v>0</v>
      </c>
      <c r="G609" s="17">
        <v>0</v>
      </c>
      <c r="H609" s="17">
        <v>0</v>
      </c>
      <c r="I609" s="17">
        <v>480084</v>
      </c>
      <c r="J609" s="17">
        <v>503876</v>
      </c>
      <c r="K609" s="17">
        <v>0</v>
      </c>
      <c r="L609" s="17">
        <v>0</v>
      </c>
      <c r="M609" s="17">
        <v>0</v>
      </c>
      <c r="N609" s="17">
        <v>0</v>
      </c>
      <c r="O609" s="17">
        <v>0</v>
      </c>
      <c r="P609" s="17">
        <v>542230</v>
      </c>
      <c r="Q609" s="17">
        <v>188451</v>
      </c>
      <c r="R609" s="17">
        <v>127876</v>
      </c>
      <c r="S609" s="17">
        <v>6936</v>
      </c>
      <c r="T609" s="17">
        <v>2237</v>
      </c>
      <c r="U609" s="17">
        <v>27261</v>
      </c>
      <c r="V609" s="17">
        <v>7407</v>
      </c>
      <c r="W609" s="17">
        <v>0</v>
      </c>
      <c r="X609" s="17">
        <v>152960</v>
      </c>
      <c r="Y609" s="17">
        <v>0</v>
      </c>
      <c r="Z609" s="17">
        <v>0</v>
      </c>
      <c r="AA609" s="17">
        <v>7873049</v>
      </c>
      <c r="AB609" s="17">
        <v>0</v>
      </c>
    </row>
    <row r="610" spans="1:28" x14ac:dyDescent="0.3">
      <c r="A610" s="15" t="s">
        <v>1213</v>
      </c>
      <c r="B610" s="14" t="s">
        <v>1214</v>
      </c>
      <c r="C610" s="14">
        <v>1</v>
      </c>
      <c r="D610" s="14">
        <v>0</v>
      </c>
      <c r="E610" s="17">
        <v>4373958</v>
      </c>
      <c r="F610" s="17">
        <v>0</v>
      </c>
      <c r="G610" s="17">
        <v>202115</v>
      </c>
      <c r="H610" s="17">
        <v>0</v>
      </c>
      <c r="I610" s="17">
        <v>610775</v>
      </c>
      <c r="J610" s="17">
        <v>258303</v>
      </c>
      <c r="K610" s="17">
        <v>0</v>
      </c>
      <c r="L610" s="17">
        <v>0</v>
      </c>
      <c r="M610" s="17">
        <v>0</v>
      </c>
      <c r="N610" s="17">
        <v>0</v>
      </c>
      <c r="O610" s="17">
        <v>0</v>
      </c>
      <c r="P610" s="17">
        <v>465169</v>
      </c>
      <c r="Q610" s="17">
        <v>81114</v>
      </c>
      <c r="R610" s="17">
        <v>89638</v>
      </c>
      <c r="S610" s="17">
        <v>6487</v>
      </c>
      <c r="T610" s="17">
        <v>1435</v>
      </c>
      <c r="U610" s="17">
        <v>25630</v>
      </c>
      <c r="V610" s="17">
        <v>5690</v>
      </c>
      <c r="W610" s="17">
        <v>0</v>
      </c>
      <c r="X610" s="17">
        <v>59347</v>
      </c>
      <c r="Y610" s="17">
        <v>0</v>
      </c>
      <c r="Z610" s="17">
        <v>0</v>
      </c>
      <c r="AA610" s="17">
        <v>6179661</v>
      </c>
      <c r="AB610" s="17">
        <v>0</v>
      </c>
    </row>
    <row r="611" spans="1:28" x14ac:dyDescent="0.3">
      <c r="A611" s="15" t="s">
        <v>1215</v>
      </c>
      <c r="B611" s="14" t="s">
        <v>1216</v>
      </c>
      <c r="C611" s="14">
        <v>1</v>
      </c>
      <c r="D611" s="14">
        <v>1</v>
      </c>
      <c r="E611" s="17">
        <v>5272590</v>
      </c>
      <c r="F611" s="17">
        <v>0</v>
      </c>
      <c r="G611" s="17">
        <v>0</v>
      </c>
      <c r="H611" s="17">
        <v>0</v>
      </c>
      <c r="I611" s="17">
        <v>128110</v>
      </c>
      <c r="J611" s="17">
        <v>897963</v>
      </c>
      <c r="K611" s="17">
        <v>0</v>
      </c>
      <c r="L611" s="17">
        <v>0</v>
      </c>
      <c r="M611" s="17">
        <v>0</v>
      </c>
      <c r="N611" s="17">
        <v>0</v>
      </c>
      <c r="O611" s="17">
        <v>0</v>
      </c>
      <c r="P611" s="17">
        <v>810354</v>
      </c>
      <c r="Q611" s="17">
        <v>0</v>
      </c>
      <c r="R611" s="17">
        <v>0</v>
      </c>
      <c r="S611" s="17">
        <v>6247</v>
      </c>
      <c r="T611" s="17">
        <v>2606</v>
      </c>
      <c r="U611" s="17">
        <v>24407</v>
      </c>
      <c r="V611" s="17">
        <v>8397</v>
      </c>
      <c r="W611" s="17">
        <v>0</v>
      </c>
      <c r="X611" s="17">
        <v>103164</v>
      </c>
      <c r="Y611" s="17">
        <v>0</v>
      </c>
      <c r="Z611" s="17">
        <v>0</v>
      </c>
      <c r="AA611" s="17">
        <v>7253838</v>
      </c>
      <c r="AB611" s="17">
        <v>0</v>
      </c>
    </row>
    <row r="612" spans="1:28" x14ac:dyDescent="0.3">
      <c r="A612" s="15" t="s">
        <v>1217</v>
      </c>
      <c r="B612" s="14" t="s">
        <v>1218</v>
      </c>
      <c r="C612" s="14">
        <v>1</v>
      </c>
      <c r="D612" s="14">
        <v>0</v>
      </c>
      <c r="E612" s="17">
        <v>13276534</v>
      </c>
      <c r="F612" s="17">
        <v>0</v>
      </c>
      <c r="G612" s="17">
        <v>0</v>
      </c>
      <c r="H612" s="17">
        <v>0</v>
      </c>
      <c r="I612" s="17">
        <v>1482080</v>
      </c>
      <c r="J612" s="17">
        <v>2066260</v>
      </c>
      <c r="K612" s="17">
        <v>0</v>
      </c>
      <c r="L612" s="17">
        <v>0</v>
      </c>
      <c r="M612" s="17">
        <v>0</v>
      </c>
      <c r="N612" s="17">
        <v>0</v>
      </c>
      <c r="O612" s="17">
        <v>0</v>
      </c>
      <c r="P612" s="17">
        <v>1192685</v>
      </c>
      <c r="Q612" s="17">
        <v>497423</v>
      </c>
      <c r="R612" s="17">
        <v>368418</v>
      </c>
      <c r="S612" s="17">
        <v>15744</v>
      </c>
      <c r="T612" s="17">
        <v>5872</v>
      </c>
      <c r="U612" s="17">
        <v>56619</v>
      </c>
      <c r="V612" s="17">
        <v>19483</v>
      </c>
      <c r="W612" s="17">
        <v>0</v>
      </c>
      <c r="X612" s="17">
        <v>126560</v>
      </c>
      <c r="Y612" s="17">
        <v>0</v>
      </c>
      <c r="Z612" s="17">
        <v>0</v>
      </c>
      <c r="AA612" s="17">
        <v>19107678</v>
      </c>
      <c r="AB612" s="17">
        <v>0</v>
      </c>
    </row>
    <row r="613" spans="1:28" x14ac:dyDescent="0.3">
      <c r="A613" s="15" t="s">
        <v>1219</v>
      </c>
      <c r="B613" s="14" t="s">
        <v>1220</v>
      </c>
      <c r="C613" s="14">
        <v>1</v>
      </c>
      <c r="D613" s="14">
        <v>0</v>
      </c>
      <c r="E613" s="17">
        <v>7578231</v>
      </c>
      <c r="F613" s="17">
        <v>0</v>
      </c>
      <c r="G613" s="17">
        <v>0</v>
      </c>
      <c r="H613" s="17">
        <v>191</v>
      </c>
      <c r="I613" s="17">
        <v>879968</v>
      </c>
      <c r="J613" s="17">
        <v>1037252</v>
      </c>
      <c r="K613" s="17">
        <v>0</v>
      </c>
      <c r="L613" s="17">
        <v>0</v>
      </c>
      <c r="M613" s="17">
        <v>0</v>
      </c>
      <c r="N613" s="17">
        <v>0</v>
      </c>
      <c r="O613" s="17">
        <v>0</v>
      </c>
      <c r="P613" s="17">
        <v>645397</v>
      </c>
      <c r="Q613" s="17">
        <v>240827</v>
      </c>
      <c r="R613" s="17">
        <v>208354</v>
      </c>
      <c r="S613" s="17">
        <v>13453</v>
      </c>
      <c r="T613" s="17">
        <v>2517</v>
      </c>
      <c r="U613" s="17">
        <v>49638</v>
      </c>
      <c r="V613" s="17">
        <v>14104</v>
      </c>
      <c r="W613" s="17">
        <v>0</v>
      </c>
      <c r="X613" s="17">
        <v>256060</v>
      </c>
      <c r="Y613" s="17">
        <v>0</v>
      </c>
      <c r="Z613" s="17">
        <v>0</v>
      </c>
      <c r="AA613" s="17">
        <v>10925992</v>
      </c>
      <c r="AB613" s="17">
        <v>0</v>
      </c>
    </row>
    <row r="614" spans="1:28" x14ac:dyDescent="0.3">
      <c r="A614" s="15" t="s">
        <v>1221</v>
      </c>
      <c r="B614" s="14" t="s">
        <v>1222</v>
      </c>
      <c r="C614" s="14">
        <v>1</v>
      </c>
      <c r="D614" s="14">
        <v>0</v>
      </c>
      <c r="E614" s="17">
        <v>5109400</v>
      </c>
      <c r="F614" s="17">
        <v>0</v>
      </c>
      <c r="G614" s="17">
        <v>138624</v>
      </c>
      <c r="H614" s="17">
        <v>0</v>
      </c>
      <c r="I614" s="17">
        <v>916068</v>
      </c>
      <c r="J614" s="17">
        <v>1392746</v>
      </c>
      <c r="K614" s="17">
        <v>0</v>
      </c>
      <c r="L614" s="17">
        <v>0</v>
      </c>
      <c r="M614" s="17">
        <v>0</v>
      </c>
      <c r="N614" s="17">
        <v>0</v>
      </c>
      <c r="O614" s="17">
        <v>0</v>
      </c>
      <c r="P614" s="17">
        <v>663727</v>
      </c>
      <c r="Q614" s="17">
        <v>54251</v>
      </c>
      <c r="R614" s="17">
        <v>53803</v>
      </c>
      <c r="S614" s="17">
        <v>5685</v>
      </c>
      <c r="T614" s="17">
        <v>2412</v>
      </c>
      <c r="U614" s="17">
        <v>13118</v>
      </c>
      <c r="V614" s="17">
        <v>6252</v>
      </c>
      <c r="W614" s="17">
        <v>0</v>
      </c>
      <c r="X614" s="17">
        <v>73309</v>
      </c>
      <c r="Y614" s="17">
        <v>0</v>
      </c>
      <c r="Z614" s="17">
        <v>0</v>
      </c>
      <c r="AA614" s="17">
        <v>8429395</v>
      </c>
      <c r="AB614" s="17">
        <v>0</v>
      </c>
    </row>
    <row r="615" spans="1:28" x14ac:dyDescent="0.3">
      <c r="A615" s="15" t="s">
        <v>1223</v>
      </c>
      <c r="B615" s="14" t="s">
        <v>1224</v>
      </c>
      <c r="C615" s="14">
        <v>1</v>
      </c>
      <c r="D615" s="14">
        <v>0</v>
      </c>
      <c r="E615" s="17">
        <v>21895322</v>
      </c>
      <c r="F615" s="17">
        <v>0</v>
      </c>
      <c r="G615" s="17">
        <v>0</v>
      </c>
      <c r="H615" s="17">
        <v>0</v>
      </c>
      <c r="I615" s="17">
        <v>2235026</v>
      </c>
      <c r="J615" s="17">
        <v>4017209</v>
      </c>
      <c r="K615" s="17">
        <v>0</v>
      </c>
      <c r="L615" s="17">
        <v>0</v>
      </c>
      <c r="M615" s="17">
        <v>0</v>
      </c>
      <c r="N615" s="17">
        <v>0</v>
      </c>
      <c r="O615" s="17">
        <v>0</v>
      </c>
      <c r="P615" s="17">
        <v>1778181</v>
      </c>
      <c r="Q615" s="17">
        <v>566774</v>
      </c>
      <c r="R615" s="17">
        <v>643106</v>
      </c>
      <c r="S615" s="17">
        <v>33271</v>
      </c>
      <c r="T615" s="17">
        <v>13881</v>
      </c>
      <c r="U615" s="17">
        <v>128908</v>
      </c>
      <c r="V615" s="17">
        <v>41225</v>
      </c>
      <c r="W615" s="17">
        <v>0</v>
      </c>
      <c r="X615" s="17">
        <v>280301</v>
      </c>
      <c r="Y615" s="17">
        <v>0</v>
      </c>
      <c r="Z615" s="17">
        <v>0</v>
      </c>
      <c r="AA615" s="17">
        <v>31633204</v>
      </c>
      <c r="AB615" s="17">
        <v>0</v>
      </c>
    </row>
    <row r="616" spans="1:28" x14ac:dyDescent="0.3">
      <c r="A616" s="15" t="s">
        <v>1225</v>
      </c>
      <c r="B616" s="14" t="s">
        <v>1226</v>
      </c>
      <c r="C616" s="14">
        <v>1</v>
      </c>
      <c r="D616" s="14">
        <v>0</v>
      </c>
      <c r="E616" s="17">
        <v>298319</v>
      </c>
      <c r="F616" s="17">
        <v>0</v>
      </c>
      <c r="G616" s="17">
        <v>140955</v>
      </c>
      <c r="H616" s="17">
        <v>0</v>
      </c>
      <c r="I616" s="17">
        <v>9857</v>
      </c>
      <c r="J616" s="17">
        <v>0</v>
      </c>
      <c r="K616" s="17">
        <v>0</v>
      </c>
      <c r="L616" s="17">
        <v>0</v>
      </c>
      <c r="M616" s="17">
        <v>0</v>
      </c>
      <c r="N616" s="17">
        <v>0</v>
      </c>
      <c r="O616" s="17">
        <v>0</v>
      </c>
      <c r="P616" s="17">
        <v>59899</v>
      </c>
      <c r="Q616" s="17">
        <v>0</v>
      </c>
      <c r="R616" s="17">
        <v>0</v>
      </c>
      <c r="S616" s="17">
        <v>510</v>
      </c>
      <c r="T616" s="17">
        <v>0</v>
      </c>
      <c r="U616" s="17">
        <v>1349</v>
      </c>
      <c r="V616" s="17">
        <v>0</v>
      </c>
      <c r="W616" s="17">
        <v>0</v>
      </c>
      <c r="X616" s="17">
        <v>0</v>
      </c>
      <c r="Y616" s="17">
        <v>0</v>
      </c>
      <c r="Z616" s="17">
        <v>0</v>
      </c>
      <c r="AA616" s="17">
        <v>510889</v>
      </c>
      <c r="AB616" s="17">
        <v>0</v>
      </c>
    </row>
    <row r="617" spans="1:28" x14ac:dyDescent="0.3">
      <c r="A617" s="15" t="s">
        <v>1227</v>
      </c>
      <c r="B617" s="14" t="s">
        <v>1228</v>
      </c>
      <c r="C617" s="14">
        <v>1</v>
      </c>
      <c r="D617" s="14">
        <v>0</v>
      </c>
      <c r="E617" s="17">
        <v>5730509</v>
      </c>
      <c r="F617" s="17">
        <v>0</v>
      </c>
      <c r="G617" s="17">
        <v>127523</v>
      </c>
      <c r="H617" s="17">
        <v>7502</v>
      </c>
      <c r="I617" s="17">
        <v>664406</v>
      </c>
      <c r="J617" s="17">
        <v>189129</v>
      </c>
      <c r="K617" s="17">
        <v>0</v>
      </c>
      <c r="L617" s="17">
        <v>0</v>
      </c>
      <c r="M617" s="17">
        <v>0</v>
      </c>
      <c r="N617" s="17">
        <v>0</v>
      </c>
      <c r="O617" s="17">
        <v>0</v>
      </c>
      <c r="P617" s="17">
        <v>610005</v>
      </c>
      <c r="Q617" s="17">
        <v>0</v>
      </c>
      <c r="R617" s="17">
        <v>0</v>
      </c>
      <c r="S617" s="17">
        <v>4346</v>
      </c>
      <c r="T617" s="17">
        <v>3331</v>
      </c>
      <c r="U617" s="17">
        <v>19688</v>
      </c>
      <c r="V617" s="17">
        <v>7191</v>
      </c>
      <c r="W617" s="17">
        <v>0</v>
      </c>
      <c r="X617" s="17">
        <v>177140</v>
      </c>
      <c r="Y617" s="17">
        <v>0</v>
      </c>
      <c r="Z617" s="17">
        <v>0</v>
      </c>
      <c r="AA617" s="17">
        <v>7540770</v>
      </c>
      <c r="AB617" s="17">
        <v>26452</v>
      </c>
    </row>
    <row r="618" spans="1:28" x14ac:dyDescent="0.3">
      <c r="A618" s="15" t="s">
        <v>1229</v>
      </c>
      <c r="B618" s="14" t="s">
        <v>1230</v>
      </c>
      <c r="C618" s="14">
        <v>1</v>
      </c>
      <c r="D618" s="14">
        <v>0</v>
      </c>
      <c r="E618" s="17">
        <v>8370455</v>
      </c>
      <c r="F618" s="17">
        <v>0</v>
      </c>
      <c r="G618" s="17">
        <v>0</v>
      </c>
      <c r="H618" s="17">
        <v>0</v>
      </c>
      <c r="I618" s="17">
        <v>1054277</v>
      </c>
      <c r="J618" s="17">
        <v>2651468</v>
      </c>
      <c r="K618" s="17">
        <v>0</v>
      </c>
      <c r="L618" s="17">
        <v>0</v>
      </c>
      <c r="M618" s="17">
        <v>0</v>
      </c>
      <c r="N618" s="17">
        <v>0</v>
      </c>
      <c r="O618" s="17">
        <v>0</v>
      </c>
      <c r="P618" s="17">
        <v>813608</v>
      </c>
      <c r="Q618" s="17">
        <v>130209</v>
      </c>
      <c r="R618" s="17">
        <v>95004</v>
      </c>
      <c r="S618" s="17">
        <v>11820</v>
      </c>
      <c r="T618" s="17">
        <v>4931</v>
      </c>
      <c r="U618" s="17">
        <v>45610</v>
      </c>
      <c r="V618" s="17">
        <v>12583</v>
      </c>
      <c r="W618" s="17">
        <v>0</v>
      </c>
      <c r="X618" s="17">
        <v>61200</v>
      </c>
      <c r="Y618" s="17">
        <v>0</v>
      </c>
      <c r="Z618" s="17">
        <v>0</v>
      </c>
      <c r="AA618" s="17">
        <v>13251165</v>
      </c>
      <c r="AB618" s="17">
        <v>0</v>
      </c>
    </row>
    <row r="619" spans="1:28" x14ac:dyDescent="0.3">
      <c r="A619" s="15" t="s">
        <v>1231</v>
      </c>
      <c r="B619" s="14" t="s">
        <v>1232</v>
      </c>
      <c r="C619" s="14">
        <v>1</v>
      </c>
      <c r="D619" s="14">
        <v>0</v>
      </c>
      <c r="E619" s="17">
        <v>8137300</v>
      </c>
      <c r="F619" s="17">
        <v>0</v>
      </c>
      <c r="G619" s="17">
        <v>0</v>
      </c>
      <c r="H619" s="17">
        <v>0</v>
      </c>
      <c r="I619" s="17">
        <v>769254</v>
      </c>
      <c r="J619" s="17">
        <v>389833</v>
      </c>
      <c r="K619" s="17">
        <v>0</v>
      </c>
      <c r="L619" s="17">
        <v>0</v>
      </c>
      <c r="M619" s="17">
        <v>0</v>
      </c>
      <c r="N619" s="17">
        <v>0</v>
      </c>
      <c r="O619" s="17">
        <v>0</v>
      </c>
      <c r="P619" s="17">
        <v>576834</v>
      </c>
      <c r="Q619" s="17">
        <v>379076</v>
      </c>
      <c r="R619" s="17">
        <v>285711</v>
      </c>
      <c r="S619" s="17">
        <v>10412</v>
      </c>
      <c r="T619" s="17">
        <v>4343</v>
      </c>
      <c r="U619" s="17">
        <v>41533</v>
      </c>
      <c r="V619" s="17">
        <v>10193</v>
      </c>
      <c r="W619" s="17">
        <v>0</v>
      </c>
      <c r="X619" s="17">
        <v>263902</v>
      </c>
      <c r="Y619" s="17">
        <v>0</v>
      </c>
      <c r="Z619" s="17">
        <v>0</v>
      </c>
      <c r="AA619" s="17">
        <v>10868391</v>
      </c>
      <c r="AB619" s="17">
        <v>0</v>
      </c>
    </row>
    <row r="620" spans="1:28" x14ac:dyDescent="0.3">
      <c r="A620" s="15" t="s">
        <v>1233</v>
      </c>
      <c r="B620" s="14" t="s">
        <v>1234</v>
      </c>
      <c r="C620" s="14">
        <v>1</v>
      </c>
      <c r="D620" s="14">
        <v>0</v>
      </c>
      <c r="E620" s="17">
        <v>23026235</v>
      </c>
      <c r="F620" s="17">
        <v>0</v>
      </c>
      <c r="G620" s="17">
        <v>0</v>
      </c>
      <c r="H620" s="17">
        <v>0</v>
      </c>
      <c r="I620" s="17">
        <v>1827842</v>
      </c>
      <c r="J620" s="17">
        <v>4431057</v>
      </c>
      <c r="K620" s="17">
        <v>0</v>
      </c>
      <c r="L620" s="17">
        <v>0</v>
      </c>
      <c r="M620" s="17">
        <v>0</v>
      </c>
      <c r="N620" s="17">
        <v>0</v>
      </c>
      <c r="O620" s="17">
        <v>0</v>
      </c>
      <c r="P620" s="17">
        <v>3810274</v>
      </c>
      <c r="Q620" s="17">
        <v>1368243</v>
      </c>
      <c r="R620" s="17">
        <v>222809</v>
      </c>
      <c r="S620" s="17">
        <v>24819</v>
      </c>
      <c r="T620" s="17">
        <v>12812</v>
      </c>
      <c r="U620" s="17">
        <v>111675</v>
      </c>
      <c r="V620" s="17">
        <v>9589</v>
      </c>
      <c r="W620" s="17">
        <v>0</v>
      </c>
      <c r="X620" s="17">
        <v>305968</v>
      </c>
      <c r="Y620" s="17">
        <v>0</v>
      </c>
      <c r="Z620" s="17">
        <v>0</v>
      </c>
      <c r="AA620" s="17">
        <v>35151323</v>
      </c>
      <c r="AB620" s="17">
        <v>0</v>
      </c>
    </row>
    <row r="621" spans="1:28" x14ac:dyDescent="0.3">
      <c r="A621" s="15" t="s">
        <v>1235</v>
      </c>
      <c r="B621" s="14" t="s">
        <v>1236</v>
      </c>
      <c r="C621" s="14">
        <v>1</v>
      </c>
      <c r="D621" s="14">
        <v>0</v>
      </c>
      <c r="E621" s="17">
        <v>10833747</v>
      </c>
      <c r="F621" s="17">
        <v>0</v>
      </c>
      <c r="G621" s="17">
        <v>0</v>
      </c>
      <c r="H621" s="17">
        <v>0</v>
      </c>
      <c r="I621" s="17">
        <v>1022865</v>
      </c>
      <c r="J621" s="17">
        <v>2254438</v>
      </c>
      <c r="K621" s="17">
        <v>91</v>
      </c>
      <c r="L621" s="17">
        <v>0</v>
      </c>
      <c r="M621" s="17">
        <v>0</v>
      </c>
      <c r="N621" s="17">
        <v>0</v>
      </c>
      <c r="O621" s="17">
        <v>0</v>
      </c>
      <c r="P621" s="17">
        <v>1382286</v>
      </c>
      <c r="Q621" s="17">
        <v>321868</v>
      </c>
      <c r="R621" s="17">
        <v>0</v>
      </c>
      <c r="S621" s="17">
        <v>11086</v>
      </c>
      <c r="T621" s="17">
        <v>4625</v>
      </c>
      <c r="U621" s="17">
        <v>43166</v>
      </c>
      <c r="V621" s="17">
        <v>14846</v>
      </c>
      <c r="W621" s="17">
        <v>0</v>
      </c>
      <c r="X621" s="17">
        <v>413887</v>
      </c>
      <c r="Y621" s="17">
        <v>0</v>
      </c>
      <c r="Z621" s="17">
        <v>0</v>
      </c>
      <c r="AA621" s="17">
        <v>16302905</v>
      </c>
      <c r="AB621" s="17">
        <v>0</v>
      </c>
    </row>
    <row r="622" spans="1:28" x14ac:dyDescent="0.3">
      <c r="A622" s="15" t="s">
        <v>1237</v>
      </c>
      <c r="B622" s="14" t="s">
        <v>1238</v>
      </c>
      <c r="C622" s="14">
        <v>1</v>
      </c>
      <c r="D622" s="14">
        <v>0</v>
      </c>
      <c r="E622" s="17">
        <v>11261524</v>
      </c>
      <c r="F622" s="17">
        <v>0</v>
      </c>
      <c r="G622" s="17">
        <v>0</v>
      </c>
      <c r="H622" s="17">
        <v>0</v>
      </c>
      <c r="I622" s="17">
        <v>1431970</v>
      </c>
      <c r="J622" s="17">
        <v>1624826</v>
      </c>
      <c r="K622" s="17">
        <v>0</v>
      </c>
      <c r="L622" s="17">
        <v>0</v>
      </c>
      <c r="M622" s="17">
        <v>0</v>
      </c>
      <c r="N622" s="17">
        <v>0</v>
      </c>
      <c r="O622" s="17">
        <v>0</v>
      </c>
      <c r="P622" s="17">
        <v>1418052</v>
      </c>
      <c r="Q622" s="17">
        <v>730474</v>
      </c>
      <c r="R622" s="17">
        <v>71580</v>
      </c>
      <c r="S622" s="17">
        <v>13033</v>
      </c>
      <c r="T622" s="17">
        <v>5437</v>
      </c>
      <c r="U622" s="17">
        <v>50794</v>
      </c>
      <c r="V622" s="17">
        <v>17896</v>
      </c>
      <c r="W622" s="17">
        <v>0</v>
      </c>
      <c r="X622" s="17">
        <v>746103</v>
      </c>
      <c r="Y622" s="17">
        <v>0</v>
      </c>
      <c r="Z622" s="17">
        <v>0</v>
      </c>
      <c r="AA622" s="17">
        <v>17371689</v>
      </c>
      <c r="AB622" s="17">
        <v>0</v>
      </c>
    </row>
    <row r="623" spans="1:28" x14ac:dyDescent="0.3">
      <c r="A623" s="15" t="s">
        <v>1239</v>
      </c>
      <c r="B623" s="14" t="s">
        <v>1240</v>
      </c>
      <c r="C623" s="14">
        <v>1</v>
      </c>
      <c r="D623" s="14">
        <v>0</v>
      </c>
      <c r="E623" s="17">
        <v>8717712</v>
      </c>
      <c r="F623" s="17">
        <v>0</v>
      </c>
      <c r="G623" s="17">
        <v>0</v>
      </c>
      <c r="H623" s="17">
        <v>0</v>
      </c>
      <c r="I623" s="17">
        <v>1168152</v>
      </c>
      <c r="J623" s="17">
        <v>1736131</v>
      </c>
      <c r="K623" s="17">
        <v>0</v>
      </c>
      <c r="L623" s="17">
        <v>0</v>
      </c>
      <c r="M623" s="17">
        <v>0</v>
      </c>
      <c r="N623" s="17">
        <v>0</v>
      </c>
      <c r="O623" s="17">
        <v>0</v>
      </c>
      <c r="P623" s="17">
        <v>1163427</v>
      </c>
      <c r="Q623" s="17">
        <v>139201</v>
      </c>
      <c r="R623" s="17">
        <v>238110</v>
      </c>
      <c r="S623" s="17">
        <v>9093</v>
      </c>
      <c r="T623" s="17">
        <v>3793</v>
      </c>
      <c r="U623" s="17">
        <v>36873</v>
      </c>
      <c r="V623" s="17">
        <v>11238</v>
      </c>
      <c r="W623" s="17">
        <v>0</v>
      </c>
      <c r="X623" s="17">
        <v>93754</v>
      </c>
      <c r="Y623" s="17">
        <v>0</v>
      </c>
      <c r="Z623" s="17">
        <v>0</v>
      </c>
      <c r="AA623" s="17">
        <v>13317484</v>
      </c>
      <c r="AB623" s="17">
        <v>0</v>
      </c>
    </row>
    <row r="624" spans="1:28" x14ac:dyDescent="0.3">
      <c r="A624" s="15" t="s">
        <v>1241</v>
      </c>
      <c r="B624" s="14" t="s">
        <v>1242</v>
      </c>
      <c r="C624" s="14">
        <v>1</v>
      </c>
      <c r="D624" s="14">
        <v>0</v>
      </c>
      <c r="E624" s="17">
        <v>11533638</v>
      </c>
      <c r="F624" s="17">
        <v>0</v>
      </c>
      <c r="G624" s="17">
        <v>0</v>
      </c>
      <c r="H624" s="17">
        <v>7744</v>
      </c>
      <c r="I624" s="17">
        <v>1841064</v>
      </c>
      <c r="J624" s="17">
        <v>1127291</v>
      </c>
      <c r="K624" s="17">
        <v>0</v>
      </c>
      <c r="L624" s="17">
        <v>0</v>
      </c>
      <c r="M624" s="17">
        <v>0</v>
      </c>
      <c r="N624" s="17">
        <v>0</v>
      </c>
      <c r="O624" s="17">
        <v>0</v>
      </c>
      <c r="P624" s="17">
        <v>1658936</v>
      </c>
      <c r="Q624" s="17">
        <v>282395</v>
      </c>
      <c r="R624" s="17">
        <v>62164</v>
      </c>
      <c r="S624" s="17">
        <v>30680</v>
      </c>
      <c r="T624" s="17">
        <v>12800</v>
      </c>
      <c r="U624" s="17">
        <v>122034</v>
      </c>
      <c r="V624" s="17">
        <v>33058</v>
      </c>
      <c r="W624" s="17">
        <v>0</v>
      </c>
      <c r="X624" s="17">
        <v>142596</v>
      </c>
      <c r="Y624" s="17">
        <v>0</v>
      </c>
      <c r="Z624" s="17">
        <v>0</v>
      </c>
      <c r="AA624" s="17">
        <v>16854400</v>
      </c>
      <c r="AB624" s="17">
        <v>0</v>
      </c>
    </row>
    <row r="625" spans="1:28" x14ac:dyDescent="0.3">
      <c r="A625" s="15" t="s">
        <v>1243</v>
      </c>
      <c r="B625" s="14" t="s">
        <v>1244</v>
      </c>
      <c r="C625" s="14">
        <v>1</v>
      </c>
      <c r="D625" s="14">
        <v>0</v>
      </c>
      <c r="E625" s="17">
        <v>13472552</v>
      </c>
      <c r="F625" s="17">
        <v>0</v>
      </c>
      <c r="G625" s="17">
        <v>0</v>
      </c>
      <c r="H625" s="17">
        <v>3154</v>
      </c>
      <c r="I625" s="17">
        <v>2633224</v>
      </c>
      <c r="J625" s="17">
        <v>2385930</v>
      </c>
      <c r="K625" s="17">
        <v>0</v>
      </c>
      <c r="L625" s="17">
        <v>0</v>
      </c>
      <c r="M625" s="17">
        <v>0</v>
      </c>
      <c r="N625" s="17">
        <v>0</v>
      </c>
      <c r="O625" s="17">
        <v>0</v>
      </c>
      <c r="P625" s="17">
        <v>2052506</v>
      </c>
      <c r="Q625" s="17">
        <v>518618</v>
      </c>
      <c r="R625" s="17">
        <v>121265</v>
      </c>
      <c r="S625" s="17">
        <v>26740</v>
      </c>
      <c r="T625" s="17">
        <v>11156</v>
      </c>
      <c r="U625" s="17">
        <v>103685</v>
      </c>
      <c r="V625" s="17">
        <v>33435</v>
      </c>
      <c r="W625" s="17">
        <v>0</v>
      </c>
      <c r="X625" s="17">
        <v>180086</v>
      </c>
      <c r="Y625" s="17">
        <v>19986</v>
      </c>
      <c r="Z625" s="17">
        <v>0</v>
      </c>
      <c r="AA625" s="17">
        <v>21562337</v>
      </c>
      <c r="AB625" s="17">
        <v>0</v>
      </c>
    </row>
    <row r="626" spans="1:28" x14ac:dyDescent="0.3">
      <c r="A626" s="15" t="s">
        <v>1245</v>
      </c>
      <c r="B626" s="14" t="s">
        <v>1246</v>
      </c>
      <c r="C626" s="14">
        <v>1</v>
      </c>
      <c r="D626" s="14">
        <v>0</v>
      </c>
      <c r="E626" s="17">
        <v>6075048</v>
      </c>
      <c r="F626" s="17">
        <v>0</v>
      </c>
      <c r="G626" s="17">
        <v>0</v>
      </c>
      <c r="H626" s="17">
        <v>3714</v>
      </c>
      <c r="I626" s="17">
        <v>1093565</v>
      </c>
      <c r="J626" s="17">
        <v>1729065</v>
      </c>
      <c r="K626" s="17">
        <v>0</v>
      </c>
      <c r="L626" s="17">
        <v>0</v>
      </c>
      <c r="M626" s="17">
        <v>0</v>
      </c>
      <c r="N626" s="17">
        <v>0</v>
      </c>
      <c r="O626" s="17">
        <v>0</v>
      </c>
      <c r="P626" s="17">
        <v>1302064</v>
      </c>
      <c r="Q626" s="17">
        <v>182684</v>
      </c>
      <c r="R626" s="17">
        <v>129941</v>
      </c>
      <c r="S626" s="17">
        <v>12898</v>
      </c>
      <c r="T626" s="17">
        <v>5381</v>
      </c>
      <c r="U626" s="17">
        <v>52076</v>
      </c>
      <c r="V626" s="17">
        <v>16732</v>
      </c>
      <c r="W626" s="17">
        <v>0</v>
      </c>
      <c r="X626" s="17">
        <v>370597</v>
      </c>
      <c r="Y626" s="17">
        <v>0</v>
      </c>
      <c r="Z626" s="17">
        <v>0</v>
      </c>
      <c r="AA626" s="17">
        <v>10973765</v>
      </c>
      <c r="AB626" s="17">
        <v>0</v>
      </c>
    </row>
    <row r="627" spans="1:28" x14ac:dyDescent="0.3">
      <c r="A627" s="15" t="s">
        <v>1247</v>
      </c>
      <c r="B627" s="14" t="s">
        <v>1248</v>
      </c>
      <c r="C627" s="14">
        <v>1</v>
      </c>
      <c r="D627" s="14">
        <v>0</v>
      </c>
      <c r="E627" s="17">
        <v>12524582</v>
      </c>
      <c r="F627" s="17">
        <v>0</v>
      </c>
      <c r="G627" s="17">
        <v>400577</v>
      </c>
      <c r="H627" s="17">
        <v>0</v>
      </c>
      <c r="I627" s="17">
        <v>1075819</v>
      </c>
      <c r="J627" s="17">
        <v>1815357</v>
      </c>
      <c r="K627" s="17">
        <v>0</v>
      </c>
      <c r="L627" s="17">
        <v>0</v>
      </c>
      <c r="M627" s="17">
        <v>0</v>
      </c>
      <c r="N627" s="17">
        <v>0</v>
      </c>
      <c r="O627" s="17">
        <v>0</v>
      </c>
      <c r="P627" s="17">
        <v>1270865</v>
      </c>
      <c r="Q627" s="17">
        <v>338849</v>
      </c>
      <c r="R627" s="17">
        <v>69585</v>
      </c>
      <c r="S627" s="17">
        <v>14591</v>
      </c>
      <c r="T627" s="17">
        <v>6087</v>
      </c>
      <c r="U627" s="17">
        <v>53392</v>
      </c>
      <c r="V627" s="17">
        <v>17796</v>
      </c>
      <c r="W627" s="17">
        <v>0</v>
      </c>
      <c r="X627" s="17">
        <v>678386</v>
      </c>
      <c r="Y627" s="17">
        <v>1960</v>
      </c>
      <c r="Z627" s="17">
        <v>0</v>
      </c>
      <c r="AA627" s="17">
        <v>18267846</v>
      </c>
      <c r="AB627" s="17">
        <v>0</v>
      </c>
    </row>
    <row r="628" spans="1:28" x14ac:dyDescent="0.3">
      <c r="A628" s="15" t="s">
        <v>1249</v>
      </c>
      <c r="B628" s="14" t="s">
        <v>1250</v>
      </c>
      <c r="C628" s="14">
        <v>1</v>
      </c>
      <c r="D628" s="14">
        <v>0</v>
      </c>
      <c r="E628" s="17">
        <v>8208125</v>
      </c>
      <c r="F628" s="17">
        <v>0</v>
      </c>
      <c r="G628" s="17">
        <v>0</v>
      </c>
      <c r="H628" s="17">
        <v>0</v>
      </c>
      <c r="I628" s="17">
        <v>1295366</v>
      </c>
      <c r="J628" s="17">
        <v>1632753</v>
      </c>
      <c r="K628" s="17">
        <v>0</v>
      </c>
      <c r="L628" s="17">
        <v>0</v>
      </c>
      <c r="M628" s="17">
        <v>0</v>
      </c>
      <c r="N628" s="17">
        <v>0</v>
      </c>
      <c r="O628" s="17">
        <v>0</v>
      </c>
      <c r="P628" s="17">
        <v>1500094</v>
      </c>
      <c r="Q628" s="17">
        <v>169145</v>
      </c>
      <c r="R628" s="17">
        <v>106027</v>
      </c>
      <c r="S628" s="17">
        <v>14936</v>
      </c>
      <c r="T628" s="17">
        <v>6231</v>
      </c>
      <c r="U628" s="17">
        <v>58775</v>
      </c>
      <c r="V628" s="17">
        <v>18627</v>
      </c>
      <c r="W628" s="17">
        <v>0</v>
      </c>
      <c r="X628" s="17">
        <v>169080</v>
      </c>
      <c r="Y628" s="17">
        <v>0</v>
      </c>
      <c r="Z628" s="17">
        <v>0</v>
      </c>
      <c r="AA628" s="17">
        <v>13179159</v>
      </c>
      <c r="AB628" s="17">
        <v>0</v>
      </c>
    </row>
    <row r="629" spans="1:28" x14ac:dyDescent="0.3">
      <c r="A629" s="15" t="s">
        <v>1251</v>
      </c>
      <c r="B629" s="14" t="s">
        <v>1252</v>
      </c>
      <c r="C629" s="14">
        <v>1</v>
      </c>
      <c r="D629" s="14">
        <v>0</v>
      </c>
      <c r="E629" s="17">
        <v>13284577</v>
      </c>
      <c r="F629" s="17">
        <v>0</v>
      </c>
      <c r="G629" s="17">
        <v>0</v>
      </c>
      <c r="H629" s="17">
        <v>0</v>
      </c>
      <c r="I629" s="17">
        <v>1520513</v>
      </c>
      <c r="J629" s="17">
        <v>3330766</v>
      </c>
      <c r="K629" s="17">
        <v>182766</v>
      </c>
      <c r="L629" s="17">
        <v>0</v>
      </c>
      <c r="M629" s="17">
        <v>0</v>
      </c>
      <c r="N629" s="17">
        <v>0</v>
      </c>
      <c r="O629" s="17">
        <v>0</v>
      </c>
      <c r="P629" s="17">
        <v>1758363</v>
      </c>
      <c r="Q629" s="17">
        <v>564049</v>
      </c>
      <c r="R629" s="17">
        <v>99636</v>
      </c>
      <c r="S629" s="17">
        <v>12602</v>
      </c>
      <c r="T629" s="17">
        <v>6831</v>
      </c>
      <c r="U629" s="17">
        <v>64600</v>
      </c>
      <c r="V629" s="17">
        <v>18172</v>
      </c>
      <c r="W629" s="17">
        <v>0</v>
      </c>
      <c r="X629" s="17">
        <v>609588</v>
      </c>
      <c r="Y629" s="17">
        <v>0</v>
      </c>
      <c r="Z629" s="17">
        <v>0</v>
      </c>
      <c r="AA629" s="17">
        <v>21452463</v>
      </c>
      <c r="AB629" s="17">
        <v>0</v>
      </c>
    </row>
    <row r="630" spans="1:28" x14ac:dyDescent="0.3">
      <c r="A630" s="15" t="s">
        <v>1253</v>
      </c>
      <c r="B630" s="14" t="s">
        <v>1254</v>
      </c>
      <c r="C630" s="14">
        <v>1</v>
      </c>
      <c r="D630" s="14">
        <v>0</v>
      </c>
      <c r="E630" s="17">
        <v>10991754</v>
      </c>
      <c r="F630" s="17">
        <v>0</v>
      </c>
      <c r="G630" s="17">
        <v>0</v>
      </c>
      <c r="H630" s="17">
        <v>0</v>
      </c>
      <c r="I630" s="17">
        <v>1139114</v>
      </c>
      <c r="J630" s="17">
        <v>2621317</v>
      </c>
      <c r="K630" s="17">
        <v>0</v>
      </c>
      <c r="L630" s="17">
        <v>0</v>
      </c>
      <c r="M630" s="17">
        <v>0</v>
      </c>
      <c r="N630" s="17">
        <v>0</v>
      </c>
      <c r="O630" s="17">
        <v>0</v>
      </c>
      <c r="P630" s="17">
        <v>1344414</v>
      </c>
      <c r="Q630" s="17">
        <v>0</v>
      </c>
      <c r="R630" s="17">
        <v>0</v>
      </c>
      <c r="S630" s="17">
        <v>11984</v>
      </c>
      <c r="T630" s="17">
        <v>5000</v>
      </c>
      <c r="U630" s="17">
        <v>46367</v>
      </c>
      <c r="V630" s="17">
        <v>15121</v>
      </c>
      <c r="W630" s="17">
        <v>0</v>
      </c>
      <c r="X630" s="17">
        <v>479828</v>
      </c>
      <c r="Y630" s="17">
        <v>0</v>
      </c>
      <c r="Z630" s="17">
        <v>0</v>
      </c>
      <c r="AA630" s="17">
        <v>16654899</v>
      </c>
      <c r="AB630" s="17">
        <v>0</v>
      </c>
    </row>
    <row r="631" spans="1:28" x14ac:dyDescent="0.3">
      <c r="A631" s="15" t="s">
        <v>1255</v>
      </c>
      <c r="B631" s="14" t="s">
        <v>1256</v>
      </c>
      <c r="C631" s="14">
        <v>1</v>
      </c>
      <c r="D631" s="14">
        <v>0</v>
      </c>
      <c r="E631" s="17">
        <v>4255147</v>
      </c>
      <c r="F631" s="17">
        <v>0</v>
      </c>
      <c r="G631" s="17">
        <v>100000</v>
      </c>
      <c r="H631" s="17">
        <v>3914</v>
      </c>
      <c r="I631" s="17">
        <v>1229424</v>
      </c>
      <c r="J631" s="17">
        <v>711118</v>
      </c>
      <c r="K631" s="17">
        <v>0</v>
      </c>
      <c r="L631" s="17">
        <v>0</v>
      </c>
      <c r="M631" s="17">
        <v>0</v>
      </c>
      <c r="N631" s="17">
        <v>0</v>
      </c>
      <c r="O631" s="17">
        <v>0</v>
      </c>
      <c r="P631" s="17">
        <v>1674292</v>
      </c>
      <c r="Q631" s="17">
        <v>32330</v>
      </c>
      <c r="R631" s="17">
        <v>164095</v>
      </c>
      <c r="S631" s="17">
        <v>50723</v>
      </c>
      <c r="T631" s="17">
        <v>17219</v>
      </c>
      <c r="U631" s="17">
        <v>179760</v>
      </c>
      <c r="V631" s="17">
        <v>11718</v>
      </c>
      <c r="W631" s="17">
        <v>0</v>
      </c>
      <c r="X631" s="17">
        <v>0</v>
      </c>
      <c r="Y631" s="17">
        <v>424</v>
      </c>
      <c r="Z631" s="17">
        <v>0</v>
      </c>
      <c r="AA631" s="17">
        <v>8430164</v>
      </c>
      <c r="AB631" s="17">
        <v>0</v>
      </c>
    </row>
    <row r="632" spans="1:28" x14ac:dyDescent="0.3">
      <c r="A632" s="15" t="s">
        <v>1257</v>
      </c>
      <c r="B632" s="14" t="s">
        <v>1258</v>
      </c>
      <c r="C632" s="14">
        <v>1</v>
      </c>
      <c r="D632" s="14">
        <v>0</v>
      </c>
      <c r="E632" s="17">
        <v>4915622</v>
      </c>
      <c r="F632" s="17">
        <v>0</v>
      </c>
      <c r="G632" s="17">
        <v>0</v>
      </c>
      <c r="H632" s="17">
        <v>0</v>
      </c>
      <c r="I632" s="17">
        <v>561230</v>
      </c>
      <c r="J632" s="17">
        <v>537326</v>
      </c>
      <c r="K632" s="17">
        <v>0</v>
      </c>
      <c r="L632" s="17">
        <v>0</v>
      </c>
      <c r="M632" s="17">
        <v>0</v>
      </c>
      <c r="N632" s="17">
        <v>0</v>
      </c>
      <c r="O632" s="17">
        <v>0</v>
      </c>
      <c r="P632" s="17">
        <v>1151228</v>
      </c>
      <c r="Q632" s="17">
        <v>142721</v>
      </c>
      <c r="R632" s="17">
        <v>210732</v>
      </c>
      <c r="S632" s="17">
        <v>8172</v>
      </c>
      <c r="T632" s="17">
        <v>26981</v>
      </c>
      <c r="U632" s="17">
        <v>233280</v>
      </c>
      <c r="V632" s="17">
        <v>0</v>
      </c>
      <c r="W632" s="17">
        <v>0</v>
      </c>
      <c r="X632" s="17">
        <v>0</v>
      </c>
      <c r="Y632" s="17">
        <v>0</v>
      </c>
      <c r="Z632" s="17">
        <v>0</v>
      </c>
      <c r="AA632" s="17">
        <v>7787292</v>
      </c>
      <c r="AB632" s="17">
        <v>0</v>
      </c>
    </row>
    <row r="633" spans="1:28" x14ac:dyDescent="0.3">
      <c r="A633" s="15" t="s">
        <v>1259</v>
      </c>
      <c r="B633" s="14" t="s">
        <v>1260</v>
      </c>
      <c r="C633" s="14">
        <v>1</v>
      </c>
      <c r="D633" s="14">
        <v>0</v>
      </c>
      <c r="E633" s="17">
        <v>2670900</v>
      </c>
      <c r="F633" s="17">
        <v>0</v>
      </c>
      <c r="G633" s="17">
        <v>100000</v>
      </c>
      <c r="H633" s="17">
        <v>495</v>
      </c>
      <c r="I633" s="17">
        <v>808123</v>
      </c>
      <c r="J633" s="17">
        <v>1463762</v>
      </c>
      <c r="K633" s="17">
        <v>0</v>
      </c>
      <c r="L633" s="17">
        <v>0</v>
      </c>
      <c r="M633" s="17">
        <v>0</v>
      </c>
      <c r="N633" s="17">
        <v>0</v>
      </c>
      <c r="O633" s="17">
        <v>0</v>
      </c>
      <c r="P633" s="17">
        <v>695316</v>
      </c>
      <c r="Q633" s="17">
        <v>88286</v>
      </c>
      <c r="R633" s="17">
        <v>83520</v>
      </c>
      <c r="S633" s="17">
        <v>23070</v>
      </c>
      <c r="T633" s="17">
        <v>9625</v>
      </c>
      <c r="U633" s="17">
        <v>93200</v>
      </c>
      <c r="V633" s="17">
        <v>11889</v>
      </c>
      <c r="W633" s="17">
        <v>0</v>
      </c>
      <c r="X633" s="17">
        <v>194400</v>
      </c>
      <c r="Y633" s="17">
        <v>3952</v>
      </c>
      <c r="Z633" s="17">
        <v>0</v>
      </c>
      <c r="AA633" s="17">
        <v>6246538</v>
      </c>
      <c r="AB633" s="17">
        <v>0</v>
      </c>
    </row>
    <row r="634" spans="1:28" x14ac:dyDescent="0.3">
      <c r="A634" s="15" t="s">
        <v>1261</v>
      </c>
      <c r="B634" s="14" t="s">
        <v>1262</v>
      </c>
      <c r="C634" s="14">
        <v>1</v>
      </c>
      <c r="D634" s="14">
        <v>1</v>
      </c>
      <c r="E634" s="17">
        <v>4887282</v>
      </c>
      <c r="F634" s="17">
        <v>0</v>
      </c>
      <c r="G634" s="17">
        <v>349156</v>
      </c>
      <c r="H634" s="17">
        <v>0</v>
      </c>
      <c r="I634" s="17">
        <v>672766</v>
      </c>
      <c r="J634" s="17">
        <v>236914</v>
      </c>
      <c r="K634" s="17">
        <v>0</v>
      </c>
      <c r="L634" s="17">
        <v>0</v>
      </c>
      <c r="M634" s="17">
        <v>0</v>
      </c>
      <c r="N634" s="17">
        <v>0</v>
      </c>
      <c r="O634" s="17">
        <v>0</v>
      </c>
      <c r="P634" s="17">
        <v>872638</v>
      </c>
      <c r="Q634" s="17">
        <v>101715</v>
      </c>
      <c r="R634" s="17">
        <v>99919</v>
      </c>
      <c r="S634" s="17">
        <v>35189</v>
      </c>
      <c r="T634" s="17">
        <v>10741</v>
      </c>
      <c r="U634" s="17">
        <v>133509</v>
      </c>
      <c r="V634" s="17">
        <v>1308</v>
      </c>
      <c r="W634" s="17">
        <v>0</v>
      </c>
      <c r="X634" s="17">
        <v>183600</v>
      </c>
      <c r="Y634" s="17">
        <v>0</v>
      </c>
      <c r="Z634" s="17">
        <v>0</v>
      </c>
      <c r="AA634" s="17">
        <v>7584737</v>
      </c>
      <c r="AB634" s="17">
        <v>0</v>
      </c>
    </row>
    <row r="635" spans="1:28" x14ac:dyDescent="0.3">
      <c r="A635" s="15" t="s">
        <v>1263</v>
      </c>
      <c r="B635" s="14" t="s">
        <v>1264</v>
      </c>
      <c r="C635" s="14">
        <v>1</v>
      </c>
      <c r="D635" s="14">
        <v>0</v>
      </c>
      <c r="E635" s="17">
        <v>5472885</v>
      </c>
      <c r="F635" s="17">
        <v>0</v>
      </c>
      <c r="G635" s="17">
        <v>323759</v>
      </c>
      <c r="H635" s="17">
        <v>0</v>
      </c>
      <c r="I635" s="17">
        <v>535123</v>
      </c>
      <c r="J635" s="17">
        <v>1764880</v>
      </c>
      <c r="K635" s="17">
        <v>0</v>
      </c>
      <c r="L635" s="17">
        <v>0</v>
      </c>
      <c r="M635" s="17">
        <v>0</v>
      </c>
      <c r="N635" s="17">
        <v>0</v>
      </c>
      <c r="O635" s="17">
        <v>0</v>
      </c>
      <c r="P635" s="17">
        <v>1261924</v>
      </c>
      <c r="Q635" s="17">
        <v>19048</v>
      </c>
      <c r="R635" s="17">
        <v>112850</v>
      </c>
      <c r="S635" s="17">
        <v>51532</v>
      </c>
      <c r="T635" s="17">
        <v>20362</v>
      </c>
      <c r="U635" s="17">
        <v>191410</v>
      </c>
      <c r="V635" s="17">
        <v>20147</v>
      </c>
      <c r="W635" s="17">
        <v>0</v>
      </c>
      <c r="X635" s="17">
        <v>405000</v>
      </c>
      <c r="Y635" s="17">
        <v>0</v>
      </c>
      <c r="Z635" s="17">
        <v>0</v>
      </c>
      <c r="AA635" s="17">
        <v>10178920</v>
      </c>
      <c r="AB635" s="17">
        <v>0</v>
      </c>
    </row>
    <row r="636" spans="1:28" x14ac:dyDescent="0.3">
      <c r="A636" s="15" t="s">
        <v>1265</v>
      </c>
      <c r="B636" s="14" t="s">
        <v>1266</v>
      </c>
      <c r="C636" s="14">
        <v>1</v>
      </c>
      <c r="D636" s="14">
        <v>0</v>
      </c>
      <c r="E636" s="17">
        <v>1778610</v>
      </c>
      <c r="F636" s="17">
        <v>0</v>
      </c>
      <c r="G636" s="17">
        <v>100000</v>
      </c>
      <c r="H636" s="17">
        <v>0</v>
      </c>
      <c r="I636" s="17">
        <v>238981</v>
      </c>
      <c r="J636" s="17">
        <v>304006</v>
      </c>
      <c r="K636" s="17">
        <v>0</v>
      </c>
      <c r="L636" s="17">
        <v>0</v>
      </c>
      <c r="M636" s="17">
        <v>0</v>
      </c>
      <c r="N636" s="17">
        <v>0</v>
      </c>
      <c r="O636" s="17">
        <v>0</v>
      </c>
      <c r="P636" s="17">
        <v>665499</v>
      </c>
      <c r="Q636" s="17">
        <v>69042</v>
      </c>
      <c r="R636" s="17">
        <v>119448</v>
      </c>
      <c r="S636" s="17">
        <v>17198</v>
      </c>
      <c r="T636" s="17">
        <v>4224</v>
      </c>
      <c r="U636" s="17">
        <v>72522</v>
      </c>
      <c r="V636" s="17">
        <v>6529</v>
      </c>
      <c r="W636" s="17">
        <v>0</v>
      </c>
      <c r="X636" s="17">
        <v>207900</v>
      </c>
      <c r="Y636" s="17">
        <v>7468</v>
      </c>
      <c r="Z636" s="17">
        <v>0</v>
      </c>
      <c r="AA636" s="17">
        <v>3591427</v>
      </c>
      <c r="AB636" s="17">
        <v>0</v>
      </c>
    </row>
    <row r="637" spans="1:28" x14ac:dyDescent="0.3">
      <c r="A637" s="15" t="s">
        <v>1267</v>
      </c>
      <c r="B637" s="14" t="s">
        <v>1268</v>
      </c>
      <c r="C637" s="14">
        <v>1</v>
      </c>
      <c r="D637" s="14">
        <v>0</v>
      </c>
      <c r="E637" s="17">
        <v>1171940</v>
      </c>
      <c r="F637" s="17">
        <v>0</v>
      </c>
      <c r="G637" s="17">
        <v>0</v>
      </c>
      <c r="H637" s="17">
        <v>0</v>
      </c>
      <c r="I637" s="17">
        <v>54075</v>
      </c>
      <c r="J637" s="17">
        <v>177323</v>
      </c>
      <c r="K637" s="17">
        <v>0</v>
      </c>
      <c r="L637" s="17">
        <v>0</v>
      </c>
      <c r="M637" s="17">
        <v>0</v>
      </c>
      <c r="N637" s="17">
        <v>0</v>
      </c>
      <c r="O637" s="17">
        <v>0</v>
      </c>
      <c r="P637" s="17">
        <v>731396</v>
      </c>
      <c r="Q637" s="17">
        <v>45277</v>
      </c>
      <c r="R637" s="17">
        <v>14579</v>
      </c>
      <c r="S637" s="17">
        <v>29541</v>
      </c>
      <c r="T637" s="17">
        <v>12325</v>
      </c>
      <c r="U637" s="17">
        <v>104792</v>
      </c>
      <c r="V637" s="17">
        <v>0</v>
      </c>
      <c r="W637" s="17">
        <v>0</v>
      </c>
      <c r="X637" s="17">
        <v>0</v>
      </c>
      <c r="Y637" s="17">
        <v>9362</v>
      </c>
      <c r="Z637" s="17">
        <v>0</v>
      </c>
      <c r="AA637" s="17">
        <v>2350610</v>
      </c>
      <c r="AB637" s="17">
        <v>0</v>
      </c>
    </row>
    <row r="638" spans="1:28" x14ac:dyDescent="0.3">
      <c r="A638" s="15" t="s">
        <v>1269</v>
      </c>
      <c r="B638" s="14" t="s">
        <v>1270</v>
      </c>
      <c r="C638" s="14">
        <v>1</v>
      </c>
      <c r="D638" s="14">
        <v>0</v>
      </c>
      <c r="E638" s="17">
        <v>7931387</v>
      </c>
      <c r="F638" s="17">
        <v>0</v>
      </c>
      <c r="G638" s="17">
        <v>0</v>
      </c>
      <c r="H638" s="17">
        <v>0</v>
      </c>
      <c r="I638" s="17">
        <v>1733268</v>
      </c>
      <c r="J638" s="17">
        <v>3050798</v>
      </c>
      <c r="K638" s="17">
        <v>0</v>
      </c>
      <c r="L638" s="17">
        <v>0</v>
      </c>
      <c r="M638" s="17">
        <v>0</v>
      </c>
      <c r="N638" s="17">
        <v>0</v>
      </c>
      <c r="O638" s="17">
        <v>0</v>
      </c>
      <c r="P638" s="17">
        <v>1342254</v>
      </c>
      <c r="Q638" s="17">
        <v>189526</v>
      </c>
      <c r="R638" s="17">
        <v>103342</v>
      </c>
      <c r="S638" s="17">
        <v>54168</v>
      </c>
      <c r="T638" s="17">
        <v>10353</v>
      </c>
      <c r="U638" s="17">
        <v>166479</v>
      </c>
      <c r="V638" s="17">
        <v>38941</v>
      </c>
      <c r="W638" s="17">
        <v>0</v>
      </c>
      <c r="X638" s="17">
        <v>439235</v>
      </c>
      <c r="Y638" s="17">
        <v>0</v>
      </c>
      <c r="Z638" s="17">
        <v>0</v>
      </c>
      <c r="AA638" s="17">
        <v>15059751</v>
      </c>
      <c r="AB638" s="17">
        <v>0</v>
      </c>
    </row>
    <row r="639" spans="1:28" x14ac:dyDescent="0.3">
      <c r="A639" s="15" t="s">
        <v>1271</v>
      </c>
      <c r="B639" s="14" t="s">
        <v>1272</v>
      </c>
      <c r="C639" s="14">
        <v>1</v>
      </c>
      <c r="D639" s="14">
        <v>0</v>
      </c>
      <c r="E639" s="17">
        <v>2099529</v>
      </c>
      <c r="F639" s="17">
        <v>0</v>
      </c>
      <c r="G639" s="17">
        <v>0</v>
      </c>
      <c r="H639" s="17">
        <v>0</v>
      </c>
      <c r="I639" s="17">
        <v>408263</v>
      </c>
      <c r="J639" s="17">
        <v>795385</v>
      </c>
      <c r="K639" s="17">
        <v>0</v>
      </c>
      <c r="L639" s="17">
        <v>0</v>
      </c>
      <c r="M639" s="17">
        <v>0</v>
      </c>
      <c r="N639" s="17">
        <v>0</v>
      </c>
      <c r="O639" s="17">
        <v>0</v>
      </c>
      <c r="P639" s="17">
        <v>612036</v>
      </c>
      <c r="Q639" s="17">
        <v>132526</v>
      </c>
      <c r="R639" s="17">
        <v>46737</v>
      </c>
      <c r="S639" s="17">
        <v>27054</v>
      </c>
      <c r="T639" s="17">
        <v>11287</v>
      </c>
      <c r="U639" s="17">
        <v>108811</v>
      </c>
      <c r="V639" s="17">
        <v>5376</v>
      </c>
      <c r="W639" s="17">
        <v>0</v>
      </c>
      <c r="X639" s="17">
        <v>0</v>
      </c>
      <c r="Y639" s="17">
        <v>6999</v>
      </c>
      <c r="Z639" s="17">
        <v>0</v>
      </c>
      <c r="AA639" s="17">
        <v>4254003</v>
      </c>
      <c r="AB639" s="17">
        <v>0</v>
      </c>
    </row>
    <row r="640" spans="1:28" x14ac:dyDescent="0.3">
      <c r="A640" s="15" t="s">
        <v>1273</v>
      </c>
      <c r="B640" s="14" t="s">
        <v>1274</v>
      </c>
      <c r="C640" s="14">
        <v>1</v>
      </c>
      <c r="D640" s="14">
        <v>0</v>
      </c>
      <c r="E640" s="17">
        <v>3166537</v>
      </c>
      <c r="F640" s="17">
        <v>0</v>
      </c>
      <c r="G640" s="17">
        <v>100000</v>
      </c>
      <c r="H640" s="17">
        <v>0</v>
      </c>
      <c r="I640" s="17">
        <v>400884</v>
      </c>
      <c r="J640" s="17">
        <v>956404</v>
      </c>
      <c r="K640" s="17">
        <v>0</v>
      </c>
      <c r="L640" s="17">
        <v>0</v>
      </c>
      <c r="M640" s="17">
        <v>0</v>
      </c>
      <c r="N640" s="17">
        <v>0</v>
      </c>
      <c r="O640" s="17">
        <v>0</v>
      </c>
      <c r="P640" s="17">
        <v>778630</v>
      </c>
      <c r="Q640" s="17">
        <v>65045</v>
      </c>
      <c r="R640" s="17">
        <v>177815</v>
      </c>
      <c r="S640" s="17">
        <v>32672</v>
      </c>
      <c r="T640" s="17">
        <v>13631</v>
      </c>
      <c r="U640" s="17">
        <v>93026</v>
      </c>
      <c r="V640" s="17">
        <v>20479</v>
      </c>
      <c r="W640" s="17">
        <v>0</v>
      </c>
      <c r="X640" s="17">
        <v>221400</v>
      </c>
      <c r="Y640" s="17">
        <v>11221</v>
      </c>
      <c r="Z640" s="17">
        <v>0</v>
      </c>
      <c r="AA640" s="17">
        <v>6037744</v>
      </c>
      <c r="AB640" s="17">
        <v>0</v>
      </c>
    </row>
    <row r="641" spans="1:28" x14ac:dyDescent="0.3">
      <c r="A641" s="15" t="s">
        <v>1275</v>
      </c>
      <c r="B641" s="14" t="s">
        <v>1276</v>
      </c>
      <c r="C641" s="14">
        <v>1</v>
      </c>
      <c r="D641" s="14">
        <v>0</v>
      </c>
      <c r="E641" s="17">
        <v>3546117</v>
      </c>
      <c r="F641" s="17">
        <v>0</v>
      </c>
      <c r="G641" s="17">
        <v>129492</v>
      </c>
      <c r="H641" s="17">
        <v>0</v>
      </c>
      <c r="I641" s="17">
        <v>341554</v>
      </c>
      <c r="J641" s="17">
        <v>416312</v>
      </c>
      <c r="K641" s="17">
        <v>0</v>
      </c>
      <c r="L641" s="17">
        <v>0</v>
      </c>
      <c r="M641" s="17">
        <v>0</v>
      </c>
      <c r="N641" s="17">
        <v>0</v>
      </c>
      <c r="O641" s="17">
        <v>0</v>
      </c>
      <c r="P641" s="17">
        <v>1211211</v>
      </c>
      <c r="Q641" s="17">
        <v>30976</v>
      </c>
      <c r="R641" s="17">
        <v>114096</v>
      </c>
      <c r="S641" s="17">
        <v>24523</v>
      </c>
      <c r="T641" s="17">
        <v>10231</v>
      </c>
      <c r="U641" s="17">
        <v>96288</v>
      </c>
      <c r="V641" s="17">
        <v>4965</v>
      </c>
      <c r="W641" s="17">
        <v>0</v>
      </c>
      <c r="X641" s="17">
        <v>172800</v>
      </c>
      <c r="Y641" s="17">
        <v>0</v>
      </c>
      <c r="Z641" s="17">
        <v>0</v>
      </c>
      <c r="AA641" s="17">
        <v>6098565</v>
      </c>
      <c r="AB641" s="17">
        <v>0</v>
      </c>
    </row>
    <row r="642" spans="1:28" x14ac:dyDescent="0.3">
      <c r="A642" s="15" t="s">
        <v>1277</v>
      </c>
      <c r="B642" s="14" t="s">
        <v>1278</v>
      </c>
      <c r="C642" s="14">
        <v>1</v>
      </c>
      <c r="D642" s="14">
        <v>0</v>
      </c>
      <c r="E642" s="17">
        <v>4644706</v>
      </c>
      <c r="F642" s="17">
        <v>0</v>
      </c>
      <c r="G642" s="17">
        <v>193387</v>
      </c>
      <c r="H642" s="17">
        <v>0</v>
      </c>
      <c r="I642" s="17">
        <v>502394</v>
      </c>
      <c r="J642" s="17">
        <v>1036745</v>
      </c>
      <c r="K642" s="17">
        <v>0</v>
      </c>
      <c r="L642" s="17">
        <v>0</v>
      </c>
      <c r="M642" s="17">
        <v>0</v>
      </c>
      <c r="N642" s="17">
        <v>0</v>
      </c>
      <c r="O642" s="17">
        <v>0</v>
      </c>
      <c r="P642" s="17">
        <v>630181</v>
      </c>
      <c r="Q642" s="17">
        <v>204702</v>
      </c>
      <c r="R642" s="17">
        <v>201299</v>
      </c>
      <c r="S642" s="17">
        <v>34859</v>
      </c>
      <c r="T642" s="17">
        <v>14543</v>
      </c>
      <c r="U642" s="17">
        <v>136189</v>
      </c>
      <c r="V642" s="17">
        <v>21287</v>
      </c>
      <c r="W642" s="17">
        <v>0</v>
      </c>
      <c r="X642" s="17">
        <v>280800</v>
      </c>
      <c r="Y642" s="17">
        <v>0</v>
      </c>
      <c r="Z642" s="17">
        <v>0</v>
      </c>
      <c r="AA642" s="17">
        <v>7901092</v>
      </c>
      <c r="AB642" s="17">
        <v>0</v>
      </c>
    </row>
    <row r="643" spans="1:28" x14ac:dyDescent="0.3">
      <c r="A643" s="15" t="s">
        <v>1279</v>
      </c>
      <c r="B643" s="14" t="s">
        <v>1280</v>
      </c>
      <c r="C643" s="14">
        <v>1</v>
      </c>
      <c r="D643" s="14">
        <v>0</v>
      </c>
      <c r="E643" s="17">
        <v>2548824</v>
      </c>
      <c r="F643" s="17">
        <v>0</v>
      </c>
      <c r="G643" s="17">
        <v>0</v>
      </c>
      <c r="H643" s="17">
        <v>0</v>
      </c>
      <c r="I643" s="17">
        <v>223890</v>
      </c>
      <c r="J643" s="17">
        <v>1202969</v>
      </c>
      <c r="K643" s="17">
        <v>0</v>
      </c>
      <c r="L643" s="17">
        <v>0</v>
      </c>
      <c r="M643" s="17">
        <v>0</v>
      </c>
      <c r="N643" s="17">
        <v>0</v>
      </c>
      <c r="O643" s="17">
        <v>0</v>
      </c>
      <c r="P643" s="17">
        <v>818765</v>
      </c>
      <c r="Q643" s="17">
        <v>106311</v>
      </c>
      <c r="R643" s="17">
        <v>50121</v>
      </c>
      <c r="S643" s="17">
        <v>30470</v>
      </c>
      <c r="T643" s="17">
        <v>12712</v>
      </c>
      <c r="U643" s="17">
        <v>118714</v>
      </c>
      <c r="V643" s="17">
        <v>13537</v>
      </c>
      <c r="W643" s="17">
        <v>0</v>
      </c>
      <c r="X643" s="17">
        <v>216000</v>
      </c>
      <c r="Y643" s="17">
        <v>6878</v>
      </c>
      <c r="Z643" s="17">
        <v>0</v>
      </c>
      <c r="AA643" s="17">
        <v>5349191</v>
      </c>
      <c r="AB643" s="17">
        <v>0</v>
      </c>
    </row>
    <row r="644" spans="1:28" x14ac:dyDescent="0.3">
      <c r="A644" s="15" t="s">
        <v>1281</v>
      </c>
      <c r="B644" s="14" t="s">
        <v>1282</v>
      </c>
      <c r="C644" s="14">
        <v>0</v>
      </c>
      <c r="D644" s="14">
        <v>0</v>
      </c>
      <c r="E644" s="17">
        <v>0</v>
      </c>
      <c r="F644" s="17">
        <v>0</v>
      </c>
      <c r="G644" s="17">
        <v>0</v>
      </c>
      <c r="H644" s="17">
        <v>0</v>
      </c>
      <c r="I644" s="17">
        <v>0</v>
      </c>
      <c r="J644" s="17">
        <v>0</v>
      </c>
      <c r="K644" s="17">
        <v>0</v>
      </c>
      <c r="L644" s="17">
        <v>0</v>
      </c>
      <c r="M644" s="17">
        <v>0</v>
      </c>
      <c r="N644" s="17">
        <v>0</v>
      </c>
      <c r="O644" s="17">
        <v>0</v>
      </c>
      <c r="P644" s="17">
        <v>0</v>
      </c>
      <c r="Q644" s="17">
        <v>0</v>
      </c>
      <c r="R644" s="17">
        <v>0</v>
      </c>
      <c r="S644" s="17">
        <v>0</v>
      </c>
      <c r="T644" s="17">
        <v>0</v>
      </c>
      <c r="U644" s="17">
        <v>0</v>
      </c>
      <c r="V644" s="17">
        <v>0</v>
      </c>
      <c r="W644" s="17">
        <v>0</v>
      </c>
      <c r="X644" s="17">
        <v>0</v>
      </c>
      <c r="Y644" s="17">
        <v>0</v>
      </c>
      <c r="Z644" s="17">
        <v>0</v>
      </c>
      <c r="AA644" s="17">
        <v>0</v>
      </c>
      <c r="AB644" s="17">
        <v>0</v>
      </c>
    </row>
    <row r="645" spans="1:28" x14ac:dyDescent="0.3">
      <c r="A645" s="15" t="s">
        <v>1283</v>
      </c>
      <c r="B645" s="14" t="s">
        <v>1284</v>
      </c>
      <c r="C645" s="14">
        <v>1</v>
      </c>
      <c r="D645" s="14">
        <v>0</v>
      </c>
      <c r="E645" s="17">
        <v>2388056</v>
      </c>
      <c r="F645" s="17">
        <v>0</v>
      </c>
      <c r="G645" s="17">
        <v>167166</v>
      </c>
      <c r="H645" s="17">
        <v>0</v>
      </c>
      <c r="I645" s="17">
        <v>583638</v>
      </c>
      <c r="J645" s="17">
        <v>291563</v>
      </c>
      <c r="K645" s="17">
        <v>0</v>
      </c>
      <c r="L645" s="17">
        <v>0</v>
      </c>
      <c r="M645" s="17">
        <v>0</v>
      </c>
      <c r="N645" s="17">
        <v>0</v>
      </c>
      <c r="O645" s="17">
        <v>0</v>
      </c>
      <c r="P645" s="17">
        <v>279387</v>
      </c>
      <c r="Q645" s="17">
        <v>126522</v>
      </c>
      <c r="R645" s="17">
        <v>99374</v>
      </c>
      <c r="S645" s="17">
        <v>16988</v>
      </c>
      <c r="T645" s="17">
        <v>7087</v>
      </c>
      <c r="U645" s="17">
        <v>69726</v>
      </c>
      <c r="V645" s="17">
        <v>4748</v>
      </c>
      <c r="W645" s="17">
        <v>0</v>
      </c>
      <c r="X645" s="17">
        <v>259267</v>
      </c>
      <c r="Y645" s="17">
        <v>0</v>
      </c>
      <c r="Z645" s="17">
        <v>0</v>
      </c>
      <c r="AA645" s="17">
        <v>4293522</v>
      </c>
      <c r="AB645" s="17">
        <v>0</v>
      </c>
    </row>
    <row r="646" spans="1:28" x14ac:dyDescent="0.3">
      <c r="A646" s="15" t="s">
        <v>1285</v>
      </c>
      <c r="B646" s="14" t="s">
        <v>1286</v>
      </c>
      <c r="C646" s="14">
        <v>1</v>
      </c>
      <c r="D646" s="14">
        <v>0</v>
      </c>
      <c r="E646" s="17">
        <v>3361966</v>
      </c>
      <c r="F646" s="17">
        <v>0</v>
      </c>
      <c r="G646" s="17">
        <v>0</v>
      </c>
      <c r="H646" s="17">
        <v>0</v>
      </c>
      <c r="I646" s="17">
        <v>383956</v>
      </c>
      <c r="J646" s="17">
        <v>48795</v>
      </c>
      <c r="K646" s="17">
        <v>3771</v>
      </c>
      <c r="L646" s="17">
        <v>0</v>
      </c>
      <c r="M646" s="17">
        <v>0</v>
      </c>
      <c r="N646" s="17">
        <v>0</v>
      </c>
      <c r="O646" s="17">
        <v>0</v>
      </c>
      <c r="P646" s="17">
        <v>463891</v>
      </c>
      <c r="Q646" s="17">
        <v>17538</v>
      </c>
      <c r="R646" s="17">
        <v>105801</v>
      </c>
      <c r="S646" s="17">
        <v>64504</v>
      </c>
      <c r="T646" s="17">
        <v>26912</v>
      </c>
      <c r="U646" s="17">
        <v>263407</v>
      </c>
      <c r="V646" s="17">
        <v>0</v>
      </c>
      <c r="W646" s="17">
        <v>0</v>
      </c>
      <c r="X646" s="17">
        <v>0</v>
      </c>
      <c r="Y646" s="17">
        <v>13169</v>
      </c>
      <c r="Z646" s="17">
        <v>0</v>
      </c>
      <c r="AA646" s="17">
        <v>4753710</v>
      </c>
      <c r="AB646" s="17">
        <v>0</v>
      </c>
    </row>
    <row r="647" spans="1:28" x14ac:dyDescent="0.3">
      <c r="A647" s="15" t="s">
        <v>1287</v>
      </c>
      <c r="B647" s="14" t="s">
        <v>1288</v>
      </c>
      <c r="C647" s="14">
        <v>1</v>
      </c>
      <c r="D647" s="14">
        <v>0</v>
      </c>
      <c r="E647" s="17">
        <v>4888355</v>
      </c>
      <c r="F647" s="17">
        <v>0</v>
      </c>
      <c r="G647" s="17">
        <v>0</v>
      </c>
      <c r="H647" s="17">
        <v>0</v>
      </c>
      <c r="I647" s="17">
        <v>693073</v>
      </c>
      <c r="J647" s="17">
        <v>1236007</v>
      </c>
      <c r="K647" s="17">
        <v>0</v>
      </c>
      <c r="L647" s="17">
        <v>0</v>
      </c>
      <c r="M647" s="17">
        <v>0</v>
      </c>
      <c r="N647" s="17">
        <v>8045</v>
      </c>
      <c r="O647" s="17">
        <v>2269</v>
      </c>
      <c r="P647" s="17">
        <v>0</v>
      </c>
      <c r="Q647" s="17">
        <v>268417</v>
      </c>
      <c r="R647" s="17">
        <v>187683</v>
      </c>
      <c r="S647" s="17">
        <v>101820</v>
      </c>
      <c r="T647" s="17">
        <v>42481</v>
      </c>
      <c r="U647" s="17">
        <v>366451</v>
      </c>
      <c r="V647" s="17">
        <v>10528</v>
      </c>
      <c r="W647" s="17">
        <v>0</v>
      </c>
      <c r="X647" s="17">
        <v>313660</v>
      </c>
      <c r="Y647" s="17">
        <v>37078</v>
      </c>
      <c r="Z647" s="17">
        <v>0</v>
      </c>
      <c r="AA647" s="17">
        <v>8155867</v>
      </c>
      <c r="AB647" s="17">
        <v>0</v>
      </c>
    </row>
    <row r="648" spans="1:28" x14ac:dyDescent="0.3">
      <c r="A648" s="15" t="s">
        <v>1289</v>
      </c>
      <c r="B648" s="14" t="s">
        <v>1290</v>
      </c>
      <c r="C648" s="14">
        <v>1</v>
      </c>
      <c r="D648" s="14">
        <v>0</v>
      </c>
      <c r="E648" s="17">
        <v>3809481</v>
      </c>
      <c r="F648" s="17">
        <v>0</v>
      </c>
      <c r="G648" s="17">
        <v>822562</v>
      </c>
      <c r="H648" s="17">
        <v>0</v>
      </c>
      <c r="I648" s="17">
        <v>670214</v>
      </c>
      <c r="J648" s="17">
        <v>481358</v>
      </c>
      <c r="K648" s="17">
        <v>0</v>
      </c>
      <c r="L648" s="17">
        <v>0</v>
      </c>
      <c r="M648" s="17">
        <v>0</v>
      </c>
      <c r="N648" s="17">
        <v>0</v>
      </c>
      <c r="O648" s="17">
        <v>0</v>
      </c>
      <c r="P648" s="17">
        <v>1177055</v>
      </c>
      <c r="Q648" s="17">
        <v>65465</v>
      </c>
      <c r="R648" s="17">
        <v>146942</v>
      </c>
      <c r="S648" s="17">
        <v>34814</v>
      </c>
      <c r="T648" s="17">
        <v>14525</v>
      </c>
      <c r="U648" s="17">
        <v>118423</v>
      </c>
      <c r="V648" s="17">
        <v>10686</v>
      </c>
      <c r="W648" s="17">
        <v>0</v>
      </c>
      <c r="X648" s="17">
        <v>243000</v>
      </c>
      <c r="Y648" s="17">
        <v>8528</v>
      </c>
      <c r="Z648" s="17">
        <v>0</v>
      </c>
      <c r="AA648" s="17">
        <v>7603053</v>
      </c>
      <c r="AB648" s="17">
        <v>0</v>
      </c>
    </row>
    <row r="649" spans="1:28" x14ac:dyDescent="0.3">
      <c r="A649" s="15" t="s">
        <v>1291</v>
      </c>
      <c r="B649" s="14" t="s">
        <v>1292</v>
      </c>
      <c r="C649" s="14">
        <v>1</v>
      </c>
      <c r="D649" s="14">
        <v>0</v>
      </c>
      <c r="E649" s="17">
        <v>664490</v>
      </c>
      <c r="F649" s="17">
        <v>0</v>
      </c>
      <c r="G649" s="17">
        <v>22343</v>
      </c>
      <c r="H649" s="17">
        <v>0</v>
      </c>
      <c r="I649" s="17">
        <v>94701</v>
      </c>
      <c r="J649" s="17">
        <v>170395</v>
      </c>
      <c r="K649" s="17">
        <v>0</v>
      </c>
      <c r="L649" s="17">
        <v>0</v>
      </c>
      <c r="M649" s="17">
        <v>0</v>
      </c>
      <c r="N649" s="17">
        <v>0</v>
      </c>
      <c r="O649" s="17">
        <v>0</v>
      </c>
      <c r="P649" s="17">
        <v>409343</v>
      </c>
      <c r="Q649" s="17">
        <v>0</v>
      </c>
      <c r="R649" s="17">
        <v>0</v>
      </c>
      <c r="S649" s="17">
        <v>4375</v>
      </c>
      <c r="T649" s="17">
        <v>1825</v>
      </c>
      <c r="U649" s="17">
        <v>23300</v>
      </c>
      <c r="V649" s="17">
        <v>0</v>
      </c>
      <c r="W649" s="17">
        <v>0</v>
      </c>
      <c r="X649" s="17">
        <v>43200</v>
      </c>
      <c r="Y649" s="17">
        <v>0</v>
      </c>
      <c r="Z649" s="17">
        <v>0</v>
      </c>
      <c r="AA649" s="17">
        <v>1433972</v>
      </c>
      <c r="AB649" s="17">
        <v>0</v>
      </c>
    </row>
    <row r="650" spans="1:28" x14ac:dyDescent="0.3">
      <c r="A650" s="15" t="s">
        <v>1293</v>
      </c>
      <c r="B650" s="14" t="s">
        <v>1294</v>
      </c>
      <c r="C650" s="14">
        <v>1</v>
      </c>
      <c r="D650" s="14">
        <v>0</v>
      </c>
      <c r="E650" s="17">
        <v>2839362</v>
      </c>
      <c r="F650" s="17">
        <v>0</v>
      </c>
      <c r="G650" s="17">
        <v>806693</v>
      </c>
      <c r="H650" s="17">
        <v>0</v>
      </c>
      <c r="I650" s="17">
        <v>656164</v>
      </c>
      <c r="J650" s="17">
        <v>482068</v>
      </c>
      <c r="K650" s="17">
        <v>0</v>
      </c>
      <c r="L650" s="17">
        <v>0</v>
      </c>
      <c r="M650" s="17">
        <v>0</v>
      </c>
      <c r="N650" s="17">
        <v>0</v>
      </c>
      <c r="O650" s="17">
        <v>0</v>
      </c>
      <c r="P650" s="17">
        <v>1313359</v>
      </c>
      <c r="Q650" s="17">
        <v>86882</v>
      </c>
      <c r="R650" s="17">
        <v>278395</v>
      </c>
      <c r="S650" s="17">
        <v>20987</v>
      </c>
      <c r="T650" s="17">
        <v>8756</v>
      </c>
      <c r="U650" s="17">
        <v>84754</v>
      </c>
      <c r="V650" s="17">
        <v>5798</v>
      </c>
      <c r="W650" s="17">
        <v>0</v>
      </c>
      <c r="X650" s="17">
        <v>178200</v>
      </c>
      <c r="Y650" s="17">
        <v>0</v>
      </c>
      <c r="Z650" s="17">
        <v>0</v>
      </c>
      <c r="AA650" s="17">
        <v>6761418</v>
      </c>
      <c r="AB650" s="17">
        <v>0</v>
      </c>
    </row>
    <row r="651" spans="1:28" x14ac:dyDescent="0.3">
      <c r="A651" s="15" t="s">
        <v>1295</v>
      </c>
      <c r="B651" s="14" t="s">
        <v>1296</v>
      </c>
      <c r="C651" s="14">
        <v>1</v>
      </c>
      <c r="D651" s="14">
        <v>0</v>
      </c>
      <c r="E651" s="17">
        <v>3853457</v>
      </c>
      <c r="F651" s="17">
        <v>0</v>
      </c>
      <c r="G651" s="17">
        <v>183316</v>
      </c>
      <c r="H651" s="17">
        <v>0</v>
      </c>
      <c r="I651" s="17">
        <v>277595</v>
      </c>
      <c r="J651" s="17">
        <v>2265640</v>
      </c>
      <c r="K651" s="17">
        <v>0</v>
      </c>
      <c r="L651" s="17">
        <v>0</v>
      </c>
      <c r="M651" s="17">
        <v>0</v>
      </c>
      <c r="N651" s="17">
        <v>0</v>
      </c>
      <c r="O651" s="17">
        <v>0</v>
      </c>
      <c r="P651" s="17">
        <v>1266267</v>
      </c>
      <c r="Q651" s="17">
        <v>285990</v>
      </c>
      <c r="R651" s="17">
        <v>479469</v>
      </c>
      <c r="S651" s="17">
        <v>24777</v>
      </c>
      <c r="T651" s="17">
        <v>8226</v>
      </c>
      <c r="U651" s="17">
        <v>95064</v>
      </c>
      <c r="V651" s="17">
        <v>16650</v>
      </c>
      <c r="W651" s="17">
        <v>0</v>
      </c>
      <c r="X651" s="17">
        <v>194400</v>
      </c>
      <c r="Y651" s="17">
        <v>0</v>
      </c>
      <c r="Z651" s="17">
        <v>0</v>
      </c>
      <c r="AA651" s="17">
        <v>8950851</v>
      </c>
      <c r="AB651" s="17">
        <v>0</v>
      </c>
    </row>
    <row r="652" spans="1:28" x14ac:dyDescent="0.3">
      <c r="A652" s="15" t="s">
        <v>1297</v>
      </c>
      <c r="B652" s="14" t="s">
        <v>1298</v>
      </c>
      <c r="C652" s="14">
        <v>1</v>
      </c>
      <c r="D652" s="14">
        <v>0</v>
      </c>
      <c r="E652" s="17">
        <v>79154915</v>
      </c>
      <c r="F652" s="17">
        <v>1438723</v>
      </c>
      <c r="G652" s="17">
        <v>2045117</v>
      </c>
      <c r="H652" s="17">
        <v>0</v>
      </c>
      <c r="I652" s="17">
        <v>4172911</v>
      </c>
      <c r="J652" s="17">
        <v>11107994</v>
      </c>
      <c r="K652" s="17">
        <v>0</v>
      </c>
      <c r="L652" s="17">
        <v>0</v>
      </c>
      <c r="M652" s="17">
        <v>0</v>
      </c>
      <c r="N652" s="17">
        <v>0</v>
      </c>
      <c r="O652" s="17">
        <v>0</v>
      </c>
      <c r="P652" s="17">
        <v>6094986</v>
      </c>
      <c r="Q652" s="17">
        <v>1490874</v>
      </c>
      <c r="R652" s="17">
        <v>1887736</v>
      </c>
      <c r="S652" s="17">
        <v>119915</v>
      </c>
      <c r="T652" s="17">
        <v>34437</v>
      </c>
      <c r="U652" s="17">
        <v>531765</v>
      </c>
      <c r="V652" s="17">
        <v>118945</v>
      </c>
      <c r="W652" s="17">
        <v>0</v>
      </c>
      <c r="X652" s="17">
        <v>2384400</v>
      </c>
      <c r="Y652" s="17">
        <v>305348</v>
      </c>
      <c r="Z652" s="17">
        <v>0</v>
      </c>
      <c r="AA652" s="17">
        <v>110888066</v>
      </c>
      <c r="AB652" s="17">
        <v>0</v>
      </c>
    </row>
    <row r="653" spans="1:28" x14ac:dyDescent="0.3">
      <c r="A653" s="15" t="s">
        <v>1299</v>
      </c>
      <c r="B653" s="14" t="s">
        <v>1300</v>
      </c>
      <c r="C653" s="14">
        <v>1</v>
      </c>
      <c r="D653" s="14">
        <v>0</v>
      </c>
      <c r="E653" s="17">
        <v>3991010</v>
      </c>
      <c r="F653" s="17">
        <v>0</v>
      </c>
      <c r="G653" s="17">
        <v>0</v>
      </c>
      <c r="H653" s="17">
        <v>0</v>
      </c>
      <c r="I653" s="17">
        <v>2148390</v>
      </c>
      <c r="J653" s="17">
        <v>2103600</v>
      </c>
      <c r="K653" s="17">
        <v>0</v>
      </c>
      <c r="L653" s="17">
        <v>0</v>
      </c>
      <c r="M653" s="17">
        <v>0</v>
      </c>
      <c r="N653" s="17">
        <v>0</v>
      </c>
      <c r="O653" s="17">
        <v>0</v>
      </c>
      <c r="P653" s="17">
        <v>1129753</v>
      </c>
      <c r="Q653" s="17">
        <v>157077</v>
      </c>
      <c r="R653" s="17">
        <v>81261</v>
      </c>
      <c r="S653" s="17">
        <v>53389</v>
      </c>
      <c r="T653" s="17">
        <v>22275</v>
      </c>
      <c r="U653" s="17">
        <v>212380</v>
      </c>
      <c r="V653" s="17">
        <v>21218</v>
      </c>
      <c r="W653" s="17">
        <v>0</v>
      </c>
      <c r="X653" s="17">
        <v>0</v>
      </c>
      <c r="Y653" s="17">
        <v>29997</v>
      </c>
      <c r="Z653" s="17">
        <v>0</v>
      </c>
      <c r="AA653" s="17">
        <v>9950350</v>
      </c>
      <c r="AB653" s="17">
        <v>0</v>
      </c>
    </row>
    <row r="654" spans="1:28" x14ac:dyDescent="0.3">
      <c r="A654" s="15" t="s">
        <v>1301</v>
      </c>
      <c r="B654" s="14" t="s">
        <v>1302</v>
      </c>
      <c r="C654" s="14">
        <v>1</v>
      </c>
      <c r="D654" s="14">
        <v>0</v>
      </c>
      <c r="E654" s="17">
        <v>35544303</v>
      </c>
      <c r="F654" s="17">
        <v>0</v>
      </c>
      <c r="G654" s="17">
        <v>663963</v>
      </c>
      <c r="H654" s="17">
        <v>25839</v>
      </c>
      <c r="I654" s="17">
        <v>4519823</v>
      </c>
      <c r="J654" s="17">
        <v>4531058</v>
      </c>
      <c r="K654" s="17">
        <v>0</v>
      </c>
      <c r="L654" s="17">
        <v>0</v>
      </c>
      <c r="M654" s="17">
        <v>0</v>
      </c>
      <c r="N654" s="17">
        <v>0</v>
      </c>
      <c r="O654" s="17">
        <v>0</v>
      </c>
      <c r="P654" s="17">
        <v>5510176</v>
      </c>
      <c r="Q654" s="17">
        <v>366051</v>
      </c>
      <c r="R654" s="17">
        <v>766150</v>
      </c>
      <c r="S654" s="17">
        <v>187535</v>
      </c>
      <c r="T654" s="17">
        <v>78243</v>
      </c>
      <c r="U654" s="17">
        <v>681933</v>
      </c>
      <c r="V654" s="17">
        <v>135424</v>
      </c>
      <c r="W654" s="17">
        <v>0</v>
      </c>
      <c r="X654" s="17">
        <v>1450654</v>
      </c>
      <c r="Y654" s="17">
        <v>0</v>
      </c>
      <c r="Z654" s="17">
        <v>0</v>
      </c>
      <c r="AA654" s="17">
        <v>54461152</v>
      </c>
      <c r="AB654" s="17">
        <v>0</v>
      </c>
    </row>
    <row r="655" spans="1:28" x14ac:dyDescent="0.3">
      <c r="A655" s="15" t="s">
        <v>1303</v>
      </c>
      <c r="B655" s="14" t="s">
        <v>1304</v>
      </c>
      <c r="C655" s="14">
        <v>1</v>
      </c>
      <c r="D655" s="14">
        <v>0</v>
      </c>
      <c r="E655" s="17">
        <v>2073682</v>
      </c>
      <c r="F655" s="17">
        <v>0</v>
      </c>
      <c r="G655" s="17">
        <v>0</v>
      </c>
      <c r="H655" s="17">
        <v>0</v>
      </c>
      <c r="I655" s="17">
        <v>367843</v>
      </c>
      <c r="J655" s="17">
        <v>79368</v>
      </c>
      <c r="K655" s="17">
        <v>0</v>
      </c>
      <c r="L655" s="17">
        <v>0</v>
      </c>
      <c r="M655" s="17">
        <v>0</v>
      </c>
      <c r="N655" s="17">
        <v>0</v>
      </c>
      <c r="O655" s="17">
        <v>0</v>
      </c>
      <c r="P655" s="17">
        <v>1509867</v>
      </c>
      <c r="Q655" s="17">
        <v>10904</v>
      </c>
      <c r="R655" s="17">
        <v>61045</v>
      </c>
      <c r="S655" s="17">
        <v>34230</v>
      </c>
      <c r="T655" s="17">
        <v>14281</v>
      </c>
      <c r="U655" s="17">
        <v>136771</v>
      </c>
      <c r="V655" s="17">
        <v>0</v>
      </c>
      <c r="W655" s="17">
        <v>0</v>
      </c>
      <c r="X655" s="17">
        <v>0</v>
      </c>
      <c r="Y655" s="17">
        <v>2184</v>
      </c>
      <c r="Z655" s="17">
        <v>0</v>
      </c>
      <c r="AA655" s="17">
        <v>4290175</v>
      </c>
      <c r="AB655" s="17">
        <v>0</v>
      </c>
    </row>
    <row r="656" spans="1:28" x14ac:dyDescent="0.3">
      <c r="A656" s="15" t="s">
        <v>1305</v>
      </c>
      <c r="B656" s="14" t="s">
        <v>1306</v>
      </c>
      <c r="C656" s="14">
        <v>1</v>
      </c>
      <c r="D656" s="14">
        <v>0</v>
      </c>
      <c r="E656" s="17">
        <v>1464684</v>
      </c>
      <c r="F656" s="17">
        <v>0</v>
      </c>
      <c r="G656" s="17">
        <v>100000</v>
      </c>
      <c r="H656" s="17">
        <v>0</v>
      </c>
      <c r="I656" s="17">
        <v>359868</v>
      </c>
      <c r="J656" s="17">
        <v>163869</v>
      </c>
      <c r="K656" s="17">
        <v>0</v>
      </c>
      <c r="L656" s="17">
        <v>0</v>
      </c>
      <c r="M656" s="17">
        <v>0</v>
      </c>
      <c r="N656" s="17">
        <v>0</v>
      </c>
      <c r="O656" s="17">
        <v>0</v>
      </c>
      <c r="P656" s="17">
        <v>623336</v>
      </c>
      <c r="Q656" s="17">
        <v>67587</v>
      </c>
      <c r="R656" s="17">
        <v>52365</v>
      </c>
      <c r="S656" s="17">
        <v>15310</v>
      </c>
      <c r="T656" s="17">
        <v>6387</v>
      </c>
      <c r="U656" s="17">
        <v>61454</v>
      </c>
      <c r="V656" s="17">
        <v>1138</v>
      </c>
      <c r="W656" s="17">
        <v>0</v>
      </c>
      <c r="X656" s="17">
        <v>0</v>
      </c>
      <c r="Y656" s="17">
        <v>1304</v>
      </c>
      <c r="Z656" s="17">
        <v>0</v>
      </c>
      <c r="AA656" s="17">
        <v>2917302</v>
      </c>
      <c r="AB656" s="17">
        <v>0</v>
      </c>
    </row>
    <row r="657" spans="1:28" x14ac:dyDescent="0.3">
      <c r="A657" s="15" t="s">
        <v>1307</v>
      </c>
      <c r="B657" s="14" t="s">
        <v>1308</v>
      </c>
      <c r="C657" s="14">
        <v>1</v>
      </c>
      <c r="D657" s="14">
        <v>0</v>
      </c>
      <c r="E657" s="17">
        <v>18266308</v>
      </c>
      <c r="F657" s="17">
        <v>0</v>
      </c>
      <c r="G657" s="17">
        <v>299227</v>
      </c>
      <c r="H657" s="17">
        <v>0</v>
      </c>
      <c r="I657" s="17">
        <v>3585933</v>
      </c>
      <c r="J657" s="17">
        <v>3196550</v>
      </c>
      <c r="K657" s="17">
        <v>0</v>
      </c>
      <c r="L657" s="17">
        <v>0</v>
      </c>
      <c r="M657" s="17">
        <v>0</v>
      </c>
      <c r="N657" s="17">
        <v>0</v>
      </c>
      <c r="O657" s="17">
        <v>0</v>
      </c>
      <c r="P657" s="17">
        <v>2787969</v>
      </c>
      <c r="Q657" s="17">
        <v>214237</v>
      </c>
      <c r="R657" s="17">
        <v>314758</v>
      </c>
      <c r="S657" s="17">
        <v>76683</v>
      </c>
      <c r="T657" s="17">
        <v>31993</v>
      </c>
      <c r="U657" s="17">
        <v>295619</v>
      </c>
      <c r="V657" s="17">
        <v>66896</v>
      </c>
      <c r="W657" s="17">
        <v>0</v>
      </c>
      <c r="X657" s="17">
        <v>2991410</v>
      </c>
      <c r="Y657" s="17">
        <v>0</v>
      </c>
      <c r="Z657" s="17">
        <v>0</v>
      </c>
      <c r="AA657" s="17">
        <v>32127583</v>
      </c>
      <c r="AB657" s="17">
        <v>0</v>
      </c>
    </row>
    <row r="658" spans="1:28" x14ac:dyDescent="0.3">
      <c r="A658" s="15" t="s">
        <v>1309</v>
      </c>
      <c r="B658" s="14" t="s">
        <v>1310</v>
      </c>
      <c r="C658" s="14">
        <v>1</v>
      </c>
      <c r="D658" s="14">
        <v>0</v>
      </c>
      <c r="E658" s="17">
        <v>1587394</v>
      </c>
      <c r="F658" s="17">
        <v>0</v>
      </c>
      <c r="G658" s="17">
        <v>100000</v>
      </c>
      <c r="H658" s="17">
        <v>0</v>
      </c>
      <c r="I658" s="17">
        <v>683335</v>
      </c>
      <c r="J658" s="17">
        <v>341546</v>
      </c>
      <c r="K658" s="17">
        <v>0</v>
      </c>
      <c r="L658" s="17">
        <v>0</v>
      </c>
      <c r="M658" s="17">
        <v>0</v>
      </c>
      <c r="N658" s="17">
        <v>0</v>
      </c>
      <c r="O658" s="17">
        <v>0</v>
      </c>
      <c r="P658" s="17">
        <v>950367</v>
      </c>
      <c r="Q658" s="17">
        <v>6595</v>
      </c>
      <c r="R658" s="17">
        <v>42670</v>
      </c>
      <c r="S658" s="17">
        <v>20373</v>
      </c>
      <c r="T658" s="17">
        <v>8500</v>
      </c>
      <c r="U658" s="17">
        <v>78463</v>
      </c>
      <c r="V658" s="17">
        <v>7340</v>
      </c>
      <c r="W658" s="17">
        <v>0</v>
      </c>
      <c r="X658" s="17">
        <v>0</v>
      </c>
      <c r="Y658" s="17">
        <v>9736</v>
      </c>
      <c r="Z658" s="17">
        <v>0</v>
      </c>
      <c r="AA658" s="17">
        <v>3836319</v>
      </c>
      <c r="AB658" s="17">
        <v>0</v>
      </c>
    </row>
    <row r="659" spans="1:28" x14ac:dyDescent="0.3">
      <c r="A659" s="15" t="s">
        <v>1311</v>
      </c>
      <c r="B659" s="14" t="s">
        <v>1312</v>
      </c>
      <c r="C659" s="14">
        <v>1</v>
      </c>
      <c r="D659" s="14">
        <v>0</v>
      </c>
      <c r="E659" s="17">
        <v>35563641</v>
      </c>
      <c r="F659" s="17">
        <v>0</v>
      </c>
      <c r="G659" s="17">
        <v>613877</v>
      </c>
      <c r="H659" s="17">
        <v>0</v>
      </c>
      <c r="I659" s="17">
        <v>2425934</v>
      </c>
      <c r="J659" s="17">
        <v>3752617</v>
      </c>
      <c r="K659" s="17">
        <v>0</v>
      </c>
      <c r="L659" s="17">
        <v>0</v>
      </c>
      <c r="M659" s="17">
        <v>0</v>
      </c>
      <c r="N659" s="17">
        <v>0</v>
      </c>
      <c r="O659" s="17">
        <v>0</v>
      </c>
      <c r="P659" s="17">
        <v>2239991</v>
      </c>
      <c r="Q659" s="17">
        <v>2033870</v>
      </c>
      <c r="R659" s="17">
        <v>930281</v>
      </c>
      <c r="S659" s="17">
        <v>49929</v>
      </c>
      <c r="T659" s="17">
        <v>15409</v>
      </c>
      <c r="U659" s="17">
        <v>211273</v>
      </c>
      <c r="V659" s="17">
        <v>59688</v>
      </c>
      <c r="W659" s="17">
        <v>0</v>
      </c>
      <c r="X659" s="17">
        <v>764610</v>
      </c>
      <c r="Y659" s="17">
        <v>34452</v>
      </c>
      <c r="Z659" s="17">
        <v>0</v>
      </c>
      <c r="AA659" s="17">
        <v>48695572</v>
      </c>
      <c r="AB659" s="17">
        <v>0</v>
      </c>
    </row>
    <row r="660" spans="1:28" x14ac:dyDescent="0.3">
      <c r="A660" s="15" t="s">
        <v>1313</v>
      </c>
      <c r="B660" s="14" t="s">
        <v>1314</v>
      </c>
      <c r="C660" s="14">
        <v>1</v>
      </c>
      <c r="D660" s="14">
        <v>0</v>
      </c>
      <c r="E660" s="17">
        <v>4357542</v>
      </c>
      <c r="F660" s="17">
        <v>0</v>
      </c>
      <c r="G660" s="17">
        <v>116596</v>
      </c>
      <c r="H660" s="17">
        <v>0</v>
      </c>
      <c r="I660" s="17">
        <v>353780</v>
      </c>
      <c r="J660" s="17">
        <v>1190373</v>
      </c>
      <c r="K660" s="17">
        <v>0</v>
      </c>
      <c r="L660" s="17">
        <v>0</v>
      </c>
      <c r="M660" s="17">
        <v>0</v>
      </c>
      <c r="N660" s="17">
        <v>0</v>
      </c>
      <c r="O660" s="17">
        <v>0</v>
      </c>
      <c r="P660" s="17">
        <v>1748853</v>
      </c>
      <c r="Q660" s="17">
        <v>95900</v>
      </c>
      <c r="R660" s="17">
        <v>44378</v>
      </c>
      <c r="S660" s="17">
        <v>41900</v>
      </c>
      <c r="T660" s="17">
        <v>17481</v>
      </c>
      <c r="U660" s="17">
        <v>166188</v>
      </c>
      <c r="V660" s="17">
        <v>24436</v>
      </c>
      <c r="W660" s="17">
        <v>0</v>
      </c>
      <c r="X660" s="17">
        <v>329400</v>
      </c>
      <c r="Y660" s="17">
        <v>0</v>
      </c>
      <c r="Z660" s="17">
        <v>0</v>
      </c>
      <c r="AA660" s="17">
        <v>8486827</v>
      </c>
      <c r="AB660" s="17">
        <v>0</v>
      </c>
    </row>
    <row r="661" spans="1:28" x14ac:dyDescent="0.3">
      <c r="A661" s="15" t="s">
        <v>1315</v>
      </c>
      <c r="B661" s="14" t="s">
        <v>1316</v>
      </c>
      <c r="C661" s="14">
        <v>1</v>
      </c>
      <c r="D661" s="14">
        <v>0</v>
      </c>
      <c r="E661" s="17">
        <v>2155444</v>
      </c>
      <c r="F661" s="17">
        <v>0</v>
      </c>
      <c r="G661" s="17">
        <v>0</v>
      </c>
      <c r="H661" s="17">
        <v>0</v>
      </c>
      <c r="I661" s="17">
        <v>96631</v>
      </c>
      <c r="J661" s="17">
        <v>161955</v>
      </c>
      <c r="K661" s="17">
        <v>0</v>
      </c>
      <c r="L661" s="17">
        <v>0</v>
      </c>
      <c r="M661" s="17">
        <v>0</v>
      </c>
      <c r="N661" s="17">
        <v>0</v>
      </c>
      <c r="O661" s="17">
        <v>0</v>
      </c>
      <c r="P661" s="17">
        <v>353316</v>
      </c>
      <c r="Q661" s="17">
        <v>98204</v>
      </c>
      <c r="R661" s="17">
        <v>18649</v>
      </c>
      <c r="S661" s="17">
        <v>63740</v>
      </c>
      <c r="T661" s="17">
        <v>26593</v>
      </c>
      <c r="U661" s="17">
        <v>207429</v>
      </c>
      <c r="V661" s="17">
        <v>0</v>
      </c>
      <c r="W661" s="17">
        <v>0</v>
      </c>
      <c r="X661" s="17">
        <v>0</v>
      </c>
      <c r="Y661" s="17">
        <v>12145</v>
      </c>
      <c r="Z661" s="17">
        <v>0</v>
      </c>
      <c r="AA661" s="17">
        <v>3194106</v>
      </c>
      <c r="AB661" s="17">
        <v>12582</v>
      </c>
    </row>
    <row r="662" spans="1:28" x14ac:dyDescent="0.3">
      <c r="A662" s="15" t="s">
        <v>1317</v>
      </c>
      <c r="B662" s="14" t="s">
        <v>1318</v>
      </c>
      <c r="C662" s="14">
        <v>1</v>
      </c>
      <c r="D662" s="14">
        <v>0</v>
      </c>
      <c r="E662" s="17">
        <v>2078757</v>
      </c>
      <c r="F662" s="17">
        <v>0</v>
      </c>
      <c r="G662" s="17">
        <v>0</v>
      </c>
      <c r="H662" s="17">
        <v>0</v>
      </c>
      <c r="I662" s="17">
        <v>210608</v>
      </c>
      <c r="J662" s="17">
        <v>490987</v>
      </c>
      <c r="K662" s="17">
        <v>0</v>
      </c>
      <c r="L662" s="17">
        <v>0</v>
      </c>
      <c r="M662" s="17">
        <v>0</v>
      </c>
      <c r="N662" s="17">
        <v>0</v>
      </c>
      <c r="O662" s="17">
        <v>0</v>
      </c>
      <c r="P662" s="17">
        <v>313431</v>
      </c>
      <c r="Q662" s="17">
        <v>98414</v>
      </c>
      <c r="R662" s="17">
        <v>116966</v>
      </c>
      <c r="S662" s="17">
        <v>23085</v>
      </c>
      <c r="T662" s="17">
        <v>9631</v>
      </c>
      <c r="U662" s="17">
        <v>95880</v>
      </c>
      <c r="V662" s="17">
        <v>6974</v>
      </c>
      <c r="W662" s="17">
        <v>0</v>
      </c>
      <c r="X662" s="17">
        <v>167400</v>
      </c>
      <c r="Y662" s="17">
        <v>0</v>
      </c>
      <c r="Z662" s="17">
        <v>0</v>
      </c>
      <c r="AA662" s="17">
        <v>3612133</v>
      </c>
      <c r="AB662" s="17">
        <v>0</v>
      </c>
    </row>
    <row r="663" spans="1:28" x14ac:dyDescent="0.3">
      <c r="A663" s="15" t="s">
        <v>1319</v>
      </c>
      <c r="B663" s="14" t="s">
        <v>1320</v>
      </c>
      <c r="C663" s="14">
        <v>1</v>
      </c>
      <c r="D663" s="14">
        <v>0</v>
      </c>
      <c r="E663" s="17">
        <v>28862635</v>
      </c>
      <c r="F663" s="17">
        <v>0</v>
      </c>
      <c r="G663" s="17">
        <v>845434</v>
      </c>
      <c r="H663" s="17">
        <v>0</v>
      </c>
      <c r="I663" s="17">
        <v>2173723</v>
      </c>
      <c r="J663" s="17">
        <v>4512601</v>
      </c>
      <c r="K663" s="17">
        <v>0</v>
      </c>
      <c r="L663" s="17">
        <v>0</v>
      </c>
      <c r="M663" s="17">
        <v>0</v>
      </c>
      <c r="N663" s="17">
        <v>0</v>
      </c>
      <c r="O663" s="17">
        <v>0</v>
      </c>
      <c r="P663" s="17">
        <v>2125931</v>
      </c>
      <c r="Q663" s="17">
        <v>2197899</v>
      </c>
      <c r="R663" s="17">
        <v>343849</v>
      </c>
      <c r="S663" s="17">
        <v>72923</v>
      </c>
      <c r="T663" s="17">
        <v>30183</v>
      </c>
      <c r="U663" s="17">
        <v>298532</v>
      </c>
      <c r="V663" s="17">
        <v>71744</v>
      </c>
      <c r="W663" s="17">
        <v>0</v>
      </c>
      <c r="X663" s="17">
        <v>2100000</v>
      </c>
      <c r="Y663" s="17">
        <v>0</v>
      </c>
      <c r="Z663" s="17">
        <v>0</v>
      </c>
      <c r="AA663" s="17">
        <v>43635454</v>
      </c>
      <c r="AB663" s="17">
        <v>0</v>
      </c>
    </row>
    <row r="664" spans="1:28" x14ac:dyDescent="0.3">
      <c r="A664" s="15" t="s">
        <v>1321</v>
      </c>
      <c r="B664" s="14" t="s">
        <v>1322</v>
      </c>
      <c r="C664" s="14">
        <v>1</v>
      </c>
      <c r="D664" s="14">
        <v>0</v>
      </c>
      <c r="E664" s="17">
        <v>1665469</v>
      </c>
      <c r="F664" s="17">
        <v>0</v>
      </c>
      <c r="G664" s="17">
        <v>100000</v>
      </c>
      <c r="H664" s="17">
        <v>0</v>
      </c>
      <c r="I664" s="17">
        <v>329651</v>
      </c>
      <c r="J664" s="17">
        <v>699633</v>
      </c>
      <c r="K664" s="17">
        <v>0</v>
      </c>
      <c r="L664" s="17">
        <v>0</v>
      </c>
      <c r="M664" s="17">
        <v>0</v>
      </c>
      <c r="N664" s="17">
        <v>0</v>
      </c>
      <c r="O664" s="17">
        <v>0</v>
      </c>
      <c r="P664" s="17">
        <v>611049</v>
      </c>
      <c r="Q664" s="17">
        <v>0</v>
      </c>
      <c r="R664" s="17">
        <v>13086</v>
      </c>
      <c r="S664" s="17">
        <v>20029</v>
      </c>
      <c r="T664" s="17">
        <v>1325</v>
      </c>
      <c r="U664" s="17">
        <v>23558</v>
      </c>
      <c r="V664" s="17">
        <v>0</v>
      </c>
      <c r="W664" s="17">
        <v>0</v>
      </c>
      <c r="X664" s="17">
        <v>0</v>
      </c>
      <c r="Y664" s="17">
        <v>0</v>
      </c>
      <c r="Z664" s="17">
        <v>0</v>
      </c>
      <c r="AA664" s="17">
        <v>3463800</v>
      </c>
      <c r="AB664" s="17">
        <v>0</v>
      </c>
    </row>
    <row r="665" spans="1:28" x14ac:dyDescent="0.3">
      <c r="A665" s="15" t="s">
        <v>1323</v>
      </c>
      <c r="B665" s="14" t="s">
        <v>1324</v>
      </c>
      <c r="C665" s="14">
        <v>0</v>
      </c>
      <c r="D665" s="14">
        <v>0</v>
      </c>
      <c r="E665" s="17">
        <v>0</v>
      </c>
      <c r="F665" s="17">
        <v>0</v>
      </c>
      <c r="G665" s="17">
        <v>0</v>
      </c>
      <c r="H665" s="17">
        <v>0</v>
      </c>
      <c r="I665" s="17">
        <v>0</v>
      </c>
      <c r="J665" s="17">
        <v>0</v>
      </c>
      <c r="K665" s="17">
        <v>0</v>
      </c>
      <c r="L665" s="17">
        <v>0</v>
      </c>
      <c r="M665" s="17">
        <v>0</v>
      </c>
      <c r="N665" s="17">
        <v>0</v>
      </c>
      <c r="O665" s="17">
        <v>0</v>
      </c>
      <c r="P665" s="17">
        <v>0</v>
      </c>
      <c r="Q665" s="17">
        <v>0</v>
      </c>
      <c r="R665" s="17">
        <v>0</v>
      </c>
      <c r="S665" s="17">
        <v>0</v>
      </c>
      <c r="T665" s="17">
        <v>0</v>
      </c>
      <c r="U665" s="17">
        <v>0</v>
      </c>
      <c r="V665" s="17">
        <v>0</v>
      </c>
      <c r="W665" s="17">
        <v>0</v>
      </c>
      <c r="X665" s="17">
        <v>0</v>
      </c>
      <c r="Y665" s="17">
        <v>0</v>
      </c>
      <c r="Z665" s="17">
        <v>0</v>
      </c>
      <c r="AA665" s="17">
        <v>0</v>
      </c>
      <c r="AB665" s="17">
        <v>0</v>
      </c>
    </row>
    <row r="666" spans="1:28" x14ac:dyDescent="0.3">
      <c r="A666" s="15" t="s">
        <v>1325</v>
      </c>
      <c r="B666" s="14" t="s">
        <v>1326</v>
      </c>
      <c r="C666" s="14">
        <v>1</v>
      </c>
      <c r="D666" s="14">
        <v>0</v>
      </c>
      <c r="E666" s="17">
        <v>5750296</v>
      </c>
      <c r="F666" s="17">
        <v>0</v>
      </c>
      <c r="G666" s="17">
        <v>141256</v>
      </c>
      <c r="H666" s="17">
        <v>0</v>
      </c>
      <c r="I666" s="17">
        <v>1876182</v>
      </c>
      <c r="J666" s="17">
        <v>1896000</v>
      </c>
      <c r="K666" s="17">
        <v>0</v>
      </c>
      <c r="L666" s="17">
        <v>0</v>
      </c>
      <c r="M666" s="17">
        <v>0</v>
      </c>
      <c r="N666" s="17">
        <v>0</v>
      </c>
      <c r="O666" s="17">
        <v>0</v>
      </c>
      <c r="P666" s="17">
        <v>927590</v>
      </c>
      <c r="Q666" s="17">
        <v>289506</v>
      </c>
      <c r="R666" s="17">
        <v>308637</v>
      </c>
      <c r="S666" s="17">
        <v>51921</v>
      </c>
      <c r="T666" s="17">
        <v>21662</v>
      </c>
      <c r="U666" s="17">
        <v>169799</v>
      </c>
      <c r="V666" s="17">
        <v>23906</v>
      </c>
      <c r="W666" s="17">
        <v>0</v>
      </c>
      <c r="X666" s="17">
        <v>237600</v>
      </c>
      <c r="Y666" s="17">
        <v>0</v>
      </c>
      <c r="Z666" s="17">
        <v>0</v>
      </c>
      <c r="AA666" s="17">
        <v>11694355</v>
      </c>
      <c r="AB666" s="17">
        <v>0</v>
      </c>
    </row>
    <row r="667" spans="1:28" x14ac:dyDescent="0.3">
      <c r="A667" s="15" t="s">
        <v>1327</v>
      </c>
      <c r="B667" s="14" t="s">
        <v>1328</v>
      </c>
      <c r="C667" s="14">
        <v>1</v>
      </c>
      <c r="D667" s="14">
        <v>0</v>
      </c>
      <c r="E667" s="17">
        <v>18803981</v>
      </c>
      <c r="F667" s="17">
        <v>0</v>
      </c>
      <c r="G667" s="17">
        <v>0</v>
      </c>
      <c r="H667" s="17">
        <v>0</v>
      </c>
      <c r="I667" s="17">
        <v>2193158</v>
      </c>
      <c r="J667" s="17">
        <v>3330173</v>
      </c>
      <c r="K667" s="17">
        <v>0</v>
      </c>
      <c r="L667" s="17">
        <v>0</v>
      </c>
      <c r="M667" s="17">
        <v>0</v>
      </c>
      <c r="N667" s="17">
        <v>0</v>
      </c>
      <c r="O667" s="17">
        <v>0</v>
      </c>
      <c r="P667" s="17">
        <v>4301013</v>
      </c>
      <c r="Q667" s="17">
        <v>562422</v>
      </c>
      <c r="R667" s="17">
        <v>444069</v>
      </c>
      <c r="S667" s="17">
        <v>143719</v>
      </c>
      <c r="T667" s="17">
        <v>59962</v>
      </c>
      <c r="U667" s="17">
        <v>474913</v>
      </c>
      <c r="V667" s="17">
        <v>52936</v>
      </c>
      <c r="W667" s="17">
        <v>0</v>
      </c>
      <c r="X667" s="17">
        <v>1986386</v>
      </c>
      <c r="Y667" s="17">
        <v>0</v>
      </c>
      <c r="Z667" s="17">
        <v>0</v>
      </c>
      <c r="AA667" s="17">
        <v>32352732</v>
      </c>
      <c r="AB667" s="17">
        <v>0</v>
      </c>
    </row>
    <row r="668" spans="1:28" x14ac:dyDescent="0.3">
      <c r="A668" s="15" t="s">
        <v>1329</v>
      </c>
      <c r="B668" s="14" t="s">
        <v>1330</v>
      </c>
      <c r="C668" s="14">
        <v>1</v>
      </c>
      <c r="D668" s="14">
        <v>1</v>
      </c>
      <c r="E668" s="17">
        <v>233925347</v>
      </c>
      <c r="F668" s="17">
        <v>1820446</v>
      </c>
      <c r="G668" s="17">
        <v>0</v>
      </c>
      <c r="H668" s="17">
        <v>42449</v>
      </c>
      <c r="I668" s="17">
        <v>19952188</v>
      </c>
      <c r="J668" s="17">
        <v>14115760</v>
      </c>
      <c r="K668" s="17">
        <v>0</v>
      </c>
      <c r="L668" s="17">
        <v>0</v>
      </c>
      <c r="M668" s="17">
        <v>949805</v>
      </c>
      <c r="N668" s="17">
        <v>6000230</v>
      </c>
      <c r="O668" s="17">
        <v>2167915</v>
      </c>
      <c r="P668" s="17">
        <v>0</v>
      </c>
      <c r="Q668" s="17">
        <v>9324714</v>
      </c>
      <c r="R668" s="17">
        <v>12181462</v>
      </c>
      <c r="S668" s="17">
        <v>411486</v>
      </c>
      <c r="T668" s="17">
        <v>171681</v>
      </c>
      <c r="U668" s="17">
        <v>1717735</v>
      </c>
      <c r="V668" s="17">
        <v>403504</v>
      </c>
      <c r="W668" s="17">
        <v>0</v>
      </c>
      <c r="X668" s="17">
        <v>12111980</v>
      </c>
      <c r="Y668" s="17">
        <v>552736</v>
      </c>
      <c r="Z668" s="17">
        <v>17500000</v>
      </c>
      <c r="AA668" s="17">
        <v>333349438</v>
      </c>
      <c r="AB668" s="17">
        <v>0</v>
      </c>
    </row>
    <row r="669" spans="1:28" x14ac:dyDescent="0.3">
      <c r="A669" s="15" t="s">
        <v>1331</v>
      </c>
      <c r="B669" s="14" t="s">
        <v>1332</v>
      </c>
      <c r="C669" s="14">
        <v>1</v>
      </c>
      <c r="D669" s="14">
        <v>0</v>
      </c>
      <c r="E669" s="17">
        <v>26143921</v>
      </c>
      <c r="F669" s="17">
        <v>0</v>
      </c>
      <c r="G669" s="17">
        <v>2416117</v>
      </c>
      <c r="H669" s="17">
        <v>0</v>
      </c>
      <c r="I669" s="17">
        <v>5377834</v>
      </c>
      <c r="J669" s="17">
        <v>3649108</v>
      </c>
      <c r="K669" s="17">
        <v>0</v>
      </c>
      <c r="L669" s="17">
        <v>0</v>
      </c>
      <c r="M669" s="17">
        <v>0</v>
      </c>
      <c r="N669" s="17">
        <v>0</v>
      </c>
      <c r="O669" s="17">
        <v>0</v>
      </c>
      <c r="P669" s="17">
        <v>3381110</v>
      </c>
      <c r="Q669" s="17">
        <v>814917</v>
      </c>
      <c r="R669" s="17">
        <v>701184</v>
      </c>
      <c r="S669" s="17">
        <v>85027</v>
      </c>
      <c r="T669" s="17">
        <v>35075</v>
      </c>
      <c r="U669" s="17">
        <v>331559</v>
      </c>
      <c r="V669" s="17">
        <v>75273</v>
      </c>
      <c r="W669" s="17">
        <v>0</v>
      </c>
      <c r="X669" s="17">
        <v>802447</v>
      </c>
      <c r="Y669" s="17">
        <v>108623</v>
      </c>
      <c r="Z669" s="17">
        <v>0</v>
      </c>
      <c r="AA669" s="17">
        <v>43922195</v>
      </c>
      <c r="AB669" s="17">
        <v>0</v>
      </c>
    </row>
    <row r="670" spans="1:28" x14ac:dyDescent="0.3">
      <c r="A670" s="15" t="s">
        <v>1333</v>
      </c>
      <c r="B670" s="14" t="s">
        <v>1334</v>
      </c>
      <c r="C670" s="14">
        <v>1</v>
      </c>
      <c r="D670" s="14">
        <v>0</v>
      </c>
      <c r="E670" s="17">
        <v>10246231</v>
      </c>
      <c r="F670" s="17">
        <v>0</v>
      </c>
      <c r="G670" s="17">
        <v>1020367</v>
      </c>
      <c r="H670" s="17">
        <v>0</v>
      </c>
      <c r="I670" s="17">
        <v>2805154</v>
      </c>
      <c r="J670" s="17">
        <v>2164150</v>
      </c>
      <c r="K670" s="17">
        <v>0</v>
      </c>
      <c r="L670" s="17">
        <v>0</v>
      </c>
      <c r="M670" s="17">
        <v>0</v>
      </c>
      <c r="N670" s="17">
        <v>0</v>
      </c>
      <c r="O670" s="17">
        <v>0</v>
      </c>
      <c r="P670" s="17">
        <v>917828</v>
      </c>
      <c r="Q670" s="17">
        <v>361008</v>
      </c>
      <c r="R670" s="17">
        <v>249394</v>
      </c>
      <c r="S670" s="17">
        <v>59426</v>
      </c>
      <c r="T670" s="17">
        <v>14450</v>
      </c>
      <c r="U670" s="17">
        <v>209759</v>
      </c>
      <c r="V670" s="17">
        <v>45697</v>
      </c>
      <c r="W670" s="17">
        <v>0</v>
      </c>
      <c r="X670" s="17">
        <v>475200</v>
      </c>
      <c r="Y670" s="17">
        <v>48982</v>
      </c>
      <c r="Z670" s="17">
        <v>0</v>
      </c>
      <c r="AA670" s="17">
        <v>18617646</v>
      </c>
      <c r="AB670" s="17">
        <v>0</v>
      </c>
    </row>
    <row r="671" spans="1:28" x14ac:dyDescent="0.3">
      <c r="A671" s="15" t="s">
        <v>1335</v>
      </c>
      <c r="B671" s="14" t="s">
        <v>1336</v>
      </c>
      <c r="C671" s="14">
        <v>1</v>
      </c>
      <c r="D671" s="14">
        <v>0</v>
      </c>
      <c r="E671" s="17">
        <v>12650919</v>
      </c>
      <c r="F671" s="17">
        <v>0</v>
      </c>
      <c r="G671" s="17">
        <v>0</v>
      </c>
      <c r="H671" s="17">
        <v>0</v>
      </c>
      <c r="I671" s="17">
        <v>1206298</v>
      </c>
      <c r="J671" s="17">
        <v>712384</v>
      </c>
      <c r="K671" s="17">
        <v>0</v>
      </c>
      <c r="L671" s="17">
        <v>0</v>
      </c>
      <c r="M671" s="17">
        <v>0</v>
      </c>
      <c r="N671" s="17">
        <v>0</v>
      </c>
      <c r="O671" s="17">
        <v>0</v>
      </c>
      <c r="P671" s="17">
        <v>1532906</v>
      </c>
      <c r="Q671" s="17">
        <v>267040</v>
      </c>
      <c r="R671" s="17">
        <v>72990</v>
      </c>
      <c r="S671" s="17">
        <v>17272</v>
      </c>
      <c r="T671" s="17">
        <v>7206</v>
      </c>
      <c r="U671" s="17">
        <v>69667</v>
      </c>
      <c r="V671" s="17">
        <v>19728</v>
      </c>
      <c r="W671" s="17">
        <v>0</v>
      </c>
      <c r="X671" s="17">
        <v>360753</v>
      </c>
      <c r="Y671" s="17">
        <v>0</v>
      </c>
      <c r="Z671" s="17">
        <v>0</v>
      </c>
      <c r="AA671" s="17">
        <v>16917163</v>
      </c>
      <c r="AB671" s="17">
        <v>0</v>
      </c>
    </row>
    <row r="672" spans="1:28" x14ac:dyDescent="0.3">
      <c r="A672" s="15" t="s">
        <v>1337</v>
      </c>
      <c r="B672" s="14" t="s">
        <v>1338</v>
      </c>
      <c r="C672" s="14">
        <v>1</v>
      </c>
      <c r="D672" s="14">
        <v>0</v>
      </c>
      <c r="E672" s="17">
        <v>11175268</v>
      </c>
      <c r="F672" s="17">
        <v>0</v>
      </c>
      <c r="G672" s="17">
        <v>0</v>
      </c>
      <c r="H672" s="17">
        <v>0</v>
      </c>
      <c r="I672" s="17">
        <v>908875</v>
      </c>
      <c r="J672" s="17">
        <v>1710651</v>
      </c>
      <c r="K672" s="17">
        <v>0</v>
      </c>
      <c r="L672" s="17">
        <v>0</v>
      </c>
      <c r="M672" s="17">
        <v>0</v>
      </c>
      <c r="N672" s="17">
        <v>0</v>
      </c>
      <c r="O672" s="17">
        <v>0</v>
      </c>
      <c r="P672" s="17">
        <v>1021447</v>
      </c>
      <c r="Q672" s="17">
        <v>33993</v>
      </c>
      <c r="R672" s="17">
        <v>120150</v>
      </c>
      <c r="S672" s="17">
        <v>13003</v>
      </c>
      <c r="T672" s="17">
        <v>5425</v>
      </c>
      <c r="U672" s="17">
        <v>48173</v>
      </c>
      <c r="V672" s="17">
        <v>16595</v>
      </c>
      <c r="W672" s="17">
        <v>0</v>
      </c>
      <c r="X672" s="17">
        <v>160471</v>
      </c>
      <c r="Y672" s="17">
        <v>0</v>
      </c>
      <c r="Z672" s="17">
        <v>0</v>
      </c>
      <c r="AA672" s="17">
        <v>15214051</v>
      </c>
      <c r="AB672" s="17">
        <v>0</v>
      </c>
    </row>
    <row r="673" spans="1:28" x14ac:dyDescent="0.3">
      <c r="A673" s="15" t="s">
        <v>1339</v>
      </c>
      <c r="B673" s="14" t="s">
        <v>1340</v>
      </c>
      <c r="C673" s="14">
        <v>1</v>
      </c>
      <c r="D673" s="14">
        <v>0</v>
      </c>
      <c r="E673" s="17">
        <v>1713907</v>
      </c>
      <c r="F673" s="17">
        <v>0</v>
      </c>
      <c r="G673" s="17">
        <v>0</v>
      </c>
      <c r="H673" s="17">
        <v>0</v>
      </c>
      <c r="I673" s="17">
        <v>365464</v>
      </c>
      <c r="J673" s="17">
        <v>229111</v>
      </c>
      <c r="K673" s="17">
        <v>0</v>
      </c>
      <c r="L673" s="17">
        <v>0</v>
      </c>
      <c r="M673" s="17">
        <v>0</v>
      </c>
      <c r="N673" s="17">
        <v>0</v>
      </c>
      <c r="O673" s="17">
        <v>0</v>
      </c>
      <c r="P673" s="17">
        <v>284642</v>
      </c>
      <c r="Q673" s="17">
        <v>25248</v>
      </c>
      <c r="R673" s="17">
        <v>0</v>
      </c>
      <c r="S673" s="17">
        <v>1888</v>
      </c>
      <c r="T673" s="17">
        <v>787</v>
      </c>
      <c r="U673" s="17">
        <v>10602</v>
      </c>
      <c r="V673" s="17">
        <v>1757</v>
      </c>
      <c r="W673" s="17">
        <v>0</v>
      </c>
      <c r="X673" s="17">
        <v>0</v>
      </c>
      <c r="Y673" s="17">
        <v>0</v>
      </c>
      <c r="Z673" s="17">
        <v>0</v>
      </c>
      <c r="AA673" s="17">
        <v>2633406</v>
      </c>
      <c r="AB673" s="17">
        <v>0</v>
      </c>
    </row>
    <row r="674" spans="1:28" x14ac:dyDescent="0.3">
      <c r="A674" s="15" t="s">
        <v>1341</v>
      </c>
      <c r="B674" s="14" t="s">
        <v>1342</v>
      </c>
      <c r="C674" s="14">
        <v>1</v>
      </c>
      <c r="D674" s="14">
        <v>0</v>
      </c>
      <c r="E674" s="17">
        <v>7971904</v>
      </c>
      <c r="F674" s="17">
        <v>0</v>
      </c>
      <c r="G674" s="17">
        <v>0</v>
      </c>
      <c r="H674" s="17">
        <v>0</v>
      </c>
      <c r="I674" s="17">
        <v>687937</v>
      </c>
      <c r="J674" s="17">
        <v>1804931</v>
      </c>
      <c r="K674" s="17">
        <v>0</v>
      </c>
      <c r="L674" s="17">
        <v>0</v>
      </c>
      <c r="M674" s="17">
        <v>0</v>
      </c>
      <c r="N674" s="17">
        <v>0</v>
      </c>
      <c r="O674" s="17">
        <v>0</v>
      </c>
      <c r="P674" s="17">
        <v>984838</v>
      </c>
      <c r="Q674" s="17">
        <v>165681</v>
      </c>
      <c r="R674" s="17">
        <v>202004</v>
      </c>
      <c r="S674" s="17">
        <v>13677</v>
      </c>
      <c r="T674" s="17">
        <v>5431</v>
      </c>
      <c r="U674" s="17">
        <v>48231</v>
      </c>
      <c r="V674" s="17">
        <v>15887</v>
      </c>
      <c r="W674" s="17">
        <v>0</v>
      </c>
      <c r="X674" s="17">
        <v>93758</v>
      </c>
      <c r="Y674" s="17">
        <v>0</v>
      </c>
      <c r="Z674" s="17">
        <v>0</v>
      </c>
      <c r="AA674" s="17">
        <v>11994279</v>
      </c>
      <c r="AB674" s="17">
        <v>0</v>
      </c>
    </row>
    <row r="675" spans="1:28" x14ac:dyDescent="0.3">
      <c r="A675" s="15" t="s">
        <v>1343</v>
      </c>
      <c r="B675" s="14" t="s">
        <v>1344</v>
      </c>
      <c r="C675" s="14">
        <v>1</v>
      </c>
      <c r="D675" s="14">
        <v>0</v>
      </c>
      <c r="E675" s="17">
        <v>8225765</v>
      </c>
      <c r="F675" s="17">
        <v>0</v>
      </c>
      <c r="G675" s="17">
        <v>0</v>
      </c>
      <c r="H675" s="17">
        <v>0</v>
      </c>
      <c r="I675" s="17">
        <v>703746</v>
      </c>
      <c r="J675" s="17">
        <v>1548772</v>
      </c>
      <c r="K675" s="17">
        <v>0</v>
      </c>
      <c r="L675" s="17">
        <v>0</v>
      </c>
      <c r="M675" s="17">
        <v>0</v>
      </c>
      <c r="N675" s="17">
        <v>0</v>
      </c>
      <c r="O675" s="17">
        <v>0</v>
      </c>
      <c r="P675" s="17">
        <v>1367619</v>
      </c>
      <c r="Q675" s="17">
        <v>142453</v>
      </c>
      <c r="R675" s="17">
        <v>105765</v>
      </c>
      <c r="S675" s="17">
        <v>12269</v>
      </c>
      <c r="T675" s="17">
        <v>5118</v>
      </c>
      <c r="U675" s="17">
        <v>49163</v>
      </c>
      <c r="V675" s="17">
        <v>15321</v>
      </c>
      <c r="W675" s="17">
        <v>0</v>
      </c>
      <c r="X675" s="17">
        <v>71123</v>
      </c>
      <c r="Y675" s="17">
        <v>0</v>
      </c>
      <c r="Z675" s="17">
        <v>0</v>
      </c>
      <c r="AA675" s="17">
        <v>12247114</v>
      </c>
      <c r="AB675" s="17">
        <v>0</v>
      </c>
    </row>
    <row r="676" spans="1:28" x14ac:dyDescent="0.3">
      <c r="A676" s="15" t="s">
        <v>1345</v>
      </c>
      <c r="B676" s="14" t="s">
        <v>1346</v>
      </c>
      <c r="C676" s="14">
        <v>1</v>
      </c>
      <c r="D676" s="14">
        <v>0</v>
      </c>
      <c r="E676" s="17">
        <v>11089909</v>
      </c>
      <c r="F676" s="17">
        <v>0</v>
      </c>
      <c r="G676" s="17">
        <v>200123</v>
      </c>
      <c r="H676" s="17">
        <v>0</v>
      </c>
      <c r="I676" s="17">
        <v>1227087</v>
      </c>
      <c r="J676" s="17">
        <v>2465893</v>
      </c>
      <c r="K676" s="17">
        <v>0</v>
      </c>
      <c r="L676" s="17">
        <v>0</v>
      </c>
      <c r="M676" s="17">
        <v>0</v>
      </c>
      <c r="N676" s="17">
        <v>0</v>
      </c>
      <c r="O676" s="17">
        <v>0</v>
      </c>
      <c r="P676" s="17">
        <v>513491</v>
      </c>
      <c r="Q676" s="17">
        <v>484686</v>
      </c>
      <c r="R676" s="17">
        <v>38661</v>
      </c>
      <c r="S676" s="17">
        <v>24283</v>
      </c>
      <c r="T676" s="17">
        <v>10131</v>
      </c>
      <c r="U676" s="17">
        <v>91439</v>
      </c>
      <c r="V676" s="17">
        <v>10357</v>
      </c>
      <c r="W676" s="17">
        <v>0</v>
      </c>
      <c r="X676" s="17">
        <v>443445</v>
      </c>
      <c r="Y676" s="17">
        <v>0</v>
      </c>
      <c r="Z676" s="17">
        <v>0</v>
      </c>
      <c r="AA676" s="17">
        <v>16599505</v>
      </c>
      <c r="AB676" s="17">
        <v>0</v>
      </c>
    </row>
    <row r="677" spans="1:28" x14ac:dyDescent="0.3">
      <c r="A677" s="15" t="s">
        <v>1347</v>
      </c>
      <c r="B677" s="14" t="s">
        <v>1348</v>
      </c>
      <c r="C677" s="14">
        <v>1</v>
      </c>
      <c r="D677" s="14">
        <v>0</v>
      </c>
      <c r="E677" s="17">
        <v>8151490</v>
      </c>
      <c r="F677" s="17">
        <v>0</v>
      </c>
      <c r="G677" s="17">
        <v>92174</v>
      </c>
      <c r="H677" s="17">
        <v>0</v>
      </c>
      <c r="I677" s="17">
        <v>890580</v>
      </c>
      <c r="J677" s="17">
        <v>1642937</v>
      </c>
      <c r="K677" s="17">
        <v>0</v>
      </c>
      <c r="L677" s="17">
        <v>0</v>
      </c>
      <c r="M677" s="17">
        <v>0</v>
      </c>
      <c r="N677" s="17">
        <v>0</v>
      </c>
      <c r="O677" s="17">
        <v>0</v>
      </c>
      <c r="P677" s="17">
        <v>562820</v>
      </c>
      <c r="Q677" s="17">
        <v>150949</v>
      </c>
      <c r="R677" s="17">
        <v>27323</v>
      </c>
      <c r="S677" s="17">
        <v>11925</v>
      </c>
      <c r="T677" s="17">
        <v>4975</v>
      </c>
      <c r="U677" s="17">
        <v>43979</v>
      </c>
      <c r="V677" s="17">
        <v>10692</v>
      </c>
      <c r="W677" s="17">
        <v>0</v>
      </c>
      <c r="X677" s="17">
        <v>517836</v>
      </c>
      <c r="Y677" s="17">
        <v>0</v>
      </c>
      <c r="Z677" s="17">
        <v>0</v>
      </c>
      <c r="AA677" s="17">
        <v>12107680</v>
      </c>
      <c r="AB677" s="17">
        <v>0</v>
      </c>
    </row>
    <row r="678" spans="1:28" x14ac:dyDescent="0.3">
      <c r="A678" s="18" t="s">
        <v>1355</v>
      </c>
      <c r="B678" s="14" t="s">
        <v>1356</v>
      </c>
      <c r="C678" s="14">
        <v>1</v>
      </c>
      <c r="D678" s="14">
        <v>1</v>
      </c>
      <c r="E678" s="17">
        <v>19657742150</v>
      </c>
      <c r="F678" s="17">
        <v>47221594</v>
      </c>
      <c r="G678" s="17">
        <v>218681933</v>
      </c>
      <c r="H678" s="17">
        <v>1078048</v>
      </c>
      <c r="I678" s="17">
        <v>1902975477</v>
      </c>
      <c r="J678" s="17">
        <v>3111542500</v>
      </c>
      <c r="K678" s="17">
        <v>16758666</v>
      </c>
      <c r="L678" s="17">
        <v>4491253</v>
      </c>
      <c r="M678" s="17">
        <v>34727704</v>
      </c>
      <c r="N678" s="17">
        <v>161320457</v>
      </c>
      <c r="O678" s="17">
        <v>58633103</v>
      </c>
      <c r="P678" s="17">
        <v>1029615603</v>
      </c>
      <c r="Q678" s="17">
        <v>562673030</v>
      </c>
      <c r="R678" s="17">
        <v>369511909</v>
      </c>
      <c r="S678" s="17">
        <v>42163965</v>
      </c>
      <c r="T678" s="17">
        <v>17083474</v>
      </c>
      <c r="U678" s="17">
        <v>162317834</v>
      </c>
      <c r="V678" s="17">
        <v>34478981</v>
      </c>
      <c r="W678" s="17">
        <v>1235524</v>
      </c>
      <c r="X678" s="17">
        <v>923263354</v>
      </c>
      <c r="Y678" s="17">
        <v>4285485</v>
      </c>
      <c r="Z678" s="17">
        <v>28271832</v>
      </c>
      <c r="AA678" s="17">
        <v>28390073876</v>
      </c>
      <c r="AB678" s="17">
        <v>10187619</v>
      </c>
    </row>
    <row r="679" spans="1:28" x14ac:dyDescent="0.3">
      <c r="A679" s="18" t="s">
        <v>1357</v>
      </c>
      <c r="B679" s="14" t="s">
        <v>1358</v>
      </c>
      <c r="C679" s="14">
        <v>1</v>
      </c>
      <c r="D679" s="14">
        <v>1</v>
      </c>
      <c r="E679" s="17">
        <v>158727860</v>
      </c>
      <c r="F679" s="17">
        <v>0</v>
      </c>
      <c r="G679" s="17">
        <v>4616391</v>
      </c>
      <c r="H679" s="17">
        <v>0</v>
      </c>
      <c r="I679" s="17">
        <v>43757438</v>
      </c>
      <c r="J679" s="17">
        <v>27987532</v>
      </c>
      <c r="K679" s="17">
        <v>1381077</v>
      </c>
      <c r="L679" s="17">
        <v>0</v>
      </c>
      <c r="M679" s="17">
        <v>0</v>
      </c>
      <c r="N679" s="17">
        <v>0</v>
      </c>
      <c r="O679" s="17">
        <v>0</v>
      </c>
      <c r="P679" s="17">
        <v>14978497</v>
      </c>
      <c r="Q679" s="17">
        <v>5389936</v>
      </c>
      <c r="R679" s="17">
        <v>2034959</v>
      </c>
      <c r="S679" s="17">
        <v>947860</v>
      </c>
      <c r="T679" s="17">
        <v>395469</v>
      </c>
      <c r="U679" s="17">
        <v>3583485</v>
      </c>
      <c r="V679" s="17">
        <v>528935</v>
      </c>
      <c r="W679" s="17">
        <v>0</v>
      </c>
      <c r="X679" s="17">
        <v>8726900</v>
      </c>
      <c r="Y679" s="17">
        <v>27682</v>
      </c>
      <c r="Z679" s="17">
        <v>0</v>
      </c>
      <c r="AA679" s="17">
        <v>273084021</v>
      </c>
      <c r="AB679" s="17">
        <v>0</v>
      </c>
    </row>
    <row r="680" spans="1:28" x14ac:dyDescent="0.3">
      <c r="A680" s="15" t="s">
        <v>1349</v>
      </c>
      <c r="B680" s="14" t="s">
        <v>1350</v>
      </c>
      <c r="C680" s="14">
        <v>1</v>
      </c>
      <c r="D680" s="14">
        <v>1</v>
      </c>
      <c r="E680" s="17">
        <v>19816470010</v>
      </c>
      <c r="F680" s="17">
        <v>47221594</v>
      </c>
      <c r="G680" s="17">
        <v>223298324</v>
      </c>
      <c r="H680" s="17">
        <v>1078048</v>
      </c>
      <c r="I680" s="17">
        <v>1946732915</v>
      </c>
      <c r="J680" s="17">
        <v>3139530032</v>
      </c>
      <c r="K680" s="17">
        <v>18139743</v>
      </c>
      <c r="L680" s="17">
        <v>4491253</v>
      </c>
      <c r="M680" s="17">
        <v>34727704</v>
      </c>
      <c r="N680" s="17">
        <v>161320457</v>
      </c>
      <c r="O680" s="17">
        <v>58633103</v>
      </c>
      <c r="P680" s="17">
        <v>1044594100</v>
      </c>
      <c r="Q680" s="17">
        <v>568062966</v>
      </c>
      <c r="R680" s="17">
        <v>371546868</v>
      </c>
      <c r="S680" s="17">
        <v>43111825</v>
      </c>
      <c r="T680" s="17">
        <v>17478943</v>
      </c>
      <c r="U680" s="17">
        <v>165901319</v>
      </c>
      <c r="V680" s="17">
        <v>35007916</v>
      </c>
      <c r="W680" s="17">
        <v>1235524</v>
      </c>
      <c r="X680" s="17">
        <v>931990254</v>
      </c>
      <c r="Y680" s="17">
        <v>4313167</v>
      </c>
      <c r="Z680" s="17">
        <v>28271832</v>
      </c>
      <c r="AA680" s="17">
        <v>28663157897</v>
      </c>
      <c r="AB680" s="17">
        <v>10187619</v>
      </c>
    </row>
  </sheetData>
  <hyperlinks>
    <hyperlink ref="A2" location="'Key'!B1" display="DACLB1" xr:uid="{1BE33011-84EA-422B-BF26-F716BE3CF9D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AC4AB-F464-41ED-9C1D-C308CB70B4D1}">
  <dimension ref="A1:AC680"/>
  <sheetViews>
    <sheetView workbookViewId="0">
      <selection activeCell="AC2" sqref="AC2"/>
    </sheetView>
  </sheetViews>
  <sheetFormatPr defaultRowHeight="14.4" x14ac:dyDescent="0.3"/>
  <sheetData>
    <row r="1" spans="1:29" s="14" customFormat="1" x14ac:dyDescent="0.3">
      <c r="A1" s="14">
        <v>1</v>
      </c>
      <c r="B1" s="14">
        <f>A1+1</f>
        <v>2</v>
      </c>
      <c r="C1" s="14">
        <f t="shared" ref="C1:AC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c r="AC1" s="14">
        <f t="shared" si="0"/>
        <v>29</v>
      </c>
    </row>
    <row r="2" spans="1:29" ht="129.6" x14ac:dyDescent="0.3">
      <c r="A2" s="19" t="s">
        <v>1419</v>
      </c>
      <c r="B2" s="14" t="s">
        <v>2852</v>
      </c>
      <c r="C2" s="14" t="s">
        <v>0</v>
      </c>
      <c r="D2" s="14" t="s">
        <v>1</v>
      </c>
      <c r="E2" s="16" t="s">
        <v>2853</v>
      </c>
      <c r="F2" s="16" t="s">
        <v>2854</v>
      </c>
      <c r="G2" s="16" t="s">
        <v>2855</v>
      </c>
      <c r="H2" s="16" t="s">
        <v>2856</v>
      </c>
      <c r="I2" s="16" t="s">
        <v>2857</v>
      </c>
      <c r="J2" s="16" t="s">
        <v>2858</v>
      </c>
      <c r="K2" s="16" t="s">
        <v>2859</v>
      </c>
      <c r="L2" s="16" t="s">
        <v>2860</v>
      </c>
      <c r="M2" s="16" t="s">
        <v>2861</v>
      </c>
      <c r="N2" s="16" t="s">
        <v>2862</v>
      </c>
      <c r="O2" s="16" t="s">
        <v>2863</v>
      </c>
      <c r="P2" s="16" t="s">
        <v>2864</v>
      </c>
      <c r="Q2" s="16" t="s">
        <v>2865</v>
      </c>
      <c r="R2" s="16" t="s">
        <v>2866</v>
      </c>
      <c r="S2" s="16" t="s">
        <v>2867</v>
      </c>
      <c r="T2" s="16" t="s">
        <v>2868</v>
      </c>
      <c r="U2" s="16" t="s">
        <v>2869</v>
      </c>
      <c r="V2" s="16" t="s">
        <v>2870</v>
      </c>
      <c r="W2" s="16" t="s">
        <v>2871</v>
      </c>
      <c r="X2" s="16" t="s">
        <v>2872</v>
      </c>
      <c r="Y2" s="16" t="s">
        <v>2873</v>
      </c>
      <c r="Z2" s="16" t="s">
        <v>2874</v>
      </c>
      <c r="AA2" s="16" t="s">
        <v>2875</v>
      </c>
      <c r="AB2" s="16" t="s">
        <v>2876</v>
      </c>
      <c r="AC2" s="16" t="s">
        <v>2877</v>
      </c>
    </row>
    <row r="3" spans="1:29"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c r="AB3" s="16"/>
      <c r="AC3" s="16"/>
    </row>
    <row r="4" spans="1:29"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c r="AB4" s="16"/>
      <c r="AC4" s="16"/>
    </row>
    <row r="5" spans="1:29" x14ac:dyDescent="0.3">
      <c r="A5" s="15" t="s">
        <v>3</v>
      </c>
      <c r="B5" s="14" t="s">
        <v>4</v>
      </c>
      <c r="C5" s="14">
        <v>1</v>
      </c>
      <c r="D5" s="14">
        <v>1</v>
      </c>
      <c r="E5" s="17">
        <v>107981091</v>
      </c>
      <c r="F5" s="17">
        <v>1158417</v>
      </c>
      <c r="G5" s="17">
        <v>0</v>
      </c>
      <c r="H5" s="17">
        <v>0</v>
      </c>
      <c r="I5" s="17">
        <v>8818026</v>
      </c>
      <c r="J5" s="17">
        <v>11106496</v>
      </c>
      <c r="K5" s="17">
        <v>0</v>
      </c>
      <c r="L5" s="17">
        <v>0</v>
      </c>
      <c r="M5" s="17">
        <v>475960</v>
      </c>
      <c r="N5" s="17">
        <v>2605161</v>
      </c>
      <c r="O5" s="17">
        <v>1257506</v>
      </c>
      <c r="P5" s="17">
        <v>0</v>
      </c>
      <c r="Q5" s="17">
        <v>1380212</v>
      </c>
      <c r="R5" s="17">
        <v>4038922</v>
      </c>
      <c r="S5" s="17">
        <v>199489</v>
      </c>
      <c r="T5" s="17">
        <v>83231</v>
      </c>
      <c r="U5" s="17">
        <v>688107</v>
      </c>
      <c r="V5" s="17">
        <v>241381</v>
      </c>
      <c r="W5" s="17">
        <v>0</v>
      </c>
      <c r="X5" s="17">
        <v>5306481</v>
      </c>
      <c r="Y5" s="17">
        <v>0</v>
      </c>
      <c r="Z5" s="17">
        <v>1247799</v>
      </c>
      <c r="AA5" s="17">
        <v>0</v>
      </c>
      <c r="AB5" s="17">
        <v>0</v>
      </c>
      <c r="AC5" s="17">
        <v>146588279</v>
      </c>
    </row>
    <row r="6" spans="1:29" x14ac:dyDescent="0.3">
      <c r="A6" s="15" t="s">
        <v>5</v>
      </c>
      <c r="B6" s="14" t="s">
        <v>6</v>
      </c>
      <c r="C6" s="14">
        <v>1</v>
      </c>
      <c r="D6" s="14">
        <v>0</v>
      </c>
      <c r="E6" s="17">
        <v>6666508</v>
      </c>
      <c r="F6" s="17">
        <v>0</v>
      </c>
      <c r="G6" s="17">
        <v>0</v>
      </c>
      <c r="H6" s="17">
        <v>7547</v>
      </c>
      <c r="I6" s="17">
        <v>1531565</v>
      </c>
      <c r="J6" s="17">
        <v>2038060</v>
      </c>
      <c r="K6" s="17">
        <v>0</v>
      </c>
      <c r="L6" s="17">
        <v>0</v>
      </c>
      <c r="M6" s="17">
        <v>0</v>
      </c>
      <c r="N6" s="17">
        <v>0</v>
      </c>
      <c r="O6" s="17">
        <v>0</v>
      </c>
      <c r="P6" s="17">
        <v>958559</v>
      </c>
      <c r="Q6" s="17">
        <v>80707</v>
      </c>
      <c r="R6" s="17">
        <v>264534</v>
      </c>
      <c r="S6" s="17">
        <v>10786</v>
      </c>
      <c r="T6" s="17">
        <v>4500</v>
      </c>
      <c r="U6" s="17">
        <v>42173</v>
      </c>
      <c r="V6" s="17">
        <v>9914</v>
      </c>
      <c r="W6" s="17">
        <v>0</v>
      </c>
      <c r="X6" s="17">
        <v>67761</v>
      </c>
      <c r="Y6" s="17">
        <v>0</v>
      </c>
      <c r="Z6" s="17">
        <v>0</v>
      </c>
      <c r="AA6" s="17">
        <v>0</v>
      </c>
      <c r="AB6" s="17">
        <v>0</v>
      </c>
      <c r="AC6" s="17">
        <v>11682614</v>
      </c>
    </row>
    <row r="7" spans="1:29" x14ac:dyDescent="0.3">
      <c r="A7" s="15" t="s">
        <v>7</v>
      </c>
      <c r="B7" s="14" t="s">
        <v>8</v>
      </c>
      <c r="C7" s="14">
        <v>1</v>
      </c>
      <c r="D7" s="14">
        <v>0</v>
      </c>
      <c r="E7" s="17">
        <v>15430500</v>
      </c>
      <c r="F7" s="17">
        <v>0</v>
      </c>
      <c r="G7" s="17">
        <v>950728</v>
      </c>
      <c r="H7" s="17">
        <v>0</v>
      </c>
      <c r="I7" s="17">
        <v>4582093</v>
      </c>
      <c r="J7" s="17">
        <v>4256690</v>
      </c>
      <c r="K7" s="17">
        <v>0</v>
      </c>
      <c r="L7" s="17">
        <v>0</v>
      </c>
      <c r="M7" s="17">
        <v>0</v>
      </c>
      <c r="N7" s="17">
        <v>0</v>
      </c>
      <c r="O7" s="17">
        <v>0</v>
      </c>
      <c r="P7" s="17">
        <v>1445257</v>
      </c>
      <c r="Q7" s="17">
        <v>295580</v>
      </c>
      <c r="R7" s="17">
        <v>677409</v>
      </c>
      <c r="S7" s="17">
        <v>66257</v>
      </c>
      <c r="T7" s="17">
        <v>27644</v>
      </c>
      <c r="U7" s="17">
        <v>263523</v>
      </c>
      <c r="V7" s="17">
        <v>66362</v>
      </c>
      <c r="W7" s="17">
        <v>0</v>
      </c>
      <c r="X7" s="17">
        <v>480600</v>
      </c>
      <c r="Y7" s="17">
        <v>0</v>
      </c>
      <c r="Z7" s="17">
        <v>0</v>
      </c>
      <c r="AA7" s="17">
        <v>0</v>
      </c>
      <c r="AB7" s="17">
        <v>0</v>
      </c>
      <c r="AC7" s="17">
        <v>28542643</v>
      </c>
    </row>
    <row r="8" spans="1:29" x14ac:dyDescent="0.3">
      <c r="A8" s="15" t="s">
        <v>9</v>
      </c>
      <c r="B8" s="14" t="s">
        <v>10</v>
      </c>
      <c r="C8" s="14">
        <v>1</v>
      </c>
      <c r="D8" s="14">
        <v>0</v>
      </c>
      <c r="E8" s="17">
        <v>12294978</v>
      </c>
      <c r="F8" s="17">
        <v>0</v>
      </c>
      <c r="G8" s="17">
        <v>0</v>
      </c>
      <c r="H8" s="17">
        <v>0</v>
      </c>
      <c r="I8" s="17">
        <v>2571546</v>
      </c>
      <c r="J8" s="17">
        <v>1555660</v>
      </c>
      <c r="K8" s="17">
        <v>0</v>
      </c>
      <c r="L8" s="17">
        <v>0</v>
      </c>
      <c r="M8" s="17">
        <v>0</v>
      </c>
      <c r="N8" s="17">
        <v>0</v>
      </c>
      <c r="O8" s="17">
        <v>0</v>
      </c>
      <c r="P8" s="17">
        <v>1194683</v>
      </c>
      <c r="Q8" s="17">
        <v>228780</v>
      </c>
      <c r="R8" s="17">
        <v>660774</v>
      </c>
      <c r="S8" s="17">
        <v>26664</v>
      </c>
      <c r="T8" s="17">
        <v>11125</v>
      </c>
      <c r="U8" s="17">
        <v>110093</v>
      </c>
      <c r="V8" s="17">
        <v>26750</v>
      </c>
      <c r="W8" s="17">
        <v>0</v>
      </c>
      <c r="X8" s="17">
        <v>173163</v>
      </c>
      <c r="Y8" s="17">
        <v>0</v>
      </c>
      <c r="Z8" s="17">
        <v>0</v>
      </c>
      <c r="AA8" s="17">
        <v>0</v>
      </c>
      <c r="AB8" s="17">
        <v>0</v>
      </c>
      <c r="AC8" s="17">
        <v>18854216</v>
      </c>
    </row>
    <row r="9" spans="1:29" x14ac:dyDescent="0.3">
      <c r="A9" s="15" t="s">
        <v>11</v>
      </c>
      <c r="B9" s="14" t="s">
        <v>12</v>
      </c>
      <c r="C9" s="14">
        <v>1</v>
      </c>
      <c r="D9" s="14">
        <v>0</v>
      </c>
      <c r="E9" s="17">
        <v>20375588</v>
      </c>
      <c r="F9" s="17">
        <v>269167</v>
      </c>
      <c r="G9" s="17">
        <v>0</v>
      </c>
      <c r="H9" s="17">
        <v>0</v>
      </c>
      <c r="I9" s="17">
        <v>1179894</v>
      </c>
      <c r="J9" s="17">
        <v>3478229</v>
      </c>
      <c r="K9" s="17">
        <v>0</v>
      </c>
      <c r="L9" s="17">
        <v>0</v>
      </c>
      <c r="M9" s="17">
        <v>0</v>
      </c>
      <c r="N9" s="17">
        <v>0</v>
      </c>
      <c r="O9" s="17">
        <v>0</v>
      </c>
      <c r="P9" s="17">
        <v>1639804</v>
      </c>
      <c r="Q9" s="17">
        <v>335212</v>
      </c>
      <c r="R9" s="17">
        <v>421115</v>
      </c>
      <c r="S9" s="17">
        <v>27788</v>
      </c>
      <c r="T9" s="17">
        <v>11594</v>
      </c>
      <c r="U9" s="17">
        <v>116151</v>
      </c>
      <c r="V9" s="17">
        <v>34791</v>
      </c>
      <c r="W9" s="17">
        <v>0</v>
      </c>
      <c r="X9" s="17">
        <v>929437</v>
      </c>
      <c r="Y9" s="17">
        <v>0</v>
      </c>
      <c r="Z9" s="17">
        <v>0</v>
      </c>
      <c r="AA9" s="17">
        <v>0</v>
      </c>
      <c r="AB9" s="17">
        <v>0</v>
      </c>
      <c r="AC9" s="17">
        <v>28818770</v>
      </c>
    </row>
    <row r="10" spans="1:29" x14ac:dyDescent="0.3">
      <c r="A10" s="15" t="s">
        <v>13</v>
      </c>
      <c r="B10" s="14" t="s">
        <v>14</v>
      </c>
      <c r="C10" s="14">
        <v>1</v>
      </c>
      <c r="D10" s="14">
        <v>0</v>
      </c>
      <c r="E10" s="17">
        <v>22492302</v>
      </c>
      <c r="F10" s="17">
        <v>0</v>
      </c>
      <c r="G10" s="17">
        <v>0</v>
      </c>
      <c r="H10" s="17">
        <v>40833</v>
      </c>
      <c r="I10" s="17">
        <v>3223044</v>
      </c>
      <c r="J10" s="17">
        <v>1610847</v>
      </c>
      <c r="K10" s="17">
        <v>0</v>
      </c>
      <c r="L10" s="17">
        <v>0</v>
      </c>
      <c r="M10" s="17">
        <v>0</v>
      </c>
      <c r="N10" s="17">
        <v>0</v>
      </c>
      <c r="O10" s="17">
        <v>0</v>
      </c>
      <c r="P10" s="17">
        <v>1208217</v>
      </c>
      <c r="Q10" s="17">
        <v>349799</v>
      </c>
      <c r="R10" s="17">
        <v>295811</v>
      </c>
      <c r="S10" s="17">
        <v>83783</v>
      </c>
      <c r="T10" s="17">
        <v>34956</v>
      </c>
      <c r="U10" s="17">
        <v>292998</v>
      </c>
      <c r="V10" s="17">
        <v>75390</v>
      </c>
      <c r="W10" s="17">
        <v>0</v>
      </c>
      <c r="X10" s="17">
        <v>970078</v>
      </c>
      <c r="Y10" s="17">
        <v>0</v>
      </c>
      <c r="Z10" s="17">
        <v>0</v>
      </c>
      <c r="AA10" s="17">
        <v>0</v>
      </c>
      <c r="AB10" s="17">
        <v>0</v>
      </c>
      <c r="AC10" s="17">
        <v>30678058</v>
      </c>
    </row>
    <row r="11" spans="1:29" x14ac:dyDescent="0.3">
      <c r="A11" s="15" t="s">
        <v>15</v>
      </c>
      <c r="B11" s="14" t="s">
        <v>16</v>
      </c>
      <c r="C11" s="14">
        <v>1</v>
      </c>
      <c r="D11" s="14">
        <v>0</v>
      </c>
      <c r="E11" s="17">
        <v>1078129</v>
      </c>
      <c r="F11" s="17">
        <v>64619</v>
      </c>
      <c r="G11" s="17">
        <v>0</v>
      </c>
      <c r="H11" s="17">
        <v>0</v>
      </c>
      <c r="I11" s="17">
        <v>504688</v>
      </c>
      <c r="J11" s="17">
        <v>464612</v>
      </c>
      <c r="K11" s="17">
        <v>0</v>
      </c>
      <c r="L11" s="17">
        <v>0</v>
      </c>
      <c r="M11" s="17">
        <v>0</v>
      </c>
      <c r="N11" s="17">
        <v>0</v>
      </c>
      <c r="O11" s="17">
        <v>0</v>
      </c>
      <c r="P11" s="17">
        <v>221895</v>
      </c>
      <c r="Q11" s="17">
        <v>70133</v>
      </c>
      <c r="R11" s="17">
        <v>71793</v>
      </c>
      <c r="S11" s="17">
        <v>4629</v>
      </c>
      <c r="T11" s="17">
        <v>1931</v>
      </c>
      <c r="U11" s="17">
        <v>28601</v>
      </c>
      <c r="V11" s="17">
        <v>4157</v>
      </c>
      <c r="W11" s="17">
        <v>0</v>
      </c>
      <c r="X11" s="17">
        <v>108000</v>
      </c>
      <c r="Y11" s="17">
        <v>0</v>
      </c>
      <c r="Z11" s="17">
        <v>0</v>
      </c>
      <c r="AA11" s="17">
        <v>0</v>
      </c>
      <c r="AB11" s="17">
        <v>0</v>
      </c>
      <c r="AC11" s="17">
        <v>2623187</v>
      </c>
    </row>
    <row r="12" spans="1:29" x14ac:dyDescent="0.3">
      <c r="A12" s="15" t="s">
        <v>17</v>
      </c>
      <c r="B12" s="14" t="s">
        <v>18</v>
      </c>
      <c r="C12" s="14">
        <v>1</v>
      </c>
      <c r="D12" s="14">
        <v>1</v>
      </c>
      <c r="E12" s="17">
        <v>21579922</v>
      </c>
      <c r="F12" s="17">
        <v>0</v>
      </c>
      <c r="G12" s="17">
        <v>0</v>
      </c>
      <c r="H12" s="17">
        <v>0</v>
      </c>
      <c r="I12" s="17">
        <v>4142082</v>
      </c>
      <c r="J12" s="17">
        <v>3760384</v>
      </c>
      <c r="K12" s="17">
        <v>678443</v>
      </c>
      <c r="L12" s="17">
        <v>0</v>
      </c>
      <c r="M12" s="17">
        <v>0</v>
      </c>
      <c r="N12" s="17">
        <v>0</v>
      </c>
      <c r="O12" s="17">
        <v>0</v>
      </c>
      <c r="P12" s="17">
        <v>1796474</v>
      </c>
      <c r="Q12" s="17">
        <v>450309</v>
      </c>
      <c r="R12" s="17">
        <v>289201</v>
      </c>
      <c r="S12" s="17">
        <v>100681</v>
      </c>
      <c r="T12" s="17">
        <v>42006</v>
      </c>
      <c r="U12" s="17">
        <v>374315</v>
      </c>
      <c r="V12" s="17">
        <v>92384</v>
      </c>
      <c r="W12" s="17">
        <v>0</v>
      </c>
      <c r="X12" s="17">
        <v>507600</v>
      </c>
      <c r="Y12" s="17">
        <v>531</v>
      </c>
      <c r="Z12" s="17">
        <v>0</v>
      </c>
      <c r="AA12" s="17">
        <v>0</v>
      </c>
      <c r="AB12" s="17">
        <v>0</v>
      </c>
      <c r="AC12" s="17">
        <v>33814332</v>
      </c>
    </row>
    <row r="13" spans="1:29" x14ac:dyDescent="0.3">
      <c r="A13" s="15" t="s">
        <v>19</v>
      </c>
      <c r="B13" s="14" t="s">
        <v>20</v>
      </c>
      <c r="C13" s="14">
        <v>1</v>
      </c>
      <c r="D13" s="14">
        <v>0</v>
      </c>
      <c r="E13" s="17">
        <v>2583372</v>
      </c>
      <c r="F13" s="17">
        <v>44253</v>
      </c>
      <c r="G13" s="17">
        <v>0</v>
      </c>
      <c r="H13" s="17">
        <v>0</v>
      </c>
      <c r="I13" s="17">
        <v>65334</v>
      </c>
      <c r="J13" s="17">
        <v>33170</v>
      </c>
      <c r="K13" s="17">
        <v>0</v>
      </c>
      <c r="L13" s="17">
        <v>0</v>
      </c>
      <c r="M13" s="17">
        <v>0</v>
      </c>
      <c r="N13" s="17">
        <v>0</v>
      </c>
      <c r="O13" s="17">
        <v>0</v>
      </c>
      <c r="P13" s="17">
        <v>251425</v>
      </c>
      <c r="Q13" s="17">
        <v>8665</v>
      </c>
      <c r="R13" s="17">
        <v>99684</v>
      </c>
      <c r="S13" s="17">
        <v>4689</v>
      </c>
      <c r="T13" s="17">
        <v>1956</v>
      </c>
      <c r="U13" s="17">
        <v>20213</v>
      </c>
      <c r="V13" s="17">
        <v>4787</v>
      </c>
      <c r="W13" s="17">
        <v>0</v>
      </c>
      <c r="X13" s="17">
        <v>127520</v>
      </c>
      <c r="Y13" s="17">
        <v>0</v>
      </c>
      <c r="Z13" s="17">
        <v>0</v>
      </c>
      <c r="AA13" s="17">
        <v>0</v>
      </c>
      <c r="AB13" s="17">
        <v>0</v>
      </c>
      <c r="AC13" s="17">
        <v>3245068</v>
      </c>
    </row>
    <row r="14" spans="1:29" x14ac:dyDescent="0.3">
      <c r="A14" s="15" t="s">
        <v>21</v>
      </c>
      <c r="B14" s="14" t="s">
        <v>22</v>
      </c>
      <c r="C14" s="14">
        <v>1</v>
      </c>
      <c r="D14" s="14">
        <v>0</v>
      </c>
      <c r="E14" s="17">
        <v>19105468</v>
      </c>
      <c r="F14" s="17">
        <v>0</v>
      </c>
      <c r="G14" s="17">
        <v>0</v>
      </c>
      <c r="H14" s="17">
        <v>0</v>
      </c>
      <c r="I14" s="17">
        <v>4026967</v>
      </c>
      <c r="J14" s="17">
        <v>3268125</v>
      </c>
      <c r="K14" s="17">
        <v>0</v>
      </c>
      <c r="L14" s="17">
        <v>0</v>
      </c>
      <c r="M14" s="17">
        <v>0</v>
      </c>
      <c r="N14" s="17">
        <v>0</v>
      </c>
      <c r="O14" s="17">
        <v>0</v>
      </c>
      <c r="P14" s="17">
        <v>1782590</v>
      </c>
      <c r="Q14" s="17">
        <v>565155</v>
      </c>
      <c r="R14" s="17">
        <v>688310</v>
      </c>
      <c r="S14" s="17">
        <v>75514</v>
      </c>
      <c r="T14" s="17">
        <v>31506</v>
      </c>
      <c r="U14" s="17">
        <v>302143</v>
      </c>
      <c r="V14" s="17">
        <v>67950</v>
      </c>
      <c r="W14" s="17">
        <v>0</v>
      </c>
      <c r="X14" s="17">
        <v>626400</v>
      </c>
      <c r="Y14" s="17">
        <v>0</v>
      </c>
      <c r="Z14" s="17">
        <v>0</v>
      </c>
      <c r="AA14" s="17">
        <v>0</v>
      </c>
      <c r="AB14" s="17">
        <v>0</v>
      </c>
      <c r="AC14" s="17">
        <v>30540128</v>
      </c>
    </row>
    <row r="15" spans="1:29" x14ac:dyDescent="0.3">
      <c r="A15" s="15" t="s">
        <v>23</v>
      </c>
      <c r="B15" s="14" t="s">
        <v>24</v>
      </c>
      <c r="C15" s="14">
        <v>1</v>
      </c>
      <c r="D15" s="14">
        <v>0</v>
      </c>
      <c r="E15" s="17">
        <v>4369430</v>
      </c>
      <c r="F15" s="17">
        <v>0</v>
      </c>
      <c r="G15" s="17">
        <v>0</v>
      </c>
      <c r="H15" s="17">
        <v>0</v>
      </c>
      <c r="I15" s="17">
        <v>923240</v>
      </c>
      <c r="J15" s="17">
        <v>844716</v>
      </c>
      <c r="K15" s="17">
        <v>0</v>
      </c>
      <c r="L15" s="17">
        <v>0</v>
      </c>
      <c r="M15" s="17">
        <v>0</v>
      </c>
      <c r="N15" s="17">
        <v>0</v>
      </c>
      <c r="O15" s="17">
        <v>0</v>
      </c>
      <c r="P15" s="17">
        <v>881428</v>
      </c>
      <c r="Q15" s="17">
        <v>243253</v>
      </c>
      <c r="R15" s="17">
        <v>34546</v>
      </c>
      <c r="S15" s="17">
        <v>18425</v>
      </c>
      <c r="T15" s="17">
        <v>7688</v>
      </c>
      <c r="U15" s="17">
        <v>74677</v>
      </c>
      <c r="V15" s="17">
        <v>17562</v>
      </c>
      <c r="W15" s="17">
        <v>0</v>
      </c>
      <c r="X15" s="17">
        <v>145800</v>
      </c>
      <c r="Y15" s="17">
        <v>0</v>
      </c>
      <c r="Z15" s="17">
        <v>0</v>
      </c>
      <c r="AA15" s="17">
        <v>0</v>
      </c>
      <c r="AB15" s="17">
        <v>0</v>
      </c>
      <c r="AC15" s="17">
        <v>7560765</v>
      </c>
    </row>
    <row r="16" spans="1:29" x14ac:dyDescent="0.3">
      <c r="A16" s="15" t="s">
        <v>25</v>
      </c>
      <c r="B16" s="14" t="s">
        <v>26</v>
      </c>
      <c r="C16" s="14">
        <v>1</v>
      </c>
      <c r="D16" s="14">
        <v>0</v>
      </c>
      <c r="E16" s="17">
        <v>17254367</v>
      </c>
      <c r="F16" s="17">
        <v>145982</v>
      </c>
      <c r="G16" s="17">
        <v>0</v>
      </c>
      <c r="H16" s="17">
        <v>3866</v>
      </c>
      <c r="I16" s="17">
        <v>1241128</v>
      </c>
      <c r="J16" s="17">
        <v>4002233</v>
      </c>
      <c r="K16" s="17">
        <v>0</v>
      </c>
      <c r="L16" s="17">
        <v>0</v>
      </c>
      <c r="M16" s="17">
        <v>0</v>
      </c>
      <c r="N16" s="17">
        <v>0</v>
      </c>
      <c r="O16" s="17">
        <v>0</v>
      </c>
      <c r="P16" s="17">
        <v>1036414</v>
      </c>
      <c r="Q16" s="17">
        <v>862050</v>
      </c>
      <c r="R16" s="17">
        <v>745928</v>
      </c>
      <c r="S16" s="17">
        <v>20777</v>
      </c>
      <c r="T16" s="17">
        <v>8669</v>
      </c>
      <c r="U16" s="17">
        <v>89705</v>
      </c>
      <c r="V16" s="17">
        <v>27691</v>
      </c>
      <c r="W16" s="17">
        <v>0</v>
      </c>
      <c r="X16" s="17">
        <v>518627</v>
      </c>
      <c r="Y16" s="17">
        <v>0</v>
      </c>
      <c r="Z16" s="17">
        <v>0</v>
      </c>
      <c r="AA16" s="17">
        <v>0</v>
      </c>
      <c r="AB16" s="17">
        <v>0</v>
      </c>
      <c r="AC16" s="17">
        <v>25957437</v>
      </c>
    </row>
    <row r="17" spans="1:29" x14ac:dyDescent="0.3">
      <c r="A17" s="15" t="s">
        <v>27</v>
      </c>
      <c r="B17" s="14" t="s">
        <v>28</v>
      </c>
      <c r="C17" s="14">
        <v>1</v>
      </c>
      <c r="D17" s="14">
        <v>0</v>
      </c>
      <c r="E17" s="17">
        <v>5965086</v>
      </c>
      <c r="F17" s="17">
        <v>0</v>
      </c>
      <c r="G17" s="17">
        <v>0</v>
      </c>
      <c r="H17" s="17">
        <v>0</v>
      </c>
      <c r="I17" s="17">
        <v>723084</v>
      </c>
      <c r="J17" s="17">
        <v>1103771</v>
      </c>
      <c r="K17" s="17">
        <v>0</v>
      </c>
      <c r="L17" s="17">
        <v>0</v>
      </c>
      <c r="M17" s="17">
        <v>0</v>
      </c>
      <c r="N17" s="17">
        <v>0</v>
      </c>
      <c r="O17" s="17">
        <v>0</v>
      </c>
      <c r="P17" s="17">
        <v>1138999</v>
      </c>
      <c r="Q17" s="17">
        <v>82562</v>
      </c>
      <c r="R17" s="17">
        <v>0</v>
      </c>
      <c r="S17" s="17">
        <v>8464</v>
      </c>
      <c r="T17" s="17">
        <v>3531</v>
      </c>
      <c r="U17" s="17">
        <v>30640</v>
      </c>
      <c r="V17" s="17">
        <v>10815</v>
      </c>
      <c r="W17" s="17">
        <v>0</v>
      </c>
      <c r="X17" s="17">
        <v>66336</v>
      </c>
      <c r="Y17" s="17">
        <v>0</v>
      </c>
      <c r="Z17" s="17">
        <v>0</v>
      </c>
      <c r="AA17" s="17">
        <v>0</v>
      </c>
      <c r="AB17" s="17">
        <v>0</v>
      </c>
      <c r="AC17" s="17">
        <v>9133288</v>
      </c>
    </row>
    <row r="18" spans="1:29" x14ac:dyDescent="0.3">
      <c r="A18" s="15" t="s">
        <v>29</v>
      </c>
      <c r="B18" s="14" t="s">
        <v>30</v>
      </c>
      <c r="C18" s="14">
        <v>1</v>
      </c>
      <c r="D18" s="14">
        <v>0</v>
      </c>
      <c r="E18" s="17">
        <v>4256834</v>
      </c>
      <c r="F18" s="17">
        <v>0</v>
      </c>
      <c r="G18" s="17">
        <v>0</v>
      </c>
      <c r="H18" s="17">
        <v>6156</v>
      </c>
      <c r="I18" s="17">
        <v>364081</v>
      </c>
      <c r="J18" s="17">
        <v>963081</v>
      </c>
      <c r="K18" s="17">
        <v>0</v>
      </c>
      <c r="L18" s="17">
        <v>0</v>
      </c>
      <c r="M18" s="17">
        <v>0</v>
      </c>
      <c r="N18" s="17">
        <v>0</v>
      </c>
      <c r="O18" s="17">
        <v>0</v>
      </c>
      <c r="P18" s="17">
        <v>857686</v>
      </c>
      <c r="Q18" s="17">
        <v>25250</v>
      </c>
      <c r="R18" s="17">
        <v>0</v>
      </c>
      <c r="S18" s="17">
        <v>3955</v>
      </c>
      <c r="T18" s="17">
        <v>1650</v>
      </c>
      <c r="U18" s="17">
        <v>15262</v>
      </c>
      <c r="V18" s="17">
        <v>5110</v>
      </c>
      <c r="W18" s="17">
        <v>0</v>
      </c>
      <c r="X18" s="17">
        <v>59517</v>
      </c>
      <c r="Y18" s="17">
        <v>0</v>
      </c>
      <c r="Z18" s="17">
        <v>0</v>
      </c>
      <c r="AA18" s="17">
        <v>0</v>
      </c>
      <c r="AB18" s="17">
        <v>0</v>
      </c>
      <c r="AC18" s="17">
        <v>6558582</v>
      </c>
    </row>
    <row r="19" spans="1:29" x14ac:dyDescent="0.3">
      <c r="A19" s="15" t="s">
        <v>31</v>
      </c>
      <c r="B19" s="14" t="s">
        <v>32</v>
      </c>
      <c r="C19" s="14">
        <v>1</v>
      </c>
      <c r="D19" s="14">
        <v>0</v>
      </c>
      <c r="E19" s="17">
        <v>8132176</v>
      </c>
      <c r="F19" s="17">
        <v>0</v>
      </c>
      <c r="G19" s="17">
        <v>0</v>
      </c>
      <c r="H19" s="17">
        <v>0</v>
      </c>
      <c r="I19" s="17">
        <v>650650</v>
      </c>
      <c r="J19" s="17">
        <v>3263886</v>
      </c>
      <c r="K19" s="17">
        <v>0</v>
      </c>
      <c r="L19" s="17">
        <v>0</v>
      </c>
      <c r="M19" s="17">
        <v>0</v>
      </c>
      <c r="N19" s="17">
        <v>0</v>
      </c>
      <c r="O19" s="17">
        <v>0</v>
      </c>
      <c r="P19" s="17">
        <v>1333679</v>
      </c>
      <c r="Q19" s="17">
        <v>180796</v>
      </c>
      <c r="R19" s="17">
        <v>36090</v>
      </c>
      <c r="S19" s="17">
        <v>7700</v>
      </c>
      <c r="T19" s="17">
        <v>3213</v>
      </c>
      <c r="U19" s="17">
        <v>27669</v>
      </c>
      <c r="V19" s="17">
        <v>9689</v>
      </c>
      <c r="W19" s="17">
        <v>0</v>
      </c>
      <c r="X19" s="17">
        <v>324204</v>
      </c>
      <c r="Y19" s="17">
        <v>0</v>
      </c>
      <c r="Z19" s="17">
        <v>0</v>
      </c>
      <c r="AA19" s="17">
        <v>0</v>
      </c>
      <c r="AB19" s="17">
        <v>0</v>
      </c>
      <c r="AC19" s="17">
        <v>13969752</v>
      </c>
    </row>
    <row r="20" spans="1:29" x14ac:dyDescent="0.3">
      <c r="A20" s="15" t="s">
        <v>33</v>
      </c>
      <c r="B20" s="14" t="s">
        <v>34</v>
      </c>
      <c r="C20" s="14">
        <v>1</v>
      </c>
      <c r="D20" s="14">
        <v>0</v>
      </c>
      <c r="E20" s="17">
        <v>5297979</v>
      </c>
      <c r="F20" s="17">
        <v>0</v>
      </c>
      <c r="G20" s="17">
        <v>0</v>
      </c>
      <c r="H20" s="17">
        <v>2842</v>
      </c>
      <c r="I20" s="17">
        <v>586742</v>
      </c>
      <c r="J20" s="17">
        <v>1292466</v>
      </c>
      <c r="K20" s="17">
        <v>0</v>
      </c>
      <c r="L20" s="17">
        <v>0</v>
      </c>
      <c r="M20" s="17">
        <v>0</v>
      </c>
      <c r="N20" s="17">
        <v>0</v>
      </c>
      <c r="O20" s="17">
        <v>0</v>
      </c>
      <c r="P20" s="17">
        <v>1026033</v>
      </c>
      <c r="Q20" s="17">
        <v>78246</v>
      </c>
      <c r="R20" s="17">
        <v>0</v>
      </c>
      <c r="S20" s="17">
        <v>5243</v>
      </c>
      <c r="T20" s="17">
        <v>2188</v>
      </c>
      <c r="U20" s="17">
        <v>19863</v>
      </c>
      <c r="V20" s="17">
        <v>6937</v>
      </c>
      <c r="W20" s="17">
        <v>0</v>
      </c>
      <c r="X20" s="17">
        <v>105638</v>
      </c>
      <c r="Y20" s="17">
        <v>0</v>
      </c>
      <c r="Z20" s="17">
        <v>0</v>
      </c>
      <c r="AA20" s="17">
        <v>0</v>
      </c>
      <c r="AB20" s="17">
        <v>0</v>
      </c>
      <c r="AC20" s="17">
        <v>8424177</v>
      </c>
    </row>
    <row r="21" spans="1:29" x14ac:dyDescent="0.3">
      <c r="A21" s="15" t="s">
        <v>35</v>
      </c>
      <c r="B21" s="14" t="s">
        <v>36</v>
      </c>
      <c r="C21" s="14">
        <v>1</v>
      </c>
      <c r="D21" s="14">
        <v>0</v>
      </c>
      <c r="E21" s="17">
        <v>3292648</v>
      </c>
      <c r="F21" s="17">
        <v>0</v>
      </c>
      <c r="G21" s="17">
        <v>0</v>
      </c>
      <c r="H21" s="17">
        <v>0</v>
      </c>
      <c r="I21" s="17">
        <v>322799</v>
      </c>
      <c r="J21" s="17">
        <v>493276</v>
      </c>
      <c r="K21" s="17">
        <v>0</v>
      </c>
      <c r="L21" s="17">
        <v>0</v>
      </c>
      <c r="M21" s="17">
        <v>0</v>
      </c>
      <c r="N21" s="17">
        <v>0</v>
      </c>
      <c r="O21" s="17">
        <v>0</v>
      </c>
      <c r="P21" s="17">
        <v>603914</v>
      </c>
      <c r="Q21" s="17">
        <v>0</v>
      </c>
      <c r="R21" s="17">
        <v>36857</v>
      </c>
      <c r="S21" s="17">
        <v>2831</v>
      </c>
      <c r="T21" s="17">
        <v>1181</v>
      </c>
      <c r="U21" s="17">
        <v>10427</v>
      </c>
      <c r="V21" s="17">
        <v>3302</v>
      </c>
      <c r="W21" s="17">
        <v>0</v>
      </c>
      <c r="X21" s="17">
        <v>82278</v>
      </c>
      <c r="Y21" s="17">
        <v>0</v>
      </c>
      <c r="Z21" s="17">
        <v>0</v>
      </c>
      <c r="AA21" s="17">
        <v>0</v>
      </c>
      <c r="AB21" s="17">
        <v>0</v>
      </c>
      <c r="AC21" s="17">
        <v>4849513</v>
      </c>
    </row>
    <row r="22" spans="1:29" x14ac:dyDescent="0.3">
      <c r="A22" s="15" t="s">
        <v>37</v>
      </c>
      <c r="B22" s="14" t="s">
        <v>38</v>
      </c>
      <c r="C22" s="14">
        <v>1</v>
      </c>
      <c r="D22" s="14">
        <v>0</v>
      </c>
      <c r="E22" s="17">
        <v>5428905</v>
      </c>
      <c r="F22" s="17">
        <v>0</v>
      </c>
      <c r="G22" s="17">
        <v>0</v>
      </c>
      <c r="H22" s="17">
        <v>0</v>
      </c>
      <c r="I22" s="17">
        <v>352963</v>
      </c>
      <c r="J22" s="17">
        <v>1084425</v>
      </c>
      <c r="K22" s="17">
        <v>0</v>
      </c>
      <c r="L22" s="17">
        <v>0</v>
      </c>
      <c r="M22" s="17">
        <v>0</v>
      </c>
      <c r="N22" s="17">
        <v>0</v>
      </c>
      <c r="O22" s="17">
        <v>0</v>
      </c>
      <c r="P22" s="17">
        <v>1191825</v>
      </c>
      <c r="Q22" s="17">
        <v>80429</v>
      </c>
      <c r="R22" s="17">
        <v>0</v>
      </c>
      <c r="S22" s="17">
        <v>4973</v>
      </c>
      <c r="T22" s="17">
        <v>2075</v>
      </c>
      <c r="U22" s="17">
        <v>18698</v>
      </c>
      <c r="V22" s="17">
        <v>6933</v>
      </c>
      <c r="W22" s="17">
        <v>0</v>
      </c>
      <c r="X22" s="17">
        <v>109929</v>
      </c>
      <c r="Y22" s="17">
        <v>0</v>
      </c>
      <c r="Z22" s="17">
        <v>0</v>
      </c>
      <c r="AA22" s="17">
        <v>0</v>
      </c>
      <c r="AB22" s="17">
        <v>0</v>
      </c>
      <c r="AC22" s="17">
        <v>8281155</v>
      </c>
    </row>
    <row r="23" spans="1:29" x14ac:dyDescent="0.3">
      <c r="A23" s="15" t="s">
        <v>39</v>
      </c>
      <c r="B23" s="14" t="s">
        <v>40</v>
      </c>
      <c r="C23" s="14">
        <v>1</v>
      </c>
      <c r="D23" s="14">
        <v>0</v>
      </c>
      <c r="E23" s="17">
        <v>9462755</v>
      </c>
      <c r="F23" s="17">
        <v>0</v>
      </c>
      <c r="G23" s="17">
        <v>0</v>
      </c>
      <c r="H23" s="17">
        <v>0</v>
      </c>
      <c r="I23" s="17">
        <v>964856</v>
      </c>
      <c r="J23" s="17">
        <v>2245150</v>
      </c>
      <c r="K23" s="17">
        <v>0</v>
      </c>
      <c r="L23" s="17">
        <v>0</v>
      </c>
      <c r="M23" s="17">
        <v>0</v>
      </c>
      <c r="N23" s="17">
        <v>0</v>
      </c>
      <c r="O23" s="17">
        <v>0</v>
      </c>
      <c r="P23" s="17">
        <v>1347026</v>
      </c>
      <c r="Q23" s="17">
        <v>256362</v>
      </c>
      <c r="R23" s="17">
        <v>0</v>
      </c>
      <c r="S23" s="17">
        <v>10456</v>
      </c>
      <c r="T23" s="17">
        <v>4363</v>
      </c>
      <c r="U23" s="17">
        <v>35416</v>
      </c>
      <c r="V23" s="17">
        <v>14138</v>
      </c>
      <c r="W23" s="17">
        <v>0</v>
      </c>
      <c r="X23" s="17">
        <v>313336</v>
      </c>
      <c r="Y23" s="17">
        <v>0</v>
      </c>
      <c r="Z23" s="17">
        <v>0</v>
      </c>
      <c r="AA23" s="17">
        <v>0</v>
      </c>
      <c r="AB23" s="17">
        <v>0</v>
      </c>
      <c r="AC23" s="17">
        <v>14653858</v>
      </c>
    </row>
    <row r="24" spans="1:29" x14ac:dyDescent="0.3">
      <c r="A24" s="15" t="s">
        <v>41</v>
      </c>
      <c r="B24" s="14" t="s">
        <v>42</v>
      </c>
      <c r="C24" s="14">
        <v>1</v>
      </c>
      <c r="D24" s="14">
        <v>0</v>
      </c>
      <c r="E24" s="17">
        <v>3391584</v>
      </c>
      <c r="F24" s="17">
        <v>0</v>
      </c>
      <c r="G24" s="17">
        <v>0</v>
      </c>
      <c r="H24" s="17">
        <v>0</v>
      </c>
      <c r="I24" s="17">
        <v>396085</v>
      </c>
      <c r="J24" s="17">
        <v>853184</v>
      </c>
      <c r="K24" s="17">
        <v>0</v>
      </c>
      <c r="L24" s="17">
        <v>0</v>
      </c>
      <c r="M24" s="17">
        <v>0</v>
      </c>
      <c r="N24" s="17">
        <v>0</v>
      </c>
      <c r="O24" s="17">
        <v>0</v>
      </c>
      <c r="P24" s="17">
        <v>631307</v>
      </c>
      <c r="Q24" s="17">
        <v>0</v>
      </c>
      <c r="R24" s="17">
        <v>0</v>
      </c>
      <c r="S24" s="17">
        <v>2247</v>
      </c>
      <c r="T24" s="17">
        <v>938</v>
      </c>
      <c r="U24" s="17">
        <v>6932</v>
      </c>
      <c r="V24" s="17">
        <v>2773</v>
      </c>
      <c r="W24" s="17">
        <v>0</v>
      </c>
      <c r="X24" s="17">
        <v>37407</v>
      </c>
      <c r="Y24" s="17">
        <v>0</v>
      </c>
      <c r="Z24" s="17">
        <v>0</v>
      </c>
      <c r="AA24" s="17">
        <v>0</v>
      </c>
      <c r="AB24" s="17">
        <v>0</v>
      </c>
      <c r="AC24" s="17">
        <v>5322457</v>
      </c>
    </row>
    <row r="25" spans="1:29" x14ac:dyDescent="0.3">
      <c r="A25" s="15" t="s">
        <v>43</v>
      </c>
      <c r="B25" s="14" t="s">
        <v>44</v>
      </c>
      <c r="C25" s="14">
        <v>1</v>
      </c>
      <c r="D25" s="14">
        <v>0</v>
      </c>
      <c r="E25" s="17">
        <v>10584721</v>
      </c>
      <c r="F25" s="17">
        <v>0</v>
      </c>
      <c r="G25" s="17">
        <v>0</v>
      </c>
      <c r="H25" s="17">
        <v>5373</v>
      </c>
      <c r="I25" s="17">
        <v>1330797</v>
      </c>
      <c r="J25" s="17">
        <v>1582899</v>
      </c>
      <c r="K25" s="17">
        <v>0</v>
      </c>
      <c r="L25" s="17">
        <v>0</v>
      </c>
      <c r="M25" s="17">
        <v>0</v>
      </c>
      <c r="N25" s="17">
        <v>0</v>
      </c>
      <c r="O25" s="17">
        <v>0</v>
      </c>
      <c r="P25" s="17">
        <v>1793514</v>
      </c>
      <c r="Q25" s="17">
        <v>116769</v>
      </c>
      <c r="R25" s="17">
        <v>35601</v>
      </c>
      <c r="S25" s="17">
        <v>12269</v>
      </c>
      <c r="T25" s="17">
        <v>5119</v>
      </c>
      <c r="U25" s="17">
        <v>48522</v>
      </c>
      <c r="V25" s="17">
        <v>13715</v>
      </c>
      <c r="W25" s="17">
        <v>0</v>
      </c>
      <c r="X25" s="17">
        <v>133764</v>
      </c>
      <c r="Y25" s="17">
        <v>0</v>
      </c>
      <c r="Z25" s="17">
        <v>0</v>
      </c>
      <c r="AA25" s="17">
        <v>0</v>
      </c>
      <c r="AB25" s="17">
        <v>0</v>
      </c>
      <c r="AC25" s="17">
        <v>15663063</v>
      </c>
    </row>
    <row r="26" spans="1:29" x14ac:dyDescent="0.3">
      <c r="A26" s="15" t="s">
        <v>45</v>
      </c>
      <c r="B26" s="14" t="s">
        <v>46</v>
      </c>
      <c r="C26" s="14">
        <v>1</v>
      </c>
      <c r="D26" s="14">
        <v>0</v>
      </c>
      <c r="E26" s="17">
        <v>5278945</v>
      </c>
      <c r="F26" s="17">
        <v>0</v>
      </c>
      <c r="G26" s="17">
        <v>0</v>
      </c>
      <c r="H26" s="17">
        <v>0</v>
      </c>
      <c r="I26" s="17">
        <v>444381</v>
      </c>
      <c r="J26" s="17">
        <v>772669</v>
      </c>
      <c r="K26" s="17">
        <v>0</v>
      </c>
      <c r="L26" s="17">
        <v>0</v>
      </c>
      <c r="M26" s="17">
        <v>0</v>
      </c>
      <c r="N26" s="17">
        <v>0</v>
      </c>
      <c r="O26" s="17">
        <v>0</v>
      </c>
      <c r="P26" s="17">
        <v>1369158</v>
      </c>
      <c r="Q26" s="17">
        <v>30560</v>
      </c>
      <c r="R26" s="17">
        <v>0</v>
      </c>
      <c r="S26" s="17">
        <v>4344</v>
      </c>
      <c r="T26" s="17">
        <v>1813</v>
      </c>
      <c r="U26" s="17">
        <v>16252</v>
      </c>
      <c r="V26" s="17">
        <v>5832</v>
      </c>
      <c r="W26" s="17">
        <v>0</v>
      </c>
      <c r="X26" s="17">
        <v>101006</v>
      </c>
      <c r="Y26" s="17">
        <v>0</v>
      </c>
      <c r="Z26" s="17">
        <v>0</v>
      </c>
      <c r="AA26" s="17">
        <v>0</v>
      </c>
      <c r="AB26" s="17">
        <v>0</v>
      </c>
      <c r="AC26" s="17">
        <v>8024960</v>
      </c>
    </row>
    <row r="27" spans="1:29" x14ac:dyDescent="0.3">
      <c r="A27" s="15" t="s">
        <v>47</v>
      </c>
      <c r="B27" s="14" t="s">
        <v>48</v>
      </c>
      <c r="C27" s="14">
        <v>0</v>
      </c>
      <c r="D27" s="14">
        <v>0</v>
      </c>
      <c r="E27" s="17">
        <v>0</v>
      </c>
      <c r="F27" s="17">
        <v>0</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row>
    <row r="28" spans="1:29" x14ac:dyDescent="0.3">
      <c r="A28" s="15" t="s">
        <v>49</v>
      </c>
      <c r="B28" s="14" t="s">
        <v>50</v>
      </c>
      <c r="C28" s="14">
        <v>1</v>
      </c>
      <c r="D28" s="14">
        <v>0</v>
      </c>
      <c r="E28" s="17">
        <v>11006532</v>
      </c>
      <c r="F28" s="17">
        <v>0</v>
      </c>
      <c r="G28" s="17">
        <v>0</v>
      </c>
      <c r="H28" s="17">
        <v>0</v>
      </c>
      <c r="I28" s="17">
        <v>1064379</v>
      </c>
      <c r="J28" s="17">
        <v>1372678</v>
      </c>
      <c r="K28" s="17">
        <v>1</v>
      </c>
      <c r="L28" s="17">
        <v>0</v>
      </c>
      <c r="M28" s="17">
        <v>0</v>
      </c>
      <c r="N28" s="17">
        <v>0</v>
      </c>
      <c r="O28" s="17">
        <v>0</v>
      </c>
      <c r="P28" s="17">
        <v>2105796</v>
      </c>
      <c r="Q28" s="17">
        <v>287449</v>
      </c>
      <c r="R28" s="17">
        <v>40179</v>
      </c>
      <c r="S28" s="17">
        <v>10786</v>
      </c>
      <c r="T28" s="17">
        <v>4500</v>
      </c>
      <c r="U28" s="17">
        <v>41008</v>
      </c>
      <c r="V28" s="17">
        <v>14985</v>
      </c>
      <c r="W28" s="17">
        <v>0</v>
      </c>
      <c r="X28" s="17">
        <v>461659</v>
      </c>
      <c r="Y28" s="17">
        <v>0</v>
      </c>
      <c r="Z28" s="17">
        <v>0</v>
      </c>
      <c r="AA28" s="17">
        <v>0</v>
      </c>
      <c r="AB28" s="17">
        <v>0</v>
      </c>
      <c r="AC28" s="17">
        <v>16409952</v>
      </c>
    </row>
    <row r="29" spans="1:29" x14ac:dyDescent="0.3">
      <c r="A29" s="15" t="s">
        <v>51</v>
      </c>
      <c r="B29" s="14" t="s">
        <v>52</v>
      </c>
      <c r="C29" s="14">
        <v>1</v>
      </c>
      <c r="D29" s="14">
        <v>0</v>
      </c>
      <c r="E29" s="17">
        <v>13183443</v>
      </c>
      <c r="F29" s="17">
        <v>0</v>
      </c>
      <c r="G29" s="17">
        <v>0</v>
      </c>
      <c r="H29" s="17">
        <v>0</v>
      </c>
      <c r="I29" s="17">
        <v>1944241</v>
      </c>
      <c r="J29" s="17">
        <v>2795106</v>
      </c>
      <c r="K29" s="17">
        <v>0</v>
      </c>
      <c r="L29" s="17">
        <v>0</v>
      </c>
      <c r="M29" s="17">
        <v>0</v>
      </c>
      <c r="N29" s="17">
        <v>0</v>
      </c>
      <c r="O29" s="17">
        <v>0</v>
      </c>
      <c r="P29" s="17">
        <v>1807796</v>
      </c>
      <c r="Q29" s="17">
        <v>261305</v>
      </c>
      <c r="R29" s="17">
        <v>154459</v>
      </c>
      <c r="S29" s="17">
        <v>19983</v>
      </c>
      <c r="T29" s="17">
        <v>8338</v>
      </c>
      <c r="U29" s="17">
        <v>77065</v>
      </c>
      <c r="V29" s="17">
        <v>26278</v>
      </c>
      <c r="W29" s="17">
        <v>0</v>
      </c>
      <c r="X29" s="17">
        <v>201965</v>
      </c>
      <c r="Y29" s="17">
        <v>47253</v>
      </c>
      <c r="Z29" s="17">
        <v>0</v>
      </c>
      <c r="AA29" s="17">
        <v>0</v>
      </c>
      <c r="AB29" s="17">
        <v>0</v>
      </c>
      <c r="AC29" s="17">
        <v>20527232</v>
      </c>
    </row>
    <row r="30" spans="1:29" x14ac:dyDescent="0.3">
      <c r="A30" s="15" t="s">
        <v>53</v>
      </c>
      <c r="B30" s="14" t="s">
        <v>54</v>
      </c>
      <c r="C30" s="14">
        <v>1</v>
      </c>
      <c r="D30" s="14">
        <v>0</v>
      </c>
      <c r="E30" s="17">
        <v>62934934</v>
      </c>
      <c r="F30" s="17">
        <v>0</v>
      </c>
      <c r="G30" s="17">
        <v>0</v>
      </c>
      <c r="H30" s="17">
        <v>0</v>
      </c>
      <c r="I30" s="17">
        <v>2283671</v>
      </c>
      <c r="J30" s="17">
        <v>7780977</v>
      </c>
      <c r="K30" s="17">
        <v>0</v>
      </c>
      <c r="L30" s="17">
        <v>0</v>
      </c>
      <c r="M30" s="17">
        <v>0</v>
      </c>
      <c r="N30" s="17">
        <v>0</v>
      </c>
      <c r="O30" s="17">
        <v>0</v>
      </c>
      <c r="P30" s="17">
        <v>9679720</v>
      </c>
      <c r="Q30" s="17">
        <v>1401572</v>
      </c>
      <c r="R30" s="17">
        <v>1113877</v>
      </c>
      <c r="S30" s="17">
        <v>80997</v>
      </c>
      <c r="T30" s="17">
        <v>33794</v>
      </c>
      <c r="U30" s="17">
        <v>307036</v>
      </c>
      <c r="V30" s="17">
        <v>107950</v>
      </c>
      <c r="W30" s="17">
        <v>0</v>
      </c>
      <c r="X30" s="17">
        <v>2415125</v>
      </c>
      <c r="Y30" s="17">
        <v>0</v>
      </c>
      <c r="Z30" s="17">
        <v>0</v>
      </c>
      <c r="AA30" s="17">
        <v>0</v>
      </c>
      <c r="AB30" s="17">
        <v>0</v>
      </c>
      <c r="AC30" s="17">
        <v>88139653</v>
      </c>
    </row>
    <row r="31" spans="1:29" x14ac:dyDescent="0.3">
      <c r="A31" s="15" t="s">
        <v>55</v>
      </c>
      <c r="B31" s="14" t="s">
        <v>56</v>
      </c>
      <c r="C31" s="14">
        <v>1</v>
      </c>
      <c r="D31" s="14">
        <v>0</v>
      </c>
      <c r="E31" s="17">
        <v>10867630</v>
      </c>
      <c r="F31" s="17">
        <v>0</v>
      </c>
      <c r="G31" s="17">
        <v>0</v>
      </c>
      <c r="H31" s="17">
        <v>0</v>
      </c>
      <c r="I31" s="17">
        <v>1222530</v>
      </c>
      <c r="J31" s="17">
        <v>1534992</v>
      </c>
      <c r="K31" s="17">
        <v>0</v>
      </c>
      <c r="L31" s="17">
        <v>0</v>
      </c>
      <c r="M31" s="17">
        <v>0</v>
      </c>
      <c r="N31" s="17">
        <v>0</v>
      </c>
      <c r="O31" s="17">
        <v>0</v>
      </c>
      <c r="P31" s="17">
        <v>1317377</v>
      </c>
      <c r="Q31" s="17">
        <v>252642</v>
      </c>
      <c r="R31" s="17">
        <v>135690</v>
      </c>
      <c r="S31" s="17">
        <v>9333</v>
      </c>
      <c r="T31" s="17">
        <v>3894</v>
      </c>
      <c r="U31" s="17">
        <v>35940</v>
      </c>
      <c r="V31" s="17">
        <v>11654</v>
      </c>
      <c r="W31" s="17">
        <v>0</v>
      </c>
      <c r="X31" s="17">
        <v>166175</v>
      </c>
      <c r="Y31" s="17">
        <v>0</v>
      </c>
      <c r="Z31" s="17">
        <v>0</v>
      </c>
      <c r="AA31" s="17">
        <v>0</v>
      </c>
      <c r="AB31" s="17">
        <v>0</v>
      </c>
      <c r="AC31" s="17">
        <v>15557857</v>
      </c>
    </row>
    <row r="32" spans="1:29" x14ac:dyDescent="0.3">
      <c r="A32" s="15" t="s">
        <v>57</v>
      </c>
      <c r="B32" s="14" t="s">
        <v>58</v>
      </c>
      <c r="C32" s="14">
        <v>1</v>
      </c>
      <c r="D32" s="14">
        <v>0</v>
      </c>
      <c r="E32" s="17">
        <v>13683712</v>
      </c>
      <c r="F32" s="17">
        <v>0</v>
      </c>
      <c r="G32" s="17">
        <v>0</v>
      </c>
      <c r="H32" s="17">
        <v>0</v>
      </c>
      <c r="I32" s="17">
        <v>1594034</v>
      </c>
      <c r="J32" s="17">
        <v>3309134</v>
      </c>
      <c r="K32" s="17">
        <v>0</v>
      </c>
      <c r="L32" s="17">
        <v>0</v>
      </c>
      <c r="M32" s="17">
        <v>0</v>
      </c>
      <c r="N32" s="17">
        <v>0</v>
      </c>
      <c r="O32" s="17">
        <v>0</v>
      </c>
      <c r="P32" s="17">
        <v>2135245</v>
      </c>
      <c r="Q32" s="17">
        <v>92248</v>
      </c>
      <c r="R32" s="17">
        <v>156074</v>
      </c>
      <c r="S32" s="17">
        <v>21002</v>
      </c>
      <c r="T32" s="17">
        <v>8763</v>
      </c>
      <c r="U32" s="17">
        <v>83181</v>
      </c>
      <c r="V32" s="17">
        <v>26430</v>
      </c>
      <c r="W32" s="17">
        <v>0</v>
      </c>
      <c r="X32" s="17">
        <v>256320</v>
      </c>
      <c r="Y32" s="17">
        <v>0</v>
      </c>
      <c r="Z32" s="17">
        <v>0</v>
      </c>
      <c r="AA32" s="17">
        <v>0</v>
      </c>
      <c r="AB32" s="17">
        <v>0</v>
      </c>
      <c r="AC32" s="17">
        <v>21366143</v>
      </c>
    </row>
    <row r="33" spans="1:29" x14ac:dyDescent="0.3">
      <c r="A33" s="15" t="s">
        <v>59</v>
      </c>
      <c r="B33" s="14" t="s">
        <v>60</v>
      </c>
      <c r="C33" s="14">
        <v>1</v>
      </c>
      <c r="D33" s="14">
        <v>0</v>
      </c>
      <c r="E33" s="17">
        <v>12931292</v>
      </c>
      <c r="F33" s="17">
        <v>0</v>
      </c>
      <c r="G33" s="17">
        <v>0</v>
      </c>
      <c r="H33" s="17">
        <v>0</v>
      </c>
      <c r="I33" s="17">
        <v>1417792</v>
      </c>
      <c r="J33" s="17">
        <v>3289885</v>
      </c>
      <c r="K33" s="17">
        <v>0</v>
      </c>
      <c r="L33" s="17">
        <v>0</v>
      </c>
      <c r="M33" s="17">
        <v>0</v>
      </c>
      <c r="N33" s="17">
        <v>0</v>
      </c>
      <c r="O33" s="17">
        <v>0</v>
      </c>
      <c r="P33" s="17">
        <v>2767289</v>
      </c>
      <c r="Q33" s="17">
        <v>512585</v>
      </c>
      <c r="R33" s="17">
        <v>63697</v>
      </c>
      <c r="S33" s="17">
        <v>24657</v>
      </c>
      <c r="T33" s="17">
        <v>10288</v>
      </c>
      <c r="U33" s="17">
        <v>96870</v>
      </c>
      <c r="V33" s="17">
        <v>31428</v>
      </c>
      <c r="W33" s="17">
        <v>0</v>
      </c>
      <c r="X33" s="17">
        <v>245882</v>
      </c>
      <c r="Y33" s="17">
        <v>0</v>
      </c>
      <c r="Z33" s="17">
        <v>0</v>
      </c>
      <c r="AA33" s="17">
        <v>0</v>
      </c>
      <c r="AB33" s="17">
        <v>0</v>
      </c>
      <c r="AC33" s="17">
        <v>21391665</v>
      </c>
    </row>
    <row r="34" spans="1:29" x14ac:dyDescent="0.3">
      <c r="A34" s="15" t="s">
        <v>61</v>
      </c>
      <c r="B34" s="14" t="s">
        <v>62</v>
      </c>
      <c r="C34" s="14">
        <v>1</v>
      </c>
      <c r="D34" s="14">
        <v>0</v>
      </c>
      <c r="E34" s="17">
        <v>19776315</v>
      </c>
      <c r="F34" s="17">
        <v>0</v>
      </c>
      <c r="G34" s="17">
        <v>0</v>
      </c>
      <c r="H34" s="17">
        <v>1675</v>
      </c>
      <c r="I34" s="17">
        <v>2425973</v>
      </c>
      <c r="J34" s="17">
        <v>5781059</v>
      </c>
      <c r="K34" s="17">
        <v>0</v>
      </c>
      <c r="L34" s="17">
        <v>0</v>
      </c>
      <c r="M34" s="17">
        <v>0</v>
      </c>
      <c r="N34" s="17">
        <v>0</v>
      </c>
      <c r="O34" s="17">
        <v>0</v>
      </c>
      <c r="P34" s="17">
        <v>3550049</v>
      </c>
      <c r="Q34" s="17">
        <v>867526</v>
      </c>
      <c r="R34" s="17">
        <v>289088</v>
      </c>
      <c r="S34" s="17">
        <v>37570</v>
      </c>
      <c r="T34" s="17">
        <v>15675</v>
      </c>
      <c r="U34" s="17">
        <v>146557</v>
      </c>
      <c r="V34" s="17">
        <v>50497</v>
      </c>
      <c r="W34" s="17">
        <v>0</v>
      </c>
      <c r="X34" s="17">
        <v>759548</v>
      </c>
      <c r="Y34" s="17">
        <v>0</v>
      </c>
      <c r="Z34" s="17">
        <v>0</v>
      </c>
      <c r="AA34" s="17">
        <v>0</v>
      </c>
      <c r="AB34" s="17">
        <v>0</v>
      </c>
      <c r="AC34" s="17">
        <v>33701532</v>
      </c>
    </row>
    <row r="35" spans="1:29" x14ac:dyDescent="0.3">
      <c r="A35" s="15" t="s">
        <v>63</v>
      </c>
      <c r="B35" s="14" t="s">
        <v>64</v>
      </c>
      <c r="C35" s="14">
        <v>1</v>
      </c>
      <c r="D35" s="14">
        <v>0</v>
      </c>
      <c r="E35" s="17">
        <v>5364782</v>
      </c>
      <c r="F35" s="17">
        <v>0</v>
      </c>
      <c r="G35" s="17">
        <v>290478</v>
      </c>
      <c r="H35" s="17">
        <v>13634</v>
      </c>
      <c r="I35" s="17">
        <v>546684</v>
      </c>
      <c r="J35" s="17">
        <v>806100</v>
      </c>
      <c r="K35" s="17">
        <v>0</v>
      </c>
      <c r="L35" s="17">
        <v>0</v>
      </c>
      <c r="M35" s="17">
        <v>0</v>
      </c>
      <c r="N35" s="17">
        <v>0</v>
      </c>
      <c r="O35" s="17">
        <v>0</v>
      </c>
      <c r="P35" s="17">
        <v>524634</v>
      </c>
      <c r="Q35" s="17">
        <v>30288</v>
      </c>
      <c r="R35" s="17">
        <v>72329</v>
      </c>
      <c r="S35" s="17">
        <v>6981</v>
      </c>
      <c r="T35" s="17">
        <v>2913</v>
      </c>
      <c r="U35" s="17">
        <v>27145</v>
      </c>
      <c r="V35" s="17">
        <v>3597</v>
      </c>
      <c r="W35" s="17">
        <v>0</v>
      </c>
      <c r="X35" s="17">
        <v>84000</v>
      </c>
      <c r="Y35" s="17">
        <v>0</v>
      </c>
      <c r="Z35" s="17">
        <v>0</v>
      </c>
      <c r="AA35" s="17">
        <v>0</v>
      </c>
      <c r="AB35" s="17">
        <v>0</v>
      </c>
      <c r="AC35" s="17">
        <v>7773565</v>
      </c>
    </row>
    <row r="36" spans="1:29" x14ac:dyDescent="0.3">
      <c r="A36" s="15" t="s">
        <v>65</v>
      </c>
      <c r="B36" s="14" t="s">
        <v>66</v>
      </c>
      <c r="C36" s="14">
        <v>1</v>
      </c>
      <c r="D36" s="14">
        <v>0</v>
      </c>
      <c r="E36" s="17">
        <v>19347841</v>
      </c>
      <c r="F36" s="17">
        <v>0</v>
      </c>
      <c r="G36" s="17">
        <v>0</v>
      </c>
      <c r="H36" s="17">
        <v>25724</v>
      </c>
      <c r="I36" s="17">
        <v>2423948</v>
      </c>
      <c r="J36" s="17">
        <v>4575407</v>
      </c>
      <c r="K36" s="17">
        <v>0</v>
      </c>
      <c r="L36" s="17">
        <v>0</v>
      </c>
      <c r="M36" s="17">
        <v>0</v>
      </c>
      <c r="N36" s="17">
        <v>0</v>
      </c>
      <c r="O36" s="17">
        <v>0</v>
      </c>
      <c r="P36" s="17">
        <v>2728048</v>
      </c>
      <c r="Q36" s="17">
        <v>520269</v>
      </c>
      <c r="R36" s="17">
        <v>125535</v>
      </c>
      <c r="S36" s="17">
        <v>20912</v>
      </c>
      <c r="T36" s="17">
        <v>8725</v>
      </c>
      <c r="U36" s="17">
        <v>80793</v>
      </c>
      <c r="V36" s="17">
        <v>28513</v>
      </c>
      <c r="W36" s="17">
        <v>0</v>
      </c>
      <c r="X36" s="17">
        <v>1707412</v>
      </c>
      <c r="Y36" s="17">
        <v>0</v>
      </c>
      <c r="Z36" s="17">
        <v>0</v>
      </c>
      <c r="AA36" s="17">
        <v>0</v>
      </c>
      <c r="AB36" s="17">
        <v>0</v>
      </c>
      <c r="AC36" s="17">
        <v>31593127</v>
      </c>
    </row>
    <row r="37" spans="1:29" x14ac:dyDescent="0.3">
      <c r="A37" s="15" t="s">
        <v>67</v>
      </c>
      <c r="B37" s="14" t="s">
        <v>68</v>
      </c>
      <c r="C37" s="14">
        <v>1</v>
      </c>
      <c r="D37" s="14">
        <v>0</v>
      </c>
      <c r="E37" s="17">
        <v>28460847</v>
      </c>
      <c r="F37" s="17">
        <v>0</v>
      </c>
      <c r="G37" s="17">
        <v>0</v>
      </c>
      <c r="H37" s="17">
        <v>0</v>
      </c>
      <c r="I37" s="17">
        <v>2204853</v>
      </c>
      <c r="J37" s="17">
        <v>4948538</v>
      </c>
      <c r="K37" s="17">
        <v>0</v>
      </c>
      <c r="L37" s="17">
        <v>0</v>
      </c>
      <c r="M37" s="17">
        <v>0</v>
      </c>
      <c r="N37" s="17">
        <v>0</v>
      </c>
      <c r="O37" s="17">
        <v>0</v>
      </c>
      <c r="P37" s="17">
        <v>6088751</v>
      </c>
      <c r="Q37" s="17">
        <v>1057693</v>
      </c>
      <c r="R37" s="17">
        <v>342128</v>
      </c>
      <c r="S37" s="17">
        <v>56490</v>
      </c>
      <c r="T37" s="17">
        <v>23569</v>
      </c>
      <c r="U37" s="17">
        <v>223855</v>
      </c>
      <c r="V37" s="17">
        <v>71364</v>
      </c>
      <c r="W37" s="17">
        <v>0</v>
      </c>
      <c r="X37" s="17">
        <v>455250</v>
      </c>
      <c r="Y37" s="17">
        <v>0</v>
      </c>
      <c r="Z37" s="17">
        <v>0</v>
      </c>
      <c r="AA37" s="17">
        <v>0</v>
      </c>
      <c r="AB37" s="17">
        <v>0</v>
      </c>
      <c r="AC37" s="17">
        <v>43933338</v>
      </c>
    </row>
    <row r="38" spans="1:29" x14ac:dyDescent="0.3">
      <c r="A38" s="15" t="s">
        <v>69</v>
      </c>
      <c r="B38" s="14" t="s">
        <v>70</v>
      </c>
      <c r="C38" s="14">
        <v>1</v>
      </c>
      <c r="D38" s="14">
        <v>0</v>
      </c>
      <c r="E38" s="17">
        <v>22761018</v>
      </c>
      <c r="F38" s="17">
        <v>0</v>
      </c>
      <c r="G38" s="17">
        <v>0</v>
      </c>
      <c r="H38" s="17">
        <v>0</v>
      </c>
      <c r="I38" s="17">
        <v>2264147</v>
      </c>
      <c r="J38" s="17">
        <v>4135419</v>
      </c>
      <c r="K38" s="17">
        <v>0</v>
      </c>
      <c r="L38" s="17">
        <v>0</v>
      </c>
      <c r="M38" s="17">
        <v>0</v>
      </c>
      <c r="N38" s="17">
        <v>0</v>
      </c>
      <c r="O38" s="17">
        <v>0</v>
      </c>
      <c r="P38" s="17">
        <v>2342390</v>
      </c>
      <c r="Q38" s="17">
        <v>688349</v>
      </c>
      <c r="R38" s="17">
        <v>226794</v>
      </c>
      <c r="S38" s="17">
        <v>36911</v>
      </c>
      <c r="T38" s="17">
        <v>15400</v>
      </c>
      <c r="U38" s="17">
        <v>137761</v>
      </c>
      <c r="V38" s="17">
        <v>46092</v>
      </c>
      <c r="W38" s="17">
        <v>0</v>
      </c>
      <c r="X38" s="17">
        <v>251187</v>
      </c>
      <c r="Y38" s="17">
        <v>0</v>
      </c>
      <c r="Z38" s="17">
        <v>0</v>
      </c>
      <c r="AA38" s="17">
        <v>0</v>
      </c>
      <c r="AB38" s="17">
        <v>0</v>
      </c>
      <c r="AC38" s="17">
        <v>32905468</v>
      </c>
    </row>
    <row r="39" spans="1:29" x14ac:dyDescent="0.3">
      <c r="A39" s="15" t="s">
        <v>71</v>
      </c>
      <c r="B39" s="14" t="s">
        <v>72</v>
      </c>
      <c r="C39" s="14">
        <v>1</v>
      </c>
      <c r="D39" s="14">
        <v>0</v>
      </c>
      <c r="E39" s="17">
        <v>16571072</v>
      </c>
      <c r="F39" s="17">
        <v>0</v>
      </c>
      <c r="G39" s="17">
        <v>0</v>
      </c>
      <c r="H39" s="17">
        <v>0</v>
      </c>
      <c r="I39" s="17">
        <v>2827165</v>
      </c>
      <c r="J39" s="17">
        <v>3579821</v>
      </c>
      <c r="K39" s="17">
        <v>0</v>
      </c>
      <c r="L39" s="17">
        <v>0</v>
      </c>
      <c r="M39" s="17">
        <v>0</v>
      </c>
      <c r="N39" s="17">
        <v>0</v>
      </c>
      <c r="O39" s="17">
        <v>0</v>
      </c>
      <c r="P39" s="17">
        <v>4193243</v>
      </c>
      <c r="Q39" s="17">
        <v>1233031</v>
      </c>
      <c r="R39" s="17">
        <v>250635</v>
      </c>
      <c r="S39" s="17">
        <v>52265</v>
      </c>
      <c r="T39" s="17">
        <v>21806</v>
      </c>
      <c r="U39" s="17">
        <v>204458</v>
      </c>
      <c r="V39" s="17">
        <v>58512</v>
      </c>
      <c r="W39" s="17">
        <v>0</v>
      </c>
      <c r="X39" s="17">
        <v>715500</v>
      </c>
      <c r="Y39" s="17">
        <v>4264</v>
      </c>
      <c r="Z39" s="17">
        <v>0</v>
      </c>
      <c r="AA39" s="17">
        <v>0</v>
      </c>
      <c r="AB39" s="17">
        <v>0</v>
      </c>
      <c r="AC39" s="17">
        <v>29711772</v>
      </c>
    </row>
    <row r="40" spans="1:29" x14ac:dyDescent="0.3">
      <c r="A40" s="15" t="s">
        <v>73</v>
      </c>
      <c r="B40" s="14" t="s">
        <v>74</v>
      </c>
      <c r="C40" s="14">
        <v>1</v>
      </c>
      <c r="D40" s="14">
        <v>0</v>
      </c>
      <c r="E40" s="17">
        <v>15758346</v>
      </c>
      <c r="F40" s="17">
        <v>0</v>
      </c>
      <c r="G40" s="17">
        <v>0</v>
      </c>
      <c r="H40" s="17">
        <v>0</v>
      </c>
      <c r="I40" s="17">
        <v>2553825</v>
      </c>
      <c r="J40" s="17">
        <v>3604689</v>
      </c>
      <c r="K40" s="17">
        <v>0</v>
      </c>
      <c r="L40" s="17">
        <v>0</v>
      </c>
      <c r="M40" s="17">
        <v>0</v>
      </c>
      <c r="N40" s="17">
        <v>0</v>
      </c>
      <c r="O40" s="17">
        <v>0</v>
      </c>
      <c r="P40" s="17">
        <v>3261600</v>
      </c>
      <c r="Q40" s="17">
        <v>334413</v>
      </c>
      <c r="R40" s="17">
        <v>183728</v>
      </c>
      <c r="S40" s="17">
        <v>23219</v>
      </c>
      <c r="T40" s="17">
        <v>9688</v>
      </c>
      <c r="U40" s="17">
        <v>87666</v>
      </c>
      <c r="V40" s="17">
        <v>28320</v>
      </c>
      <c r="W40" s="17">
        <v>0</v>
      </c>
      <c r="X40" s="17">
        <v>540343</v>
      </c>
      <c r="Y40" s="17">
        <v>0</v>
      </c>
      <c r="Z40" s="17">
        <v>0</v>
      </c>
      <c r="AA40" s="17">
        <v>0</v>
      </c>
      <c r="AB40" s="17">
        <v>0</v>
      </c>
      <c r="AC40" s="17">
        <v>26385837</v>
      </c>
    </row>
    <row r="41" spans="1:29" x14ac:dyDescent="0.3">
      <c r="A41" s="15" t="s">
        <v>75</v>
      </c>
      <c r="B41" s="14" t="s">
        <v>76</v>
      </c>
      <c r="C41" s="14">
        <v>1</v>
      </c>
      <c r="D41" s="14">
        <v>0</v>
      </c>
      <c r="E41" s="17">
        <v>3458229</v>
      </c>
      <c r="F41" s="17">
        <v>0</v>
      </c>
      <c r="G41" s="17">
        <v>166648</v>
      </c>
      <c r="H41" s="17">
        <v>0</v>
      </c>
      <c r="I41" s="17">
        <v>327015</v>
      </c>
      <c r="J41" s="17">
        <v>291031</v>
      </c>
      <c r="K41" s="17">
        <v>0</v>
      </c>
      <c r="L41" s="17">
        <v>0</v>
      </c>
      <c r="M41" s="17">
        <v>0</v>
      </c>
      <c r="N41" s="17">
        <v>0</v>
      </c>
      <c r="O41" s="17">
        <v>0</v>
      </c>
      <c r="P41" s="17">
        <v>584574</v>
      </c>
      <c r="Q41" s="17">
        <v>0</v>
      </c>
      <c r="R41" s="17">
        <v>0</v>
      </c>
      <c r="S41" s="17">
        <v>2861</v>
      </c>
      <c r="T41" s="17">
        <v>1194</v>
      </c>
      <c r="U41" s="17">
        <v>11009</v>
      </c>
      <c r="V41" s="17">
        <v>2866</v>
      </c>
      <c r="W41" s="17">
        <v>0</v>
      </c>
      <c r="X41" s="17">
        <v>76933</v>
      </c>
      <c r="Y41" s="17">
        <v>4176</v>
      </c>
      <c r="Z41" s="17">
        <v>0</v>
      </c>
      <c r="AA41" s="17">
        <v>0</v>
      </c>
      <c r="AB41" s="17">
        <v>0</v>
      </c>
      <c r="AC41" s="17">
        <v>4926536</v>
      </c>
    </row>
    <row r="42" spans="1:29" x14ac:dyDescent="0.3">
      <c r="A42" s="15" t="s">
        <v>77</v>
      </c>
      <c r="B42" s="14" t="s">
        <v>78</v>
      </c>
      <c r="C42" s="14">
        <v>1</v>
      </c>
      <c r="D42" s="14">
        <v>0</v>
      </c>
      <c r="E42" s="17">
        <v>11496098</v>
      </c>
      <c r="F42" s="17">
        <v>0</v>
      </c>
      <c r="G42" s="17">
        <v>0</v>
      </c>
      <c r="H42" s="17">
        <v>0</v>
      </c>
      <c r="I42" s="17">
        <v>1535029</v>
      </c>
      <c r="J42" s="17">
        <v>2327975</v>
      </c>
      <c r="K42" s="17">
        <v>78120</v>
      </c>
      <c r="L42" s="17">
        <v>0</v>
      </c>
      <c r="M42" s="17">
        <v>0</v>
      </c>
      <c r="N42" s="17">
        <v>0</v>
      </c>
      <c r="O42" s="17">
        <v>0</v>
      </c>
      <c r="P42" s="17">
        <v>2288513</v>
      </c>
      <c r="Q42" s="17">
        <v>375501</v>
      </c>
      <c r="R42" s="17">
        <v>37045</v>
      </c>
      <c r="S42" s="17">
        <v>17631</v>
      </c>
      <c r="T42" s="17">
        <v>7356</v>
      </c>
      <c r="U42" s="17">
        <v>68211</v>
      </c>
      <c r="V42" s="17">
        <v>22359</v>
      </c>
      <c r="W42" s="17">
        <v>0</v>
      </c>
      <c r="X42" s="17">
        <v>149871</v>
      </c>
      <c r="Y42" s="17">
        <v>0</v>
      </c>
      <c r="Z42" s="17">
        <v>0</v>
      </c>
      <c r="AA42" s="17">
        <v>0</v>
      </c>
      <c r="AB42" s="17">
        <v>0</v>
      </c>
      <c r="AC42" s="17">
        <v>18403709</v>
      </c>
    </row>
    <row r="43" spans="1:29" x14ac:dyDescent="0.3">
      <c r="A43" s="15" t="s">
        <v>79</v>
      </c>
      <c r="B43" s="14" t="s">
        <v>80</v>
      </c>
      <c r="C43" s="14">
        <v>1</v>
      </c>
      <c r="D43" s="14">
        <v>0</v>
      </c>
      <c r="E43" s="17">
        <v>2962377</v>
      </c>
      <c r="F43" s="17">
        <v>0</v>
      </c>
      <c r="G43" s="17">
        <v>0</v>
      </c>
      <c r="H43" s="17">
        <v>0</v>
      </c>
      <c r="I43" s="17">
        <v>309742</v>
      </c>
      <c r="J43" s="17">
        <v>533053</v>
      </c>
      <c r="K43" s="17">
        <v>0</v>
      </c>
      <c r="L43" s="17">
        <v>0</v>
      </c>
      <c r="M43" s="17">
        <v>0</v>
      </c>
      <c r="N43" s="17">
        <v>0</v>
      </c>
      <c r="O43" s="17">
        <v>0</v>
      </c>
      <c r="P43" s="17">
        <v>439811</v>
      </c>
      <c r="Q43" s="17">
        <v>45626</v>
      </c>
      <c r="R43" s="17">
        <v>0</v>
      </c>
      <c r="S43" s="17">
        <v>8673</v>
      </c>
      <c r="T43" s="17">
        <v>3619</v>
      </c>
      <c r="U43" s="17">
        <v>26504</v>
      </c>
      <c r="V43" s="17">
        <v>995</v>
      </c>
      <c r="W43" s="17">
        <v>0</v>
      </c>
      <c r="X43" s="17">
        <v>50614</v>
      </c>
      <c r="Y43" s="17">
        <v>0</v>
      </c>
      <c r="Z43" s="17">
        <v>0</v>
      </c>
      <c r="AA43" s="17">
        <v>0</v>
      </c>
      <c r="AB43" s="17">
        <v>0</v>
      </c>
      <c r="AC43" s="17">
        <v>4381014</v>
      </c>
    </row>
    <row r="44" spans="1:29" x14ac:dyDescent="0.3">
      <c r="A44" s="15" t="s">
        <v>81</v>
      </c>
      <c r="B44" s="14" t="s">
        <v>82</v>
      </c>
      <c r="C44" s="14">
        <v>1</v>
      </c>
      <c r="D44" s="14">
        <v>0</v>
      </c>
      <c r="E44" s="17">
        <v>9768589</v>
      </c>
      <c r="F44" s="17">
        <v>0</v>
      </c>
      <c r="G44" s="17">
        <v>0</v>
      </c>
      <c r="H44" s="17">
        <v>17379</v>
      </c>
      <c r="I44" s="17">
        <v>1118598</v>
      </c>
      <c r="J44" s="17">
        <v>1861569</v>
      </c>
      <c r="K44" s="17">
        <v>0</v>
      </c>
      <c r="L44" s="17">
        <v>0</v>
      </c>
      <c r="M44" s="17">
        <v>0</v>
      </c>
      <c r="N44" s="17">
        <v>0</v>
      </c>
      <c r="O44" s="17">
        <v>0</v>
      </c>
      <c r="P44" s="17">
        <v>1724612</v>
      </c>
      <c r="Q44" s="17">
        <v>212867</v>
      </c>
      <c r="R44" s="17">
        <v>164770</v>
      </c>
      <c r="S44" s="17">
        <v>8853</v>
      </c>
      <c r="T44" s="17">
        <v>3694</v>
      </c>
      <c r="U44" s="17">
        <v>32737</v>
      </c>
      <c r="V44" s="17">
        <v>11270</v>
      </c>
      <c r="W44" s="17">
        <v>0</v>
      </c>
      <c r="X44" s="17">
        <v>426451</v>
      </c>
      <c r="Y44" s="17">
        <v>0</v>
      </c>
      <c r="Z44" s="17">
        <v>0</v>
      </c>
      <c r="AA44" s="17">
        <v>0</v>
      </c>
      <c r="AB44" s="17">
        <v>0</v>
      </c>
      <c r="AC44" s="17">
        <v>15351389</v>
      </c>
    </row>
    <row r="45" spans="1:29" x14ac:dyDescent="0.3">
      <c r="A45" s="15" t="s">
        <v>83</v>
      </c>
      <c r="B45" s="14" t="s">
        <v>84</v>
      </c>
      <c r="C45" s="14">
        <v>1</v>
      </c>
      <c r="D45" s="14">
        <v>0</v>
      </c>
      <c r="E45" s="17">
        <v>5426460</v>
      </c>
      <c r="F45" s="17">
        <v>0</v>
      </c>
      <c r="G45" s="17">
        <v>0</v>
      </c>
      <c r="H45" s="17">
        <v>0</v>
      </c>
      <c r="I45" s="17">
        <v>464472</v>
      </c>
      <c r="J45" s="17">
        <v>831012</v>
      </c>
      <c r="K45" s="17">
        <v>0</v>
      </c>
      <c r="L45" s="17">
        <v>0</v>
      </c>
      <c r="M45" s="17">
        <v>0</v>
      </c>
      <c r="N45" s="17">
        <v>0</v>
      </c>
      <c r="O45" s="17">
        <v>0</v>
      </c>
      <c r="P45" s="17">
        <v>1118932</v>
      </c>
      <c r="Q45" s="17">
        <v>87340</v>
      </c>
      <c r="R45" s="17">
        <v>0</v>
      </c>
      <c r="S45" s="17">
        <v>5363</v>
      </c>
      <c r="T45" s="17">
        <v>2238</v>
      </c>
      <c r="U45" s="17">
        <v>18931</v>
      </c>
      <c r="V45" s="17">
        <v>6307</v>
      </c>
      <c r="W45" s="17">
        <v>0</v>
      </c>
      <c r="X45" s="17">
        <v>98300</v>
      </c>
      <c r="Y45" s="17">
        <v>0</v>
      </c>
      <c r="Z45" s="17">
        <v>0</v>
      </c>
      <c r="AA45" s="17">
        <v>0</v>
      </c>
      <c r="AB45" s="17">
        <v>0</v>
      </c>
      <c r="AC45" s="17">
        <v>8059355</v>
      </c>
    </row>
    <row r="46" spans="1:29" x14ac:dyDescent="0.3">
      <c r="A46" s="15" t="s">
        <v>85</v>
      </c>
      <c r="B46" s="14" t="s">
        <v>86</v>
      </c>
      <c r="C46" s="14">
        <v>1</v>
      </c>
      <c r="D46" s="14">
        <v>0</v>
      </c>
      <c r="E46" s="17">
        <v>11521532</v>
      </c>
      <c r="F46" s="17">
        <v>0</v>
      </c>
      <c r="G46" s="17">
        <v>0</v>
      </c>
      <c r="H46" s="17">
        <v>2140</v>
      </c>
      <c r="I46" s="17">
        <v>1902785</v>
      </c>
      <c r="J46" s="17">
        <v>3822784</v>
      </c>
      <c r="K46" s="17">
        <v>211090</v>
      </c>
      <c r="L46" s="17">
        <v>0</v>
      </c>
      <c r="M46" s="17">
        <v>0</v>
      </c>
      <c r="N46" s="17">
        <v>0</v>
      </c>
      <c r="O46" s="17">
        <v>0</v>
      </c>
      <c r="P46" s="17">
        <v>2086500</v>
      </c>
      <c r="Q46" s="17">
        <v>338040</v>
      </c>
      <c r="R46" s="17">
        <v>313117</v>
      </c>
      <c r="S46" s="17">
        <v>12778</v>
      </c>
      <c r="T46" s="17">
        <v>5331</v>
      </c>
      <c r="U46" s="17">
        <v>49221</v>
      </c>
      <c r="V46" s="17">
        <v>15502</v>
      </c>
      <c r="W46" s="17">
        <v>0</v>
      </c>
      <c r="X46" s="17">
        <v>254112</v>
      </c>
      <c r="Y46" s="17">
        <v>45377</v>
      </c>
      <c r="Z46" s="17">
        <v>0</v>
      </c>
      <c r="AA46" s="17">
        <v>0</v>
      </c>
      <c r="AB46" s="17">
        <v>0</v>
      </c>
      <c r="AC46" s="17">
        <v>20580309</v>
      </c>
    </row>
    <row r="47" spans="1:29" x14ac:dyDescent="0.3">
      <c r="A47" s="15" t="s">
        <v>87</v>
      </c>
      <c r="B47" s="14" t="s">
        <v>88</v>
      </c>
      <c r="C47" s="14">
        <v>1</v>
      </c>
      <c r="D47" s="14">
        <v>0</v>
      </c>
      <c r="E47" s="17">
        <v>21698521</v>
      </c>
      <c r="F47" s="17">
        <v>0</v>
      </c>
      <c r="G47" s="17">
        <v>0</v>
      </c>
      <c r="H47" s="17">
        <v>6661</v>
      </c>
      <c r="I47" s="17">
        <v>929188</v>
      </c>
      <c r="J47" s="17">
        <v>3557374</v>
      </c>
      <c r="K47" s="17">
        <v>0</v>
      </c>
      <c r="L47" s="17">
        <v>0</v>
      </c>
      <c r="M47" s="17">
        <v>0</v>
      </c>
      <c r="N47" s="17">
        <v>0</v>
      </c>
      <c r="O47" s="17">
        <v>0</v>
      </c>
      <c r="P47" s="17">
        <v>3330577</v>
      </c>
      <c r="Q47" s="17">
        <v>654293</v>
      </c>
      <c r="R47" s="17">
        <v>107586</v>
      </c>
      <c r="S47" s="17">
        <v>31578</v>
      </c>
      <c r="T47" s="17">
        <v>13175</v>
      </c>
      <c r="U47" s="17">
        <v>114869</v>
      </c>
      <c r="V47" s="17">
        <v>42596</v>
      </c>
      <c r="W47" s="17">
        <v>0</v>
      </c>
      <c r="X47" s="17">
        <v>477387</v>
      </c>
      <c r="Y47" s="17">
        <v>0</v>
      </c>
      <c r="Z47" s="17">
        <v>0</v>
      </c>
      <c r="AA47" s="17">
        <v>0</v>
      </c>
      <c r="AB47" s="17">
        <v>0</v>
      </c>
      <c r="AC47" s="17">
        <v>30963805</v>
      </c>
    </row>
    <row r="48" spans="1:29" x14ac:dyDescent="0.3">
      <c r="A48" s="15" t="s">
        <v>89</v>
      </c>
      <c r="B48" s="14" t="s">
        <v>90</v>
      </c>
      <c r="C48" s="14">
        <v>1</v>
      </c>
      <c r="D48" s="14">
        <v>0</v>
      </c>
      <c r="E48" s="17">
        <v>15434133</v>
      </c>
      <c r="F48" s="17">
        <v>0</v>
      </c>
      <c r="G48" s="17">
        <v>0</v>
      </c>
      <c r="H48" s="17">
        <v>21037</v>
      </c>
      <c r="I48" s="17">
        <v>1599683</v>
      </c>
      <c r="J48" s="17">
        <v>862129</v>
      </c>
      <c r="K48" s="17">
        <v>0</v>
      </c>
      <c r="L48" s="17">
        <v>0</v>
      </c>
      <c r="M48" s="17">
        <v>0</v>
      </c>
      <c r="N48" s="17">
        <v>0</v>
      </c>
      <c r="O48" s="17">
        <v>0</v>
      </c>
      <c r="P48" s="17">
        <v>1763582</v>
      </c>
      <c r="Q48" s="17">
        <v>152835</v>
      </c>
      <c r="R48" s="17">
        <v>437109</v>
      </c>
      <c r="S48" s="17">
        <v>15594</v>
      </c>
      <c r="T48" s="17">
        <v>6506</v>
      </c>
      <c r="U48" s="17">
        <v>63551</v>
      </c>
      <c r="V48" s="17">
        <v>20531</v>
      </c>
      <c r="W48" s="17">
        <v>0</v>
      </c>
      <c r="X48" s="17">
        <v>159730</v>
      </c>
      <c r="Y48" s="17">
        <v>0</v>
      </c>
      <c r="Z48" s="17">
        <v>0</v>
      </c>
      <c r="AA48" s="17">
        <v>0</v>
      </c>
      <c r="AB48" s="17">
        <v>0</v>
      </c>
      <c r="AC48" s="17">
        <v>20536420</v>
      </c>
    </row>
    <row r="49" spans="1:29" x14ac:dyDescent="0.3">
      <c r="A49" s="15" t="s">
        <v>91</v>
      </c>
      <c r="B49" s="14" t="s">
        <v>92</v>
      </c>
      <c r="C49" s="14">
        <v>1</v>
      </c>
      <c r="D49" s="14">
        <v>0</v>
      </c>
      <c r="E49" s="17">
        <v>10735700</v>
      </c>
      <c r="F49" s="17">
        <v>0</v>
      </c>
      <c r="G49" s="17">
        <v>0</v>
      </c>
      <c r="H49" s="17">
        <v>0</v>
      </c>
      <c r="I49" s="17">
        <v>1042694</v>
      </c>
      <c r="J49" s="17">
        <v>1280870</v>
      </c>
      <c r="K49" s="17">
        <v>0</v>
      </c>
      <c r="L49" s="17">
        <v>0</v>
      </c>
      <c r="M49" s="17">
        <v>0</v>
      </c>
      <c r="N49" s="17">
        <v>0</v>
      </c>
      <c r="O49" s="17">
        <v>0</v>
      </c>
      <c r="P49" s="17">
        <v>1951868</v>
      </c>
      <c r="Q49" s="17">
        <v>138596</v>
      </c>
      <c r="R49" s="17">
        <v>37045</v>
      </c>
      <c r="S49" s="17">
        <v>14366</v>
      </c>
      <c r="T49" s="17">
        <v>5994</v>
      </c>
      <c r="U49" s="17">
        <v>40484</v>
      </c>
      <c r="V49" s="17">
        <v>19888</v>
      </c>
      <c r="W49" s="17">
        <v>0</v>
      </c>
      <c r="X49" s="17">
        <v>169472</v>
      </c>
      <c r="Y49" s="17">
        <v>0</v>
      </c>
      <c r="Z49" s="17">
        <v>0</v>
      </c>
      <c r="AA49" s="17">
        <v>0</v>
      </c>
      <c r="AB49" s="17">
        <v>0</v>
      </c>
      <c r="AC49" s="17">
        <v>15436977</v>
      </c>
    </row>
    <row r="50" spans="1:29" x14ac:dyDescent="0.3">
      <c r="A50" s="15" t="s">
        <v>93</v>
      </c>
      <c r="B50" s="14" t="s">
        <v>94</v>
      </c>
      <c r="C50" s="14">
        <v>1</v>
      </c>
      <c r="D50" s="14">
        <v>0</v>
      </c>
      <c r="E50" s="17">
        <v>9672973</v>
      </c>
      <c r="F50" s="17">
        <v>0</v>
      </c>
      <c r="G50" s="17">
        <v>0</v>
      </c>
      <c r="H50" s="17">
        <v>0</v>
      </c>
      <c r="I50" s="17">
        <v>947932</v>
      </c>
      <c r="J50" s="17">
        <v>961234</v>
      </c>
      <c r="K50" s="17">
        <v>0</v>
      </c>
      <c r="L50" s="17">
        <v>0</v>
      </c>
      <c r="M50" s="17">
        <v>0</v>
      </c>
      <c r="N50" s="17">
        <v>0</v>
      </c>
      <c r="O50" s="17">
        <v>0</v>
      </c>
      <c r="P50" s="17">
        <v>1426331</v>
      </c>
      <c r="Q50" s="17">
        <v>225038</v>
      </c>
      <c r="R50" s="17">
        <v>186702</v>
      </c>
      <c r="S50" s="17">
        <v>15474</v>
      </c>
      <c r="T50" s="17">
        <v>6456</v>
      </c>
      <c r="U50" s="17">
        <v>61803</v>
      </c>
      <c r="V50" s="17">
        <v>17399</v>
      </c>
      <c r="W50" s="17">
        <v>0</v>
      </c>
      <c r="X50" s="17">
        <v>131324</v>
      </c>
      <c r="Y50" s="17">
        <v>0</v>
      </c>
      <c r="Z50" s="17">
        <v>0</v>
      </c>
      <c r="AA50" s="17">
        <v>0</v>
      </c>
      <c r="AB50" s="17">
        <v>0</v>
      </c>
      <c r="AC50" s="17">
        <v>13652666</v>
      </c>
    </row>
    <row r="51" spans="1:29" x14ac:dyDescent="0.3">
      <c r="A51" s="15" t="s">
        <v>95</v>
      </c>
      <c r="B51" s="14" t="s">
        <v>96</v>
      </c>
      <c r="C51" s="14">
        <v>1</v>
      </c>
      <c r="D51" s="14">
        <v>0</v>
      </c>
      <c r="E51" s="17">
        <v>17010081</v>
      </c>
      <c r="F51" s="17">
        <v>0</v>
      </c>
      <c r="G51" s="17">
        <v>0</v>
      </c>
      <c r="H51" s="17">
        <v>0</v>
      </c>
      <c r="I51" s="17">
        <v>1399614</v>
      </c>
      <c r="J51" s="17">
        <v>2855473</v>
      </c>
      <c r="K51" s="17">
        <v>0</v>
      </c>
      <c r="L51" s="17">
        <v>0</v>
      </c>
      <c r="M51" s="17">
        <v>0</v>
      </c>
      <c r="N51" s="17">
        <v>0</v>
      </c>
      <c r="O51" s="17">
        <v>0</v>
      </c>
      <c r="P51" s="17">
        <v>2944585</v>
      </c>
      <c r="Q51" s="17">
        <v>330699</v>
      </c>
      <c r="R51" s="17">
        <v>132548</v>
      </c>
      <c r="S51" s="17">
        <v>19549</v>
      </c>
      <c r="T51" s="17">
        <v>8156</v>
      </c>
      <c r="U51" s="17">
        <v>79162</v>
      </c>
      <c r="V51" s="17">
        <v>28802</v>
      </c>
      <c r="W51" s="17">
        <v>0</v>
      </c>
      <c r="X51" s="17">
        <v>560628</v>
      </c>
      <c r="Y51" s="17">
        <v>0</v>
      </c>
      <c r="Z51" s="17">
        <v>0</v>
      </c>
      <c r="AA51" s="17">
        <v>0</v>
      </c>
      <c r="AB51" s="17">
        <v>0</v>
      </c>
      <c r="AC51" s="17">
        <v>25369297</v>
      </c>
    </row>
    <row r="52" spans="1:29" x14ac:dyDescent="0.3">
      <c r="A52" s="15" t="s">
        <v>97</v>
      </c>
      <c r="B52" s="14" t="s">
        <v>98</v>
      </c>
      <c r="C52" s="14">
        <v>1</v>
      </c>
      <c r="D52" s="14">
        <v>0</v>
      </c>
      <c r="E52" s="17">
        <v>29140848</v>
      </c>
      <c r="F52" s="17">
        <v>0</v>
      </c>
      <c r="G52" s="17">
        <v>0</v>
      </c>
      <c r="H52" s="17">
        <v>0</v>
      </c>
      <c r="I52" s="17">
        <v>2331462</v>
      </c>
      <c r="J52" s="17">
        <v>6338513</v>
      </c>
      <c r="K52" s="17">
        <v>221965</v>
      </c>
      <c r="L52" s="17">
        <v>0</v>
      </c>
      <c r="M52" s="17">
        <v>0</v>
      </c>
      <c r="N52" s="17">
        <v>0</v>
      </c>
      <c r="O52" s="17">
        <v>0</v>
      </c>
      <c r="P52" s="17">
        <v>3487277</v>
      </c>
      <c r="Q52" s="17">
        <v>446198</v>
      </c>
      <c r="R52" s="17">
        <v>147041</v>
      </c>
      <c r="S52" s="17">
        <v>34963</v>
      </c>
      <c r="T52" s="17">
        <v>14588</v>
      </c>
      <c r="U52" s="17">
        <v>133043</v>
      </c>
      <c r="V52" s="17">
        <v>42926</v>
      </c>
      <c r="W52" s="17">
        <v>0</v>
      </c>
      <c r="X52" s="17">
        <v>890402</v>
      </c>
      <c r="Y52" s="17">
        <v>12169</v>
      </c>
      <c r="Z52" s="17">
        <v>0</v>
      </c>
      <c r="AA52" s="17">
        <v>0</v>
      </c>
      <c r="AB52" s="17">
        <v>0</v>
      </c>
      <c r="AC52" s="17">
        <v>43241395</v>
      </c>
    </row>
    <row r="53" spans="1:29" x14ac:dyDescent="0.3">
      <c r="A53" s="15" t="s">
        <v>99</v>
      </c>
      <c r="B53" s="14" t="s">
        <v>100</v>
      </c>
      <c r="C53" s="14">
        <v>1</v>
      </c>
      <c r="D53" s="14">
        <v>0</v>
      </c>
      <c r="E53" s="17">
        <v>36826631</v>
      </c>
      <c r="F53" s="17">
        <v>0</v>
      </c>
      <c r="G53" s="17">
        <v>0</v>
      </c>
      <c r="H53" s="17">
        <v>0</v>
      </c>
      <c r="I53" s="17">
        <v>1902004</v>
      </c>
      <c r="J53" s="17">
        <v>3268215</v>
      </c>
      <c r="K53" s="17">
        <v>0</v>
      </c>
      <c r="L53" s="17">
        <v>0</v>
      </c>
      <c r="M53" s="17">
        <v>0</v>
      </c>
      <c r="N53" s="17">
        <v>0</v>
      </c>
      <c r="O53" s="17">
        <v>0</v>
      </c>
      <c r="P53" s="17">
        <v>6290834</v>
      </c>
      <c r="Q53" s="17">
        <v>1147084</v>
      </c>
      <c r="R53" s="17">
        <v>0</v>
      </c>
      <c r="S53" s="17">
        <v>62122</v>
      </c>
      <c r="T53" s="17">
        <v>25919</v>
      </c>
      <c r="U53" s="17">
        <v>242029</v>
      </c>
      <c r="V53" s="17">
        <v>76873</v>
      </c>
      <c r="W53" s="17">
        <v>0</v>
      </c>
      <c r="X53" s="17">
        <v>3527361</v>
      </c>
      <c r="Y53" s="17">
        <v>0</v>
      </c>
      <c r="Z53" s="17">
        <v>0</v>
      </c>
      <c r="AA53" s="17">
        <v>0</v>
      </c>
      <c r="AB53" s="17">
        <v>0</v>
      </c>
      <c r="AC53" s="17">
        <v>53369072</v>
      </c>
    </row>
    <row r="54" spans="1:29" x14ac:dyDescent="0.3">
      <c r="A54" s="15" t="s">
        <v>101</v>
      </c>
      <c r="B54" s="14" t="s">
        <v>102</v>
      </c>
      <c r="C54" s="14">
        <v>1</v>
      </c>
      <c r="D54" s="14">
        <v>0</v>
      </c>
      <c r="E54" s="17">
        <v>6476707</v>
      </c>
      <c r="F54" s="17">
        <v>0</v>
      </c>
      <c r="G54" s="17">
        <v>0</v>
      </c>
      <c r="H54" s="17">
        <v>0</v>
      </c>
      <c r="I54" s="17">
        <v>839691</v>
      </c>
      <c r="J54" s="17">
        <v>2166400</v>
      </c>
      <c r="K54" s="17">
        <v>0</v>
      </c>
      <c r="L54" s="17">
        <v>0</v>
      </c>
      <c r="M54" s="17">
        <v>0</v>
      </c>
      <c r="N54" s="17">
        <v>0</v>
      </c>
      <c r="O54" s="17">
        <v>0</v>
      </c>
      <c r="P54" s="17">
        <v>1275262</v>
      </c>
      <c r="Q54" s="17">
        <v>56441</v>
      </c>
      <c r="R54" s="17">
        <v>0</v>
      </c>
      <c r="S54" s="17">
        <v>10621</v>
      </c>
      <c r="T54" s="17">
        <v>4431</v>
      </c>
      <c r="U54" s="17">
        <v>41649</v>
      </c>
      <c r="V54" s="17">
        <v>12936</v>
      </c>
      <c r="W54" s="17">
        <v>0</v>
      </c>
      <c r="X54" s="17">
        <v>126432</v>
      </c>
      <c r="Y54" s="17">
        <v>0</v>
      </c>
      <c r="Z54" s="17">
        <v>0</v>
      </c>
      <c r="AA54" s="17">
        <v>0</v>
      </c>
      <c r="AB54" s="17">
        <v>0</v>
      </c>
      <c r="AC54" s="17">
        <v>11010570</v>
      </c>
    </row>
    <row r="55" spans="1:29" x14ac:dyDescent="0.3">
      <c r="A55" s="15" t="s">
        <v>103</v>
      </c>
      <c r="B55" s="14" t="s">
        <v>104</v>
      </c>
      <c r="C55" s="14">
        <v>1</v>
      </c>
      <c r="D55" s="14">
        <v>0</v>
      </c>
      <c r="E55" s="17">
        <v>10089928</v>
      </c>
      <c r="F55" s="17">
        <v>0</v>
      </c>
      <c r="G55" s="17">
        <v>0</v>
      </c>
      <c r="H55" s="17">
        <v>22421</v>
      </c>
      <c r="I55" s="17">
        <v>1599482</v>
      </c>
      <c r="J55" s="17">
        <v>2232346</v>
      </c>
      <c r="K55" s="17">
        <v>0</v>
      </c>
      <c r="L55" s="17">
        <v>0</v>
      </c>
      <c r="M55" s="17">
        <v>0</v>
      </c>
      <c r="N55" s="17">
        <v>0</v>
      </c>
      <c r="O55" s="17">
        <v>0</v>
      </c>
      <c r="P55" s="17">
        <v>1844042</v>
      </c>
      <c r="Q55" s="17">
        <v>178632</v>
      </c>
      <c r="R55" s="17">
        <v>34873</v>
      </c>
      <c r="S55" s="17">
        <v>13018</v>
      </c>
      <c r="T55" s="17">
        <v>5431</v>
      </c>
      <c r="U55" s="17">
        <v>50386</v>
      </c>
      <c r="V55" s="17">
        <v>16697</v>
      </c>
      <c r="W55" s="17">
        <v>0</v>
      </c>
      <c r="X55" s="17">
        <v>161533</v>
      </c>
      <c r="Y55" s="17">
        <v>0</v>
      </c>
      <c r="Z55" s="17">
        <v>0</v>
      </c>
      <c r="AA55" s="17">
        <v>0</v>
      </c>
      <c r="AB55" s="17">
        <v>0</v>
      </c>
      <c r="AC55" s="17">
        <v>16248789</v>
      </c>
    </row>
    <row r="56" spans="1:29" x14ac:dyDescent="0.3">
      <c r="A56" s="15" t="s">
        <v>105</v>
      </c>
      <c r="B56" s="14" t="s">
        <v>106</v>
      </c>
      <c r="C56" s="14">
        <v>1</v>
      </c>
      <c r="D56" s="14">
        <v>0</v>
      </c>
      <c r="E56" s="17">
        <v>6847245</v>
      </c>
      <c r="F56" s="17">
        <v>0</v>
      </c>
      <c r="G56" s="17">
        <v>0</v>
      </c>
      <c r="H56" s="17">
        <v>0</v>
      </c>
      <c r="I56" s="17">
        <v>733117</v>
      </c>
      <c r="J56" s="17">
        <v>841836</v>
      </c>
      <c r="K56" s="17">
        <v>0</v>
      </c>
      <c r="L56" s="17">
        <v>0</v>
      </c>
      <c r="M56" s="17">
        <v>0</v>
      </c>
      <c r="N56" s="17">
        <v>0</v>
      </c>
      <c r="O56" s="17">
        <v>0</v>
      </c>
      <c r="P56" s="17">
        <v>770288</v>
      </c>
      <c r="Q56" s="17">
        <v>122090</v>
      </c>
      <c r="R56" s="17">
        <v>0</v>
      </c>
      <c r="S56" s="17">
        <v>10201</v>
      </c>
      <c r="T56" s="17">
        <v>4256</v>
      </c>
      <c r="U56" s="17">
        <v>40367</v>
      </c>
      <c r="V56" s="17">
        <v>8273</v>
      </c>
      <c r="W56" s="17">
        <v>0</v>
      </c>
      <c r="X56" s="17">
        <v>116824</v>
      </c>
      <c r="Y56" s="17">
        <v>0</v>
      </c>
      <c r="Z56" s="17">
        <v>0</v>
      </c>
      <c r="AA56" s="17">
        <v>0</v>
      </c>
      <c r="AB56" s="17">
        <v>0</v>
      </c>
      <c r="AC56" s="17">
        <v>9494497</v>
      </c>
    </row>
    <row r="57" spans="1:29" x14ac:dyDescent="0.3">
      <c r="A57" s="15" t="s">
        <v>107</v>
      </c>
      <c r="B57" s="14" t="s">
        <v>108</v>
      </c>
      <c r="C57" s="14">
        <v>1</v>
      </c>
      <c r="D57" s="14">
        <v>0</v>
      </c>
      <c r="E57" s="17">
        <v>9755642</v>
      </c>
      <c r="F57" s="17">
        <v>0</v>
      </c>
      <c r="G57" s="17">
        <v>0</v>
      </c>
      <c r="H57" s="17">
        <v>0</v>
      </c>
      <c r="I57" s="17">
        <v>1088993</v>
      </c>
      <c r="J57" s="17">
        <v>1930444</v>
      </c>
      <c r="K57" s="17">
        <v>0</v>
      </c>
      <c r="L57" s="17">
        <v>0</v>
      </c>
      <c r="M57" s="17">
        <v>0</v>
      </c>
      <c r="N57" s="17">
        <v>0</v>
      </c>
      <c r="O57" s="17">
        <v>0</v>
      </c>
      <c r="P57" s="17">
        <v>1861485</v>
      </c>
      <c r="Q57" s="17">
        <v>201100</v>
      </c>
      <c r="R57" s="17">
        <v>0</v>
      </c>
      <c r="S57" s="17">
        <v>12478</v>
      </c>
      <c r="T57" s="17">
        <v>5206</v>
      </c>
      <c r="U57" s="17">
        <v>49280</v>
      </c>
      <c r="V57" s="17">
        <v>15905</v>
      </c>
      <c r="W57" s="17">
        <v>0</v>
      </c>
      <c r="X57" s="17">
        <v>390820</v>
      </c>
      <c r="Y57" s="17">
        <v>0</v>
      </c>
      <c r="Z57" s="17">
        <v>0</v>
      </c>
      <c r="AA57" s="17">
        <v>0</v>
      </c>
      <c r="AB57" s="17">
        <v>0</v>
      </c>
      <c r="AC57" s="17">
        <v>15311353</v>
      </c>
    </row>
    <row r="58" spans="1:29" x14ac:dyDescent="0.3">
      <c r="A58" s="15" t="s">
        <v>109</v>
      </c>
      <c r="B58" s="14" t="s">
        <v>110</v>
      </c>
      <c r="C58" s="14">
        <v>1</v>
      </c>
      <c r="D58" s="14">
        <v>0</v>
      </c>
      <c r="E58" s="17">
        <v>9815233</v>
      </c>
      <c r="F58" s="17">
        <v>0</v>
      </c>
      <c r="G58" s="17">
        <v>0</v>
      </c>
      <c r="H58" s="17">
        <v>21880</v>
      </c>
      <c r="I58" s="17">
        <v>1302434</v>
      </c>
      <c r="J58" s="17">
        <v>2291125</v>
      </c>
      <c r="K58" s="17">
        <v>0</v>
      </c>
      <c r="L58" s="17">
        <v>0</v>
      </c>
      <c r="M58" s="17">
        <v>0</v>
      </c>
      <c r="N58" s="17">
        <v>0</v>
      </c>
      <c r="O58" s="17">
        <v>0</v>
      </c>
      <c r="P58" s="17">
        <v>1798490</v>
      </c>
      <c r="Q58" s="17">
        <v>210872</v>
      </c>
      <c r="R58" s="17">
        <v>0</v>
      </c>
      <c r="S58" s="17">
        <v>13572</v>
      </c>
      <c r="T58" s="17">
        <v>5663</v>
      </c>
      <c r="U58" s="17">
        <v>54755</v>
      </c>
      <c r="V58" s="17">
        <v>15062</v>
      </c>
      <c r="W58" s="17">
        <v>0</v>
      </c>
      <c r="X58" s="17">
        <v>129511</v>
      </c>
      <c r="Y58" s="17">
        <v>0</v>
      </c>
      <c r="Z58" s="17">
        <v>0</v>
      </c>
      <c r="AA58" s="17">
        <v>0</v>
      </c>
      <c r="AB58" s="17">
        <v>0</v>
      </c>
      <c r="AC58" s="17">
        <v>15658597</v>
      </c>
    </row>
    <row r="59" spans="1:29" x14ac:dyDescent="0.3">
      <c r="A59" s="15" t="s">
        <v>111</v>
      </c>
      <c r="B59" s="14" t="s">
        <v>112</v>
      </c>
      <c r="C59" s="14">
        <v>1</v>
      </c>
      <c r="D59" s="14">
        <v>0</v>
      </c>
      <c r="E59" s="17">
        <v>7366988</v>
      </c>
      <c r="F59" s="17">
        <v>0</v>
      </c>
      <c r="G59" s="17">
        <v>0</v>
      </c>
      <c r="H59" s="17">
        <v>6628</v>
      </c>
      <c r="I59" s="17">
        <v>595787</v>
      </c>
      <c r="J59" s="17">
        <v>942206</v>
      </c>
      <c r="K59" s="17">
        <v>0</v>
      </c>
      <c r="L59" s="17">
        <v>0</v>
      </c>
      <c r="M59" s="17">
        <v>0</v>
      </c>
      <c r="N59" s="17">
        <v>0</v>
      </c>
      <c r="O59" s="17">
        <v>0</v>
      </c>
      <c r="P59" s="17">
        <v>1487435</v>
      </c>
      <c r="Q59" s="17">
        <v>84794</v>
      </c>
      <c r="R59" s="17">
        <v>0</v>
      </c>
      <c r="S59" s="17">
        <v>13572</v>
      </c>
      <c r="T59" s="17">
        <v>5663</v>
      </c>
      <c r="U59" s="17">
        <v>48872</v>
      </c>
      <c r="V59" s="17">
        <v>13703</v>
      </c>
      <c r="W59" s="17">
        <v>0</v>
      </c>
      <c r="X59" s="17">
        <v>300000</v>
      </c>
      <c r="Y59" s="17">
        <v>0</v>
      </c>
      <c r="Z59" s="17">
        <v>0</v>
      </c>
      <c r="AA59" s="17">
        <v>0</v>
      </c>
      <c r="AB59" s="17">
        <v>0</v>
      </c>
      <c r="AC59" s="17">
        <v>10865648</v>
      </c>
    </row>
    <row r="60" spans="1:29" x14ac:dyDescent="0.3">
      <c r="A60" s="15" t="s">
        <v>113</v>
      </c>
      <c r="B60" s="14" t="s">
        <v>114</v>
      </c>
      <c r="C60" s="14">
        <v>1</v>
      </c>
      <c r="D60" s="14">
        <v>0</v>
      </c>
      <c r="E60" s="17">
        <v>9011662</v>
      </c>
      <c r="F60" s="17">
        <v>0</v>
      </c>
      <c r="G60" s="17">
        <v>0</v>
      </c>
      <c r="H60" s="17">
        <v>7915</v>
      </c>
      <c r="I60" s="17">
        <v>1000045</v>
      </c>
      <c r="J60" s="17">
        <v>3479970</v>
      </c>
      <c r="K60" s="17">
        <v>0</v>
      </c>
      <c r="L60" s="17">
        <v>0</v>
      </c>
      <c r="M60" s="17">
        <v>0</v>
      </c>
      <c r="N60" s="17">
        <v>0</v>
      </c>
      <c r="O60" s="17">
        <v>0</v>
      </c>
      <c r="P60" s="17">
        <v>1451508</v>
      </c>
      <c r="Q60" s="17">
        <v>334473</v>
      </c>
      <c r="R60" s="17">
        <v>59542</v>
      </c>
      <c r="S60" s="17">
        <v>20702</v>
      </c>
      <c r="T60" s="17">
        <v>8638</v>
      </c>
      <c r="U60" s="17">
        <v>75900</v>
      </c>
      <c r="V60" s="17">
        <v>24983</v>
      </c>
      <c r="W60" s="17">
        <v>0</v>
      </c>
      <c r="X60" s="17">
        <v>132675</v>
      </c>
      <c r="Y60" s="17">
        <v>1094</v>
      </c>
      <c r="Z60" s="17">
        <v>0</v>
      </c>
      <c r="AA60" s="17">
        <v>0</v>
      </c>
      <c r="AB60" s="17">
        <v>0</v>
      </c>
      <c r="AC60" s="17">
        <v>15609107</v>
      </c>
    </row>
    <row r="61" spans="1:29" x14ac:dyDescent="0.3">
      <c r="A61" s="15" t="s">
        <v>115</v>
      </c>
      <c r="B61" s="14" t="s">
        <v>116</v>
      </c>
      <c r="C61" s="14">
        <v>1</v>
      </c>
      <c r="D61" s="14">
        <v>0</v>
      </c>
      <c r="E61" s="17">
        <v>9326023</v>
      </c>
      <c r="F61" s="17">
        <v>0</v>
      </c>
      <c r="G61" s="17">
        <v>0</v>
      </c>
      <c r="H61" s="17">
        <v>0</v>
      </c>
      <c r="I61" s="17">
        <v>806379</v>
      </c>
      <c r="J61" s="17">
        <v>1405943</v>
      </c>
      <c r="K61" s="17">
        <v>0</v>
      </c>
      <c r="L61" s="17">
        <v>0</v>
      </c>
      <c r="M61" s="17">
        <v>0</v>
      </c>
      <c r="N61" s="17">
        <v>0</v>
      </c>
      <c r="O61" s="17">
        <v>0</v>
      </c>
      <c r="P61" s="17">
        <v>980776</v>
      </c>
      <c r="Q61" s="17">
        <v>424932</v>
      </c>
      <c r="R61" s="17">
        <v>217793</v>
      </c>
      <c r="S61" s="17">
        <v>11430</v>
      </c>
      <c r="T61" s="17">
        <v>4769</v>
      </c>
      <c r="U61" s="17">
        <v>42872</v>
      </c>
      <c r="V61" s="17">
        <v>15824</v>
      </c>
      <c r="W61" s="17">
        <v>0</v>
      </c>
      <c r="X61" s="17">
        <v>76768</v>
      </c>
      <c r="Y61" s="17">
        <v>0</v>
      </c>
      <c r="Z61" s="17">
        <v>0</v>
      </c>
      <c r="AA61" s="17">
        <v>0</v>
      </c>
      <c r="AB61" s="17">
        <v>0</v>
      </c>
      <c r="AC61" s="17">
        <v>13313509</v>
      </c>
    </row>
    <row r="62" spans="1:29" x14ac:dyDescent="0.3">
      <c r="A62" s="15" t="s">
        <v>117</v>
      </c>
      <c r="B62" s="14" t="s">
        <v>118</v>
      </c>
      <c r="C62" s="14">
        <v>1</v>
      </c>
      <c r="D62" s="14">
        <v>0</v>
      </c>
      <c r="E62" s="17">
        <v>12335500</v>
      </c>
      <c r="F62" s="17">
        <v>0</v>
      </c>
      <c r="G62" s="17">
        <v>0</v>
      </c>
      <c r="H62" s="17">
        <v>0</v>
      </c>
      <c r="I62" s="17">
        <v>1132188</v>
      </c>
      <c r="J62" s="17">
        <v>2061009</v>
      </c>
      <c r="K62" s="17">
        <v>0</v>
      </c>
      <c r="L62" s="17">
        <v>0</v>
      </c>
      <c r="M62" s="17">
        <v>0</v>
      </c>
      <c r="N62" s="17">
        <v>0</v>
      </c>
      <c r="O62" s="17">
        <v>0</v>
      </c>
      <c r="P62" s="17">
        <v>926828</v>
      </c>
      <c r="Q62" s="17">
        <v>442804</v>
      </c>
      <c r="R62" s="17">
        <v>73286</v>
      </c>
      <c r="S62" s="17">
        <v>11789</v>
      </c>
      <c r="T62" s="17">
        <v>4919</v>
      </c>
      <c r="U62" s="17">
        <v>47707</v>
      </c>
      <c r="V62" s="17">
        <v>14817</v>
      </c>
      <c r="W62" s="17">
        <v>0</v>
      </c>
      <c r="X62" s="17">
        <v>247225</v>
      </c>
      <c r="Y62" s="17">
        <v>0</v>
      </c>
      <c r="Z62" s="17">
        <v>0</v>
      </c>
      <c r="AA62" s="17">
        <v>0</v>
      </c>
      <c r="AB62" s="17">
        <v>0</v>
      </c>
      <c r="AC62" s="17">
        <v>17298072</v>
      </c>
    </row>
    <row r="63" spans="1:29" x14ac:dyDescent="0.3">
      <c r="A63" s="15" t="s">
        <v>119</v>
      </c>
      <c r="B63" s="14" t="s">
        <v>120</v>
      </c>
      <c r="C63" s="14">
        <v>1</v>
      </c>
      <c r="D63" s="14">
        <v>0</v>
      </c>
      <c r="E63" s="17">
        <v>4526044</v>
      </c>
      <c r="F63" s="17">
        <v>0</v>
      </c>
      <c r="G63" s="17">
        <v>256703</v>
      </c>
      <c r="H63" s="17">
        <v>0</v>
      </c>
      <c r="I63" s="17">
        <v>443422</v>
      </c>
      <c r="J63" s="17">
        <v>2148478</v>
      </c>
      <c r="K63" s="17">
        <v>325916</v>
      </c>
      <c r="L63" s="17">
        <v>0</v>
      </c>
      <c r="M63" s="17">
        <v>0</v>
      </c>
      <c r="N63" s="17">
        <v>0</v>
      </c>
      <c r="O63" s="17">
        <v>0</v>
      </c>
      <c r="P63" s="17">
        <v>428625</v>
      </c>
      <c r="Q63" s="17">
        <v>71419</v>
      </c>
      <c r="R63" s="17">
        <v>0</v>
      </c>
      <c r="S63" s="17">
        <v>11115</v>
      </c>
      <c r="T63" s="17">
        <v>4638</v>
      </c>
      <c r="U63" s="17">
        <v>36173</v>
      </c>
      <c r="V63" s="17">
        <v>0</v>
      </c>
      <c r="W63" s="17">
        <v>0</v>
      </c>
      <c r="X63" s="17">
        <v>162000</v>
      </c>
      <c r="Y63" s="17">
        <v>0</v>
      </c>
      <c r="Z63" s="17">
        <v>0</v>
      </c>
      <c r="AA63" s="17">
        <v>0</v>
      </c>
      <c r="AB63" s="17">
        <v>0</v>
      </c>
      <c r="AC63" s="17">
        <v>8414533</v>
      </c>
    </row>
    <row r="64" spans="1:29" x14ac:dyDescent="0.3">
      <c r="A64" s="15" t="s">
        <v>121</v>
      </c>
      <c r="B64" s="14" t="s">
        <v>122</v>
      </c>
      <c r="C64" s="14">
        <v>1</v>
      </c>
      <c r="D64" s="14">
        <v>0</v>
      </c>
      <c r="E64" s="17">
        <v>8088648</v>
      </c>
      <c r="F64" s="17">
        <v>0</v>
      </c>
      <c r="G64" s="17">
        <v>0</v>
      </c>
      <c r="H64" s="17">
        <v>5233</v>
      </c>
      <c r="I64" s="17">
        <v>1397598</v>
      </c>
      <c r="J64" s="17">
        <v>1853376</v>
      </c>
      <c r="K64" s="17">
        <v>0</v>
      </c>
      <c r="L64" s="17">
        <v>0</v>
      </c>
      <c r="M64" s="17">
        <v>0</v>
      </c>
      <c r="N64" s="17">
        <v>0</v>
      </c>
      <c r="O64" s="17">
        <v>0</v>
      </c>
      <c r="P64" s="17">
        <v>830297</v>
      </c>
      <c r="Q64" s="17">
        <v>266249</v>
      </c>
      <c r="R64" s="17">
        <v>115581</v>
      </c>
      <c r="S64" s="17">
        <v>10396</v>
      </c>
      <c r="T64" s="17">
        <v>4338</v>
      </c>
      <c r="U64" s="17">
        <v>38795</v>
      </c>
      <c r="V64" s="17">
        <v>13284</v>
      </c>
      <c r="W64" s="17">
        <v>0</v>
      </c>
      <c r="X64" s="17">
        <v>99112</v>
      </c>
      <c r="Y64" s="17">
        <v>0</v>
      </c>
      <c r="Z64" s="17">
        <v>0</v>
      </c>
      <c r="AA64" s="17">
        <v>0</v>
      </c>
      <c r="AB64" s="17">
        <v>0</v>
      </c>
      <c r="AC64" s="17">
        <v>12722907</v>
      </c>
    </row>
    <row r="65" spans="1:29" x14ac:dyDescent="0.3">
      <c r="A65" s="15" t="s">
        <v>123</v>
      </c>
      <c r="B65" s="14" t="s">
        <v>124</v>
      </c>
      <c r="C65" s="14">
        <v>1</v>
      </c>
      <c r="D65" s="14">
        <v>0</v>
      </c>
      <c r="E65" s="17">
        <v>4158768</v>
      </c>
      <c r="F65" s="17">
        <v>0</v>
      </c>
      <c r="G65" s="17">
        <v>111903</v>
      </c>
      <c r="H65" s="17">
        <v>0</v>
      </c>
      <c r="I65" s="17">
        <v>387032</v>
      </c>
      <c r="J65" s="17">
        <v>841272</v>
      </c>
      <c r="K65" s="17">
        <v>0</v>
      </c>
      <c r="L65" s="17">
        <v>0</v>
      </c>
      <c r="M65" s="17">
        <v>0</v>
      </c>
      <c r="N65" s="17">
        <v>0</v>
      </c>
      <c r="O65" s="17">
        <v>0</v>
      </c>
      <c r="P65" s="17">
        <v>369747</v>
      </c>
      <c r="Q65" s="17">
        <v>100528</v>
      </c>
      <c r="R65" s="17">
        <v>0</v>
      </c>
      <c r="S65" s="17">
        <v>7745</v>
      </c>
      <c r="T65" s="17">
        <v>3231</v>
      </c>
      <c r="U65" s="17">
        <v>29416</v>
      </c>
      <c r="V65" s="17">
        <v>7582</v>
      </c>
      <c r="W65" s="17">
        <v>0</v>
      </c>
      <c r="X65" s="17">
        <v>219416</v>
      </c>
      <c r="Y65" s="17">
        <v>0</v>
      </c>
      <c r="Z65" s="17">
        <v>0</v>
      </c>
      <c r="AA65" s="17">
        <v>0</v>
      </c>
      <c r="AB65" s="17">
        <v>0</v>
      </c>
      <c r="AC65" s="17">
        <v>6236640</v>
      </c>
    </row>
    <row r="66" spans="1:29" x14ac:dyDescent="0.3">
      <c r="A66" s="15" t="s">
        <v>125</v>
      </c>
      <c r="B66" s="14" t="s">
        <v>126</v>
      </c>
      <c r="C66" s="14">
        <v>1</v>
      </c>
      <c r="D66" s="14">
        <v>0</v>
      </c>
      <c r="E66" s="17">
        <v>26306770</v>
      </c>
      <c r="F66" s="17">
        <v>0</v>
      </c>
      <c r="G66" s="17">
        <v>0</v>
      </c>
      <c r="H66" s="17">
        <v>0</v>
      </c>
      <c r="I66" s="17">
        <v>1227284</v>
      </c>
      <c r="J66" s="17">
        <v>4524290</v>
      </c>
      <c r="K66" s="17">
        <v>0</v>
      </c>
      <c r="L66" s="17">
        <v>0</v>
      </c>
      <c r="M66" s="17">
        <v>0</v>
      </c>
      <c r="N66" s="17">
        <v>0</v>
      </c>
      <c r="O66" s="17">
        <v>0</v>
      </c>
      <c r="P66" s="17">
        <v>2920466</v>
      </c>
      <c r="Q66" s="17">
        <v>868920</v>
      </c>
      <c r="R66" s="17">
        <v>430580</v>
      </c>
      <c r="S66" s="17">
        <v>31907</v>
      </c>
      <c r="T66" s="17">
        <v>13313</v>
      </c>
      <c r="U66" s="17">
        <v>117723</v>
      </c>
      <c r="V66" s="17">
        <v>42938</v>
      </c>
      <c r="W66" s="17">
        <v>0</v>
      </c>
      <c r="X66" s="17">
        <v>2202569</v>
      </c>
      <c r="Y66" s="17">
        <v>0</v>
      </c>
      <c r="Z66" s="17">
        <v>0</v>
      </c>
      <c r="AA66" s="17">
        <v>0</v>
      </c>
      <c r="AB66" s="17">
        <v>0</v>
      </c>
      <c r="AC66" s="17">
        <v>38686760</v>
      </c>
    </row>
    <row r="67" spans="1:29" x14ac:dyDescent="0.3">
      <c r="A67" s="15" t="s">
        <v>127</v>
      </c>
      <c r="B67" s="14" t="s">
        <v>128</v>
      </c>
      <c r="C67" s="14">
        <v>1</v>
      </c>
      <c r="D67" s="14">
        <v>0</v>
      </c>
      <c r="E67" s="17">
        <v>3611243</v>
      </c>
      <c r="F67" s="17">
        <v>0</v>
      </c>
      <c r="G67" s="17">
        <v>0</v>
      </c>
      <c r="H67" s="17">
        <v>0</v>
      </c>
      <c r="I67" s="17">
        <v>578153</v>
      </c>
      <c r="J67" s="17">
        <v>1179714</v>
      </c>
      <c r="K67" s="17">
        <v>0</v>
      </c>
      <c r="L67" s="17">
        <v>0</v>
      </c>
      <c r="M67" s="17">
        <v>0</v>
      </c>
      <c r="N67" s="17">
        <v>0</v>
      </c>
      <c r="O67" s="17">
        <v>0</v>
      </c>
      <c r="P67" s="17">
        <v>363932</v>
      </c>
      <c r="Q67" s="17">
        <v>183471</v>
      </c>
      <c r="R67" s="17">
        <v>51533</v>
      </c>
      <c r="S67" s="17">
        <v>9198</v>
      </c>
      <c r="T67" s="17">
        <v>3838</v>
      </c>
      <c r="U67" s="17">
        <v>34309</v>
      </c>
      <c r="V67" s="17">
        <v>7102</v>
      </c>
      <c r="W67" s="17">
        <v>0</v>
      </c>
      <c r="X67" s="17">
        <v>67500</v>
      </c>
      <c r="Y67" s="17">
        <v>0</v>
      </c>
      <c r="Z67" s="17">
        <v>0</v>
      </c>
      <c r="AA67" s="17">
        <v>0</v>
      </c>
      <c r="AB67" s="17">
        <v>0</v>
      </c>
      <c r="AC67" s="17">
        <v>6089993</v>
      </c>
    </row>
    <row r="68" spans="1:29" x14ac:dyDescent="0.3">
      <c r="A68" s="15" t="s">
        <v>129</v>
      </c>
      <c r="B68" s="14" t="s">
        <v>130</v>
      </c>
      <c r="C68" s="14">
        <v>1</v>
      </c>
      <c r="D68" s="14">
        <v>0</v>
      </c>
      <c r="E68" s="17">
        <v>12197135</v>
      </c>
      <c r="F68" s="17">
        <v>0</v>
      </c>
      <c r="G68" s="17">
        <v>0</v>
      </c>
      <c r="H68" s="17">
        <v>0</v>
      </c>
      <c r="I68" s="17">
        <v>1143900</v>
      </c>
      <c r="J68" s="17">
        <v>909019</v>
      </c>
      <c r="K68" s="17">
        <v>0</v>
      </c>
      <c r="L68" s="17">
        <v>0</v>
      </c>
      <c r="M68" s="17">
        <v>0</v>
      </c>
      <c r="N68" s="17">
        <v>0</v>
      </c>
      <c r="O68" s="17">
        <v>0</v>
      </c>
      <c r="P68" s="17">
        <v>1386640</v>
      </c>
      <c r="Q68" s="17">
        <v>234827</v>
      </c>
      <c r="R68" s="17">
        <v>142360</v>
      </c>
      <c r="S68" s="17">
        <v>16838</v>
      </c>
      <c r="T68" s="17">
        <v>7025</v>
      </c>
      <c r="U68" s="17">
        <v>64192</v>
      </c>
      <c r="V68" s="17">
        <v>21678</v>
      </c>
      <c r="W68" s="17">
        <v>0</v>
      </c>
      <c r="X68" s="17">
        <v>155082</v>
      </c>
      <c r="Y68" s="17">
        <v>0</v>
      </c>
      <c r="Z68" s="17">
        <v>0</v>
      </c>
      <c r="AA68" s="17">
        <v>0</v>
      </c>
      <c r="AB68" s="17">
        <v>0</v>
      </c>
      <c r="AC68" s="17">
        <v>16278696</v>
      </c>
    </row>
    <row r="69" spans="1:29" x14ac:dyDescent="0.3">
      <c r="A69" s="15" t="s">
        <v>131</v>
      </c>
      <c r="B69" s="14" t="s">
        <v>132</v>
      </c>
      <c r="C69" s="14">
        <v>1</v>
      </c>
      <c r="D69" s="14">
        <v>0</v>
      </c>
      <c r="E69" s="17">
        <v>12306170</v>
      </c>
      <c r="F69" s="17">
        <v>0</v>
      </c>
      <c r="G69" s="17">
        <v>0</v>
      </c>
      <c r="H69" s="17">
        <v>10391</v>
      </c>
      <c r="I69" s="17">
        <v>1131972</v>
      </c>
      <c r="J69" s="17">
        <v>1909004</v>
      </c>
      <c r="K69" s="17">
        <v>0</v>
      </c>
      <c r="L69" s="17">
        <v>0</v>
      </c>
      <c r="M69" s="17">
        <v>0</v>
      </c>
      <c r="N69" s="17">
        <v>0</v>
      </c>
      <c r="O69" s="17">
        <v>0</v>
      </c>
      <c r="P69" s="17">
        <v>1636560</v>
      </c>
      <c r="Q69" s="17">
        <v>355106</v>
      </c>
      <c r="R69" s="17">
        <v>164162</v>
      </c>
      <c r="S69" s="17">
        <v>14695</v>
      </c>
      <c r="T69" s="17">
        <v>6131</v>
      </c>
      <c r="U69" s="17">
        <v>58658</v>
      </c>
      <c r="V69" s="17">
        <v>19063</v>
      </c>
      <c r="W69" s="17">
        <v>0</v>
      </c>
      <c r="X69" s="17">
        <v>297145</v>
      </c>
      <c r="Y69" s="17">
        <v>0</v>
      </c>
      <c r="Z69" s="17">
        <v>0</v>
      </c>
      <c r="AA69" s="17">
        <v>0</v>
      </c>
      <c r="AB69" s="17">
        <v>0</v>
      </c>
      <c r="AC69" s="17">
        <v>17909057</v>
      </c>
    </row>
    <row r="70" spans="1:29" x14ac:dyDescent="0.3">
      <c r="A70" s="15" t="s">
        <v>133</v>
      </c>
      <c r="B70" s="14" t="s">
        <v>134</v>
      </c>
      <c r="C70" s="14">
        <v>1</v>
      </c>
      <c r="D70" s="14">
        <v>0</v>
      </c>
      <c r="E70" s="17">
        <v>4971818</v>
      </c>
      <c r="F70" s="17">
        <v>0</v>
      </c>
      <c r="G70" s="17">
        <v>0</v>
      </c>
      <c r="H70" s="17">
        <v>0</v>
      </c>
      <c r="I70" s="17">
        <v>963877</v>
      </c>
      <c r="J70" s="17">
        <v>1402752</v>
      </c>
      <c r="K70" s="17">
        <v>0</v>
      </c>
      <c r="L70" s="17">
        <v>0</v>
      </c>
      <c r="M70" s="17">
        <v>0</v>
      </c>
      <c r="N70" s="17">
        <v>0</v>
      </c>
      <c r="O70" s="17">
        <v>0</v>
      </c>
      <c r="P70" s="17">
        <v>466487</v>
      </c>
      <c r="Q70" s="17">
        <v>192555</v>
      </c>
      <c r="R70" s="17">
        <v>94923</v>
      </c>
      <c r="S70" s="17">
        <v>6262</v>
      </c>
      <c r="T70" s="17">
        <v>2613</v>
      </c>
      <c r="U70" s="17">
        <v>24465</v>
      </c>
      <c r="V70" s="17">
        <v>7293</v>
      </c>
      <c r="W70" s="17">
        <v>0</v>
      </c>
      <c r="X70" s="17">
        <v>193378</v>
      </c>
      <c r="Y70" s="17">
        <v>0</v>
      </c>
      <c r="Z70" s="17">
        <v>0</v>
      </c>
      <c r="AA70" s="17">
        <v>0</v>
      </c>
      <c r="AB70" s="17">
        <v>0</v>
      </c>
      <c r="AC70" s="17">
        <v>8326423</v>
      </c>
    </row>
    <row r="71" spans="1:29" x14ac:dyDescent="0.3">
      <c r="A71" s="15" t="s">
        <v>135</v>
      </c>
      <c r="B71" s="14" t="s">
        <v>136</v>
      </c>
      <c r="C71" s="14">
        <v>1</v>
      </c>
      <c r="D71" s="14">
        <v>0</v>
      </c>
      <c r="E71" s="17">
        <v>6749284</v>
      </c>
      <c r="F71" s="17">
        <v>0</v>
      </c>
      <c r="G71" s="17">
        <v>0</v>
      </c>
      <c r="H71" s="17">
        <v>4229</v>
      </c>
      <c r="I71" s="17">
        <v>585107</v>
      </c>
      <c r="J71" s="17">
        <v>608640</v>
      </c>
      <c r="K71" s="17">
        <v>0</v>
      </c>
      <c r="L71" s="17">
        <v>0</v>
      </c>
      <c r="M71" s="17">
        <v>0</v>
      </c>
      <c r="N71" s="17">
        <v>0</v>
      </c>
      <c r="O71" s="17">
        <v>0</v>
      </c>
      <c r="P71" s="17">
        <v>560714</v>
      </c>
      <c r="Q71" s="17">
        <v>105904</v>
      </c>
      <c r="R71" s="17">
        <v>36882</v>
      </c>
      <c r="S71" s="17">
        <v>6531</v>
      </c>
      <c r="T71" s="17">
        <v>2725</v>
      </c>
      <c r="U71" s="17">
        <v>24815</v>
      </c>
      <c r="V71" s="17">
        <v>8124</v>
      </c>
      <c r="W71" s="17">
        <v>0</v>
      </c>
      <c r="X71" s="17">
        <v>77100</v>
      </c>
      <c r="Y71" s="17">
        <v>0</v>
      </c>
      <c r="Z71" s="17">
        <v>0</v>
      </c>
      <c r="AA71" s="17">
        <v>0</v>
      </c>
      <c r="AB71" s="17">
        <v>0</v>
      </c>
      <c r="AC71" s="17">
        <v>8770055</v>
      </c>
    </row>
    <row r="72" spans="1:29" x14ac:dyDescent="0.3">
      <c r="A72" s="15" t="s">
        <v>137</v>
      </c>
      <c r="B72" s="14" t="s">
        <v>138</v>
      </c>
      <c r="C72" s="14">
        <v>1</v>
      </c>
      <c r="D72" s="14">
        <v>0</v>
      </c>
      <c r="E72" s="17">
        <v>57833623</v>
      </c>
      <c r="F72" s="17">
        <v>0</v>
      </c>
      <c r="G72" s="17">
        <v>0</v>
      </c>
      <c r="H72" s="17">
        <v>0</v>
      </c>
      <c r="I72" s="17">
        <v>1657974</v>
      </c>
      <c r="J72" s="17">
        <v>9680036</v>
      </c>
      <c r="K72" s="17">
        <v>0</v>
      </c>
      <c r="L72" s="17">
        <v>0</v>
      </c>
      <c r="M72" s="17">
        <v>0</v>
      </c>
      <c r="N72" s="17">
        <v>0</v>
      </c>
      <c r="O72" s="17">
        <v>0</v>
      </c>
      <c r="P72" s="17">
        <v>4551991</v>
      </c>
      <c r="Q72" s="17">
        <v>1490784</v>
      </c>
      <c r="R72" s="17">
        <v>709148</v>
      </c>
      <c r="S72" s="17">
        <v>67515</v>
      </c>
      <c r="T72" s="17">
        <v>28169</v>
      </c>
      <c r="U72" s="17">
        <v>262766</v>
      </c>
      <c r="V72" s="17">
        <v>98053</v>
      </c>
      <c r="W72" s="17">
        <v>0</v>
      </c>
      <c r="X72" s="17">
        <v>3066147</v>
      </c>
      <c r="Y72" s="17">
        <v>0</v>
      </c>
      <c r="Z72" s="17">
        <v>0</v>
      </c>
      <c r="AA72" s="17">
        <v>0</v>
      </c>
      <c r="AB72" s="17">
        <v>0</v>
      </c>
      <c r="AC72" s="17">
        <v>79446206</v>
      </c>
    </row>
    <row r="73" spans="1:29" x14ac:dyDescent="0.3">
      <c r="A73" s="15" t="s">
        <v>139</v>
      </c>
      <c r="B73" s="14" t="s">
        <v>140</v>
      </c>
      <c r="C73" s="14">
        <v>1</v>
      </c>
      <c r="D73" s="14">
        <v>0</v>
      </c>
      <c r="E73" s="17">
        <v>9657931</v>
      </c>
      <c r="F73" s="17">
        <v>0</v>
      </c>
      <c r="G73" s="17">
        <v>0</v>
      </c>
      <c r="H73" s="17">
        <v>6173</v>
      </c>
      <c r="I73" s="17">
        <v>777615</v>
      </c>
      <c r="J73" s="17">
        <v>1171146</v>
      </c>
      <c r="K73" s="17">
        <v>0</v>
      </c>
      <c r="L73" s="17">
        <v>0</v>
      </c>
      <c r="M73" s="17">
        <v>0</v>
      </c>
      <c r="N73" s="17">
        <v>0</v>
      </c>
      <c r="O73" s="17">
        <v>0</v>
      </c>
      <c r="P73" s="17">
        <v>1282339</v>
      </c>
      <c r="Q73" s="17">
        <v>384693</v>
      </c>
      <c r="R73" s="17">
        <v>100794</v>
      </c>
      <c r="S73" s="17">
        <v>21197</v>
      </c>
      <c r="T73" s="17">
        <v>8844</v>
      </c>
      <c r="U73" s="17">
        <v>86501</v>
      </c>
      <c r="V73" s="17">
        <v>24039</v>
      </c>
      <c r="W73" s="17">
        <v>0</v>
      </c>
      <c r="X73" s="17">
        <v>136560</v>
      </c>
      <c r="Y73" s="17">
        <v>0</v>
      </c>
      <c r="Z73" s="17">
        <v>0</v>
      </c>
      <c r="AA73" s="17">
        <v>0</v>
      </c>
      <c r="AB73" s="17">
        <v>0</v>
      </c>
      <c r="AC73" s="17">
        <v>13657832</v>
      </c>
    </row>
    <row r="74" spans="1:29" x14ac:dyDescent="0.3">
      <c r="A74" s="15" t="s">
        <v>141</v>
      </c>
      <c r="B74" s="14" t="s">
        <v>142</v>
      </c>
      <c r="C74" s="14">
        <v>1</v>
      </c>
      <c r="D74" s="14">
        <v>0</v>
      </c>
      <c r="E74" s="17">
        <v>8305946</v>
      </c>
      <c r="F74" s="17">
        <v>0</v>
      </c>
      <c r="G74" s="17">
        <v>275127</v>
      </c>
      <c r="H74" s="17">
        <v>0</v>
      </c>
      <c r="I74" s="17">
        <v>706779</v>
      </c>
      <c r="J74" s="17">
        <v>1827603</v>
      </c>
      <c r="K74" s="17">
        <v>0</v>
      </c>
      <c r="L74" s="17">
        <v>0</v>
      </c>
      <c r="M74" s="17">
        <v>0</v>
      </c>
      <c r="N74" s="17">
        <v>0</v>
      </c>
      <c r="O74" s="17">
        <v>0</v>
      </c>
      <c r="P74" s="17">
        <v>808176</v>
      </c>
      <c r="Q74" s="17">
        <v>374704</v>
      </c>
      <c r="R74" s="17">
        <v>0</v>
      </c>
      <c r="S74" s="17">
        <v>8314</v>
      </c>
      <c r="T74" s="17">
        <v>3469</v>
      </c>
      <c r="U74" s="17">
        <v>33319</v>
      </c>
      <c r="V74" s="17">
        <v>11201</v>
      </c>
      <c r="W74" s="17">
        <v>0</v>
      </c>
      <c r="X74" s="17">
        <v>447419</v>
      </c>
      <c r="Y74" s="17">
        <v>0</v>
      </c>
      <c r="Z74" s="17">
        <v>0</v>
      </c>
      <c r="AA74" s="17">
        <v>0</v>
      </c>
      <c r="AB74" s="17">
        <v>0</v>
      </c>
      <c r="AC74" s="17">
        <v>12802057</v>
      </c>
    </row>
    <row r="75" spans="1:29" x14ac:dyDescent="0.3">
      <c r="A75" s="15" t="s">
        <v>143</v>
      </c>
      <c r="B75" s="14" t="s">
        <v>144</v>
      </c>
      <c r="C75" s="14">
        <v>1</v>
      </c>
      <c r="D75" s="14">
        <v>0</v>
      </c>
      <c r="E75" s="17">
        <v>4644656</v>
      </c>
      <c r="F75" s="17">
        <v>0</v>
      </c>
      <c r="G75" s="17">
        <v>147825</v>
      </c>
      <c r="H75" s="17">
        <v>0</v>
      </c>
      <c r="I75" s="17">
        <v>545437</v>
      </c>
      <c r="J75" s="17">
        <v>813557</v>
      </c>
      <c r="K75" s="17">
        <v>0</v>
      </c>
      <c r="L75" s="17">
        <v>0</v>
      </c>
      <c r="M75" s="17">
        <v>0</v>
      </c>
      <c r="N75" s="17">
        <v>0</v>
      </c>
      <c r="O75" s="17">
        <v>0</v>
      </c>
      <c r="P75" s="17">
        <v>629076</v>
      </c>
      <c r="Q75" s="17">
        <v>0</v>
      </c>
      <c r="R75" s="17">
        <v>0</v>
      </c>
      <c r="S75" s="17">
        <v>1902</v>
      </c>
      <c r="T75" s="17">
        <v>794</v>
      </c>
      <c r="U75" s="17">
        <v>12815</v>
      </c>
      <c r="V75" s="17">
        <v>2529</v>
      </c>
      <c r="W75" s="17">
        <v>0</v>
      </c>
      <c r="X75" s="17">
        <v>194319</v>
      </c>
      <c r="Y75" s="17">
        <v>0</v>
      </c>
      <c r="Z75" s="17">
        <v>0</v>
      </c>
      <c r="AA75" s="17">
        <v>0</v>
      </c>
      <c r="AB75" s="17">
        <v>0</v>
      </c>
      <c r="AC75" s="17">
        <v>6992910</v>
      </c>
    </row>
    <row r="76" spans="1:29" x14ac:dyDescent="0.3">
      <c r="A76" s="15" t="s">
        <v>145</v>
      </c>
      <c r="B76" s="14" t="s">
        <v>146</v>
      </c>
      <c r="C76" s="14">
        <v>1</v>
      </c>
      <c r="D76" s="14">
        <v>0</v>
      </c>
      <c r="E76" s="17">
        <v>5689981</v>
      </c>
      <c r="F76" s="17">
        <v>0</v>
      </c>
      <c r="G76" s="17">
        <v>0</v>
      </c>
      <c r="H76" s="17">
        <v>7354</v>
      </c>
      <c r="I76" s="17">
        <v>471568</v>
      </c>
      <c r="J76" s="17">
        <v>739787</v>
      </c>
      <c r="K76" s="17">
        <v>0</v>
      </c>
      <c r="L76" s="17">
        <v>0</v>
      </c>
      <c r="M76" s="17">
        <v>0</v>
      </c>
      <c r="N76" s="17">
        <v>0</v>
      </c>
      <c r="O76" s="17">
        <v>0</v>
      </c>
      <c r="P76" s="17">
        <v>670198</v>
      </c>
      <c r="Q76" s="17">
        <v>0</v>
      </c>
      <c r="R76" s="17">
        <v>0</v>
      </c>
      <c r="S76" s="17">
        <v>7909</v>
      </c>
      <c r="T76" s="17">
        <v>3300</v>
      </c>
      <c r="U76" s="17">
        <v>26620</v>
      </c>
      <c r="V76" s="17">
        <v>9774</v>
      </c>
      <c r="W76" s="17">
        <v>0</v>
      </c>
      <c r="X76" s="17">
        <v>234016</v>
      </c>
      <c r="Y76" s="17">
        <v>0</v>
      </c>
      <c r="Z76" s="17">
        <v>0</v>
      </c>
      <c r="AA76" s="17">
        <v>0</v>
      </c>
      <c r="AB76" s="17">
        <v>0</v>
      </c>
      <c r="AC76" s="17">
        <v>7860507</v>
      </c>
    </row>
    <row r="77" spans="1:29" x14ac:dyDescent="0.3">
      <c r="A77" s="15" t="s">
        <v>147</v>
      </c>
      <c r="B77" s="14" t="s">
        <v>148</v>
      </c>
      <c r="C77" s="14">
        <v>1</v>
      </c>
      <c r="D77" s="14">
        <v>0</v>
      </c>
      <c r="E77" s="17">
        <v>7427197</v>
      </c>
      <c r="F77" s="17">
        <v>0</v>
      </c>
      <c r="G77" s="17">
        <v>250006</v>
      </c>
      <c r="H77" s="17">
        <v>0</v>
      </c>
      <c r="I77" s="17">
        <v>850136</v>
      </c>
      <c r="J77" s="17">
        <v>760707</v>
      </c>
      <c r="K77" s="17">
        <v>0</v>
      </c>
      <c r="L77" s="17">
        <v>0</v>
      </c>
      <c r="M77" s="17">
        <v>0</v>
      </c>
      <c r="N77" s="17">
        <v>0</v>
      </c>
      <c r="O77" s="17">
        <v>0</v>
      </c>
      <c r="P77" s="17">
        <v>701659</v>
      </c>
      <c r="Q77" s="17">
        <v>181895</v>
      </c>
      <c r="R77" s="17">
        <v>67743</v>
      </c>
      <c r="S77" s="17">
        <v>9527</v>
      </c>
      <c r="T77" s="17">
        <v>3975</v>
      </c>
      <c r="U77" s="17">
        <v>37338</v>
      </c>
      <c r="V77" s="17">
        <v>11374</v>
      </c>
      <c r="W77" s="17">
        <v>0</v>
      </c>
      <c r="X77" s="17">
        <v>71567</v>
      </c>
      <c r="Y77" s="17">
        <v>0</v>
      </c>
      <c r="Z77" s="17">
        <v>0</v>
      </c>
      <c r="AA77" s="17">
        <v>0</v>
      </c>
      <c r="AB77" s="17">
        <v>0</v>
      </c>
      <c r="AC77" s="17">
        <v>10373124</v>
      </c>
    </row>
    <row r="78" spans="1:29" x14ac:dyDescent="0.3">
      <c r="A78" s="15" t="s">
        <v>149</v>
      </c>
      <c r="B78" s="14" t="s">
        <v>150</v>
      </c>
      <c r="C78" s="14">
        <v>1</v>
      </c>
      <c r="D78" s="14">
        <v>0</v>
      </c>
      <c r="E78" s="17">
        <v>71874364</v>
      </c>
      <c r="F78" s="17">
        <v>233680</v>
      </c>
      <c r="G78" s="17">
        <v>0</v>
      </c>
      <c r="H78" s="17">
        <v>116982</v>
      </c>
      <c r="I78" s="17">
        <v>4996057</v>
      </c>
      <c r="J78" s="17">
        <v>11542253</v>
      </c>
      <c r="K78" s="17">
        <v>0</v>
      </c>
      <c r="L78" s="17">
        <v>0</v>
      </c>
      <c r="M78" s="17">
        <v>0</v>
      </c>
      <c r="N78" s="17">
        <v>0</v>
      </c>
      <c r="O78" s="17">
        <v>0</v>
      </c>
      <c r="P78" s="17">
        <v>8232693</v>
      </c>
      <c r="Q78" s="17">
        <v>1082861</v>
      </c>
      <c r="R78" s="17">
        <v>121692</v>
      </c>
      <c r="S78" s="17">
        <v>96726</v>
      </c>
      <c r="T78" s="17">
        <v>40356</v>
      </c>
      <c r="U78" s="17">
        <v>373732</v>
      </c>
      <c r="V78" s="17">
        <v>131883</v>
      </c>
      <c r="W78" s="17">
        <v>0</v>
      </c>
      <c r="X78" s="17">
        <v>1386068</v>
      </c>
      <c r="Y78" s="17">
        <v>0</v>
      </c>
      <c r="Z78" s="17">
        <v>0</v>
      </c>
      <c r="AA78" s="17">
        <v>0</v>
      </c>
      <c r="AB78" s="17">
        <v>0</v>
      </c>
      <c r="AC78" s="17">
        <v>100229347</v>
      </c>
    </row>
    <row r="79" spans="1:29" x14ac:dyDescent="0.3">
      <c r="A79" s="15" t="s">
        <v>151</v>
      </c>
      <c r="B79" s="14" t="s">
        <v>152</v>
      </c>
      <c r="C79" s="14">
        <v>1</v>
      </c>
      <c r="D79" s="14">
        <v>0</v>
      </c>
      <c r="E79" s="17">
        <v>23401264</v>
      </c>
      <c r="F79" s="17">
        <v>0</v>
      </c>
      <c r="G79" s="17">
        <v>0</v>
      </c>
      <c r="H79" s="17">
        <v>0</v>
      </c>
      <c r="I79" s="17">
        <v>3601347</v>
      </c>
      <c r="J79" s="17">
        <v>6548607</v>
      </c>
      <c r="K79" s="17">
        <v>0</v>
      </c>
      <c r="L79" s="17">
        <v>0</v>
      </c>
      <c r="M79" s="17">
        <v>0</v>
      </c>
      <c r="N79" s="17">
        <v>0</v>
      </c>
      <c r="O79" s="17">
        <v>0</v>
      </c>
      <c r="P79" s="17">
        <v>4197830</v>
      </c>
      <c r="Q79" s="17">
        <v>630077</v>
      </c>
      <c r="R79" s="17">
        <v>0</v>
      </c>
      <c r="S79" s="17">
        <v>58557</v>
      </c>
      <c r="T79" s="17">
        <v>24431</v>
      </c>
      <c r="U79" s="17">
        <v>220476</v>
      </c>
      <c r="V79" s="17">
        <v>67921</v>
      </c>
      <c r="W79" s="17">
        <v>0</v>
      </c>
      <c r="X79" s="17">
        <v>371608</v>
      </c>
      <c r="Y79" s="17">
        <v>50827</v>
      </c>
      <c r="Z79" s="17">
        <v>0</v>
      </c>
      <c r="AA79" s="17">
        <v>0</v>
      </c>
      <c r="AB79" s="17">
        <v>0</v>
      </c>
      <c r="AC79" s="17">
        <v>39172945</v>
      </c>
    </row>
    <row r="80" spans="1:29" x14ac:dyDescent="0.3">
      <c r="A80" s="15" t="s">
        <v>153</v>
      </c>
      <c r="B80" s="14" t="s">
        <v>154</v>
      </c>
      <c r="C80" s="14">
        <v>1</v>
      </c>
      <c r="D80" s="14">
        <v>0</v>
      </c>
      <c r="E80" s="17">
        <v>9661125</v>
      </c>
      <c r="F80" s="17">
        <v>0</v>
      </c>
      <c r="G80" s="17">
        <v>0</v>
      </c>
      <c r="H80" s="17">
        <v>0</v>
      </c>
      <c r="I80" s="17">
        <v>623951</v>
      </c>
      <c r="J80" s="17">
        <v>1912183</v>
      </c>
      <c r="K80" s="17">
        <v>0</v>
      </c>
      <c r="L80" s="17">
        <v>0</v>
      </c>
      <c r="M80" s="17">
        <v>0</v>
      </c>
      <c r="N80" s="17">
        <v>0</v>
      </c>
      <c r="O80" s="17">
        <v>0</v>
      </c>
      <c r="P80" s="17">
        <v>1854008</v>
      </c>
      <c r="Q80" s="17">
        <v>344460</v>
      </c>
      <c r="R80" s="17">
        <v>0</v>
      </c>
      <c r="S80" s="17">
        <v>15459</v>
      </c>
      <c r="T80" s="17">
        <v>6450</v>
      </c>
      <c r="U80" s="17">
        <v>60464</v>
      </c>
      <c r="V80" s="17">
        <v>20329</v>
      </c>
      <c r="W80" s="17">
        <v>0</v>
      </c>
      <c r="X80" s="17">
        <v>164736</v>
      </c>
      <c r="Y80" s="17">
        <v>0</v>
      </c>
      <c r="Z80" s="17">
        <v>0</v>
      </c>
      <c r="AA80" s="17">
        <v>0</v>
      </c>
      <c r="AB80" s="17">
        <v>0</v>
      </c>
      <c r="AC80" s="17">
        <v>14663165</v>
      </c>
    </row>
    <row r="81" spans="1:29" x14ac:dyDescent="0.3">
      <c r="A81" s="15" t="s">
        <v>155</v>
      </c>
      <c r="B81" s="14" t="s">
        <v>156</v>
      </c>
      <c r="C81" s="14">
        <v>1</v>
      </c>
      <c r="D81" s="14">
        <v>0</v>
      </c>
      <c r="E81" s="17">
        <v>7753672</v>
      </c>
      <c r="F81" s="17">
        <v>0</v>
      </c>
      <c r="G81" s="17">
        <v>283125</v>
      </c>
      <c r="H81" s="17">
        <v>0</v>
      </c>
      <c r="I81" s="17">
        <v>1075568</v>
      </c>
      <c r="J81" s="17">
        <v>773818</v>
      </c>
      <c r="K81" s="17">
        <v>0</v>
      </c>
      <c r="L81" s="17">
        <v>0</v>
      </c>
      <c r="M81" s="17">
        <v>0</v>
      </c>
      <c r="N81" s="17">
        <v>0</v>
      </c>
      <c r="O81" s="17">
        <v>0</v>
      </c>
      <c r="P81" s="17">
        <v>1313162</v>
      </c>
      <c r="Q81" s="17">
        <v>38307</v>
      </c>
      <c r="R81" s="17">
        <v>76825</v>
      </c>
      <c r="S81" s="17">
        <v>7820</v>
      </c>
      <c r="T81" s="17">
        <v>3263</v>
      </c>
      <c r="U81" s="17">
        <v>30057</v>
      </c>
      <c r="V81" s="17">
        <v>9765</v>
      </c>
      <c r="W81" s="17">
        <v>0</v>
      </c>
      <c r="X81" s="17">
        <v>303497</v>
      </c>
      <c r="Y81" s="17">
        <v>0</v>
      </c>
      <c r="Z81" s="17">
        <v>0</v>
      </c>
      <c r="AA81" s="17">
        <v>0</v>
      </c>
      <c r="AB81" s="17">
        <v>0</v>
      </c>
      <c r="AC81" s="17">
        <v>11668879</v>
      </c>
    </row>
    <row r="82" spans="1:29" x14ac:dyDescent="0.3">
      <c r="A82" s="15" t="s">
        <v>157</v>
      </c>
      <c r="B82" s="14" t="s">
        <v>158</v>
      </c>
      <c r="C82" s="14">
        <v>1</v>
      </c>
      <c r="D82" s="14">
        <v>0</v>
      </c>
      <c r="E82" s="17">
        <v>9396966</v>
      </c>
      <c r="F82" s="17">
        <v>0</v>
      </c>
      <c r="G82" s="17">
        <v>0</v>
      </c>
      <c r="H82" s="17">
        <v>0</v>
      </c>
      <c r="I82" s="17">
        <v>998010</v>
      </c>
      <c r="J82" s="17">
        <v>1437842</v>
      </c>
      <c r="K82" s="17">
        <v>0</v>
      </c>
      <c r="L82" s="17">
        <v>0</v>
      </c>
      <c r="M82" s="17">
        <v>0</v>
      </c>
      <c r="N82" s="17">
        <v>0</v>
      </c>
      <c r="O82" s="17">
        <v>0</v>
      </c>
      <c r="P82" s="17">
        <v>1576198</v>
      </c>
      <c r="Q82" s="17">
        <v>85334</v>
      </c>
      <c r="R82" s="17">
        <v>0</v>
      </c>
      <c r="S82" s="17">
        <v>11385</v>
      </c>
      <c r="T82" s="17">
        <v>4750</v>
      </c>
      <c r="U82" s="17">
        <v>41299</v>
      </c>
      <c r="V82" s="17">
        <v>14162</v>
      </c>
      <c r="W82" s="17">
        <v>0</v>
      </c>
      <c r="X82" s="17">
        <v>128230</v>
      </c>
      <c r="Y82" s="17">
        <v>0</v>
      </c>
      <c r="Z82" s="17">
        <v>0</v>
      </c>
      <c r="AA82" s="17">
        <v>0</v>
      </c>
      <c r="AB82" s="17">
        <v>0</v>
      </c>
      <c r="AC82" s="17">
        <v>13694176</v>
      </c>
    </row>
    <row r="83" spans="1:29" x14ac:dyDescent="0.3">
      <c r="A83" s="15" t="s">
        <v>159</v>
      </c>
      <c r="B83" s="14" t="s">
        <v>160</v>
      </c>
      <c r="C83" s="14">
        <v>1</v>
      </c>
      <c r="D83" s="14">
        <v>0</v>
      </c>
      <c r="E83" s="17">
        <v>11972832</v>
      </c>
      <c r="F83" s="17">
        <v>0</v>
      </c>
      <c r="G83" s="17">
        <v>0</v>
      </c>
      <c r="H83" s="17">
        <v>0</v>
      </c>
      <c r="I83" s="17">
        <v>1785121</v>
      </c>
      <c r="J83" s="17">
        <v>2957333</v>
      </c>
      <c r="K83" s="17">
        <v>0</v>
      </c>
      <c r="L83" s="17">
        <v>0</v>
      </c>
      <c r="M83" s="17">
        <v>0</v>
      </c>
      <c r="N83" s="17">
        <v>0</v>
      </c>
      <c r="O83" s="17">
        <v>0</v>
      </c>
      <c r="P83" s="17">
        <v>2157485</v>
      </c>
      <c r="Q83" s="17">
        <v>211089</v>
      </c>
      <c r="R83" s="17">
        <v>209785</v>
      </c>
      <c r="S83" s="17">
        <v>13572</v>
      </c>
      <c r="T83" s="17">
        <v>5663</v>
      </c>
      <c r="U83" s="17">
        <v>52891</v>
      </c>
      <c r="V83" s="17">
        <v>17014</v>
      </c>
      <c r="W83" s="17">
        <v>0</v>
      </c>
      <c r="X83" s="17">
        <v>380696</v>
      </c>
      <c r="Y83" s="17">
        <v>0</v>
      </c>
      <c r="Z83" s="17">
        <v>0</v>
      </c>
      <c r="AA83" s="17">
        <v>0</v>
      </c>
      <c r="AB83" s="17">
        <v>0</v>
      </c>
      <c r="AC83" s="17">
        <v>19763481</v>
      </c>
    </row>
    <row r="84" spans="1:29" x14ac:dyDescent="0.3">
      <c r="A84" s="15" t="s">
        <v>161</v>
      </c>
      <c r="B84" s="14" t="s">
        <v>162</v>
      </c>
      <c r="C84" s="14">
        <v>1</v>
      </c>
      <c r="D84" s="14">
        <v>0</v>
      </c>
      <c r="E84" s="17">
        <v>11179717</v>
      </c>
      <c r="F84" s="17">
        <v>0</v>
      </c>
      <c r="G84" s="17">
        <v>0</v>
      </c>
      <c r="H84" s="17">
        <v>19288</v>
      </c>
      <c r="I84" s="17">
        <v>1238210</v>
      </c>
      <c r="J84" s="17">
        <v>1389361</v>
      </c>
      <c r="K84" s="17">
        <v>534</v>
      </c>
      <c r="L84" s="17">
        <v>0</v>
      </c>
      <c r="M84" s="17">
        <v>0</v>
      </c>
      <c r="N84" s="17">
        <v>0</v>
      </c>
      <c r="O84" s="17">
        <v>0</v>
      </c>
      <c r="P84" s="17">
        <v>1674204</v>
      </c>
      <c r="Q84" s="17">
        <v>69685</v>
      </c>
      <c r="R84" s="17">
        <v>188444</v>
      </c>
      <c r="S84" s="17">
        <v>11505</v>
      </c>
      <c r="T84" s="17">
        <v>4800</v>
      </c>
      <c r="U84" s="17">
        <v>42814</v>
      </c>
      <c r="V84" s="17">
        <v>14552</v>
      </c>
      <c r="W84" s="17">
        <v>0</v>
      </c>
      <c r="X84" s="17">
        <v>145595</v>
      </c>
      <c r="Y84" s="17">
        <v>0</v>
      </c>
      <c r="Z84" s="17">
        <v>0</v>
      </c>
      <c r="AA84" s="17">
        <v>0</v>
      </c>
      <c r="AB84" s="17">
        <v>0</v>
      </c>
      <c r="AC84" s="17">
        <v>15978709</v>
      </c>
    </row>
    <row r="85" spans="1:29" x14ac:dyDescent="0.3">
      <c r="A85" s="15" t="s">
        <v>163</v>
      </c>
      <c r="B85" s="14" t="s">
        <v>164</v>
      </c>
      <c r="C85" s="14">
        <v>1</v>
      </c>
      <c r="D85" s="14">
        <v>0</v>
      </c>
      <c r="E85" s="17">
        <v>21453973</v>
      </c>
      <c r="F85" s="17">
        <v>0</v>
      </c>
      <c r="G85" s="17">
        <v>0</v>
      </c>
      <c r="H85" s="17">
        <v>14336</v>
      </c>
      <c r="I85" s="17">
        <v>1950215</v>
      </c>
      <c r="J85" s="17">
        <v>4298689</v>
      </c>
      <c r="K85" s="17">
        <v>0</v>
      </c>
      <c r="L85" s="17">
        <v>0</v>
      </c>
      <c r="M85" s="17">
        <v>0</v>
      </c>
      <c r="N85" s="17">
        <v>0</v>
      </c>
      <c r="O85" s="17">
        <v>0</v>
      </c>
      <c r="P85" s="17">
        <v>3798514</v>
      </c>
      <c r="Q85" s="17">
        <v>482760</v>
      </c>
      <c r="R85" s="17">
        <v>245529</v>
      </c>
      <c r="S85" s="17">
        <v>26515</v>
      </c>
      <c r="T85" s="17">
        <v>11063</v>
      </c>
      <c r="U85" s="17">
        <v>101239</v>
      </c>
      <c r="V85" s="17">
        <v>35038</v>
      </c>
      <c r="W85" s="17">
        <v>0</v>
      </c>
      <c r="X85" s="17">
        <v>373543</v>
      </c>
      <c r="Y85" s="17">
        <v>0</v>
      </c>
      <c r="Z85" s="17">
        <v>0</v>
      </c>
      <c r="AA85" s="17">
        <v>0</v>
      </c>
      <c r="AB85" s="17">
        <v>0</v>
      </c>
      <c r="AC85" s="17">
        <v>32791414</v>
      </c>
    </row>
    <row r="86" spans="1:29" x14ac:dyDescent="0.3">
      <c r="A86" s="15" t="s">
        <v>165</v>
      </c>
      <c r="B86" s="14" t="s">
        <v>166</v>
      </c>
      <c r="C86" s="14">
        <v>1</v>
      </c>
      <c r="D86" s="14">
        <v>0</v>
      </c>
      <c r="E86" s="17">
        <v>4781761</v>
      </c>
      <c r="F86" s="17">
        <v>0</v>
      </c>
      <c r="G86" s="17">
        <v>0</v>
      </c>
      <c r="H86" s="17">
        <v>29219</v>
      </c>
      <c r="I86" s="17">
        <v>905741</v>
      </c>
      <c r="J86" s="17">
        <v>998812</v>
      </c>
      <c r="K86" s="17">
        <v>0</v>
      </c>
      <c r="L86" s="17">
        <v>0</v>
      </c>
      <c r="M86" s="17">
        <v>0</v>
      </c>
      <c r="N86" s="17">
        <v>0</v>
      </c>
      <c r="O86" s="17">
        <v>0</v>
      </c>
      <c r="P86" s="17">
        <v>1071902</v>
      </c>
      <c r="Q86" s="17">
        <v>0</v>
      </c>
      <c r="R86" s="17">
        <v>34693</v>
      </c>
      <c r="S86" s="17">
        <v>4359</v>
      </c>
      <c r="T86" s="17">
        <v>1819</v>
      </c>
      <c r="U86" s="17">
        <v>17242</v>
      </c>
      <c r="V86" s="17">
        <v>4634</v>
      </c>
      <c r="W86" s="17">
        <v>0</v>
      </c>
      <c r="X86" s="17">
        <v>151833</v>
      </c>
      <c r="Y86" s="17">
        <v>0</v>
      </c>
      <c r="Z86" s="17">
        <v>0</v>
      </c>
      <c r="AA86" s="17">
        <v>0</v>
      </c>
      <c r="AB86" s="17">
        <v>0</v>
      </c>
      <c r="AC86" s="17">
        <v>8002015</v>
      </c>
    </row>
    <row r="87" spans="1:29" x14ac:dyDescent="0.3">
      <c r="A87" s="15" t="s">
        <v>167</v>
      </c>
      <c r="B87" s="14" t="s">
        <v>168</v>
      </c>
      <c r="C87" s="14">
        <v>1</v>
      </c>
      <c r="D87" s="14">
        <v>0</v>
      </c>
      <c r="E87" s="17">
        <v>10091026</v>
      </c>
      <c r="F87" s="17">
        <v>0</v>
      </c>
      <c r="G87" s="17">
        <v>0</v>
      </c>
      <c r="H87" s="17">
        <v>0</v>
      </c>
      <c r="I87" s="17">
        <v>924065</v>
      </c>
      <c r="J87" s="17">
        <v>1050317</v>
      </c>
      <c r="K87" s="17">
        <v>0</v>
      </c>
      <c r="L87" s="17">
        <v>0</v>
      </c>
      <c r="M87" s="17">
        <v>0</v>
      </c>
      <c r="N87" s="17">
        <v>0</v>
      </c>
      <c r="O87" s="17">
        <v>0</v>
      </c>
      <c r="P87" s="17">
        <v>1618659</v>
      </c>
      <c r="Q87" s="17">
        <v>108948</v>
      </c>
      <c r="R87" s="17">
        <v>39653</v>
      </c>
      <c r="S87" s="17">
        <v>10726</v>
      </c>
      <c r="T87" s="17">
        <v>4475</v>
      </c>
      <c r="U87" s="17">
        <v>42523</v>
      </c>
      <c r="V87" s="17">
        <v>14035</v>
      </c>
      <c r="W87" s="17">
        <v>0</v>
      </c>
      <c r="X87" s="17">
        <v>136589</v>
      </c>
      <c r="Y87" s="17">
        <v>0</v>
      </c>
      <c r="Z87" s="17">
        <v>0</v>
      </c>
      <c r="AA87" s="17">
        <v>0</v>
      </c>
      <c r="AB87" s="17">
        <v>0</v>
      </c>
      <c r="AC87" s="17">
        <v>14041016</v>
      </c>
    </row>
    <row r="88" spans="1:29" x14ac:dyDescent="0.3">
      <c r="A88" s="15" t="s">
        <v>169</v>
      </c>
      <c r="B88" s="14" t="s">
        <v>170</v>
      </c>
      <c r="C88" s="14">
        <v>1</v>
      </c>
      <c r="D88" s="14">
        <v>0</v>
      </c>
      <c r="E88" s="17">
        <v>19364847</v>
      </c>
      <c r="F88" s="17">
        <v>0</v>
      </c>
      <c r="G88" s="17">
        <v>0</v>
      </c>
      <c r="H88" s="17">
        <v>0</v>
      </c>
      <c r="I88" s="17">
        <v>2779919</v>
      </c>
      <c r="J88" s="17">
        <v>2737229</v>
      </c>
      <c r="K88" s="17">
        <v>29375</v>
      </c>
      <c r="L88" s="17">
        <v>0</v>
      </c>
      <c r="M88" s="17">
        <v>0</v>
      </c>
      <c r="N88" s="17">
        <v>0</v>
      </c>
      <c r="O88" s="17">
        <v>0</v>
      </c>
      <c r="P88" s="17">
        <v>3000130</v>
      </c>
      <c r="Q88" s="17">
        <v>187425</v>
      </c>
      <c r="R88" s="17">
        <v>180828</v>
      </c>
      <c r="S88" s="17">
        <v>19144</v>
      </c>
      <c r="T88" s="17">
        <v>7988</v>
      </c>
      <c r="U88" s="17">
        <v>74444</v>
      </c>
      <c r="V88" s="17">
        <v>25546</v>
      </c>
      <c r="W88" s="17">
        <v>0</v>
      </c>
      <c r="X88" s="17">
        <v>255058</v>
      </c>
      <c r="Y88" s="17">
        <v>0</v>
      </c>
      <c r="Z88" s="17">
        <v>0</v>
      </c>
      <c r="AA88" s="17">
        <v>0</v>
      </c>
      <c r="AB88" s="17">
        <v>0</v>
      </c>
      <c r="AC88" s="17">
        <v>28661933</v>
      </c>
    </row>
    <row r="89" spans="1:29" x14ac:dyDescent="0.3">
      <c r="A89" s="15" t="s">
        <v>171</v>
      </c>
      <c r="B89" s="14" t="s">
        <v>172</v>
      </c>
      <c r="C89" s="14">
        <v>1</v>
      </c>
      <c r="D89" s="14">
        <v>0</v>
      </c>
      <c r="E89" s="17">
        <v>11669516</v>
      </c>
      <c r="F89" s="17">
        <v>0</v>
      </c>
      <c r="G89" s="17">
        <v>283996</v>
      </c>
      <c r="H89" s="17">
        <v>0</v>
      </c>
      <c r="I89" s="17">
        <v>1933902</v>
      </c>
      <c r="J89" s="17">
        <v>2085453</v>
      </c>
      <c r="K89" s="17">
        <v>460979</v>
      </c>
      <c r="L89" s="17">
        <v>0</v>
      </c>
      <c r="M89" s="17">
        <v>0</v>
      </c>
      <c r="N89" s="17">
        <v>0</v>
      </c>
      <c r="O89" s="17">
        <v>0</v>
      </c>
      <c r="P89" s="17">
        <v>1153717</v>
      </c>
      <c r="Q89" s="17">
        <v>129107</v>
      </c>
      <c r="R89" s="17">
        <v>28351</v>
      </c>
      <c r="S89" s="17">
        <v>17077</v>
      </c>
      <c r="T89" s="17">
        <v>7125</v>
      </c>
      <c r="U89" s="17">
        <v>64891</v>
      </c>
      <c r="V89" s="17">
        <v>17767</v>
      </c>
      <c r="W89" s="17">
        <v>0</v>
      </c>
      <c r="X89" s="17">
        <v>522240</v>
      </c>
      <c r="Y89" s="17">
        <v>0</v>
      </c>
      <c r="Z89" s="17">
        <v>0</v>
      </c>
      <c r="AA89" s="17">
        <v>0</v>
      </c>
      <c r="AB89" s="17">
        <v>0</v>
      </c>
      <c r="AC89" s="17">
        <v>18374121</v>
      </c>
    </row>
    <row r="90" spans="1:29" x14ac:dyDescent="0.3">
      <c r="A90" s="15" t="s">
        <v>173</v>
      </c>
      <c r="B90" s="14" t="s">
        <v>174</v>
      </c>
      <c r="C90" s="14">
        <v>1</v>
      </c>
      <c r="D90" s="14">
        <v>0</v>
      </c>
      <c r="E90" s="17">
        <v>15365132</v>
      </c>
      <c r="F90" s="17">
        <v>0</v>
      </c>
      <c r="G90" s="17">
        <v>0</v>
      </c>
      <c r="H90" s="17">
        <v>15815</v>
      </c>
      <c r="I90" s="17">
        <v>1963285</v>
      </c>
      <c r="J90" s="17">
        <v>2282860</v>
      </c>
      <c r="K90" s="17">
        <v>0</v>
      </c>
      <c r="L90" s="17">
        <v>0</v>
      </c>
      <c r="M90" s="17">
        <v>0</v>
      </c>
      <c r="N90" s="17">
        <v>0</v>
      </c>
      <c r="O90" s="17">
        <v>0</v>
      </c>
      <c r="P90" s="17">
        <v>1690910</v>
      </c>
      <c r="Q90" s="17">
        <v>240560</v>
      </c>
      <c r="R90" s="17">
        <v>0</v>
      </c>
      <c r="S90" s="17">
        <v>29016</v>
      </c>
      <c r="T90" s="17">
        <v>12106</v>
      </c>
      <c r="U90" s="17">
        <v>114054</v>
      </c>
      <c r="V90" s="17">
        <v>31969</v>
      </c>
      <c r="W90" s="17">
        <v>0</v>
      </c>
      <c r="X90" s="17">
        <v>433390</v>
      </c>
      <c r="Y90" s="17">
        <v>0</v>
      </c>
      <c r="Z90" s="17">
        <v>0</v>
      </c>
      <c r="AA90" s="17">
        <v>0</v>
      </c>
      <c r="AB90" s="17">
        <v>0</v>
      </c>
      <c r="AC90" s="17">
        <v>22179097</v>
      </c>
    </row>
    <row r="91" spans="1:29" x14ac:dyDescent="0.3">
      <c r="A91" s="15" t="s">
        <v>175</v>
      </c>
      <c r="B91" s="14" t="s">
        <v>176</v>
      </c>
      <c r="C91" s="14">
        <v>1</v>
      </c>
      <c r="D91" s="14">
        <v>0</v>
      </c>
      <c r="E91" s="17">
        <v>13355780</v>
      </c>
      <c r="F91" s="17">
        <v>0</v>
      </c>
      <c r="G91" s="17">
        <v>0</v>
      </c>
      <c r="H91" s="17">
        <v>11981</v>
      </c>
      <c r="I91" s="17">
        <v>1790946</v>
      </c>
      <c r="J91" s="17">
        <v>1810830</v>
      </c>
      <c r="K91" s="17">
        <v>143379</v>
      </c>
      <c r="L91" s="17">
        <v>0</v>
      </c>
      <c r="M91" s="17">
        <v>0</v>
      </c>
      <c r="N91" s="17">
        <v>0</v>
      </c>
      <c r="O91" s="17">
        <v>0</v>
      </c>
      <c r="P91" s="17">
        <v>1609901</v>
      </c>
      <c r="Q91" s="17">
        <v>490059</v>
      </c>
      <c r="R91" s="17">
        <v>0</v>
      </c>
      <c r="S91" s="17">
        <v>18650</v>
      </c>
      <c r="T91" s="17">
        <v>7781</v>
      </c>
      <c r="U91" s="17">
        <v>71298</v>
      </c>
      <c r="V91" s="17">
        <v>23199</v>
      </c>
      <c r="W91" s="17">
        <v>0</v>
      </c>
      <c r="X91" s="17">
        <v>142354</v>
      </c>
      <c r="Y91" s="17">
        <v>0</v>
      </c>
      <c r="Z91" s="17">
        <v>0</v>
      </c>
      <c r="AA91" s="17">
        <v>0</v>
      </c>
      <c r="AB91" s="17">
        <v>0</v>
      </c>
      <c r="AC91" s="17">
        <v>19476158</v>
      </c>
    </row>
    <row r="92" spans="1:29" x14ac:dyDescent="0.3">
      <c r="A92" s="15" t="s">
        <v>177</v>
      </c>
      <c r="B92" s="14" t="s">
        <v>178</v>
      </c>
      <c r="C92" s="14">
        <v>1</v>
      </c>
      <c r="D92" s="14">
        <v>0</v>
      </c>
      <c r="E92" s="17">
        <v>3545285</v>
      </c>
      <c r="F92" s="17">
        <v>0</v>
      </c>
      <c r="G92" s="17">
        <v>0</v>
      </c>
      <c r="H92" s="17">
        <v>0</v>
      </c>
      <c r="I92" s="17">
        <v>518734</v>
      </c>
      <c r="J92" s="17">
        <v>731680</v>
      </c>
      <c r="K92" s="17">
        <v>0</v>
      </c>
      <c r="L92" s="17">
        <v>0</v>
      </c>
      <c r="M92" s="17">
        <v>0</v>
      </c>
      <c r="N92" s="17">
        <v>0</v>
      </c>
      <c r="O92" s="17">
        <v>0</v>
      </c>
      <c r="P92" s="17">
        <v>620715</v>
      </c>
      <c r="Q92" s="17">
        <v>95664</v>
      </c>
      <c r="R92" s="17">
        <v>0</v>
      </c>
      <c r="S92" s="17">
        <v>6966</v>
      </c>
      <c r="T92" s="17">
        <v>2906</v>
      </c>
      <c r="U92" s="17">
        <v>26038</v>
      </c>
      <c r="V92" s="17">
        <v>7990</v>
      </c>
      <c r="W92" s="17">
        <v>0</v>
      </c>
      <c r="X92" s="17">
        <v>138320</v>
      </c>
      <c r="Y92" s="17">
        <v>0</v>
      </c>
      <c r="Z92" s="17">
        <v>0</v>
      </c>
      <c r="AA92" s="17">
        <v>0</v>
      </c>
      <c r="AB92" s="17">
        <v>0</v>
      </c>
      <c r="AC92" s="17">
        <v>5694298</v>
      </c>
    </row>
    <row r="93" spans="1:29" x14ac:dyDescent="0.3">
      <c r="A93" s="15" t="s">
        <v>179</v>
      </c>
      <c r="B93" s="14" t="s">
        <v>180</v>
      </c>
      <c r="C93" s="14">
        <v>1</v>
      </c>
      <c r="D93" s="14">
        <v>0</v>
      </c>
      <c r="E93" s="17">
        <v>11466390</v>
      </c>
      <c r="F93" s="17">
        <v>0</v>
      </c>
      <c r="G93" s="17">
        <v>0</v>
      </c>
      <c r="H93" s="17">
        <v>0</v>
      </c>
      <c r="I93" s="17">
        <v>1506374</v>
      </c>
      <c r="J93" s="17">
        <v>1855188</v>
      </c>
      <c r="K93" s="17">
        <v>1059</v>
      </c>
      <c r="L93" s="17">
        <v>0</v>
      </c>
      <c r="M93" s="17">
        <v>0</v>
      </c>
      <c r="N93" s="17">
        <v>0</v>
      </c>
      <c r="O93" s="17">
        <v>0</v>
      </c>
      <c r="P93" s="17">
        <v>1640857</v>
      </c>
      <c r="Q93" s="17">
        <v>194017</v>
      </c>
      <c r="R93" s="17">
        <v>0</v>
      </c>
      <c r="S93" s="17">
        <v>12628</v>
      </c>
      <c r="T93" s="17">
        <v>5269</v>
      </c>
      <c r="U93" s="17">
        <v>48988</v>
      </c>
      <c r="V93" s="17">
        <v>15259</v>
      </c>
      <c r="W93" s="17">
        <v>0</v>
      </c>
      <c r="X93" s="17">
        <v>323662</v>
      </c>
      <c r="Y93" s="17">
        <v>0</v>
      </c>
      <c r="Z93" s="17">
        <v>0</v>
      </c>
      <c r="AA93" s="17">
        <v>0</v>
      </c>
      <c r="AB93" s="17">
        <v>0</v>
      </c>
      <c r="AC93" s="17">
        <v>17069691</v>
      </c>
    </row>
    <row r="94" spans="1:29" x14ac:dyDescent="0.3">
      <c r="A94" s="15" t="s">
        <v>181</v>
      </c>
      <c r="B94" s="14" t="s">
        <v>182</v>
      </c>
      <c r="C94" s="14">
        <v>1</v>
      </c>
      <c r="D94" s="14">
        <v>0</v>
      </c>
      <c r="E94" s="17">
        <v>18915647</v>
      </c>
      <c r="F94" s="17">
        <v>0</v>
      </c>
      <c r="G94" s="17">
        <v>0</v>
      </c>
      <c r="H94" s="17">
        <v>2771</v>
      </c>
      <c r="I94" s="17">
        <v>2980715</v>
      </c>
      <c r="J94" s="17">
        <v>1736924</v>
      </c>
      <c r="K94" s="17">
        <v>0</v>
      </c>
      <c r="L94" s="17">
        <v>0</v>
      </c>
      <c r="M94" s="17">
        <v>0</v>
      </c>
      <c r="N94" s="17">
        <v>0</v>
      </c>
      <c r="O94" s="17">
        <v>0</v>
      </c>
      <c r="P94" s="17">
        <v>2124919</v>
      </c>
      <c r="Q94" s="17">
        <v>239433</v>
      </c>
      <c r="R94" s="17">
        <v>105768</v>
      </c>
      <c r="S94" s="17">
        <v>31009</v>
      </c>
      <c r="T94" s="17">
        <v>12938</v>
      </c>
      <c r="U94" s="17">
        <v>108695</v>
      </c>
      <c r="V94" s="17">
        <v>38122</v>
      </c>
      <c r="W94" s="17">
        <v>0</v>
      </c>
      <c r="X94" s="17">
        <v>623447</v>
      </c>
      <c r="Y94" s="17">
        <v>2222</v>
      </c>
      <c r="Z94" s="17">
        <v>0</v>
      </c>
      <c r="AA94" s="17">
        <v>0</v>
      </c>
      <c r="AB94" s="17">
        <v>0</v>
      </c>
      <c r="AC94" s="17">
        <v>26922610</v>
      </c>
    </row>
    <row r="95" spans="1:29" x14ac:dyDescent="0.3">
      <c r="A95" s="15" t="s">
        <v>183</v>
      </c>
      <c r="B95" s="14" t="s">
        <v>184</v>
      </c>
      <c r="C95" s="14">
        <v>1</v>
      </c>
      <c r="D95" s="14">
        <v>0</v>
      </c>
      <c r="E95" s="17">
        <v>15355765</v>
      </c>
      <c r="F95" s="17">
        <v>0</v>
      </c>
      <c r="G95" s="17">
        <v>507748</v>
      </c>
      <c r="H95" s="17">
        <v>0</v>
      </c>
      <c r="I95" s="17">
        <v>316260</v>
      </c>
      <c r="J95" s="17">
        <v>1262029</v>
      </c>
      <c r="K95" s="17">
        <v>0</v>
      </c>
      <c r="L95" s="17">
        <v>0</v>
      </c>
      <c r="M95" s="17">
        <v>0</v>
      </c>
      <c r="N95" s="17">
        <v>0</v>
      </c>
      <c r="O95" s="17">
        <v>0</v>
      </c>
      <c r="P95" s="17">
        <v>2108014</v>
      </c>
      <c r="Q95" s="17">
        <v>477300</v>
      </c>
      <c r="R95" s="17">
        <v>55298</v>
      </c>
      <c r="S95" s="17">
        <v>26455</v>
      </c>
      <c r="T95" s="17">
        <v>11038</v>
      </c>
      <c r="U95" s="17">
        <v>102986</v>
      </c>
      <c r="V95" s="17">
        <v>30642</v>
      </c>
      <c r="W95" s="17">
        <v>0</v>
      </c>
      <c r="X95" s="17">
        <v>226069</v>
      </c>
      <c r="Y95" s="17">
        <v>43246</v>
      </c>
      <c r="Z95" s="17">
        <v>0</v>
      </c>
      <c r="AA95" s="17">
        <v>0</v>
      </c>
      <c r="AB95" s="17">
        <v>0</v>
      </c>
      <c r="AC95" s="17">
        <v>20522850</v>
      </c>
    </row>
    <row r="96" spans="1:29" x14ac:dyDescent="0.3">
      <c r="A96" s="15" t="s">
        <v>185</v>
      </c>
      <c r="B96" s="14" t="s">
        <v>186</v>
      </c>
      <c r="C96" s="14">
        <v>1</v>
      </c>
      <c r="D96" s="14">
        <v>0</v>
      </c>
      <c r="E96" s="17">
        <v>15583847</v>
      </c>
      <c r="F96" s="17">
        <v>0</v>
      </c>
      <c r="G96" s="17">
        <v>0</v>
      </c>
      <c r="H96" s="17">
        <v>0</v>
      </c>
      <c r="I96" s="17">
        <v>1780072</v>
      </c>
      <c r="J96" s="17">
        <v>657586</v>
      </c>
      <c r="K96" s="17">
        <v>0</v>
      </c>
      <c r="L96" s="17">
        <v>0</v>
      </c>
      <c r="M96" s="17">
        <v>0</v>
      </c>
      <c r="N96" s="17">
        <v>0</v>
      </c>
      <c r="O96" s="17">
        <v>0</v>
      </c>
      <c r="P96" s="17">
        <v>1284336</v>
      </c>
      <c r="Q96" s="17">
        <v>368784</v>
      </c>
      <c r="R96" s="17">
        <v>137858</v>
      </c>
      <c r="S96" s="17">
        <v>21646</v>
      </c>
      <c r="T96" s="17">
        <v>9031</v>
      </c>
      <c r="U96" s="17">
        <v>83472</v>
      </c>
      <c r="V96" s="17">
        <v>26961</v>
      </c>
      <c r="W96" s="17">
        <v>0</v>
      </c>
      <c r="X96" s="17">
        <v>515760</v>
      </c>
      <c r="Y96" s="17">
        <v>0</v>
      </c>
      <c r="Z96" s="17">
        <v>0</v>
      </c>
      <c r="AA96" s="17">
        <v>0</v>
      </c>
      <c r="AB96" s="17">
        <v>0</v>
      </c>
      <c r="AC96" s="17">
        <v>20469353</v>
      </c>
    </row>
    <row r="97" spans="1:29" x14ac:dyDescent="0.3">
      <c r="A97" s="15" t="s">
        <v>187</v>
      </c>
      <c r="B97" s="14" t="s">
        <v>188</v>
      </c>
      <c r="C97" s="14">
        <v>1</v>
      </c>
      <c r="D97" s="14">
        <v>0</v>
      </c>
      <c r="E97" s="17">
        <v>7744950</v>
      </c>
      <c r="F97" s="17">
        <v>0</v>
      </c>
      <c r="G97" s="17">
        <v>352002</v>
      </c>
      <c r="H97" s="17">
        <v>3943</v>
      </c>
      <c r="I97" s="17">
        <v>630730</v>
      </c>
      <c r="J97" s="17">
        <v>2715223</v>
      </c>
      <c r="K97" s="17">
        <v>9783</v>
      </c>
      <c r="L97" s="17">
        <v>0</v>
      </c>
      <c r="M97" s="17">
        <v>0</v>
      </c>
      <c r="N97" s="17">
        <v>0</v>
      </c>
      <c r="O97" s="17">
        <v>0</v>
      </c>
      <c r="P97" s="17">
        <v>507804</v>
      </c>
      <c r="Q97" s="17">
        <v>29877</v>
      </c>
      <c r="R97" s="17">
        <v>338501</v>
      </c>
      <c r="S97" s="17">
        <v>21781</v>
      </c>
      <c r="T97" s="17">
        <v>9088</v>
      </c>
      <c r="U97" s="17">
        <v>75026</v>
      </c>
      <c r="V97" s="17">
        <v>0</v>
      </c>
      <c r="W97" s="17">
        <v>0</v>
      </c>
      <c r="X97" s="17">
        <v>97200</v>
      </c>
      <c r="Y97" s="17">
        <v>0</v>
      </c>
      <c r="Z97" s="17">
        <v>0</v>
      </c>
      <c r="AA97" s="17">
        <v>0</v>
      </c>
      <c r="AB97" s="17">
        <v>0</v>
      </c>
      <c r="AC97" s="17">
        <v>12535908</v>
      </c>
    </row>
    <row r="98" spans="1:29" x14ac:dyDescent="0.3">
      <c r="A98" s="15" t="s">
        <v>189</v>
      </c>
      <c r="B98" s="14" t="s">
        <v>190</v>
      </c>
      <c r="C98" s="14">
        <v>1</v>
      </c>
      <c r="D98" s="14">
        <v>0</v>
      </c>
      <c r="E98" s="17">
        <v>3796188</v>
      </c>
      <c r="F98" s="17">
        <v>0</v>
      </c>
      <c r="G98" s="17">
        <v>143067</v>
      </c>
      <c r="H98" s="17">
        <v>0</v>
      </c>
      <c r="I98" s="17">
        <v>384493</v>
      </c>
      <c r="J98" s="17">
        <v>436551</v>
      </c>
      <c r="K98" s="17">
        <v>0</v>
      </c>
      <c r="L98" s="17">
        <v>0</v>
      </c>
      <c r="M98" s="17">
        <v>0</v>
      </c>
      <c r="N98" s="17">
        <v>0</v>
      </c>
      <c r="O98" s="17">
        <v>0</v>
      </c>
      <c r="P98" s="17">
        <v>339263</v>
      </c>
      <c r="Q98" s="17">
        <v>12548</v>
      </c>
      <c r="R98" s="17">
        <v>137154</v>
      </c>
      <c r="S98" s="17">
        <v>7370</v>
      </c>
      <c r="T98" s="17">
        <v>3075</v>
      </c>
      <c r="U98" s="17">
        <v>29475</v>
      </c>
      <c r="V98" s="17">
        <v>3346</v>
      </c>
      <c r="W98" s="17">
        <v>0</v>
      </c>
      <c r="X98" s="17">
        <v>380000</v>
      </c>
      <c r="Y98" s="17">
        <v>70</v>
      </c>
      <c r="Z98" s="17">
        <v>0</v>
      </c>
      <c r="AA98" s="17">
        <v>0</v>
      </c>
      <c r="AB98" s="17">
        <v>0</v>
      </c>
      <c r="AC98" s="17">
        <v>5672600</v>
      </c>
    </row>
    <row r="99" spans="1:29" x14ac:dyDescent="0.3">
      <c r="A99" s="15" t="s">
        <v>191</v>
      </c>
      <c r="B99" s="14" t="s">
        <v>192</v>
      </c>
      <c r="C99" s="14">
        <v>1</v>
      </c>
      <c r="D99" s="14">
        <v>0</v>
      </c>
      <c r="E99" s="17">
        <v>5021221</v>
      </c>
      <c r="F99" s="17">
        <v>0</v>
      </c>
      <c r="G99" s="17">
        <v>148960</v>
      </c>
      <c r="H99" s="17">
        <v>0</v>
      </c>
      <c r="I99" s="17">
        <v>825463</v>
      </c>
      <c r="J99" s="17">
        <v>883649</v>
      </c>
      <c r="K99" s="17">
        <v>0</v>
      </c>
      <c r="L99" s="17">
        <v>0</v>
      </c>
      <c r="M99" s="17">
        <v>0</v>
      </c>
      <c r="N99" s="17">
        <v>0</v>
      </c>
      <c r="O99" s="17">
        <v>0</v>
      </c>
      <c r="P99" s="17">
        <v>753612</v>
      </c>
      <c r="Q99" s="17">
        <v>22935</v>
      </c>
      <c r="R99" s="17">
        <v>156858</v>
      </c>
      <c r="S99" s="17">
        <v>13677</v>
      </c>
      <c r="T99" s="17">
        <v>5706</v>
      </c>
      <c r="U99" s="17">
        <v>57318</v>
      </c>
      <c r="V99" s="17">
        <v>4087</v>
      </c>
      <c r="W99" s="17">
        <v>0</v>
      </c>
      <c r="X99" s="17">
        <v>108000</v>
      </c>
      <c r="Y99" s="17">
        <v>0</v>
      </c>
      <c r="Z99" s="17">
        <v>0</v>
      </c>
      <c r="AA99" s="17">
        <v>0</v>
      </c>
      <c r="AB99" s="17">
        <v>0</v>
      </c>
      <c r="AC99" s="17">
        <v>8001486</v>
      </c>
    </row>
    <row r="100" spans="1:29" x14ac:dyDescent="0.3">
      <c r="A100" s="15" t="s">
        <v>193</v>
      </c>
      <c r="B100" s="14" t="s">
        <v>194</v>
      </c>
      <c r="C100" s="14">
        <v>1</v>
      </c>
      <c r="D100" s="14">
        <v>0</v>
      </c>
      <c r="E100" s="17">
        <v>16838779</v>
      </c>
      <c r="F100" s="17">
        <v>0</v>
      </c>
      <c r="G100" s="17">
        <v>218990</v>
      </c>
      <c r="H100" s="17">
        <v>0</v>
      </c>
      <c r="I100" s="17">
        <v>1574028</v>
      </c>
      <c r="J100" s="17">
        <v>3911401</v>
      </c>
      <c r="K100" s="17">
        <v>714908</v>
      </c>
      <c r="L100" s="17">
        <v>0</v>
      </c>
      <c r="M100" s="17">
        <v>0</v>
      </c>
      <c r="N100" s="17">
        <v>0</v>
      </c>
      <c r="O100" s="17">
        <v>0</v>
      </c>
      <c r="P100" s="17">
        <v>1200477</v>
      </c>
      <c r="Q100" s="17">
        <v>127124</v>
      </c>
      <c r="R100" s="17">
        <v>720181</v>
      </c>
      <c r="S100" s="17">
        <v>24028</v>
      </c>
      <c r="T100" s="17">
        <v>10025</v>
      </c>
      <c r="U100" s="17">
        <v>98151</v>
      </c>
      <c r="V100" s="17">
        <v>16807</v>
      </c>
      <c r="W100" s="17">
        <v>0</v>
      </c>
      <c r="X100" s="17">
        <v>284590</v>
      </c>
      <c r="Y100" s="17">
        <v>0</v>
      </c>
      <c r="Z100" s="17">
        <v>0</v>
      </c>
      <c r="AA100" s="17">
        <v>0</v>
      </c>
      <c r="AB100" s="17">
        <v>0</v>
      </c>
      <c r="AC100" s="17">
        <v>25739489</v>
      </c>
    </row>
    <row r="101" spans="1:29" x14ac:dyDescent="0.3">
      <c r="A101" s="15" t="s">
        <v>195</v>
      </c>
      <c r="B101" s="14" t="s">
        <v>196</v>
      </c>
      <c r="C101" s="14">
        <v>1</v>
      </c>
      <c r="D101" s="14">
        <v>0</v>
      </c>
      <c r="E101" s="17">
        <v>11127967</v>
      </c>
      <c r="F101" s="17">
        <v>0</v>
      </c>
      <c r="G101" s="17">
        <v>224558</v>
      </c>
      <c r="H101" s="17">
        <v>5628</v>
      </c>
      <c r="I101" s="17">
        <v>1991092</v>
      </c>
      <c r="J101" s="17">
        <v>808131</v>
      </c>
      <c r="K101" s="17">
        <v>0</v>
      </c>
      <c r="L101" s="17">
        <v>0</v>
      </c>
      <c r="M101" s="17">
        <v>0</v>
      </c>
      <c r="N101" s="17">
        <v>0</v>
      </c>
      <c r="O101" s="17">
        <v>0</v>
      </c>
      <c r="P101" s="17">
        <v>1845880</v>
      </c>
      <c r="Q101" s="17">
        <v>258952</v>
      </c>
      <c r="R101" s="17">
        <v>336192</v>
      </c>
      <c r="S101" s="17">
        <v>25196</v>
      </c>
      <c r="T101" s="17">
        <v>10513</v>
      </c>
      <c r="U101" s="17">
        <v>103277</v>
      </c>
      <c r="V101" s="17">
        <v>23730</v>
      </c>
      <c r="W101" s="17">
        <v>0</v>
      </c>
      <c r="X101" s="17">
        <v>185504</v>
      </c>
      <c r="Y101" s="17">
        <v>2199</v>
      </c>
      <c r="Z101" s="17">
        <v>0</v>
      </c>
      <c r="AA101" s="17">
        <v>0</v>
      </c>
      <c r="AB101" s="17">
        <v>0</v>
      </c>
      <c r="AC101" s="17">
        <v>16948819</v>
      </c>
    </row>
    <row r="102" spans="1:29" x14ac:dyDescent="0.3">
      <c r="A102" s="15" t="s">
        <v>197</v>
      </c>
      <c r="B102" s="14" t="s">
        <v>198</v>
      </c>
      <c r="C102" s="14">
        <v>1</v>
      </c>
      <c r="D102" s="14">
        <v>0</v>
      </c>
      <c r="E102" s="17">
        <v>2442609</v>
      </c>
      <c r="F102" s="17">
        <v>0</v>
      </c>
      <c r="G102" s="17">
        <v>143187</v>
      </c>
      <c r="H102" s="17">
        <v>0</v>
      </c>
      <c r="I102" s="17">
        <v>322722</v>
      </c>
      <c r="J102" s="17">
        <v>473038</v>
      </c>
      <c r="K102" s="17">
        <v>13182</v>
      </c>
      <c r="L102" s="17">
        <v>0</v>
      </c>
      <c r="M102" s="17">
        <v>0</v>
      </c>
      <c r="N102" s="17">
        <v>0</v>
      </c>
      <c r="O102" s="17">
        <v>0</v>
      </c>
      <c r="P102" s="17">
        <v>160658</v>
      </c>
      <c r="Q102" s="17">
        <v>0</v>
      </c>
      <c r="R102" s="17">
        <v>64260</v>
      </c>
      <c r="S102" s="17">
        <v>7879</v>
      </c>
      <c r="T102" s="17">
        <v>3288</v>
      </c>
      <c r="U102" s="17">
        <v>26620</v>
      </c>
      <c r="V102" s="17">
        <v>1502</v>
      </c>
      <c r="W102" s="17">
        <v>0</v>
      </c>
      <c r="X102" s="17">
        <v>108000</v>
      </c>
      <c r="Y102" s="17">
        <v>3825</v>
      </c>
      <c r="Z102" s="17">
        <v>0</v>
      </c>
      <c r="AA102" s="17">
        <v>0</v>
      </c>
      <c r="AB102" s="17">
        <v>0</v>
      </c>
      <c r="AC102" s="17">
        <v>3770770</v>
      </c>
    </row>
    <row r="103" spans="1:29" x14ac:dyDescent="0.3">
      <c r="A103" s="15" t="s">
        <v>199</v>
      </c>
      <c r="B103" s="14" t="s">
        <v>200</v>
      </c>
      <c r="C103" s="14">
        <v>1</v>
      </c>
      <c r="D103" s="14">
        <v>0</v>
      </c>
      <c r="E103" s="17">
        <v>8866925</v>
      </c>
      <c r="F103" s="17">
        <v>0</v>
      </c>
      <c r="G103" s="17">
        <v>0</v>
      </c>
      <c r="H103" s="17">
        <v>0</v>
      </c>
      <c r="I103" s="17">
        <v>825205</v>
      </c>
      <c r="J103" s="17">
        <v>2258447</v>
      </c>
      <c r="K103" s="17">
        <v>0</v>
      </c>
      <c r="L103" s="17">
        <v>0</v>
      </c>
      <c r="M103" s="17">
        <v>0</v>
      </c>
      <c r="N103" s="17">
        <v>0</v>
      </c>
      <c r="O103" s="17">
        <v>0</v>
      </c>
      <c r="P103" s="17">
        <v>1281418</v>
      </c>
      <c r="Q103" s="17">
        <v>137319</v>
      </c>
      <c r="R103" s="17">
        <v>35530</v>
      </c>
      <c r="S103" s="17">
        <v>8374</v>
      </c>
      <c r="T103" s="17">
        <v>3494</v>
      </c>
      <c r="U103" s="17">
        <v>32620</v>
      </c>
      <c r="V103" s="17">
        <v>10646</v>
      </c>
      <c r="W103" s="17">
        <v>0</v>
      </c>
      <c r="X103" s="17">
        <v>156015</v>
      </c>
      <c r="Y103" s="17">
        <v>0</v>
      </c>
      <c r="Z103" s="17">
        <v>0</v>
      </c>
      <c r="AA103" s="17">
        <v>0</v>
      </c>
      <c r="AB103" s="17">
        <v>0</v>
      </c>
      <c r="AC103" s="17">
        <v>13615993</v>
      </c>
    </row>
    <row r="104" spans="1:29" x14ac:dyDescent="0.3">
      <c r="A104" s="15" t="s">
        <v>201</v>
      </c>
      <c r="B104" s="14" t="s">
        <v>202</v>
      </c>
      <c r="C104" s="14">
        <v>1</v>
      </c>
      <c r="D104" s="14">
        <v>0</v>
      </c>
      <c r="E104" s="17">
        <v>21988949</v>
      </c>
      <c r="F104" s="17">
        <v>0</v>
      </c>
      <c r="G104" s="17">
        <v>0</v>
      </c>
      <c r="H104" s="17">
        <v>65121</v>
      </c>
      <c r="I104" s="17">
        <v>1216015</v>
      </c>
      <c r="J104" s="17">
        <v>3732696</v>
      </c>
      <c r="K104" s="17">
        <v>0</v>
      </c>
      <c r="L104" s="17">
        <v>0</v>
      </c>
      <c r="M104" s="17">
        <v>0</v>
      </c>
      <c r="N104" s="17">
        <v>0</v>
      </c>
      <c r="O104" s="17">
        <v>0</v>
      </c>
      <c r="P104" s="17">
        <v>2348680</v>
      </c>
      <c r="Q104" s="17">
        <v>939349</v>
      </c>
      <c r="R104" s="17">
        <v>229447</v>
      </c>
      <c r="S104" s="17">
        <v>34304</v>
      </c>
      <c r="T104" s="17">
        <v>14313</v>
      </c>
      <c r="U104" s="17">
        <v>130480</v>
      </c>
      <c r="V104" s="17">
        <v>41176</v>
      </c>
      <c r="W104" s="17">
        <v>0</v>
      </c>
      <c r="X104" s="17">
        <v>468206</v>
      </c>
      <c r="Y104" s="17">
        <v>0</v>
      </c>
      <c r="Z104" s="17">
        <v>0</v>
      </c>
      <c r="AA104" s="17">
        <v>0</v>
      </c>
      <c r="AB104" s="17">
        <v>0</v>
      </c>
      <c r="AC104" s="17">
        <v>31208736</v>
      </c>
    </row>
    <row r="105" spans="1:29" x14ac:dyDescent="0.3">
      <c r="A105" s="15" t="s">
        <v>203</v>
      </c>
      <c r="B105" s="14" t="s">
        <v>204</v>
      </c>
      <c r="C105" s="14">
        <v>1</v>
      </c>
      <c r="D105" s="14">
        <v>0</v>
      </c>
      <c r="E105" s="17">
        <v>7681648</v>
      </c>
      <c r="F105" s="17">
        <v>0</v>
      </c>
      <c r="G105" s="17">
        <v>0</v>
      </c>
      <c r="H105" s="17">
        <v>8560</v>
      </c>
      <c r="I105" s="17">
        <v>520698</v>
      </c>
      <c r="J105" s="17">
        <v>808505</v>
      </c>
      <c r="K105" s="17">
        <v>0</v>
      </c>
      <c r="L105" s="17">
        <v>0</v>
      </c>
      <c r="M105" s="17">
        <v>0</v>
      </c>
      <c r="N105" s="17">
        <v>0</v>
      </c>
      <c r="O105" s="17">
        <v>0</v>
      </c>
      <c r="P105" s="17">
        <v>1020565</v>
      </c>
      <c r="Q105" s="17">
        <v>188208</v>
      </c>
      <c r="R105" s="17">
        <v>0</v>
      </c>
      <c r="S105" s="17">
        <v>7460</v>
      </c>
      <c r="T105" s="17">
        <v>3113</v>
      </c>
      <c r="U105" s="17">
        <v>29591</v>
      </c>
      <c r="V105" s="17">
        <v>10002</v>
      </c>
      <c r="W105" s="17">
        <v>0</v>
      </c>
      <c r="X105" s="17">
        <v>260512</v>
      </c>
      <c r="Y105" s="17">
        <v>0</v>
      </c>
      <c r="Z105" s="17">
        <v>0</v>
      </c>
      <c r="AA105" s="17">
        <v>0</v>
      </c>
      <c r="AB105" s="17">
        <v>0</v>
      </c>
      <c r="AC105" s="17">
        <v>10538862</v>
      </c>
    </row>
    <row r="106" spans="1:29" x14ac:dyDescent="0.3">
      <c r="A106" s="15" t="s">
        <v>205</v>
      </c>
      <c r="B106" s="14" t="s">
        <v>206</v>
      </c>
      <c r="C106" s="14">
        <v>1</v>
      </c>
      <c r="D106" s="14">
        <v>0</v>
      </c>
      <c r="E106" s="17">
        <v>17201152</v>
      </c>
      <c r="F106" s="17">
        <v>0</v>
      </c>
      <c r="G106" s="17">
        <v>0</v>
      </c>
      <c r="H106" s="17">
        <v>32175</v>
      </c>
      <c r="I106" s="17">
        <v>2111424</v>
      </c>
      <c r="J106" s="17">
        <v>2579326</v>
      </c>
      <c r="K106" s="17">
        <v>103186</v>
      </c>
      <c r="L106" s="17">
        <v>0</v>
      </c>
      <c r="M106" s="17">
        <v>0</v>
      </c>
      <c r="N106" s="17">
        <v>0</v>
      </c>
      <c r="O106" s="17">
        <v>0</v>
      </c>
      <c r="P106" s="17">
        <v>2663714</v>
      </c>
      <c r="Q106" s="17">
        <v>113595</v>
      </c>
      <c r="R106" s="17">
        <v>65187</v>
      </c>
      <c r="S106" s="17">
        <v>28911</v>
      </c>
      <c r="T106" s="17">
        <v>12063</v>
      </c>
      <c r="U106" s="17">
        <v>111258</v>
      </c>
      <c r="V106" s="17">
        <v>35450</v>
      </c>
      <c r="W106" s="17">
        <v>0</v>
      </c>
      <c r="X106" s="17">
        <v>315422</v>
      </c>
      <c r="Y106" s="17">
        <v>0</v>
      </c>
      <c r="Z106" s="17">
        <v>0</v>
      </c>
      <c r="AA106" s="17">
        <v>0</v>
      </c>
      <c r="AB106" s="17">
        <v>0</v>
      </c>
      <c r="AC106" s="17">
        <v>25372863</v>
      </c>
    </row>
    <row r="107" spans="1:29" x14ac:dyDescent="0.3">
      <c r="A107" s="15" t="s">
        <v>207</v>
      </c>
      <c r="B107" s="14" t="s">
        <v>208</v>
      </c>
      <c r="C107" s="14">
        <v>1</v>
      </c>
      <c r="D107" s="14">
        <v>0</v>
      </c>
      <c r="E107" s="17">
        <v>10103314</v>
      </c>
      <c r="F107" s="17">
        <v>0</v>
      </c>
      <c r="G107" s="17">
        <v>0</v>
      </c>
      <c r="H107" s="17">
        <v>0</v>
      </c>
      <c r="I107" s="17">
        <v>1067920</v>
      </c>
      <c r="J107" s="17">
        <v>1610786</v>
      </c>
      <c r="K107" s="17">
        <v>0</v>
      </c>
      <c r="L107" s="17">
        <v>0</v>
      </c>
      <c r="M107" s="17">
        <v>0</v>
      </c>
      <c r="N107" s="17">
        <v>0</v>
      </c>
      <c r="O107" s="17">
        <v>0</v>
      </c>
      <c r="P107" s="17">
        <v>1232201</v>
      </c>
      <c r="Q107" s="17">
        <v>84171</v>
      </c>
      <c r="R107" s="17">
        <v>0</v>
      </c>
      <c r="S107" s="17">
        <v>10621</v>
      </c>
      <c r="T107" s="17">
        <v>4431</v>
      </c>
      <c r="U107" s="17">
        <v>41474</v>
      </c>
      <c r="V107" s="17">
        <v>13348</v>
      </c>
      <c r="W107" s="17">
        <v>0</v>
      </c>
      <c r="X107" s="17">
        <v>85523</v>
      </c>
      <c r="Y107" s="17">
        <v>0</v>
      </c>
      <c r="Z107" s="17">
        <v>0</v>
      </c>
      <c r="AA107" s="17">
        <v>0</v>
      </c>
      <c r="AB107" s="17">
        <v>0</v>
      </c>
      <c r="AC107" s="17">
        <v>14253789</v>
      </c>
    </row>
    <row r="108" spans="1:29" x14ac:dyDescent="0.3">
      <c r="A108" s="15" t="s">
        <v>209</v>
      </c>
      <c r="B108" s="14" t="s">
        <v>210</v>
      </c>
      <c r="C108" s="14">
        <v>1</v>
      </c>
      <c r="D108" s="14">
        <v>0</v>
      </c>
      <c r="E108" s="17">
        <v>692799</v>
      </c>
      <c r="F108" s="17">
        <v>0</v>
      </c>
      <c r="G108" s="17">
        <v>100000</v>
      </c>
      <c r="H108" s="17">
        <v>0</v>
      </c>
      <c r="I108" s="17">
        <v>16866</v>
      </c>
      <c r="J108" s="17">
        <v>79311</v>
      </c>
      <c r="K108" s="17">
        <v>0</v>
      </c>
      <c r="L108" s="17">
        <v>0</v>
      </c>
      <c r="M108" s="17">
        <v>0</v>
      </c>
      <c r="N108" s="17">
        <v>0</v>
      </c>
      <c r="O108" s="17">
        <v>0</v>
      </c>
      <c r="P108" s="17">
        <v>156077</v>
      </c>
      <c r="Q108" s="17">
        <v>0</v>
      </c>
      <c r="R108" s="17">
        <v>0</v>
      </c>
      <c r="S108" s="17">
        <v>929</v>
      </c>
      <c r="T108" s="17">
        <v>388</v>
      </c>
      <c r="U108" s="17">
        <v>3379</v>
      </c>
      <c r="V108" s="17">
        <v>0</v>
      </c>
      <c r="W108" s="17">
        <v>0</v>
      </c>
      <c r="X108" s="17">
        <v>16200</v>
      </c>
      <c r="Y108" s="17">
        <v>1318</v>
      </c>
      <c r="Z108" s="17">
        <v>0</v>
      </c>
      <c r="AA108" s="17">
        <v>0</v>
      </c>
      <c r="AB108" s="17">
        <v>0</v>
      </c>
      <c r="AC108" s="17">
        <v>1067267</v>
      </c>
    </row>
    <row r="109" spans="1:29" x14ac:dyDescent="0.3">
      <c r="A109" s="15" t="s">
        <v>211</v>
      </c>
      <c r="B109" s="14" t="s">
        <v>212</v>
      </c>
      <c r="C109" s="14">
        <v>1</v>
      </c>
      <c r="D109" s="14">
        <v>0</v>
      </c>
      <c r="E109" s="17">
        <v>1184272</v>
      </c>
      <c r="F109" s="17">
        <v>0</v>
      </c>
      <c r="G109" s="17">
        <v>237714</v>
      </c>
      <c r="H109" s="17">
        <v>432</v>
      </c>
      <c r="I109" s="17">
        <v>64906</v>
      </c>
      <c r="J109" s="17">
        <v>156346</v>
      </c>
      <c r="K109" s="17">
        <v>0</v>
      </c>
      <c r="L109" s="17">
        <v>0</v>
      </c>
      <c r="M109" s="17">
        <v>0</v>
      </c>
      <c r="N109" s="17">
        <v>0</v>
      </c>
      <c r="O109" s="17">
        <v>0</v>
      </c>
      <c r="P109" s="17">
        <v>264388</v>
      </c>
      <c r="Q109" s="17">
        <v>0</v>
      </c>
      <c r="R109" s="17">
        <v>36826</v>
      </c>
      <c r="S109" s="17">
        <v>3490</v>
      </c>
      <c r="T109" s="17">
        <v>1456</v>
      </c>
      <c r="U109" s="17">
        <v>13747</v>
      </c>
      <c r="V109" s="17">
        <v>0</v>
      </c>
      <c r="W109" s="17">
        <v>0</v>
      </c>
      <c r="X109" s="17">
        <v>0</v>
      </c>
      <c r="Y109" s="17">
        <v>0</v>
      </c>
      <c r="Z109" s="17">
        <v>0</v>
      </c>
      <c r="AA109" s="17">
        <v>0</v>
      </c>
      <c r="AB109" s="17">
        <v>0</v>
      </c>
      <c r="AC109" s="17">
        <v>1963577</v>
      </c>
    </row>
    <row r="110" spans="1:29" x14ac:dyDescent="0.3">
      <c r="A110" s="15" t="s">
        <v>213</v>
      </c>
      <c r="B110" s="14" t="s">
        <v>214</v>
      </c>
      <c r="C110" s="14">
        <v>1</v>
      </c>
      <c r="D110" s="14">
        <v>0</v>
      </c>
      <c r="E110" s="17">
        <v>4222746</v>
      </c>
      <c r="F110" s="17">
        <v>0</v>
      </c>
      <c r="G110" s="17">
        <v>70000</v>
      </c>
      <c r="H110" s="17">
        <v>0</v>
      </c>
      <c r="I110" s="17">
        <v>619617</v>
      </c>
      <c r="J110" s="17">
        <v>1126263</v>
      </c>
      <c r="K110" s="17">
        <v>0</v>
      </c>
      <c r="L110" s="17">
        <v>0</v>
      </c>
      <c r="M110" s="17">
        <v>0</v>
      </c>
      <c r="N110" s="17">
        <v>0</v>
      </c>
      <c r="O110" s="17">
        <v>0</v>
      </c>
      <c r="P110" s="17">
        <v>805989</v>
      </c>
      <c r="Q110" s="17">
        <v>31676</v>
      </c>
      <c r="R110" s="17">
        <v>144768</v>
      </c>
      <c r="S110" s="17">
        <v>5453</v>
      </c>
      <c r="T110" s="17">
        <v>2275</v>
      </c>
      <c r="U110" s="17">
        <v>21553</v>
      </c>
      <c r="V110" s="17">
        <v>5945</v>
      </c>
      <c r="W110" s="17">
        <v>0</v>
      </c>
      <c r="X110" s="17">
        <v>80000</v>
      </c>
      <c r="Y110" s="17">
        <v>0</v>
      </c>
      <c r="Z110" s="17">
        <v>0</v>
      </c>
      <c r="AA110" s="17">
        <v>0</v>
      </c>
      <c r="AB110" s="17">
        <v>0</v>
      </c>
      <c r="AC110" s="17">
        <v>7136285</v>
      </c>
    </row>
    <row r="111" spans="1:29" x14ac:dyDescent="0.3">
      <c r="A111" s="15" t="s">
        <v>215</v>
      </c>
      <c r="B111" s="14" t="s">
        <v>216</v>
      </c>
      <c r="C111" s="14">
        <v>1</v>
      </c>
      <c r="D111" s="14">
        <v>0</v>
      </c>
      <c r="E111" s="17">
        <v>6301732</v>
      </c>
      <c r="F111" s="17">
        <v>0</v>
      </c>
      <c r="G111" s="17">
        <v>181328</v>
      </c>
      <c r="H111" s="17">
        <v>0</v>
      </c>
      <c r="I111" s="17">
        <v>685396</v>
      </c>
      <c r="J111" s="17">
        <v>847606</v>
      </c>
      <c r="K111" s="17">
        <v>94208</v>
      </c>
      <c r="L111" s="17">
        <v>0</v>
      </c>
      <c r="M111" s="17">
        <v>0</v>
      </c>
      <c r="N111" s="17">
        <v>0</v>
      </c>
      <c r="O111" s="17">
        <v>0</v>
      </c>
      <c r="P111" s="17">
        <v>706103</v>
      </c>
      <c r="Q111" s="17">
        <v>59740</v>
      </c>
      <c r="R111" s="17">
        <v>127866</v>
      </c>
      <c r="S111" s="17">
        <v>10980</v>
      </c>
      <c r="T111" s="17">
        <v>4581</v>
      </c>
      <c r="U111" s="17">
        <v>42057</v>
      </c>
      <c r="V111" s="17">
        <v>9667</v>
      </c>
      <c r="W111" s="17">
        <v>0</v>
      </c>
      <c r="X111" s="17">
        <v>118900</v>
      </c>
      <c r="Y111" s="17">
        <v>16795</v>
      </c>
      <c r="Z111" s="17">
        <v>0</v>
      </c>
      <c r="AA111" s="17">
        <v>0</v>
      </c>
      <c r="AB111" s="17">
        <v>0</v>
      </c>
      <c r="AC111" s="17">
        <v>9206959</v>
      </c>
    </row>
    <row r="112" spans="1:29" x14ac:dyDescent="0.3">
      <c r="A112" s="15" t="s">
        <v>217</v>
      </c>
      <c r="B112" s="14" t="s">
        <v>218</v>
      </c>
      <c r="C112" s="14">
        <v>1</v>
      </c>
      <c r="D112" s="14">
        <v>0</v>
      </c>
      <c r="E112" s="17">
        <v>2882709</v>
      </c>
      <c r="F112" s="17">
        <v>0</v>
      </c>
      <c r="G112" s="17">
        <v>100000</v>
      </c>
      <c r="H112" s="17">
        <v>0</v>
      </c>
      <c r="I112" s="17">
        <v>594717</v>
      </c>
      <c r="J112" s="17">
        <v>431053</v>
      </c>
      <c r="K112" s="17">
        <v>0</v>
      </c>
      <c r="L112" s="17">
        <v>0</v>
      </c>
      <c r="M112" s="17">
        <v>0</v>
      </c>
      <c r="N112" s="17">
        <v>0</v>
      </c>
      <c r="O112" s="17">
        <v>0</v>
      </c>
      <c r="P112" s="17">
        <v>461112</v>
      </c>
      <c r="Q112" s="17">
        <v>27008</v>
      </c>
      <c r="R112" s="17">
        <v>43453</v>
      </c>
      <c r="S112" s="17">
        <v>3550</v>
      </c>
      <c r="T112" s="17">
        <v>1481</v>
      </c>
      <c r="U112" s="17">
        <v>12757</v>
      </c>
      <c r="V112" s="17">
        <v>3418</v>
      </c>
      <c r="W112" s="17">
        <v>0</v>
      </c>
      <c r="X112" s="17">
        <v>34623</v>
      </c>
      <c r="Y112" s="17">
        <v>3938</v>
      </c>
      <c r="Z112" s="17">
        <v>0</v>
      </c>
      <c r="AA112" s="17">
        <v>0</v>
      </c>
      <c r="AB112" s="17">
        <v>0</v>
      </c>
      <c r="AC112" s="17">
        <v>4599819</v>
      </c>
    </row>
    <row r="113" spans="1:29" x14ac:dyDescent="0.3">
      <c r="A113" s="15" t="s">
        <v>219</v>
      </c>
      <c r="B113" s="14" t="s">
        <v>220</v>
      </c>
      <c r="C113" s="14">
        <v>1</v>
      </c>
      <c r="D113" s="14">
        <v>0</v>
      </c>
      <c r="E113" s="17">
        <v>4999441</v>
      </c>
      <c r="F113" s="17">
        <v>0</v>
      </c>
      <c r="G113" s="17">
        <v>249655</v>
      </c>
      <c r="H113" s="17">
        <v>3367</v>
      </c>
      <c r="I113" s="17">
        <v>386255</v>
      </c>
      <c r="J113" s="17">
        <v>990302</v>
      </c>
      <c r="K113" s="17">
        <v>0</v>
      </c>
      <c r="L113" s="17">
        <v>0</v>
      </c>
      <c r="M113" s="17">
        <v>0</v>
      </c>
      <c r="N113" s="17">
        <v>0</v>
      </c>
      <c r="O113" s="17">
        <v>0</v>
      </c>
      <c r="P113" s="17">
        <v>493626</v>
      </c>
      <c r="Q113" s="17">
        <v>913</v>
      </c>
      <c r="R113" s="17">
        <v>0</v>
      </c>
      <c r="S113" s="17">
        <v>4494</v>
      </c>
      <c r="T113" s="17">
        <v>1875</v>
      </c>
      <c r="U113" s="17">
        <v>14912</v>
      </c>
      <c r="V113" s="17">
        <v>3100</v>
      </c>
      <c r="W113" s="17">
        <v>0</v>
      </c>
      <c r="X113" s="17">
        <v>0</v>
      </c>
      <c r="Y113" s="17">
        <v>3994</v>
      </c>
      <c r="Z113" s="17">
        <v>0</v>
      </c>
      <c r="AA113" s="17">
        <v>0</v>
      </c>
      <c r="AB113" s="17">
        <v>0</v>
      </c>
      <c r="AC113" s="17">
        <v>7151934</v>
      </c>
    </row>
    <row r="114" spans="1:29" x14ac:dyDescent="0.3">
      <c r="A114" s="15" t="s">
        <v>221</v>
      </c>
      <c r="B114" s="14" t="s">
        <v>222</v>
      </c>
      <c r="C114" s="14">
        <v>1</v>
      </c>
      <c r="D114" s="14">
        <v>0</v>
      </c>
      <c r="E114" s="17">
        <v>2479727</v>
      </c>
      <c r="F114" s="17">
        <v>0</v>
      </c>
      <c r="G114" s="17">
        <v>70000</v>
      </c>
      <c r="H114" s="17">
        <v>0</v>
      </c>
      <c r="I114" s="17">
        <v>160093</v>
      </c>
      <c r="J114" s="17">
        <v>231131</v>
      </c>
      <c r="K114" s="17">
        <v>6382</v>
      </c>
      <c r="L114" s="17">
        <v>0</v>
      </c>
      <c r="M114" s="17">
        <v>0</v>
      </c>
      <c r="N114" s="17">
        <v>0</v>
      </c>
      <c r="O114" s="17">
        <v>0</v>
      </c>
      <c r="P114" s="17">
        <v>365148</v>
      </c>
      <c r="Q114" s="17">
        <v>32610</v>
      </c>
      <c r="R114" s="17">
        <v>0</v>
      </c>
      <c r="S114" s="17">
        <v>5033</v>
      </c>
      <c r="T114" s="17">
        <v>2100</v>
      </c>
      <c r="U114" s="17">
        <v>19397</v>
      </c>
      <c r="V114" s="17">
        <v>0</v>
      </c>
      <c r="W114" s="17">
        <v>0</v>
      </c>
      <c r="X114" s="17">
        <v>48000</v>
      </c>
      <c r="Y114" s="17">
        <v>10960</v>
      </c>
      <c r="Z114" s="17">
        <v>0</v>
      </c>
      <c r="AA114" s="17">
        <v>0</v>
      </c>
      <c r="AB114" s="17">
        <v>0</v>
      </c>
      <c r="AC114" s="17">
        <v>3430581</v>
      </c>
    </row>
    <row r="115" spans="1:29" x14ac:dyDescent="0.3">
      <c r="A115" s="15" t="s">
        <v>223</v>
      </c>
      <c r="B115" s="14" t="s">
        <v>224</v>
      </c>
      <c r="C115" s="14">
        <v>1</v>
      </c>
      <c r="D115" s="14">
        <v>0</v>
      </c>
      <c r="E115" s="17">
        <v>2520549</v>
      </c>
      <c r="F115" s="17">
        <v>0</v>
      </c>
      <c r="G115" s="17">
        <v>192600</v>
      </c>
      <c r="H115" s="17">
        <v>0</v>
      </c>
      <c r="I115" s="17">
        <v>289786</v>
      </c>
      <c r="J115" s="17">
        <v>162631</v>
      </c>
      <c r="K115" s="17">
        <v>0</v>
      </c>
      <c r="L115" s="17">
        <v>0</v>
      </c>
      <c r="M115" s="17">
        <v>0</v>
      </c>
      <c r="N115" s="17">
        <v>0</v>
      </c>
      <c r="O115" s="17">
        <v>0</v>
      </c>
      <c r="P115" s="17">
        <v>268282</v>
      </c>
      <c r="Q115" s="17">
        <v>0</v>
      </c>
      <c r="R115" s="17">
        <v>29102</v>
      </c>
      <c r="S115" s="17">
        <v>3565</v>
      </c>
      <c r="T115" s="17">
        <v>1488</v>
      </c>
      <c r="U115" s="17">
        <v>13747</v>
      </c>
      <c r="V115" s="17">
        <v>438</v>
      </c>
      <c r="W115" s="17">
        <v>0</v>
      </c>
      <c r="X115" s="17">
        <v>28350</v>
      </c>
      <c r="Y115" s="17">
        <v>290</v>
      </c>
      <c r="Z115" s="17">
        <v>0</v>
      </c>
      <c r="AA115" s="17">
        <v>0</v>
      </c>
      <c r="AB115" s="17">
        <v>0</v>
      </c>
      <c r="AC115" s="17">
        <v>3510828</v>
      </c>
    </row>
    <row r="116" spans="1:29" x14ac:dyDescent="0.3">
      <c r="A116" s="15" t="s">
        <v>225</v>
      </c>
      <c r="B116" s="14" t="s">
        <v>226</v>
      </c>
      <c r="C116" s="14">
        <v>1</v>
      </c>
      <c r="D116" s="14">
        <v>0</v>
      </c>
      <c r="E116" s="17">
        <v>13588889</v>
      </c>
      <c r="F116" s="17">
        <v>0</v>
      </c>
      <c r="G116" s="17">
        <v>125580</v>
      </c>
      <c r="H116" s="17">
        <v>0</v>
      </c>
      <c r="I116" s="17">
        <v>1291383</v>
      </c>
      <c r="J116" s="17">
        <v>2689791</v>
      </c>
      <c r="K116" s="17">
        <v>0</v>
      </c>
      <c r="L116" s="17">
        <v>0</v>
      </c>
      <c r="M116" s="17">
        <v>0</v>
      </c>
      <c r="N116" s="17">
        <v>0</v>
      </c>
      <c r="O116" s="17">
        <v>0</v>
      </c>
      <c r="P116" s="17">
        <v>2530275</v>
      </c>
      <c r="Q116" s="17">
        <v>228604</v>
      </c>
      <c r="R116" s="17">
        <v>99144</v>
      </c>
      <c r="S116" s="17">
        <v>16643</v>
      </c>
      <c r="T116" s="17">
        <v>6944</v>
      </c>
      <c r="U116" s="17">
        <v>63085</v>
      </c>
      <c r="V116" s="17">
        <v>21966</v>
      </c>
      <c r="W116" s="17">
        <v>0</v>
      </c>
      <c r="X116" s="17">
        <v>83978</v>
      </c>
      <c r="Y116" s="17">
        <v>0</v>
      </c>
      <c r="Z116" s="17">
        <v>0</v>
      </c>
      <c r="AA116" s="17">
        <v>0</v>
      </c>
      <c r="AB116" s="17">
        <v>0</v>
      </c>
      <c r="AC116" s="17">
        <v>20746282</v>
      </c>
    </row>
    <row r="117" spans="1:29" x14ac:dyDescent="0.3">
      <c r="A117" s="15" t="s">
        <v>227</v>
      </c>
      <c r="B117" s="14" t="s">
        <v>228</v>
      </c>
      <c r="C117" s="14">
        <v>1</v>
      </c>
      <c r="D117" s="14">
        <v>0</v>
      </c>
      <c r="E117" s="17">
        <v>4269529</v>
      </c>
      <c r="F117" s="17">
        <v>0</v>
      </c>
      <c r="G117" s="17">
        <v>92649</v>
      </c>
      <c r="H117" s="17">
        <v>0</v>
      </c>
      <c r="I117" s="17">
        <v>381033</v>
      </c>
      <c r="J117" s="17">
        <v>353062</v>
      </c>
      <c r="K117" s="17">
        <v>0</v>
      </c>
      <c r="L117" s="17">
        <v>0</v>
      </c>
      <c r="M117" s="17">
        <v>0</v>
      </c>
      <c r="N117" s="17">
        <v>0</v>
      </c>
      <c r="O117" s="17">
        <v>0</v>
      </c>
      <c r="P117" s="17">
        <v>545199</v>
      </c>
      <c r="Q117" s="17">
        <v>67848</v>
      </c>
      <c r="R117" s="17">
        <v>39926</v>
      </c>
      <c r="S117" s="17">
        <v>3460</v>
      </c>
      <c r="T117" s="17">
        <v>1444</v>
      </c>
      <c r="U117" s="17">
        <v>13048</v>
      </c>
      <c r="V117" s="17">
        <v>3270</v>
      </c>
      <c r="W117" s="17">
        <v>0</v>
      </c>
      <c r="X117" s="17">
        <v>39199</v>
      </c>
      <c r="Y117" s="17">
        <v>0</v>
      </c>
      <c r="Z117" s="17">
        <v>0</v>
      </c>
      <c r="AA117" s="17">
        <v>0</v>
      </c>
      <c r="AB117" s="17">
        <v>0</v>
      </c>
      <c r="AC117" s="17">
        <v>5809667</v>
      </c>
    </row>
    <row r="118" spans="1:29" x14ac:dyDescent="0.3">
      <c r="A118" s="15" t="s">
        <v>229</v>
      </c>
      <c r="B118" s="14" t="s">
        <v>230</v>
      </c>
      <c r="C118" s="14">
        <v>1</v>
      </c>
      <c r="D118" s="14">
        <v>0</v>
      </c>
      <c r="E118" s="17">
        <v>3242292</v>
      </c>
      <c r="F118" s="17">
        <v>0</v>
      </c>
      <c r="G118" s="17">
        <v>100000</v>
      </c>
      <c r="H118" s="17">
        <v>6758</v>
      </c>
      <c r="I118" s="17">
        <v>590280</v>
      </c>
      <c r="J118" s="17">
        <v>862247</v>
      </c>
      <c r="K118" s="17">
        <v>0</v>
      </c>
      <c r="L118" s="17">
        <v>0</v>
      </c>
      <c r="M118" s="17">
        <v>0</v>
      </c>
      <c r="N118" s="17">
        <v>0</v>
      </c>
      <c r="O118" s="17">
        <v>0</v>
      </c>
      <c r="P118" s="17">
        <v>502414</v>
      </c>
      <c r="Q118" s="17">
        <v>2894</v>
      </c>
      <c r="R118" s="17">
        <v>79423</v>
      </c>
      <c r="S118" s="17">
        <v>4779</v>
      </c>
      <c r="T118" s="17">
        <v>1994</v>
      </c>
      <c r="U118" s="17">
        <v>17184</v>
      </c>
      <c r="V118" s="17">
        <v>3821</v>
      </c>
      <c r="W118" s="17">
        <v>0</v>
      </c>
      <c r="X118" s="17">
        <v>56250</v>
      </c>
      <c r="Y118" s="17">
        <v>0</v>
      </c>
      <c r="Z118" s="17">
        <v>0</v>
      </c>
      <c r="AA118" s="17">
        <v>0</v>
      </c>
      <c r="AB118" s="17">
        <v>0</v>
      </c>
      <c r="AC118" s="17">
        <v>5470336</v>
      </c>
    </row>
    <row r="119" spans="1:29" x14ac:dyDescent="0.3">
      <c r="A119" s="15" t="s">
        <v>231</v>
      </c>
      <c r="B119" s="14" t="s">
        <v>232</v>
      </c>
      <c r="C119" s="14">
        <v>1</v>
      </c>
      <c r="D119" s="14">
        <v>0</v>
      </c>
      <c r="E119" s="17">
        <v>10382341</v>
      </c>
      <c r="F119" s="17">
        <v>0</v>
      </c>
      <c r="G119" s="17">
        <v>117847</v>
      </c>
      <c r="H119" s="17">
        <v>0</v>
      </c>
      <c r="I119" s="17">
        <v>1144092</v>
      </c>
      <c r="J119" s="17">
        <v>775880</v>
      </c>
      <c r="K119" s="17">
        <v>0</v>
      </c>
      <c r="L119" s="17">
        <v>0</v>
      </c>
      <c r="M119" s="17">
        <v>0</v>
      </c>
      <c r="N119" s="17">
        <v>0</v>
      </c>
      <c r="O119" s="17">
        <v>0</v>
      </c>
      <c r="P119" s="17">
        <v>1578317</v>
      </c>
      <c r="Q119" s="17">
        <v>150366</v>
      </c>
      <c r="R119" s="17">
        <v>148399</v>
      </c>
      <c r="S119" s="17">
        <v>12448</v>
      </c>
      <c r="T119" s="17">
        <v>5194</v>
      </c>
      <c r="U119" s="17">
        <v>47823</v>
      </c>
      <c r="V119" s="17">
        <v>13856</v>
      </c>
      <c r="W119" s="17">
        <v>0</v>
      </c>
      <c r="X119" s="17">
        <v>105496</v>
      </c>
      <c r="Y119" s="17">
        <v>0</v>
      </c>
      <c r="Z119" s="17">
        <v>0</v>
      </c>
      <c r="AA119" s="17">
        <v>0</v>
      </c>
      <c r="AB119" s="17">
        <v>0</v>
      </c>
      <c r="AC119" s="17">
        <v>14482059</v>
      </c>
    </row>
    <row r="120" spans="1:29" x14ac:dyDescent="0.3">
      <c r="A120" s="15" t="s">
        <v>233</v>
      </c>
      <c r="B120" s="14" t="s">
        <v>234</v>
      </c>
      <c r="C120" s="14">
        <v>1</v>
      </c>
      <c r="D120" s="14">
        <v>0</v>
      </c>
      <c r="E120" s="17">
        <v>20091064</v>
      </c>
      <c r="F120" s="17">
        <v>0</v>
      </c>
      <c r="G120" s="17">
        <v>0</v>
      </c>
      <c r="H120" s="17">
        <v>0</v>
      </c>
      <c r="I120" s="17">
        <v>2171510</v>
      </c>
      <c r="J120" s="17">
        <v>3619400</v>
      </c>
      <c r="K120" s="17">
        <v>684410</v>
      </c>
      <c r="L120" s="17">
        <v>0</v>
      </c>
      <c r="M120" s="17">
        <v>0</v>
      </c>
      <c r="N120" s="17">
        <v>0</v>
      </c>
      <c r="O120" s="17">
        <v>0</v>
      </c>
      <c r="P120" s="17">
        <v>1355718</v>
      </c>
      <c r="Q120" s="17">
        <v>664202</v>
      </c>
      <c r="R120" s="17">
        <v>824883</v>
      </c>
      <c r="S120" s="17">
        <v>39427</v>
      </c>
      <c r="T120" s="17">
        <v>16450</v>
      </c>
      <c r="U120" s="17">
        <v>164032</v>
      </c>
      <c r="V120" s="17">
        <v>34076</v>
      </c>
      <c r="W120" s="17">
        <v>0</v>
      </c>
      <c r="X120" s="17">
        <v>373181</v>
      </c>
      <c r="Y120" s="17">
        <v>0</v>
      </c>
      <c r="Z120" s="17">
        <v>0</v>
      </c>
      <c r="AA120" s="17">
        <v>0</v>
      </c>
      <c r="AB120" s="17">
        <v>0</v>
      </c>
      <c r="AC120" s="17">
        <v>30038353</v>
      </c>
    </row>
    <row r="121" spans="1:29" x14ac:dyDescent="0.3">
      <c r="A121" s="15" t="s">
        <v>235</v>
      </c>
      <c r="B121" s="14" t="s">
        <v>236</v>
      </c>
      <c r="C121" s="14">
        <v>1</v>
      </c>
      <c r="D121" s="14">
        <v>0</v>
      </c>
      <c r="E121" s="17">
        <v>11978510</v>
      </c>
      <c r="F121" s="17">
        <v>0</v>
      </c>
      <c r="G121" s="17">
        <v>0</v>
      </c>
      <c r="H121" s="17">
        <v>0</v>
      </c>
      <c r="I121" s="17">
        <v>1504558</v>
      </c>
      <c r="J121" s="17">
        <v>550090</v>
      </c>
      <c r="K121" s="17">
        <v>0</v>
      </c>
      <c r="L121" s="17">
        <v>0</v>
      </c>
      <c r="M121" s="17">
        <v>0</v>
      </c>
      <c r="N121" s="17">
        <v>0</v>
      </c>
      <c r="O121" s="17">
        <v>0</v>
      </c>
      <c r="P121" s="17">
        <v>988718</v>
      </c>
      <c r="Q121" s="17">
        <v>326829</v>
      </c>
      <c r="R121" s="17">
        <v>526139</v>
      </c>
      <c r="S121" s="17">
        <v>20073</v>
      </c>
      <c r="T121" s="17">
        <v>8375</v>
      </c>
      <c r="U121" s="17">
        <v>83647</v>
      </c>
      <c r="V121" s="17">
        <v>21889</v>
      </c>
      <c r="W121" s="17">
        <v>0</v>
      </c>
      <c r="X121" s="17">
        <v>328369</v>
      </c>
      <c r="Y121" s="17">
        <v>0</v>
      </c>
      <c r="Z121" s="17">
        <v>0</v>
      </c>
      <c r="AA121" s="17">
        <v>0</v>
      </c>
      <c r="AB121" s="17">
        <v>0</v>
      </c>
      <c r="AC121" s="17">
        <v>16337197</v>
      </c>
    </row>
    <row r="122" spans="1:29" x14ac:dyDescent="0.3">
      <c r="A122" s="15" t="s">
        <v>237</v>
      </c>
      <c r="B122" s="14" t="s">
        <v>238</v>
      </c>
      <c r="C122" s="14">
        <v>1</v>
      </c>
      <c r="D122" s="14">
        <v>0</v>
      </c>
      <c r="E122" s="17">
        <v>23147266</v>
      </c>
      <c r="F122" s="17">
        <v>0</v>
      </c>
      <c r="G122" s="17">
        <v>727915</v>
      </c>
      <c r="H122" s="17">
        <v>0</v>
      </c>
      <c r="I122" s="17">
        <v>5060124</v>
      </c>
      <c r="J122" s="17">
        <v>1924300</v>
      </c>
      <c r="K122" s="17">
        <v>0</v>
      </c>
      <c r="L122" s="17">
        <v>0</v>
      </c>
      <c r="M122" s="17">
        <v>0</v>
      </c>
      <c r="N122" s="17">
        <v>0</v>
      </c>
      <c r="O122" s="17">
        <v>0</v>
      </c>
      <c r="P122" s="17">
        <v>2288984</v>
      </c>
      <c r="Q122" s="17">
        <v>335211</v>
      </c>
      <c r="R122" s="17">
        <v>949039</v>
      </c>
      <c r="S122" s="17">
        <v>51921</v>
      </c>
      <c r="T122" s="17">
        <v>21663</v>
      </c>
      <c r="U122" s="17">
        <v>214884</v>
      </c>
      <c r="V122" s="17">
        <v>50158</v>
      </c>
      <c r="W122" s="17">
        <v>0</v>
      </c>
      <c r="X122" s="17">
        <v>1462768</v>
      </c>
      <c r="Y122" s="17">
        <v>0</v>
      </c>
      <c r="Z122" s="17">
        <v>0</v>
      </c>
      <c r="AA122" s="17">
        <v>0</v>
      </c>
      <c r="AB122" s="17">
        <v>0</v>
      </c>
      <c r="AC122" s="17">
        <v>36234233</v>
      </c>
    </row>
    <row r="123" spans="1:29" x14ac:dyDescent="0.3">
      <c r="A123" s="15" t="s">
        <v>239</v>
      </c>
      <c r="B123" s="14" t="s">
        <v>240</v>
      </c>
      <c r="C123" s="14">
        <v>1</v>
      </c>
      <c r="D123" s="14">
        <v>0</v>
      </c>
      <c r="E123" s="17">
        <v>4182288</v>
      </c>
      <c r="F123" s="17">
        <v>0</v>
      </c>
      <c r="G123" s="17">
        <v>232682</v>
      </c>
      <c r="H123" s="17">
        <v>0</v>
      </c>
      <c r="I123" s="17">
        <v>251801</v>
      </c>
      <c r="J123" s="17">
        <v>560753</v>
      </c>
      <c r="K123" s="17">
        <v>0</v>
      </c>
      <c r="L123" s="17">
        <v>0</v>
      </c>
      <c r="M123" s="17">
        <v>0</v>
      </c>
      <c r="N123" s="17">
        <v>0</v>
      </c>
      <c r="O123" s="17">
        <v>0</v>
      </c>
      <c r="P123" s="17">
        <v>348635</v>
      </c>
      <c r="Q123" s="17">
        <v>6352</v>
      </c>
      <c r="R123" s="17">
        <v>108562</v>
      </c>
      <c r="S123" s="17">
        <v>14246</v>
      </c>
      <c r="T123" s="17">
        <v>5944</v>
      </c>
      <c r="U123" s="17">
        <v>37979</v>
      </c>
      <c r="V123" s="17">
        <v>0</v>
      </c>
      <c r="W123" s="17">
        <v>0</v>
      </c>
      <c r="X123" s="17">
        <v>77002</v>
      </c>
      <c r="Y123" s="17">
        <v>0</v>
      </c>
      <c r="Z123" s="17">
        <v>0</v>
      </c>
      <c r="AA123" s="17">
        <v>0</v>
      </c>
      <c r="AB123" s="17">
        <v>0</v>
      </c>
      <c r="AC123" s="17">
        <v>5826244</v>
      </c>
    </row>
    <row r="124" spans="1:29" x14ac:dyDescent="0.3">
      <c r="A124" s="15" t="s">
        <v>241</v>
      </c>
      <c r="B124" s="14" t="s">
        <v>242</v>
      </c>
      <c r="C124" s="14">
        <v>1</v>
      </c>
      <c r="D124" s="14">
        <v>0</v>
      </c>
      <c r="E124" s="17">
        <v>4894188</v>
      </c>
      <c r="F124" s="17">
        <v>0</v>
      </c>
      <c r="G124" s="17">
        <v>505490</v>
      </c>
      <c r="H124" s="17">
        <v>14764</v>
      </c>
      <c r="I124" s="17">
        <v>1457710</v>
      </c>
      <c r="J124" s="17">
        <v>932121</v>
      </c>
      <c r="K124" s="17">
        <v>0</v>
      </c>
      <c r="L124" s="17">
        <v>0</v>
      </c>
      <c r="M124" s="17">
        <v>0</v>
      </c>
      <c r="N124" s="17">
        <v>0</v>
      </c>
      <c r="O124" s="17">
        <v>0</v>
      </c>
      <c r="P124" s="17">
        <v>1060471</v>
      </c>
      <c r="Q124" s="17">
        <v>97001</v>
      </c>
      <c r="R124" s="17">
        <v>54244</v>
      </c>
      <c r="S124" s="17">
        <v>23099</v>
      </c>
      <c r="T124" s="17">
        <v>9638</v>
      </c>
      <c r="U124" s="17">
        <v>68793</v>
      </c>
      <c r="V124" s="17">
        <v>17986</v>
      </c>
      <c r="W124" s="17">
        <v>0</v>
      </c>
      <c r="X124" s="17">
        <v>129600</v>
      </c>
      <c r="Y124" s="17">
        <v>0</v>
      </c>
      <c r="Z124" s="17">
        <v>0</v>
      </c>
      <c r="AA124" s="17">
        <v>0</v>
      </c>
      <c r="AB124" s="17">
        <v>0</v>
      </c>
      <c r="AC124" s="17">
        <v>9265105</v>
      </c>
    </row>
    <row r="125" spans="1:29" x14ac:dyDescent="0.3">
      <c r="A125" s="15" t="s">
        <v>243</v>
      </c>
      <c r="B125" s="14" t="s">
        <v>244</v>
      </c>
      <c r="C125" s="14">
        <v>1</v>
      </c>
      <c r="D125" s="14">
        <v>0</v>
      </c>
      <c r="E125" s="17">
        <v>6026707</v>
      </c>
      <c r="F125" s="17">
        <v>0</v>
      </c>
      <c r="G125" s="17">
        <v>27384</v>
      </c>
      <c r="H125" s="17">
        <v>15775</v>
      </c>
      <c r="I125" s="17">
        <v>600427</v>
      </c>
      <c r="J125" s="17">
        <v>490216</v>
      </c>
      <c r="K125" s="17">
        <v>0</v>
      </c>
      <c r="L125" s="17">
        <v>0</v>
      </c>
      <c r="M125" s="17">
        <v>0</v>
      </c>
      <c r="N125" s="17">
        <v>0</v>
      </c>
      <c r="O125" s="17">
        <v>0</v>
      </c>
      <c r="P125" s="17">
        <v>587656</v>
      </c>
      <c r="Q125" s="17">
        <v>16746</v>
      </c>
      <c r="R125" s="17">
        <v>301372</v>
      </c>
      <c r="S125" s="17">
        <v>12808</v>
      </c>
      <c r="T125" s="17">
        <v>5344</v>
      </c>
      <c r="U125" s="17">
        <v>52367</v>
      </c>
      <c r="V125" s="17">
        <v>0</v>
      </c>
      <c r="W125" s="17">
        <v>0</v>
      </c>
      <c r="X125" s="17">
        <v>108000</v>
      </c>
      <c r="Y125" s="17">
        <v>2989</v>
      </c>
      <c r="Z125" s="17">
        <v>0</v>
      </c>
      <c r="AA125" s="17">
        <v>0</v>
      </c>
      <c r="AB125" s="17">
        <v>0</v>
      </c>
      <c r="AC125" s="17">
        <v>8247791</v>
      </c>
    </row>
    <row r="126" spans="1:29" x14ac:dyDescent="0.3">
      <c r="A126" s="15" t="s">
        <v>245</v>
      </c>
      <c r="B126" s="14" t="s">
        <v>246</v>
      </c>
      <c r="C126" s="14">
        <v>1</v>
      </c>
      <c r="D126" s="14">
        <v>0</v>
      </c>
      <c r="E126" s="17">
        <v>69091832</v>
      </c>
      <c r="F126" s="17">
        <v>0</v>
      </c>
      <c r="G126" s="17">
        <v>0</v>
      </c>
      <c r="H126" s="17">
        <v>0</v>
      </c>
      <c r="I126" s="17">
        <v>4293457</v>
      </c>
      <c r="J126" s="17">
        <v>1768349</v>
      </c>
      <c r="K126" s="17">
        <v>0</v>
      </c>
      <c r="L126" s="17">
        <v>0</v>
      </c>
      <c r="M126" s="17">
        <v>0</v>
      </c>
      <c r="N126" s="17">
        <v>0</v>
      </c>
      <c r="O126" s="17">
        <v>0</v>
      </c>
      <c r="P126" s="17">
        <v>2308987</v>
      </c>
      <c r="Q126" s="17">
        <v>2233924</v>
      </c>
      <c r="R126" s="17">
        <v>3147698</v>
      </c>
      <c r="S126" s="17">
        <v>64114</v>
      </c>
      <c r="T126" s="17">
        <v>26750</v>
      </c>
      <c r="U126" s="17">
        <v>267484</v>
      </c>
      <c r="V126" s="17">
        <v>81929</v>
      </c>
      <c r="W126" s="17">
        <v>0</v>
      </c>
      <c r="X126" s="17">
        <v>2187487</v>
      </c>
      <c r="Y126" s="17">
        <v>0</v>
      </c>
      <c r="Z126" s="17">
        <v>0</v>
      </c>
      <c r="AA126" s="17">
        <v>0</v>
      </c>
      <c r="AB126" s="17">
        <v>0</v>
      </c>
      <c r="AC126" s="17">
        <v>85472011</v>
      </c>
    </row>
    <row r="127" spans="1:29" x14ac:dyDescent="0.3">
      <c r="A127" s="15" t="s">
        <v>247</v>
      </c>
      <c r="B127" s="14" t="s">
        <v>248</v>
      </c>
      <c r="C127" s="14">
        <v>1</v>
      </c>
      <c r="D127" s="14">
        <v>0</v>
      </c>
      <c r="E127" s="17">
        <v>47873339</v>
      </c>
      <c r="F127" s="17">
        <v>0</v>
      </c>
      <c r="G127" s="17">
        <v>222138</v>
      </c>
      <c r="H127" s="17">
        <v>0</v>
      </c>
      <c r="I127" s="17">
        <v>11776500</v>
      </c>
      <c r="J127" s="17">
        <v>8345266</v>
      </c>
      <c r="K127" s="17">
        <v>0</v>
      </c>
      <c r="L127" s="17">
        <v>0</v>
      </c>
      <c r="M127" s="17">
        <v>0</v>
      </c>
      <c r="N127" s="17">
        <v>0</v>
      </c>
      <c r="O127" s="17">
        <v>0</v>
      </c>
      <c r="P127" s="17">
        <v>4284632</v>
      </c>
      <c r="Q127" s="17">
        <v>1803547</v>
      </c>
      <c r="R127" s="17">
        <v>1693166</v>
      </c>
      <c r="S127" s="17">
        <v>137007</v>
      </c>
      <c r="T127" s="17">
        <v>57163</v>
      </c>
      <c r="U127" s="17">
        <v>491339</v>
      </c>
      <c r="V127" s="17">
        <v>144309</v>
      </c>
      <c r="W127" s="17">
        <v>0</v>
      </c>
      <c r="X127" s="17">
        <v>1036800</v>
      </c>
      <c r="Y127" s="17">
        <v>0</v>
      </c>
      <c r="Z127" s="17">
        <v>0</v>
      </c>
      <c r="AA127" s="17">
        <v>0</v>
      </c>
      <c r="AB127" s="17">
        <v>0</v>
      </c>
      <c r="AC127" s="17">
        <v>77865206</v>
      </c>
    </row>
    <row r="128" spans="1:29" x14ac:dyDescent="0.3">
      <c r="A128" s="15" t="s">
        <v>249</v>
      </c>
      <c r="B128" s="14" t="s">
        <v>250</v>
      </c>
      <c r="C128" s="14">
        <v>1</v>
      </c>
      <c r="D128" s="14">
        <v>0</v>
      </c>
      <c r="E128" s="17">
        <v>8608427</v>
      </c>
      <c r="F128" s="17">
        <v>0</v>
      </c>
      <c r="G128" s="17">
        <v>341381</v>
      </c>
      <c r="H128" s="17">
        <v>16108</v>
      </c>
      <c r="I128" s="17">
        <v>1334324</v>
      </c>
      <c r="J128" s="17">
        <v>1178619</v>
      </c>
      <c r="K128" s="17">
        <v>0</v>
      </c>
      <c r="L128" s="17">
        <v>0</v>
      </c>
      <c r="M128" s="17">
        <v>0</v>
      </c>
      <c r="N128" s="17">
        <v>0</v>
      </c>
      <c r="O128" s="17">
        <v>0</v>
      </c>
      <c r="P128" s="17">
        <v>1537658</v>
      </c>
      <c r="Q128" s="17">
        <v>109451</v>
      </c>
      <c r="R128" s="17">
        <v>220364</v>
      </c>
      <c r="S128" s="17">
        <v>27578</v>
      </c>
      <c r="T128" s="17">
        <v>11506</v>
      </c>
      <c r="U128" s="17">
        <v>87958</v>
      </c>
      <c r="V128" s="17">
        <v>31409</v>
      </c>
      <c r="W128" s="17">
        <v>0</v>
      </c>
      <c r="X128" s="17">
        <v>162780</v>
      </c>
      <c r="Y128" s="17">
        <v>0</v>
      </c>
      <c r="Z128" s="17">
        <v>0</v>
      </c>
      <c r="AA128" s="17">
        <v>0</v>
      </c>
      <c r="AB128" s="17">
        <v>0</v>
      </c>
      <c r="AC128" s="17">
        <v>13667563</v>
      </c>
    </row>
    <row r="129" spans="1:29" x14ac:dyDescent="0.3">
      <c r="A129" s="15" t="s">
        <v>251</v>
      </c>
      <c r="B129" s="14" t="s">
        <v>252</v>
      </c>
      <c r="C129" s="14">
        <v>1</v>
      </c>
      <c r="D129" s="14">
        <v>0</v>
      </c>
      <c r="E129" s="17">
        <v>10600237</v>
      </c>
      <c r="F129" s="17">
        <v>0</v>
      </c>
      <c r="G129" s="17">
        <v>438238</v>
      </c>
      <c r="H129" s="17">
        <v>0</v>
      </c>
      <c r="I129" s="17">
        <v>2040709</v>
      </c>
      <c r="J129" s="17">
        <v>1598783</v>
      </c>
      <c r="K129" s="17">
        <v>214419</v>
      </c>
      <c r="L129" s="17">
        <v>0</v>
      </c>
      <c r="M129" s="17">
        <v>0</v>
      </c>
      <c r="N129" s="17">
        <v>0</v>
      </c>
      <c r="O129" s="17">
        <v>0</v>
      </c>
      <c r="P129" s="17">
        <v>1119571</v>
      </c>
      <c r="Q129" s="17">
        <v>95771</v>
      </c>
      <c r="R129" s="17">
        <v>461879</v>
      </c>
      <c r="S129" s="17">
        <v>24462</v>
      </c>
      <c r="T129" s="17">
        <v>10206</v>
      </c>
      <c r="U129" s="17">
        <v>97685</v>
      </c>
      <c r="V129" s="17">
        <v>21577</v>
      </c>
      <c r="W129" s="17">
        <v>0</v>
      </c>
      <c r="X129" s="17">
        <v>124200</v>
      </c>
      <c r="Y129" s="17">
        <v>0</v>
      </c>
      <c r="Z129" s="17">
        <v>0</v>
      </c>
      <c r="AA129" s="17">
        <v>0</v>
      </c>
      <c r="AB129" s="17">
        <v>0</v>
      </c>
      <c r="AC129" s="17">
        <v>16847737</v>
      </c>
    </row>
    <row r="130" spans="1:29" x14ac:dyDescent="0.3">
      <c r="A130" s="15" t="s">
        <v>253</v>
      </c>
      <c r="B130" s="14" t="s">
        <v>254</v>
      </c>
      <c r="C130" s="14">
        <v>1</v>
      </c>
      <c r="D130" s="14">
        <v>0</v>
      </c>
      <c r="E130" s="17">
        <v>2070399</v>
      </c>
      <c r="F130" s="17">
        <v>0</v>
      </c>
      <c r="G130" s="17">
        <v>100000</v>
      </c>
      <c r="H130" s="17">
        <v>665</v>
      </c>
      <c r="I130" s="17">
        <v>211765</v>
      </c>
      <c r="J130" s="17">
        <v>54673</v>
      </c>
      <c r="K130" s="17">
        <v>0</v>
      </c>
      <c r="L130" s="17">
        <v>0</v>
      </c>
      <c r="M130" s="17">
        <v>0</v>
      </c>
      <c r="N130" s="17">
        <v>0</v>
      </c>
      <c r="O130" s="17">
        <v>0</v>
      </c>
      <c r="P130" s="17">
        <v>538381</v>
      </c>
      <c r="Q130" s="17">
        <v>18871</v>
      </c>
      <c r="R130" s="17">
        <v>147501</v>
      </c>
      <c r="S130" s="17">
        <v>15280</v>
      </c>
      <c r="T130" s="17">
        <v>6375</v>
      </c>
      <c r="U130" s="17">
        <v>57726</v>
      </c>
      <c r="V130" s="17">
        <v>0</v>
      </c>
      <c r="W130" s="17">
        <v>0</v>
      </c>
      <c r="X130" s="17">
        <v>0</v>
      </c>
      <c r="Y130" s="17">
        <v>0</v>
      </c>
      <c r="Z130" s="17">
        <v>0</v>
      </c>
      <c r="AA130" s="17">
        <v>0</v>
      </c>
      <c r="AB130" s="17">
        <v>0</v>
      </c>
      <c r="AC130" s="17">
        <v>3221636</v>
      </c>
    </row>
    <row r="131" spans="1:29" x14ac:dyDescent="0.3">
      <c r="A131" s="15" t="s">
        <v>255</v>
      </c>
      <c r="B131" s="14" t="s">
        <v>256</v>
      </c>
      <c r="C131" s="14">
        <v>1</v>
      </c>
      <c r="D131" s="14">
        <v>0</v>
      </c>
      <c r="E131" s="17">
        <v>54142265</v>
      </c>
      <c r="F131" s="17">
        <v>0</v>
      </c>
      <c r="G131" s="17">
        <v>0</v>
      </c>
      <c r="H131" s="17">
        <v>4996</v>
      </c>
      <c r="I131" s="17">
        <v>3009942</v>
      </c>
      <c r="J131" s="17">
        <v>4768637</v>
      </c>
      <c r="K131" s="17">
        <v>0</v>
      </c>
      <c r="L131" s="17">
        <v>0</v>
      </c>
      <c r="M131" s="17">
        <v>0</v>
      </c>
      <c r="N131" s="17">
        <v>0</v>
      </c>
      <c r="O131" s="17">
        <v>0</v>
      </c>
      <c r="P131" s="17">
        <v>4102296</v>
      </c>
      <c r="Q131" s="17">
        <v>3125539</v>
      </c>
      <c r="R131" s="17">
        <v>3079423</v>
      </c>
      <c r="S131" s="17">
        <v>155597</v>
      </c>
      <c r="T131" s="17">
        <v>64919</v>
      </c>
      <c r="U131" s="17">
        <v>627294</v>
      </c>
      <c r="V131" s="17">
        <v>140010</v>
      </c>
      <c r="W131" s="17">
        <v>0</v>
      </c>
      <c r="X131" s="17">
        <v>1225800</v>
      </c>
      <c r="Y131" s="17">
        <v>0</v>
      </c>
      <c r="Z131" s="17">
        <v>0</v>
      </c>
      <c r="AA131" s="17">
        <v>0</v>
      </c>
      <c r="AB131" s="17">
        <v>0</v>
      </c>
      <c r="AC131" s="17">
        <v>74446718</v>
      </c>
    </row>
    <row r="132" spans="1:29" x14ac:dyDescent="0.3">
      <c r="A132" s="15" t="s">
        <v>257</v>
      </c>
      <c r="B132" s="14" t="s">
        <v>258</v>
      </c>
      <c r="C132" s="14">
        <v>1</v>
      </c>
      <c r="D132" s="14">
        <v>0</v>
      </c>
      <c r="E132" s="17">
        <v>2643176</v>
      </c>
      <c r="F132" s="17">
        <v>0</v>
      </c>
      <c r="G132" s="17">
        <v>83975</v>
      </c>
      <c r="H132" s="17">
        <v>2441</v>
      </c>
      <c r="I132" s="17">
        <v>271379</v>
      </c>
      <c r="J132" s="17">
        <v>481561</v>
      </c>
      <c r="K132" s="17">
        <v>0</v>
      </c>
      <c r="L132" s="17">
        <v>0</v>
      </c>
      <c r="M132" s="17">
        <v>0</v>
      </c>
      <c r="N132" s="17">
        <v>0</v>
      </c>
      <c r="O132" s="17">
        <v>0</v>
      </c>
      <c r="P132" s="17">
        <v>519438</v>
      </c>
      <c r="Q132" s="17">
        <v>36183</v>
      </c>
      <c r="R132" s="17">
        <v>121501</v>
      </c>
      <c r="S132" s="17">
        <v>16418</v>
      </c>
      <c r="T132" s="17">
        <v>6850</v>
      </c>
      <c r="U132" s="17">
        <v>57901</v>
      </c>
      <c r="V132" s="17">
        <v>1618</v>
      </c>
      <c r="W132" s="17">
        <v>0</v>
      </c>
      <c r="X132" s="17">
        <v>140400</v>
      </c>
      <c r="Y132" s="17">
        <v>0</v>
      </c>
      <c r="Z132" s="17">
        <v>0</v>
      </c>
      <c r="AA132" s="17">
        <v>0</v>
      </c>
      <c r="AB132" s="17">
        <v>0</v>
      </c>
      <c r="AC132" s="17">
        <v>4382841</v>
      </c>
    </row>
    <row r="133" spans="1:29" x14ac:dyDescent="0.3">
      <c r="A133" s="15" t="s">
        <v>259</v>
      </c>
      <c r="B133" s="14" t="s">
        <v>260</v>
      </c>
      <c r="C133" s="14">
        <v>1</v>
      </c>
      <c r="D133" s="14">
        <v>0</v>
      </c>
      <c r="E133" s="17">
        <v>9799555</v>
      </c>
      <c r="F133" s="17">
        <v>0</v>
      </c>
      <c r="G133" s="17">
        <v>0</v>
      </c>
      <c r="H133" s="17">
        <v>0</v>
      </c>
      <c r="I133" s="17">
        <v>1973215</v>
      </c>
      <c r="J133" s="17">
        <v>1702962</v>
      </c>
      <c r="K133" s="17">
        <v>0</v>
      </c>
      <c r="L133" s="17">
        <v>0</v>
      </c>
      <c r="M133" s="17">
        <v>0</v>
      </c>
      <c r="N133" s="17">
        <v>0</v>
      </c>
      <c r="O133" s="17">
        <v>0</v>
      </c>
      <c r="P133" s="17">
        <v>1292065</v>
      </c>
      <c r="Q133" s="17">
        <v>44492</v>
      </c>
      <c r="R133" s="17">
        <v>283757</v>
      </c>
      <c r="S133" s="17">
        <v>24208</v>
      </c>
      <c r="T133" s="17">
        <v>10100</v>
      </c>
      <c r="U133" s="17">
        <v>92909</v>
      </c>
      <c r="V133" s="17">
        <v>26671</v>
      </c>
      <c r="W133" s="17">
        <v>0</v>
      </c>
      <c r="X133" s="17">
        <v>420372</v>
      </c>
      <c r="Y133" s="17">
        <v>878</v>
      </c>
      <c r="Z133" s="17">
        <v>0</v>
      </c>
      <c r="AA133" s="17">
        <v>0</v>
      </c>
      <c r="AB133" s="17">
        <v>0</v>
      </c>
      <c r="AC133" s="17">
        <v>15671184</v>
      </c>
    </row>
    <row r="134" spans="1:29" x14ac:dyDescent="0.3">
      <c r="A134" s="15" t="s">
        <v>261</v>
      </c>
      <c r="B134" s="14" t="s">
        <v>262</v>
      </c>
      <c r="C134" s="14">
        <v>1</v>
      </c>
      <c r="D134" s="14">
        <v>0</v>
      </c>
      <c r="E134" s="17">
        <v>12191958</v>
      </c>
      <c r="F134" s="17">
        <v>0</v>
      </c>
      <c r="G134" s="17">
        <v>0</v>
      </c>
      <c r="H134" s="17">
        <v>0</v>
      </c>
      <c r="I134" s="17">
        <v>1963486</v>
      </c>
      <c r="J134" s="17">
        <v>3115686</v>
      </c>
      <c r="K134" s="17">
        <v>225089</v>
      </c>
      <c r="L134" s="17">
        <v>0</v>
      </c>
      <c r="M134" s="17">
        <v>0</v>
      </c>
      <c r="N134" s="17">
        <v>0</v>
      </c>
      <c r="O134" s="17">
        <v>0</v>
      </c>
      <c r="P134" s="17">
        <v>1615837</v>
      </c>
      <c r="Q134" s="17">
        <v>205428</v>
      </c>
      <c r="R134" s="17">
        <v>905216</v>
      </c>
      <c r="S134" s="17">
        <v>60250</v>
      </c>
      <c r="T134" s="17">
        <v>25138</v>
      </c>
      <c r="U134" s="17">
        <v>206380</v>
      </c>
      <c r="V134" s="17">
        <v>66770</v>
      </c>
      <c r="W134" s="17">
        <v>0</v>
      </c>
      <c r="X134" s="17">
        <v>377955</v>
      </c>
      <c r="Y134" s="17">
        <v>0</v>
      </c>
      <c r="Z134" s="17">
        <v>0</v>
      </c>
      <c r="AA134" s="17">
        <v>0</v>
      </c>
      <c r="AB134" s="17">
        <v>0</v>
      </c>
      <c r="AC134" s="17">
        <v>20959193</v>
      </c>
    </row>
    <row r="135" spans="1:29" x14ac:dyDescent="0.3">
      <c r="A135" s="15" t="s">
        <v>263</v>
      </c>
      <c r="B135" s="14" t="s">
        <v>264</v>
      </c>
      <c r="C135" s="14">
        <v>1</v>
      </c>
      <c r="D135" s="14">
        <v>0</v>
      </c>
      <c r="E135" s="17">
        <v>34645603</v>
      </c>
      <c r="F135" s="17">
        <v>0</v>
      </c>
      <c r="G135" s="17">
        <v>0</v>
      </c>
      <c r="H135" s="17">
        <v>0</v>
      </c>
      <c r="I135" s="17">
        <v>5093372</v>
      </c>
      <c r="J135" s="17">
        <v>6376473</v>
      </c>
      <c r="K135" s="17">
        <v>0</v>
      </c>
      <c r="L135" s="17">
        <v>0</v>
      </c>
      <c r="M135" s="17">
        <v>0</v>
      </c>
      <c r="N135" s="17">
        <v>0</v>
      </c>
      <c r="O135" s="17">
        <v>0</v>
      </c>
      <c r="P135" s="17">
        <v>4044848</v>
      </c>
      <c r="Q135" s="17">
        <v>131300</v>
      </c>
      <c r="R135" s="17">
        <v>1715778</v>
      </c>
      <c r="S135" s="17">
        <v>159702</v>
      </c>
      <c r="T135" s="17">
        <v>66631</v>
      </c>
      <c r="U135" s="17">
        <v>628401</v>
      </c>
      <c r="V135" s="17">
        <v>156604</v>
      </c>
      <c r="W135" s="17">
        <v>0</v>
      </c>
      <c r="X135" s="17">
        <v>1833231</v>
      </c>
      <c r="Y135" s="17">
        <v>0</v>
      </c>
      <c r="Z135" s="17">
        <v>0</v>
      </c>
      <c r="AA135" s="17">
        <v>0</v>
      </c>
      <c r="AB135" s="17">
        <v>0</v>
      </c>
      <c r="AC135" s="17">
        <v>54851943</v>
      </c>
    </row>
    <row r="136" spans="1:29" x14ac:dyDescent="0.3">
      <c r="A136" s="15" t="s">
        <v>265</v>
      </c>
      <c r="B136" s="14" t="s">
        <v>266</v>
      </c>
      <c r="C136" s="14">
        <v>1</v>
      </c>
      <c r="D136" s="14">
        <v>0</v>
      </c>
      <c r="E136" s="17">
        <v>17614521</v>
      </c>
      <c r="F136" s="17">
        <v>0</v>
      </c>
      <c r="G136" s="17">
        <v>0</v>
      </c>
      <c r="H136" s="17">
        <v>20835</v>
      </c>
      <c r="I136" s="17">
        <v>3575602</v>
      </c>
      <c r="J136" s="17">
        <v>1616239</v>
      </c>
      <c r="K136" s="17">
        <v>0</v>
      </c>
      <c r="L136" s="17">
        <v>0</v>
      </c>
      <c r="M136" s="17">
        <v>0</v>
      </c>
      <c r="N136" s="17">
        <v>0</v>
      </c>
      <c r="O136" s="17">
        <v>0</v>
      </c>
      <c r="P136" s="17">
        <v>1665427</v>
      </c>
      <c r="Q136" s="17">
        <v>140622</v>
      </c>
      <c r="R136" s="17">
        <v>874144</v>
      </c>
      <c r="S136" s="17">
        <v>55037</v>
      </c>
      <c r="T136" s="17">
        <v>22963</v>
      </c>
      <c r="U136" s="17">
        <v>216923</v>
      </c>
      <c r="V136" s="17">
        <v>49256</v>
      </c>
      <c r="W136" s="17">
        <v>0</v>
      </c>
      <c r="X136" s="17">
        <v>326700</v>
      </c>
      <c r="Y136" s="17">
        <v>0</v>
      </c>
      <c r="Z136" s="17">
        <v>0</v>
      </c>
      <c r="AA136" s="17">
        <v>0</v>
      </c>
      <c r="AB136" s="17">
        <v>0</v>
      </c>
      <c r="AC136" s="17">
        <v>26178269</v>
      </c>
    </row>
    <row r="137" spans="1:29" x14ac:dyDescent="0.3">
      <c r="A137" s="15" t="s">
        <v>267</v>
      </c>
      <c r="B137" s="14" t="s">
        <v>268</v>
      </c>
      <c r="C137" s="14">
        <v>1</v>
      </c>
      <c r="D137" s="14">
        <v>0</v>
      </c>
      <c r="E137" s="17">
        <v>6655544</v>
      </c>
      <c r="F137" s="17">
        <v>0</v>
      </c>
      <c r="G137" s="17">
        <v>0</v>
      </c>
      <c r="H137" s="17">
        <v>0</v>
      </c>
      <c r="I137" s="17">
        <v>994149</v>
      </c>
      <c r="J137" s="17">
        <v>2836343</v>
      </c>
      <c r="K137" s="17">
        <v>0</v>
      </c>
      <c r="L137" s="17">
        <v>0</v>
      </c>
      <c r="M137" s="17">
        <v>0</v>
      </c>
      <c r="N137" s="17">
        <v>0</v>
      </c>
      <c r="O137" s="17">
        <v>0</v>
      </c>
      <c r="P137" s="17">
        <v>993858</v>
      </c>
      <c r="Q137" s="17">
        <v>385182</v>
      </c>
      <c r="R137" s="17">
        <v>132143</v>
      </c>
      <c r="S137" s="17">
        <v>30769</v>
      </c>
      <c r="T137" s="17">
        <v>12838</v>
      </c>
      <c r="U137" s="17">
        <v>108869</v>
      </c>
      <c r="V137" s="17">
        <v>27388</v>
      </c>
      <c r="W137" s="17">
        <v>0</v>
      </c>
      <c r="X137" s="17">
        <v>248400</v>
      </c>
      <c r="Y137" s="17">
        <v>0</v>
      </c>
      <c r="Z137" s="17">
        <v>0</v>
      </c>
      <c r="AA137" s="17">
        <v>0</v>
      </c>
      <c r="AB137" s="17">
        <v>0</v>
      </c>
      <c r="AC137" s="17">
        <v>12425483</v>
      </c>
    </row>
    <row r="138" spans="1:29" x14ac:dyDescent="0.3">
      <c r="A138" s="15" t="s">
        <v>269</v>
      </c>
      <c r="B138" s="14" t="s">
        <v>270</v>
      </c>
      <c r="C138" s="14">
        <v>1</v>
      </c>
      <c r="D138" s="14">
        <v>1</v>
      </c>
      <c r="E138" s="17">
        <v>627422194</v>
      </c>
      <c r="F138" s="17">
        <v>11122826</v>
      </c>
      <c r="G138" s="17">
        <v>0</v>
      </c>
      <c r="H138" s="17">
        <v>0</v>
      </c>
      <c r="I138" s="17">
        <v>40029156</v>
      </c>
      <c r="J138" s="17">
        <v>116757901</v>
      </c>
      <c r="K138" s="17">
        <v>0</v>
      </c>
      <c r="L138" s="17">
        <v>0</v>
      </c>
      <c r="M138" s="17">
        <v>2129408</v>
      </c>
      <c r="N138" s="17">
        <v>6408480</v>
      </c>
      <c r="O138" s="17">
        <v>4997238</v>
      </c>
      <c r="P138" s="17">
        <v>0</v>
      </c>
      <c r="Q138" s="17">
        <v>2316409</v>
      </c>
      <c r="R138" s="17">
        <v>26143827</v>
      </c>
      <c r="S138" s="17">
        <v>671958</v>
      </c>
      <c r="T138" s="17">
        <v>280356</v>
      </c>
      <c r="U138" s="17">
        <v>2652414</v>
      </c>
      <c r="V138" s="17">
        <v>931392</v>
      </c>
      <c r="W138" s="17">
        <v>0</v>
      </c>
      <c r="X138" s="17">
        <v>16594227</v>
      </c>
      <c r="Y138" s="17">
        <v>0</v>
      </c>
      <c r="Z138" s="17">
        <v>0</v>
      </c>
      <c r="AA138" s="17">
        <v>0</v>
      </c>
      <c r="AB138" s="17">
        <v>0</v>
      </c>
      <c r="AC138" s="17">
        <v>858457786</v>
      </c>
    </row>
    <row r="139" spans="1:29" x14ac:dyDescent="0.3">
      <c r="A139" s="15" t="s">
        <v>271</v>
      </c>
      <c r="B139" s="14" t="s">
        <v>272</v>
      </c>
      <c r="C139" s="14">
        <v>1</v>
      </c>
      <c r="D139" s="14">
        <v>0</v>
      </c>
      <c r="E139" s="17">
        <v>15029224</v>
      </c>
      <c r="F139" s="17">
        <v>119621</v>
      </c>
      <c r="G139" s="17">
        <v>0</v>
      </c>
      <c r="H139" s="17">
        <v>0</v>
      </c>
      <c r="I139" s="17">
        <v>3614334</v>
      </c>
      <c r="J139" s="17">
        <v>2180823</v>
      </c>
      <c r="K139" s="17">
        <v>0</v>
      </c>
      <c r="L139" s="17">
        <v>0</v>
      </c>
      <c r="M139" s="17">
        <v>0</v>
      </c>
      <c r="N139" s="17">
        <v>0</v>
      </c>
      <c r="O139" s="17">
        <v>0</v>
      </c>
      <c r="P139" s="17">
        <v>1469268</v>
      </c>
      <c r="Q139" s="17">
        <v>235658</v>
      </c>
      <c r="R139" s="17">
        <v>669910</v>
      </c>
      <c r="S139" s="17">
        <v>31518</v>
      </c>
      <c r="T139" s="17">
        <v>13150</v>
      </c>
      <c r="U139" s="17">
        <v>143004</v>
      </c>
      <c r="V139" s="17">
        <v>31415</v>
      </c>
      <c r="W139" s="17">
        <v>0</v>
      </c>
      <c r="X139" s="17">
        <v>1254320</v>
      </c>
      <c r="Y139" s="17">
        <v>0</v>
      </c>
      <c r="Z139" s="17">
        <v>0</v>
      </c>
      <c r="AA139" s="17">
        <v>0</v>
      </c>
      <c r="AB139" s="17">
        <v>0</v>
      </c>
      <c r="AC139" s="17">
        <v>24792245</v>
      </c>
    </row>
    <row r="140" spans="1:29" x14ac:dyDescent="0.3">
      <c r="A140" s="15" t="s">
        <v>273</v>
      </c>
      <c r="B140" s="14" t="s">
        <v>274</v>
      </c>
      <c r="C140" s="14">
        <v>1</v>
      </c>
      <c r="D140" s="14">
        <v>0</v>
      </c>
      <c r="E140" s="17">
        <v>14328551</v>
      </c>
      <c r="F140" s="17">
        <v>0</v>
      </c>
      <c r="G140" s="17">
        <v>0</v>
      </c>
      <c r="H140" s="17">
        <v>0</v>
      </c>
      <c r="I140" s="17">
        <v>2558612</v>
      </c>
      <c r="J140" s="17">
        <v>4891434</v>
      </c>
      <c r="K140" s="17">
        <v>0</v>
      </c>
      <c r="L140" s="17">
        <v>0</v>
      </c>
      <c r="M140" s="17">
        <v>0</v>
      </c>
      <c r="N140" s="17">
        <v>0</v>
      </c>
      <c r="O140" s="17">
        <v>0</v>
      </c>
      <c r="P140" s="17">
        <v>1331169</v>
      </c>
      <c r="Q140" s="17">
        <v>382947</v>
      </c>
      <c r="R140" s="17">
        <v>907978</v>
      </c>
      <c r="S140" s="17">
        <v>33660</v>
      </c>
      <c r="T140" s="17">
        <v>14044</v>
      </c>
      <c r="U140" s="17">
        <v>131237</v>
      </c>
      <c r="V140" s="17">
        <v>37194</v>
      </c>
      <c r="W140" s="17">
        <v>0</v>
      </c>
      <c r="X140" s="17">
        <v>170392</v>
      </c>
      <c r="Y140" s="17">
        <v>0</v>
      </c>
      <c r="Z140" s="17">
        <v>0</v>
      </c>
      <c r="AA140" s="17">
        <v>0</v>
      </c>
      <c r="AB140" s="17">
        <v>0</v>
      </c>
      <c r="AC140" s="17">
        <v>24787218</v>
      </c>
    </row>
    <row r="141" spans="1:29" x14ac:dyDescent="0.3">
      <c r="A141" s="15" t="s">
        <v>275</v>
      </c>
      <c r="B141" s="14" t="s">
        <v>276</v>
      </c>
      <c r="C141" s="14">
        <v>1</v>
      </c>
      <c r="D141" s="14">
        <v>0</v>
      </c>
      <c r="E141" s="17">
        <v>11753566</v>
      </c>
      <c r="F141" s="17">
        <v>87185</v>
      </c>
      <c r="G141" s="17">
        <v>0</v>
      </c>
      <c r="H141" s="17">
        <v>0</v>
      </c>
      <c r="I141" s="17">
        <v>1522301</v>
      </c>
      <c r="J141" s="17">
        <v>1520037</v>
      </c>
      <c r="K141" s="17">
        <v>0</v>
      </c>
      <c r="L141" s="17">
        <v>0</v>
      </c>
      <c r="M141" s="17">
        <v>0</v>
      </c>
      <c r="N141" s="17">
        <v>0</v>
      </c>
      <c r="O141" s="17">
        <v>0</v>
      </c>
      <c r="P141" s="17">
        <v>1339534</v>
      </c>
      <c r="Q141" s="17">
        <v>191628</v>
      </c>
      <c r="R141" s="17">
        <v>875921</v>
      </c>
      <c r="S141" s="17">
        <v>19849</v>
      </c>
      <c r="T141" s="17">
        <v>8281</v>
      </c>
      <c r="U141" s="17">
        <v>86560</v>
      </c>
      <c r="V141" s="17">
        <v>25620</v>
      </c>
      <c r="W141" s="17">
        <v>0</v>
      </c>
      <c r="X141" s="17">
        <v>358604</v>
      </c>
      <c r="Y141" s="17">
        <v>0</v>
      </c>
      <c r="Z141" s="17">
        <v>0</v>
      </c>
      <c r="AA141" s="17">
        <v>0</v>
      </c>
      <c r="AB141" s="17">
        <v>0</v>
      </c>
      <c r="AC141" s="17">
        <v>17789086</v>
      </c>
    </row>
    <row r="142" spans="1:29" x14ac:dyDescent="0.3">
      <c r="A142" s="15" t="s">
        <v>277</v>
      </c>
      <c r="B142" s="14" t="s">
        <v>278</v>
      </c>
      <c r="C142" s="14">
        <v>1</v>
      </c>
      <c r="D142" s="14">
        <v>0</v>
      </c>
      <c r="E142" s="17">
        <v>13987272</v>
      </c>
      <c r="F142" s="17">
        <v>0</v>
      </c>
      <c r="G142" s="17">
        <v>0</v>
      </c>
      <c r="H142" s="17">
        <v>0</v>
      </c>
      <c r="I142" s="17">
        <v>2306714</v>
      </c>
      <c r="J142" s="17">
        <v>4386233</v>
      </c>
      <c r="K142" s="17">
        <v>0</v>
      </c>
      <c r="L142" s="17">
        <v>0</v>
      </c>
      <c r="M142" s="17">
        <v>0</v>
      </c>
      <c r="N142" s="17">
        <v>0</v>
      </c>
      <c r="O142" s="17">
        <v>0</v>
      </c>
      <c r="P142" s="17">
        <v>1246024</v>
      </c>
      <c r="Q142" s="17">
        <v>256239</v>
      </c>
      <c r="R142" s="17">
        <v>911778</v>
      </c>
      <c r="S142" s="17">
        <v>27383</v>
      </c>
      <c r="T142" s="17">
        <v>11425</v>
      </c>
      <c r="U142" s="17">
        <v>110850</v>
      </c>
      <c r="V142" s="17">
        <v>32116</v>
      </c>
      <c r="W142" s="17">
        <v>0</v>
      </c>
      <c r="X142" s="17">
        <v>184447</v>
      </c>
      <c r="Y142" s="17">
        <v>19075</v>
      </c>
      <c r="Z142" s="17">
        <v>0</v>
      </c>
      <c r="AA142" s="17">
        <v>0</v>
      </c>
      <c r="AB142" s="17">
        <v>0</v>
      </c>
      <c r="AC142" s="17">
        <v>23479556</v>
      </c>
    </row>
    <row r="143" spans="1:29" x14ac:dyDescent="0.3">
      <c r="A143" s="15" t="s">
        <v>279</v>
      </c>
      <c r="B143" s="14" t="s">
        <v>280</v>
      </c>
      <c r="C143" s="14">
        <v>1</v>
      </c>
      <c r="D143" s="14">
        <v>0</v>
      </c>
      <c r="E143" s="17">
        <v>11655416</v>
      </c>
      <c r="F143" s="17">
        <v>175260</v>
      </c>
      <c r="G143" s="17">
        <v>520911</v>
      </c>
      <c r="H143" s="17">
        <v>0</v>
      </c>
      <c r="I143" s="17">
        <v>1840621</v>
      </c>
      <c r="J143" s="17">
        <v>1532497</v>
      </c>
      <c r="K143" s="17">
        <v>0</v>
      </c>
      <c r="L143" s="17">
        <v>0</v>
      </c>
      <c r="M143" s="17">
        <v>0</v>
      </c>
      <c r="N143" s="17">
        <v>0</v>
      </c>
      <c r="O143" s="17">
        <v>0</v>
      </c>
      <c r="P143" s="17">
        <v>1568134</v>
      </c>
      <c r="Q143" s="17">
        <v>277796</v>
      </c>
      <c r="R143" s="17">
        <v>1144986</v>
      </c>
      <c r="S143" s="17">
        <v>19309</v>
      </c>
      <c r="T143" s="17">
        <v>8056</v>
      </c>
      <c r="U143" s="17">
        <v>81434</v>
      </c>
      <c r="V143" s="17">
        <v>24424</v>
      </c>
      <c r="W143" s="17">
        <v>0</v>
      </c>
      <c r="X143" s="17">
        <v>174853</v>
      </c>
      <c r="Y143" s="17">
        <v>0</v>
      </c>
      <c r="Z143" s="17">
        <v>0</v>
      </c>
      <c r="AA143" s="17">
        <v>0</v>
      </c>
      <c r="AB143" s="17">
        <v>0</v>
      </c>
      <c r="AC143" s="17">
        <v>19023697</v>
      </c>
    </row>
    <row r="144" spans="1:29" x14ac:dyDescent="0.3">
      <c r="A144" s="15" t="s">
        <v>281</v>
      </c>
      <c r="B144" s="14" t="s">
        <v>282</v>
      </c>
      <c r="C144" s="14">
        <v>1</v>
      </c>
      <c r="D144" s="14">
        <v>0</v>
      </c>
      <c r="E144" s="17">
        <v>14731443</v>
      </c>
      <c r="F144" s="17">
        <v>0</v>
      </c>
      <c r="G144" s="17">
        <v>0</v>
      </c>
      <c r="H144" s="17">
        <v>0</v>
      </c>
      <c r="I144" s="17">
        <v>4258586</v>
      </c>
      <c r="J144" s="17">
        <v>2014525</v>
      </c>
      <c r="K144" s="17">
        <v>0</v>
      </c>
      <c r="L144" s="17">
        <v>0</v>
      </c>
      <c r="M144" s="17">
        <v>0</v>
      </c>
      <c r="N144" s="17">
        <v>0</v>
      </c>
      <c r="O144" s="17">
        <v>0</v>
      </c>
      <c r="P144" s="17">
        <v>1895700</v>
      </c>
      <c r="Q144" s="17">
        <v>94752</v>
      </c>
      <c r="R144" s="17">
        <v>1190649</v>
      </c>
      <c r="S144" s="17">
        <v>64759</v>
      </c>
      <c r="T144" s="17">
        <v>27019</v>
      </c>
      <c r="U144" s="17">
        <v>273892</v>
      </c>
      <c r="V144" s="17">
        <v>60363</v>
      </c>
      <c r="W144" s="17">
        <v>0</v>
      </c>
      <c r="X144" s="17">
        <v>729000</v>
      </c>
      <c r="Y144" s="17">
        <v>0</v>
      </c>
      <c r="Z144" s="17">
        <v>0</v>
      </c>
      <c r="AA144" s="17">
        <v>0</v>
      </c>
      <c r="AB144" s="17">
        <v>0</v>
      </c>
      <c r="AC144" s="17">
        <v>25340688</v>
      </c>
    </row>
    <row r="145" spans="1:29" x14ac:dyDescent="0.3">
      <c r="A145" s="15" t="s">
        <v>283</v>
      </c>
      <c r="B145" s="14" t="s">
        <v>284</v>
      </c>
      <c r="C145" s="14">
        <v>1</v>
      </c>
      <c r="D145" s="14">
        <v>0</v>
      </c>
      <c r="E145" s="17">
        <v>13350446</v>
      </c>
      <c r="F145" s="17">
        <v>0</v>
      </c>
      <c r="G145" s="17">
        <v>0</v>
      </c>
      <c r="H145" s="17">
        <v>6588</v>
      </c>
      <c r="I145" s="17">
        <v>2352014</v>
      </c>
      <c r="J145" s="17">
        <v>3196000</v>
      </c>
      <c r="K145" s="17">
        <v>0</v>
      </c>
      <c r="L145" s="17">
        <v>0</v>
      </c>
      <c r="M145" s="17">
        <v>0</v>
      </c>
      <c r="N145" s="17">
        <v>0</v>
      </c>
      <c r="O145" s="17">
        <v>0</v>
      </c>
      <c r="P145" s="17">
        <v>1608789</v>
      </c>
      <c r="Q145" s="17">
        <v>382344</v>
      </c>
      <c r="R145" s="17">
        <v>60565</v>
      </c>
      <c r="S145" s="17">
        <v>24912</v>
      </c>
      <c r="T145" s="17">
        <v>10394</v>
      </c>
      <c r="U145" s="17">
        <v>99375</v>
      </c>
      <c r="V145" s="17">
        <v>27446</v>
      </c>
      <c r="W145" s="17">
        <v>0</v>
      </c>
      <c r="X145" s="17">
        <v>179001</v>
      </c>
      <c r="Y145" s="17">
        <v>0</v>
      </c>
      <c r="Z145" s="17">
        <v>0</v>
      </c>
      <c r="AA145" s="17">
        <v>0</v>
      </c>
      <c r="AB145" s="17">
        <v>0</v>
      </c>
      <c r="AC145" s="17">
        <v>21297874</v>
      </c>
    </row>
    <row r="146" spans="1:29" x14ac:dyDescent="0.3">
      <c r="A146" s="15" t="s">
        <v>285</v>
      </c>
      <c r="B146" s="14" t="s">
        <v>286</v>
      </c>
      <c r="C146" s="14">
        <v>1</v>
      </c>
      <c r="D146" s="14">
        <v>0</v>
      </c>
      <c r="E146" s="17">
        <v>8024671</v>
      </c>
      <c r="F146" s="17">
        <v>0</v>
      </c>
      <c r="G146" s="17">
        <v>0</v>
      </c>
      <c r="H146" s="17">
        <v>1382</v>
      </c>
      <c r="I146" s="17">
        <v>1831303</v>
      </c>
      <c r="J146" s="17">
        <v>1605516</v>
      </c>
      <c r="K146" s="17">
        <v>0</v>
      </c>
      <c r="L146" s="17">
        <v>0</v>
      </c>
      <c r="M146" s="17">
        <v>0</v>
      </c>
      <c r="N146" s="17">
        <v>0</v>
      </c>
      <c r="O146" s="17">
        <v>0</v>
      </c>
      <c r="P146" s="17">
        <v>1273545</v>
      </c>
      <c r="Q146" s="17">
        <v>191970</v>
      </c>
      <c r="R146" s="17">
        <v>235376</v>
      </c>
      <c r="S146" s="17">
        <v>18980</v>
      </c>
      <c r="T146" s="17">
        <v>7919</v>
      </c>
      <c r="U146" s="17">
        <v>77939</v>
      </c>
      <c r="V146" s="17">
        <v>20972</v>
      </c>
      <c r="W146" s="17">
        <v>0</v>
      </c>
      <c r="X146" s="17">
        <v>134616</v>
      </c>
      <c r="Y146" s="17">
        <v>0</v>
      </c>
      <c r="Z146" s="17">
        <v>0</v>
      </c>
      <c r="AA146" s="17">
        <v>0</v>
      </c>
      <c r="AB146" s="17">
        <v>0</v>
      </c>
      <c r="AC146" s="17">
        <v>13424189</v>
      </c>
    </row>
    <row r="147" spans="1:29" x14ac:dyDescent="0.3">
      <c r="A147" s="15" t="s">
        <v>287</v>
      </c>
      <c r="B147" s="14" t="s">
        <v>288</v>
      </c>
      <c r="C147" s="14">
        <v>1</v>
      </c>
      <c r="D147" s="14">
        <v>0</v>
      </c>
      <c r="E147" s="17">
        <v>9706491</v>
      </c>
      <c r="F147" s="17">
        <v>0</v>
      </c>
      <c r="G147" s="17">
        <v>0</v>
      </c>
      <c r="H147" s="17">
        <v>0</v>
      </c>
      <c r="I147" s="17">
        <v>2143255</v>
      </c>
      <c r="J147" s="17">
        <v>2082109</v>
      </c>
      <c r="K147" s="17">
        <v>0</v>
      </c>
      <c r="L147" s="17">
        <v>0</v>
      </c>
      <c r="M147" s="17">
        <v>0</v>
      </c>
      <c r="N147" s="17">
        <v>0</v>
      </c>
      <c r="O147" s="17">
        <v>0</v>
      </c>
      <c r="P147" s="17">
        <v>1135276</v>
      </c>
      <c r="Q147" s="17">
        <v>108441</v>
      </c>
      <c r="R147" s="17">
        <v>282136</v>
      </c>
      <c r="S147" s="17">
        <v>31158</v>
      </c>
      <c r="T147" s="17">
        <v>13000</v>
      </c>
      <c r="U147" s="17">
        <v>131063</v>
      </c>
      <c r="V147" s="17">
        <v>27030</v>
      </c>
      <c r="W147" s="17">
        <v>0</v>
      </c>
      <c r="X147" s="17">
        <v>205200</v>
      </c>
      <c r="Y147" s="17">
        <v>0</v>
      </c>
      <c r="Z147" s="17">
        <v>0</v>
      </c>
      <c r="AA147" s="17">
        <v>0</v>
      </c>
      <c r="AB147" s="17">
        <v>0</v>
      </c>
      <c r="AC147" s="17">
        <v>15865159</v>
      </c>
    </row>
    <row r="148" spans="1:29" x14ac:dyDescent="0.3">
      <c r="A148" s="15" t="s">
        <v>289</v>
      </c>
      <c r="B148" s="14" t="s">
        <v>290</v>
      </c>
      <c r="C148" s="14">
        <v>1</v>
      </c>
      <c r="D148" s="14">
        <v>0</v>
      </c>
      <c r="E148" s="17">
        <v>22134126</v>
      </c>
      <c r="F148" s="17">
        <v>0</v>
      </c>
      <c r="G148" s="17">
        <v>0</v>
      </c>
      <c r="H148" s="17">
        <v>3859</v>
      </c>
      <c r="I148" s="17">
        <v>3376146</v>
      </c>
      <c r="J148" s="17">
        <v>2168908</v>
      </c>
      <c r="K148" s="17">
        <v>142828</v>
      </c>
      <c r="L148" s="17">
        <v>0</v>
      </c>
      <c r="M148" s="17">
        <v>0</v>
      </c>
      <c r="N148" s="17">
        <v>0</v>
      </c>
      <c r="O148" s="17">
        <v>0</v>
      </c>
      <c r="P148" s="17">
        <v>1879711</v>
      </c>
      <c r="Q148" s="17">
        <v>326713</v>
      </c>
      <c r="R148" s="17">
        <v>565921</v>
      </c>
      <c r="S148" s="17">
        <v>31638</v>
      </c>
      <c r="T148" s="17">
        <v>13200</v>
      </c>
      <c r="U148" s="17">
        <v>130014</v>
      </c>
      <c r="V148" s="17">
        <v>37106</v>
      </c>
      <c r="W148" s="17">
        <v>0</v>
      </c>
      <c r="X148" s="17">
        <v>213767</v>
      </c>
      <c r="Y148" s="17">
        <v>7236</v>
      </c>
      <c r="Z148" s="17">
        <v>0</v>
      </c>
      <c r="AA148" s="17">
        <v>0</v>
      </c>
      <c r="AB148" s="17">
        <v>0</v>
      </c>
      <c r="AC148" s="17">
        <v>31031173</v>
      </c>
    </row>
    <row r="149" spans="1:29" x14ac:dyDescent="0.3">
      <c r="A149" s="15" t="s">
        <v>291</v>
      </c>
      <c r="B149" s="14" t="s">
        <v>292</v>
      </c>
      <c r="C149" s="14">
        <v>1</v>
      </c>
      <c r="D149" s="14">
        <v>0</v>
      </c>
      <c r="E149" s="17">
        <v>13437056</v>
      </c>
      <c r="F149" s="17">
        <v>0</v>
      </c>
      <c r="G149" s="17">
        <v>0</v>
      </c>
      <c r="H149" s="17">
        <v>0</v>
      </c>
      <c r="I149" s="17">
        <v>2691228</v>
      </c>
      <c r="J149" s="17">
        <v>3554495</v>
      </c>
      <c r="K149" s="17">
        <v>0</v>
      </c>
      <c r="L149" s="17">
        <v>0</v>
      </c>
      <c r="M149" s="17">
        <v>0</v>
      </c>
      <c r="N149" s="17">
        <v>0</v>
      </c>
      <c r="O149" s="17">
        <v>0</v>
      </c>
      <c r="P149" s="17">
        <v>1773837</v>
      </c>
      <c r="Q149" s="17">
        <v>242512</v>
      </c>
      <c r="R149" s="17">
        <v>515936</v>
      </c>
      <c r="S149" s="17">
        <v>45374</v>
      </c>
      <c r="T149" s="17">
        <v>18931</v>
      </c>
      <c r="U149" s="17">
        <v>187216</v>
      </c>
      <c r="V149" s="17">
        <v>47646</v>
      </c>
      <c r="W149" s="17">
        <v>0</v>
      </c>
      <c r="X149" s="17">
        <v>478023</v>
      </c>
      <c r="Y149" s="17">
        <v>0</v>
      </c>
      <c r="Z149" s="17">
        <v>0</v>
      </c>
      <c r="AA149" s="17">
        <v>0</v>
      </c>
      <c r="AB149" s="17">
        <v>0</v>
      </c>
      <c r="AC149" s="17">
        <v>22992254</v>
      </c>
    </row>
    <row r="150" spans="1:29" x14ac:dyDescent="0.3">
      <c r="A150" s="15" t="s">
        <v>293</v>
      </c>
      <c r="B150" s="14" t="s">
        <v>294</v>
      </c>
      <c r="C150" s="14">
        <v>1</v>
      </c>
      <c r="D150" s="14">
        <v>0</v>
      </c>
      <c r="E150" s="17">
        <v>17638819</v>
      </c>
      <c r="F150" s="17">
        <v>0</v>
      </c>
      <c r="G150" s="17">
        <v>0</v>
      </c>
      <c r="H150" s="17">
        <v>39787</v>
      </c>
      <c r="I150" s="17">
        <v>3607853</v>
      </c>
      <c r="J150" s="17">
        <v>4046316</v>
      </c>
      <c r="K150" s="17">
        <v>0</v>
      </c>
      <c r="L150" s="17">
        <v>0</v>
      </c>
      <c r="M150" s="17">
        <v>0</v>
      </c>
      <c r="N150" s="17">
        <v>0</v>
      </c>
      <c r="O150" s="17">
        <v>0</v>
      </c>
      <c r="P150" s="17">
        <v>2752525</v>
      </c>
      <c r="Q150" s="17">
        <v>707803</v>
      </c>
      <c r="R150" s="17">
        <v>398066</v>
      </c>
      <c r="S150" s="17">
        <v>52415</v>
      </c>
      <c r="T150" s="17">
        <v>21869</v>
      </c>
      <c r="U150" s="17">
        <v>210050</v>
      </c>
      <c r="V150" s="17">
        <v>57240</v>
      </c>
      <c r="W150" s="17">
        <v>0</v>
      </c>
      <c r="X150" s="17">
        <v>505505</v>
      </c>
      <c r="Y150" s="17">
        <v>0</v>
      </c>
      <c r="Z150" s="17">
        <v>0</v>
      </c>
      <c r="AA150" s="17">
        <v>0</v>
      </c>
      <c r="AB150" s="17">
        <v>0</v>
      </c>
      <c r="AC150" s="17">
        <v>30038248</v>
      </c>
    </row>
    <row r="151" spans="1:29" x14ac:dyDescent="0.3">
      <c r="A151" s="15" t="s">
        <v>295</v>
      </c>
      <c r="B151" s="14" t="s">
        <v>296</v>
      </c>
      <c r="C151" s="14">
        <v>1</v>
      </c>
      <c r="D151" s="14">
        <v>0</v>
      </c>
      <c r="E151" s="17">
        <v>27011224</v>
      </c>
      <c r="F151" s="17">
        <v>0</v>
      </c>
      <c r="G151" s="17">
        <v>0</v>
      </c>
      <c r="H151" s="17">
        <v>0</v>
      </c>
      <c r="I151" s="17">
        <v>4031427</v>
      </c>
      <c r="J151" s="17">
        <v>4680879</v>
      </c>
      <c r="K151" s="17">
        <v>0</v>
      </c>
      <c r="L151" s="17">
        <v>0</v>
      </c>
      <c r="M151" s="17">
        <v>0</v>
      </c>
      <c r="N151" s="17">
        <v>0</v>
      </c>
      <c r="O151" s="17">
        <v>0</v>
      </c>
      <c r="P151" s="17">
        <v>3417710</v>
      </c>
      <c r="Q151" s="17">
        <v>738273</v>
      </c>
      <c r="R151" s="17">
        <v>959385</v>
      </c>
      <c r="S151" s="17">
        <v>77507</v>
      </c>
      <c r="T151" s="17">
        <v>32338</v>
      </c>
      <c r="U151" s="17">
        <v>292823</v>
      </c>
      <c r="V151" s="17">
        <v>84517</v>
      </c>
      <c r="W151" s="17">
        <v>0</v>
      </c>
      <c r="X151" s="17">
        <v>757049</v>
      </c>
      <c r="Y151" s="17">
        <v>0</v>
      </c>
      <c r="Z151" s="17">
        <v>0</v>
      </c>
      <c r="AA151" s="17">
        <v>0</v>
      </c>
      <c r="AB151" s="17">
        <v>0</v>
      </c>
      <c r="AC151" s="17">
        <v>42083132</v>
      </c>
    </row>
    <row r="152" spans="1:29" x14ac:dyDescent="0.3">
      <c r="A152" s="15" t="s">
        <v>297</v>
      </c>
      <c r="B152" s="14" t="s">
        <v>298</v>
      </c>
      <c r="C152" s="14">
        <v>1</v>
      </c>
      <c r="D152" s="14">
        <v>0</v>
      </c>
      <c r="E152" s="17">
        <v>6926741</v>
      </c>
      <c r="F152" s="17">
        <v>0</v>
      </c>
      <c r="G152" s="17">
        <v>0</v>
      </c>
      <c r="H152" s="17">
        <v>11085</v>
      </c>
      <c r="I152" s="17">
        <v>1149164</v>
      </c>
      <c r="J152" s="17">
        <v>1357118</v>
      </c>
      <c r="K152" s="17">
        <v>0</v>
      </c>
      <c r="L152" s="17">
        <v>0</v>
      </c>
      <c r="M152" s="17">
        <v>0</v>
      </c>
      <c r="N152" s="17">
        <v>0</v>
      </c>
      <c r="O152" s="17">
        <v>0</v>
      </c>
      <c r="P152" s="17">
        <v>1295576</v>
      </c>
      <c r="Q152" s="17">
        <v>85170</v>
      </c>
      <c r="R152" s="17">
        <v>130482</v>
      </c>
      <c r="S152" s="17">
        <v>11295</v>
      </c>
      <c r="T152" s="17">
        <v>4713</v>
      </c>
      <c r="U152" s="17">
        <v>48173</v>
      </c>
      <c r="V152" s="17">
        <v>11276</v>
      </c>
      <c r="W152" s="17">
        <v>0</v>
      </c>
      <c r="X152" s="17">
        <v>84418</v>
      </c>
      <c r="Y152" s="17">
        <v>0</v>
      </c>
      <c r="Z152" s="17">
        <v>0</v>
      </c>
      <c r="AA152" s="17">
        <v>0</v>
      </c>
      <c r="AB152" s="17">
        <v>0</v>
      </c>
      <c r="AC152" s="17">
        <v>11115211</v>
      </c>
    </row>
    <row r="153" spans="1:29" x14ac:dyDescent="0.3">
      <c r="A153" s="15" t="s">
        <v>299</v>
      </c>
      <c r="B153" s="14" t="s">
        <v>300</v>
      </c>
      <c r="C153" s="14">
        <v>1</v>
      </c>
      <c r="D153" s="14">
        <v>0</v>
      </c>
      <c r="E153" s="17">
        <v>35432657</v>
      </c>
      <c r="F153" s="17">
        <v>521511</v>
      </c>
      <c r="G153" s="17">
        <v>0</v>
      </c>
      <c r="H153" s="17">
        <v>0</v>
      </c>
      <c r="I153" s="17">
        <v>3109616</v>
      </c>
      <c r="J153" s="17">
        <v>4423458</v>
      </c>
      <c r="K153" s="17">
        <v>0</v>
      </c>
      <c r="L153" s="17">
        <v>0</v>
      </c>
      <c r="M153" s="17">
        <v>0</v>
      </c>
      <c r="N153" s="17">
        <v>0</v>
      </c>
      <c r="O153" s="17">
        <v>0</v>
      </c>
      <c r="P153" s="17">
        <v>2703239</v>
      </c>
      <c r="Q153" s="17">
        <v>497405</v>
      </c>
      <c r="R153" s="17">
        <v>1366042</v>
      </c>
      <c r="S153" s="17">
        <v>48790</v>
      </c>
      <c r="T153" s="17">
        <v>20356</v>
      </c>
      <c r="U153" s="17">
        <v>175915</v>
      </c>
      <c r="V153" s="17">
        <v>68494</v>
      </c>
      <c r="W153" s="17">
        <v>0</v>
      </c>
      <c r="X153" s="17">
        <v>1068649</v>
      </c>
      <c r="Y153" s="17">
        <v>0</v>
      </c>
      <c r="Z153" s="17">
        <v>0</v>
      </c>
      <c r="AA153" s="17">
        <v>0</v>
      </c>
      <c r="AB153" s="17">
        <v>0</v>
      </c>
      <c r="AC153" s="17">
        <v>49436132</v>
      </c>
    </row>
    <row r="154" spans="1:29" x14ac:dyDescent="0.3">
      <c r="A154" s="15" t="s">
        <v>301</v>
      </c>
      <c r="B154" s="14" t="s">
        <v>302</v>
      </c>
      <c r="C154" s="14">
        <v>1</v>
      </c>
      <c r="D154" s="14">
        <v>0</v>
      </c>
      <c r="E154" s="17">
        <v>27517113</v>
      </c>
      <c r="F154" s="17">
        <v>0</v>
      </c>
      <c r="G154" s="17">
        <v>0</v>
      </c>
      <c r="H154" s="17">
        <v>11110</v>
      </c>
      <c r="I154" s="17">
        <v>7011679</v>
      </c>
      <c r="J154" s="17">
        <v>6638223</v>
      </c>
      <c r="K154" s="17">
        <v>0</v>
      </c>
      <c r="L154" s="17">
        <v>0</v>
      </c>
      <c r="M154" s="17">
        <v>0</v>
      </c>
      <c r="N154" s="17">
        <v>0</v>
      </c>
      <c r="O154" s="17">
        <v>0</v>
      </c>
      <c r="P154" s="17">
        <v>2999866</v>
      </c>
      <c r="Q154" s="17">
        <v>893541</v>
      </c>
      <c r="R154" s="17">
        <v>1269052</v>
      </c>
      <c r="S154" s="17">
        <v>93280</v>
      </c>
      <c r="T154" s="17">
        <v>38919</v>
      </c>
      <c r="U154" s="17">
        <v>343850</v>
      </c>
      <c r="V154" s="17">
        <v>98403</v>
      </c>
      <c r="W154" s="17">
        <v>0</v>
      </c>
      <c r="X154" s="17">
        <v>999000</v>
      </c>
      <c r="Y154" s="17">
        <v>0</v>
      </c>
      <c r="Z154" s="17">
        <v>0</v>
      </c>
      <c r="AA154" s="17">
        <v>0</v>
      </c>
      <c r="AB154" s="17">
        <v>0</v>
      </c>
      <c r="AC154" s="17">
        <v>47914036</v>
      </c>
    </row>
    <row r="155" spans="1:29" x14ac:dyDescent="0.3">
      <c r="A155" s="15" t="s">
        <v>303</v>
      </c>
      <c r="B155" s="14" t="s">
        <v>304</v>
      </c>
      <c r="C155" s="14">
        <v>1</v>
      </c>
      <c r="D155" s="14">
        <v>0</v>
      </c>
      <c r="E155" s="17">
        <v>10550836</v>
      </c>
      <c r="F155" s="17">
        <v>0</v>
      </c>
      <c r="G155" s="17">
        <v>0</v>
      </c>
      <c r="H155" s="17">
        <v>0</v>
      </c>
      <c r="I155" s="17">
        <v>1486611</v>
      </c>
      <c r="J155" s="17">
        <v>2234697</v>
      </c>
      <c r="K155" s="17">
        <v>0</v>
      </c>
      <c r="L155" s="17">
        <v>0</v>
      </c>
      <c r="M155" s="17">
        <v>0</v>
      </c>
      <c r="N155" s="17">
        <v>0</v>
      </c>
      <c r="O155" s="17">
        <v>0</v>
      </c>
      <c r="P155" s="17">
        <v>1377429</v>
      </c>
      <c r="Q155" s="17">
        <v>122719</v>
      </c>
      <c r="R155" s="17">
        <v>469840</v>
      </c>
      <c r="S155" s="17">
        <v>18605</v>
      </c>
      <c r="T155" s="17">
        <v>7763</v>
      </c>
      <c r="U155" s="17">
        <v>74968</v>
      </c>
      <c r="V155" s="17">
        <v>21700</v>
      </c>
      <c r="W155" s="17">
        <v>0</v>
      </c>
      <c r="X155" s="17">
        <v>180158</v>
      </c>
      <c r="Y155" s="17">
        <v>0</v>
      </c>
      <c r="Z155" s="17">
        <v>0</v>
      </c>
      <c r="AA155" s="17">
        <v>0</v>
      </c>
      <c r="AB155" s="17">
        <v>0</v>
      </c>
      <c r="AC155" s="17">
        <v>16545326</v>
      </c>
    </row>
    <row r="156" spans="1:29" x14ac:dyDescent="0.3">
      <c r="A156" s="15" t="s">
        <v>305</v>
      </c>
      <c r="B156" s="14" t="s">
        <v>306</v>
      </c>
      <c r="C156" s="14">
        <v>1</v>
      </c>
      <c r="D156" s="14">
        <v>0</v>
      </c>
      <c r="E156" s="17">
        <v>5362687</v>
      </c>
      <c r="F156" s="17">
        <v>0</v>
      </c>
      <c r="G156" s="17">
        <v>0</v>
      </c>
      <c r="H156" s="17">
        <v>11119</v>
      </c>
      <c r="I156" s="17">
        <v>948535</v>
      </c>
      <c r="J156" s="17">
        <v>514653</v>
      </c>
      <c r="K156" s="17">
        <v>0</v>
      </c>
      <c r="L156" s="17">
        <v>0</v>
      </c>
      <c r="M156" s="17">
        <v>0</v>
      </c>
      <c r="N156" s="17">
        <v>0</v>
      </c>
      <c r="O156" s="17">
        <v>0</v>
      </c>
      <c r="P156" s="17">
        <v>691991</v>
      </c>
      <c r="Q156" s="17">
        <v>83560</v>
      </c>
      <c r="R156" s="17">
        <v>213545</v>
      </c>
      <c r="S156" s="17">
        <v>8194</v>
      </c>
      <c r="T156" s="17">
        <v>3419</v>
      </c>
      <c r="U156" s="17">
        <v>34018</v>
      </c>
      <c r="V156" s="17">
        <v>9213</v>
      </c>
      <c r="W156" s="17">
        <v>0</v>
      </c>
      <c r="X156" s="17">
        <v>81245</v>
      </c>
      <c r="Y156" s="17">
        <v>0</v>
      </c>
      <c r="Z156" s="17">
        <v>0</v>
      </c>
      <c r="AA156" s="17">
        <v>0</v>
      </c>
      <c r="AB156" s="17">
        <v>0</v>
      </c>
      <c r="AC156" s="17">
        <v>7962179</v>
      </c>
    </row>
    <row r="157" spans="1:29" x14ac:dyDescent="0.3">
      <c r="A157" s="15" t="s">
        <v>307</v>
      </c>
      <c r="B157" s="14" t="s">
        <v>308</v>
      </c>
      <c r="C157" s="14">
        <v>1</v>
      </c>
      <c r="D157" s="14">
        <v>0</v>
      </c>
      <c r="E157" s="17">
        <v>17999066</v>
      </c>
      <c r="F157" s="17">
        <v>0</v>
      </c>
      <c r="G157" s="17">
        <v>0</v>
      </c>
      <c r="H157" s="17">
        <v>0</v>
      </c>
      <c r="I157" s="17">
        <v>4266299</v>
      </c>
      <c r="J157" s="17">
        <v>3285504</v>
      </c>
      <c r="K157" s="17">
        <v>0</v>
      </c>
      <c r="L157" s="17">
        <v>0</v>
      </c>
      <c r="M157" s="17">
        <v>0</v>
      </c>
      <c r="N157" s="17">
        <v>0</v>
      </c>
      <c r="O157" s="17">
        <v>0</v>
      </c>
      <c r="P157" s="17">
        <v>2655889</v>
      </c>
      <c r="Q157" s="17">
        <v>772249</v>
      </c>
      <c r="R157" s="17">
        <v>651793</v>
      </c>
      <c r="S157" s="17">
        <v>74855</v>
      </c>
      <c r="T157" s="17">
        <v>31231</v>
      </c>
      <c r="U157" s="17">
        <v>304706</v>
      </c>
      <c r="V157" s="17">
        <v>73403</v>
      </c>
      <c r="W157" s="17">
        <v>0</v>
      </c>
      <c r="X157" s="17">
        <v>912600</v>
      </c>
      <c r="Y157" s="17">
        <v>0</v>
      </c>
      <c r="Z157" s="17">
        <v>0</v>
      </c>
      <c r="AA157" s="17">
        <v>0</v>
      </c>
      <c r="AB157" s="17">
        <v>0</v>
      </c>
      <c r="AC157" s="17">
        <v>31027595</v>
      </c>
    </row>
    <row r="158" spans="1:29" x14ac:dyDescent="0.3">
      <c r="A158" s="15" t="s">
        <v>309</v>
      </c>
      <c r="B158" s="14" t="s">
        <v>310</v>
      </c>
      <c r="C158" s="14">
        <v>1</v>
      </c>
      <c r="D158" s="14">
        <v>0</v>
      </c>
      <c r="E158" s="17">
        <v>14934979</v>
      </c>
      <c r="F158" s="17">
        <v>63051</v>
      </c>
      <c r="G158" s="17">
        <v>0</v>
      </c>
      <c r="H158" s="17">
        <v>0</v>
      </c>
      <c r="I158" s="17">
        <v>803122</v>
      </c>
      <c r="J158" s="17">
        <v>1510513</v>
      </c>
      <c r="K158" s="17">
        <v>0</v>
      </c>
      <c r="L158" s="17">
        <v>0</v>
      </c>
      <c r="M158" s="17">
        <v>0</v>
      </c>
      <c r="N158" s="17">
        <v>0</v>
      </c>
      <c r="O158" s="17">
        <v>0</v>
      </c>
      <c r="P158" s="17">
        <v>1707201</v>
      </c>
      <c r="Q158" s="17">
        <v>42597</v>
      </c>
      <c r="R158" s="17">
        <v>757823</v>
      </c>
      <c r="S158" s="17">
        <v>27533</v>
      </c>
      <c r="T158" s="17">
        <v>11488</v>
      </c>
      <c r="U158" s="17">
        <v>114986</v>
      </c>
      <c r="V158" s="17">
        <v>34026</v>
      </c>
      <c r="W158" s="17">
        <v>0</v>
      </c>
      <c r="X158" s="17">
        <v>260275</v>
      </c>
      <c r="Y158" s="17">
        <v>0</v>
      </c>
      <c r="Z158" s="17">
        <v>0</v>
      </c>
      <c r="AA158" s="17">
        <v>0</v>
      </c>
      <c r="AB158" s="17">
        <v>0</v>
      </c>
      <c r="AC158" s="17">
        <v>20267594</v>
      </c>
    </row>
    <row r="159" spans="1:29" x14ac:dyDescent="0.3">
      <c r="A159" s="15" t="s">
        <v>311</v>
      </c>
      <c r="B159" s="14" t="s">
        <v>312</v>
      </c>
      <c r="C159" s="14">
        <v>1</v>
      </c>
      <c r="D159" s="14">
        <v>0</v>
      </c>
      <c r="E159" s="17">
        <v>44108307</v>
      </c>
      <c r="F159" s="17">
        <v>304288</v>
      </c>
      <c r="G159" s="17">
        <v>0</v>
      </c>
      <c r="H159" s="17">
        <v>0</v>
      </c>
      <c r="I159" s="17">
        <v>5337958</v>
      </c>
      <c r="J159" s="17">
        <v>6891181</v>
      </c>
      <c r="K159" s="17">
        <v>0</v>
      </c>
      <c r="L159" s="17">
        <v>0</v>
      </c>
      <c r="M159" s="17">
        <v>0</v>
      </c>
      <c r="N159" s="17">
        <v>0</v>
      </c>
      <c r="O159" s="17">
        <v>0</v>
      </c>
      <c r="P159" s="17">
        <v>4096245</v>
      </c>
      <c r="Q159" s="17">
        <v>376889</v>
      </c>
      <c r="R159" s="17">
        <v>3407458</v>
      </c>
      <c r="S159" s="17">
        <v>166578</v>
      </c>
      <c r="T159" s="17">
        <v>69500</v>
      </c>
      <c r="U159" s="17">
        <v>473456</v>
      </c>
      <c r="V159" s="17">
        <v>175187</v>
      </c>
      <c r="W159" s="17">
        <v>0</v>
      </c>
      <c r="X159" s="17">
        <v>1968361</v>
      </c>
      <c r="Y159" s="17">
        <v>0</v>
      </c>
      <c r="Z159" s="17">
        <v>0</v>
      </c>
      <c r="AA159" s="17">
        <v>0</v>
      </c>
      <c r="AB159" s="17">
        <v>0</v>
      </c>
      <c r="AC159" s="17">
        <v>67375408</v>
      </c>
    </row>
    <row r="160" spans="1:29" x14ac:dyDescent="0.3">
      <c r="A160" s="15" t="s">
        <v>313</v>
      </c>
      <c r="B160" s="14" t="s">
        <v>314</v>
      </c>
      <c r="C160" s="14">
        <v>1</v>
      </c>
      <c r="D160" s="14">
        <v>0</v>
      </c>
      <c r="E160" s="17">
        <v>38464961</v>
      </c>
      <c r="F160" s="17">
        <v>0</v>
      </c>
      <c r="G160" s="17">
        <v>0</v>
      </c>
      <c r="H160" s="17">
        <v>0</v>
      </c>
      <c r="I160" s="17">
        <v>5590143</v>
      </c>
      <c r="J160" s="17">
        <v>2102731</v>
      </c>
      <c r="K160" s="17">
        <v>0</v>
      </c>
      <c r="L160" s="17">
        <v>0</v>
      </c>
      <c r="M160" s="17">
        <v>0</v>
      </c>
      <c r="N160" s="17">
        <v>0</v>
      </c>
      <c r="O160" s="17">
        <v>0</v>
      </c>
      <c r="P160" s="17">
        <v>4190957</v>
      </c>
      <c r="Q160" s="17">
        <v>1220747</v>
      </c>
      <c r="R160" s="17">
        <v>1442479</v>
      </c>
      <c r="S160" s="17">
        <v>97700</v>
      </c>
      <c r="T160" s="17">
        <v>40763</v>
      </c>
      <c r="U160" s="17">
        <v>390566</v>
      </c>
      <c r="V160" s="17">
        <v>109378</v>
      </c>
      <c r="W160" s="17">
        <v>0</v>
      </c>
      <c r="X160" s="17">
        <v>643437</v>
      </c>
      <c r="Y160" s="17">
        <v>0</v>
      </c>
      <c r="Z160" s="17">
        <v>0</v>
      </c>
      <c r="AA160" s="17">
        <v>0</v>
      </c>
      <c r="AB160" s="17">
        <v>0</v>
      </c>
      <c r="AC160" s="17">
        <v>54293862</v>
      </c>
    </row>
    <row r="161" spans="1:29" x14ac:dyDescent="0.3">
      <c r="A161" s="15" t="s">
        <v>315</v>
      </c>
      <c r="B161" s="14" t="s">
        <v>316</v>
      </c>
      <c r="C161" s="14">
        <v>1</v>
      </c>
      <c r="D161" s="14">
        <v>0</v>
      </c>
      <c r="E161" s="17">
        <v>4366332</v>
      </c>
      <c r="F161" s="17">
        <v>0</v>
      </c>
      <c r="G161" s="17">
        <v>70000</v>
      </c>
      <c r="H161" s="17">
        <v>7883</v>
      </c>
      <c r="I161" s="17">
        <v>546703</v>
      </c>
      <c r="J161" s="17">
        <v>273186</v>
      </c>
      <c r="K161" s="17">
        <v>0</v>
      </c>
      <c r="L161" s="17">
        <v>0</v>
      </c>
      <c r="M161" s="17">
        <v>0</v>
      </c>
      <c r="N161" s="17">
        <v>0</v>
      </c>
      <c r="O161" s="17">
        <v>0</v>
      </c>
      <c r="P161" s="17">
        <v>499751</v>
      </c>
      <c r="Q161" s="17">
        <v>0</v>
      </c>
      <c r="R161" s="17">
        <v>0</v>
      </c>
      <c r="S161" s="17">
        <v>4869</v>
      </c>
      <c r="T161" s="17">
        <v>2031</v>
      </c>
      <c r="U161" s="17">
        <v>19048</v>
      </c>
      <c r="V161" s="17">
        <v>5765</v>
      </c>
      <c r="W161" s="17">
        <v>0</v>
      </c>
      <c r="X161" s="17">
        <v>66424</v>
      </c>
      <c r="Y161" s="17">
        <v>1248</v>
      </c>
      <c r="Z161" s="17">
        <v>0</v>
      </c>
      <c r="AA161" s="17">
        <v>0</v>
      </c>
      <c r="AB161" s="17">
        <v>0</v>
      </c>
      <c r="AC161" s="17">
        <v>5863240</v>
      </c>
    </row>
    <row r="162" spans="1:29" x14ac:dyDescent="0.3">
      <c r="A162" s="15" t="s">
        <v>317</v>
      </c>
      <c r="B162" s="14" t="s">
        <v>318</v>
      </c>
      <c r="C162" s="14">
        <v>1</v>
      </c>
      <c r="D162" s="14">
        <v>0</v>
      </c>
      <c r="E162" s="17">
        <v>458194</v>
      </c>
      <c r="F162" s="17">
        <v>0</v>
      </c>
      <c r="G162" s="17">
        <v>170528</v>
      </c>
      <c r="H162" s="17">
        <v>0</v>
      </c>
      <c r="I162" s="17">
        <v>21573</v>
      </c>
      <c r="J162" s="17">
        <v>5367</v>
      </c>
      <c r="K162" s="17">
        <v>0</v>
      </c>
      <c r="L162" s="17">
        <v>0</v>
      </c>
      <c r="M162" s="17">
        <v>0</v>
      </c>
      <c r="N162" s="17">
        <v>0</v>
      </c>
      <c r="O162" s="17">
        <v>0</v>
      </c>
      <c r="P162" s="17">
        <v>115663</v>
      </c>
      <c r="Q162" s="17">
        <v>0</v>
      </c>
      <c r="R162" s="17">
        <v>0</v>
      </c>
      <c r="S162" s="17">
        <v>2547</v>
      </c>
      <c r="T162" s="17">
        <v>1063</v>
      </c>
      <c r="U162" s="17">
        <v>7922</v>
      </c>
      <c r="V162" s="17">
        <v>0</v>
      </c>
      <c r="W162" s="17">
        <v>0</v>
      </c>
      <c r="X162" s="17">
        <v>13500</v>
      </c>
      <c r="Y162" s="17">
        <v>1555</v>
      </c>
      <c r="Z162" s="17">
        <v>0</v>
      </c>
      <c r="AA162" s="17">
        <v>0</v>
      </c>
      <c r="AB162" s="17">
        <v>0</v>
      </c>
      <c r="AC162" s="17">
        <v>797912</v>
      </c>
    </row>
    <row r="163" spans="1:29" x14ac:dyDescent="0.3">
      <c r="A163" s="15" t="s">
        <v>319</v>
      </c>
      <c r="B163" s="14" t="s">
        <v>320</v>
      </c>
      <c r="C163" s="14">
        <v>1</v>
      </c>
      <c r="D163" s="14">
        <v>0</v>
      </c>
      <c r="E163" s="17">
        <v>948616</v>
      </c>
      <c r="F163" s="17">
        <v>0</v>
      </c>
      <c r="G163" s="17">
        <v>285697</v>
      </c>
      <c r="H163" s="17">
        <v>0</v>
      </c>
      <c r="I163" s="17">
        <v>54240</v>
      </c>
      <c r="J163" s="17">
        <v>84896</v>
      </c>
      <c r="K163" s="17">
        <v>0</v>
      </c>
      <c r="L163" s="17">
        <v>0</v>
      </c>
      <c r="M163" s="17">
        <v>0</v>
      </c>
      <c r="N163" s="17">
        <v>0</v>
      </c>
      <c r="O163" s="17">
        <v>0</v>
      </c>
      <c r="P163" s="17">
        <v>87773</v>
      </c>
      <c r="Q163" s="17">
        <v>0</v>
      </c>
      <c r="R163" s="17">
        <v>0</v>
      </c>
      <c r="S163" s="17">
        <v>1663</v>
      </c>
      <c r="T163" s="17">
        <v>694</v>
      </c>
      <c r="U163" s="17">
        <v>6233</v>
      </c>
      <c r="V163" s="17">
        <v>0</v>
      </c>
      <c r="W163" s="17">
        <v>0</v>
      </c>
      <c r="X163" s="17">
        <v>24300</v>
      </c>
      <c r="Y163" s="17">
        <v>0</v>
      </c>
      <c r="Z163" s="17">
        <v>0</v>
      </c>
      <c r="AA163" s="17">
        <v>0</v>
      </c>
      <c r="AB163" s="17">
        <v>0</v>
      </c>
      <c r="AC163" s="17">
        <v>1494112</v>
      </c>
    </row>
    <row r="164" spans="1:29" x14ac:dyDescent="0.3">
      <c r="A164" s="15" t="s">
        <v>321</v>
      </c>
      <c r="B164" s="14" t="s">
        <v>322</v>
      </c>
      <c r="C164" s="14">
        <v>1</v>
      </c>
      <c r="D164" s="14">
        <v>0</v>
      </c>
      <c r="E164" s="17">
        <v>9780179</v>
      </c>
      <c r="F164" s="17">
        <v>0</v>
      </c>
      <c r="G164" s="17">
        <v>75884</v>
      </c>
      <c r="H164" s="17">
        <v>137</v>
      </c>
      <c r="I164" s="17">
        <v>704184</v>
      </c>
      <c r="J164" s="17">
        <v>1578796</v>
      </c>
      <c r="K164" s="17">
        <v>0</v>
      </c>
      <c r="L164" s="17">
        <v>0</v>
      </c>
      <c r="M164" s="17">
        <v>0</v>
      </c>
      <c r="N164" s="17">
        <v>0</v>
      </c>
      <c r="O164" s="17">
        <v>0</v>
      </c>
      <c r="P164" s="17">
        <v>1112434</v>
      </c>
      <c r="Q164" s="17">
        <v>364868</v>
      </c>
      <c r="R164" s="17">
        <v>0</v>
      </c>
      <c r="S164" s="17">
        <v>10156</v>
      </c>
      <c r="T164" s="17">
        <v>4238</v>
      </c>
      <c r="U164" s="17">
        <v>39202</v>
      </c>
      <c r="V164" s="17">
        <v>13601</v>
      </c>
      <c r="W164" s="17">
        <v>0</v>
      </c>
      <c r="X164" s="17">
        <v>163268</v>
      </c>
      <c r="Y164" s="17">
        <v>0</v>
      </c>
      <c r="Z164" s="17">
        <v>0</v>
      </c>
      <c r="AA164" s="17">
        <v>0</v>
      </c>
      <c r="AB164" s="17">
        <v>0</v>
      </c>
      <c r="AC164" s="17">
        <v>13846947</v>
      </c>
    </row>
    <row r="165" spans="1:29" x14ac:dyDescent="0.3">
      <c r="A165" s="15" t="s">
        <v>323</v>
      </c>
      <c r="B165" s="14" t="s">
        <v>324</v>
      </c>
      <c r="C165" s="14">
        <v>1</v>
      </c>
      <c r="D165" s="14">
        <v>0</v>
      </c>
      <c r="E165" s="17">
        <v>331208</v>
      </c>
      <c r="F165" s="17">
        <v>0</v>
      </c>
      <c r="G165" s="17">
        <v>70000</v>
      </c>
      <c r="H165" s="17">
        <v>101</v>
      </c>
      <c r="I165" s="17">
        <v>14615</v>
      </c>
      <c r="J165" s="17">
        <v>82730</v>
      </c>
      <c r="K165" s="17">
        <v>0</v>
      </c>
      <c r="L165" s="17">
        <v>0</v>
      </c>
      <c r="M165" s="17">
        <v>0</v>
      </c>
      <c r="N165" s="17">
        <v>0</v>
      </c>
      <c r="O165" s="17">
        <v>0</v>
      </c>
      <c r="P165" s="17">
        <v>139971</v>
      </c>
      <c r="Q165" s="17">
        <v>0</v>
      </c>
      <c r="R165" s="17">
        <v>0</v>
      </c>
      <c r="S165" s="17">
        <v>959</v>
      </c>
      <c r="T165" s="17">
        <v>400</v>
      </c>
      <c r="U165" s="17">
        <v>3146</v>
      </c>
      <c r="V165" s="17">
        <v>0</v>
      </c>
      <c r="W165" s="17">
        <v>0</v>
      </c>
      <c r="X165" s="17">
        <v>2700</v>
      </c>
      <c r="Y165" s="17">
        <v>0</v>
      </c>
      <c r="Z165" s="17">
        <v>0</v>
      </c>
      <c r="AA165" s="17">
        <v>0</v>
      </c>
      <c r="AB165" s="17">
        <v>0</v>
      </c>
      <c r="AC165" s="17">
        <v>645830</v>
      </c>
    </row>
    <row r="166" spans="1:29" x14ac:dyDescent="0.3">
      <c r="A166" s="15" t="s">
        <v>325</v>
      </c>
      <c r="B166" s="14" t="s">
        <v>326</v>
      </c>
      <c r="C166" s="14">
        <v>1</v>
      </c>
      <c r="D166" s="14">
        <v>0</v>
      </c>
      <c r="E166" s="17">
        <v>1908481</v>
      </c>
      <c r="F166" s="17">
        <v>0</v>
      </c>
      <c r="G166" s="17">
        <v>150669</v>
      </c>
      <c r="H166" s="17">
        <v>305</v>
      </c>
      <c r="I166" s="17">
        <v>64869</v>
      </c>
      <c r="J166" s="17">
        <v>453875</v>
      </c>
      <c r="K166" s="17">
        <v>0</v>
      </c>
      <c r="L166" s="17">
        <v>0</v>
      </c>
      <c r="M166" s="17">
        <v>0</v>
      </c>
      <c r="N166" s="17">
        <v>0</v>
      </c>
      <c r="O166" s="17">
        <v>0</v>
      </c>
      <c r="P166" s="17">
        <v>451184</v>
      </c>
      <c r="Q166" s="17">
        <v>9452</v>
      </c>
      <c r="R166" s="17">
        <v>0</v>
      </c>
      <c r="S166" s="17">
        <v>12898</v>
      </c>
      <c r="T166" s="17">
        <v>5381</v>
      </c>
      <c r="U166" s="17">
        <v>36232</v>
      </c>
      <c r="V166" s="17">
        <v>0</v>
      </c>
      <c r="W166" s="17">
        <v>0</v>
      </c>
      <c r="X166" s="17">
        <v>405000</v>
      </c>
      <c r="Y166" s="17">
        <v>0</v>
      </c>
      <c r="Z166" s="17">
        <v>0</v>
      </c>
      <c r="AA166" s="17">
        <v>0</v>
      </c>
      <c r="AB166" s="17">
        <v>0</v>
      </c>
      <c r="AC166" s="17">
        <v>3498346</v>
      </c>
    </row>
    <row r="167" spans="1:29" x14ac:dyDescent="0.3">
      <c r="A167" s="15" t="s">
        <v>327</v>
      </c>
      <c r="B167" s="14" t="s">
        <v>328</v>
      </c>
      <c r="C167" s="14">
        <v>1</v>
      </c>
      <c r="D167" s="14">
        <v>0</v>
      </c>
      <c r="E167" s="17">
        <v>797255</v>
      </c>
      <c r="F167" s="17">
        <v>0</v>
      </c>
      <c r="G167" s="17">
        <v>181474</v>
      </c>
      <c r="H167" s="17">
        <v>567</v>
      </c>
      <c r="I167" s="17">
        <v>29162</v>
      </c>
      <c r="J167" s="17">
        <v>52686</v>
      </c>
      <c r="K167" s="17">
        <v>0</v>
      </c>
      <c r="L167" s="17">
        <v>0</v>
      </c>
      <c r="M167" s="17">
        <v>0</v>
      </c>
      <c r="N167" s="17">
        <v>0</v>
      </c>
      <c r="O167" s="17">
        <v>0</v>
      </c>
      <c r="P167" s="17">
        <v>157019</v>
      </c>
      <c r="Q167" s="17">
        <v>0</v>
      </c>
      <c r="R167" s="17">
        <v>11061</v>
      </c>
      <c r="S167" s="17">
        <v>3415</v>
      </c>
      <c r="T167" s="17">
        <v>1425</v>
      </c>
      <c r="U167" s="17">
        <v>12349</v>
      </c>
      <c r="V167" s="17">
        <v>0</v>
      </c>
      <c r="W167" s="17">
        <v>0</v>
      </c>
      <c r="X167" s="17">
        <v>0</v>
      </c>
      <c r="Y167" s="17">
        <v>0</v>
      </c>
      <c r="Z167" s="17">
        <v>0</v>
      </c>
      <c r="AA167" s="17">
        <v>0</v>
      </c>
      <c r="AB167" s="17">
        <v>0</v>
      </c>
      <c r="AC167" s="17">
        <v>1246413</v>
      </c>
    </row>
    <row r="168" spans="1:29" x14ac:dyDescent="0.3">
      <c r="A168" s="15" t="s">
        <v>329</v>
      </c>
      <c r="B168" s="14" t="s">
        <v>330</v>
      </c>
      <c r="C168" s="14">
        <v>1</v>
      </c>
      <c r="D168" s="14">
        <v>0</v>
      </c>
      <c r="E168" s="17">
        <v>5807375</v>
      </c>
      <c r="F168" s="17">
        <v>0</v>
      </c>
      <c r="G168" s="17">
        <v>247326</v>
      </c>
      <c r="H168" s="17">
        <v>0</v>
      </c>
      <c r="I168" s="17">
        <v>498502</v>
      </c>
      <c r="J168" s="17">
        <v>1069201</v>
      </c>
      <c r="K168" s="17">
        <v>166997</v>
      </c>
      <c r="L168" s="17">
        <v>0</v>
      </c>
      <c r="M168" s="17">
        <v>0</v>
      </c>
      <c r="N168" s="17">
        <v>0</v>
      </c>
      <c r="O168" s="17">
        <v>0</v>
      </c>
      <c r="P168" s="17">
        <v>299789</v>
      </c>
      <c r="Q168" s="17">
        <v>56775</v>
      </c>
      <c r="R168" s="17">
        <v>0</v>
      </c>
      <c r="S168" s="17">
        <v>11699</v>
      </c>
      <c r="T168" s="17">
        <v>4881</v>
      </c>
      <c r="U168" s="17">
        <v>43222</v>
      </c>
      <c r="V168" s="17">
        <v>3213</v>
      </c>
      <c r="W168" s="17">
        <v>0</v>
      </c>
      <c r="X168" s="17">
        <v>189000</v>
      </c>
      <c r="Y168" s="17">
        <v>0</v>
      </c>
      <c r="Z168" s="17">
        <v>0</v>
      </c>
      <c r="AA168" s="17">
        <v>0</v>
      </c>
      <c r="AB168" s="17">
        <v>0</v>
      </c>
      <c r="AC168" s="17">
        <v>8397980</v>
      </c>
    </row>
    <row r="169" spans="1:29" x14ac:dyDescent="0.3">
      <c r="A169" s="15" t="s">
        <v>331</v>
      </c>
      <c r="B169" s="14" t="s">
        <v>332</v>
      </c>
      <c r="C169" s="14">
        <v>1</v>
      </c>
      <c r="D169" s="14">
        <v>0</v>
      </c>
      <c r="E169" s="17">
        <v>1833264</v>
      </c>
      <c r="F169" s="17">
        <v>0</v>
      </c>
      <c r="G169" s="17">
        <v>127909</v>
      </c>
      <c r="H169" s="17">
        <v>416</v>
      </c>
      <c r="I169" s="17">
        <v>177083</v>
      </c>
      <c r="J169" s="17">
        <v>438811</v>
      </c>
      <c r="K169" s="17">
        <v>0</v>
      </c>
      <c r="L169" s="17">
        <v>0</v>
      </c>
      <c r="M169" s="17">
        <v>0</v>
      </c>
      <c r="N169" s="17">
        <v>0</v>
      </c>
      <c r="O169" s="17">
        <v>0</v>
      </c>
      <c r="P169" s="17">
        <v>241885</v>
      </c>
      <c r="Q169" s="17">
        <v>40039</v>
      </c>
      <c r="R169" s="17">
        <v>159233</v>
      </c>
      <c r="S169" s="17">
        <v>3760</v>
      </c>
      <c r="T169" s="17">
        <v>1569</v>
      </c>
      <c r="U169" s="17">
        <v>14213</v>
      </c>
      <c r="V169" s="17">
        <v>364</v>
      </c>
      <c r="W169" s="17">
        <v>0</v>
      </c>
      <c r="X169" s="17">
        <v>25138</v>
      </c>
      <c r="Y169" s="17">
        <v>0</v>
      </c>
      <c r="Z169" s="17">
        <v>0</v>
      </c>
      <c r="AA169" s="17">
        <v>0</v>
      </c>
      <c r="AB169" s="17">
        <v>0</v>
      </c>
      <c r="AC169" s="17">
        <v>3063684</v>
      </c>
    </row>
    <row r="170" spans="1:29" x14ac:dyDescent="0.3">
      <c r="A170" s="15" t="s">
        <v>333</v>
      </c>
      <c r="B170" s="14" t="s">
        <v>334</v>
      </c>
      <c r="C170" s="14">
        <v>1</v>
      </c>
      <c r="D170" s="14">
        <v>1</v>
      </c>
      <c r="E170" s="17">
        <v>4680099</v>
      </c>
      <c r="F170" s="17">
        <v>0</v>
      </c>
      <c r="G170" s="17">
        <v>209232</v>
      </c>
      <c r="H170" s="17">
        <v>10683</v>
      </c>
      <c r="I170" s="17">
        <v>390857</v>
      </c>
      <c r="J170" s="17">
        <v>71855</v>
      </c>
      <c r="K170" s="17">
        <v>0</v>
      </c>
      <c r="L170" s="17">
        <v>657838</v>
      </c>
      <c r="M170" s="17">
        <v>0</v>
      </c>
      <c r="N170" s="17">
        <v>0</v>
      </c>
      <c r="O170" s="17">
        <v>0</v>
      </c>
      <c r="P170" s="17">
        <v>576698</v>
      </c>
      <c r="Q170" s="17">
        <v>54905</v>
      </c>
      <c r="R170" s="17">
        <v>26511</v>
      </c>
      <c r="S170" s="17">
        <v>6441</v>
      </c>
      <c r="T170" s="17">
        <v>2688</v>
      </c>
      <c r="U170" s="17">
        <v>24698</v>
      </c>
      <c r="V170" s="17">
        <v>3725</v>
      </c>
      <c r="W170" s="17">
        <v>0</v>
      </c>
      <c r="X170" s="17">
        <v>275680</v>
      </c>
      <c r="Y170" s="17">
        <v>3796</v>
      </c>
      <c r="Z170" s="17">
        <v>0</v>
      </c>
      <c r="AA170" s="17">
        <v>0</v>
      </c>
      <c r="AB170" s="17">
        <v>0</v>
      </c>
      <c r="AC170" s="17">
        <v>6995706</v>
      </c>
    </row>
    <row r="171" spans="1:29" x14ac:dyDescent="0.3">
      <c r="A171" s="15" t="s">
        <v>335</v>
      </c>
      <c r="B171" s="14" t="s">
        <v>336</v>
      </c>
      <c r="C171" s="14">
        <v>1</v>
      </c>
      <c r="D171" s="14">
        <v>0</v>
      </c>
      <c r="E171" s="17">
        <v>7145143</v>
      </c>
      <c r="F171" s="17">
        <v>0</v>
      </c>
      <c r="G171" s="17">
        <v>0</v>
      </c>
      <c r="H171" s="17">
        <v>0</v>
      </c>
      <c r="I171" s="17">
        <v>708742</v>
      </c>
      <c r="J171" s="17">
        <v>634626</v>
      </c>
      <c r="K171" s="17">
        <v>0</v>
      </c>
      <c r="L171" s="17">
        <v>0</v>
      </c>
      <c r="M171" s="17">
        <v>0</v>
      </c>
      <c r="N171" s="17">
        <v>0</v>
      </c>
      <c r="O171" s="17">
        <v>0</v>
      </c>
      <c r="P171" s="17">
        <v>1357577</v>
      </c>
      <c r="Q171" s="17">
        <v>209470</v>
      </c>
      <c r="R171" s="17">
        <v>0</v>
      </c>
      <c r="S171" s="17">
        <v>10696</v>
      </c>
      <c r="T171" s="17">
        <v>4463</v>
      </c>
      <c r="U171" s="17">
        <v>41765</v>
      </c>
      <c r="V171" s="17">
        <v>10108</v>
      </c>
      <c r="W171" s="17">
        <v>0</v>
      </c>
      <c r="X171" s="17">
        <v>97907</v>
      </c>
      <c r="Y171" s="17">
        <v>0</v>
      </c>
      <c r="Z171" s="17">
        <v>0</v>
      </c>
      <c r="AA171" s="17">
        <v>0</v>
      </c>
      <c r="AB171" s="17">
        <v>0</v>
      </c>
      <c r="AC171" s="17">
        <v>10220497</v>
      </c>
    </row>
    <row r="172" spans="1:29" x14ac:dyDescent="0.3">
      <c r="A172" s="15" t="s">
        <v>337</v>
      </c>
      <c r="B172" s="14" t="s">
        <v>338</v>
      </c>
      <c r="C172" s="14">
        <v>1</v>
      </c>
      <c r="D172" s="14">
        <v>0</v>
      </c>
      <c r="E172" s="17">
        <v>5985758</v>
      </c>
      <c r="F172" s="17">
        <v>0</v>
      </c>
      <c r="G172" s="17">
        <v>0</v>
      </c>
      <c r="H172" s="17">
        <v>0</v>
      </c>
      <c r="I172" s="17">
        <v>635526</v>
      </c>
      <c r="J172" s="17">
        <v>1092445</v>
      </c>
      <c r="K172" s="17">
        <v>0</v>
      </c>
      <c r="L172" s="17">
        <v>0</v>
      </c>
      <c r="M172" s="17">
        <v>0</v>
      </c>
      <c r="N172" s="17">
        <v>0</v>
      </c>
      <c r="O172" s="17">
        <v>0</v>
      </c>
      <c r="P172" s="17">
        <v>768690</v>
      </c>
      <c r="Q172" s="17">
        <v>12420</v>
      </c>
      <c r="R172" s="17">
        <v>0</v>
      </c>
      <c r="S172" s="17">
        <v>7730</v>
      </c>
      <c r="T172" s="17">
        <v>3225</v>
      </c>
      <c r="U172" s="17">
        <v>25805</v>
      </c>
      <c r="V172" s="17">
        <v>9440</v>
      </c>
      <c r="W172" s="17">
        <v>0</v>
      </c>
      <c r="X172" s="17">
        <v>264663</v>
      </c>
      <c r="Y172" s="17">
        <v>0</v>
      </c>
      <c r="Z172" s="17">
        <v>0</v>
      </c>
      <c r="AA172" s="17">
        <v>0</v>
      </c>
      <c r="AB172" s="17">
        <v>0</v>
      </c>
      <c r="AC172" s="17">
        <v>8805702</v>
      </c>
    </row>
    <row r="173" spans="1:29" x14ac:dyDescent="0.3">
      <c r="A173" s="15" t="s">
        <v>339</v>
      </c>
      <c r="B173" s="14" t="s">
        <v>340</v>
      </c>
      <c r="C173" s="14">
        <v>1</v>
      </c>
      <c r="D173" s="14">
        <v>0</v>
      </c>
      <c r="E173" s="17">
        <v>20299594</v>
      </c>
      <c r="F173" s="17">
        <v>0</v>
      </c>
      <c r="G173" s="17">
        <v>0</v>
      </c>
      <c r="H173" s="17">
        <v>46523</v>
      </c>
      <c r="I173" s="17">
        <v>1273994</v>
      </c>
      <c r="J173" s="17">
        <v>3930513</v>
      </c>
      <c r="K173" s="17">
        <v>0</v>
      </c>
      <c r="L173" s="17">
        <v>0</v>
      </c>
      <c r="M173" s="17">
        <v>0</v>
      </c>
      <c r="N173" s="17">
        <v>0</v>
      </c>
      <c r="O173" s="17">
        <v>0</v>
      </c>
      <c r="P173" s="17">
        <v>2662636</v>
      </c>
      <c r="Q173" s="17">
        <v>96812</v>
      </c>
      <c r="R173" s="17">
        <v>98062</v>
      </c>
      <c r="S173" s="17">
        <v>20178</v>
      </c>
      <c r="T173" s="17">
        <v>8419</v>
      </c>
      <c r="U173" s="17">
        <v>77414</v>
      </c>
      <c r="V173" s="17">
        <v>29924</v>
      </c>
      <c r="W173" s="17">
        <v>0</v>
      </c>
      <c r="X173" s="17">
        <v>152513</v>
      </c>
      <c r="Y173" s="17">
        <v>32260</v>
      </c>
      <c r="Z173" s="17">
        <v>0</v>
      </c>
      <c r="AA173" s="17">
        <v>0</v>
      </c>
      <c r="AB173" s="17">
        <v>0</v>
      </c>
      <c r="AC173" s="17">
        <v>28728842</v>
      </c>
    </row>
    <row r="174" spans="1:29" x14ac:dyDescent="0.3">
      <c r="A174" s="15" t="s">
        <v>341</v>
      </c>
      <c r="B174" s="14" t="s">
        <v>342</v>
      </c>
      <c r="C174" s="14">
        <v>1</v>
      </c>
      <c r="D174" s="14">
        <v>0</v>
      </c>
      <c r="E174" s="17">
        <v>7136691</v>
      </c>
      <c r="F174" s="17">
        <v>0</v>
      </c>
      <c r="G174" s="17">
        <v>227664</v>
      </c>
      <c r="H174" s="17">
        <v>1076</v>
      </c>
      <c r="I174" s="17">
        <v>560463</v>
      </c>
      <c r="J174" s="17">
        <v>666148</v>
      </c>
      <c r="K174" s="17">
        <v>0</v>
      </c>
      <c r="L174" s="17">
        <v>0</v>
      </c>
      <c r="M174" s="17">
        <v>0</v>
      </c>
      <c r="N174" s="17">
        <v>0</v>
      </c>
      <c r="O174" s="17">
        <v>0</v>
      </c>
      <c r="P174" s="17">
        <v>510617</v>
      </c>
      <c r="Q174" s="17">
        <v>60843</v>
      </c>
      <c r="R174" s="17">
        <v>5180</v>
      </c>
      <c r="S174" s="17">
        <v>17377</v>
      </c>
      <c r="T174" s="17">
        <v>7250</v>
      </c>
      <c r="U174" s="17">
        <v>68560</v>
      </c>
      <c r="V174" s="17">
        <v>1207</v>
      </c>
      <c r="W174" s="17">
        <v>0</v>
      </c>
      <c r="X174" s="17">
        <v>245700</v>
      </c>
      <c r="Y174" s="17">
        <v>0</v>
      </c>
      <c r="Z174" s="17">
        <v>0</v>
      </c>
      <c r="AA174" s="17">
        <v>0</v>
      </c>
      <c r="AB174" s="17">
        <v>0</v>
      </c>
      <c r="AC174" s="17">
        <v>9508776</v>
      </c>
    </row>
    <row r="175" spans="1:29" x14ac:dyDescent="0.3">
      <c r="A175" s="15" t="s">
        <v>343</v>
      </c>
      <c r="B175" s="14" t="s">
        <v>344</v>
      </c>
      <c r="C175" s="14">
        <v>1</v>
      </c>
      <c r="D175" s="14">
        <v>0</v>
      </c>
      <c r="E175" s="17">
        <v>30260754</v>
      </c>
      <c r="F175" s="17">
        <v>0</v>
      </c>
      <c r="G175" s="17">
        <v>0</v>
      </c>
      <c r="H175" s="17">
        <v>0</v>
      </c>
      <c r="I175" s="17">
        <v>2326862</v>
      </c>
      <c r="J175" s="17">
        <v>3762372</v>
      </c>
      <c r="K175" s="17">
        <v>0</v>
      </c>
      <c r="L175" s="17">
        <v>0</v>
      </c>
      <c r="M175" s="17">
        <v>0</v>
      </c>
      <c r="N175" s="17">
        <v>0</v>
      </c>
      <c r="O175" s="17">
        <v>0</v>
      </c>
      <c r="P175" s="17">
        <v>4400707</v>
      </c>
      <c r="Q175" s="17">
        <v>1049208</v>
      </c>
      <c r="R175" s="17">
        <v>261669</v>
      </c>
      <c r="S175" s="17">
        <v>34319</v>
      </c>
      <c r="T175" s="17">
        <v>14319</v>
      </c>
      <c r="U175" s="17">
        <v>133742</v>
      </c>
      <c r="V175" s="17">
        <v>45407</v>
      </c>
      <c r="W175" s="17">
        <v>0</v>
      </c>
      <c r="X175" s="17">
        <v>490300</v>
      </c>
      <c r="Y175" s="17">
        <v>0</v>
      </c>
      <c r="Z175" s="17">
        <v>0</v>
      </c>
      <c r="AA175" s="17">
        <v>0</v>
      </c>
      <c r="AB175" s="17">
        <v>0</v>
      </c>
      <c r="AC175" s="17">
        <v>42779659</v>
      </c>
    </row>
    <row r="176" spans="1:29" x14ac:dyDescent="0.3">
      <c r="A176" s="15" t="s">
        <v>345</v>
      </c>
      <c r="B176" s="14" t="s">
        <v>346</v>
      </c>
      <c r="C176" s="14">
        <v>1</v>
      </c>
      <c r="D176" s="14">
        <v>0</v>
      </c>
      <c r="E176" s="17">
        <v>10647315</v>
      </c>
      <c r="F176" s="17">
        <v>0</v>
      </c>
      <c r="G176" s="17">
        <v>0</v>
      </c>
      <c r="H176" s="17">
        <v>0</v>
      </c>
      <c r="I176" s="17">
        <v>1151893</v>
      </c>
      <c r="J176" s="17">
        <v>2042059</v>
      </c>
      <c r="K176" s="17">
        <v>0</v>
      </c>
      <c r="L176" s="17">
        <v>0</v>
      </c>
      <c r="M176" s="17">
        <v>0</v>
      </c>
      <c r="N176" s="17">
        <v>0</v>
      </c>
      <c r="O176" s="17">
        <v>0</v>
      </c>
      <c r="P176" s="17">
        <v>2099808</v>
      </c>
      <c r="Q176" s="17">
        <v>161112</v>
      </c>
      <c r="R176" s="17">
        <v>0</v>
      </c>
      <c r="S176" s="17">
        <v>11250</v>
      </c>
      <c r="T176" s="17">
        <v>4694</v>
      </c>
      <c r="U176" s="17">
        <v>41532</v>
      </c>
      <c r="V176" s="17">
        <v>15939</v>
      </c>
      <c r="W176" s="17">
        <v>0</v>
      </c>
      <c r="X176" s="17">
        <v>95060</v>
      </c>
      <c r="Y176" s="17">
        <v>0</v>
      </c>
      <c r="Z176" s="17">
        <v>0</v>
      </c>
      <c r="AA176" s="17">
        <v>0</v>
      </c>
      <c r="AB176" s="17">
        <v>0</v>
      </c>
      <c r="AC176" s="17">
        <v>16270662</v>
      </c>
    </row>
    <row r="177" spans="1:29" x14ac:dyDescent="0.3">
      <c r="A177" s="15" t="s">
        <v>347</v>
      </c>
      <c r="B177" s="14" t="s">
        <v>348</v>
      </c>
      <c r="C177" s="14">
        <v>1</v>
      </c>
      <c r="D177" s="14">
        <v>0</v>
      </c>
      <c r="E177" s="17">
        <v>3712520</v>
      </c>
      <c r="F177" s="17">
        <v>0</v>
      </c>
      <c r="G177" s="17">
        <v>88986</v>
      </c>
      <c r="H177" s="17">
        <v>0</v>
      </c>
      <c r="I177" s="17">
        <v>428980</v>
      </c>
      <c r="J177" s="17">
        <v>1020017</v>
      </c>
      <c r="K177" s="17">
        <v>0</v>
      </c>
      <c r="L177" s="17">
        <v>0</v>
      </c>
      <c r="M177" s="17">
        <v>0</v>
      </c>
      <c r="N177" s="17">
        <v>0</v>
      </c>
      <c r="O177" s="17">
        <v>0</v>
      </c>
      <c r="P177" s="17">
        <v>792438</v>
      </c>
      <c r="Q177" s="17">
        <v>1298</v>
      </c>
      <c r="R177" s="17">
        <v>0</v>
      </c>
      <c r="S177" s="17">
        <v>3985</v>
      </c>
      <c r="T177" s="17">
        <v>1663</v>
      </c>
      <c r="U177" s="17">
        <v>14912</v>
      </c>
      <c r="V177" s="17">
        <v>4223</v>
      </c>
      <c r="W177" s="17">
        <v>0</v>
      </c>
      <c r="X177" s="17">
        <v>41103</v>
      </c>
      <c r="Y177" s="17">
        <v>0</v>
      </c>
      <c r="Z177" s="17">
        <v>0</v>
      </c>
      <c r="AA177" s="17">
        <v>0</v>
      </c>
      <c r="AB177" s="17">
        <v>0</v>
      </c>
      <c r="AC177" s="17">
        <v>6110125</v>
      </c>
    </row>
    <row r="178" spans="1:29" x14ac:dyDescent="0.3">
      <c r="A178" s="15" t="s">
        <v>349</v>
      </c>
      <c r="B178" s="14" t="s">
        <v>350</v>
      </c>
      <c r="C178" s="14">
        <v>1</v>
      </c>
      <c r="D178" s="14">
        <v>0</v>
      </c>
      <c r="E178" s="17">
        <v>1088183</v>
      </c>
      <c r="F178" s="17">
        <v>0</v>
      </c>
      <c r="G178" s="17">
        <v>142853</v>
      </c>
      <c r="H178" s="17">
        <v>0</v>
      </c>
      <c r="I178" s="17">
        <v>166734</v>
      </c>
      <c r="J178" s="17">
        <v>258779</v>
      </c>
      <c r="K178" s="17">
        <v>0</v>
      </c>
      <c r="L178" s="17">
        <v>0</v>
      </c>
      <c r="M178" s="17">
        <v>0</v>
      </c>
      <c r="N178" s="17">
        <v>0</v>
      </c>
      <c r="O178" s="17">
        <v>0</v>
      </c>
      <c r="P178" s="17">
        <v>117490</v>
      </c>
      <c r="Q178" s="17">
        <v>0</v>
      </c>
      <c r="R178" s="17">
        <v>0</v>
      </c>
      <c r="S178" s="17">
        <v>1603</v>
      </c>
      <c r="T178" s="17">
        <v>669</v>
      </c>
      <c r="U178" s="17">
        <v>6932</v>
      </c>
      <c r="V178" s="17">
        <v>0</v>
      </c>
      <c r="W178" s="17">
        <v>0</v>
      </c>
      <c r="X178" s="17">
        <v>0</v>
      </c>
      <c r="Y178" s="17">
        <v>845</v>
      </c>
      <c r="Z178" s="17">
        <v>0</v>
      </c>
      <c r="AA178" s="17">
        <v>0</v>
      </c>
      <c r="AB178" s="17">
        <v>0</v>
      </c>
      <c r="AC178" s="17">
        <v>1784088</v>
      </c>
    </row>
    <row r="179" spans="1:29" x14ac:dyDescent="0.3">
      <c r="A179" s="15" t="s">
        <v>351</v>
      </c>
      <c r="B179" s="14" t="s">
        <v>352</v>
      </c>
      <c r="C179" s="14">
        <v>1</v>
      </c>
      <c r="D179" s="14">
        <v>0</v>
      </c>
      <c r="E179" s="17">
        <v>32053660</v>
      </c>
      <c r="F179" s="17">
        <v>0</v>
      </c>
      <c r="G179" s="17">
        <v>0</v>
      </c>
      <c r="H179" s="17">
        <v>0</v>
      </c>
      <c r="I179" s="17">
        <v>3032417</v>
      </c>
      <c r="J179" s="17">
        <v>6481146</v>
      </c>
      <c r="K179" s="17">
        <v>60369</v>
      </c>
      <c r="L179" s="17">
        <v>0</v>
      </c>
      <c r="M179" s="17">
        <v>0</v>
      </c>
      <c r="N179" s="17">
        <v>0</v>
      </c>
      <c r="O179" s="17">
        <v>0</v>
      </c>
      <c r="P179" s="17">
        <v>3477946</v>
      </c>
      <c r="Q179" s="17">
        <v>1636573</v>
      </c>
      <c r="R179" s="17">
        <v>675841</v>
      </c>
      <c r="S179" s="17">
        <v>37105</v>
      </c>
      <c r="T179" s="17">
        <v>15481</v>
      </c>
      <c r="U179" s="17">
        <v>150635</v>
      </c>
      <c r="V179" s="17">
        <v>50532</v>
      </c>
      <c r="W179" s="17">
        <v>0</v>
      </c>
      <c r="X179" s="17">
        <v>1544902</v>
      </c>
      <c r="Y179" s="17">
        <v>0</v>
      </c>
      <c r="Z179" s="17">
        <v>0</v>
      </c>
      <c r="AA179" s="17">
        <v>0</v>
      </c>
      <c r="AB179" s="17">
        <v>0</v>
      </c>
      <c r="AC179" s="17">
        <v>49216607</v>
      </c>
    </row>
    <row r="180" spans="1:29" x14ac:dyDescent="0.3">
      <c r="A180" s="15" t="s">
        <v>353</v>
      </c>
      <c r="B180" s="14" t="s">
        <v>354</v>
      </c>
      <c r="C180" s="14">
        <v>1</v>
      </c>
      <c r="D180" s="14">
        <v>0</v>
      </c>
      <c r="E180" s="17">
        <v>16251006</v>
      </c>
      <c r="F180" s="17">
        <v>0</v>
      </c>
      <c r="G180" s="17">
        <v>0</v>
      </c>
      <c r="H180" s="17">
        <v>0</v>
      </c>
      <c r="I180" s="17">
        <v>2180082</v>
      </c>
      <c r="J180" s="17">
        <v>3190317</v>
      </c>
      <c r="K180" s="17">
        <v>31184</v>
      </c>
      <c r="L180" s="17">
        <v>0</v>
      </c>
      <c r="M180" s="17">
        <v>0</v>
      </c>
      <c r="N180" s="17">
        <v>0</v>
      </c>
      <c r="O180" s="17">
        <v>0</v>
      </c>
      <c r="P180" s="17">
        <v>2546410</v>
      </c>
      <c r="Q180" s="17">
        <v>290552</v>
      </c>
      <c r="R180" s="17">
        <v>68894</v>
      </c>
      <c r="S180" s="17">
        <v>21406</v>
      </c>
      <c r="T180" s="17">
        <v>8931</v>
      </c>
      <c r="U180" s="17">
        <v>84171</v>
      </c>
      <c r="V180" s="17">
        <v>27181</v>
      </c>
      <c r="W180" s="17">
        <v>0</v>
      </c>
      <c r="X180" s="17">
        <v>276595</v>
      </c>
      <c r="Y180" s="17">
        <v>0</v>
      </c>
      <c r="Z180" s="17">
        <v>0</v>
      </c>
      <c r="AA180" s="17">
        <v>0</v>
      </c>
      <c r="AB180" s="17">
        <v>0</v>
      </c>
      <c r="AC180" s="17">
        <v>24976729</v>
      </c>
    </row>
    <row r="181" spans="1:29" x14ac:dyDescent="0.3">
      <c r="A181" s="15" t="s">
        <v>355</v>
      </c>
      <c r="B181" s="14" t="s">
        <v>356</v>
      </c>
      <c r="C181" s="14">
        <v>1</v>
      </c>
      <c r="D181" s="14">
        <v>0</v>
      </c>
      <c r="E181" s="17">
        <v>7533329</v>
      </c>
      <c r="F181" s="17">
        <v>0</v>
      </c>
      <c r="G181" s="17">
        <v>0</v>
      </c>
      <c r="H181" s="17">
        <v>21988</v>
      </c>
      <c r="I181" s="17">
        <v>947223</v>
      </c>
      <c r="J181" s="17">
        <v>1449967</v>
      </c>
      <c r="K181" s="17">
        <v>0</v>
      </c>
      <c r="L181" s="17">
        <v>0</v>
      </c>
      <c r="M181" s="17">
        <v>0</v>
      </c>
      <c r="N181" s="17">
        <v>0</v>
      </c>
      <c r="O181" s="17">
        <v>0</v>
      </c>
      <c r="P181" s="17">
        <v>1164050</v>
      </c>
      <c r="Q181" s="17">
        <v>208901</v>
      </c>
      <c r="R181" s="17">
        <v>168012</v>
      </c>
      <c r="S181" s="17">
        <v>13212</v>
      </c>
      <c r="T181" s="17">
        <v>5513</v>
      </c>
      <c r="U181" s="17">
        <v>52134</v>
      </c>
      <c r="V181" s="17">
        <v>15026</v>
      </c>
      <c r="W181" s="17">
        <v>0</v>
      </c>
      <c r="X181" s="17">
        <v>128256</v>
      </c>
      <c r="Y181" s="17">
        <v>0</v>
      </c>
      <c r="Z181" s="17">
        <v>0</v>
      </c>
      <c r="AA181" s="17">
        <v>0</v>
      </c>
      <c r="AB181" s="17">
        <v>0</v>
      </c>
      <c r="AC181" s="17">
        <v>11707611</v>
      </c>
    </row>
    <row r="182" spans="1:29" x14ac:dyDescent="0.3">
      <c r="A182" s="15" t="s">
        <v>357</v>
      </c>
      <c r="B182" s="14" t="s">
        <v>358</v>
      </c>
      <c r="C182" s="14">
        <v>1</v>
      </c>
      <c r="D182" s="14">
        <v>0</v>
      </c>
      <c r="E182" s="17">
        <v>3220006</v>
      </c>
      <c r="F182" s="17">
        <v>0</v>
      </c>
      <c r="G182" s="17">
        <v>74724</v>
      </c>
      <c r="H182" s="17">
        <v>2345</v>
      </c>
      <c r="I182" s="17">
        <v>372596</v>
      </c>
      <c r="J182" s="17">
        <v>857673</v>
      </c>
      <c r="K182" s="17">
        <v>0</v>
      </c>
      <c r="L182" s="17">
        <v>0</v>
      </c>
      <c r="M182" s="17">
        <v>0</v>
      </c>
      <c r="N182" s="17">
        <v>0</v>
      </c>
      <c r="O182" s="17">
        <v>0</v>
      </c>
      <c r="P182" s="17">
        <v>223974</v>
      </c>
      <c r="Q182" s="17">
        <v>53641</v>
      </c>
      <c r="R182" s="17">
        <v>0</v>
      </c>
      <c r="S182" s="17">
        <v>6381</v>
      </c>
      <c r="T182" s="17">
        <v>2663</v>
      </c>
      <c r="U182" s="17">
        <v>21553</v>
      </c>
      <c r="V182" s="17">
        <v>3103</v>
      </c>
      <c r="W182" s="17">
        <v>0</v>
      </c>
      <c r="X182" s="17">
        <v>48600</v>
      </c>
      <c r="Y182" s="17">
        <v>0</v>
      </c>
      <c r="Z182" s="17">
        <v>0</v>
      </c>
      <c r="AA182" s="17">
        <v>0</v>
      </c>
      <c r="AB182" s="17">
        <v>0</v>
      </c>
      <c r="AC182" s="17">
        <v>4887259</v>
      </c>
    </row>
    <row r="183" spans="1:29" x14ac:dyDescent="0.3">
      <c r="A183" s="15" t="s">
        <v>359</v>
      </c>
      <c r="B183" s="14" t="s">
        <v>360</v>
      </c>
      <c r="C183" s="14">
        <v>1</v>
      </c>
      <c r="D183" s="14">
        <v>0</v>
      </c>
      <c r="E183" s="17">
        <v>11998505</v>
      </c>
      <c r="F183" s="17">
        <v>0</v>
      </c>
      <c r="G183" s="17">
        <v>0</v>
      </c>
      <c r="H183" s="17">
        <v>13634</v>
      </c>
      <c r="I183" s="17">
        <v>2469021</v>
      </c>
      <c r="J183" s="17">
        <v>1186693</v>
      </c>
      <c r="K183" s="17">
        <v>63258</v>
      </c>
      <c r="L183" s="17">
        <v>0</v>
      </c>
      <c r="M183" s="17">
        <v>0</v>
      </c>
      <c r="N183" s="17">
        <v>0</v>
      </c>
      <c r="O183" s="17">
        <v>0</v>
      </c>
      <c r="P183" s="17">
        <v>1716381</v>
      </c>
      <c r="Q183" s="17">
        <v>642016</v>
      </c>
      <c r="R183" s="17">
        <v>193589</v>
      </c>
      <c r="S183" s="17">
        <v>26185</v>
      </c>
      <c r="T183" s="17">
        <v>10925</v>
      </c>
      <c r="U183" s="17">
        <v>96870</v>
      </c>
      <c r="V183" s="17">
        <v>30880</v>
      </c>
      <c r="W183" s="17">
        <v>0</v>
      </c>
      <c r="X183" s="17">
        <v>763594</v>
      </c>
      <c r="Y183" s="17">
        <v>0</v>
      </c>
      <c r="Z183" s="17">
        <v>0</v>
      </c>
      <c r="AA183" s="17">
        <v>0</v>
      </c>
      <c r="AB183" s="17">
        <v>0</v>
      </c>
      <c r="AC183" s="17">
        <v>19211551</v>
      </c>
    </row>
    <row r="184" spans="1:29" x14ac:dyDescent="0.3">
      <c r="A184" s="15" t="s">
        <v>361</v>
      </c>
      <c r="B184" s="14" t="s">
        <v>362</v>
      </c>
      <c r="C184" s="14">
        <v>1</v>
      </c>
      <c r="D184" s="14">
        <v>0</v>
      </c>
      <c r="E184" s="17">
        <v>8199929</v>
      </c>
      <c r="F184" s="17">
        <v>0</v>
      </c>
      <c r="G184" s="17">
        <v>0</v>
      </c>
      <c r="H184" s="17">
        <v>0</v>
      </c>
      <c r="I184" s="17">
        <v>1161618</v>
      </c>
      <c r="J184" s="17">
        <v>860144</v>
      </c>
      <c r="K184" s="17">
        <v>0</v>
      </c>
      <c r="L184" s="17">
        <v>0</v>
      </c>
      <c r="M184" s="17">
        <v>0</v>
      </c>
      <c r="N184" s="17">
        <v>0</v>
      </c>
      <c r="O184" s="17">
        <v>0</v>
      </c>
      <c r="P184" s="17">
        <v>1146996</v>
      </c>
      <c r="Q184" s="17">
        <v>295290</v>
      </c>
      <c r="R184" s="17">
        <v>39305</v>
      </c>
      <c r="S184" s="17">
        <v>10546</v>
      </c>
      <c r="T184" s="17">
        <v>4400</v>
      </c>
      <c r="U184" s="17">
        <v>39727</v>
      </c>
      <c r="V184" s="17">
        <v>13544</v>
      </c>
      <c r="W184" s="17">
        <v>0</v>
      </c>
      <c r="X184" s="17">
        <v>76982</v>
      </c>
      <c r="Y184" s="17">
        <v>0</v>
      </c>
      <c r="Z184" s="17">
        <v>0</v>
      </c>
      <c r="AA184" s="17">
        <v>0</v>
      </c>
      <c r="AB184" s="17">
        <v>0</v>
      </c>
      <c r="AC184" s="17">
        <v>11848481</v>
      </c>
    </row>
    <row r="185" spans="1:29" x14ac:dyDescent="0.3">
      <c r="A185" s="15" t="s">
        <v>363</v>
      </c>
      <c r="B185" s="14" t="s">
        <v>364</v>
      </c>
      <c r="C185" s="14">
        <v>1</v>
      </c>
      <c r="D185" s="14">
        <v>0</v>
      </c>
      <c r="E185" s="17">
        <v>20840841</v>
      </c>
      <c r="F185" s="17">
        <v>0</v>
      </c>
      <c r="G185" s="17">
        <v>729993</v>
      </c>
      <c r="H185" s="17">
        <v>0</v>
      </c>
      <c r="I185" s="17">
        <v>1131144</v>
      </c>
      <c r="J185" s="17">
        <v>2504546</v>
      </c>
      <c r="K185" s="17">
        <v>0</v>
      </c>
      <c r="L185" s="17">
        <v>0</v>
      </c>
      <c r="M185" s="17">
        <v>0</v>
      </c>
      <c r="N185" s="17">
        <v>0</v>
      </c>
      <c r="O185" s="17">
        <v>0</v>
      </c>
      <c r="P185" s="17">
        <v>3574507</v>
      </c>
      <c r="Q185" s="17">
        <v>98201</v>
      </c>
      <c r="R185" s="17">
        <v>496216</v>
      </c>
      <c r="S185" s="17">
        <v>38184</v>
      </c>
      <c r="T185" s="17">
        <v>15931</v>
      </c>
      <c r="U185" s="17">
        <v>137470</v>
      </c>
      <c r="V185" s="17">
        <v>48053</v>
      </c>
      <c r="W185" s="17">
        <v>0</v>
      </c>
      <c r="X185" s="17">
        <v>672719</v>
      </c>
      <c r="Y185" s="17">
        <v>0</v>
      </c>
      <c r="Z185" s="17">
        <v>0</v>
      </c>
      <c r="AA185" s="17">
        <v>0</v>
      </c>
      <c r="AB185" s="17">
        <v>0</v>
      </c>
      <c r="AC185" s="17">
        <v>30287805</v>
      </c>
    </row>
    <row r="186" spans="1:29" x14ac:dyDescent="0.3">
      <c r="A186" s="15" t="s">
        <v>365</v>
      </c>
      <c r="B186" s="14" t="s">
        <v>366</v>
      </c>
      <c r="C186" s="14">
        <v>1</v>
      </c>
      <c r="D186" s="14">
        <v>0</v>
      </c>
      <c r="E186" s="17">
        <v>8634696</v>
      </c>
      <c r="F186" s="17">
        <v>0</v>
      </c>
      <c r="G186" s="17">
        <v>0</v>
      </c>
      <c r="H186" s="17">
        <v>1408</v>
      </c>
      <c r="I186" s="17">
        <v>1440324</v>
      </c>
      <c r="J186" s="17">
        <v>2889630</v>
      </c>
      <c r="K186" s="17">
        <v>0</v>
      </c>
      <c r="L186" s="17">
        <v>0</v>
      </c>
      <c r="M186" s="17">
        <v>0</v>
      </c>
      <c r="N186" s="17">
        <v>0</v>
      </c>
      <c r="O186" s="17">
        <v>0</v>
      </c>
      <c r="P186" s="17">
        <v>1651425</v>
      </c>
      <c r="Q186" s="17">
        <v>21388</v>
      </c>
      <c r="R186" s="17">
        <v>205807</v>
      </c>
      <c r="S186" s="17">
        <v>12314</v>
      </c>
      <c r="T186" s="17">
        <v>5138</v>
      </c>
      <c r="U186" s="17">
        <v>48639</v>
      </c>
      <c r="V186" s="17">
        <v>15416</v>
      </c>
      <c r="W186" s="17">
        <v>0</v>
      </c>
      <c r="X186" s="17">
        <v>80976</v>
      </c>
      <c r="Y186" s="17">
        <v>0</v>
      </c>
      <c r="Z186" s="17">
        <v>0</v>
      </c>
      <c r="AA186" s="17">
        <v>0</v>
      </c>
      <c r="AB186" s="17">
        <v>0</v>
      </c>
      <c r="AC186" s="17">
        <v>15007161</v>
      </c>
    </row>
    <row r="187" spans="1:29" x14ac:dyDescent="0.3">
      <c r="A187" s="15" t="s">
        <v>367</v>
      </c>
      <c r="B187" s="14" t="s">
        <v>368</v>
      </c>
      <c r="C187" s="14">
        <v>1</v>
      </c>
      <c r="D187" s="14">
        <v>0</v>
      </c>
      <c r="E187" s="17">
        <v>4789233</v>
      </c>
      <c r="F187" s="17">
        <v>0</v>
      </c>
      <c r="G187" s="17">
        <v>0</v>
      </c>
      <c r="H187" s="17">
        <v>17285</v>
      </c>
      <c r="I187" s="17">
        <v>521559</v>
      </c>
      <c r="J187" s="17">
        <v>385709</v>
      </c>
      <c r="K187" s="17">
        <v>0</v>
      </c>
      <c r="L187" s="17">
        <v>0</v>
      </c>
      <c r="M187" s="17">
        <v>0</v>
      </c>
      <c r="N187" s="17">
        <v>0</v>
      </c>
      <c r="O187" s="17">
        <v>0</v>
      </c>
      <c r="P187" s="17">
        <v>573852</v>
      </c>
      <c r="Q187" s="17">
        <v>90581</v>
      </c>
      <c r="R187" s="17">
        <v>39675</v>
      </c>
      <c r="S187" s="17">
        <v>5872</v>
      </c>
      <c r="T187" s="17">
        <v>2450</v>
      </c>
      <c r="U187" s="17">
        <v>23650</v>
      </c>
      <c r="V187" s="17">
        <v>7665</v>
      </c>
      <c r="W187" s="17">
        <v>0</v>
      </c>
      <c r="X187" s="17">
        <v>60827</v>
      </c>
      <c r="Y187" s="17">
        <v>0</v>
      </c>
      <c r="Z187" s="17">
        <v>0</v>
      </c>
      <c r="AA187" s="17">
        <v>0</v>
      </c>
      <c r="AB187" s="17">
        <v>0</v>
      </c>
      <c r="AC187" s="17">
        <v>6518358</v>
      </c>
    </row>
    <row r="188" spans="1:29" x14ac:dyDescent="0.3">
      <c r="A188" s="15" t="s">
        <v>369</v>
      </c>
      <c r="B188" s="14" t="s">
        <v>370</v>
      </c>
      <c r="C188" s="14">
        <v>1</v>
      </c>
      <c r="D188" s="14">
        <v>0</v>
      </c>
      <c r="E188" s="17">
        <v>9902812</v>
      </c>
      <c r="F188" s="17">
        <v>0</v>
      </c>
      <c r="G188" s="17">
        <v>0</v>
      </c>
      <c r="H188" s="17">
        <v>26630</v>
      </c>
      <c r="I188" s="17">
        <v>1518890</v>
      </c>
      <c r="J188" s="17">
        <v>2421113</v>
      </c>
      <c r="K188" s="17">
        <v>0</v>
      </c>
      <c r="L188" s="17">
        <v>0</v>
      </c>
      <c r="M188" s="17">
        <v>0</v>
      </c>
      <c r="N188" s="17">
        <v>0</v>
      </c>
      <c r="O188" s="17">
        <v>0</v>
      </c>
      <c r="P188" s="17">
        <v>1658118</v>
      </c>
      <c r="Q188" s="17">
        <v>302974</v>
      </c>
      <c r="R188" s="17">
        <v>447964</v>
      </c>
      <c r="S188" s="17">
        <v>17047</v>
      </c>
      <c r="T188" s="17">
        <v>7113</v>
      </c>
      <c r="U188" s="17">
        <v>69958</v>
      </c>
      <c r="V188" s="17">
        <v>22417</v>
      </c>
      <c r="W188" s="17">
        <v>0</v>
      </c>
      <c r="X188" s="17">
        <v>303372</v>
      </c>
      <c r="Y188" s="17">
        <v>0</v>
      </c>
      <c r="Z188" s="17">
        <v>0</v>
      </c>
      <c r="AA188" s="17">
        <v>0</v>
      </c>
      <c r="AB188" s="17">
        <v>0</v>
      </c>
      <c r="AC188" s="17">
        <v>16698408</v>
      </c>
    </row>
    <row r="189" spans="1:29" x14ac:dyDescent="0.3">
      <c r="A189" s="15" t="s">
        <v>371</v>
      </c>
      <c r="B189" s="14" t="s">
        <v>372</v>
      </c>
      <c r="C189" s="14">
        <v>1</v>
      </c>
      <c r="D189" s="14">
        <v>0</v>
      </c>
      <c r="E189" s="17">
        <v>9690115</v>
      </c>
      <c r="F189" s="17">
        <v>0</v>
      </c>
      <c r="G189" s="17">
        <v>0</v>
      </c>
      <c r="H189" s="17">
        <v>6378</v>
      </c>
      <c r="I189" s="17">
        <v>1286624</v>
      </c>
      <c r="J189" s="17">
        <v>2105580</v>
      </c>
      <c r="K189" s="17">
        <v>0</v>
      </c>
      <c r="L189" s="17">
        <v>0</v>
      </c>
      <c r="M189" s="17">
        <v>0</v>
      </c>
      <c r="N189" s="17">
        <v>0</v>
      </c>
      <c r="O189" s="17">
        <v>0</v>
      </c>
      <c r="P189" s="17">
        <v>1479069</v>
      </c>
      <c r="Q189" s="17">
        <v>77416</v>
      </c>
      <c r="R189" s="17">
        <v>120851</v>
      </c>
      <c r="S189" s="17">
        <v>11355</v>
      </c>
      <c r="T189" s="17">
        <v>4738</v>
      </c>
      <c r="U189" s="17">
        <v>44095</v>
      </c>
      <c r="V189" s="17">
        <v>15371</v>
      </c>
      <c r="W189" s="17">
        <v>0</v>
      </c>
      <c r="X189" s="17">
        <v>111626</v>
      </c>
      <c r="Y189" s="17">
        <v>0</v>
      </c>
      <c r="Z189" s="17">
        <v>0</v>
      </c>
      <c r="AA189" s="17">
        <v>0</v>
      </c>
      <c r="AB189" s="17">
        <v>0</v>
      </c>
      <c r="AC189" s="17">
        <v>14953218</v>
      </c>
    </row>
    <row r="190" spans="1:29" x14ac:dyDescent="0.3">
      <c r="A190" s="15" t="s">
        <v>373</v>
      </c>
      <c r="B190" s="14" t="s">
        <v>374</v>
      </c>
      <c r="C190" s="14">
        <v>1</v>
      </c>
      <c r="D190" s="14">
        <v>0</v>
      </c>
      <c r="E190" s="17">
        <v>7696252</v>
      </c>
      <c r="F190" s="17">
        <v>0</v>
      </c>
      <c r="G190" s="17">
        <v>0</v>
      </c>
      <c r="H190" s="17">
        <v>17479</v>
      </c>
      <c r="I190" s="17">
        <v>980600</v>
      </c>
      <c r="J190" s="17">
        <v>578717</v>
      </c>
      <c r="K190" s="17">
        <v>0</v>
      </c>
      <c r="L190" s="17">
        <v>0</v>
      </c>
      <c r="M190" s="17">
        <v>0</v>
      </c>
      <c r="N190" s="17">
        <v>0</v>
      </c>
      <c r="O190" s="17">
        <v>0</v>
      </c>
      <c r="P190" s="17">
        <v>1198848</v>
      </c>
      <c r="Q190" s="17">
        <v>16962</v>
      </c>
      <c r="R190" s="17">
        <v>234676</v>
      </c>
      <c r="S190" s="17">
        <v>9377</v>
      </c>
      <c r="T190" s="17">
        <v>3913</v>
      </c>
      <c r="U190" s="17">
        <v>36173</v>
      </c>
      <c r="V190" s="17">
        <v>11771</v>
      </c>
      <c r="W190" s="17">
        <v>0</v>
      </c>
      <c r="X190" s="17">
        <v>96617</v>
      </c>
      <c r="Y190" s="17">
        <v>0</v>
      </c>
      <c r="Z190" s="17">
        <v>0</v>
      </c>
      <c r="AA190" s="17">
        <v>0</v>
      </c>
      <c r="AB190" s="17">
        <v>0</v>
      </c>
      <c r="AC190" s="17">
        <v>10881385</v>
      </c>
    </row>
    <row r="191" spans="1:29" x14ac:dyDescent="0.3">
      <c r="A191" s="15" t="s">
        <v>375</v>
      </c>
      <c r="B191" s="14" t="s">
        <v>376</v>
      </c>
      <c r="C191" s="14">
        <v>1</v>
      </c>
      <c r="D191" s="14">
        <v>0</v>
      </c>
      <c r="E191" s="17">
        <v>9288836</v>
      </c>
      <c r="F191" s="17">
        <v>0</v>
      </c>
      <c r="G191" s="17">
        <v>0</v>
      </c>
      <c r="H191" s="17">
        <v>0</v>
      </c>
      <c r="I191" s="17">
        <v>1564077</v>
      </c>
      <c r="J191" s="17">
        <v>1839645</v>
      </c>
      <c r="K191" s="17">
        <v>0</v>
      </c>
      <c r="L191" s="17">
        <v>0</v>
      </c>
      <c r="M191" s="17">
        <v>0</v>
      </c>
      <c r="N191" s="17">
        <v>0</v>
      </c>
      <c r="O191" s="17">
        <v>0</v>
      </c>
      <c r="P191" s="17">
        <v>1394381</v>
      </c>
      <c r="Q191" s="17">
        <v>150120</v>
      </c>
      <c r="R191" s="17">
        <v>287496</v>
      </c>
      <c r="S191" s="17">
        <v>12658</v>
      </c>
      <c r="T191" s="17">
        <v>5281</v>
      </c>
      <c r="U191" s="17">
        <v>49280</v>
      </c>
      <c r="V191" s="17">
        <v>15398</v>
      </c>
      <c r="W191" s="17">
        <v>0</v>
      </c>
      <c r="X191" s="17">
        <v>195381</v>
      </c>
      <c r="Y191" s="17">
        <v>0</v>
      </c>
      <c r="Z191" s="17">
        <v>0</v>
      </c>
      <c r="AA191" s="17">
        <v>0</v>
      </c>
      <c r="AB191" s="17">
        <v>0</v>
      </c>
      <c r="AC191" s="17">
        <v>14802553</v>
      </c>
    </row>
    <row r="192" spans="1:29" x14ac:dyDescent="0.3">
      <c r="A192" s="15" t="s">
        <v>377</v>
      </c>
      <c r="B192" s="14" t="s">
        <v>378</v>
      </c>
      <c r="C192" s="14">
        <v>1</v>
      </c>
      <c r="D192" s="14">
        <v>0</v>
      </c>
      <c r="E192" s="17">
        <v>11050094</v>
      </c>
      <c r="F192" s="17">
        <v>0</v>
      </c>
      <c r="G192" s="17">
        <v>184142</v>
      </c>
      <c r="H192" s="17">
        <v>4406</v>
      </c>
      <c r="I192" s="17">
        <v>1540361</v>
      </c>
      <c r="J192" s="17">
        <v>1093617</v>
      </c>
      <c r="K192" s="17">
        <v>142636</v>
      </c>
      <c r="L192" s="17">
        <v>0</v>
      </c>
      <c r="M192" s="17">
        <v>0</v>
      </c>
      <c r="N192" s="17">
        <v>0</v>
      </c>
      <c r="O192" s="17">
        <v>0</v>
      </c>
      <c r="P192" s="17">
        <v>1253181</v>
      </c>
      <c r="Q192" s="17">
        <v>182755</v>
      </c>
      <c r="R192" s="17">
        <v>575709</v>
      </c>
      <c r="S192" s="17">
        <v>17811</v>
      </c>
      <c r="T192" s="17">
        <v>7431</v>
      </c>
      <c r="U192" s="17">
        <v>71065</v>
      </c>
      <c r="V192" s="17">
        <v>16976</v>
      </c>
      <c r="W192" s="17">
        <v>0</v>
      </c>
      <c r="X192" s="17">
        <v>257344</v>
      </c>
      <c r="Y192" s="17">
        <v>0</v>
      </c>
      <c r="Z192" s="17">
        <v>0</v>
      </c>
      <c r="AA192" s="17">
        <v>0</v>
      </c>
      <c r="AB192" s="17">
        <v>0</v>
      </c>
      <c r="AC192" s="17">
        <v>16397528</v>
      </c>
    </row>
    <row r="193" spans="1:29" x14ac:dyDescent="0.3">
      <c r="A193" s="15" t="s">
        <v>379</v>
      </c>
      <c r="B193" s="14" t="s">
        <v>380</v>
      </c>
      <c r="C193" s="14">
        <v>1</v>
      </c>
      <c r="D193" s="14">
        <v>0</v>
      </c>
      <c r="E193" s="17">
        <v>11170779</v>
      </c>
      <c r="F193" s="17">
        <v>0</v>
      </c>
      <c r="G193" s="17">
        <v>188575</v>
      </c>
      <c r="H193" s="17">
        <v>12801</v>
      </c>
      <c r="I193" s="17">
        <v>1407605</v>
      </c>
      <c r="J193" s="17">
        <v>2168364</v>
      </c>
      <c r="K193" s="17">
        <v>464505</v>
      </c>
      <c r="L193" s="17">
        <v>0</v>
      </c>
      <c r="M193" s="17">
        <v>0</v>
      </c>
      <c r="N193" s="17">
        <v>0</v>
      </c>
      <c r="O193" s="17">
        <v>0</v>
      </c>
      <c r="P193" s="17">
        <v>1357223</v>
      </c>
      <c r="Q193" s="17">
        <v>124577</v>
      </c>
      <c r="R193" s="17">
        <v>639762</v>
      </c>
      <c r="S193" s="17">
        <v>19983</v>
      </c>
      <c r="T193" s="17">
        <v>8338</v>
      </c>
      <c r="U193" s="17">
        <v>78871</v>
      </c>
      <c r="V193" s="17">
        <v>17174</v>
      </c>
      <c r="W193" s="17">
        <v>0</v>
      </c>
      <c r="X193" s="17">
        <v>318367</v>
      </c>
      <c r="Y193" s="17">
        <v>0</v>
      </c>
      <c r="Z193" s="17">
        <v>0</v>
      </c>
      <c r="AA193" s="17">
        <v>0</v>
      </c>
      <c r="AB193" s="17">
        <v>0</v>
      </c>
      <c r="AC193" s="17">
        <v>17976924</v>
      </c>
    </row>
    <row r="194" spans="1:29" x14ac:dyDescent="0.3">
      <c r="A194" s="15" t="s">
        <v>381</v>
      </c>
      <c r="B194" s="14" t="s">
        <v>382</v>
      </c>
      <c r="C194" s="14">
        <v>1</v>
      </c>
      <c r="D194" s="14">
        <v>0</v>
      </c>
      <c r="E194" s="17">
        <v>7300554</v>
      </c>
      <c r="F194" s="17">
        <v>0</v>
      </c>
      <c r="G194" s="17">
        <v>166717</v>
      </c>
      <c r="H194" s="17">
        <v>0</v>
      </c>
      <c r="I194" s="17">
        <v>1271214</v>
      </c>
      <c r="J194" s="17">
        <v>1359901</v>
      </c>
      <c r="K194" s="17">
        <v>0</v>
      </c>
      <c r="L194" s="17">
        <v>0</v>
      </c>
      <c r="M194" s="17">
        <v>0</v>
      </c>
      <c r="N194" s="17">
        <v>0</v>
      </c>
      <c r="O194" s="17">
        <v>0</v>
      </c>
      <c r="P194" s="17">
        <v>1112491</v>
      </c>
      <c r="Q194" s="17">
        <v>47510</v>
      </c>
      <c r="R194" s="17">
        <v>384467</v>
      </c>
      <c r="S194" s="17">
        <v>17452</v>
      </c>
      <c r="T194" s="17">
        <v>7281</v>
      </c>
      <c r="U194" s="17">
        <v>70366</v>
      </c>
      <c r="V194" s="17">
        <v>15422</v>
      </c>
      <c r="W194" s="17">
        <v>0</v>
      </c>
      <c r="X194" s="17">
        <v>120164</v>
      </c>
      <c r="Y194" s="17">
        <v>0</v>
      </c>
      <c r="Z194" s="17">
        <v>0</v>
      </c>
      <c r="AA194" s="17">
        <v>0</v>
      </c>
      <c r="AB194" s="17">
        <v>0</v>
      </c>
      <c r="AC194" s="17">
        <v>11873539</v>
      </c>
    </row>
    <row r="195" spans="1:29" x14ac:dyDescent="0.3">
      <c r="A195" s="15" t="s">
        <v>383</v>
      </c>
      <c r="B195" s="14" t="s">
        <v>384</v>
      </c>
      <c r="C195" s="14">
        <v>1</v>
      </c>
      <c r="D195" s="14">
        <v>0</v>
      </c>
      <c r="E195" s="17">
        <v>8958655</v>
      </c>
      <c r="F195" s="17">
        <v>0</v>
      </c>
      <c r="G195" s="17">
        <v>281504</v>
      </c>
      <c r="H195" s="17">
        <v>22255</v>
      </c>
      <c r="I195" s="17">
        <v>1763069</v>
      </c>
      <c r="J195" s="17">
        <v>1785985</v>
      </c>
      <c r="K195" s="17">
        <v>0</v>
      </c>
      <c r="L195" s="17">
        <v>0</v>
      </c>
      <c r="M195" s="17">
        <v>0</v>
      </c>
      <c r="N195" s="17">
        <v>0</v>
      </c>
      <c r="O195" s="17">
        <v>0</v>
      </c>
      <c r="P195" s="17">
        <v>1100617</v>
      </c>
      <c r="Q195" s="17">
        <v>82810</v>
      </c>
      <c r="R195" s="17">
        <v>289708</v>
      </c>
      <c r="S195" s="17">
        <v>17212</v>
      </c>
      <c r="T195" s="17">
        <v>7181</v>
      </c>
      <c r="U195" s="17">
        <v>65298</v>
      </c>
      <c r="V195" s="17">
        <v>17601</v>
      </c>
      <c r="W195" s="17">
        <v>0</v>
      </c>
      <c r="X195" s="17">
        <v>282218</v>
      </c>
      <c r="Y195" s="17">
        <v>0</v>
      </c>
      <c r="Z195" s="17">
        <v>0</v>
      </c>
      <c r="AA195" s="17">
        <v>0</v>
      </c>
      <c r="AB195" s="17">
        <v>0</v>
      </c>
      <c r="AC195" s="17">
        <v>14674113</v>
      </c>
    </row>
    <row r="196" spans="1:29" x14ac:dyDescent="0.3">
      <c r="A196" s="15" t="s">
        <v>385</v>
      </c>
      <c r="B196" s="14" t="s">
        <v>386</v>
      </c>
      <c r="C196" s="14">
        <v>1</v>
      </c>
      <c r="D196" s="14">
        <v>0</v>
      </c>
      <c r="E196" s="17">
        <v>1718045</v>
      </c>
      <c r="F196" s="17">
        <v>0</v>
      </c>
      <c r="G196" s="17">
        <v>210056</v>
      </c>
      <c r="H196" s="17">
        <v>0</v>
      </c>
      <c r="I196" s="17">
        <v>150543</v>
      </c>
      <c r="J196" s="17">
        <v>203361</v>
      </c>
      <c r="K196" s="17">
        <v>0</v>
      </c>
      <c r="L196" s="17">
        <v>0</v>
      </c>
      <c r="M196" s="17">
        <v>0</v>
      </c>
      <c r="N196" s="17">
        <v>0</v>
      </c>
      <c r="O196" s="17">
        <v>0</v>
      </c>
      <c r="P196" s="17">
        <v>248487</v>
      </c>
      <c r="Q196" s="17">
        <v>22171</v>
      </c>
      <c r="R196" s="17">
        <v>10274</v>
      </c>
      <c r="S196" s="17">
        <v>5632</v>
      </c>
      <c r="T196" s="17">
        <v>2350</v>
      </c>
      <c r="U196" s="17">
        <v>23708</v>
      </c>
      <c r="V196" s="17">
        <v>0</v>
      </c>
      <c r="W196" s="17">
        <v>0</v>
      </c>
      <c r="X196" s="17">
        <v>45900</v>
      </c>
      <c r="Y196" s="17">
        <v>0</v>
      </c>
      <c r="Z196" s="17">
        <v>0</v>
      </c>
      <c r="AA196" s="17">
        <v>0</v>
      </c>
      <c r="AB196" s="17">
        <v>0</v>
      </c>
      <c r="AC196" s="17">
        <v>2640527</v>
      </c>
    </row>
    <row r="197" spans="1:29" x14ac:dyDescent="0.3">
      <c r="A197" s="15" t="s">
        <v>387</v>
      </c>
      <c r="B197" s="14" t="s">
        <v>388</v>
      </c>
      <c r="C197" s="14">
        <v>1</v>
      </c>
      <c r="D197" s="14">
        <v>0</v>
      </c>
      <c r="E197" s="17">
        <v>1105560</v>
      </c>
      <c r="F197" s="17">
        <v>0</v>
      </c>
      <c r="G197" s="17">
        <v>200976</v>
      </c>
      <c r="H197" s="17">
        <v>0</v>
      </c>
      <c r="I197" s="17">
        <v>52100</v>
      </c>
      <c r="J197" s="17">
        <v>89464</v>
      </c>
      <c r="K197" s="17">
        <v>0</v>
      </c>
      <c r="L197" s="17">
        <v>0</v>
      </c>
      <c r="M197" s="17">
        <v>0</v>
      </c>
      <c r="N197" s="17">
        <v>0</v>
      </c>
      <c r="O197" s="17">
        <v>0</v>
      </c>
      <c r="P197" s="17">
        <v>143906</v>
      </c>
      <c r="Q197" s="17">
        <v>8160</v>
      </c>
      <c r="R197" s="17">
        <v>0</v>
      </c>
      <c r="S197" s="17">
        <v>4539</v>
      </c>
      <c r="T197" s="17">
        <v>1894</v>
      </c>
      <c r="U197" s="17">
        <v>17417</v>
      </c>
      <c r="V197" s="17">
        <v>0</v>
      </c>
      <c r="W197" s="17">
        <v>0</v>
      </c>
      <c r="X197" s="17">
        <v>0</v>
      </c>
      <c r="Y197" s="17">
        <v>0</v>
      </c>
      <c r="Z197" s="17">
        <v>0</v>
      </c>
      <c r="AA197" s="17">
        <v>0</v>
      </c>
      <c r="AB197" s="17">
        <v>0</v>
      </c>
      <c r="AC197" s="17">
        <v>1624016</v>
      </c>
    </row>
    <row r="198" spans="1:29" x14ac:dyDescent="0.3">
      <c r="A198" s="15" t="s">
        <v>389</v>
      </c>
      <c r="B198" s="14" t="s">
        <v>390</v>
      </c>
      <c r="C198" s="14">
        <v>1</v>
      </c>
      <c r="D198" s="14">
        <v>0</v>
      </c>
      <c r="E198" s="17">
        <v>486970</v>
      </c>
      <c r="F198" s="17">
        <v>0</v>
      </c>
      <c r="G198" s="17">
        <v>223843</v>
      </c>
      <c r="H198" s="17">
        <v>0</v>
      </c>
      <c r="I198" s="17">
        <v>24179</v>
      </c>
      <c r="J198" s="17">
        <v>21195</v>
      </c>
      <c r="K198" s="17">
        <v>0</v>
      </c>
      <c r="L198" s="17">
        <v>0</v>
      </c>
      <c r="M198" s="17">
        <v>0</v>
      </c>
      <c r="N198" s="17">
        <v>0</v>
      </c>
      <c r="O198" s="17">
        <v>0</v>
      </c>
      <c r="P198" s="17">
        <v>91951</v>
      </c>
      <c r="Q198" s="17">
        <v>0</v>
      </c>
      <c r="R198" s="17">
        <v>0</v>
      </c>
      <c r="S198" s="17">
        <v>1708</v>
      </c>
      <c r="T198" s="17">
        <v>713</v>
      </c>
      <c r="U198" s="17">
        <v>6582</v>
      </c>
      <c r="V198" s="17">
        <v>0</v>
      </c>
      <c r="W198" s="17">
        <v>0</v>
      </c>
      <c r="X198" s="17">
        <v>0</v>
      </c>
      <c r="Y198" s="17">
        <v>0</v>
      </c>
      <c r="Z198" s="17">
        <v>0</v>
      </c>
      <c r="AA198" s="17">
        <v>0</v>
      </c>
      <c r="AB198" s="17">
        <v>0</v>
      </c>
      <c r="AC198" s="17">
        <v>857141</v>
      </c>
    </row>
    <row r="199" spans="1:29" x14ac:dyDescent="0.3">
      <c r="A199" s="15" t="s">
        <v>391</v>
      </c>
      <c r="B199" s="14" t="s">
        <v>392</v>
      </c>
      <c r="C199" s="14">
        <v>1</v>
      </c>
      <c r="D199" s="14">
        <v>0</v>
      </c>
      <c r="E199" s="17">
        <v>335257</v>
      </c>
      <c r="F199" s="17">
        <v>0</v>
      </c>
      <c r="G199" s="17">
        <v>180008</v>
      </c>
      <c r="H199" s="17">
        <v>0</v>
      </c>
      <c r="I199" s="17">
        <v>31483</v>
      </c>
      <c r="J199" s="17">
        <v>59155</v>
      </c>
      <c r="K199" s="17">
        <v>0</v>
      </c>
      <c r="L199" s="17">
        <v>0</v>
      </c>
      <c r="M199" s="17">
        <v>0</v>
      </c>
      <c r="N199" s="17">
        <v>0</v>
      </c>
      <c r="O199" s="17">
        <v>0</v>
      </c>
      <c r="P199" s="17">
        <v>33157</v>
      </c>
      <c r="Q199" s="17">
        <v>0</v>
      </c>
      <c r="R199" s="17">
        <v>0</v>
      </c>
      <c r="S199" s="17">
        <v>1094</v>
      </c>
      <c r="T199" s="17">
        <v>456</v>
      </c>
      <c r="U199" s="17">
        <v>4427</v>
      </c>
      <c r="V199" s="17">
        <v>0</v>
      </c>
      <c r="W199" s="17">
        <v>0</v>
      </c>
      <c r="X199" s="17">
        <v>18900</v>
      </c>
      <c r="Y199" s="17">
        <v>0</v>
      </c>
      <c r="Z199" s="17">
        <v>0</v>
      </c>
      <c r="AA199" s="17">
        <v>0</v>
      </c>
      <c r="AB199" s="17">
        <v>0</v>
      </c>
      <c r="AC199" s="17">
        <v>663937</v>
      </c>
    </row>
    <row r="200" spans="1:29" x14ac:dyDescent="0.3">
      <c r="A200" s="15" t="s">
        <v>393</v>
      </c>
      <c r="B200" s="14" t="s">
        <v>394</v>
      </c>
      <c r="C200" s="14">
        <v>1</v>
      </c>
      <c r="D200" s="14">
        <v>0</v>
      </c>
      <c r="E200" s="17">
        <v>270524</v>
      </c>
      <c r="F200" s="17">
        <v>0</v>
      </c>
      <c r="G200" s="17">
        <v>202087</v>
      </c>
      <c r="H200" s="17">
        <v>0</v>
      </c>
      <c r="I200" s="17">
        <v>8523</v>
      </c>
      <c r="J200" s="17">
        <v>7941</v>
      </c>
      <c r="K200" s="17">
        <v>0</v>
      </c>
      <c r="L200" s="17">
        <v>0</v>
      </c>
      <c r="M200" s="17">
        <v>0</v>
      </c>
      <c r="N200" s="17">
        <v>0</v>
      </c>
      <c r="O200" s="17">
        <v>0</v>
      </c>
      <c r="P200" s="17">
        <v>71419</v>
      </c>
      <c r="Q200" s="17">
        <v>0</v>
      </c>
      <c r="R200" s="17">
        <v>0</v>
      </c>
      <c r="S200" s="17">
        <v>989</v>
      </c>
      <c r="T200" s="17">
        <v>413</v>
      </c>
      <c r="U200" s="17">
        <v>3379</v>
      </c>
      <c r="V200" s="17">
        <v>0</v>
      </c>
      <c r="W200" s="17">
        <v>0</v>
      </c>
      <c r="X200" s="17">
        <v>0</v>
      </c>
      <c r="Y200" s="17">
        <v>0</v>
      </c>
      <c r="Z200" s="17">
        <v>0</v>
      </c>
      <c r="AA200" s="17">
        <v>0</v>
      </c>
      <c r="AB200" s="17">
        <v>0</v>
      </c>
      <c r="AC200" s="17">
        <v>565275</v>
      </c>
    </row>
    <row r="201" spans="1:29" x14ac:dyDescent="0.3">
      <c r="A201" s="15" t="s">
        <v>395</v>
      </c>
      <c r="B201" s="14" t="s">
        <v>396</v>
      </c>
      <c r="C201" s="14">
        <v>1</v>
      </c>
      <c r="D201" s="14">
        <v>0</v>
      </c>
      <c r="E201" s="17">
        <v>880299</v>
      </c>
      <c r="F201" s="17">
        <v>0</v>
      </c>
      <c r="G201" s="17">
        <v>207132</v>
      </c>
      <c r="H201" s="17">
        <v>0</v>
      </c>
      <c r="I201" s="17">
        <v>81264</v>
      </c>
      <c r="J201" s="17">
        <v>115523</v>
      </c>
      <c r="K201" s="17">
        <v>0</v>
      </c>
      <c r="L201" s="17">
        <v>0</v>
      </c>
      <c r="M201" s="17">
        <v>0</v>
      </c>
      <c r="N201" s="17">
        <v>0</v>
      </c>
      <c r="O201" s="17">
        <v>0</v>
      </c>
      <c r="P201" s="17">
        <v>157138</v>
      </c>
      <c r="Q201" s="17">
        <v>0</v>
      </c>
      <c r="R201" s="17">
        <v>0</v>
      </c>
      <c r="S201" s="17">
        <v>2007</v>
      </c>
      <c r="T201" s="17">
        <v>838</v>
      </c>
      <c r="U201" s="17">
        <v>6641</v>
      </c>
      <c r="V201" s="17">
        <v>0</v>
      </c>
      <c r="W201" s="17">
        <v>0</v>
      </c>
      <c r="X201" s="17">
        <v>0</v>
      </c>
      <c r="Y201" s="17">
        <v>0</v>
      </c>
      <c r="Z201" s="17">
        <v>0</v>
      </c>
      <c r="AA201" s="17">
        <v>0</v>
      </c>
      <c r="AB201" s="17">
        <v>0</v>
      </c>
      <c r="AC201" s="17">
        <v>1450842</v>
      </c>
    </row>
    <row r="202" spans="1:29" x14ac:dyDescent="0.3">
      <c r="A202" s="15" t="s">
        <v>397</v>
      </c>
      <c r="B202" s="14" t="s">
        <v>398</v>
      </c>
      <c r="C202" s="14">
        <v>1</v>
      </c>
      <c r="D202" s="14">
        <v>0</v>
      </c>
      <c r="E202" s="17">
        <v>7763174</v>
      </c>
      <c r="F202" s="17">
        <v>0</v>
      </c>
      <c r="G202" s="17">
        <v>0</v>
      </c>
      <c r="H202" s="17">
        <v>0</v>
      </c>
      <c r="I202" s="17">
        <v>1356094</v>
      </c>
      <c r="J202" s="17">
        <v>1355557</v>
      </c>
      <c r="K202" s="17">
        <v>0</v>
      </c>
      <c r="L202" s="17">
        <v>0</v>
      </c>
      <c r="M202" s="17">
        <v>0</v>
      </c>
      <c r="N202" s="17">
        <v>0</v>
      </c>
      <c r="O202" s="17">
        <v>0</v>
      </c>
      <c r="P202" s="17">
        <v>1200723</v>
      </c>
      <c r="Q202" s="17">
        <v>45497</v>
      </c>
      <c r="R202" s="17">
        <v>46124</v>
      </c>
      <c r="S202" s="17">
        <v>9617</v>
      </c>
      <c r="T202" s="17">
        <v>4013</v>
      </c>
      <c r="U202" s="17">
        <v>36872</v>
      </c>
      <c r="V202" s="17">
        <v>12149</v>
      </c>
      <c r="W202" s="17">
        <v>0</v>
      </c>
      <c r="X202" s="17">
        <v>87204</v>
      </c>
      <c r="Y202" s="17">
        <v>0</v>
      </c>
      <c r="Z202" s="17">
        <v>0</v>
      </c>
      <c r="AA202" s="17">
        <v>0</v>
      </c>
      <c r="AB202" s="17">
        <v>0</v>
      </c>
      <c r="AC202" s="17">
        <v>11917024</v>
      </c>
    </row>
    <row r="203" spans="1:29" x14ac:dyDescent="0.3">
      <c r="A203" s="15" t="s">
        <v>399</v>
      </c>
      <c r="B203" s="14" t="s">
        <v>400</v>
      </c>
      <c r="C203" s="14">
        <v>1</v>
      </c>
      <c r="D203" s="14">
        <v>0</v>
      </c>
      <c r="E203" s="17">
        <v>7572271</v>
      </c>
      <c r="F203" s="17">
        <v>0</v>
      </c>
      <c r="G203" s="17">
        <v>0</v>
      </c>
      <c r="H203" s="17">
        <v>0</v>
      </c>
      <c r="I203" s="17">
        <v>895597</v>
      </c>
      <c r="J203" s="17">
        <v>761155</v>
      </c>
      <c r="K203" s="17">
        <v>0</v>
      </c>
      <c r="L203" s="17">
        <v>0</v>
      </c>
      <c r="M203" s="17">
        <v>0</v>
      </c>
      <c r="N203" s="17">
        <v>0</v>
      </c>
      <c r="O203" s="17">
        <v>0</v>
      </c>
      <c r="P203" s="17">
        <v>1353259</v>
      </c>
      <c r="Q203" s="17">
        <v>231429</v>
      </c>
      <c r="R203" s="17">
        <v>115161</v>
      </c>
      <c r="S203" s="17">
        <v>13197</v>
      </c>
      <c r="T203" s="17">
        <v>5506</v>
      </c>
      <c r="U203" s="17">
        <v>51202</v>
      </c>
      <c r="V203" s="17">
        <v>16310</v>
      </c>
      <c r="W203" s="17">
        <v>0</v>
      </c>
      <c r="X203" s="17">
        <v>253566</v>
      </c>
      <c r="Y203" s="17">
        <v>0</v>
      </c>
      <c r="Z203" s="17">
        <v>0</v>
      </c>
      <c r="AA203" s="17">
        <v>0</v>
      </c>
      <c r="AB203" s="17">
        <v>0</v>
      </c>
      <c r="AC203" s="17">
        <v>11268653</v>
      </c>
    </row>
    <row r="204" spans="1:29" x14ac:dyDescent="0.3">
      <c r="A204" s="15" t="s">
        <v>401</v>
      </c>
      <c r="B204" s="14" t="s">
        <v>402</v>
      </c>
      <c r="C204" s="14">
        <v>1</v>
      </c>
      <c r="D204" s="14">
        <v>0</v>
      </c>
      <c r="E204" s="17">
        <v>11296452</v>
      </c>
      <c r="F204" s="17">
        <v>0</v>
      </c>
      <c r="G204" s="17">
        <v>0</v>
      </c>
      <c r="H204" s="17">
        <v>48794</v>
      </c>
      <c r="I204" s="17">
        <v>1274695</v>
      </c>
      <c r="J204" s="17">
        <v>1967294</v>
      </c>
      <c r="K204" s="17">
        <v>0</v>
      </c>
      <c r="L204" s="17">
        <v>0</v>
      </c>
      <c r="M204" s="17">
        <v>0</v>
      </c>
      <c r="N204" s="17">
        <v>0</v>
      </c>
      <c r="O204" s="17">
        <v>0</v>
      </c>
      <c r="P204" s="17">
        <v>1878316</v>
      </c>
      <c r="Q204" s="17">
        <v>436951</v>
      </c>
      <c r="R204" s="17">
        <v>116838</v>
      </c>
      <c r="S204" s="17">
        <v>16718</v>
      </c>
      <c r="T204" s="17">
        <v>6975</v>
      </c>
      <c r="U204" s="17">
        <v>63376</v>
      </c>
      <c r="V204" s="17">
        <v>22308</v>
      </c>
      <c r="W204" s="17">
        <v>0</v>
      </c>
      <c r="X204" s="17">
        <v>245144</v>
      </c>
      <c r="Y204" s="17">
        <v>0</v>
      </c>
      <c r="Z204" s="17">
        <v>0</v>
      </c>
      <c r="AA204" s="17">
        <v>0</v>
      </c>
      <c r="AB204" s="17">
        <v>0</v>
      </c>
      <c r="AC204" s="17">
        <v>17373861</v>
      </c>
    </row>
    <row r="205" spans="1:29" x14ac:dyDescent="0.3">
      <c r="A205" s="15" t="s">
        <v>403</v>
      </c>
      <c r="B205" s="14" t="s">
        <v>404</v>
      </c>
      <c r="C205" s="14">
        <v>1</v>
      </c>
      <c r="D205" s="14">
        <v>0</v>
      </c>
      <c r="E205" s="17">
        <v>12045823</v>
      </c>
      <c r="F205" s="17">
        <v>0</v>
      </c>
      <c r="G205" s="17">
        <v>0</v>
      </c>
      <c r="H205" s="17">
        <v>0</v>
      </c>
      <c r="I205" s="17">
        <v>1086875</v>
      </c>
      <c r="J205" s="17">
        <v>567662</v>
      </c>
      <c r="K205" s="17">
        <v>0</v>
      </c>
      <c r="L205" s="17">
        <v>0</v>
      </c>
      <c r="M205" s="17">
        <v>0</v>
      </c>
      <c r="N205" s="17">
        <v>0</v>
      </c>
      <c r="O205" s="17">
        <v>0</v>
      </c>
      <c r="P205" s="17">
        <v>1398849</v>
      </c>
      <c r="Q205" s="17">
        <v>170735</v>
      </c>
      <c r="R205" s="17">
        <v>109289</v>
      </c>
      <c r="S205" s="17">
        <v>16718</v>
      </c>
      <c r="T205" s="17">
        <v>6975</v>
      </c>
      <c r="U205" s="17">
        <v>58600</v>
      </c>
      <c r="V205" s="17">
        <v>22605</v>
      </c>
      <c r="W205" s="17">
        <v>0</v>
      </c>
      <c r="X205" s="17">
        <v>152881</v>
      </c>
      <c r="Y205" s="17">
        <v>3453</v>
      </c>
      <c r="Z205" s="17">
        <v>0</v>
      </c>
      <c r="AA205" s="17">
        <v>0</v>
      </c>
      <c r="AB205" s="17">
        <v>0</v>
      </c>
      <c r="AC205" s="17">
        <v>15640465</v>
      </c>
    </row>
    <row r="206" spans="1:29" x14ac:dyDescent="0.3">
      <c r="A206" s="15" t="s">
        <v>405</v>
      </c>
      <c r="B206" s="14" t="s">
        <v>406</v>
      </c>
      <c r="C206" s="14">
        <v>1</v>
      </c>
      <c r="D206" s="14">
        <v>0</v>
      </c>
      <c r="E206" s="17">
        <v>10778555</v>
      </c>
      <c r="F206" s="17">
        <v>0</v>
      </c>
      <c r="G206" s="17">
        <v>0</v>
      </c>
      <c r="H206" s="17">
        <v>6569</v>
      </c>
      <c r="I206" s="17">
        <v>892995</v>
      </c>
      <c r="J206" s="17">
        <v>1293046</v>
      </c>
      <c r="K206" s="17">
        <v>44401</v>
      </c>
      <c r="L206" s="17">
        <v>0</v>
      </c>
      <c r="M206" s="17">
        <v>0</v>
      </c>
      <c r="N206" s="17">
        <v>0</v>
      </c>
      <c r="O206" s="17">
        <v>0</v>
      </c>
      <c r="P206" s="17">
        <v>782798</v>
      </c>
      <c r="Q206" s="17">
        <v>26618</v>
      </c>
      <c r="R206" s="17">
        <v>48587</v>
      </c>
      <c r="S206" s="17">
        <v>12628</v>
      </c>
      <c r="T206" s="17">
        <v>5269</v>
      </c>
      <c r="U206" s="17">
        <v>45202</v>
      </c>
      <c r="V206" s="17">
        <v>15688</v>
      </c>
      <c r="W206" s="17">
        <v>0</v>
      </c>
      <c r="X206" s="17">
        <v>234586</v>
      </c>
      <c r="Y206" s="17">
        <v>0</v>
      </c>
      <c r="Z206" s="17">
        <v>0</v>
      </c>
      <c r="AA206" s="17">
        <v>0</v>
      </c>
      <c r="AB206" s="17">
        <v>0</v>
      </c>
      <c r="AC206" s="17">
        <v>14186942</v>
      </c>
    </row>
    <row r="207" spans="1:29" x14ac:dyDescent="0.3">
      <c r="A207" s="15" t="s">
        <v>407</v>
      </c>
      <c r="B207" s="14" t="s">
        <v>408</v>
      </c>
      <c r="C207" s="14">
        <v>1</v>
      </c>
      <c r="D207" s="14">
        <v>0</v>
      </c>
      <c r="E207" s="17">
        <v>5058096</v>
      </c>
      <c r="F207" s="17">
        <v>0</v>
      </c>
      <c r="G207" s="17">
        <v>0</v>
      </c>
      <c r="H207" s="17">
        <v>0</v>
      </c>
      <c r="I207" s="17">
        <v>933530</v>
      </c>
      <c r="J207" s="17">
        <v>171021</v>
      </c>
      <c r="K207" s="17">
        <v>0</v>
      </c>
      <c r="L207" s="17">
        <v>0</v>
      </c>
      <c r="M207" s="17">
        <v>0</v>
      </c>
      <c r="N207" s="17">
        <v>0</v>
      </c>
      <c r="O207" s="17">
        <v>0</v>
      </c>
      <c r="P207" s="17">
        <v>708583</v>
      </c>
      <c r="Q207" s="17">
        <v>104443</v>
      </c>
      <c r="R207" s="17">
        <v>41342</v>
      </c>
      <c r="S207" s="17">
        <v>7640</v>
      </c>
      <c r="T207" s="17">
        <v>3188</v>
      </c>
      <c r="U207" s="17">
        <v>29125</v>
      </c>
      <c r="V207" s="17">
        <v>6677</v>
      </c>
      <c r="W207" s="17">
        <v>0</v>
      </c>
      <c r="X207" s="17">
        <v>149078</v>
      </c>
      <c r="Y207" s="17">
        <v>0</v>
      </c>
      <c r="Z207" s="17">
        <v>0</v>
      </c>
      <c r="AA207" s="17">
        <v>0</v>
      </c>
      <c r="AB207" s="17">
        <v>0</v>
      </c>
      <c r="AC207" s="17">
        <v>7212723</v>
      </c>
    </row>
    <row r="208" spans="1:29" x14ac:dyDescent="0.3">
      <c r="A208" s="15" t="s">
        <v>409</v>
      </c>
      <c r="B208" s="14" t="s">
        <v>410</v>
      </c>
      <c r="C208" s="14">
        <v>1</v>
      </c>
      <c r="D208" s="14">
        <v>0</v>
      </c>
      <c r="E208" s="17">
        <v>2544244</v>
      </c>
      <c r="F208" s="17">
        <v>0</v>
      </c>
      <c r="G208" s="17">
        <v>0</v>
      </c>
      <c r="H208" s="17">
        <v>0</v>
      </c>
      <c r="I208" s="17">
        <v>394465</v>
      </c>
      <c r="J208" s="17">
        <v>391634</v>
      </c>
      <c r="K208" s="17">
        <v>0</v>
      </c>
      <c r="L208" s="17">
        <v>0</v>
      </c>
      <c r="M208" s="17">
        <v>0</v>
      </c>
      <c r="N208" s="17">
        <v>0</v>
      </c>
      <c r="O208" s="17">
        <v>0</v>
      </c>
      <c r="P208" s="17">
        <v>501790</v>
      </c>
      <c r="Q208" s="17">
        <v>15008</v>
      </c>
      <c r="R208" s="17">
        <v>0</v>
      </c>
      <c r="S208" s="17">
        <v>2771</v>
      </c>
      <c r="T208" s="17">
        <v>1156</v>
      </c>
      <c r="U208" s="17">
        <v>9437</v>
      </c>
      <c r="V208" s="17">
        <v>2964</v>
      </c>
      <c r="W208" s="17">
        <v>0</v>
      </c>
      <c r="X208" s="17">
        <v>0</v>
      </c>
      <c r="Y208" s="17">
        <v>0</v>
      </c>
      <c r="Z208" s="17">
        <v>0</v>
      </c>
      <c r="AA208" s="17">
        <v>0</v>
      </c>
      <c r="AB208" s="17">
        <v>0</v>
      </c>
      <c r="AC208" s="17">
        <v>3863469</v>
      </c>
    </row>
    <row r="209" spans="1:29" x14ac:dyDescent="0.3">
      <c r="A209" s="15" t="s">
        <v>411</v>
      </c>
      <c r="B209" s="14" t="s">
        <v>412</v>
      </c>
      <c r="C209" s="14">
        <v>1</v>
      </c>
      <c r="D209" s="14">
        <v>0</v>
      </c>
      <c r="E209" s="17">
        <v>624508</v>
      </c>
      <c r="F209" s="17">
        <v>0</v>
      </c>
      <c r="G209" s="17">
        <v>271313</v>
      </c>
      <c r="H209" s="17">
        <v>213</v>
      </c>
      <c r="I209" s="17">
        <v>42257</v>
      </c>
      <c r="J209" s="17">
        <v>20271</v>
      </c>
      <c r="K209" s="17">
        <v>0</v>
      </c>
      <c r="L209" s="17">
        <v>0</v>
      </c>
      <c r="M209" s="17">
        <v>0</v>
      </c>
      <c r="N209" s="17">
        <v>0</v>
      </c>
      <c r="O209" s="17">
        <v>0</v>
      </c>
      <c r="P209" s="17">
        <v>164752</v>
      </c>
      <c r="Q209" s="17">
        <v>0</v>
      </c>
      <c r="R209" s="17">
        <v>0</v>
      </c>
      <c r="S209" s="17">
        <v>3655</v>
      </c>
      <c r="T209" s="17">
        <v>1525</v>
      </c>
      <c r="U209" s="17">
        <v>12116</v>
      </c>
      <c r="V209" s="17">
        <v>0</v>
      </c>
      <c r="W209" s="17">
        <v>0</v>
      </c>
      <c r="X209" s="17">
        <v>0</v>
      </c>
      <c r="Y209" s="17">
        <v>2008</v>
      </c>
      <c r="Z209" s="17">
        <v>0</v>
      </c>
      <c r="AA209" s="17">
        <v>0</v>
      </c>
      <c r="AB209" s="17">
        <v>0</v>
      </c>
      <c r="AC209" s="17">
        <v>1142618</v>
      </c>
    </row>
    <row r="210" spans="1:29" x14ac:dyDescent="0.3">
      <c r="A210" s="15" t="s">
        <v>413</v>
      </c>
      <c r="B210" s="14" t="s">
        <v>414</v>
      </c>
      <c r="C210" s="14">
        <v>1</v>
      </c>
      <c r="D210" s="14">
        <v>0</v>
      </c>
      <c r="E210" s="17">
        <v>14279315</v>
      </c>
      <c r="F210" s="17">
        <v>0</v>
      </c>
      <c r="G210" s="17">
        <v>0</v>
      </c>
      <c r="H210" s="17">
        <v>0</v>
      </c>
      <c r="I210" s="17">
        <v>1423646</v>
      </c>
      <c r="J210" s="17">
        <v>3233201</v>
      </c>
      <c r="K210" s="17">
        <v>27405</v>
      </c>
      <c r="L210" s="17">
        <v>0</v>
      </c>
      <c r="M210" s="17">
        <v>0</v>
      </c>
      <c r="N210" s="17">
        <v>0</v>
      </c>
      <c r="O210" s="17">
        <v>0</v>
      </c>
      <c r="P210" s="17">
        <v>1832342</v>
      </c>
      <c r="Q210" s="17">
        <v>197027</v>
      </c>
      <c r="R210" s="17">
        <v>74070</v>
      </c>
      <c r="S210" s="17">
        <v>15924</v>
      </c>
      <c r="T210" s="17">
        <v>6644</v>
      </c>
      <c r="U210" s="17">
        <v>61512</v>
      </c>
      <c r="V210" s="17">
        <v>21197</v>
      </c>
      <c r="W210" s="17">
        <v>0</v>
      </c>
      <c r="X210" s="17">
        <v>189864</v>
      </c>
      <c r="Y210" s="17">
        <v>0</v>
      </c>
      <c r="Z210" s="17">
        <v>0</v>
      </c>
      <c r="AA210" s="17">
        <v>0</v>
      </c>
      <c r="AB210" s="17">
        <v>0</v>
      </c>
      <c r="AC210" s="17">
        <v>21362147</v>
      </c>
    </row>
    <row r="211" spans="1:29" x14ac:dyDescent="0.3">
      <c r="A211" s="15" t="s">
        <v>415</v>
      </c>
      <c r="B211" s="14" t="s">
        <v>416</v>
      </c>
      <c r="C211" s="14">
        <v>1</v>
      </c>
      <c r="D211" s="14">
        <v>1</v>
      </c>
      <c r="E211" s="17">
        <v>24340999</v>
      </c>
      <c r="F211" s="17">
        <v>0</v>
      </c>
      <c r="G211" s="17">
        <v>0</v>
      </c>
      <c r="H211" s="17">
        <v>0</v>
      </c>
      <c r="I211" s="17">
        <v>1715461</v>
      </c>
      <c r="J211" s="17">
        <v>8379019</v>
      </c>
      <c r="K211" s="17">
        <v>1</v>
      </c>
      <c r="L211" s="17">
        <v>2223382</v>
      </c>
      <c r="M211" s="17">
        <v>0</v>
      </c>
      <c r="N211" s="17">
        <v>0</v>
      </c>
      <c r="O211" s="17">
        <v>0</v>
      </c>
      <c r="P211" s="17">
        <v>3705919</v>
      </c>
      <c r="Q211" s="17">
        <v>685899</v>
      </c>
      <c r="R211" s="17">
        <v>364693</v>
      </c>
      <c r="S211" s="17">
        <v>32402</v>
      </c>
      <c r="T211" s="17">
        <v>13519</v>
      </c>
      <c r="U211" s="17">
        <v>126228</v>
      </c>
      <c r="V211" s="17">
        <v>46481</v>
      </c>
      <c r="W211" s="17">
        <v>0</v>
      </c>
      <c r="X211" s="17">
        <v>1372241</v>
      </c>
      <c r="Y211" s="17">
        <v>0</v>
      </c>
      <c r="Z211" s="17">
        <v>0</v>
      </c>
      <c r="AA211" s="17">
        <v>0</v>
      </c>
      <c r="AB211" s="17">
        <v>0</v>
      </c>
      <c r="AC211" s="17">
        <v>43006244</v>
      </c>
    </row>
    <row r="212" spans="1:29" x14ac:dyDescent="0.3">
      <c r="A212" s="15" t="s">
        <v>417</v>
      </c>
      <c r="B212" s="14" t="s">
        <v>418</v>
      </c>
      <c r="C212" s="14">
        <v>1</v>
      </c>
      <c r="D212" s="14">
        <v>0</v>
      </c>
      <c r="E212" s="17">
        <v>20137481</v>
      </c>
      <c r="F212" s="17">
        <v>0</v>
      </c>
      <c r="G212" s="17">
        <v>0</v>
      </c>
      <c r="H212" s="17">
        <v>15771</v>
      </c>
      <c r="I212" s="17">
        <v>2578835</v>
      </c>
      <c r="J212" s="17">
        <v>3871443</v>
      </c>
      <c r="K212" s="17">
        <v>181614</v>
      </c>
      <c r="L212" s="17">
        <v>0</v>
      </c>
      <c r="M212" s="17">
        <v>0</v>
      </c>
      <c r="N212" s="17">
        <v>0</v>
      </c>
      <c r="O212" s="17">
        <v>0</v>
      </c>
      <c r="P212" s="17">
        <v>1795980</v>
      </c>
      <c r="Q212" s="17">
        <v>528580</v>
      </c>
      <c r="R212" s="17">
        <v>36865</v>
      </c>
      <c r="S212" s="17">
        <v>27039</v>
      </c>
      <c r="T212" s="17">
        <v>11281</v>
      </c>
      <c r="U212" s="17">
        <v>106831</v>
      </c>
      <c r="V212" s="17">
        <v>34857</v>
      </c>
      <c r="W212" s="17">
        <v>0</v>
      </c>
      <c r="X212" s="17">
        <v>285307</v>
      </c>
      <c r="Y212" s="17">
        <v>0</v>
      </c>
      <c r="Z212" s="17">
        <v>0</v>
      </c>
      <c r="AA212" s="17">
        <v>0</v>
      </c>
      <c r="AB212" s="17">
        <v>0</v>
      </c>
      <c r="AC212" s="17">
        <v>29611884</v>
      </c>
    </row>
    <row r="213" spans="1:29" x14ac:dyDescent="0.3">
      <c r="A213" s="15" t="s">
        <v>419</v>
      </c>
      <c r="B213" s="14" t="s">
        <v>420</v>
      </c>
      <c r="C213" s="14">
        <v>1</v>
      </c>
      <c r="D213" s="14">
        <v>0</v>
      </c>
      <c r="E213" s="17">
        <v>3685740</v>
      </c>
      <c r="F213" s="17">
        <v>0</v>
      </c>
      <c r="G213" s="17">
        <v>0</v>
      </c>
      <c r="H213" s="17">
        <v>0</v>
      </c>
      <c r="I213" s="17">
        <v>544502</v>
      </c>
      <c r="J213" s="17">
        <v>442279</v>
      </c>
      <c r="K213" s="17">
        <v>28449</v>
      </c>
      <c r="L213" s="17">
        <v>0</v>
      </c>
      <c r="M213" s="17">
        <v>0</v>
      </c>
      <c r="N213" s="17">
        <v>0</v>
      </c>
      <c r="O213" s="17">
        <v>0</v>
      </c>
      <c r="P213" s="17">
        <v>329729</v>
      </c>
      <c r="Q213" s="17">
        <v>39630</v>
      </c>
      <c r="R213" s="17">
        <v>0</v>
      </c>
      <c r="S213" s="17">
        <v>7220</v>
      </c>
      <c r="T213" s="17">
        <v>3013</v>
      </c>
      <c r="U213" s="17">
        <v>27319</v>
      </c>
      <c r="V213" s="17">
        <v>3907</v>
      </c>
      <c r="W213" s="17">
        <v>0</v>
      </c>
      <c r="X213" s="17">
        <v>48735</v>
      </c>
      <c r="Y213" s="17">
        <v>1320</v>
      </c>
      <c r="Z213" s="17">
        <v>0</v>
      </c>
      <c r="AA213" s="17">
        <v>0</v>
      </c>
      <c r="AB213" s="17">
        <v>0</v>
      </c>
      <c r="AC213" s="17">
        <v>5161843</v>
      </c>
    </row>
    <row r="214" spans="1:29" x14ac:dyDescent="0.3">
      <c r="A214" s="15" t="s">
        <v>421</v>
      </c>
      <c r="B214" s="14" t="s">
        <v>422</v>
      </c>
      <c r="C214" s="14">
        <v>1</v>
      </c>
      <c r="D214" s="14">
        <v>0</v>
      </c>
      <c r="E214" s="17">
        <v>42954723</v>
      </c>
      <c r="F214" s="17">
        <v>0</v>
      </c>
      <c r="G214" s="17">
        <v>0</v>
      </c>
      <c r="H214" s="17">
        <v>14456</v>
      </c>
      <c r="I214" s="17">
        <v>6071483</v>
      </c>
      <c r="J214" s="17">
        <v>6710281</v>
      </c>
      <c r="K214" s="17">
        <v>0</v>
      </c>
      <c r="L214" s="17">
        <v>0</v>
      </c>
      <c r="M214" s="17">
        <v>0</v>
      </c>
      <c r="N214" s="17">
        <v>0</v>
      </c>
      <c r="O214" s="17">
        <v>0</v>
      </c>
      <c r="P214" s="17">
        <v>4473292</v>
      </c>
      <c r="Q214" s="17">
        <v>1126405</v>
      </c>
      <c r="R214" s="17">
        <v>0</v>
      </c>
      <c r="S214" s="17">
        <v>52954</v>
      </c>
      <c r="T214" s="17">
        <v>22094</v>
      </c>
      <c r="U214" s="17">
        <v>206729</v>
      </c>
      <c r="V214" s="17">
        <v>74426</v>
      </c>
      <c r="W214" s="17">
        <v>0</v>
      </c>
      <c r="X214" s="17">
        <v>915415</v>
      </c>
      <c r="Y214" s="17">
        <v>0</v>
      </c>
      <c r="Z214" s="17">
        <v>0</v>
      </c>
      <c r="AA214" s="17">
        <v>0</v>
      </c>
      <c r="AB214" s="17">
        <v>0</v>
      </c>
      <c r="AC214" s="17">
        <v>62622258</v>
      </c>
    </row>
    <row r="215" spans="1:29" x14ac:dyDescent="0.3">
      <c r="A215" s="15" t="s">
        <v>423</v>
      </c>
      <c r="B215" s="14" t="s">
        <v>424</v>
      </c>
      <c r="C215" s="14">
        <v>1</v>
      </c>
      <c r="D215" s="14">
        <v>0</v>
      </c>
      <c r="E215" s="17">
        <v>10851744</v>
      </c>
      <c r="F215" s="17">
        <v>0</v>
      </c>
      <c r="G215" s="17">
        <v>0</v>
      </c>
      <c r="H215" s="17">
        <v>31800</v>
      </c>
      <c r="I215" s="17">
        <v>1402837</v>
      </c>
      <c r="J215" s="17">
        <v>1499381</v>
      </c>
      <c r="K215" s="17">
        <v>0</v>
      </c>
      <c r="L215" s="17">
        <v>0</v>
      </c>
      <c r="M215" s="17">
        <v>0</v>
      </c>
      <c r="N215" s="17">
        <v>0</v>
      </c>
      <c r="O215" s="17">
        <v>0</v>
      </c>
      <c r="P215" s="17">
        <v>1472307</v>
      </c>
      <c r="Q215" s="17">
        <v>290234</v>
      </c>
      <c r="R215" s="17">
        <v>0</v>
      </c>
      <c r="S215" s="17">
        <v>20178</v>
      </c>
      <c r="T215" s="17">
        <v>8419</v>
      </c>
      <c r="U215" s="17">
        <v>81317</v>
      </c>
      <c r="V215" s="17">
        <v>23046</v>
      </c>
      <c r="W215" s="17">
        <v>0</v>
      </c>
      <c r="X215" s="17">
        <v>224186</v>
      </c>
      <c r="Y215" s="17">
        <v>0</v>
      </c>
      <c r="Z215" s="17">
        <v>0</v>
      </c>
      <c r="AA215" s="17">
        <v>0</v>
      </c>
      <c r="AB215" s="17">
        <v>0</v>
      </c>
      <c r="AC215" s="17">
        <v>15905449</v>
      </c>
    </row>
    <row r="216" spans="1:29" x14ac:dyDescent="0.3">
      <c r="A216" s="15" t="s">
        <v>425</v>
      </c>
      <c r="B216" s="14" t="s">
        <v>426</v>
      </c>
      <c r="C216" s="14">
        <v>1</v>
      </c>
      <c r="D216" s="14">
        <v>0</v>
      </c>
      <c r="E216" s="17">
        <v>6764177</v>
      </c>
      <c r="F216" s="17">
        <v>0</v>
      </c>
      <c r="G216" s="17">
        <v>0</v>
      </c>
      <c r="H216" s="17">
        <v>0</v>
      </c>
      <c r="I216" s="17">
        <v>758813</v>
      </c>
      <c r="J216" s="17">
        <v>1335496</v>
      </c>
      <c r="K216" s="17">
        <v>168459</v>
      </c>
      <c r="L216" s="17">
        <v>0</v>
      </c>
      <c r="M216" s="17">
        <v>0</v>
      </c>
      <c r="N216" s="17">
        <v>0</v>
      </c>
      <c r="O216" s="17">
        <v>0</v>
      </c>
      <c r="P216" s="17">
        <v>585420</v>
      </c>
      <c r="Q216" s="17">
        <v>124784</v>
      </c>
      <c r="R216" s="17">
        <v>0</v>
      </c>
      <c r="S216" s="17">
        <v>12448</v>
      </c>
      <c r="T216" s="17">
        <v>5194</v>
      </c>
      <c r="U216" s="17">
        <v>47590</v>
      </c>
      <c r="V216" s="17">
        <v>6455</v>
      </c>
      <c r="W216" s="17">
        <v>0</v>
      </c>
      <c r="X216" s="17">
        <v>109760</v>
      </c>
      <c r="Y216" s="17">
        <v>0</v>
      </c>
      <c r="Z216" s="17">
        <v>0</v>
      </c>
      <c r="AA216" s="17">
        <v>0</v>
      </c>
      <c r="AB216" s="17">
        <v>0</v>
      </c>
      <c r="AC216" s="17">
        <v>9918596</v>
      </c>
    </row>
    <row r="217" spans="1:29" x14ac:dyDescent="0.3">
      <c r="A217" s="15" t="s">
        <v>427</v>
      </c>
      <c r="B217" s="14" t="s">
        <v>428</v>
      </c>
      <c r="C217" s="14">
        <v>1</v>
      </c>
      <c r="D217" s="14">
        <v>0</v>
      </c>
      <c r="E217" s="17">
        <v>3574064</v>
      </c>
      <c r="F217" s="17">
        <v>0</v>
      </c>
      <c r="G217" s="17">
        <v>0</v>
      </c>
      <c r="H217" s="17">
        <v>6360</v>
      </c>
      <c r="I217" s="17">
        <v>479349</v>
      </c>
      <c r="J217" s="17">
        <v>728389</v>
      </c>
      <c r="K217" s="17">
        <v>142396</v>
      </c>
      <c r="L217" s="17">
        <v>0</v>
      </c>
      <c r="M217" s="17">
        <v>0</v>
      </c>
      <c r="N217" s="17">
        <v>0</v>
      </c>
      <c r="O217" s="17">
        <v>0</v>
      </c>
      <c r="P217" s="17">
        <v>462771</v>
      </c>
      <c r="Q217" s="17">
        <v>38606</v>
      </c>
      <c r="R217" s="17">
        <v>241130</v>
      </c>
      <c r="S217" s="17">
        <v>7355</v>
      </c>
      <c r="T217" s="17">
        <v>3069</v>
      </c>
      <c r="U217" s="17">
        <v>28426</v>
      </c>
      <c r="V217" s="17">
        <v>5323</v>
      </c>
      <c r="W217" s="17">
        <v>0</v>
      </c>
      <c r="X217" s="17">
        <v>107310</v>
      </c>
      <c r="Y217" s="17">
        <v>3277</v>
      </c>
      <c r="Z217" s="17">
        <v>0</v>
      </c>
      <c r="AA217" s="17">
        <v>0</v>
      </c>
      <c r="AB217" s="17">
        <v>0</v>
      </c>
      <c r="AC217" s="17">
        <v>5827825</v>
      </c>
    </row>
    <row r="218" spans="1:29" x14ac:dyDescent="0.3">
      <c r="A218" s="15" t="s">
        <v>429</v>
      </c>
      <c r="B218" s="14" t="s">
        <v>430</v>
      </c>
      <c r="C218" s="14">
        <v>1</v>
      </c>
      <c r="D218" s="14">
        <v>0</v>
      </c>
      <c r="E218" s="17">
        <v>2971360</v>
      </c>
      <c r="F218" s="17">
        <v>0</v>
      </c>
      <c r="G218" s="17">
        <v>0</v>
      </c>
      <c r="H218" s="17">
        <v>0</v>
      </c>
      <c r="I218" s="17">
        <v>326372</v>
      </c>
      <c r="J218" s="17">
        <v>700818</v>
      </c>
      <c r="K218" s="17">
        <v>0</v>
      </c>
      <c r="L218" s="17">
        <v>0</v>
      </c>
      <c r="M218" s="17">
        <v>0</v>
      </c>
      <c r="N218" s="17">
        <v>0</v>
      </c>
      <c r="O218" s="17">
        <v>0</v>
      </c>
      <c r="P218" s="17">
        <v>340145</v>
      </c>
      <c r="Q218" s="17">
        <v>29975</v>
      </c>
      <c r="R218" s="17">
        <v>0</v>
      </c>
      <c r="S218" s="17">
        <v>5992</v>
      </c>
      <c r="T218" s="17">
        <v>2500</v>
      </c>
      <c r="U218" s="17">
        <v>21145</v>
      </c>
      <c r="V218" s="17">
        <v>4579</v>
      </c>
      <c r="W218" s="17">
        <v>0</v>
      </c>
      <c r="X218" s="17">
        <v>113616</v>
      </c>
      <c r="Y218" s="17">
        <v>0</v>
      </c>
      <c r="Z218" s="17">
        <v>0</v>
      </c>
      <c r="AA218" s="17">
        <v>0</v>
      </c>
      <c r="AB218" s="17">
        <v>0</v>
      </c>
      <c r="AC218" s="17">
        <v>4516502</v>
      </c>
    </row>
    <row r="219" spans="1:29" x14ac:dyDescent="0.3">
      <c r="A219" s="15" t="s">
        <v>431</v>
      </c>
      <c r="B219" s="14" t="s">
        <v>432</v>
      </c>
      <c r="C219" s="14">
        <v>1</v>
      </c>
      <c r="D219" s="14">
        <v>0</v>
      </c>
      <c r="E219" s="17">
        <v>2683899</v>
      </c>
      <c r="F219" s="17">
        <v>0</v>
      </c>
      <c r="G219" s="17">
        <v>62551</v>
      </c>
      <c r="H219" s="17">
        <v>0</v>
      </c>
      <c r="I219" s="17">
        <v>436307</v>
      </c>
      <c r="J219" s="17">
        <v>400800</v>
      </c>
      <c r="K219" s="17">
        <v>0</v>
      </c>
      <c r="L219" s="17">
        <v>0</v>
      </c>
      <c r="M219" s="17">
        <v>0</v>
      </c>
      <c r="N219" s="17">
        <v>0</v>
      </c>
      <c r="O219" s="17">
        <v>0</v>
      </c>
      <c r="P219" s="17">
        <v>286773</v>
      </c>
      <c r="Q219" s="17">
        <v>31957</v>
      </c>
      <c r="R219" s="17">
        <v>0</v>
      </c>
      <c r="S219" s="17">
        <v>4854</v>
      </c>
      <c r="T219" s="17">
        <v>2025</v>
      </c>
      <c r="U219" s="17">
        <v>18873</v>
      </c>
      <c r="V219" s="17">
        <v>3207</v>
      </c>
      <c r="W219" s="17">
        <v>0</v>
      </c>
      <c r="X219" s="17">
        <v>35649</v>
      </c>
      <c r="Y219" s="17">
        <v>19298</v>
      </c>
      <c r="Z219" s="17">
        <v>0</v>
      </c>
      <c r="AA219" s="17">
        <v>0</v>
      </c>
      <c r="AB219" s="17">
        <v>0</v>
      </c>
      <c r="AC219" s="17">
        <v>3986193</v>
      </c>
    </row>
    <row r="220" spans="1:29" x14ac:dyDescent="0.3">
      <c r="A220" s="15" t="s">
        <v>433</v>
      </c>
      <c r="B220" s="14" t="s">
        <v>434</v>
      </c>
      <c r="C220" s="14">
        <v>1</v>
      </c>
      <c r="D220" s="14">
        <v>0</v>
      </c>
      <c r="E220" s="17">
        <v>4673742</v>
      </c>
      <c r="F220" s="17">
        <v>0</v>
      </c>
      <c r="G220" s="17">
        <v>0</v>
      </c>
      <c r="H220" s="17">
        <v>6997</v>
      </c>
      <c r="I220" s="17">
        <v>475062</v>
      </c>
      <c r="J220" s="17">
        <v>934844</v>
      </c>
      <c r="K220" s="17">
        <v>0</v>
      </c>
      <c r="L220" s="17">
        <v>0</v>
      </c>
      <c r="M220" s="17">
        <v>0</v>
      </c>
      <c r="N220" s="17">
        <v>0</v>
      </c>
      <c r="O220" s="17">
        <v>0</v>
      </c>
      <c r="P220" s="17">
        <v>395503</v>
      </c>
      <c r="Q220" s="17">
        <v>40315</v>
      </c>
      <c r="R220" s="17">
        <v>0</v>
      </c>
      <c r="S220" s="17">
        <v>7101</v>
      </c>
      <c r="T220" s="17">
        <v>2963</v>
      </c>
      <c r="U220" s="17">
        <v>27552</v>
      </c>
      <c r="V220" s="17">
        <v>6056</v>
      </c>
      <c r="W220" s="17">
        <v>0</v>
      </c>
      <c r="X220" s="17">
        <v>77943</v>
      </c>
      <c r="Y220" s="17">
        <v>0</v>
      </c>
      <c r="Z220" s="17">
        <v>0</v>
      </c>
      <c r="AA220" s="17">
        <v>0</v>
      </c>
      <c r="AB220" s="17">
        <v>0</v>
      </c>
      <c r="AC220" s="17">
        <v>6648078</v>
      </c>
    </row>
    <row r="221" spans="1:29" x14ac:dyDescent="0.3">
      <c r="A221" s="15" t="s">
        <v>435</v>
      </c>
      <c r="B221" s="14" t="s">
        <v>436</v>
      </c>
      <c r="C221" s="14">
        <v>1</v>
      </c>
      <c r="D221" s="14">
        <v>0</v>
      </c>
      <c r="E221" s="17">
        <v>42289815</v>
      </c>
      <c r="F221" s="17">
        <v>0</v>
      </c>
      <c r="G221" s="17">
        <v>0</v>
      </c>
      <c r="H221" s="17">
        <v>46415</v>
      </c>
      <c r="I221" s="17">
        <v>2515008</v>
      </c>
      <c r="J221" s="17">
        <v>3706986</v>
      </c>
      <c r="K221" s="17">
        <v>131202</v>
      </c>
      <c r="L221" s="17">
        <v>0</v>
      </c>
      <c r="M221" s="17">
        <v>0</v>
      </c>
      <c r="N221" s="17">
        <v>0</v>
      </c>
      <c r="O221" s="17">
        <v>0</v>
      </c>
      <c r="P221" s="17">
        <v>4026615</v>
      </c>
      <c r="Q221" s="17">
        <v>488278</v>
      </c>
      <c r="R221" s="17">
        <v>0</v>
      </c>
      <c r="S221" s="17">
        <v>68024</v>
      </c>
      <c r="T221" s="17">
        <v>28381</v>
      </c>
      <c r="U221" s="17">
        <v>248786</v>
      </c>
      <c r="V221" s="17">
        <v>84397</v>
      </c>
      <c r="W221" s="17">
        <v>0</v>
      </c>
      <c r="X221" s="17">
        <v>3570540</v>
      </c>
      <c r="Y221" s="17">
        <v>0</v>
      </c>
      <c r="Z221" s="17">
        <v>0</v>
      </c>
      <c r="AA221" s="17">
        <v>0</v>
      </c>
      <c r="AB221" s="17">
        <v>0</v>
      </c>
      <c r="AC221" s="17">
        <v>57204447</v>
      </c>
    </row>
    <row r="222" spans="1:29" x14ac:dyDescent="0.3">
      <c r="A222" s="15" t="s">
        <v>437</v>
      </c>
      <c r="B222" s="14" t="s">
        <v>438</v>
      </c>
      <c r="C222" s="14">
        <v>1</v>
      </c>
      <c r="D222" s="14">
        <v>0</v>
      </c>
      <c r="E222" s="17">
        <v>35373625</v>
      </c>
      <c r="F222" s="17">
        <v>0</v>
      </c>
      <c r="G222" s="17">
        <v>0</v>
      </c>
      <c r="H222" s="17">
        <v>31946</v>
      </c>
      <c r="I222" s="17">
        <v>6219094</v>
      </c>
      <c r="J222" s="17">
        <v>2372616</v>
      </c>
      <c r="K222" s="17">
        <v>0</v>
      </c>
      <c r="L222" s="17">
        <v>0</v>
      </c>
      <c r="M222" s="17">
        <v>0</v>
      </c>
      <c r="N222" s="17">
        <v>0</v>
      </c>
      <c r="O222" s="17">
        <v>0</v>
      </c>
      <c r="P222" s="17">
        <v>3519534</v>
      </c>
      <c r="Q222" s="17">
        <v>312145</v>
      </c>
      <c r="R222" s="17">
        <v>165817</v>
      </c>
      <c r="S222" s="17">
        <v>45554</v>
      </c>
      <c r="T222" s="17">
        <v>19006</v>
      </c>
      <c r="U222" s="17">
        <v>177430</v>
      </c>
      <c r="V222" s="17">
        <v>62185</v>
      </c>
      <c r="W222" s="17">
        <v>0</v>
      </c>
      <c r="X222" s="17">
        <v>1312233</v>
      </c>
      <c r="Y222" s="17">
        <v>0</v>
      </c>
      <c r="Z222" s="17">
        <v>0</v>
      </c>
      <c r="AA222" s="17">
        <v>0</v>
      </c>
      <c r="AB222" s="17">
        <v>0</v>
      </c>
      <c r="AC222" s="17">
        <v>49611185</v>
      </c>
    </row>
    <row r="223" spans="1:29" x14ac:dyDescent="0.3">
      <c r="A223" s="15" t="s">
        <v>439</v>
      </c>
      <c r="B223" s="14" t="s">
        <v>440</v>
      </c>
      <c r="C223" s="14">
        <v>1</v>
      </c>
      <c r="D223" s="14">
        <v>0</v>
      </c>
      <c r="E223" s="17">
        <v>5674899</v>
      </c>
      <c r="F223" s="17">
        <v>0</v>
      </c>
      <c r="G223" s="17">
        <v>0</v>
      </c>
      <c r="H223" s="17">
        <v>9655</v>
      </c>
      <c r="I223" s="17">
        <v>793663</v>
      </c>
      <c r="J223" s="17">
        <v>1235756</v>
      </c>
      <c r="K223" s="17">
        <v>0</v>
      </c>
      <c r="L223" s="17">
        <v>0</v>
      </c>
      <c r="M223" s="17">
        <v>0</v>
      </c>
      <c r="N223" s="17">
        <v>0</v>
      </c>
      <c r="O223" s="17">
        <v>0</v>
      </c>
      <c r="P223" s="17">
        <v>656418</v>
      </c>
      <c r="Q223" s="17">
        <v>4519</v>
      </c>
      <c r="R223" s="17">
        <v>0</v>
      </c>
      <c r="S223" s="17">
        <v>6576</v>
      </c>
      <c r="T223" s="17">
        <v>2744</v>
      </c>
      <c r="U223" s="17">
        <v>24116</v>
      </c>
      <c r="V223" s="17">
        <v>7734</v>
      </c>
      <c r="W223" s="17">
        <v>0</v>
      </c>
      <c r="X223" s="17">
        <v>406744</v>
      </c>
      <c r="Y223" s="17">
        <v>0</v>
      </c>
      <c r="Z223" s="17">
        <v>0</v>
      </c>
      <c r="AA223" s="17">
        <v>0</v>
      </c>
      <c r="AB223" s="17">
        <v>0</v>
      </c>
      <c r="AC223" s="17">
        <v>8822824</v>
      </c>
    </row>
    <row r="224" spans="1:29" x14ac:dyDescent="0.3">
      <c r="A224" s="15" t="s">
        <v>441</v>
      </c>
      <c r="B224" s="14" t="s">
        <v>442</v>
      </c>
      <c r="C224" s="14">
        <v>1</v>
      </c>
      <c r="D224" s="14">
        <v>0</v>
      </c>
      <c r="E224" s="17">
        <v>4021443</v>
      </c>
      <c r="F224" s="17">
        <v>0</v>
      </c>
      <c r="G224" s="17">
        <v>0</v>
      </c>
      <c r="H224" s="17">
        <v>0</v>
      </c>
      <c r="I224" s="17">
        <v>740938</v>
      </c>
      <c r="J224" s="17">
        <v>721455</v>
      </c>
      <c r="K224" s="17">
        <v>0</v>
      </c>
      <c r="L224" s="17">
        <v>0</v>
      </c>
      <c r="M224" s="17">
        <v>0</v>
      </c>
      <c r="N224" s="17">
        <v>0</v>
      </c>
      <c r="O224" s="17">
        <v>0</v>
      </c>
      <c r="P224" s="17">
        <v>732456</v>
      </c>
      <c r="Q224" s="17">
        <v>11873</v>
      </c>
      <c r="R224" s="17">
        <v>0</v>
      </c>
      <c r="S224" s="17">
        <v>4869</v>
      </c>
      <c r="T224" s="17">
        <v>2031</v>
      </c>
      <c r="U224" s="17">
        <v>18640</v>
      </c>
      <c r="V224" s="17">
        <v>4939</v>
      </c>
      <c r="W224" s="17">
        <v>0</v>
      </c>
      <c r="X224" s="17">
        <v>79095</v>
      </c>
      <c r="Y224" s="17">
        <v>3888</v>
      </c>
      <c r="Z224" s="17">
        <v>0</v>
      </c>
      <c r="AA224" s="17">
        <v>0</v>
      </c>
      <c r="AB224" s="17">
        <v>0</v>
      </c>
      <c r="AC224" s="17">
        <v>6341627</v>
      </c>
    </row>
    <row r="225" spans="1:29" x14ac:dyDescent="0.3">
      <c r="A225" s="15" t="s">
        <v>443</v>
      </c>
      <c r="B225" s="14" t="s">
        <v>444</v>
      </c>
      <c r="C225" s="14">
        <v>1</v>
      </c>
      <c r="D225" s="14">
        <v>0</v>
      </c>
      <c r="E225" s="17">
        <v>13801295</v>
      </c>
      <c r="F225" s="17">
        <v>0</v>
      </c>
      <c r="G225" s="17">
        <v>0</v>
      </c>
      <c r="H225" s="17">
        <v>18034</v>
      </c>
      <c r="I225" s="17">
        <v>1252101</v>
      </c>
      <c r="J225" s="17">
        <v>3475034</v>
      </c>
      <c r="K225" s="17">
        <v>0</v>
      </c>
      <c r="L225" s="17">
        <v>0</v>
      </c>
      <c r="M225" s="17">
        <v>0</v>
      </c>
      <c r="N225" s="17">
        <v>0</v>
      </c>
      <c r="O225" s="17">
        <v>0</v>
      </c>
      <c r="P225" s="17">
        <v>1369436</v>
      </c>
      <c r="Q225" s="17">
        <v>121403</v>
      </c>
      <c r="R225" s="17">
        <v>0</v>
      </c>
      <c r="S225" s="17">
        <v>19639</v>
      </c>
      <c r="T225" s="17">
        <v>8194</v>
      </c>
      <c r="U225" s="17">
        <v>73104</v>
      </c>
      <c r="V225" s="17">
        <v>23826</v>
      </c>
      <c r="W225" s="17">
        <v>0</v>
      </c>
      <c r="X225" s="17">
        <v>485963</v>
      </c>
      <c r="Y225" s="17">
        <v>0</v>
      </c>
      <c r="Z225" s="17">
        <v>0</v>
      </c>
      <c r="AA225" s="17">
        <v>0</v>
      </c>
      <c r="AB225" s="17">
        <v>0</v>
      </c>
      <c r="AC225" s="17">
        <v>20648029</v>
      </c>
    </row>
    <row r="226" spans="1:29" x14ac:dyDescent="0.3">
      <c r="A226" s="15" t="s">
        <v>445</v>
      </c>
      <c r="B226" s="14" t="s">
        <v>446</v>
      </c>
      <c r="C226" s="14">
        <v>1</v>
      </c>
      <c r="D226" s="14">
        <v>0</v>
      </c>
      <c r="E226" s="17">
        <v>11764221</v>
      </c>
      <c r="F226" s="17">
        <v>0</v>
      </c>
      <c r="G226" s="17">
        <v>0</v>
      </c>
      <c r="H226" s="17">
        <v>73394</v>
      </c>
      <c r="I226" s="17">
        <v>1488785</v>
      </c>
      <c r="J226" s="17">
        <v>3295608</v>
      </c>
      <c r="K226" s="17">
        <v>204447</v>
      </c>
      <c r="L226" s="17">
        <v>0</v>
      </c>
      <c r="M226" s="17">
        <v>0</v>
      </c>
      <c r="N226" s="17">
        <v>0</v>
      </c>
      <c r="O226" s="17">
        <v>0</v>
      </c>
      <c r="P226" s="17">
        <v>911320</v>
      </c>
      <c r="Q226" s="17">
        <v>136536</v>
      </c>
      <c r="R226" s="17">
        <v>83135</v>
      </c>
      <c r="S226" s="17">
        <v>13886</v>
      </c>
      <c r="T226" s="17">
        <v>5794</v>
      </c>
      <c r="U226" s="17">
        <v>52600</v>
      </c>
      <c r="V226" s="17">
        <v>13796</v>
      </c>
      <c r="W226" s="17">
        <v>0</v>
      </c>
      <c r="X226" s="17">
        <v>89413</v>
      </c>
      <c r="Y226" s="17">
        <v>0</v>
      </c>
      <c r="Z226" s="17">
        <v>0</v>
      </c>
      <c r="AA226" s="17">
        <v>0</v>
      </c>
      <c r="AB226" s="17">
        <v>0</v>
      </c>
      <c r="AC226" s="17">
        <v>18132935</v>
      </c>
    </row>
    <row r="227" spans="1:29" x14ac:dyDescent="0.3">
      <c r="A227" s="15" t="s">
        <v>447</v>
      </c>
      <c r="B227" s="14" t="s">
        <v>448</v>
      </c>
      <c r="C227" s="14">
        <v>1</v>
      </c>
      <c r="D227" s="14">
        <v>0</v>
      </c>
      <c r="E227" s="17">
        <v>7994257</v>
      </c>
      <c r="F227" s="17">
        <v>0</v>
      </c>
      <c r="G227" s="17">
        <v>0</v>
      </c>
      <c r="H227" s="17">
        <v>1614</v>
      </c>
      <c r="I227" s="17">
        <v>1053686</v>
      </c>
      <c r="J227" s="17">
        <v>894520</v>
      </c>
      <c r="K227" s="17">
        <v>0</v>
      </c>
      <c r="L227" s="17">
        <v>0</v>
      </c>
      <c r="M227" s="17">
        <v>0</v>
      </c>
      <c r="N227" s="17">
        <v>0</v>
      </c>
      <c r="O227" s="17">
        <v>0</v>
      </c>
      <c r="P227" s="17">
        <v>956319</v>
      </c>
      <c r="Q227" s="17">
        <v>53543</v>
      </c>
      <c r="R227" s="17">
        <v>0</v>
      </c>
      <c r="S227" s="17">
        <v>12793</v>
      </c>
      <c r="T227" s="17">
        <v>5338</v>
      </c>
      <c r="U227" s="17">
        <v>48872</v>
      </c>
      <c r="V227" s="17">
        <v>13536</v>
      </c>
      <c r="W227" s="17">
        <v>0</v>
      </c>
      <c r="X227" s="17">
        <v>206952</v>
      </c>
      <c r="Y227" s="17">
        <v>0</v>
      </c>
      <c r="Z227" s="17">
        <v>0</v>
      </c>
      <c r="AA227" s="17">
        <v>0</v>
      </c>
      <c r="AB227" s="17">
        <v>0</v>
      </c>
      <c r="AC227" s="17">
        <v>11241430</v>
      </c>
    </row>
    <row r="228" spans="1:29" x14ac:dyDescent="0.3">
      <c r="A228" s="15" t="s">
        <v>449</v>
      </c>
      <c r="B228" s="14" t="s">
        <v>450</v>
      </c>
      <c r="C228" s="14">
        <v>1</v>
      </c>
      <c r="D228" s="14">
        <v>0</v>
      </c>
      <c r="E228" s="17">
        <v>7501655</v>
      </c>
      <c r="F228" s="17">
        <v>0</v>
      </c>
      <c r="G228" s="17">
        <v>0</v>
      </c>
      <c r="H228" s="17">
        <v>0</v>
      </c>
      <c r="I228" s="17">
        <v>701098</v>
      </c>
      <c r="J228" s="17">
        <v>1230067</v>
      </c>
      <c r="K228" s="17">
        <v>0</v>
      </c>
      <c r="L228" s="17">
        <v>0</v>
      </c>
      <c r="M228" s="17">
        <v>0</v>
      </c>
      <c r="N228" s="17">
        <v>0</v>
      </c>
      <c r="O228" s="17">
        <v>0</v>
      </c>
      <c r="P228" s="17">
        <v>1127482</v>
      </c>
      <c r="Q228" s="17">
        <v>51817</v>
      </c>
      <c r="R228" s="17">
        <v>212272</v>
      </c>
      <c r="S228" s="17">
        <v>14680</v>
      </c>
      <c r="T228" s="17">
        <v>6125</v>
      </c>
      <c r="U228" s="17">
        <v>55396</v>
      </c>
      <c r="V228" s="17">
        <v>18617</v>
      </c>
      <c r="W228" s="17">
        <v>0</v>
      </c>
      <c r="X228" s="17">
        <v>149320</v>
      </c>
      <c r="Y228" s="17">
        <v>0</v>
      </c>
      <c r="Z228" s="17">
        <v>0</v>
      </c>
      <c r="AA228" s="17">
        <v>0</v>
      </c>
      <c r="AB228" s="17">
        <v>0</v>
      </c>
      <c r="AC228" s="17">
        <v>11068529</v>
      </c>
    </row>
    <row r="229" spans="1:29" x14ac:dyDescent="0.3">
      <c r="A229" s="15" t="s">
        <v>451</v>
      </c>
      <c r="B229" s="14" t="s">
        <v>452</v>
      </c>
      <c r="C229" s="14">
        <v>1</v>
      </c>
      <c r="D229" s="14">
        <v>0</v>
      </c>
      <c r="E229" s="17">
        <v>7012098</v>
      </c>
      <c r="F229" s="17">
        <v>0</v>
      </c>
      <c r="G229" s="17">
        <v>0</v>
      </c>
      <c r="H229" s="17">
        <v>0</v>
      </c>
      <c r="I229" s="17">
        <v>751615</v>
      </c>
      <c r="J229" s="17">
        <v>1284661</v>
      </c>
      <c r="K229" s="17">
        <v>0</v>
      </c>
      <c r="L229" s="17">
        <v>0</v>
      </c>
      <c r="M229" s="17">
        <v>0</v>
      </c>
      <c r="N229" s="17">
        <v>0</v>
      </c>
      <c r="O229" s="17">
        <v>0</v>
      </c>
      <c r="P229" s="17">
        <v>946875</v>
      </c>
      <c r="Q229" s="17">
        <v>153864</v>
      </c>
      <c r="R229" s="17">
        <v>89377</v>
      </c>
      <c r="S229" s="17">
        <v>11400</v>
      </c>
      <c r="T229" s="17">
        <v>4756</v>
      </c>
      <c r="U229" s="17">
        <v>44853</v>
      </c>
      <c r="V229" s="17">
        <v>14033</v>
      </c>
      <c r="W229" s="17">
        <v>0</v>
      </c>
      <c r="X229" s="17">
        <v>61177</v>
      </c>
      <c r="Y229" s="17">
        <v>0</v>
      </c>
      <c r="Z229" s="17">
        <v>0</v>
      </c>
      <c r="AA229" s="17">
        <v>0</v>
      </c>
      <c r="AB229" s="17">
        <v>0</v>
      </c>
      <c r="AC229" s="17">
        <v>10374709</v>
      </c>
    </row>
    <row r="230" spans="1:29" x14ac:dyDescent="0.3">
      <c r="A230" s="15" t="s">
        <v>453</v>
      </c>
      <c r="B230" s="14" t="s">
        <v>454</v>
      </c>
      <c r="C230" s="14">
        <v>1</v>
      </c>
      <c r="D230" s="14">
        <v>0</v>
      </c>
      <c r="E230" s="17">
        <v>5804641</v>
      </c>
      <c r="F230" s="17">
        <v>0</v>
      </c>
      <c r="G230" s="17">
        <v>0</v>
      </c>
      <c r="H230" s="17">
        <v>0</v>
      </c>
      <c r="I230" s="17">
        <v>787150</v>
      </c>
      <c r="J230" s="17">
        <v>927940</v>
      </c>
      <c r="K230" s="17">
        <v>0</v>
      </c>
      <c r="L230" s="17">
        <v>0</v>
      </c>
      <c r="M230" s="17">
        <v>0</v>
      </c>
      <c r="N230" s="17">
        <v>0</v>
      </c>
      <c r="O230" s="17">
        <v>0</v>
      </c>
      <c r="P230" s="17">
        <v>981466</v>
      </c>
      <c r="Q230" s="17">
        <v>118091</v>
      </c>
      <c r="R230" s="17">
        <v>242329</v>
      </c>
      <c r="S230" s="17">
        <v>13392</v>
      </c>
      <c r="T230" s="17">
        <v>5588</v>
      </c>
      <c r="U230" s="17">
        <v>52250</v>
      </c>
      <c r="V230" s="17">
        <v>12786</v>
      </c>
      <c r="W230" s="17">
        <v>0</v>
      </c>
      <c r="X230" s="17">
        <v>97200</v>
      </c>
      <c r="Y230" s="17">
        <v>4248</v>
      </c>
      <c r="Z230" s="17">
        <v>0</v>
      </c>
      <c r="AA230" s="17">
        <v>0</v>
      </c>
      <c r="AB230" s="17">
        <v>0</v>
      </c>
      <c r="AC230" s="17">
        <v>9047081</v>
      </c>
    </row>
    <row r="231" spans="1:29" x14ac:dyDescent="0.3">
      <c r="A231" s="15" t="s">
        <v>455</v>
      </c>
      <c r="B231" s="14" t="s">
        <v>456</v>
      </c>
      <c r="C231" s="14">
        <v>1</v>
      </c>
      <c r="D231" s="14">
        <v>0</v>
      </c>
      <c r="E231" s="17">
        <v>11093148</v>
      </c>
      <c r="F231" s="17">
        <v>0</v>
      </c>
      <c r="G231" s="17">
        <v>0</v>
      </c>
      <c r="H231" s="17">
        <v>0</v>
      </c>
      <c r="I231" s="17">
        <v>1545874</v>
      </c>
      <c r="J231" s="17">
        <v>1411809</v>
      </c>
      <c r="K231" s="17">
        <v>0</v>
      </c>
      <c r="L231" s="17">
        <v>0</v>
      </c>
      <c r="M231" s="17">
        <v>0</v>
      </c>
      <c r="N231" s="17">
        <v>0</v>
      </c>
      <c r="O231" s="17">
        <v>0</v>
      </c>
      <c r="P231" s="17">
        <v>1571328</v>
      </c>
      <c r="Q231" s="17">
        <v>86134</v>
      </c>
      <c r="R231" s="17">
        <v>258315</v>
      </c>
      <c r="S231" s="17">
        <v>21077</v>
      </c>
      <c r="T231" s="17">
        <v>8794</v>
      </c>
      <c r="U231" s="17">
        <v>81725</v>
      </c>
      <c r="V231" s="17">
        <v>23834</v>
      </c>
      <c r="W231" s="17">
        <v>0</v>
      </c>
      <c r="X231" s="17">
        <v>106400</v>
      </c>
      <c r="Y231" s="17">
        <v>0</v>
      </c>
      <c r="Z231" s="17">
        <v>0</v>
      </c>
      <c r="AA231" s="17">
        <v>0</v>
      </c>
      <c r="AB231" s="17">
        <v>0</v>
      </c>
      <c r="AC231" s="17">
        <v>16208438</v>
      </c>
    </row>
    <row r="232" spans="1:29" x14ac:dyDescent="0.3">
      <c r="A232" s="15" t="s">
        <v>457</v>
      </c>
      <c r="B232" s="14" t="s">
        <v>458</v>
      </c>
      <c r="C232" s="14">
        <v>1</v>
      </c>
      <c r="D232" s="14">
        <v>0</v>
      </c>
      <c r="E232" s="17">
        <v>7932774</v>
      </c>
      <c r="F232" s="17">
        <v>0</v>
      </c>
      <c r="G232" s="17">
        <v>0</v>
      </c>
      <c r="H232" s="17">
        <v>4733</v>
      </c>
      <c r="I232" s="17">
        <v>915179</v>
      </c>
      <c r="J232" s="17">
        <v>1356708</v>
      </c>
      <c r="K232" s="17">
        <v>0</v>
      </c>
      <c r="L232" s="17">
        <v>0</v>
      </c>
      <c r="M232" s="17">
        <v>0</v>
      </c>
      <c r="N232" s="17">
        <v>0</v>
      </c>
      <c r="O232" s="17">
        <v>0</v>
      </c>
      <c r="P232" s="17">
        <v>1144251</v>
      </c>
      <c r="Q232" s="17">
        <v>312434</v>
      </c>
      <c r="R232" s="17">
        <v>196135</v>
      </c>
      <c r="S232" s="17">
        <v>8359</v>
      </c>
      <c r="T232" s="17">
        <v>3488</v>
      </c>
      <c r="U232" s="17">
        <v>33552</v>
      </c>
      <c r="V232" s="17">
        <v>11464</v>
      </c>
      <c r="W232" s="17">
        <v>0</v>
      </c>
      <c r="X232" s="17">
        <v>204406</v>
      </c>
      <c r="Y232" s="17">
        <v>0</v>
      </c>
      <c r="Z232" s="17">
        <v>0</v>
      </c>
      <c r="AA232" s="17">
        <v>0</v>
      </c>
      <c r="AB232" s="17">
        <v>0</v>
      </c>
      <c r="AC232" s="17">
        <v>12123483</v>
      </c>
    </row>
    <row r="233" spans="1:29" x14ac:dyDescent="0.3">
      <c r="A233" s="15" t="s">
        <v>459</v>
      </c>
      <c r="B233" s="14" t="s">
        <v>460</v>
      </c>
      <c r="C233" s="14">
        <v>1</v>
      </c>
      <c r="D233" s="14">
        <v>0</v>
      </c>
      <c r="E233" s="17">
        <v>16460494</v>
      </c>
      <c r="F233" s="17">
        <v>0</v>
      </c>
      <c r="G233" s="17">
        <v>0</v>
      </c>
      <c r="H233" s="17">
        <v>92297</v>
      </c>
      <c r="I233" s="17">
        <v>2457693</v>
      </c>
      <c r="J233" s="17">
        <v>654450</v>
      </c>
      <c r="K233" s="17">
        <v>0</v>
      </c>
      <c r="L233" s="17">
        <v>0</v>
      </c>
      <c r="M233" s="17">
        <v>0</v>
      </c>
      <c r="N233" s="17">
        <v>0</v>
      </c>
      <c r="O233" s="17">
        <v>0</v>
      </c>
      <c r="P233" s="17">
        <v>1863311</v>
      </c>
      <c r="Q233" s="17">
        <v>413621</v>
      </c>
      <c r="R233" s="17">
        <v>424514</v>
      </c>
      <c r="S233" s="17">
        <v>19384</v>
      </c>
      <c r="T233" s="17">
        <v>8088</v>
      </c>
      <c r="U233" s="17">
        <v>75783</v>
      </c>
      <c r="V233" s="17">
        <v>24989</v>
      </c>
      <c r="W233" s="17">
        <v>0</v>
      </c>
      <c r="X233" s="17">
        <v>830569</v>
      </c>
      <c r="Y233" s="17">
        <v>0</v>
      </c>
      <c r="Z233" s="17">
        <v>0</v>
      </c>
      <c r="AA233" s="17">
        <v>0</v>
      </c>
      <c r="AB233" s="17">
        <v>0</v>
      </c>
      <c r="AC233" s="17">
        <v>23325193</v>
      </c>
    </row>
    <row r="234" spans="1:29" x14ac:dyDescent="0.3">
      <c r="A234" s="15" t="s">
        <v>461</v>
      </c>
      <c r="B234" s="14" t="s">
        <v>462</v>
      </c>
      <c r="C234" s="14">
        <v>1</v>
      </c>
      <c r="D234" s="14">
        <v>0</v>
      </c>
      <c r="E234" s="17">
        <v>9659726</v>
      </c>
      <c r="F234" s="17">
        <v>0</v>
      </c>
      <c r="G234" s="17">
        <v>0</v>
      </c>
      <c r="H234" s="17">
        <v>0</v>
      </c>
      <c r="I234" s="17">
        <v>937652</v>
      </c>
      <c r="J234" s="17">
        <v>1557439</v>
      </c>
      <c r="K234" s="17">
        <v>49199</v>
      </c>
      <c r="L234" s="17">
        <v>0</v>
      </c>
      <c r="M234" s="17">
        <v>0</v>
      </c>
      <c r="N234" s="17">
        <v>0</v>
      </c>
      <c r="O234" s="17">
        <v>0</v>
      </c>
      <c r="P234" s="17">
        <v>947388</v>
      </c>
      <c r="Q234" s="17">
        <v>19789</v>
      </c>
      <c r="R234" s="17">
        <v>80804</v>
      </c>
      <c r="S234" s="17">
        <v>8763</v>
      </c>
      <c r="T234" s="17">
        <v>3656</v>
      </c>
      <c r="U234" s="17">
        <v>34251</v>
      </c>
      <c r="V234" s="17">
        <v>11028</v>
      </c>
      <c r="W234" s="17">
        <v>0</v>
      </c>
      <c r="X234" s="17">
        <v>318269</v>
      </c>
      <c r="Y234" s="17">
        <v>0</v>
      </c>
      <c r="Z234" s="17">
        <v>0</v>
      </c>
      <c r="AA234" s="17">
        <v>0</v>
      </c>
      <c r="AB234" s="17">
        <v>0</v>
      </c>
      <c r="AC234" s="17">
        <v>13627964</v>
      </c>
    </row>
    <row r="235" spans="1:29" x14ac:dyDescent="0.3">
      <c r="A235" s="15" t="s">
        <v>463</v>
      </c>
      <c r="B235" s="14" t="s">
        <v>464</v>
      </c>
      <c r="C235" s="14">
        <v>1</v>
      </c>
      <c r="D235" s="14">
        <v>0</v>
      </c>
      <c r="E235" s="17">
        <v>7623490</v>
      </c>
      <c r="F235" s="17">
        <v>0</v>
      </c>
      <c r="G235" s="17">
        <v>0</v>
      </c>
      <c r="H235" s="17">
        <v>0</v>
      </c>
      <c r="I235" s="17">
        <v>980968</v>
      </c>
      <c r="J235" s="17">
        <v>921633</v>
      </c>
      <c r="K235" s="17">
        <v>0</v>
      </c>
      <c r="L235" s="17">
        <v>0</v>
      </c>
      <c r="M235" s="17">
        <v>0</v>
      </c>
      <c r="N235" s="17">
        <v>0</v>
      </c>
      <c r="O235" s="17">
        <v>0</v>
      </c>
      <c r="P235" s="17">
        <v>988692</v>
      </c>
      <c r="Q235" s="17">
        <v>98334</v>
      </c>
      <c r="R235" s="17">
        <v>58607</v>
      </c>
      <c r="S235" s="17">
        <v>10351</v>
      </c>
      <c r="T235" s="17">
        <v>4319</v>
      </c>
      <c r="U235" s="17">
        <v>41474</v>
      </c>
      <c r="V235" s="17">
        <v>13060</v>
      </c>
      <c r="W235" s="17">
        <v>0</v>
      </c>
      <c r="X235" s="17">
        <v>124245</v>
      </c>
      <c r="Y235" s="17">
        <v>0</v>
      </c>
      <c r="Z235" s="17">
        <v>0</v>
      </c>
      <c r="AA235" s="17">
        <v>0</v>
      </c>
      <c r="AB235" s="17">
        <v>0</v>
      </c>
      <c r="AC235" s="17">
        <v>10865173</v>
      </c>
    </row>
    <row r="236" spans="1:29" x14ac:dyDescent="0.3">
      <c r="A236" s="15" t="s">
        <v>465</v>
      </c>
      <c r="B236" s="14" t="s">
        <v>466</v>
      </c>
      <c r="C236" s="14">
        <v>1</v>
      </c>
      <c r="D236" s="14">
        <v>0</v>
      </c>
      <c r="E236" s="17">
        <v>3270971</v>
      </c>
      <c r="F236" s="17">
        <v>0</v>
      </c>
      <c r="G236" s="17">
        <v>0</v>
      </c>
      <c r="H236" s="17">
        <v>0</v>
      </c>
      <c r="I236" s="17">
        <v>467071</v>
      </c>
      <c r="J236" s="17">
        <v>560798</v>
      </c>
      <c r="K236" s="17">
        <v>0</v>
      </c>
      <c r="L236" s="17">
        <v>0</v>
      </c>
      <c r="M236" s="17">
        <v>0</v>
      </c>
      <c r="N236" s="17">
        <v>0</v>
      </c>
      <c r="O236" s="17">
        <v>0</v>
      </c>
      <c r="P236" s="17">
        <v>671435</v>
      </c>
      <c r="Q236" s="17">
        <v>86745</v>
      </c>
      <c r="R236" s="17">
        <v>0</v>
      </c>
      <c r="S236" s="17">
        <v>3356</v>
      </c>
      <c r="T236" s="17">
        <v>1400</v>
      </c>
      <c r="U236" s="17">
        <v>12233</v>
      </c>
      <c r="V236" s="17">
        <v>4260</v>
      </c>
      <c r="W236" s="17">
        <v>0</v>
      </c>
      <c r="X236" s="17">
        <v>30843</v>
      </c>
      <c r="Y236" s="17">
        <v>0</v>
      </c>
      <c r="Z236" s="17">
        <v>0</v>
      </c>
      <c r="AA236" s="17">
        <v>0</v>
      </c>
      <c r="AB236" s="17">
        <v>0</v>
      </c>
      <c r="AC236" s="17">
        <v>5109112</v>
      </c>
    </row>
    <row r="237" spans="1:29" x14ac:dyDescent="0.3">
      <c r="A237" s="15" t="s">
        <v>467</v>
      </c>
      <c r="B237" s="14" t="s">
        <v>468</v>
      </c>
      <c r="C237" s="14">
        <v>1</v>
      </c>
      <c r="D237" s="14">
        <v>0</v>
      </c>
      <c r="E237" s="17">
        <v>6567018</v>
      </c>
      <c r="F237" s="17">
        <v>0</v>
      </c>
      <c r="G237" s="17">
        <v>0</v>
      </c>
      <c r="H237" s="17">
        <v>0</v>
      </c>
      <c r="I237" s="17">
        <v>1319571</v>
      </c>
      <c r="J237" s="17">
        <v>1308894</v>
      </c>
      <c r="K237" s="17">
        <v>0</v>
      </c>
      <c r="L237" s="17">
        <v>0</v>
      </c>
      <c r="M237" s="17">
        <v>0</v>
      </c>
      <c r="N237" s="17">
        <v>0</v>
      </c>
      <c r="O237" s="17">
        <v>0</v>
      </c>
      <c r="P237" s="17">
        <v>771695</v>
      </c>
      <c r="Q237" s="17">
        <v>163157</v>
      </c>
      <c r="R237" s="17">
        <v>0</v>
      </c>
      <c r="S237" s="17">
        <v>19789</v>
      </c>
      <c r="T237" s="17">
        <v>8256</v>
      </c>
      <c r="U237" s="17">
        <v>77589</v>
      </c>
      <c r="V237" s="17">
        <v>19053</v>
      </c>
      <c r="W237" s="17">
        <v>0</v>
      </c>
      <c r="X237" s="17">
        <v>162000</v>
      </c>
      <c r="Y237" s="17">
        <v>0</v>
      </c>
      <c r="Z237" s="17">
        <v>0</v>
      </c>
      <c r="AA237" s="17">
        <v>0</v>
      </c>
      <c r="AB237" s="17">
        <v>0</v>
      </c>
      <c r="AC237" s="17">
        <v>10417022</v>
      </c>
    </row>
    <row r="238" spans="1:29" x14ac:dyDescent="0.3">
      <c r="A238" s="15" t="s">
        <v>469</v>
      </c>
      <c r="B238" s="14" t="s">
        <v>470</v>
      </c>
      <c r="C238" s="14">
        <v>1</v>
      </c>
      <c r="D238" s="14">
        <v>0</v>
      </c>
      <c r="E238" s="17">
        <v>4591078</v>
      </c>
      <c r="F238" s="17">
        <v>0</v>
      </c>
      <c r="G238" s="17">
        <v>158847</v>
      </c>
      <c r="H238" s="17">
        <v>0</v>
      </c>
      <c r="I238" s="17">
        <v>668251</v>
      </c>
      <c r="J238" s="17">
        <v>481179</v>
      </c>
      <c r="K238" s="17">
        <v>0</v>
      </c>
      <c r="L238" s="17">
        <v>0</v>
      </c>
      <c r="M238" s="17">
        <v>0</v>
      </c>
      <c r="N238" s="17">
        <v>0</v>
      </c>
      <c r="O238" s="17">
        <v>0</v>
      </c>
      <c r="P238" s="17">
        <v>497792</v>
      </c>
      <c r="Q238" s="17">
        <v>5165</v>
      </c>
      <c r="R238" s="17">
        <v>0</v>
      </c>
      <c r="S238" s="17">
        <v>4839</v>
      </c>
      <c r="T238" s="17">
        <v>2019</v>
      </c>
      <c r="U238" s="17">
        <v>19339</v>
      </c>
      <c r="V238" s="17">
        <v>4822</v>
      </c>
      <c r="W238" s="17">
        <v>0</v>
      </c>
      <c r="X238" s="17">
        <v>313099</v>
      </c>
      <c r="Y238" s="17">
        <v>0</v>
      </c>
      <c r="Z238" s="17">
        <v>0</v>
      </c>
      <c r="AA238" s="17">
        <v>0</v>
      </c>
      <c r="AB238" s="17">
        <v>0</v>
      </c>
      <c r="AC238" s="17">
        <v>6746430</v>
      </c>
    </row>
    <row r="239" spans="1:29" x14ac:dyDescent="0.3">
      <c r="A239" s="15" t="s">
        <v>471</v>
      </c>
      <c r="B239" s="14" t="s">
        <v>472</v>
      </c>
      <c r="C239" s="14">
        <v>1</v>
      </c>
      <c r="D239" s="14">
        <v>0</v>
      </c>
      <c r="E239" s="17">
        <v>7878779</v>
      </c>
      <c r="F239" s="17">
        <v>0</v>
      </c>
      <c r="G239" s="17">
        <v>0</v>
      </c>
      <c r="H239" s="17">
        <v>30113</v>
      </c>
      <c r="I239" s="17">
        <v>1324838</v>
      </c>
      <c r="J239" s="17">
        <v>1597845</v>
      </c>
      <c r="K239" s="17">
        <v>0</v>
      </c>
      <c r="L239" s="17">
        <v>0</v>
      </c>
      <c r="M239" s="17">
        <v>0</v>
      </c>
      <c r="N239" s="17">
        <v>0</v>
      </c>
      <c r="O239" s="17">
        <v>0</v>
      </c>
      <c r="P239" s="17">
        <v>1264245</v>
      </c>
      <c r="Q239" s="17">
        <v>69819</v>
      </c>
      <c r="R239" s="17">
        <v>91647</v>
      </c>
      <c r="S239" s="17">
        <v>8958</v>
      </c>
      <c r="T239" s="17">
        <v>3738</v>
      </c>
      <c r="U239" s="17">
        <v>35358</v>
      </c>
      <c r="V239" s="17">
        <v>10709</v>
      </c>
      <c r="W239" s="17">
        <v>0</v>
      </c>
      <c r="X239" s="17">
        <v>99759</v>
      </c>
      <c r="Y239" s="17">
        <v>0</v>
      </c>
      <c r="Z239" s="17">
        <v>0</v>
      </c>
      <c r="AA239" s="17">
        <v>0</v>
      </c>
      <c r="AB239" s="17">
        <v>0</v>
      </c>
      <c r="AC239" s="17">
        <v>12415808</v>
      </c>
    </row>
    <row r="240" spans="1:29" x14ac:dyDescent="0.3">
      <c r="A240" s="15" t="s">
        <v>473</v>
      </c>
      <c r="B240" s="14" t="s">
        <v>474</v>
      </c>
      <c r="C240" s="14">
        <v>1</v>
      </c>
      <c r="D240" s="14">
        <v>0</v>
      </c>
      <c r="E240" s="17">
        <v>3550392</v>
      </c>
      <c r="F240" s="17">
        <v>0</v>
      </c>
      <c r="G240" s="17">
        <v>0</v>
      </c>
      <c r="H240" s="17">
        <v>0</v>
      </c>
      <c r="I240" s="17">
        <v>485325</v>
      </c>
      <c r="J240" s="17">
        <v>603304</v>
      </c>
      <c r="K240" s="17">
        <v>0</v>
      </c>
      <c r="L240" s="17">
        <v>0</v>
      </c>
      <c r="M240" s="17">
        <v>0</v>
      </c>
      <c r="N240" s="17">
        <v>0</v>
      </c>
      <c r="O240" s="17">
        <v>0</v>
      </c>
      <c r="P240" s="17">
        <v>538874</v>
      </c>
      <c r="Q240" s="17">
        <v>62481</v>
      </c>
      <c r="R240" s="17">
        <v>89182</v>
      </c>
      <c r="S240" s="17">
        <v>9377</v>
      </c>
      <c r="T240" s="17">
        <v>3913</v>
      </c>
      <c r="U240" s="17">
        <v>32038</v>
      </c>
      <c r="V240" s="17">
        <v>9604</v>
      </c>
      <c r="W240" s="17">
        <v>0</v>
      </c>
      <c r="X240" s="17">
        <v>69500</v>
      </c>
      <c r="Y240" s="17">
        <v>7730</v>
      </c>
      <c r="Z240" s="17">
        <v>0</v>
      </c>
      <c r="AA240" s="17">
        <v>0</v>
      </c>
      <c r="AB240" s="17">
        <v>0</v>
      </c>
      <c r="AC240" s="17">
        <v>5461720</v>
      </c>
    </row>
    <row r="241" spans="1:29" x14ac:dyDescent="0.3">
      <c r="A241" s="15" t="s">
        <v>475</v>
      </c>
      <c r="B241" s="14" t="s">
        <v>476</v>
      </c>
      <c r="C241" s="14">
        <v>1</v>
      </c>
      <c r="D241" s="14">
        <v>0</v>
      </c>
      <c r="E241" s="17">
        <v>11847338</v>
      </c>
      <c r="F241" s="17">
        <v>0</v>
      </c>
      <c r="G241" s="17">
        <v>0</v>
      </c>
      <c r="H241" s="17">
        <v>0</v>
      </c>
      <c r="I241" s="17">
        <v>1742643</v>
      </c>
      <c r="J241" s="17">
        <v>1383672</v>
      </c>
      <c r="K241" s="17">
        <v>0</v>
      </c>
      <c r="L241" s="17">
        <v>0</v>
      </c>
      <c r="M241" s="17">
        <v>0</v>
      </c>
      <c r="N241" s="17">
        <v>0</v>
      </c>
      <c r="O241" s="17">
        <v>0</v>
      </c>
      <c r="P241" s="17">
        <v>2248424</v>
      </c>
      <c r="Q241" s="17">
        <v>482475</v>
      </c>
      <c r="R241" s="17">
        <v>166429</v>
      </c>
      <c r="S241" s="17">
        <v>19624</v>
      </c>
      <c r="T241" s="17">
        <v>8188</v>
      </c>
      <c r="U241" s="17">
        <v>77764</v>
      </c>
      <c r="V241" s="17">
        <v>25425</v>
      </c>
      <c r="W241" s="17">
        <v>0</v>
      </c>
      <c r="X241" s="17">
        <v>273524</v>
      </c>
      <c r="Y241" s="17">
        <v>0</v>
      </c>
      <c r="Z241" s="17">
        <v>0</v>
      </c>
      <c r="AA241" s="17">
        <v>0</v>
      </c>
      <c r="AB241" s="17">
        <v>0</v>
      </c>
      <c r="AC241" s="17">
        <v>18275506</v>
      </c>
    </row>
    <row r="242" spans="1:29" x14ac:dyDescent="0.3">
      <c r="A242" s="15" t="s">
        <v>477</v>
      </c>
      <c r="B242" s="14" t="s">
        <v>478</v>
      </c>
      <c r="C242" s="14">
        <v>1</v>
      </c>
      <c r="D242" s="14">
        <v>0</v>
      </c>
      <c r="E242" s="17">
        <v>5051436</v>
      </c>
      <c r="F242" s="17">
        <v>0</v>
      </c>
      <c r="G242" s="17">
        <v>0</v>
      </c>
      <c r="H242" s="17">
        <v>0</v>
      </c>
      <c r="I242" s="17">
        <v>501061</v>
      </c>
      <c r="J242" s="17">
        <v>999612</v>
      </c>
      <c r="K242" s="17">
        <v>0</v>
      </c>
      <c r="L242" s="17">
        <v>0</v>
      </c>
      <c r="M242" s="17">
        <v>0</v>
      </c>
      <c r="N242" s="17">
        <v>0</v>
      </c>
      <c r="O242" s="17">
        <v>0</v>
      </c>
      <c r="P242" s="17">
        <v>589303</v>
      </c>
      <c r="Q242" s="17">
        <v>79548</v>
      </c>
      <c r="R242" s="17">
        <v>0</v>
      </c>
      <c r="S242" s="17">
        <v>6426</v>
      </c>
      <c r="T242" s="17">
        <v>2681</v>
      </c>
      <c r="U242" s="17">
        <v>23417</v>
      </c>
      <c r="V242" s="17">
        <v>8211</v>
      </c>
      <c r="W242" s="17">
        <v>0</v>
      </c>
      <c r="X242" s="17">
        <v>274117</v>
      </c>
      <c r="Y242" s="17">
        <v>0</v>
      </c>
      <c r="Z242" s="17">
        <v>0</v>
      </c>
      <c r="AA242" s="17">
        <v>0</v>
      </c>
      <c r="AB242" s="17">
        <v>0</v>
      </c>
      <c r="AC242" s="17">
        <v>7535812</v>
      </c>
    </row>
    <row r="243" spans="1:29" x14ac:dyDescent="0.3">
      <c r="A243" s="15" t="s">
        <v>479</v>
      </c>
      <c r="B243" s="14" t="s">
        <v>480</v>
      </c>
      <c r="C243" s="14">
        <v>1</v>
      </c>
      <c r="D243" s="14">
        <v>0</v>
      </c>
      <c r="E243" s="17">
        <v>17757675</v>
      </c>
      <c r="F243" s="17">
        <v>0</v>
      </c>
      <c r="G243" s="17">
        <v>0</v>
      </c>
      <c r="H243" s="17">
        <v>0</v>
      </c>
      <c r="I243" s="17">
        <v>2544433</v>
      </c>
      <c r="J243" s="17">
        <v>2430325</v>
      </c>
      <c r="K243" s="17">
        <v>135345</v>
      </c>
      <c r="L243" s="17">
        <v>0</v>
      </c>
      <c r="M243" s="17">
        <v>0</v>
      </c>
      <c r="N243" s="17">
        <v>0</v>
      </c>
      <c r="O243" s="17">
        <v>0</v>
      </c>
      <c r="P243" s="17">
        <v>2248247</v>
      </c>
      <c r="Q243" s="17">
        <v>277259</v>
      </c>
      <c r="R243" s="17">
        <v>183163</v>
      </c>
      <c r="S243" s="17">
        <v>29750</v>
      </c>
      <c r="T243" s="17">
        <v>12413</v>
      </c>
      <c r="U243" s="17">
        <v>110966</v>
      </c>
      <c r="V243" s="17">
        <v>37536</v>
      </c>
      <c r="W243" s="17">
        <v>0</v>
      </c>
      <c r="X243" s="17">
        <v>274186</v>
      </c>
      <c r="Y243" s="17">
        <v>0</v>
      </c>
      <c r="Z243" s="17">
        <v>0</v>
      </c>
      <c r="AA243" s="17">
        <v>0</v>
      </c>
      <c r="AB243" s="17">
        <v>0</v>
      </c>
      <c r="AC243" s="17">
        <v>26041298</v>
      </c>
    </row>
    <row r="244" spans="1:29" x14ac:dyDescent="0.3">
      <c r="A244" s="15" t="s">
        <v>481</v>
      </c>
      <c r="B244" s="14" t="s">
        <v>482</v>
      </c>
      <c r="C244" s="14">
        <v>1</v>
      </c>
      <c r="D244" s="14">
        <v>0</v>
      </c>
      <c r="E244" s="17">
        <v>5487758</v>
      </c>
      <c r="F244" s="17">
        <v>0</v>
      </c>
      <c r="G244" s="17">
        <v>0</v>
      </c>
      <c r="H244" s="17">
        <v>6866</v>
      </c>
      <c r="I244" s="17">
        <v>874452</v>
      </c>
      <c r="J244" s="17">
        <v>1015722</v>
      </c>
      <c r="K244" s="17">
        <v>0</v>
      </c>
      <c r="L244" s="17">
        <v>0</v>
      </c>
      <c r="M244" s="17">
        <v>0</v>
      </c>
      <c r="N244" s="17">
        <v>0</v>
      </c>
      <c r="O244" s="17">
        <v>0</v>
      </c>
      <c r="P244" s="17">
        <v>992737</v>
      </c>
      <c r="Q244" s="17">
        <v>74955</v>
      </c>
      <c r="R244" s="17">
        <v>37762</v>
      </c>
      <c r="S244" s="17">
        <v>6052</v>
      </c>
      <c r="T244" s="17">
        <v>2525</v>
      </c>
      <c r="U244" s="17">
        <v>23242</v>
      </c>
      <c r="V244" s="17">
        <v>8251</v>
      </c>
      <c r="W244" s="17">
        <v>0</v>
      </c>
      <c r="X244" s="17">
        <v>69466</v>
      </c>
      <c r="Y244" s="17">
        <v>0</v>
      </c>
      <c r="Z244" s="17">
        <v>0</v>
      </c>
      <c r="AA244" s="17">
        <v>0</v>
      </c>
      <c r="AB244" s="17">
        <v>0</v>
      </c>
      <c r="AC244" s="17">
        <v>8599788</v>
      </c>
    </row>
    <row r="245" spans="1:29" x14ac:dyDescent="0.3">
      <c r="A245" s="15" t="s">
        <v>483</v>
      </c>
      <c r="B245" s="14" t="s">
        <v>484</v>
      </c>
      <c r="C245" s="14">
        <v>1</v>
      </c>
      <c r="D245" s="14">
        <v>0</v>
      </c>
      <c r="E245" s="17">
        <v>13718502</v>
      </c>
      <c r="F245" s="17">
        <v>0</v>
      </c>
      <c r="G245" s="17">
        <v>0</v>
      </c>
      <c r="H245" s="17">
        <v>28841</v>
      </c>
      <c r="I245" s="17">
        <v>2731855</v>
      </c>
      <c r="J245" s="17">
        <v>2218357</v>
      </c>
      <c r="K245" s="17">
        <v>0</v>
      </c>
      <c r="L245" s="17">
        <v>0</v>
      </c>
      <c r="M245" s="17">
        <v>0</v>
      </c>
      <c r="N245" s="17">
        <v>0</v>
      </c>
      <c r="O245" s="17">
        <v>0</v>
      </c>
      <c r="P245" s="17">
        <v>1652852</v>
      </c>
      <c r="Q245" s="17">
        <v>408057</v>
      </c>
      <c r="R245" s="17">
        <v>45690</v>
      </c>
      <c r="S245" s="17">
        <v>27893</v>
      </c>
      <c r="T245" s="17">
        <v>11638</v>
      </c>
      <c r="U245" s="17">
        <v>108928</v>
      </c>
      <c r="V245" s="17">
        <v>34651</v>
      </c>
      <c r="W245" s="17">
        <v>0</v>
      </c>
      <c r="X245" s="17">
        <v>615160</v>
      </c>
      <c r="Y245" s="17">
        <v>0</v>
      </c>
      <c r="Z245" s="17">
        <v>0</v>
      </c>
      <c r="AA245" s="17">
        <v>0</v>
      </c>
      <c r="AB245" s="17">
        <v>0</v>
      </c>
      <c r="AC245" s="17">
        <v>21602424</v>
      </c>
    </row>
    <row r="246" spans="1:29" x14ac:dyDescent="0.3">
      <c r="A246" s="15" t="s">
        <v>485</v>
      </c>
      <c r="B246" s="14" t="s">
        <v>486</v>
      </c>
      <c r="C246" s="14">
        <v>1</v>
      </c>
      <c r="D246" s="14">
        <v>0</v>
      </c>
      <c r="E246" s="17">
        <v>13203641</v>
      </c>
      <c r="F246" s="17">
        <v>0</v>
      </c>
      <c r="G246" s="17">
        <v>0</v>
      </c>
      <c r="H246" s="17">
        <v>0</v>
      </c>
      <c r="I246" s="17">
        <v>3066427</v>
      </c>
      <c r="J246" s="17">
        <v>3175989</v>
      </c>
      <c r="K246" s="17">
        <v>64313</v>
      </c>
      <c r="L246" s="17">
        <v>0</v>
      </c>
      <c r="M246" s="17">
        <v>0</v>
      </c>
      <c r="N246" s="17">
        <v>0</v>
      </c>
      <c r="O246" s="17">
        <v>0</v>
      </c>
      <c r="P246" s="17">
        <v>2802076</v>
      </c>
      <c r="Q246" s="17">
        <v>492973</v>
      </c>
      <c r="R246" s="17">
        <v>763494</v>
      </c>
      <c r="S246" s="17">
        <v>80577</v>
      </c>
      <c r="T246" s="17">
        <v>33619</v>
      </c>
      <c r="U246" s="17">
        <v>222632</v>
      </c>
      <c r="V246" s="17">
        <v>88646</v>
      </c>
      <c r="W246" s="17">
        <v>0</v>
      </c>
      <c r="X246" s="17">
        <v>475200</v>
      </c>
      <c r="Y246" s="17">
        <v>0</v>
      </c>
      <c r="Z246" s="17">
        <v>0</v>
      </c>
      <c r="AA246" s="17">
        <v>0</v>
      </c>
      <c r="AB246" s="17">
        <v>0</v>
      </c>
      <c r="AC246" s="17">
        <v>24469587</v>
      </c>
    </row>
    <row r="247" spans="1:29" x14ac:dyDescent="0.3">
      <c r="A247" s="15" t="s">
        <v>487</v>
      </c>
      <c r="B247" s="14" t="s">
        <v>488</v>
      </c>
      <c r="C247" s="14">
        <v>1</v>
      </c>
      <c r="D247" s="14">
        <v>0</v>
      </c>
      <c r="E247" s="17">
        <v>26130662</v>
      </c>
      <c r="F247" s="17">
        <v>0</v>
      </c>
      <c r="G247" s="17">
        <v>1154706</v>
      </c>
      <c r="H247" s="17">
        <v>73599</v>
      </c>
      <c r="I247" s="17">
        <v>5466013</v>
      </c>
      <c r="J247" s="17">
        <v>6830766</v>
      </c>
      <c r="K247" s="17">
        <v>0</v>
      </c>
      <c r="L247" s="17">
        <v>0</v>
      </c>
      <c r="M247" s="17">
        <v>0</v>
      </c>
      <c r="N247" s="17">
        <v>0</v>
      </c>
      <c r="O247" s="17">
        <v>0</v>
      </c>
      <c r="P247" s="17">
        <v>4173726</v>
      </c>
      <c r="Q247" s="17">
        <v>1675225</v>
      </c>
      <c r="R247" s="17">
        <v>831165</v>
      </c>
      <c r="S247" s="17">
        <v>63216</v>
      </c>
      <c r="T247" s="17">
        <v>26375</v>
      </c>
      <c r="U247" s="17">
        <v>230437</v>
      </c>
      <c r="V247" s="17">
        <v>73427</v>
      </c>
      <c r="W247" s="17">
        <v>0</v>
      </c>
      <c r="X247" s="17">
        <v>900000</v>
      </c>
      <c r="Y247" s="17">
        <v>0</v>
      </c>
      <c r="Z247" s="17">
        <v>0</v>
      </c>
      <c r="AA247" s="17">
        <v>0</v>
      </c>
      <c r="AB247" s="17">
        <v>0</v>
      </c>
      <c r="AC247" s="17">
        <v>47629317</v>
      </c>
    </row>
    <row r="248" spans="1:29" x14ac:dyDescent="0.3">
      <c r="A248" s="15" t="s">
        <v>489</v>
      </c>
      <c r="B248" s="14" t="s">
        <v>490</v>
      </c>
      <c r="C248" s="14">
        <v>1</v>
      </c>
      <c r="D248" s="14">
        <v>0</v>
      </c>
      <c r="E248" s="17">
        <v>88078375</v>
      </c>
      <c r="F248" s="17">
        <v>490241</v>
      </c>
      <c r="G248" s="17">
        <v>0</v>
      </c>
      <c r="H248" s="17">
        <v>37382</v>
      </c>
      <c r="I248" s="17">
        <v>16198705</v>
      </c>
      <c r="J248" s="17">
        <v>9701588</v>
      </c>
      <c r="K248" s="17">
        <v>0</v>
      </c>
      <c r="L248" s="17">
        <v>0</v>
      </c>
      <c r="M248" s="17">
        <v>0</v>
      </c>
      <c r="N248" s="17">
        <v>0</v>
      </c>
      <c r="O248" s="17">
        <v>0</v>
      </c>
      <c r="P248" s="17">
        <v>8917346</v>
      </c>
      <c r="Q248" s="17">
        <v>1666037</v>
      </c>
      <c r="R248" s="17">
        <v>1459517</v>
      </c>
      <c r="S248" s="17">
        <v>178696</v>
      </c>
      <c r="T248" s="17">
        <v>74556</v>
      </c>
      <c r="U248" s="17">
        <v>653216</v>
      </c>
      <c r="V248" s="17">
        <v>227769</v>
      </c>
      <c r="W248" s="17">
        <v>0</v>
      </c>
      <c r="X248" s="17">
        <v>1157225</v>
      </c>
      <c r="Y248" s="17">
        <v>0</v>
      </c>
      <c r="Z248" s="17">
        <v>0</v>
      </c>
      <c r="AA248" s="17">
        <v>0</v>
      </c>
      <c r="AB248" s="17">
        <v>0</v>
      </c>
      <c r="AC248" s="17">
        <v>128840653</v>
      </c>
    </row>
    <row r="249" spans="1:29" x14ac:dyDescent="0.3">
      <c r="A249" s="15" t="s">
        <v>491</v>
      </c>
      <c r="B249" s="14" t="s">
        <v>492</v>
      </c>
      <c r="C249" s="14">
        <v>1</v>
      </c>
      <c r="D249" s="14">
        <v>0</v>
      </c>
      <c r="E249" s="17">
        <v>20475830</v>
      </c>
      <c r="F249" s="17">
        <v>181815</v>
      </c>
      <c r="G249" s="17">
        <v>0</v>
      </c>
      <c r="H249" s="17">
        <v>0</v>
      </c>
      <c r="I249" s="17">
        <v>3895537</v>
      </c>
      <c r="J249" s="17">
        <v>8217397</v>
      </c>
      <c r="K249" s="17">
        <v>0</v>
      </c>
      <c r="L249" s="17">
        <v>0</v>
      </c>
      <c r="M249" s="17">
        <v>0</v>
      </c>
      <c r="N249" s="17">
        <v>0</v>
      </c>
      <c r="O249" s="17">
        <v>0</v>
      </c>
      <c r="P249" s="17">
        <v>3403502</v>
      </c>
      <c r="Q249" s="17">
        <v>880021</v>
      </c>
      <c r="R249" s="17">
        <v>804602</v>
      </c>
      <c r="S249" s="17">
        <v>49644</v>
      </c>
      <c r="T249" s="17">
        <v>20713</v>
      </c>
      <c r="U249" s="17">
        <v>176614</v>
      </c>
      <c r="V249" s="17">
        <v>59748</v>
      </c>
      <c r="W249" s="17">
        <v>0</v>
      </c>
      <c r="X249" s="17">
        <v>698897</v>
      </c>
      <c r="Y249" s="17">
        <v>0</v>
      </c>
      <c r="Z249" s="17">
        <v>0</v>
      </c>
      <c r="AA249" s="17">
        <v>0</v>
      </c>
      <c r="AB249" s="17">
        <v>0</v>
      </c>
      <c r="AC249" s="17">
        <v>38864320</v>
      </c>
    </row>
    <row r="250" spans="1:29" x14ac:dyDescent="0.3">
      <c r="A250" s="15" t="s">
        <v>493</v>
      </c>
      <c r="B250" s="14" t="s">
        <v>494</v>
      </c>
      <c r="C250" s="14">
        <v>1</v>
      </c>
      <c r="D250" s="14">
        <v>0</v>
      </c>
      <c r="E250" s="17">
        <v>24196613</v>
      </c>
      <c r="F250" s="17">
        <v>0</v>
      </c>
      <c r="G250" s="17">
        <v>0</v>
      </c>
      <c r="H250" s="17">
        <v>0</v>
      </c>
      <c r="I250" s="17">
        <v>1803163</v>
      </c>
      <c r="J250" s="17">
        <v>3457711</v>
      </c>
      <c r="K250" s="17">
        <v>0</v>
      </c>
      <c r="L250" s="17">
        <v>0</v>
      </c>
      <c r="M250" s="17">
        <v>0</v>
      </c>
      <c r="N250" s="17">
        <v>0</v>
      </c>
      <c r="O250" s="17">
        <v>0</v>
      </c>
      <c r="P250" s="17">
        <v>4153463</v>
      </c>
      <c r="Q250" s="17">
        <v>567799</v>
      </c>
      <c r="R250" s="17">
        <v>708108</v>
      </c>
      <c r="S250" s="17">
        <v>56235</v>
      </c>
      <c r="T250" s="17">
        <v>23463</v>
      </c>
      <c r="U250" s="17">
        <v>220768</v>
      </c>
      <c r="V250" s="17">
        <v>72313</v>
      </c>
      <c r="W250" s="17">
        <v>0</v>
      </c>
      <c r="X250" s="17">
        <v>495300</v>
      </c>
      <c r="Y250" s="17">
        <v>0</v>
      </c>
      <c r="Z250" s="17">
        <v>0</v>
      </c>
      <c r="AA250" s="17">
        <v>0</v>
      </c>
      <c r="AB250" s="17">
        <v>0</v>
      </c>
      <c r="AC250" s="17">
        <v>35754936</v>
      </c>
    </row>
    <row r="251" spans="1:29" x14ac:dyDescent="0.3">
      <c r="A251" s="15" t="s">
        <v>495</v>
      </c>
      <c r="B251" s="14" t="s">
        <v>496</v>
      </c>
      <c r="C251" s="14">
        <v>1</v>
      </c>
      <c r="D251" s="14">
        <v>0</v>
      </c>
      <c r="E251" s="17">
        <v>9919948</v>
      </c>
      <c r="F251" s="17">
        <v>0</v>
      </c>
      <c r="G251" s="17">
        <v>0</v>
      </c>
      <c r="H251" s="17">
        <v>18577</v>
      </c>
      <c r="I251" s="17">
        <v>2320824</v>
      </c>
      <c r="J251" s="17">
        <v>4573104</v>
      </c>
      <c r="K251" s="17">
        <v>186256</v>
      </c>
      <c r="L251" s="17">
        <v>0</v>
      </c>
      <c r="M251" s="17">
        <v>0</v>
      </c>
      <c r="N251" s="17">
        <v>0</v>
      </c>
      <c r="O251" s="17">
        <v>0</v>
      </c>
      <c r="P251" s="17">
        <v>2433713</v>
      </c>
      <c r="Q251" s="17">
        <v>406223</v>
      </c>
      <c r="R251" s="17">
        <v>269737</v>
      </c>
      <c r="S251" s="17">
        <v>33061</v>
      </c>
      <c r="T251" s="17">
        <v>13794</v>
      </c>
      <c r="U251" s="17">
        <v>125005</v>
      </c>
      <c r="V251" s="17">
        <v>38081</v>
      </c>
      <c r="W251" s="17">
        <v>0</v>
      </c>
      <c r="X251" s="17">
        <v>329737</v>
      </c>
      <c r="Y251" s="17">
        <v>0</v>
      </c>
      <c r="Z251" s="17">
        <v>0</v>
      </c>
      <c r="AA251" s="17">
        <v>0</v>
      </c>
      <c r="AB251" s="17">
        <v>0</v>
      </c>
      <c r="AC251" s="17">
        <v>20668060</v>
      </c>
    </row>
    <row r="252" spans="1:29" x14ac:dyDescent="0.3">
      <c r="A252" s="15" t="s">
        <v>497</v>
      </c>
      <c r="B252" s="14" t="s">
        <v>498</v>
      </c>
      <c r="C252" s="14">
        <v>1</v>
      </c>
      <c r="D252" s="14">
        <v>0</v>
      </c>
      <c r="E252" s="17">
        <v>25162763</v>
      </c>
      <c r="F252" s="17">
        <v>0</v>
      </c>
      <c r="G252" s="17">
        <v>0</v>
      </c>
      <c r="H252" s="17">
        <v>35111</v>
      </c>
      <c r="I252" s="17">
        <v>3671651</v>
      </c>
      <c r="J252" s="17">
        <v>3818740</v>
      </c>
      <c r="K252" s="17">
        <v>0</v>
      </c>
      <c r="L252" s="17">
        <v>0</v>
      </c>
      <c r="M252" s="17">
        <v>0</v>
      </c>
      <c r="N252" s="17">
        <v>0</v>
      </c>
      <c r="O252" s="17">
        <v>0</v>
      </c>
      <c r="P252" s="17">
        <v>3193510</v>
      </c>
      <c r="Q252" s="17">
        <v>979678</v>
      </c>
      <c r="R252" s="17">
        <v>451723</v>
      </c>
      <c r="S252" s="17">
        <v>52924</v>
      </c>
      <c r="T252" s="17">
        <v>22081</v>
      </c>
      <c r="U252" s="17">
        <v>214884</v>
      </c>
      <c r="V252" s="17">
        <v>66261</v>
      </c>
      <c r="W252" s="17">
        <v>0</v>
      </c>
      <c r="X252" s="17">
        <v>487464</v>
      </c>
      <c r="Y252" s="17">
        <v>0</v>
      </c>
      <c r="Z252" s="17">
        <v>0</v>
      </c>
      <c r="AA252" s="17">
        <v>0</v>
      </c>
      <c r="AB252" s="17">
        <v>0</v>
      </c>
      <c r="AC252" s="17">
        <v>38156790</v>
      </c>
    </row>
    <row r="253" spans="1:29" x14ac:dyDescent="0.3">
      <c r="A253" s="15" t="s">
        <v>499</v>
      </c>
      <c r="B253" s="14" t="s">
        <v>500</v>
      </c>
      <c r="C253" s="14">
        <v>1</v>
      </c>
      <c r="D253" s="14">
        <v>0</v>
      </c>
      <c r="E253" s="17">
        <v>28623882</v>
      </c>
      <c r="F253" s="17">
        <v>0</v>
      </c>
      <c r="G253" s="17">
        <v>0</v>
      </c>
      <c r="H253" s="17">
        <v>8246</v>
      </c>
      <c r="I253" s="17">
        <v>4866967</v>
      </c>
      <c r="J253" s="17">
        <v>4773749</v>
      </c>
      <c r="K253" s="17">
        <v>0</v>
      </c>
      <c r="L253" s="17">
        <v>0</v>
      </c>
      <c r="M253" s="17">
        <v>0</v>
      </c>
      <c r="N253" s="17">
        <v>0</v>
      </c>
      <c r="O253" s="17">
        <v>0</v>
      </c>
      <c r="P253" s="17">
        <v>4154061</v>
      </c>
      <c r="Q253" s="17">
        <v>760823</v>
      </c>
      <c r="R253" s="17">
        <v>476531</v>
      </c>
      <c r="S253" s="17">
        <v>65837</v>
      </c>
      <c r="T253" s="17">
        <v>27469</v>
      </c>
      <c r="U253" s="17">
        <v>255892</v>
      </c>
      <c r="V253" s="17">
        <v>84555</v>
      </c>
      <c r="W253" s="17">
        <v>0</v>
      </c>
      <c r="X253" s="17">
        <v>889390</v>
      </c>
      <c r="Y253" s="17">
        <v>0</v>
      </c>
      <c r="Z253" s="17">
        <v>0</v>
      </c>
      <c r="AA253" s="17">
        <v>0</v>
      </c>
      <c r="AB253" s="17">
        <v>0</v>
      </c>
      <c r="AC253" s="17">
        <v>44987402</v>
      </c>
    </row>
    <row r="254" spans="1:29" x14ac:dyDescent="0.3">
      <c r="A254" s="15" t="s">
        <v>501</v>
      </c>
      <c r="B254" s="14" t="s">
        <v>502</v>
      </c>
      <c r="C254" s="14">
        <v>1</v>
      </c>
      <c r="D254" s="14">
        <v>0</v>
      </c>
      <c r="E254" s="17">
        <v>19705413</v>
      </c>
      <c r="F254" s="17">
        <v>0</v>
      </c>
      <c r="G254" s="17">
        <v>0</v>
      </c>
      <c r="H254" s="17">
        <v>41945</v>
      </c>
      <c r="I254" s="17">
        <v>4475455</v>
      </c>
      <c r="J254" s="17">
        <v>6537544</v>
      </c>
      <c r="K254" s="17">
        <v>0</v>
      </c>
      <c r="L254" s="17">
        <v>0</v>
      </c>
      <c r="M254" s="17">
        <v>0</v>
      </c>
      <c r="N254" s="17">
        <v>0</v>
      </c>
      <c r="O254" s="17">
        <v>0</v>
      </c>
      <c r="P254" s="17">
        <v>3186170</v>
      </c>
      <c r="Q254" s="17">
        <v>842448</v>
      </c>
      <c r="R254" s="17">
        <v>675818</v>
      </c>
      <c r="S254" s="17">
        <v>90494</v>
      </c>
      <c r="T254" s="17">
        <v>37756</v>
      </c>
      <c r="U254" s="17">
        <v>288512</v>
      </c>
      <c r="V254" s="17">
        <v>103065</v>
      </c>
      <c r="W254" s="17">
        <v>0</v>
      </c>
      <c r="X254" s="17">
        <v>626400</v>
      </c>
      <c r="Y254" s="17">
        <v>0</v>
      </c>
      <c r="Z254" s="17">
        <v>0</v>
      </c>
      <c r="AA254" s="17">
        <v>0</v>
      </c>
      <c r="AB254" s="17">
        <v>0</v>
      </c>
      <c r="AC254" s="17">
        <v>36611020</v>
      </c>
    </row>
    <row r="255" spans="1:29" x14ac:dyDescent="0.3">
      <c r="A255" s="15" t="s">
        <v>503</v>
      </c>
      <c r="B255" s="14" t="s">
        <v>504</v>
      </c>
      <c r="C255" s="14">
        <v>1</v>
      </c>
      <c r="D255" s="14">
        <v>0</v>
      </c>
      <c r="E255" s="17">
        <v>27669134</v>
      </c>
      <c r="F255" s="17">
        <v>0</v>
      </c>
      <c r="G255" s="17">
        <v>0</v>
      </c>
      <c r="H255" s="17">
        <v>65578</v>
      </c>
      <c r="I255" s="17">
        <v>6251154</v>
      </c>
      <c r="J255" s="17">
        <v>5123731</v>
      </c>
      <c r="K255" s="17">
        <v>0</v>
      </c>
      <c r="L255" s="17">
        <v>0</v>
      </c>
      <c r="M255" s="17">
        <v>0</v>
      </c>
      <c r="N255" s="17">
        <v>0</v>
      </c>
      <c r="O255" s="17">
        <v>0</v>
      </c>
      <c r="P255" s="17">
        <v>4433918</v>
      </c>
      <c r="Q255" s="17">
        <v>1941272</v>
      </c>
      <c r="R255" s="17">
        <v>574762</v>
      </c>
      <c r="S255" s="17">
        <v>84038</v>
      </c>
      <c r="T255" s="17">
        <v>35063</v>
      </c>
      <c r="U255" s="17">
        <v>340588</v>
      </c>
      <c r="V255" s="17">
        <v>95305</v>
      </c>
      <c r="W255" s="17">
        <v>0</v>
      </c>
      <c r="X255" s="17">
        <v>808200</v>
      </c>
      <c r="Y255" s="17">
        <v>0</v>
      </c>
      <c r="Z255" s="17">
        <v>0</v>
      </c>
      <c r="AA255" s="17">
        <v>0</v>
      </c>
      <c r="AB255" s="17">
        <v>0</v>
      </c>
      <c r="AC255" s="17">
        <v>47422743</v>
      </c>
    </row>
    <row r="256" spans="1:29" x14ac:dyDescent="0.3">
      <c r="A256" s="15" t="s">
        <v>505</v>
      </c>
      <c r="B256" s="14" t="s">
        <v>506</v>
      </c>
      <c r="C256" s="14">
        <v>1</v>
      </c>
      <c r="D256" s="14">
        <v>0</v>
      </c>
      <c r="E256" s="17">
        <v>7755911</v>
      </c>
      <c r="F256" s="17">
        <v>0</v>
      </c>
      <c r="G256" s="17">
        <v>325321</v>
      </c>
      <c r="H256" s="17">
        <v>0</v>
      </c>
      <c r="I256" s="17">
        <v>674893</v>
      </c>
      <c r="J256" s="17">
        <v>1326922</v>
      </c>
      <c r="K256" s="17">
        <v>0</v>
      </c>
      <c r="L256" s="17">
        <v>0</v>
      </c>
      <c r="M256" s="17">
        <v>0</v>
      </c>
      <c r="N256" s="17">
        <v>0</v>
      </c>
      <c r="O256" s="17">
        <v>0</v>
      </c>
      <c r="P256" s="17">
        <v>1209685</v>
      </c>
      <c r="Q256" s="17">
        <v>398337</v>
      </c>
      <c r="R256" s="17">
        <v>142764</v>
      </c>
      <c r="S256" s="17">
        <v>16598</v>
      </c>
      <c r="T256" s="17">
        <v>6925</v>
      </c>
      <c r="U256" s="17">
        <v>58367</v>
      </c>
      <c r="V256" s="17">
        <v>18957</v>
      </c>
      <c r="W256" s="17">
        <v>0</v>
      </c>
      <c r="X256" s="17">
        <v>156349</v>
      </c>
      <c r="Y256" s="17">
        <v>0</v>
      </c>
      <c r="Z256" s="17">
        <v>0</v>
      </c>
      <c r="AA256" s="17">
        <v>0</v>
      </c>
      <c r="AB256" s="17">
        <v>0</v>
      </c>
      <c r="AC256" s="17">
        <v>12091029</v>
      </c>
    </row>
    <row r="257" spans="1:29" x14ac:dyDescent="0.3">
      <c r="A257" s="15" t="s">
        <v>507</v>
      </c>
      <c r="B257" s="14" t="s">
        <v>508</v>
      </c>
      <c r="C257" s="14">
        <v>1</v>
      </c>
      <c r="D257" s="14">
        <v>0</v>
      </c>
      <c r="E257" s="17">
        <v>15114472</v>
      </c>
      <c r="F257" s="17">
        <v>0</v>
      </c>
      <c r="G257" s="17">
        <v>0</v>
      </c>
      <c r="H257" s="17">
        <v>3062</v>
      </c>
      <c r="I257" s="17">
        <v>3940933</v>
      </c>
      <c r="J257" s="17">
        <v>4137476</v>
      </c>
      <c r="K257" s="17">
        <v>0</v>
      </c>
      <c r="L257" s="17">
        <v>0</v>
      </c>
      <c r="M257" s="17">
        <v>0</v>
      </c>
      <c r="N257" s="17">
        <v>0</v>
      </c>
      <c r="O257" s="17">
        <v>0</v>
      </c>
      <c r="P257" s="17">
        <v>3934989</v>
      </c>
      <c r="Q257" s="17">
        <v>641867</v>
      </c>
      <c r="R257" s="17">
        <v>301539</v>
      </c>
      <c r="S257" s="17">
        <v>92412</v>
      </c>
      <c r="T257" s="17">
        <v>38556</v>
      </c>
      <c r="U257" s="17">
        <v>352529</v>
      </c>
      <c r="V257" s="17">
        <v>97038</v>
      </c>
      <c r="W257" s="17">
        <v>0</v>
      </c>
      <c r="X257" s="17">
        <v>626400</v>
      </c>
      <c r="Y257" s="17">
        <v>0</v>
      </c>
      <c r="Z257" s="17">
        <v>0</v>
      </c>
      <c r="AA257" s="17">
        <v>0</v>
      </c>
      <c r="AB257" s="17">
        <v>0</v>
      </c>
      <c r="AC257" s="17">
        <v>29281273</v>
      </c>
    </row>
    <row r="258" spans="1:29" x14ac:dyDescent="0.3">
      <c r="A258" s="15" t="s">
        <v>509</v>
      </c>
      <c r="B258" s="14" t="s">
        <v>510</v>
      </c>
      <c r="C258" s="14">
        <v>1</v>
      </c>
      <c r="D258" s="14">
        <v>0</v>
      </c>
      <c r="E258" s="17">
        <v>26062084</v>
      </c>
      <c r="F258" s="17">
        <v>0</v>
      </c>
      <c r="G258" s="17">
        <v>0</v>
      </c>
      <c r="H258" s="17">
        <v>0</v>
      </c>
      <c r="I258" s="17">
        <v>5547070</v>
      </c>
      <c r="J258" s="17">
        <v>8620842</v>
      </c>
      <c r="K258" s="17">
        <v>0</v>
      </c>
      <c r="L258" s="17">
        <v>0</v>
      </c>
      <c r="M258" s="17">
        <v>0</v>
      </c>
      <c r="N258" s="17">
        <v>0</v>
      </c>
      <c r="O258" s="17">
        <v>0</v>
      </c>
      <c r="P258" s="17">
        <v>3424993</v>
      </c>
      <c r="Q258" s="17">
        <v>1158898</v>
      </c>
      <c r="R258" s="17">
        <v>790060</v>
      </c>
      <c r="S258" s="17">
        <v>57583</v>
      </c>
      <c r="T258" s="17">
        <v>24025</v>
      </c>
      <c r="U258" s="17">
        <v>237427</v>
      </c>
      <c r="V258" s="17">
        <v>73396</v>
      </c>
      <c r="W258" s="17">
        <v>0</v>
      </c>
      <c r="X258" s="17">
        <v>451696</v>
      </c>
      <c r="Y258" s="17">
        <v>0</v>
      </c>
      <c r="Z258" s="17">
        <v>0</v>
      </c>
      <c r="AA258" s="17">
        <v>0</v>
      </c>
      <c r="AB258" s="17">
        <v>0</v>
      </c>
      <c r="AC258" s="17">
        <v>46448074</v>
      </c>
    </row>
    <row r="259" spans="1:29" x14ac:dyDescent="0.3">
      <c r="A259" s="15" t="s">
        <v>511</v>
      </c>
      <c r="B259" s="14" t="s">
        <v>512</v>
      </c>
      <c r="C259" s="14">
        <v>1</v>
      </c>
      <c r="D259" s="14">
        <v>1</v>
      </c>
      <c r="E259" s="17">
        <v>515632863</v>
      </c>
      <c r="F259" s="17">
        <v>6353730</v>
      </c>
      <c r="G259" s="17">
        <v>0</v>
      </c>
      <c r="H259" s="17">
        <v>0</v>
      </c>
      <c r="I259" s="17">
        <v>51984476</v>
      </c>
      <c r="J259" s="17">
        <v>76384906</v>
      </c>
      <c r="K259" s="17">
        <v>0</v>
      </c>
      <c r="L259" s="17">
        <v>0</v>
      </c>
      <c r="M259" s="17">
        <v>1629171</v>
      </c>
      <c r="N259" s="17">
        <v>4788904</v>
      </c>
      <c r="O259" s="17">
        <v>4328002</v>
      </c>
      <c r="P259" s="17">
        <v>0</v>
      </c>
      <c r="Q259" s="17">
        <v>5590004</v>
      </c>
      <c r="R259" s="17">
        <v>10052863</v>
      </c>
      <c r="S259" s="17">
        <v>481532</v>
      </c>
      <c r="T259" s="17">
        <v>200906</v>
      </c>
      <c r="U259" s="17">
        <v>1884621</v>
      </c>
      <c r="V259" s="17">
        <v>685338</v>
      </c>
      <c r="W259" s="17">
        <v>0</v>
      </c>
      <c r="X259" s="17">
        <v>36188959</v>
      </c>
      <c r="Y259" s="17">
        <v>0</v>
      </c>
      <c r="Z259" s="17">
        <v>0</v>
      </c>
      <c r="AA259" s="17">
        <v>0</v>
      </c>
      <c r="AB259" s="17">
        <v>0</v>
      </c>
      <c r="AC259" s="17">
        <v>716186275</v>
      </c>
    </row>
    <row r="260" spans="1:29" x14ac:dyDescent="0.3">
      <c r="A260" s="15" t="s">
        <v>513</v>
      </c>
      <c r="B260" s="14" t="s">
        <v>514</v>
      </c>
      <c r="C260" s="14">
        <v>1</v>
      </c>
      <c r="D260" s="14">
        <v>0</v>
      </c>
      <c r="E260" s="17">
        <v>29140246</v>
      </c>
      <c r="F260" s="17">
        <v>0</v>
      </c>
      <c r="G260" s="17">
        <v>0</v>
      </c>
      <c r="H260" s="17">
        <v>0</v>
      </c>
      <c r="I260" s="17">
        <v>8561017</v>
      </c>
      <c r="J260" s="17">
        <v>4665563</v>
      </c>
      <c r="K260" s="17">
        <v>0</v>
      </c>
      <c r="L260" s="17">
        <v>0</v>
      </c>
      <c r="M260" s="17">
        <v>0</v>
      </c>
      <c r="N260" s="17">
        <v>0</v>
      </c>
      <c r="O260" s="17">
        <v>0</v>
      </c>
      <c r="P260" s="17">
        <v>4060188</v>
      </c>
      <c r="Q260" s="17">
        <v>1979021</v>
      </c>
      <c r="R260" s="17">
        <v>699591</v>
      </c>
      <c r="S260" s="17">
        <v>81281</v>
      </c>
      <c r="T260" s="17">
        <v>33913</v>
      </c>
      <c r="U260" s="17">
        <v>333307</v>
      </c>
      <c r="V260" s="17">
        <v>83644</v>
      </c>
      <c r="W260" s="17">
        <v>0</v>
      </c>
      <c r="X260" s="17">
        <v>555039</v>
      </c>
      <c r="Y260" s="17">
        <v>0</v>
      </c>
      <c r="Z260" s="17">
        <v>0</v>
      </c>
      <c r="AA260" s="17">
        <v>0</v>
      </c>
      <c r="AB260" s="17">
        <v>0</v>
      </c>
      <c r="AC260" s="17">
        <v>50192810</v>
      </c>
    </row>
    <row r="261" spans="1:29" x14ac:dyDescent="0.3">
      <c r="A261" s="15" t="s">
        <v>515</v>
      </c>
      <c r="B261" s="14" t="s">
        <v>516</v>
      </c>
      <c r="C261" s="14">
        <v>1</v>
      </c>
      <c r="D261" s="14">
        <v>0</v>
      </c>
      <c r="E261" s="17">
        <v>29094542</v>
      </c>
      <c r="F261" s="17">
        <v>0</v>
      </c>
      <c r="G261" s="17">
        <v>0</v>
      </c>
      <c r="H261" s="17">
        <v>0</v>
      </c>
      <c r="I261" s="17">
        <v>5599775</v>
      </c>
      <c r="J261" s="17">
        <v>3955519</v>
      </c>
      <c r="K261" s="17">
        <v>0</v>
      </c>
      <c r="L261" s="17">
        <v>0</v>
      </c>
      <c r="M261" s="17">
        <v>0</v>
      </c>
      <c r="N261" s="17">
        <v>0</v>
      </c>
      <c r="O261" s="17">
        <v>0</v>
      </c>
      <c r="P261" s="17">
        <v>3975821</v>
      </c>
      <c r="Q261" s="17">
        <v>1530476</v>
      </c>
      <c r="R261" s="17">
        <v>761266</v>
      </c>
      <c r="S261" s="17">
        <v>46288</v>
      </c>
      <c r="T261" s="17">
        <v>19313</v>
      </c>
      <c r="U261" s="17">
        <v>183954</v>
      </c>
      <c r="V261" s="17">
        <v>58776</v>
      </c>
      <c r="W261" s="17">
        <v>0</v>
      </c>
      <c r="X261" s="17">
        <v>359327</v>
      </c>
      <c r="Y261" s="17">
        <v>0</v>
      </c>
      <c r="Z261" s="17">
        <v>0</v>
      </c>
      <c r="AA261" s="17">
        <v>0</v>
      </c>
      <c r="AB261" s="17">
        <v>0</v>
      </c>
      <c r="AC261" s="17">
        <v>45585057</v>
      </c>
    </row>
    <row r="262" spans="1:29" x14ac:dyDescent="0.3">
      <c r="A262" s="15" t="s">
        <v>517</v>
      </c>
      <c r="B262" s="14" t="s">
        <v>518</v>
      </c>
      <c r="C262" s="14">
        <v>1</v>
      </c>
      <c r="D262" s="14">
        <v>0</v>
      </c>
      <c r="E262" s="17">
        <v>36659875</v>
      </c>
      <c r="F262" s="17">
        <v>0</v>
      </c>
      <c r="G262" s="17">
        <v>0</v>
      </c>
      <c r="H262" s="17">
        <v>0</v>
      </c>
      <c r="I262" s="17">
        <v>7421930</v>
      </c>
      <c r="J262" s="17">
        <v>8199181</v>
      </c>
      <c r="K262" s="17">
        <v>0</v>
      </c>
      <c r="L262" s="17">
        <v>0</v>
      </c>
      <c r="M262" s="17">
        <v>0</v>
      </c>
      <c r="N262" s="17">
        <v>0</v>
      </c>
      <c r="O262" s="17">
        <v>0</v>
      </c>
      <c r="P262" s="17">
        <v>7185805</v>
      </c>
      <c r="Q262" s="17">
        <v>1215286</v>
      </c>
      <c r="R262" s="17">
        <v>1030941</v>
      </c>
      <c r="S262" s="17">
        <v>124649</v>
      </c>
      <c r="T262" s="17">
        <v>52006</v>
      </c>
      <c r="U262" s="17">
        <v>512484</v>
      </c>
      <c r="V262" s="17">
        <v>134111</v>
      </c>
      <c r="W262" s="17">
        <v>0</v>
      </c>
      <c r="X262" s="17">
        <v>1422900</v>
      </c>
      <c r="Y262" s="17">
        <v>0</v>
      </c>
      <c r="Z262" s="17">
        <v>0</v>
      </c>
      <c r="AA262" s="17">
        <v>0</v>
      </c>
      <c r="AB262" s="17">
        <v>0</v>
      </c>
      <c r="AC262" s="17">
        <v>63959168</v>
      </c>
    </row>
    <row r="263" spans="1:29" x14ac:dyDescent="0.3">
      <c r="A263" s="15" t="s">
        <v>519</v>
      </c>
      <c r="B263" s="14" t="s">
        <v>520</v>
      </c>
      <c r="C263" s="14">
        <v>1</v>
      </c>
      <c r="D263" s="14">
        <v>0</v>
      </c>
      <c r="E263" s="17">
        <v>4578511</v>
      </c>
      <c r="F263" s="17">
        <v>0</v>
      </c>
      <c r="G263" s="17">
        <v>181923</v>
      </c>
      <c r="H263" s="17">
        <v>0</v>
      </c>
      <c r="I263" s="17">
        <v>817866</v>
      </c>
      <c r="J263" s="17">
        <v>1784454</v>
      </c>
      <c r="K263" s="17">
        <v>0</v>
      </c>
      <c r="L263" s="17">
        <v>0</v>
      </c>
      <c r="M263" s="17">
        <v>0</v>
      </c>
      <c r="N263" s="17">
        <v>0</v>
      </c>
      <c r="O263" s="17">
        <v>0</v>
      </c>
      <c r="P263" s="17">
        <v>1096218</v>
      </c>
      <c r="Q263" s="17">
        <v>85952</v>
      </c>
      <c r="R263" s="17">
        <v>290090</v>
      </c>
      <c r="S263" s="17">
        <v>9992</v>
      </c>
      <c r="T263" s="17">
        <v>4169</v>
      </c>
      <c r="U263" s="17">
        <v>38620</v>
      </c>
      <c r="V263" s="17">
        <v>10701</v>
      </c>
      <c r="W263" s="17">
        <v>0</v>
      </c>
      <c r="X263" s="17">
        <v>192040</v>
      </c>
      <c r="Y263" s="17">
        <v>0</v>
      </c>
      <c r="Z263" s="17">
        <v>0</v>
      </c>
      <c r="AA263" s="17">
        <v>0</v>
      </c>
      <c r="AB263" s="17">
        <v>0</v>
      </c>
      <c r="AC263" s="17">
        <v>9090536</v>
      </c>
    </row>
    <row r="264" spans="1:29" x14ac:dyDescent="0.3">
      <c r="A264" s="15" t="s">
        <v>521</v>
      </c>
      <c r="B264" s="14" t="s">
        <v>522</v>
      </c>
      <c r="C264" s="14">
        <v>1</v>
      </c>
      <c r="D264" s="14">
        <v>0</v>
      </c>
      <c r="E264" s="17">
        <v>40918437</v>
      </c>
      <c r="F264" s="17">
        <v>0</v>
      </c>
      <c r="G264" s="17">
        <v>0</v>
      </c>
      <c r="H264" s="17">
        <v>0</v>
      </c>
      <c r="I264" s="17">
        <v>4486673</v>
      </c>
      <c r="J264" s="17">
        <v>7573121</v>
      </c>
      <c r="K264" s="17">
        <v>92541</v>
      </c>
      <c r="L264" s="17">
        <v>0</v>
      </c>
      <c r="M264" s="17">
        <v>0</v>
      </c>
      <c r="N264" s="17">
        <v>0</v>
      </c>
      <c r="O264" s="17">
        <v>0</v>
      </c>
      <c r="P264" s="17">
        <v>3985404</v>
      </c>
      <c r="Q264" s="17">
        <v>957546</v>
      </c>
      <c r="R264" s="17">
        <v>782056</v>
      </c>
      <c r="S264" s="17">
        <v>56520</v>
      </c>
      <c r="T264" s="17">
        <v>23581</v>
      </c>
      <c r="U264" s="17">
        <v>222107</v>
      </c>
      <c r="V264" s="17">
        <v>75054</v>
      </c>
      <c r="W264" s="17">
        <v>0</v>
      </c>
      <c r="X264" s="17">
        <v>2171705</v>
      </c>
      <c r="Y264" s="17">
        <v>0</v>
      </c>
      <c r="Z264" s="17">
        <v>0</v>
      </c>
      <c r="AA264" s="17">
        <v>0</v>
      </c>
      <c r="AB264" s="17">
        <v>0</v>
      </c>
      <c r="AC264" s="17">
        <v>61344745</v>
      </c>
    </row>
    <row r="265" spans="1:29" x14ac:dyDescent="0.3">
      <c r="A265" s="15" t="s">
        <v>523</v>
      </c>
      <c r="B265" s="14" t="s">
        <v>524</v>
      </c>
      <c r="C265" s="14">
        <v>1</v>
      </c>
      <c r="D265" s="14">
        <v>0</v>
      </c>
      <c r="E265" s="17">
        <v>9392746</v>
      </c>
      <c r="F265" s="17">
        <v>0</v>
      </c>
      <c r="G265" s="17">
        <v>0</v>
      </c>
      <c r="H265" s="17">
        <v>15932</v>
      </c>
      <c r="I265" s="17">
        <v>1454997</v>
      </c>
      <c r="J265" s="17">
        <v>2293870</v>
      </c>
      <c r="K265" s="17">
        <v>0</v>
      </c>
      <c r="L265" s="17">
        <v>0</v>
      </c>
      <c r="M265" s="17">
        <v>0</v>
      </c>
      <c r="N265" s="17">
        <v>0</v>
      </c>
      <c r="O265" s="17">
        <v>0</v>
      </c>
      <c r="P265" s="17">
        <v>1300616</v>
      </c>
      <c r="Q265" s="17">
        <v>36434</v>
      </c>
      <c r="R265" s="17">
        <v>219462</v>
      </c>
      <c r="S265" s="17">
        <v>12808</v>
      </c>
      <c r="T265" s="17">
        <v>5344</v>
      </c>
      <c r="U265" s="17">
        <v>46950</v>
      </c>
      <c r="V265" s="17">
        <v>15932</v>
      </c>
      <c r="W265" s="17">
        <v>0</v>
      </c>
      <c r="X265" s="17">
        <v>348112</v>
      </c>
      <c r="Y265" s="17">
        <v>0</v>
      </c>
      <c r="Z265" s="17">
        <v>0</v>
      </c>
      <c r="AA265" s="17">
        <v>0</v>
      </c>
      <c r="AB265" s="17">
        <v>0</v>
      </c>
      <c r="AC265" s="17">
        <v>15143203</v>
      </c>
    </row>
    <row r="266" spans="1:29" x14ac:dyDescent="0.3">
      <c r="A266" s="15" t="s">
        <v>525</v>
      </c>
      <c r="B266" s="14" t="s">
        <v>526</v>
      </c>
      <c r="C266" s="14">
        <v>1</v>
      </c>
      <c r="D266" s="14">
        <v>0</v>
      </c>
      <c r="E266" s="17">
        <v>11993207</v>
      </c>
      <c r="F266" s="17">
        <v>0</v>
      </c>
      <c r="G266" s="17">
        <v>0</v>
      </c>
      <c r="H266" s="17">
        <v>0</v>
      </c>
      <c r="I266" s="17">
        <v>1790212</v>
      </c>
      <c r="J266" s="17">
        <v>2183353</v>
      </c>
      <c r="K266" s="17">
        <v>0</v>
      </c>
      <c r="L266" s="17">
        <v>0</v>
      </c>
      <c r="M266" s="17">
        <v>0</v>
      </c>
      <c r="N266" s="17">
        <v>0</v>
      </c>
      <c r="O266" s="17">
        <v>0</v>
      </c>
      <c r="P266" s="17">
        <v>1492736</v>
      </c>
      <c r="Q266" s="17">
        <v>260309</v>
      </c>
      <c r="R266" s="17">
        <v>100118</v>
      </c>
      <c r="S266" s="17">
        <v>18605</v>
      </c>
      <c r="T266" s="17">
        <v>7763</v>
      </c>
      <c r="U266" s="17">
        <v>71007</v>
      </c>
      <c r="V266" s="17">
        <v>22392</v>
      </c>
      <c r="W266" s="17">
        <v>0</v>
      </c>
      <c r="X266" s="17">
        <v>390003</v>
      </c>
      <c r="Y266" s="17">
        <v>0</v>
      </c>
      <c r="Z266" s="17">
        <v>0</v>
      </c>
      <c r="AA266" s="17">
        <v>0</v>
      </c>
      <c r="AB266" s="17">
        <v>0</v>
      </c>
      <c r="AC266" s="17">
        <v>18329705</v>
      </c>
    </row>
    <row r="267" spans="1:29" x14ac:dyDescent="0.3">
      <c r="A267" s="15" t="s">
        <v>527</v>
      </c>
      <c r="B267" s="14" t="s">
        <v>528</v>
      </c>
      <c r="C267" s="14">
        <v>1</v>
      </c>
      <c r="D267" s="14">
        <v>0</v>
      </c>
      <c r="E267" s="17">
        <v>10467542</v>
      </c>
      <c r="F267" s="17">
        <v>0</v>
      </c>
      <c r="G267" s="17">
        <v>344565</v>
      </c>
      <c r="H267" s="17">
        <v>0</v>
      </c>
      <c r="I267" s="17">
        <v>1642901</v>
      </c>
      <c r="J267" s="17">
        <v>1224335</v>
      </c>
      <c r="K267" s="17">
        <v>0</v>
      </c>
      <c r="L267" s="17">
        <v>0</v>
      </c>
      <c r="M267" s="17">
        <v>0</v>
      </c>
      <c r="N267" s="17">
        <v>0</v>
      </c>
      <c r="O267" s="17">
        <v>0</v>
      </c>
      <c r="P267" s="17">
        <v>1287651</v>
      </c>
      <c r="Q267" s="17">
        <v>188181</v>
      </c>
      <c r="R267" s="17">
        <v>274843</v>
      </c>
      <c r="S267" s="17">
        <v>11085</v>
      </c>
      <c r="T267" s="17">
        <v>4625</v>
      </c>
      <c r="U267" s="17">
        <v>41125</v>
      </c>
      <c r="V267" s="17">
        <v>14112</v>
      </c>
      <c r="W267" s="17">
        <v>0</v>
      </c>
      <c r="X267" s="17">
        <v>430702</v>
      </c>
      <c r="Y267" s="17">
        <v>0</v>
      </c>
      <c r="Z267" s="17">
        <v>0</v>
      </c>
      <c r="AA267" s="17">
        <v>0</v>
      </c>
      <c r="AB267" s="17">
        <v>0</v>
      </c>
      <c r="AC267" s="17">
        <v>15931667</v>
      </c>
    </row>
    <row r="268" spans="1:29" x14ac:dyDescent="0.3">
      <c r="A268" s="15" t="s">
        <v>529</v>
      </c>
      <c r="B268" s="14" t="s">
        <v>530</v>
      </c>
      <c r="C268" s="14">
        <v>1</v>
      </c>
      <c r="D268" s="14">
        <v>1</v>
      </c>
      <c r="E268" s="17">
        <v>9971508</v>
      </c>
      <c r="F268" s="17">
        <v>0</v>
      </c>
      <c r="G268" s="17">
        <v>150754</v>
      </c>
      <c r="H268" s="17">
        <v>8200</v>
      </c>
      <c r="I268" s="17">
        <v>1285657</v>
      </c>
      <c r="J268" s="17">
        <v>2464740</v>
      </c>
      <c r="K268" s="17">
        <v>61639</v>
      </c>
      <c r="L268" s="17">
        <v>733080</v>
      </c>
      <c r="M268" s="17">
        <v>0</v>
      </c>
      <c r="N268" s="17">
        <v>0</v>
      </c>
      <c r="O268" s="17">
        <v>0</v>
      </c>
      <c r="P268" s="17">
        <v>1053813</v>
      </c>
      <c r="Q268" s="17">
        <v>195515</v>
      </c>
      <c r="R268" s="17">
        <v>94462</v>
      </c>
      <c r="S268" s="17">
        <v>10920</v>
      </c>
      <c r="T268" s="17">
        <v>4556</v>
      </c>
      <c r="U268" s="17">
        <v>41416</v>
      </c>
      <c r="V268" s="17">
        <v>14236</v>
      </c>
      <c r="W268" s="17">
        <v>0</v>
      </c>
      <c r="X268" s="17">
        <v>137627</v>
      </c>
      <c r="Y268" s="17">
        <v>0</v>
      </c>
      <c r="Z268" s="17">
        <v>0</v>
      </c>
      <c r="AA268" s="17">
        <v>0</v>
      </c>
      <c r="AB268" s="17">
        <v>0</v>
      </c>
      <c r="AC268" s="17">
        <v>16228123</v>
      </c>
    </row>
    <row r="269" spans="1:29" x14ac:dyDescent="0.3">
      <c r="A269" s="15" t="s">
        <v>531</v>
      </c>
      <c r="B269" s="14" t="s">
        <v>532</v>
      </c>
      <c r="C269" s="14">
        <v>1</v>
      </c>
      <c r="D269" s="14">
        <v>0</v>
      </c>
      <c r="E269" s="17">
        <v>16213388</v>
      </c>
      <c r="F269" s="17">
        <v>0</v>
      </c>
      <c r="G269" s="17">
        <v>317335</v>
      </c>
      <c r="H269" s="17">
        <v>0</v>
      </c>
      <c r="I269" s="17">
        <v>2159565</v>
      </c>
      <c r="J269" s="17">
        <v>254514</v>
      </c>
      <c r="K269" s="17">
        <v>0</v>
      </c>
      <c r="L269" s="17">
        <v>0</v>
      </c>
      <c r="M269" s="17">
        <v>0</v>
      </c>
      <c r="N269" s="17">
        <v>0</v>
      </c>
      <c r="O269" s="17">
        <v>0</v>
      </c>
      <c r="P269" s="17">
        <v>1055082</v>
      </c>
      <c r="Q269" s="17">
        <v>902519</v>
      </c>
      <c r="R269" s="17">
        <v>605490</v>
      </c>
      <c r="S269" s="17">
        <v>60055</v>
      </c>
      <c r="T269" s="17">
        <v>25056</v>
      </c>
      <c r="U269" s="17">
        <v>213894</v>
      </c>
      <c r="V269" s="17">
        <v>32792</v>
      </c>
      <c r="W269" s="17">
        <v>0</v>
      </c>
      <c r="X269" s="17">
        <v>216147</v>
      </c>
      <c r="Y269" s="17">
        <v>0</v>
      </c>
      <c r="Z269" s="17">
        <v>0</v>
      </c>
      <c r="AA269" s="17">
        <v>0</v>
      </c>
      <c r="AB269" s="17">
        <v>0</v>
      </c>
      <c r="AC269" s="17">
        <v>22055837</v>
      </c>
    </row>
    <row r="270" spans="1:29" x14ac:dyDescent="0.3">
      <c r="A270" s="15" t="s">
        <v>533</v>
      </c>
      <c r="B270" s="14" t="s">
        <v>534</v>
      </c>
      <c r="C270" s="14">
        <v>1</v>
      </c>
      <c r="D270" s="14">
        <v>1</v>
      </c>
      <c r="E270" s="17">
        <v>143233942</v>
      </c>
      <c r="F270" s="17">
        <v>12764928</v>
      </c>
      <c r="G270" s="17">
        <v>2687597</v>
      </c>
      <c r="H270" s="17">
        <v>0</v>
      </c>
      <c r="I270" s="17">
        <v>8178500</v>
      </c>
      <c r="J270" s="17">
        <v>3408081</v>
      </c>
      <c r="K270" s="17">
        <v>0</v>
      </c>
      <c r="L270" s="17">
        <v>0</v>
      </c>
      <c r="M270" s="17">
        <v>0</v>
      </c>
      <c r="N270" s="17">
        <v>0</v>
      </c>
      <c r="O270" s="17">
        <v>0</v>
      </c>
      <c r="P270" s="17">
        <v>4367046</v>
      </c>
      <c r="Q270" s="17">
        <v>10099850</v>
      </c>
      <c r="R270" s="17">
        <v>2089069</v>
      </c>
      <c r="S270" s="17">
        <v>150100</v>
      </c>
      <c r="T270" s="17">
        <v>62625</v>
      </c>
      <c r="U270" s="17">
        <v>569510</v>
      </c>
      <c r="V270" s="17">
        <v>209506</v>
      </c>
      <c r="W270" s="17">
        <v>0</v>
      </c>
      <c r="X270" s="17">
        <v>5955615</v>
      </c>
      <c r="Y270" s="17">
        <v>0</v>
      </c>
      <c r="Z270" s="17">
        <v>2520255</v>
      </c>
      <c r="AA270" s="17">
        <v>0</v>
      </c>
      <c r="AB270" s="17">
        <v>0</v>
      </c>
      <c r="AC270" s="17">
        <v>196296624</v>
      </c>
    </row>
    <row r="271" spans="1:29" x14ac:dyDescent="0.3">
      <c r="A271" s="15" t="s">
        <v>535</v>
      </c>
      <c r="B271" s="14" t="s">
        <v>536</v>
      </c>
      <c r="C271" s="14">
        <v>1</v>
      </c>
      <c r="D271" s="14">
        <v>0</v>
      </c>
      <c r="E271" s="17">
        <v>61382531</v>
      </c>
      <c r="F271" s="17">
        <v>3452218</v>
      </c>
      <c r="G271" s="17">
        <v>1755704</v>
      </c>
      <c r="H271" s="17">
        <v>0</v>
      </c>
      <c r="I271" s="17">
        <v>7135105</v>
      </c>
      <c r="J271" s="17">
        <v>1758908</v>
      </c>
      <c r="K271" s="17">
        <v>0</v>
      </c>
      <c r="L271" s="17">
        <v>0</v>
      </c>
      <c r="M271" s="17">
        <v>0</v>
      </c>
      <c r="N271" s="17">
        <v>0</v>
      </c>
      <c r="O271" s="17">
        <v>0</v>
      </c>
      <c r="P271" s="17">
        <v>3617213</v>
      </c>
      <c r="Q271" s="17">
        <v>3613503</v>
      </c>
      <c r="R271" s="17">
        <v>896082</v>
      </c>
      <c r="S271" s="17">
        <v>155837</v>
      </c>
      <c r="T271" s="17">
        <v>65019</v>
      </c>
      <c r="U271" s="17">
        <v>441710</v>
      </c>
      <c r="V271" s="17">
        <v>152058</v>
      </c>
      <c r="W271" s="17">
        <v>0</v>
      </c>
      <c r="X271" s="17">
        <v>3240000</v>
      </c>
      <c r="Y271" s="17">
        <v>0</v>
      </c>
      <c r="Z271" s="17">
        <v>0</v>
      </c>
      <c r="AA271" s="17">
        <v>0</v>
      </c>
      <c r="AB271" s="17">
        <v>0</v>
      </c>
      <c r="AC271" s="17">
        <v>87665888</v>
      </c>
    </row>
    <row r="272" spans="1:29" x14ac:dyDescent="0.3">
      <c r="A272" s="15" t="s">
        <v>537</v>
      </c>
      <c r="B272" s="14" t="s">
        <v>538</v>
      </c>
      <c r="C272" s="14">
        <v>1</v>
      </c>
      <c r="D272" s="14">
        <v>0</v>
      </c>
      <c r="E272" s="17">
        <v>37007203</v>
      </c>
      <c r="F272" s="17">
        <v>0</v>
      </c>
      <c r="G272" s="17">
        <v>3378742</v>
      </c>
      <c r="H272" s="17">
        <v>0</v>
      </c>
      <c r="I272" s="17">
        <v>4464359</v>
      </c>
      <c r="J272" s="17">
        <v>1215832</v>
      </c>
      <c r="K272" s="17">
        <v>0</v>
      </c>
      <c r="L272" s="17">
        <v>0</v>
      </c>
      <c r="M272" s="17">
        <v>0</v>
      </c>
      <c r="N272" s="17">
        <v>0</v>
      </c>
      <c r="O272" s="17">
        <v>0</v>
      </c>
      <c r="P272" s="17">
        <v>4157302</v>
      </c>
      <c r="Q272" s="17">
        <v>2088324</v>
      </c>
      <c r="R272" s="17">
        <v>658725</v>
      </c>
      <c r="S272" s="17">
        <v>112065</v>
      </c>
      <c r="T272" s="17">
        <v>46756</v>
      </c>
      <c r="U272" s="17">
        <v>465010</v>
      </c>
      <c r="V272" s="17">
        <v>99753</v>
      </c>
      <c r="W272" s="17">
        <v>0</v>
      </c>
      <c r="X272" s="17">
        <v>907200</v>
      </c>
      <c r="Y272" s="17">
        <v>33193</v>
      </c>
      <c r="Z272" s="17">
        <v>0</v>
      </c>
      <c r="AA272" s="17">
        <v>0</v>
      </c>
      <c r="AB272" s="17">
        <v>0</v>
      </c>
      <c r="AC272" s="17">
        <v>54634464</v>
      </c>
    </row>
    <row r="273" spans="1:29" x14ac:dyDescent="0.3">
      <c r="A273" s="15" t="s">
        <v>539</v>
      </c>
      <c r="B273" s="14" t="s">
        <v>540</v>
      </c>
      <c r="C273" s="14">
        <v>1</v>
      </c>
      <c r="D273" s="14">
        <v>0</v>
      </c>
      <c r="E273" s="17">
        <v>10900454</v>
      </c>
      <c r="F273" s="17">
        <v>0</v>
      </c>
      <c r="G273" s="17">
        <v>947589</v>
      </c>
      <c r="H273" s="17">
        <v>0</v>
      </c>
      <c r="I273" s="17">
        <v>1146990</v>
      </c>
      <c r="J273" s="17">
        <v>977519</v>
      </c>
      <c r="K273" s="17">
        <v>0</v>
      </c>
      <c r="L273" s="17">
        <v>0</v>
      </c>
      <c r="M273" s="17">
        <v>0</v>
      </c>
      <c r="N273" s="17">
        <v>0</v>
      </c>
      <c r="O273" s="17">
        <v>0</v>
      </c>
      <c r="P273" s="17">
        <v>820356</v>
      </c>
      <c r="Q273" s="17">
        <v>504754</v>
      </c>
      <c r="R273" s="17">
        <v>275943</v>
      </c>
      <c r="S273" s="17">
        <v>30874</v>
      </c>
      <c r="T273" s="17">
        <v>12881</v>
      </c>
      <c r="U273" s="17">
        <v>122908</v>
      </c>
      <c r="V273" s="17">
        <v>30225</v>
      </c>
      <c r="W273" s="17">
        <v>0</v>
      </c>
      <c r="X273" s="17">
        <v>642600</v>
      </c>
      <c r="Y273" s="17">
        <v>4977</v>
      </c>
      <c r="Z273" s="17">
        <v>0</v>
      </c>
      <c r="AA273" s="17">
        <v>0</v>
      </c>
      <c r="AB273" s="17">
        <v>0</v>
      </c>
      <c r="AC273" s="17">
        <v>16418070</v>
      </c>
    </row>
    <row r="274" spans="1:29" x14ac:dyDescent="0.3">
      <c r="A274" s="15" t="s">
        <v>541</v>
      </c>
      <c r="B274" s="14" t="s">
        <v>542</v>
      </c>
      <c r="C274" s="14">
        <v>1</v>
      </c>
      <c r="D274" s="14">
        <v>0</v>
      </c>
      <c r="E274" s="17">
        <v>44696524</v>
      </c>
      <c r="F274" s="17">
        <v>0</v>
      </c>
      <c r="G274" s="17">
        <v>4406095</v>
      </c>
      <c r="H274" s="17">
        <v>0</v>
      </c>
      <c r="I274" s="17">
        <v>3928406</v>
      </c>
      <c r="J274" s="17">
        <v>3269475</v>
      </c>
      <c r="K274" s="17">
        <v>0</v>
      </c>
      <c r="L274" s="17">
        <v>0</v>
      </c>
      <c r="M274" s="17">
        <v>0</v>
      </c>
      <c r="N274" s="17">
        <v>0</v>
      </c>
      <c r="O274" s="17">
        <v>0</v>
      </c>
      <c r="P274" s="17">
        <v>5395690</v>
      </c>
      <c r="Q274" s="17">
        <v>1794600</v>
      </c>
      <c r="R274" s="17">
        <v>788734</v>
      </c>
      <c r="S274" s="17">
        <v>106523</v>
      </c>
      <c r="T274" s="17">
        <v>44444</v>
      </c>
      <c r="U274" s="17">
        <v>428778</v>
      </c>
      <c r="V274" s="17">
        <v>114953</v>
      </c>
      <c r="W274" s="17">
        <v>0</v>
      </c>
      <c r="X274" s="17">
        <v>1153283</v>
      </c>
      <c r="Y274" s="17">
        <v>208322</v>
      </c>
      <c r="Z274" s="17">
        <v>0</v>
      </c>
      <c r="AA274" s="17">
        <v>0</v>
      </c>
      <c r="AB274" s="17">
        <v>0</v>
      </c>
      <c r="AC274" s="17">
        <v>66335827</v>
      </c>
    </row>
    <row r="275" spans="1:29" x14ac:dyDescent="0.3">
      <c r="A275" s="15" t="s">
        <v>543</v>
      </c>
      <c r="B275" s="14" t="s">
        <v>544</v>
      </c>
      <c r="C275" s="14">
        <v>1</v>
      </c>
      <c r="D275" s="14">
        <v>0</v>
      </c>
      <c r="E275" s="17">
        <v>9615185</v>
      </c>
      <c r="F275" s="17">
        <v>0</v>
      </c>
      <c r="G275" s="17">
        <v>710955</v>
      </c>
      <c r="H275" s="17">
        <v>0</v>
      </c>
      <c r="I275" s="17">
        <v>1621711</v>
      </c>
      <c r="J275" s="17">
        <v>1329713</v>
      </c>
      <c r="K275" s="17">
        <v>0</v>
      </c>
      <c r="L275" s="17">
        <v>0</v>
      </c>
      <c r="M275" s="17">
        <v>0</v>
      </c>
      <c r="N275" s="17">
        <v>0</v>
      </c>
      <c r="O275" s="17">
        <v>0</v>
      </c>
      <c r="P275" s="17">
        <v>1973349</v>
      </c>
      <c r="Q275" s="17">
        <v>290094</v>
      </c>
      <c r="R275" s="17">
        <v>321435</v>
      </c>
      <c r="S275" s="17">
        <v>38828</v>
      </c>
      <c r="T275" s="17">
        <v>16200</v>
      </c>
      <c r="U275" s="17">
        <v>138402</v>
      </c>
      <c r="V275" s="17">
        <v>30861</v>
      </c>
      <c r="W275" s="17">
        <v>0</v>
      </c>
      <c r="X275" s="17">
        <v>329400</v>
      </c>
      <c r="Y275" s="17">
        <v>13483</v>
      </c>
      <c r="Z275" s="17">
        <v>0</v>
      </c>
      <c r="AA275" s="17">
        <v>0</v>
      </c>
      <c r="AB275" s="17">
        <v>0</v>
      </c>
      <c r="AC275" s="17">
        <v>16429616</v>
      </c>
    </row>
    <row r="276" spans="1:29" x14ac:dyDescent="0.3">
      <c r="A276" s="15" t="s">
        <v>545</v>
      </c>
      <c r="B276" s="14" t="s">
        <v>546</v>
      </c>
      <c r="C276" s="14">
        <v>1</v>
      </c>
      <c r="D276" s="14">
        <v>0</v>
      </c>
      <c r="E276" s="17">
        <v>3250207</v>
      </c>
      <c r="F276" s="17">
        <v>0</v>
      </c>
      <c r="G276" s="17">
        <v>413153</v>
      </c>
      <c r="H276" s="17">
        <v>0</v>
      </c>
      <c r="I276" s="17">
        <v>462013</v>
      </c>
      <c r="J276" s="17">
        <v>1062497</v>
      </c>
      <c r="K276" s="17">
        <v>0</v>
      </c>
      <c r="L276" s="17">
        <v>0</v>
      </c>
      <c r="M276" s="17">
        <v>0</v>
      </c>
      <c r="N276" s="17">
        <v>0</v>
      </c>
      <c r="O276" s="17">
        <v>0</v>
      </c>
      <c r="P276" s="17">
        <v>929674</v>
      </c>
      <c r="Q276" s="17">
        <v>60754</v>
      </c>
      <c r="R276" s="17">
        <v>11048</v>
      </c>
      <c r="S276" s="17">
        <v>17122</v>
      </c>
      <c r="T276" s="17">
        <v>7144</v>
      </c>
      <c r="U276" s="17">
        <v>58017</v>
      </c>
      <c r="V276" s="17">
        <v>11673</v>
      </c>
      <c r="W276" s="17">
        <v>0</v>
      </c>
      <c r="X276" s="17">
        <v>50400</v>
      </c>
      <c r="Y276" s="17">
        <v>0</v>
      </c>
      <c r="Z276" s="17">
        <v>0</v>
      </c>
      <c r="AA276" s="17">
        <v>0</v>
      </c>
      <c r="AB276" s="17">
        <v>0</v>
      </c>
      <c r="AC276" s="17">
        <v>6333702</v>
      </c>
    </row>
    <row r="277" spans="1:29" x14ac:dyDescent="0.3">
      <c r="A277" s="15" t="s">
        <v>547</v>
      </c>
      <c r="B277" s="14" t="s">
        <v>548</v>
      </c>
      <c r="C277" s="14">
        <v>1</v>
      </c>
      <c r="D277" s="14">
        <v>0</v>
      </c>
      <c r="E277" s="17">
        <v>59756700</v>
      </c>
      <c r="F277" s="17">
        <v>1157057</v>
      </c>
      <c r="G277" s="17">
        <v>3926511</v>
      </c>
      <c r="H277" s="17">
        <v>0</v>
      </c>
      <c r="I277" s="17">
        <v>3958517</v>
      </c>
      <c r="J277" s="17">
        <v>14252881</v>
      </c>
      <c r="K277" s="17">
        <v>0</v>
      </c>
      <c r="L277" s="17">
        <v>0</v>
      </c>
      <c r="M277" s="17">
        <v>0</v>
      </c>
      <c r="N277" s="17">
        <v>0</v>
      </c>
      <c r="O277" s="17">
        <v>0</v>
      </c>
      <c r="P277" s="17">
        <v>2110125</v>
      </c>
      <c r="Q277" s="17">
        <v>1641989</v>
      </c>
      <c r="R277" s="17">
        <v>562988</v>
      </c>
      <c r="S277" s="17">
        <v>60324</v>
      </c>
      <c r="T277" s="17">
        <v>25169</v>
      </c>
      <c r="U277" s="17">
        <v>231020</v>
      </c>
      <c r="V277" s="17">
        <v>80691</v>
      </c>
      <c r="W277" s="17">
        <v>0</v>
      </c>
      <c r="X277" s="17">
        <v>1947439</v>
      </c>
      <c r="Y277" s="17">
        <v>0</v>
      </c>
      <c r="Z277" s="17">
        <v>0</v>
      </c>
      <c r="AA277" s="17">
        <v>0</v>
      </c>
      <c r="AB277" s="17">
        <v>0</v>
      </c>
      <c r="AC277" s="17">
        <v>89711411</v>
      </c>
    </row>
    <row r="278" spans="1:29" x14ac:dyDescent="0.3">
      <c r="A278" s="15" t="s">
        <v>549</v>
      </c>
      <c r="B278" s="14" t="s">
        <v>550</v>
      </c>
      <c r="C278" s="14">
        <v>1</v>
      </c>
      <c r="D278" s="14">
        <v>0</v>
      </c>
      <c r="E278" s="17">
        <v>82931388</v>
      </c>
      <c r="F278" s="17">
        <v>0</v>
      </c>
      <c r="G278" s="17">
        <v>3657932</v>
      </c>
      <c r="H278" s="17">
        <v>0</v>
      </c>
      <c r="I278" s="17">
        <v>6969692</v>
      </c>
      <c r="J278" s="17">
        <v>5142564</v>
      </c>
      <c r="K278" s="17">
        <v>0</v>
      </c>
      <c r="L278" s="17">
        <v>0</v>
      </c>
      <c r="M278" s="17">
        <v>0</v>
      </c>
      <c r="N278" s="17">
        <v>0</v>
      </c>
      <c r="O278" s="17">
        <v>0</v>
      </c>
      <c r="P278" s="17">
        <v>4094835</v>
      </c>
      <c r="Q278" s="17">
        <v>4117902</v>
      </c>
      <c r="R278" s="17">
        <v>1247762</v>
      </c>
      <c r="S278" s="17">
        <v>98658</v>
      </c>
      <c r="T278" s="17">
        <v>41163</v>
      </c>
      <c r="U278" s="17">
        <v>411478</v>
      </c>
      <c r="V278" s="17">
        <v>115392</v>
      </c>
      <c r="W278" s="17">
        <v>0</v>
      </c>
      <c r="X278" s="17">
        <v>1827589</v>
      </c>
      <c r="Y278" s="17">
        <v>0</v>
      </c>
      <c r="Z278" s="17">
        <v>0</v>
      </c>
      <c r="AA278" s="17">
        <v>0</v>
      </c>
      <c r="AB278" s="17">
        <v>0</v>
      </c>
      <c r="AC278" s="17">
        <v>110656355</v>
      </c>
    </row>
    <row r="279" spans="1:29" x14ac:dyDescent="0.3">
      <c r="A279" s="15" t="s">
        <v>551</v>
      </c>
      <c r="B279" s="14" t="s">
        <v>552</v>
      </c>
      <c r="C279" s="14">
        <v>1</v>
      </c>
      <c r="D279" s="14">
        <v>0</v>
      </c>
      <c r="E279" s="17">
        <v>27961527</v>
      </c>
      <c r="F279" s="17">
        <v>0</v>
      </c>
      <c r="G279" s="17">
        <v>2262592</v>
      </c>
      <c r="H279" s="17">
        <v>67776</v>
      </c>
      <c r="I279" s="17">
        <v>4213817</v>
      </c>
      <c r="J279" s="17">
        <v>447411</v>
      </c>
      <c r="K279" s="17">
        <v>0</v>
      </c>
      <c r="L279" s="17">
        <v>0</v>
      </c>
      <c r="M279" s="17">
        <v>0</v>
      </c>
      <c r="N279" s="17">
        <v>0</v>
      </c>
      <c r="O279" s="17">
        <v>0</v>
      </c>
      <c r="P279" s="17">
        <v>2850128</v>
      </c>
      <c r="Q279" s="17">
        <v>1358036</v>
      </c>
      <c r="R279" s="17">
        <v>453840</v>
      </c>
      <c r="S279" s="17">
        <v>67635</v>
      </c>
      <c r="T279" s="17">
        <v>28219</v>
      </c>
      <c r="U279" s="17">
        <v>302026</v>
      </c>
      <c r="V279" s="17">
        <v>65886</v>
      </c>
      <c r="W279" s="17">
        <v>0</v>
      </c>
      <c r="X279" s="17">
        <v>547584</v>
      </c>
      <c r="Y279" s="17">
        <v>99700</v>
      </c>
      <c r="Z279" s="17">
        <v>0</v>
      </c>
      <c r="AA279" s="17">
        <v>0</v>
      </c>
      <c r="AB279" s="17">
        <v>0</v>
      </c>
      <c r="AC279" s="17">
        <v>40726177</v>
      </c>
    </row>
    <row r="280" spans="1:29" x14ac:dyDescent="0.3">
      <c r="A280" s="15" t="s">
        <v>553</v>
      </c>
      <c r="B280" s="14" t="s">
        <v>554</v>
      </c>
      <c r="C280" s="14">
        <v>1</v>
      </c>
      <c r="D280" s="14">
        <v>0</v>
      </c>
      <c r="E280" s="17">
        <v>19246410</v>
      </c>
      <c r="F280" s="17">
        <v>0</v>
      </c>
      <c r="G280" s="17">
        <v>2030230</v>
      </c>
      <c r="H280" s="17">
        <v>0</v>
      </c>
      <c r="I280" s="17">
        <v>2600097</v>
      </c>
      <c r="J280" s="17">
        <v>1405347</v>
      </c>
      <c r="K280" s="17">
        <v>0</v>
      </c>
      <c r="L280" s="17">
        <v>0</v>
      </c>
      <c r="M280" s="17">
        <v>0</v>
      </c>
      <c r="N280" s="17">
        <v>0</v>
      </c>
      <c r="O280" s="17">
        <v>0</v>
      </c>
      <c r="P280" s="17">
        <v>1625451</v>
      </c>
      <c r="Q280" s="17">
        <v>274176</v>
      </c>
      <c r="R280" s="17">
        <v>286143</v>
      </c>
      <c r="S280" s="17">
        <v>82165</v>
      </c>
      <c r="T280" s="17">
        <v>34281</v>
      </c>
      <c r="U280" s="17">
        <v>347228</v>
      </c>
      <c r="V280" s="17">
        <v>51369</v>
      </c>
      <c r="W280" s="17">
        <v>0</v>
      </c>
      <c r="X280" s="17">
        <v>637200</v>
      </c>
      <c r="Y280" s="17">
        <v>0</v>
      </c>
      <c r="Z280" s="17">
        <v>0</v>
      </c>
      <c r="AA280" s="17">
        <v>0</v>
      </c>
      <c r="AB280" s="17">
        <v>0</v>
      </c>
      <c r="AC280" s="17">
        <v>28620097</v>
      </c>
    </row>
    <row r="281" spans="1:29" x14ac:dyDescent="0.3">
      <c r="A281" s="15" t="s">
        <v>555</v>
      </c>
      <c r="B281" s="14" t="s">
        <v>556</v>
      </c>
      <c r="C281" s="14">
        <v>1</v>
      </c>
      <c r="D281" s="14">
        <v>0</v>
      </c>
      <c r="E281" s="17">
        <v>9685305</v>
      </c>
      <c r="F281" s="17">
        <v>0</v>
      </c>
      <c r="G281" s="17">
        <v>599691</v>
      </c>
      <c r="H281" s="17">
        <v>0</v>
      </c>
      <c r="I281" s="17">
        <v>2006917</v>
      </c>
      <c r="J281" s="17">
        <v>1116099</v>
      </c>
      <c r="K281" s="17">
        <v>0</v>
      </c>
      <c r="L281" s="17">
        <v>0</v>
      </c>
      <c r="M281" s="17">
        <v>0</v>
      </c>
      <c r="N281" s="17">
        <v>0</v>
      </c>
      <c r="O281" s="17">
        <v>0</v>
      </c>
      <c r="P281" s="17">
        <v>830742</v>
      </c>
      <c r="Q281" s="17">
        <v>772381</v>
      </c>
      <c r="R281" s="17">
        <v>157039</v>
      </c>
      <c r="S281" s="17">
        <v>31877</v>
      </c>
      <c r="T281" s="17">
        <v>13300</v>
      </c>
      <c r="U281" s="17">
        <v>136189</v>
      </c>
      <c r="V281" s="17">
        <v>24976</v>
      </c>
      <c r="W281" s="17">
        <v>0</v>
      </c>
      <c r="X281" s="17">
        <v>264600</v>
      </c>
      <c r="Y281" s="17">
        <v>9367</v>
      </c>
      <c r="Z281" s="17">
        <v>0</v>
      </c>
      <c r="AA281" s="17">
        <v>0</v>
      </c>
      <c r="AB281" s="17">
        <v>0</v>
      </c>
      <c r="AC281" s="17">
        <v>15648483</v>
      </c>
    </row>
    <row r="282" spans="1:29" x14ac:dyDescent="0.3">
      <c r="A282" s="15" t="s">
        <v>557</v>
      </c>
      <c r="B282" s="14" t="s">
        <v>558</v>
      </c>
      <c r="C282" s="14">
        <v>1</v>
      </c>
      <c r="D282" s="14">
        <v>1</v>
      </c>
      <c r="E282" s="17">
        <v>11503765</v>
      </c>
      <c r="F282" s="17">
        <v>0</v>
      </c>
      <c r="G282" s="17">
        <v>805075</v>
      </c>
      <c r="H282" s="17">
        <v>0</v>
      </c>
      <c r="I282" s="17">
        <v>911518</v>
      </c>
      <c r="J282" s="17">
        <v>1402974</v>
      </c>
      <c r="K282" s="17">
        <v>0</v>
      </c>
      <c r="L282" s="17">
        <v>0</v>
      </c>
      <c r="M282" s="17">
        <v>0</v>
      </c>
      <c r="N282" s="17">
        <v>0</v>
      </c>
      <c r="O282" s="17">
        <v>0</v>
      </c>
      <c r="P282" s="17">
        <v>783615</v>
      </c>
      <c r="Q282" s="17">
        <v>209396</v>
      </c>
      <c r="R282" s="17">
        <v>301541</v>
      </c>
      <c r="S282" s="17">
        <v>30574</v>
      </c>
      <c r="T282" s="17">
        <v>12756</v>
      </c>
      <c r="U282" s="17">
        <v>127742</v>
      </c>
      <c r="V282" s="17">
        <v>29734</v>
      </c>
      <c r="W282" s="17">
        <v>0</v>
      </c>
      <c r="X282" s="17">
        <v>441440</v>
      </c>
      <c r="Y282" s="17">
        <v>17124</v>
      </c>
      <c r="Z282" s="17">
        <v>0</v>
      </c>
      <c r="AA282" s="17">
        <v>0</v>
      </c>
      <c r="AB282" s="17">
        <v>0</v>
      </c>
      <c r="AC282" s="17">
        <v>16577254</v>
      </c>
    </row>
    <row r="283" spans="1:29" x14ac:dyDescent="0.3">
      <c r="A283" s="15" t="s">
        <v>559</v>
      </c>
      <c r="B283" s="14" t="s">
        <v>560</v>
      </c>
      <c r="C283" s="14">
        <v>1</v>
      </c>
      <c r="D283" s="14">
        <v>0</v>
      </c>
      <c r="E283" s="17">
        <v>8040672</v>
      </c>
      <c r="F283" s="17">
        <v>0</v>
      </c>
      <c r="G283" s="17">
        <v>229331</v>
      </c>
      <c r="H283" s="17">
        <v>0</v>
      </c>
      <c r="I283" s="17">
        <v>3772015</v>
      </c>
      <c r="J283" s="17">
        <v>1452688</v>
      </c>
      <c r="K283" s="17">
        <v>0</v>
      </c>
      <c r="L283" s="17">
        <v>0</v>
      </c>
      <c r="M283" s="17">
        <v>0</v>
      </c>
      <c r="N283" s="17">
        <v>0</v>
      </c>
      <c r="O283" s="17">
        <v>0</v>
      </c>
      <c r="P283" s="17">
        <v>1602150</v>
      </c>
      <c r="Q283" s="17">
        <v>85110</v>
      </c>
      <c r="R283" s="17">
        <v>86283</v>
      </c>
      <c r="S283" s="17">
        <v>63246</v>
      </c>
      <c r="T283" s="17">
        <v>26388</v>
      </c>
      <c r="U283" s="17">
        <v>295968</v>
      </c>
      <c r="V283" s="17">
        <v>37395</v>
      </c>
      <c r="W283" s="17">
        <v>0</v>
      </c>
      <c r="X283" s="17">
        <v>872286</v>
      </c>
      <c r="Y283" s="17">
        <v>4496</v>
      </c>
      <c r="Z283" s="17">
        <v>0</v>
      </c>
      <c r="AA283" s="17">
        <v>0</v>
      </c>
      <c r="AB283" s="17">
        <v>0</v>
      </c>
      <c r="AC283" s="17">
        <v>16568028</v>
      </c>
    </row>
    <row r="284" spans="1:29" x14ac:dyDescent="0.3">
      <c r="A284" s="15" t="s">
        <v>561</v>
      </c>
      <c r="B284" s="14" t="s">
        <v>562</v>
      </c>
      <c r="C284" s="14">
        <v>1</v>
      </c>
      <c r="D284" s="14">
        <v>0</v>
      </c>
      <c r="E284" s="17">
        <v>6734136</v>
      </c>
      <c r="F284" s="17">
        <v>0</v>
      </c>
      <c r="G284" s="17">
        <v>240598</v>
      </c>
      <c r="H284" s="17">
        <v>0</v>
      </c>
      <c r="I284" s="17">
        <v>4192758</v>
      </c>
      <c r="J284" s="17">
        <v>78636</v>
      </c>
      <c r="K284" s="17">
        <v>0</v>
      </c>
      <c r="L284" s="17">
        <v>0</v>
      </c>
      <c r="M284" s="17">
        <v>0</v>
      </c>
      <c r="N284" s="17">
        <v>0</v>
      </c>
      <c r="O284" s="17">
        <v>0</v>
      </c>
      <c r="P284" s="17">
        <v>495779</v>
      </c>
      <c r="Q284" s="17">
        <v>386701</v>
      </c>
      <c r="R284" s="17">
        <v>86730</v>
      </c>
      <c r="S284" s="17">
        <v>93550</v>
      </c>
      <c r="T284" s="17">
        <v>39031</v>
      </c>
      <c r="U284" s="17">
        <v>439205</v>
      </c>
      <c r="V284" s="17">
        <v>0</v>
      </c>
      <c r="W284" s="17">
        <v>0</v>
      </c>
      <c r="X284" s="17">
        <v>589300</v>
      </c>
      <c r="Y284" s="17">
        <v>22561</v>
      </c>
      <c r="Z284" s="17">
        <v>0</v>
      </c>
      <c r="AA284" s="17">
        <v>0</v>
      </c>
      <c r="AB284" s="17">
        <v>0</v>
      </c>
      <c r="AC284" s="17">
        <v>13398985</v>
      </c>
    </row>
    <row r="285" spans="1:29" x14ac:dyDescent="0.3">
      <c r="A285" s="15" t="s">
        <v>563</v>
      </c>
      <c r="B285" s="14" t="s">
        <v>564</v>
      </c>
      <c r="C285" s="14">
        <v>1</v>
      </c>
      <c r="D285" s="14">
        <v>0</v>
      </c>
      <c r="E285" s="17">
        <v>23912261</v>
      </c>
      <c r="F285" s="17">
        <v>0</v>
      </c>
      <c r="G285" s="17">
        <v>1401076</v>
      </c>
      <c r="H285" s="17">
        <v>50716</v>
      </c>
      <c r="I285" s="17">
        <v>2629673</v>
      </c>
      <c r="J285" s="17">
        <v>857640</v>
      </c>
      <c r="K285" s="17">
        <v>0</v>
      </c>
      <c r="L285" s="17">
        <v>0</v>
      </c>
      <c r="M285" s="17">
        <v>0</v>
      </c>
      <c r="N285" s="17">
        <v>0</v>
      </c>
      <c r="O285" s="17">
        <v>0</v>
      </c>
      <c r="P285" s="17">
        <v>1533129</v>
      </c>
      <c r="Q285" s="17">
        <v>354149</v>
      </c>
      <c r="R285" s="17">
        <v>301357</v>
      </c>
      <c r="S285" s="17">
        <v>49449</v>
      </c>
      <c r="T285" s="17">
        <v>20631</v>
      </c>
      <c r="U285" s="17">
        <v>207894</v>
      </c>
      <c r="V285" s="17">
        <v>48889</v>
      </c>
      <c r="W285" s="17">
        <v>0</v>
      </c>
      <c r="X285" s="17">
        <v>564510</v>
      </c>
      <c r="Y285" s="17">
        <v>0</v>
      </c>
      <c r="Z285" s="17">
        <v>0</v>
      </c>
      <c r="AA285" s="17">
        <v>0</v>
      </c>
      <c r="AB285" s="17">
        <v>0</v>
      </c>
      <c r="AC285" s="17">
        <v>31931374</v>
      </c>
    </row>
    <row r="286" spans="1:29" x14ac:dyDescent="0.3">
      <c r="A286" s="15" t="s">
        <v>565</v>
      </c>
      <c r="B286" s="14" t="s">
        <v>566</v>
      </c>
      <c r="C286" s="14">
        <v>1</v>
      </c>
      <c r="D286" s="14">
        <v>0</v>
      </c>
      <c r="E286" s="17">
        <v>8826174</v>
      </c>
      <c r="F286" s="17">
        <v>0</v>
      </c>
      <c r="G286" s="17">
        <v>553249</v>
      </c>
      <c r="H286" s="17">
        <v>0</v>
      </c>
      <c r="I286" s="17">
        <v>419587</v>
      </c>
      <c r="J286" s="17">
        <v>704954</v>
      </c>
      <c r="K286" s="17">
        <v>0</v>
      </c>
      <c r="L286" s="17">
        <v>0</v>
      </c>
      <c r="M286" s="17">
        <v>0</v>
      </c>
      <c r="N286" s="17">
        <v>0</v>
      </c>
      <c r="O286" s="17">
        <v>0</v>
      </c>
      <c r="P286" s="17">
        <v>543627</v>
      </c>
      <c r="Q286" s="17">
        <v>175484</v>
      </c>
      <c r="R286" s="17">
        <v>0</v>
      </c>
      <c r="S286" s="17">
        <v>27923</v>
      </c>
      <c r="T286" s="17">
        <v>11650</v>
      </c>
      <c r="U286" s="17">
        <v>115277</v>
      </c>
      <c r="V286" s="17">
        <v>24313</v>
      </c>
      <c r="W286" s="17">
        <v>0</v>
      </c>
      <c r="X286" s="17">
        <v>405000</v>
      </c>
      <c r="Y286" s="17">
        <v>0</v>
      </c>
      <c r="Z286" s="17">
        <v>0</v>
      </c>
      <c r="AA286" s="17">
        <v>0</v>
      </c>
      <c r="AB286" s="17">
        <v>0</v>
      </c>
      <c r="AC286" s="17">
        <v>11807238</v>
      </c>
    </row>
    <row r="287" spans="1:29" x14ac:dyDescent="0.3">
      <c r="A287" s="15" t="s">
        <v>567</v>
      </c>
      <c r="B287" s="14" t="s">
        <v>568</v>
      </c>
      <c r="C287" s="14">
        <v>1</v>
      </c>
      <c r="D287" s="14">
        <v>0</v>
      </c>
      <c r="E287" s="17">
        <v>4964606</v>
      </c>
      <c r="F287" s="17">
        <v>0</v>
      </c>
      <c r="G287" s="17">
        <v>314685</v>
      </c>
      <c r="H287" s="17">
        <v>0</v>
      </c>
      <c r="I287" s="17">
        <v>909100</v>
      </c>
      <c r="J287" s="17">
        <v>503396</v>
      </c>
      <c r="K287" s="17">
        <v>0</v>
      </c>
      <c r="L287" s="17">
        <v>0</v>
      </c>
      <c r="M287" s="17">
        <v>0</v>
      </c>
      <c r="N287" s="17">
        <v>0</v>
      </c>
      <c r="O287" s="17">
        <v>0</v>
      </c>
      <c r="P287" s="17">
        <v>680147</v>
      </c>
      <c r="Q287" s="17">
        <v>357097</v>
      </c>
      <c r="R287" s="17">
        <v>246211</v>
      </c>
      <c r="S287" s="17">
        <v>71589</v>
      </c>
      <c r="T287" s="17">
        <v>29869</v>
      </c>
      <c r="U287" s="17">
        <v>261601</v>
      </c>
      <c r="V287" s="17">
        <v>13184</v>
      </c>
      <c r="W287" s="17">
        <v>0</v>
      </c>
      <c r="X287" s="17">
        <v>0</v>
      </c>
      <c r="Y287" s="17">
        <v>0</v>
      </c>
      <c r="Z287" s="17">
        <v>0</v>
      </c>
      <c r="AA287" s="17">
        <v>0</v>
      </c>
      <c r="AB287" s="17">
        <v>0</v>
      </c>
      <c r="AC287" s="17">
        <v>8351485</v>
      </c>
    </row>
    <row r="288" spans="1:29" x14ac:dyDescent="0.3">
      <c r="A288" s="15" t="s">
        <v>569</v>
      </c>
      <c r="B288" s="14" t="s">
        <v>570</v>
      </c>
      <c r="C288" s="14">
        <v>1</v>
      </c>
      <c r="D288" s="14">
        <v>0</v>
      </c>
      <c r="E288" s="17">
        <v>4886757</v>
      </c>
      <c r="F288" s="17">
        <v>0</v>
      </c>
      <c r="G288" s="17">
        <v>575562</v>
      </c>
      <c r="H288" s="17">
        <v>0</v>
      </c>
      <c r="I288" s="17">
        <v>517189</v>
      </c>
      <c r="J288" s="17">
        <v>161858</v>
      </c>
      <c r="K288" s="17">
        <v>0</v>
      </c>
      <c r="L288" s="17">
        <v>0</v>
      </c>
      <c r="M288" s="17">
        <v>0</v>
      </c>
      <c r="N288" s="17">
        <v>0</v>
      </c>
      <c r="O288" s="17">
        <v>0</v>
      </c>
      <c r="P288" s="17">
        <v>949279</v>
      </c>
      <c r="Q288" s="17">
        <v>82700</v>
      </c>
      <c r="R288" s="17">
        <v>172339</v>
      </c>
      <c r="S288" s="17">
        <v>16223</v>
      </c>
      <c r="T288" s="17">
        <v>6769</v>
      </c>
      <c r="U288" s="17">
        <v>71648</v>
      </c>
      <c r="V288" s="17">
        <v>11191</v>
      </c>
      <c r="W288" s="17">
        <v>0</v>
      </c>
      <c r="X288" s="17">
        <v>140400</v>
      </c>
      <c r="Y288" s="17">
        <v>0</v>
      </c>
      <c r="Z288" s="17">
        <v>0</v>
      </c>
      <c r="AA288" s="17">
        <v>0</v>
      </c>
      <c r="AB288" s="17">
        <v>0</v>
      </c>
      <c r="AC288" s="17">
        <v>7591915</v>
      </c>
    </row>
    <row r="289" spans="1:29" x14ac:dyDescent="0.3">
      <c r="A289" s="15" t="s">
        <v>571</v>
      </c>
      <c r="B289" s="14" t="s">
        <v>572</v>
      </c>
      <c r="C289" s="14">
        <v>1</v>
      </c>
      <c r="D289" s="14">
        <v>0</v>
      </c>
      <c r="E289" s="17">
        <v>10766222</v>
      </c>
      <c r="F289" s="17">
        <v>0</v>
      </c>
      <c r="G289" s="17">
        <v>395881</v>
      </c>
      <c r="H289" s="17">
        <v>0</v>
      </c>
      <c r="I289" s="17">
        <v>1634495</v>
      </c>
      <c r="J289" s="17">
        <v>993071</v>
      </c>
      <c r="K289" s="17">
        <v>0</v>
      </c>
      <c r="L289" s="17">
        <v>0</v>
      </c>
      <c r="M289" s="17">
        <v>0</v>
      </c>
      <c r="N289" s="17">
        <v>0</v>
      </c>
      <c r="O289" s="17">
        <v>0</v>
      </c>
      <c r="P289" s="17">
        <v>1437621</v>
      </c>
      <c r="Q289" s="17">
        <v>166811</v>
      </c>
      <c r="R289" s="17">
        <v>293973</v>
      </c>
      <c r="S289" s="17">
        <v>44191</v>
      </c>
      <c r="T289" s="17">
        <v>18438</v>
      </c>
      <c r="U289" s="17">
        <v>173702</v>
      </c>
      <c r="V289" s="17">
        <v>34410</v>
      </c>
      <c r="W289" s="17">
        <v>0</v>
      </c>
      <c r="X289" s="17">
        <v>356400</v>
      </c>
      <c r="Y289" s="17">
        <v>0</v>
      </c>
      <c r="Z289" s="17">
        <v>0</v>
      </c>
      <c r="AA289" s="17">
        <v>0</v>
      </c>
      <c r="AB289" s="17">
        <v>0</v>
      </c>
      <c r="AC289" s="17">
        <v>16315215</v>
      </c>
    </row>
    <row r="290" spans="1:29" x14ac:dyDescent="0.3">
      <c r="A290" s="15" t="s">
        <v>573</v>
      </c>
      <c r="B290" s="14" t="s">
        <v>574</v>
      </c>
      <c r="C290" s="14">
        <v>1</v>
      </c>
      <c r="D290" s="14">
        <v>0</v>
      </c>
      <c r="E290" s="17">
        <v>9248628</v>
      </c>
      <c r="F290" s="17">
        <v>0</v>
      </c>
      <c r="G290" s="17">
        <v>376635</v>
      </c>
      <c r="H290" s="17">
        <v>0</v>
      </c>
      <c r="I290" s="17">
        <v>1851667</v>
      </c>
      <c r="J290" s="17">
        <v>1647522</v>
      </c>
      <c r="K290" s="17">
        <v>0</v>
      </c>
      <c r="L290" s="17">
        <v>0</v>
      </c>
      <c r="M290" s="17">
        <v>0</v>
      </c>
      <c r="N290" s="17">
        <v>0</v>
      </c>
      <c r="O290" s="17">
        <v>0</v>
      </c>
      <c r="P290" s="17">
        <v>3007012</v>
      </c>
      <c r="Q290" s="17">
        <v>164983</v>
      </c>
      <c r="R290" s="17">
        <v>184347</v>
      </c>
      <c r="S290" s="17">
        <v>60714</v>
      </c>
      <c r="T290" s="17">
        <v>25331</v>
      </c>
      <c r="U290" s="17">
        <v>230903</v>
      </c>
      <c r="V290" s="17">
        <v>39919</v>
      </c>
      <c r="W290" s="17">
        <v>0</v>
      </c>
      <c r="X290" s="17">
        <v>502200</v>
      </c>
      <c r="Y290" s="17">
        <v>0</v>
      </c>
      <c r="Z290" s="17">
        <v>0</v>
      </c>
      <c r="AA290" s="17">
        <v>0</v>
      </c>
      <c r="AB290" s="17">
        <v>0</v>
      </c>
      <c r="AC290" s="17">
        <v>17339861</v>
      </c>
    </row>
    <row r="291" spans="1:29" x14ac:dyDescent="0.3">
      <c r="A291" s="15" t="s">
        <v>575</v>
      </c>
      <c r="B291" s="14" t="s">
        <v>576</v>
      </c>
      <c r="C291" s="14">
        <v>1</v>
      </c>
      <c r="D291" s="14">
        <v>0</v>
      </c>
      <c r="E291" s="17">
        <v>5304169</v>
      </c>
      <c r="F291" s="17">
        <v>0</v>
      </c>
      <c r="G291" s="17">
        <v>161576</v>
      </c>
      <c r="H291" s="17">
        <v>0</v>
      </c>
      <c r="I291" s="17">
        <v>182330</v>
      </c>
      <c r="J291" s="17">
        <v>666174</v>
      </c>
      <c r="K291" s="17">
        <v>0</v>
      </c>
      <c r="L291" s="17">
        <v>0</v>
      </c>
      <c r="M291" s="17">
        <v>0</v>
      </c>
      <c r="N291" s="17">
        <v>0</v>
      </c>
      <c r="O291" s="17">
        <v>0</v>
      </c>
      <c r="P291" s="17">
        <v>538777</v>
      </c>
      <c r="Q291" s="17">
        <v>75587</v>
      </c>
      <c r="R291" s="17">
        <v>120312</v>
      </c>
      <c r="S291" s="17">
        <v>24942</v>
      </c>
      <c r="T291" s="17">
        <v>10406</v>
      </c>
      <c r="U291" s="17">
        <v>93957</v>
      </c>
      <c r="V291" s="17">
        <v>19059</v>
      </c>
      <c r="W291" s="17">
        <v>0</v>
      </c>
      <c r="X291" s="17">
        <v>410400</v>
      </c>
      <c r="Y291" s="17">
        <v>0</v>
      </c>
      <c r="Z291" s="17">
        <v>0</v>
      </c>
      <c r="AA291" s="17">
        <v>0</v>
      </c>
      <c r="AB291" s="17">
        <v>0</v>
      </c>
      <c r="AC291" s="17">
        <v>7607689</v>
      </c>
    </row>
    <row r="292" spans="1:29" x14ac:dyDescent="0.3">
      <c r="A292" s="15" t="s">
        <v>577</v>
      </c>
      <c r="B292" s="14" t="s">
        <v>578</v>
      </c>
      <c r="C292" s="14">
        <v>1</v>
      </c>
      <c r="D292" s="14">
        <v>0</v>
      </c>
      <c r="E292" s="17">
        <v>12346799</v>
      </c>
      <c r="F292" s="17">
        <v>0</v>
      </c>
      <c r="G292" s="17">
        <v>872758</v>
      </c>
      <c r="H292" s="17">
        <v>0</v>
      </c>
      <c r="I292" s="17">
        <v>1286480</v>
      </c>
      <c r="J292" s="17">
        <v>2137999</v>
      </c>
      <c r="K292" s="17">
        <v>0</v>
      </c>
      <c r="L292" s="17">
        <v>0</v>
      </c>
      <c r="M292" s="17">
        <v>0</v>
      </c>
      <c r="N292" s="17">
        <v>0</v>
      </c>
      <c r="O292" s="17">
        <v>0</v>
      </c>
      <c r="P292" s="17">
        <v>1923492</v>
      </c>
      <c r="Q292" s="17">
        <v>301336</v>
      </c>
      <c r="R292" s="17">
        <v>234044</v>
      </c>
      <c r="S292" s="17">
        <v>41854</v>
      </c>
      <c r="T292" s="17">
        <v>17463</v>
      </c>
      <c r="U292" s="17">
        <v>174808</v>
      </c>
      <c r="V292" s="17">
        <v>35565</v>
      </c>
      <c r="W292" s="17">
        <v>0</v>
      </c>
      <c r="X292" s="17">
        <v>345600</v>
      </c>
      <c r="Y292" s="17">
        <v>22291</v>
      </c>
      <c r="Z292" s="17">
        <v>0</v>
      </c>
      <c r="AA292" s="17">
        <v>0</v>
      </c>
      <c r="AB292" s="17">
        <v>0</v>
      </c>
      <c r="AC292" s="17">
        <v>19740489</v>
      </c>
    </row>
    <row r="293" spans="1:29" x14ac:dyDescent="0.3">
      <c r="A293" s="15" t="s">
        <v>579</v>
      </c>
      <c r="B293" s="14" t="s">
        <v>580</v>
      </c>
      <c r="C293" s="14">
        <v>1</v>
      </c>
      <c r="D293" s="14">
        <v>1</v>
      </c>
      <c r="E293" s="17">
        <v>6501291</v>
      </c>
      <c r="F293" s="17">
        <v>0</v>
      </c>
      <c r="G293" s="17">
        <v>1099857</v>
      </c>
      <c r="H293" s="17">
        <v>0</v>
      </c>
      <c r="I293" s="17">
        <v>1014611</v>
      </c>
      <c r="J293" s="17">
        <v>657789</v>
      </c>
      <c r="K293" s="17">
        <v>0</v>
      </c>
      <c r="L293" s="17">
        <v>0</v>
      </c>
      <c r="M293" s="17">
        <v>0</v>
      </c>
      <c r="N293" s="17">
        <v>0</v>
      </c>
      <c r="O293" s="17">
        <v>0</v>
      </c>
      <c r="P293" s="17">
        <v>532932</v>
      </c>
      <c r="Q293" s="17">
        <v>442430</v>
      </c>
      <c r="R293" s="17">
        <v>178322</v>
      </c>
      <c r="S293" s="17">
        <v>18470</v>
      </c>
      <c r="T293" s="17">
        <v>7706</v>
      </c>
      <c r="U293" s="17">
        <v>65240</v>
      </c>
      <c r="V293" s="17">
        <v>17783</v>
      </c>
      <c r="W293" s="17">
        <v>0</v>
      </c>
      <c r="X293" s="17">
        <v>300720</v>
      </c>
      <c r="Y293" s="17">
        <v>0</v>
      </c>
      <c r="Z293" s="17">
        <v>0</v>
      </c>
      <c r="AA293" s="17">
        <v>0</v>
      </c>
      <c r="AB293" s="17">
        <v>0</v>
      </c>
      <c r="AC293" s="17">
        <v>10837151</v>
      </c>
    </row>
    <row r="294" spans="1:29" x14ac:dyDescent="0.3">
      <c r="A294" s="15" t="s">
        <v>581</v>
      </c>
      <c r="B294" s="14" t="s">
        <v>582</v>
      </c>
      <c r="C294" s="14">
        <v>1</v>
      </c>
      <c r="D294" s="14">
        <v>0</v>
      </c>
      <c r="E294" s="17">
        <v>5015515</v>
      </c>
      <c r="F294" s="17">
        <v>0</v>
      </c>
      <c r="G294" s="17">
        <v>193215</v>
      </c>
      <c r="H294" s="17">
        <v>0</v>
      </c>
      <c r="I294" s="17">
        <v>587744</v>
      </c>
      <c r="J294" s="17">
        <v>374955</v>
      </c>
      <c r="K294" s="17">
        <v>0</v>
      </c>
      <c r="L294" s="17">
        <v>0</v>
      </c>
      <c r="M294" s="17">
        <v>0</v>
      </c>
      <c r="N294" s="17">
        <v>0</v>
      </c>
      <c r="O294" s="17">
        <v>0</v>
      </c>
      <c r="P294" s="17">
        <v>1064285</v>
      </c>
      <c r="Q294" s="17">
        <v>266625</v>
      </c>
      <c r="R294" s="17">
        <v>0</v>
      </c>
      <c r="S294" s="17">
        <v>24298</v>
      </c>
      <c r="T294" s="17">
        <v>10138</v>
      </c>
      <c r="U294" s="17">
        <v>93608</v>
      </c>
      <c r="V294" s="17">
        <v>18959</v>
      </c>
      <c r="W294" s="17">
        <v>0</v>
      </c>
      <c r="X294" s="17">
        <v>151200</v>
      </c>
      <c r="Y294" s="17">
        <v>0</v>
      </c>
      <c r="Z294" s="17">
        <v>0</v>
      </c>
      <c r="AA294" s="17">
        <v>0</v>
      </c>
      <c r="AB294" s="17">
        <v>0</v>
      </c>
      <c r="AC294" s="17">
        <v>7800542</v>
      </c>
    </row>
    <row r="295" spans="1:29" x14ac:dyDescent="0.3">
      <c r="A295" s="15" t="s">
        <v>583</v>
      </c>
      <c r="B295" s="14" t="s">
        <v>584</v>
      </c>
      <c r="C295" s="14">
        <v>1</v>
      </c>
      <c r="D295" s="14">
        <v>0</v>
      </c>
      <c r="E295" s="17">
        <v>12981239</v>
      </c>
      <c r="F295" s="17">
        <v>0</v>
      </c>
      <c r="G295" s="17">
        <v>1342564</v>
      </c>
      <c r="H295" s="17">
        <v>0</v>
      </c>
      <c r="I295" s="17">
        <v>1498902</v>
      </c>
      <c r="J295" s="17">
        <v>2042427</v>
      </c>
      <c r="K295" s="17">
        <v>0</v>
      </c>
      <c r="L295" s="17">
        <v>0</v>
      </c>
      <c r="M295" s="17">
        <v>0</v>
      </c>
      <c r="N295" s="17">
        <v>0</v>
      </c>
      <c r="O295" s="17">
        <v>0</v>
      </c>
      <c r="P295" s="17">
        <v>1110457</v>
      </c>
      <c r="Q295" s="17">
        <v>491113</v>
      </c>
      <c r="R295" s="17">
        <v>230797</v>
      </c>
      <c r="S295" s="17">
        <v>32806</v>
      </c>
      <c r="T295" s="17">
        <v>13688</v>
      </c>
      <c r="U295" s="17">
        <v>133451</v>
      </c>
      <c r="V295" s="17">
        <v>29467</v>
      </c>
      <c r="W295" s="17">
        <v>0</v>
      </c>
      <c r="X295" s="17">
        <v>264600</v>
      </c>
      <c r="Y295" s="17">
        <v>366</v>
      </c>
      <c r="Z295" s="17">
        <v>0</v>
      </c>
      <c r="AA295" s="17">
        <v>0</v>
      </c>
      <c r="AB295" s="17">
        <v>0</v>
      </c>
      <c r="AC295" s="17">
        <v>20171877</v>
      </c>
    </row>
    <row r="296" spans="1:29" x14ac:dyDescent="0.3">
      <c r="A296" s="15" t="s">
        <v>585</v>
      </c>
      <c r="B296" s="14" t="s">
        <v>586</v>
      </c>
      <c r="C296" s="14">
        <v>1</v>
      </c>
      <c r="D296" s="14">
        <v>0</v>
      </c>
      <c r="E296" s="17">
        <v>7635662</v>
      </c>
      <c r="F296" s="17">
        <v>0</v>
      </c>
      <c r="G296" s="17">
        <v>520201</v>
      </c>
      <c r="H296" s="17">
        <v>0</v>
      </c>
      <c r="I296" s="17">
        <v>4013797</v>
      </c>
      <c r="J296" s="17">
        <v>165140</v>
      </c>
      <c r="K296" s="17">
        <v>0</v>
      </c>
      <c r="L296" s="17">
        <v>0</v>
      </c>
      <c r="M296" s="17">
        <v>0</v>
      </c>
      <c r="N296" s="17">
        <v>0</v>
      </c>
      <c r="O296" s="17">
        <v>0</v>
      </c>
      <c r="P296" s="17">
        <v>765602</v>
      </c>
      <c r="Q296" s="17">
        <v>342690</v>
      </c>
      <c r="R296" s="17">
        <v>193593</v>
      </c>
      <c r="S296" s="17">
        <v>33825</v>
      </c>
      <c r="T296" s="17">
        <v>14113</v>
      </c>
      <c r="U296" s="17">
        <v>177197</v>
      </c>
      <c r="V296" s="17">
        <v>19890</v>
      </c>
      <c r="W296" s="17">
        <v>0</v>
      </c>
      <c r="X296" s="17">
        <v>286200</v>
      </c>
      <c r="Y296" s="17">
        <v>0</v>
      </c>
      <c r="Z296" s="17">
        <v>0</v>
      </c>
      <c r="AA296" s="17">
        <v>0</v>
      </c>
      <c r="AB296" s="17">
        <v>0</v>
      </c>
      <c r="AC296" s="17">
        <v>14167910</v>
      </c>
    </row>
    <row r="297" spans="1:29" x14ac:dyDescent="0.3">
      <c r="A297" s="15" t="s">
        <v>587</v>
      </c>
      <c r="B297" s="14" t="s">
        <v>588</v>
      </c>
      <c r="C297" s="14">
        <v>1</v>
      </c>
      <c r="D297" s="14">
        <v>0</v>
      </c>
      <c r="E297" s="17">
        <v>6182951</v>
      </c>
      <c r="F297" s="17">
        <v>0</v>
      </c>
      <c r="G297" s="17">
        <v>620873</v>
      </c>
      <c r="H297" s="17">
        <v>7222</v>
      </c>
      <c r="I297" s="17">
        <v>325114</v>
      </c>
      <c r="J297" s="17">
        <v>1031496</v>
      </c>
      <c r="K297" s="17">
        <v>0</v>
      </c>
      <c r="L297" s="17">
        <v>0</v>
      </c>
      <c r="M297" s="17">
        <v>0</v>
      </c>
      <c r="N297" s="17">
        <v>0</v>
      </c>
      <c r="O297" s="17">
        <v>0</v>
      </c>
      <c r="P297" s="17">
        <v>795122</v>
      </c>
      <c r="Q297" s="17">
        <v>342280</v>
      </c>
      <c r="R297" s="17">
        <v>98924</v>
      </c>
      <c r="S297" s="17">
        <v>18875</v>
      </c>
      <c r="T297" s="17">
        <v>7875</v>
      </c>
      <c r="U297" s="17">
        <v>71648</v>
      </c>
      <c r="V297" s="17">
        <v>19088</v>
      </c>
      <c r="W297" s="17">
        <v>0</v>
      </c>
      <c r="X297" s="17">
        <v>280800</v>
      </c>
      <c r="Y297" s="17">
        <v>7831</v>
      </c>
      <c r="Z297" s="17">
        <v>0</v>
      </c>
      <c r="AA297" s="17">
        <v>0</v>
      </c>
      <c r="AB297" s="17">
        <v>0</v>
      </c>
      <c r="AC297" s="17">
        <v>9810099</v>
      </c>
    </row>
    <row r="298" spans="1:29" x14ac:dyDescent="0.3">
      <c r="A298" s="15" t="s">
        <v>589</v>
      </c>
      <c r="B298" s="14" t="s">
        <v>590</v>
      </c>
      <c r="C298" s="14">
        <v>1</v>
      </c>
      <c r="D298" s="14">
        <v>1</v>
      </c>
      <c r="E298" s="17">
        <v>9710693</v>
      </c>
      <c r="F298" s="17">
        <v>0</v>
      </c>
      <c r="G298" s="17">
        <v>358885</v>
      </c>
      <c r="H298" s="17">
        <v>0</v>
      </c>
      <c r="I298" s="17">
        <v>387508</v>
      </c>
      <c r="J298" s="17">
        <v>1250832</v>
      </c>
      <c r="K298" s="17">
        <v>0</v>
      </c>
      <c r="L298" s="17">
        <v>0</v>
      </c>
      <c r="M298" s="17">
        <v>0</v>
      </c>
      <c r="N298" s="17">
        <v>0</v>
      </c>
      <c r="O298" s="17">
        <v>0</v>
      </c>
      <c r="P298" s="17">
        <v>911797</v>
      </c>
      <c r="Q298" s="17">
        <v>253850</v>
      </c>
      <c r="R298" s="17">
        <v>75066</v>
      </c>
      <c r="S298" s="17">
        <v>20553</v>
      </c>
      <c r="T298" s="17">
        <v>8575</v>
      </c>
      <c r="U298" s="17">
        <v>85977</v>
      </c>
      <c r="V298" s="17">
        <v>21316</v>
      </c>
      <c r="W298" s="17">
        <v>0</v>
      </c>
      <c r="X298" s="17">
        <v>395280</v>
      </c>
      <c r="Y298" s="17">
        <v>0</v>
      </c>
      <c r="Z298" s="17">
        <v>0</v>
      </c>
      <c r="AA298" s="17">
        <v>0</v>
      </c>
      <c r="AB298" s="17">
        <v>0</v>
      </c>
      <c r="AC298" s="17">
        <v>13480332</v>
      </c>
    </row>
    <row r="299" spans="1:29" x14ac:dyDescent="0.3">
      <c r="A299" s="15" t="s">
        <v>591</v>
      </c>
      <c r="B299" s="14" t="s">
        <v>592</v>
      </c>
      <c r="C299" s="14">
        <v>1</v>
      </c>
      <c r="D299" s="14">
        <v>0</v>
      </c>
      <c r="E299" s="17">
        <v>1748592</v>
      </c>
      <c r="F299" s="17">
        <v>0</v>
      </c>
      <c r="G299" s="17">
        <v>151277</v>
      </c>
      <c r="H299" s="17">
        <v>232</v>
      </c>
      <c r="I299" s="17">
        <v>134624</v>
      </c>
      <c r="J299" s="17">
        <v>54883</v>
      </c>
      <c r="K299" s="17">
        <v>0</v>
      </c>
      <c r="L299" s="17">
        <v>0</v>
      </c>
      <c r="M299" s="17">
        <v>0</v>
      </c>
      <c r="N299" s="17">
        <v>0</v>
      </c>
      <c r="O299" s="17">
        <v>0</v>
      </c>
      <c r="P299" s="17">
        <v>369591</v>
      </c>
      <c r="Q299" s="17">
        <v>69642</v>
      </c>
      <c r="R299" s="17">
        <v>30435</v>
      </c>
      <c r="S299" s="17">
        <v>9587</v>
      </c>
      <c r="T299" s="17">
        <v>4000</v>
      </c>
      <c r="U299" s="17">
        <v>59998</v>
      </c>
      <c r="V299" s="17">
        <v>0</v>
      </c>
      <c r="W299" s="17">
        <v>0</v>
      </c>
      <c r="X299" s="17">
        <v>600000</v>
      </c>
      <c r="Y299" s="17">
        <v>0</v>
      </c>
      <c r="Z299" s="17">
        <v>0</v>
      </c>
      <c r="AA299" s="17">
        <v>0</v>
      </c>
      <c r="AB299" s="17">
        <v>0</v>
      </c>
      <c r="AC299" s="17">
        <v>3232861</v>
      </c>
    </row>
    <row r="300" spans="1:29" x14ac:dyDescent="0.3">
      <c r="A300" s="15" t="s">
        <v>593</v>
      </c>
      <c r="B300" s="14" t="s">
        <v>594</v>
      </c>
      <c r="C300" s="14">
        <v>1</v>
      </c>
      <c r="D300" s="14">
        <v>1</v>
      </c>
      <c r="E300" s="17">
        <v>28672197</v>
      </c>
      <c r="F300" s="17">
        <v>0</v>
      </c>
      <c r="G300" s="17">
        <v>475099</v>
      </c>
      <c r="H300" s="17">
        <v>0</v>
      </c>
      <c r="I300" s="17">
        <v>3471537</v>
      </c>
      <c r="J300" s="17">
        <v>4327844</v>
      </c>
      <c r="K300" s="17">
        <v>0</v>
      </c>
      <c r="L300" s="17">
        <v>0</v>
      </c>
      <c r="M300" s="17">
        <v>0</v>
      </c>
      <c r="N300" s="17">
        <v>0</v>
      </c>
      <c r="O300" s="17">
        <v>0</v>
      </c>
      <c r="P300" s="17">
        <v>3263387</v>
      </c>
      <c r="Q300" s="17">
        <v>2170039</v>
      </c>
      <c r="R300" s="17">
        <v>838097</v>
      </c>
      <c r="S300" s="17">
        <v>73387</v>
      </c>
      <c r="T300" s="17">
        <v>30619</v>
      </c>
      <c r="U300" s="17">
        <v>309191</v>
      </c>
      <c r="V300" s="17">
        <v>72674</v>
      </c>
      <c r="W300" s="17">
        <v>0</v>
      </c>
      <c r="X300" s="17">
        <v>0</v>
      </c>
      <c r="Y300" s="17">
        <v>0</v>
      </c>
      <c r="Z300" s="17">
        <v>0</v>
      </c>
      <c r="AA300" s="17">
        <v>0</v>
      </c>
      <c r="AB300" s="17">
        <v>0</v>
      </c>
      <c r="AC300" s="17">
        <v>43704071</v>
      </c>
    </row>
    <row r="301" spans="1:29" x14ac:dyDescent="0.3">
      <c r="A301" s="15" t="s">
        <v>595</v>
      </c>
      <c r="B301" s="14" t="s">
        <v>596</v>
      </c>
      <c r="C301" s="14">
        <v>1</v>
      </c>
      <c r="D301" s="14">
        <v>0</v>
      </c>
      <c r="E301" s="17">
        <v>41918631</v>
      </c>
      <c r="F301" s="17">
        <v>0</v>
      </c>
      <c r="G301" s="17">
        <v>889779</v>
      </c>
      <c r="H301" s="17">
        <v>0</v>
      </c>
      <c r="I301" s="17">
        <v>5163983</v>
      </c>
      <c r="J301" s="17">
        <v>5206357</v>
      </c>
      <c r="K301" s="17">
        <v>0</v>
      </c>
      <c r="L301" s="17">
        <v>0</v>
      </c>
      <c r="M301" s="17">
        <v>0</v>
      </c>
      <c r="N301" s="17">
        <v>0</v>
      </c>
      <c r="O301" s="17">
        <v>0</v>
      </c>
      <c r="P301" s="17">
        <v>1616262</v>
      </c>
      <c r="Q301" s="17">
        <v>1803037</v>
      </c>
      <c r="R301" s="17">
        <v>1149554</v>
      </c>
      <c r="S301" s="17">
        <v>125532</v>
      </c>
      <c r="T301" s="17">
        <v>52375</v>
      </c>
      <c r="U301" s="17">
        <v>542191</v>
      </c>
      <c r="V301" s="17">
        <v>107887</v>
      </c>
      <c r="W301" s="17">
        <v>0</v>
      </c>
      <c r="X301" s="17">
        <v>0</v>
      </c>
      <c r="Y301" s="17">
        <v>0</v>
      </c>
      <c r="Z301" s="17">
        <v>0</v>
      </c>
      <c r="AA301" s="17">
        <v>0</v>
      </c>
      <c r="AB301" s="17">
        <v>0</v>
      </c>
      <c r="AC301" s="17">
        <v>58575588</v>
      </c>
    </row>
    <row r="302" spans="1:29" x14ac:dyDescent="0.3">
      <c r="A302" s="15" t="s">
        <v>597</v>
      </c>
      <c r="B302" s="14" t="s">
        <v>598</v>
      </c>
      <c r="C302" s="14">
        <v>1</v>
      </c>
      <c r="D302" s="14">
        <v>0</v>
      </c>
      <c r="E302" s="17">
        <v>21204431</v>
      </c>
      <c r="F302" s="17">
        <v>0</v>
      </c>
      <c r="G302" s="17">
        <v>630887</v>
      </c>
      <c r="H302" s="17">
        <v>0</v>
      </c>
      <c r="I302" s="17">
        <v>4426327</v>
      </c>
      <c r="J302" s="17">
        <v>4065169</v>
      </c>
      <c r="K302" s="17">
        <v>0</v>
      </c>
      <c r="L302" s="17">
        <v>0</v>
      </c>
      <c r="M302" s="17">
        <v>0</v>
      </c>
      <c r="N302" s="17">
        <v>0</v>
      </c>
      <c r="O302" s="17">
        <v>0</v>
      </c>
      <c r="P302" s="17">
        <v>4209075</v>
      </c>
      <c r="Q302" s="17">
        <v>992039</v>
      </c>
      <c r="R302" s="17">
        <v>661284</v>
      </c>
      <c r="S302" s="17">
        <v>79454</v>
      </c>
      <c r="T302" s="17">
        <v>33150</v>
      </c>
      <c r="U302" s="17">
        <v>321191</v>
      </c>
      <c r="V302" s="17">
        <v>70082</v>
      </c>
      <c r="W302" s="17">
        <v>0</v>
      </c>
      <c r="X302" s="17">
        <v>0</v>
      </c>
      <c r="Y302" s="17">
        <v>0</v>
      </c>
      <c r="Z302" s="17">
        <v>0</v>
      </c>
      <c r="AA302" s="17">
        <v>0</v>
      </c>
      <c r="AB302" s="17">
        <v>0</v>
      </c>
      <c r="AC302" s="17">
        <v>36693089</v>
      </c>
    </row>
    <row r="303" spans="1:29" x14ac:dyDescent="0.3">
      <c r="A303" s="15" t="s">
        <v>599</v>
      </c>
      <c r="B303" s="14" t="s">
        <v>600</v>
      </c>
      <c r="C303" s="14">
        <v>1</v>
      </c>
      <c r="D303" s="14">
        <v>0</v>
      </c>
      <c r="E303" s="17">
        <v>18392885</v>
      </c>
      <c r="F303" s="17">
        <v>0</v>
      </c>
      <c r="G303" s="17">
        <v>417052</v>
      </c>
      <c r="H303" s="17">
        <v>1204</v>
      </c>
      <c r="I303" s="17">
        <v>870442</v>
      </c>
      <c r="J303" s="17">
        <v>3199634</v>
      </c>
      <c r="K303" s="17">
        <v>0</v>
      </c>
      <c r="L303" s="17">
        <v>0</v>
      </c>
      <c r="M303" s="17">
        <v>0</v>
      </c>
      <c r="N303" s="17">
        <v>0</v>
      </c>
      <c r="O303" s="17">
        <v>0</v>
      </c>
      <c r="P303" s="17">
        <v>1653206</v>
      </c>
      <c r="Q303" s="17">
        <v>204881</v>
      </c>
      <c r="R303" s="17">
        <v>179175</v>
      </c>
      <c r="S303" s="17">
        <v>55771</v>
      </c>
      <c r="T303" s="17">
        <v>23269</v>
      </c>
      <c r="U303" s="17">
        <v>214185</v>
      </c>
      <c r="V303" s="17">
        <v>2072</v>
      </c>
      <c r="W303" s="17">
        <v>0</v>
      </c>
      <c r="X303" s="17">
        <v>567278</v>
      </c>
      <c r="Y303" s="17">
        <v>0</v>
      </c>
      <c r="Z303" s="17">
        <v>0</v>
      </c>
      <c r="AA303" s="17">
        <v>0</v>
      </c>
      <c r="AB303" s="17">
        <v>0</v>
      </c>
      <c r="AC303" s="17">
        <v>25781054</v>
      </c>
    </row>
    <row r="304" spans="1:29" x14ac:dyDescent="0.3">
      <c r="A304" s="15" t="s">
        <v>601</v>
      </c>
      <c r="B304" s="14" t="s">
        <v>602</v>
      </c>
      <c r="C304" s="14">
        <v>1</v>
      </c>
      <c r="D304" s="14">
        <v>0</v>
      </c>
      <c r="E304" s="17">
        <v>55304383</v>
      </c>
      <c r="F304" s="17">
        <v>0</v>
      </c>
      <c r="G304" s="17">
        <v>3531123</v>
      </c>
      <c r="H304" s="17">
        <v>119359</v>
      </c>
      <c r="I304" s="17">
        <v>4936784</v>
      </c>
      <c r="J304" s="17">
        <v>1827002</v>
      </c>
      <c r="K304" s="17">
        <v>0</v>
      </c>
      <c r="L304" s="17">
        <v>0</v>
      </c>
      <c r="M304" s="17">
        <v>0</v>
      </c>
      <c r="N304" s="17">
        <v>0</v>
      </c>
      <c r="O304" s="17">
        <v>0</v>
      </c>
      <c r="P304" s="17">
        <v>3906247</v>
      </c>
      <c r="Q304" s="17">
        <v>2412287</v>
      </c>
      <c r="R304" s="17">
        <v>1645884</v>
      </c>
      <c r="S304" s="17">
        <v>83783</v>
      </c>
      <c r="T304" s="17">
        <v>34956</v>
      </c>
      <c r="U304" s="17">
        <v>330336</v>
      </c>
      <c r="V304" s="17">
        <v>84864</v>
      </c>
      <c r="W304" s="17">
        <v>0</v>
      </c>
      <c r="X304" s="17">
        <v>1492138</v>
      </c>
      <c r="Y304" s="17">
        <v>0</v>
      </c>
      <c r="Z304" s="17">
        <v>0</v>
      </c>
      <c r="AA304" s="17">
        <v>0</v>
      </c>
      <c r="AB304" s="17">
        <v>0</v>
      </c>
      <c r="AC304" s="17">
        <v>75709146</v>
      </c>
    </row>
    <row r="305" spans="1:29" x14ac:dyDescent="0.3">
      <c r="A305" s="15" t="s">
        <v>603</v>
      </c>
      <c r="B305" s="14" t="s">
        <v>604</v>
      </c>
      <c r="C305" s="14">
        <v>1</v>
      </c>
      <c r="D305" s="14">
        <v>0</v>
      </c>
      <c r="E305" s="17">
        <v>2663537</v>
      </c>
      <c r="F305" s="17">
        <v>0</v>
      </c>
      <c r="G305" s="17">
        <v>136611</v>
      </c>
      <c r="H305" s="17">
        <v>0</v>
      </c>
      <c r="I305" s="17">
        <v>474849</v>
      </c>
      <c r="J305" s="17">
        <v>701877</v>
      </c>
      <c r="K305" s="17">
        <v>0</v>
      </c>
      <c r="L305" s="17">
        <v>0</v>
      </c>
      <c r="M305" s="17">
        <v>0</v>
      </c>
      <c r="N305" s="17">
        <v>0</v>
      </c>
      <c r="O305" s="17">
        <v>0</v>
      </c>
      <c r="P305" s="17">
        <v>822913</v>
      </c>
      <c r="Q305" s="17">
        <v>49786</v>
      </c>
      <c r="R305" s="17">
        <v>246207</v>
      </c>
      <c r="S305" s="17">
        <v>25151</v>
      </c>
      <c r="T305" s="17">
        <v>10494</v>
      </c>
      <c r="U305" s="17">
        <v>105899</v>
      </c>
      <c r="V305" s="17">
        <v>8858</v>
      </c>
      <c r="W305" s="17">
        <v>0</v>
      </c>
      <c r="X305" s="17">
        <v>0</v>
      </c>
      <c r="Y305" s="17">
        <v>13288</v>
      </c>
      <c r="Z305" s="17">
        <v>0</v>
      </c>
      <c r="AA305" s="17">
        <v>0</v>
      </c>
      <c r="AB305" s="17">
        <v>0</v>
      </c>
      <c r="AC305" s="17">
        <v>5259470</v>
      </c>
    </row>
    <row r="306" spans="1:29" x14ac:dyDescent="0.3">
      <c r="A306" s="15" t="s">
        <v>605</v>
      </c>
      <c r="B306" s="14" t="s">
        <v>606</v>
      </c>
      <c r="C306" s="14">
        <v>1</v>
      </c>
      <c r="D306" s="14">
        <v>0</v>
      </c>
      <c r="E306" s="17">
        <v>5043902</v>
      </c>
      <c r="F306" s="17">
        <v>0</v>
      </c>
      <c r="G306" s="17">
        <v>250393</v>
      </c>
      <c r="H306" s="17">
        <v>0</v>
      </c>
      <c r="I306" s="17">
        <v>1243631</v>
      </c>
      <c r="J306" s="17">
        <v>358834</v>
      </c>
      <c r="K306" s="17">
        <v>0</v>
      </c>
      <c r="L306" s="17">
        <v>0</v>
      </c>
      <c r="M306" s="17">
        <v>0</v>
      </c>
      <c r="N306" s="17">
        <v>0</v>
      </c>
      <c r="O306" s="17">
        <v>0</v>
      </c>
      <c r="P306" s="17">
        <v>1166318</v>
      </c>
      <c r="Q306" s="17">
        <v>118385</v>
      </c>
      <c r="R306" s="17">
        <v>245585</v>
      </c>
      <c r="S306" s="17">
        <v>48206</v>
      </c>
      <c r="T306" s="17">
        <v>20113</v>
      </c>
      <c r="U306" s="17">
        <v>198749</v>
      </c>
      <c r="V306" s="17">
        <v>10980</v>
      </c>
      <c r="W306" s="17">
        <v>0</v>
      </c>
      <c r="X306" s="17">
        <v>54525</v>
      </c>
      <c r="Y306" s="17">
        <v>0</v>
      </c>
      <c r="Z306" s="17">
        <v>0</v>
      </c>
      <c r="AA306" s="17">
        <v>0</v>
      </c>
      <c r="AB306" s="17">
        <v>0</v>
      </c>
      <c r="AC306" s="17">
        <v>8759621</v>
      </c>
    </row>
    <row r="307" spans="1:29" x14ac:dyDescent="0.3">
      <c r="A307" s="15" t="s">
        <v>607</v>
      </c>
      <c r="B307" s="14" t="s">
        <v>608</v>
      </c>
      <c r="C307" s="14">
        <v>1</v>
      </c>
      <c r="D307" s="14">
        <v>0</v>
      </c>
      <c r="E307" s="17">
        <v>9338646</v>
      </c>
      <c r="F307" s="17">
        <v>0</v>
      </c>
      <c r="G307" s="17">
        <v>361671</v>
      </c>
      <c r="H307" s="17">
        <v>3795</v>
      </c>
      <c r="I307" s="17">
        <v>1200656</v>
      </c>
      <c r="J307" s="17">
        <v>1441095</v>
      </c>
      <c r="K307" s="17">
        <v>0</v>
      </c>
      <c r="L307" s="17">
        <v>0</v>
      </c>
      <c r="M307" s="17">
        <v>0</v>
      </c>
      <c r="N307" s="17">
        <v>0</v>
      </c>
      <c r="O307" s="17">
        <v>0</v>
      </c>
      <c r="P307" s="17">
        <v>1047375</v>
      </c>
      <c r="Q307" s="17">
        <v>287552</v>
      </c>
      <c r="R307" s="17">
        <v>566948</v>
      </c>
      <c r="S307" s="17">
        <v>78915</v>
      </c>
      <c r="T307" s="17">
        <v>32925</v>
      </c>
      <c r="U307" s="17">
        <v>332375</v>
      </c>
      <c r="V307" s="17">
        <v>18740</v>
      </c>
      <c r="W307" s="17">
        <v>0</v>
      </c>
      <c r="X307" s="17">
        <v>601723</v>
      </c>
      <c r="Y307" s="17">
        <v>41592</v>
      </c>
      <c r="Z307" s="17">
        <v>0</v>
      </c>
      <c r="AA307" s="17">
        <v>0</v>
      </c>
      <c r="AB307" s="17">
        <v>0</v>
      </c>
      <c r="AC307" s="17">
        <v>15354008</v>
      </c>
    </row>
    <row r="308" spans="1:29" x14ac:dyDescent="0.3">
      <c r="A308" s="15" t="s">
        <v>609</v>
      </c>
      <c r="B308" s="14" t="s">
        <v>610</v>
      </c>
      <c r="C308" s="14">
        <v>1</v>
      </c>
      <c r="D308" s="14">
        <v>0</v>
      </c>
      <c r="E308" s="17">
        <v>6601513</v>
      </c>
      <c r="F308" s="17">
        <v>0</v>
      </c>
      <c r="G308" s="17">
        <v>458062</v>
      </c>
      <c r="H308" s="17">
        <v>0</v>
      </c>
      <c r="I308" s="17">
        <v>538580</v>
      </c>
      <c r="J308" s="17">
        <v>807098</v>
      </c>
      <c r="K308" s="17">
        <v>0</v>
      </c>
      <c r="L308" s="17">
        <v>0</v>
      </c>
      <c r="M308" s="17">
        <v>0</v>
      </c>
      <c r="N308" s="17">
        <v>0</v>
      </c>
      <c r="O308" s="17">
        <v>0</v>
      </c>
      <c r="P308" s="17">
        <v>856225</v>
      </c>
      <c r="Q308" s="17">
        <v>184016</v>
      </c>
      <c r="R308" s="17">
        <v>140503</v>
      </c>
      <c r="S308" s="17">
        <v>26170</v>
      </c>
      <c r="T308" s="17">
        <v>10919</v>
      </c>
      <c r="U308" s="17">
        <v>96520</v>
      </c>
      <c r="V308" s="17">
        <v>17925</v>
      </c>
      <c r="W308" s="17">
        <v>0</v>
      </c>
      <c r="X308" s="17">
        <v>510300</v>
      </c>
      <c r="Y308" s="17">
        <v>0</v>
      </c>
      <c r="Z308" s="17">
        <v>0</v>
      </c>
      <c r="AA308" s="17">
        <v>0</v>
      </c>
      <c r="AB308" s="17">
        <v>0</v>
      </c>
      <c r="AC308" s="17">
        <v>10247831</v>
      </c>
    </row>
    <row r="309" spans="1:29" x14ac:dyDescent="0.3">
      <c r="A309" s="15" t="s">
        <v>611</v>
      </c>
      <c r="B309" s="14" t="s">
        <v>612</v>
      </c>
      <c r="C309" s="14">
        <v>1</v>
      </c>
      <c r="D309" s="14">
        <v>0</v>
      </c>
      <c r="E309" s="17">
        <v>2858150</v>
      </c>
      <c r="F309" s="17">
        <v>0</v>
      </c>
      <c r="G309" s="17">
        <v>215117</v>
      </c>
      <c r="H309" s="17">
        <v>0</v>
      </c>
      <c r="I309" s="17">
        <v>217572</v>
      </c>
      <c r="J309" s="17">
        <v>292273</v>
      </c>
      <c r="K309" s="17">
        <v>0</v>
      </c>
      <c r="L309" s="17">
        <v>0</v>
      </c>
      <c r="M309" s="17">
        <v>0</v>
      </c>
      <c r="N309" s="17">
        <v>0</v>
      </c>
      <c r="O309" s="17">
        <v>0</v>
      </c>
      <c r="P309" s="17">
        <v>675618</v>
      </c>
      <c r="Q309" s="17">
        <v>230707</v>
      </c>
      <c r="R309" s="17">
        <v>432125</v>
      </c>
      <c r="S309" s="17">
        <v>56145</v>
      </c>
      <c r="T309" s="17">
        <v>23425</v>
      </c>
      <c r="U309" s="17">
        <v>192575</v>
      </c>
      <c r="V309" s="17">
        <v>0</v>
      </c>
      <c r="W309" s="17">
        <v>0</v>
      </c>
      <c r="X309" s="17">
        <v>0</v>
      </c>
      <c r="Y309" s="17">
        <v>3434</v>
      </c>
      <c r="Z309" s="17">
        <v>0</v>
      </c>
      <c r="AA309" s="17">
        <v>0</v>
      </c>
      <c r="AB309" s="17">
        <v>0</v>
      </c>
      <c r="AC309" s="17">
        <v>5197141</v>
      </c>
    </row>
    <row r="310" spans="1:29" x14ac:dyDescent="0.3">
      <c r="A310" s="15" t="s">
        <v>613</v>
      </c>
      <c r="B310" s="14" t="s">
        <v>614</v>
      </c>
      <c r="C310" s="14">
        <v>1</v>
      </c>
      <c r="D310" s="14">
        <v>0</v>
      </c>
      <c r="E310" s="17">
        <v>6952053</v>
      </c>
      <c r="F310" s="17">
        <v>0</v>
      </c>
      <c r="G310" s="17">
        <v>452843</v>
      </c>
      <c r="H310" s="17">
        <v>0</v>
      </c>
      <c r="I310" s="17">
        <v>557058</v>
      </c>
      <c r="J310" s="17">
        <v>377714</v>
      </c>
      <c r="K310" s="17">
        <v>0</v>
      </c>
      <c r="L310" s="17">
        <v>0</v>
      </c>
      <c r="M310" s="17">
        <v>0</v>
      </c>
      <c r="N310" s="17">
        <v>0</v>
      </c>
      <c r="O310" s="17">
        <v>0</v>
      </c>
      <c r="P310" s="17">
        <v>935369</v>
      </c>
      <c r="Q310" s="17">
        <v>427452</v>
      </c>
      <c r="R310" s="17">
        <v>570970</v>
      </c>
      <c r="S310" s="17">
        <v>115271</v>
      </c>
      <c r="T310" s="17">
        <v>48094</v>
      </c>
      <c r="U310" s="17">
        <v>497280</v>
      </c>
      <c r="V310" s="17">
        <v>0</v>
      </c>
      <c r="W310" s="17">
        <v>0</v>
      </c>
      <c r="X310" s="17">
        <v>654324</v>
      </c>
      <c r="Y310" s="17">
        <v>33711</v>
      </c>
      <c r="Z310" s="17">
        <v>0</v>
      </c>
      <c r="AA310" s="17">
        <v>0</v>
      </c>
      <c r="AB310" s="17">
        <v>0</v>
      </c>
      <c r="AC310" s="17">
        <v>11622139</v>
      </c>
    </row>
    <row r="311" spans="1:29" x14ac:dyDescent="0.3">
      <c r="A311" s="15" t="s">
        <v>615</v>
      </c>
      <c r="B311" s="14" t="s">
        <v>616</v>
      </c>
      <c r="C311" s="14">
        <v>1</v>
      </c>
      <c r="D311" s="14">
        <v>0</v>
      </c>
      <c r="E311" s="17">
        <v>11561257</v>
      </c>
      <c r="F311" s="17">
        <v>0</v>
      </c>
      <c r="G311" s="17">
        <v>425196</v>
      </c>
      <c r="H311" s="17">
        <v>0</v>
      </c>
      <c r="I311" s="17">
        <v>1493228</v>
      </c>
      <c r="J311" s="17">
        <v>985689</v>
      </c>
      <c r="K311" s="17">
        <v>0</v>
      </c>
      <c r="L311" s="17">
        <v>0</v>
      </c>
      <c r="M311" s="17">
        <v>0</v>
      </c>
      <c r="N311" s="17">
        <v>0</v>
      </c>
      <c r="O311" s="17">
        <v>0</v>
      </c>
      <c r="P311" s="17">
        <v>1178354</v>
      </c>
      <c r="Q311" s="17">
        <v>164779</v>
      </c>
      <c r="R311" s="17">
        <v>426418</v>
      </c>
      <c r="S311" s="17">
        <v>66886</v>
      </c>
      <c r="T311" s="17">
        <v>27906</v>
      </c>
      <c r="U311" s="17">
        <v>247679</v>
      </c>
      <c r="V311" s="17">
        <v>43005</v>
      </c>
      <c r="W311" s="17">
        <v>0</v>
      </c>
      <c r="X311" s="17">
        <v>602100</v>
      </c>
      <c r="Y311" s="17">
        <v>0</v>
      </c>
      <c r="Z311" s="17">
        <v>0</v>
      </c>
      <c r="AA311" s="17">
        <v>0</v>
      </c>
      <c r="AB311" s="17">
        <v>0</v>
      </c>
      <c r="AC311" s="17">
        <v>17222497</v>
      </c>
    </row>
    <row r="312" spans="1:29" x14ac:dyDescent="0.3">
      <c r="A312" s="15" t="s">
        <v>617</v>
      </c>
      <c r="B312" s="14" t="s">
        <v>618</v>
      </c>
      <c r="C312" s="14">
        <v>1</v>
      </c>
      <c r="D312" s="14">
        <v>0</v>
      </c>
      <c r="E312" s="17">
        <v>7550599</v>
      </c>
      <c r="F312" s="17">
        <v>0</v>
      </c>
      <c r="G312" s="17">
        <v>290733</v>
      </c>
      <c r="H312" s="17">
        <v>0</v>
      </c>
      <c r="I312" s="17">
        <v>801806</v>
      </c>
      <c r="J312" s="17">
        <v>441536</v>
      </c>
      <c r="K312" s="17">
        <v>0</v>
      </c>
      <c r="L312" s="17">
        <v>0</v>
      </c>
      <c r="M312" s="17">
        <v>0</v>
      </c>
      <c r="N312" s="17">
        <v>0</v>
      </c>
      <c r="O312" s="17">
        <v>0</v>
      </c>
      <c r="P312" s="17">
        <v>1206122</v>
      </c>
      <c r="Q312" s="17">
        <v>273563</v>
      </c>
      <c r="R312" s="17">
        <v>177752</v>
      </c>
      <c r="S312" s="17">
        <v>73597</v>
      </c>
      <c r="T312" s="17">
        <v>30706</v>
      </c>
      <c r="U312" s="17">
        <v>185818</v>
      </c>
      <c r="V312" s="17">
        <v>14029</v>
      </c>
      <c r="W312" s="17">
        <v>0</v>
      </c>
      <c r="X312" s="17">
        <v>253800</v>
      </c>
      <c r="Y312" s="17">
        <v>0</v>
      </c>
      <c r="Z312" s="17">
        <v>0</v>
      </c>
      <c r="AA312" s="17">
        <v>0</v>
      </c>
      <c r="AB312" s="17">
        <v>0</v>
      </c>
      <c r="AC312" s="17">
        <v>11300061</v>
      </c>
    </row>
    <row r="313" spans="1:29" x14ac:dyDescent="0.3">
      <c r="A313" s="15" t="s">
        <v>619</v>
      </c>
      <c r="B313" s="14" t="s">
        <v>620</v>
      </c>
      <c r="C313" s="14">
        <v>1</v>
      </c>
      <c r="D313" s="14">
        <v>0</v>
      </c>
      <c r="E313" s="17">
        <v>4017770</v>
      </c>
      <c r="F313" s="17">
        <v>0</v>
      </c>
      <c r="G313" s="17">
        <v>233260</v>
      </c>
      <c r="H313" s="17">
        <v>0</v>
      </c>
      <c r="I313" s="17">
        <v>112770</v>
      </c>
      <c r="J313" s="17">
        <v>166412</v>
      </c>
      <c r="K313" s="17">
        <v>0</v>
      </c>
      <c r="L313" s="17">
        <v>0</v>
      </c>
      <c r="M313" s="17">
        <v>0</v>
      </c>
      <c r="N313" s="17">
        <v>0</v>
      </c>
      <c r="O313" s="17">
        <v>0</v>
      </c>
      <c r="P313" s="17">
        <v>832026</v>
      </c>
      <c r="Q313" s="17">
        <v>24787</v>
      </c>
      <c r="R313" s="17">
        <v>70198</v>
      </c>
      <c r="S313" s="17">
        <v>19204</v>
      </c>
      <c r="T313" s="17">
        <v>8013</v>
      </c>
      <c r="U313" s="17">
        <v>80152</v>
      </c>
      <c r="V313" s="17">
        <v>1303</v>
      </c>
      <c r="W313" s="17">
        <v>0</v>
      </c>
      <c r="X313" s="17">
        <v>189000</v>
      </c>
      <c r="Y313" s="17">
        <v>0</v>
      </c>
      <c r="Z313" s="17">
        <v>0</v>
      </c>
      <c r="AA313" s="17">
        <v>0</v>
      </c>
      <c r="AB313" s="17">
        <v>0</v>
      </c>
      <c r="AC313" s="17">
        <v>5754895</v>
      </c>
    </row>
    <row r="314" spans="1:29" x14ac:dyDescent="0.3">
      <c r="A314" s="15" t="s">
        <v>621</v>
      </c>
      <c r="B314" s="14" t="s">
        <v>622</v>
      </c>
      <c r="C314" s="14">
        <v>1</v>
      </c>
      <c r="D314" s="14">
        <v>0</v>
      </c>
      <c r="E314" s="17">
        <v>3657108</v>
      </c>
      <c r="F314" s="17">
        <v>0</v>
      </c>
      <c r="G314" s="17">
        <v>212171</v>
      </c>
      <c r="H314" s="17">
        <v>0</v>
      </c>
      <c r="I314" s="17">
        <v>304257</v>
      </c>
      <c r="J314" s="17">
        <v>399604</v>
      </c>
      <c r="K314" s="17">
        <v>0</v>
      </c>
      <c r="L314" s="17">
        <v>0</v>
      </c>
      <c r="M314" s="17">
        <v>0</v>
      </c>
      <c r="N314" s="17">
        <v>0</v>
      </c>
      <c r="O314" s="17">
        <v>0</v>
      </c>
      <c r="P314" s="17">
        <v>1160118</v>
      </c>
      <c r="Q314" s="17">
        <v>104634</v>
      </c>
      <c r="R314" s="17">
        <v>292131</v>
      </c>
      <c r="S314" s="17">
        <v>42543</v>
      </c>
      <c r="T314" s="17">
        <v>17750</v>
      </c>
      <c r="U314" s="17">
        <v>161469</v>
      </c>
      <c r="V314" s="17">
        <v>275</v>
      </c>
      <c r="W314" s="17">
        <v>0</v>
      </c>
      <c r="X314" s="17">
        <v>0</v>
      </c>
      <c r="Y314" s="17">
        <v>20389</v>
      </c>
      <c r="Z314" s="17">
        <v>0</v>
      </c>
      <c r="AA314" s="17">
        <v>0</v>
      </c>
      <c r="AB314" s="17">
        <v>0</v>
      </c>
      <c r="AC314" s="17">
        <v>6372449</v>
      </c>
    </row>
    <row r="315" spans="1:29" x14ac:dyDescent="0.3">
      <c r="A315" s="15" t="s">
        <v>623</v>
      </c>
      <c r="B315" s="14" t="s">
        <v>624</v>
      </c>
      <c r="C315" s="14">
        <v>1</v>
      </c>
      <c r="D315" s="14">
        <v>0</v>
      </c>
      <c r="E315" s="17">
        <v>15010873</v>
      </c>
      <c r="F315" s="17">
        <v>0</v>
      </c>
      <c r="G315" s="17">
        <v>697595</v>
      </c>
      <c r="H315" s="17">
        <v>0</v>
      </c>
      <c r="I315" s="17">
        <v>2984029</v>
      </c>
      <c r="J315" s="17">
        <v>1301666</v>
      </c>
      <c r="K315" s="17">
        <v>0</v>
      </c>
      <c r="L315" s="17">
        <v>0</v>
      </c>
      <c r="M315" s="17">
        <v>0</v>
      </c>
      <c r="N315" s="17">
        <v>0</v>
      </c>
      <c r="O315" s="17">
        <v>0</v>
      </c>
      <c r="P315" s="17">
        <v>3934469</v>
      </c>
      <c r="Q315" s="17">
        <v>325521</v>
      </c>
      <c r="R315" s="17">
        <v>443234</v>
      </c>
      <c r="S315" s="17">
        <v>109264</v>
      </c>
      <c r="T315" s="17">
        <v>45588</v>
      </c>
      <c r="U315" s="17">
        <v>411536</v>
      </c>
      <c r="V315" s="17">
        <v>54543</v>
      </c>
      <c r="W315" s="17">
        <v>0</v>
      </c>
      <c r="X315" s="17">
        <v>642600</v>
      </c>
      <c r="Y315" s="17">
        <v>0</v>
      </c>
      <c r="Z315" s="17">
        <v>0</v>
      </c>
      <c r="AA315" s="17">
        <v>0</v>
      </c>
      <c r="AB315" s="17">
        <v>0</v>
      </c>
      <c r="AC315" s="17">
        <v>25960918</v>
      </c>
    </row>
    <row r="316" spans="1:29" x14ac:dyDescent="0.3">
      <c r="A316" s="15" t="s">
        <v>625</v>
      </c>
      <c r="B316" s="14" t="s">
        <v>626</v>
      </c>
      <c r="C316" s="14">
        <v>1</v>
      </c>
      <c r="D316" s="14">
        <v>0</v>
      </c>
      <c r="E316" s="17">
        <v>2686366</v>
      </c>
      <c r="F316" s="17">
        <v>0</v>
      </c>
      <c r="G316" s="17">
        <v>167690</v>
      </c>
      <c r="H316" s="17">
        <v>706</v>
      </c>
      <c r="I316" s="17">
        <v>320802</v>
      </c>
      <c r="J316" s="17">
        <v>135513</v>
      </c>
      <c r="K316" s="17">
        <v>0</v>
      </c>
      <c r="L316" s="17">
        <v>0</v>
      </c>
      <c r="M316" s="17">
        <v>0</v>
      </c>
      <c r="N316" s="17">
        <v>0</v>
      </c>
      <c r="O316" s="17">
        <v>0</v>
      </c>
      <c r="P316" s="17">
        <v>931432</v>
      </c>
      <c r="Q316" s="17">
        <v>51254</v>
      </c>
      <c r="R316" s="17">
        <v>87238</v>
      </c>
      <c r="S316" s="17">
        <v>37420</v>
      </c>
      <c r="T316" s="17">
        <v>15613</v>
      </c>
      <c r="U316" s="17">
        <v>140732</v>
      </c>
      <c r="V316" s="17">
        <v>0</v>
      </c>
      <c r="W316" s="17">
        <v>0</v>
      </c>
      <c r="X316" s="17">
        <v>0</v>
      </c>
      <c r="Y316" s="17">
        <v>0</v>
      </c>
      <c r="Z316" s="17">
        <v>0</v>
      </c>
      <c r="AA316" s="17">
        <v>0</v>
      </c>
      <c r="AB316" s="17">
        <v>0</v>
      </c>
      <c r="AC316" s="17">
        <v>4574766</v>
      </c>
    </row>
    <row r="317" spans="1:29" x14ac:dyDescent="0.3">
      <c r="A317" s="15" t="s">
        <v>627</v>
      </c>
      <c r="B317" s="14" t="s">
        <v>628</v>
      </c>
      <c r="C317" s="14">
        <v>1</v>
      </c>
      <c r="D317" s="14">
        <v>0</v>
      </c>
      <c r="E317" s="17">
        <v>17202993</v>
      </c>
      <c r="F317" s="17">
        <v>0</v>
      </c>
      <c r="G317" s="17">
        <v>1623853</v>
      </c>
      <c r="H317" s="17">
        <v>13447</v>
      </c>
      <c r="I317" s="17">
        <v>2749295</v>
      </c>
      <c r="J317" s="17">
        <v>1776068</v>
      </c>
      <c r="K317" s="17">
        <v>0</v>
      </c>
      <c r="L317" s="17">
        <v>0</v>
      </c>
      <c r="M317" s="17">
        <v>0</v>
      </c>
      <c r="N317" s="17">
        <v>0</v>
      </c>
      <c r="O317" s="17">
        <v>0</v>
      </c>
      <c r="P317" s="17">
        <v>2753404</v>
      </c>
      <c r="Q317" s="17">
        <v>459265</v>
      </c>
      <c r="R317" s="17">
        <v>439162</v>
      </c>
      <c r="S317" s="17">
        <v>76787</v>
      </c>
      <c r="T317" s="17">
        <v>32038</v>
      </c>
      <c r="U317" s="17">
        <v>309191</v>
      </c>
      <c r="V317" s="17">
        <v>52721</v>
      </c>
      <c r="W317" s="17">
        <v>0</v>
      </c>
      <c r="X317" s="17">
        <v>523800</v>
      </c>
      <c r="Y317" s="17">
        <v>0</v>
      </c>
      <c r="Z317" s="17">
        <v>0</v>
      </c>
      <c r="AA317" s="17">
        <v>0</v>
      </c>
      <c r="AB317" s="17">
        <v>0</v>
      </c>
      <c r="AC317" s="17">
        <v>28012024</v>
      </c>
    </row>
    <row r="318" spans="1:29" x14ac:dyDescent="0.3">
      <c r="A318" s="15" t="s">
        <v>629</v>
      </c>
      <c r="B318" s="14" t="s">
        <v>630</v>
      </c>
      <c r="C318" s="14">
        <v>1</v>
      </c>
      <c r="D318" s="14">
        <v>0</v>
      </c>
      <c r="E318" s="17">
        <v>1809042</v>
      </c>
      <c r="F318" s="17">
        <v>0</v>
      </c>
      <c r="G318" s="17">
        <v>122398</v>
      </c>
      <c r="H318" s="17">
        <v>0</v>
      </c>
      <c r="I318" s="17">
        <v>215764</v>
      </c>
      <c r="J318" s="17">
        <v>242815</v>
      </c>
      <c r="K318" s="17">
        <v>0</v>
      </c>
      <c r="L318" s="17">
        <v>0</v>
      </c>
      <c r="M318" s="17">
        <v>0</v>
      </c>
      <c r="N318" s="17">
        <v>0</v>
      </c>
      <c r="O318" s="17">
        <v>0</v>
      </c>
      <c r="P318" s="17">
        <v>525403</v>
      </c>
      <c r="Q318" s="17">
        <v>38839</v>
      </c>
      <c r="R318" s="17">
        <v>151102</v>
      </c>
      <c r="S318" s="17">
        <v>31847</v>
      </c>
      <c r="T318" s="17">
        <v>13288</v>
      </c>
      <c r="U318" s="17">
        <v>105025</v>
      </c>
      <c r="V318" s="17">
        <v>0</v>
      </c>
      <c r="W318" s="17">
        <v>0</v>
      </c>
      <c r="X318" s="17">
        <v>80440</v>
      </c>
      <c r="Y318" s="17">
        <v>851</v>
      </c>
      <c r="Z318" s="17">
        <v>0</v>
      </c>
      <c r="AA318" s="17">
        <v>0</v>
      </c>
      <c r="AB318" s="17">
        <v>0</v>
      </c>
      <c r="AC318" s="17">
        <v>3336814</v>
      </c>
    </row>
    <row r="319" spans="1:29" x14ac:dyDescent="0.3">
      <c r="A319" s="15" t="s">
        <v>631</v>
      </c>
      <c r="B319" s="14" t="s">
        <v>632</v>
      </c>
      <c r="C319" s="14">
        <v>1</v>
      </c>
      <c r="D319" s="14">
        <v>0</v>
      </c>
      <c r="E319" s="17">
        <v>4237050</v>
      </c>
      <c r="F319" s="17">
        <v>0</v>
      </c>
      <c r="G319" s="17">
        <v>239788</v>
      </c>
      <c r="H319" s="17">
        <v>0</v>
      </c>
      <c r="I319" s="17">
        <v>843545</v>
      </c>
      <c r="J319" s="17">
        <v>567092</v>
      </c>
      <c r="K319" s="17">
        <v>0</v>
      </c>
      <c r="L319" s="17">
        <v>0</v>
      </c>
      <c r="M319" s="17">
        <v>0</v>
      </c>
      <c r="N319" s="17">
        <v>0</v>
      </c>
      <c r="O319" s="17">
        <v>0</v>
      </c>
      <c r="P319" s="17">
        <v>1266020</v>
      </c>
      <c r="Q319" s="17">
        <v>269437</v>
      </c>
      <c r="R319" s="17">
        <v>41730</v>
      </c>
      <c r="S319" s="17">
        <v>53479</v>
      </c>
      <c r="T319" s="17">
        <v>22313</v>
      </c>
      <c r="U319" s="17">
        <v>190361</v>
      </c>
      <c r="V319" s="17">
        <v>9676</v>
      </c>
      <c r="W319" s="17">
        <v>0</v>
      </c>
      <c r="X319" s="17">
        <v>0</v>
      </c>
      <c r="Y319" s="17">
        <v>17623</v>
      </c>
      <c r="Z319" s="17">
        <v>0</v>
      </c>
      <c r="AA319" s="17">
        <v>0</v>
      </c>
      <c r="AB319" s="17">
        <v>0</v>
      </c>
      <c r="AC319" s="17">
        <v>7758114</v>
      </c>
    </row>
    <row r="320" spans="1:29" x14ac:dyDescent="0.3">
      <c r="A320" s="15" t="s">
        <v>633</v>
      </c>
      <c r="B320" s="14" t="s">
        <v>634</v>
      </c>
      <c r="C320" s="14">
        <v>1</v>
      </c>
      <c r="D320" s="14">
        <v>0</v>
      </c>
      <c r="E320" s="17">
        <v>21541412</v>
      </c>
      <c r="F320" s="17">
        <v>0</v>
      </c>
      <c r="G320" s="17">
        <v>938243</v>
      </c>
      <c r="H320" s="17">
        <v>0</v>
      </c>
      <c r="I320" s="17">
        <v>2351395</v>
      </c>
      <c r="J320" s="17">
        <v>1006645</v>
      </c>
      <c r="K320" s="17">
        <v>0</v>
      </c>
      <c r="L320" s="17">
        <v>0</v>
      </c>
      <c r="M320" s="17">
        <v>0</v>
      </c>
      <c r="N320" s="17">
        <v>0</v>
      </c>
      <c r="O320" s="17">
        <v>0</v>
      </c>
      <c r="P320" s="17">
        <v>1877797</v>
      </c>
      <c r="Q320" s="17">
        <v>642843</v>
      </c>
      <c r="R320" s="17">
        <v>648989</v>
      </c>
      <c r="S320" s="17">
        <v>92217</v>
      </c>
      <c r="T320" s="17">
        <v>38475</v>
      </c>
      <c r="U320" s="17">
        <v>322763</v>
      </c>
      <c r="V320" s="17">
        <v>45288</v>
      </c>
      <c r="W320" s="17">
        <v>0</v>
      </c>
      <c r="X320" s="17">
        <v>631800</v>
      </c>
      <c r="Y320" s="17">
        <v>0</v>
      </c>
      <c r="Z320" s="17">
        <v>0</v>
      </c>
      <c r="AA320" s="17">
        <v>0</v>
      </c>
      <c r="AB320" s="17">
        <v>0</v>
      </c>
      <c r="AC320" s="17">
        <v>30137867</v>
      </c>
    </row>
    <row r="321" spans="1:29" x14ac:dyDescent="0.3">
      <c r="A321" s="15" t="s">
        <v>635</v>
      </c>
      <c r="B321" s="14" t="s">
        <v>636</v>
      </c>
      <c r="C321" s="14">
        <v>1</v>
      </c>
      <c r="D321" s="14">
        <v>0</v>
      </c>
      <c r="E321" s="17">
        <v>13534023</v>
      </c>
      <c r="F321" s="17">
        <v>0</v>
      </c>
      <c r="G321" s="17">
        <v>1440012</v>
      </c>
      <c r="H321" s="17">
        <v>0</v>
      </c>
      <c r="I321" s="17">
        <v>1704526</v>
      </c>
      <c r="J321" s="17">
        <v>2970490</v>
      </c>
      <c r="K321" s="17">
        <v>0</v>
      </c>
      <c r="L321" s="17">
        <v>0</v>
      </c>
      <c r="M321" s="17">
        <v>0</v>
      </c>
      <c r="N321" s="17">
        <v>0</v>
      </c>
      <c r="O321" s="17">
        <v>0</v>
      </c>
      <c r="P321" s="17">
        <v>1731232</v>
      </c>
      <c r="Q321" s="17">
        <v>275170</v>
      </c>
      <c r="R321" s="17">
        <v>171259</v>
      </c>
      <c r="S321" s="17">
        <v>44401</v>
      </c>
      <c r="T321" s="17">
        <v>18525</v>
      </c>
      <c r="U321" s="17">
        <v>169042</v>
      </c>
      <c r="V321" s="17">
        <v>39881</v>
      </c>
      <c r="W321" s="17">
        <v>0</v>
      </c>
      <c r="X321" s="17">
        <v>329400</v>
      </c>
      <c r="Y321" s="17">
        <v>12802</v>
      </c>
      <c r="Z321" s="17">
        <v>0</v>
      </c>
      <c r="AA321" s="17">
        <v>0</v>
      </c>
      <c r="AB321" s="17">
        <v>0</v>
      </c>
      <c r="AC321" s="17">
        <v>22440763</v>
      </c>
    </row>
    <row r="322" spans="1:29" x14ac:dyDescent="0.3">
      <c r="A322" s="15" t="s">
        <v>637</v>
      </c>
      <c r="B322" s="14" t="s">
        <v>638</v>
      </c>
      <c r="C322" s="14">
        <v>1</v>
      </c>
      <c r="D322" s="14">
        <v>0</v>
      </c>
      <c r="E322" s="17">
        <v>12116732</v>
      </c>
      <c r="F322" s="17">
        <v>0</v>
      </c>
      <c r="G322" s="17">
        <v>1867818</v>
      </c>
      <c r="H322" s="17">
        <v>0</v>
      </c>
      <c r="I322" s="17">
        <v>410573</v>
      </c>
      <c r="J322" s="17">
        <v>1147653</v>
      </c>
      <c r="K322" s="17">
        <v>0</v>
      </c>
      <c r="L322" s="17">
        <v>0</v>
      </c>
      <c r="M322" s="17">
        <v>0</v>
      </c>
      <c r="N322" s="17">
        <v>0</v>
      </c>
      <c r="O322" s="17">
        <v>0</v>
      </c>
      <c r="P322" s="17">
        <v>1880636</v>
      </c>
      <c r="Q322" s="17">
        <v>530759</v>
      </c>
      <c r="R322" s="17">
        <v>76058</v>
      </c>
      <c r="S322" s="17">
        <v>43622</v>
      </c>
      <c r="T322" s="17">
        <v>18200</v>
      </c>
      <c r="U322" s="17">
        <v>173061</v>
      </c>
      <c r="V322" s="17">
        <v>32205</v>
      </c>
      <c r="W322" s="17">
        <v>0</v>
      </c>
      <c r="X322" s="17">
        <v>297000</v>
      </c>
      <c r="Y322" s="17">
        <v>0</v>
      </c>
      <c r="Z322" s="17">
        <v>0</v>
      </c>
      <c r="AA322" s="17">
        <v>0</v>
      </c>
      <c r="AB322" s="17">
        <v>0</v>
      </c>
      <c r="AC322" s="17">
        <v>18594317</v>
      </c>
    </row>
    <row r="323" spans="1:29" x14ac:dyDescent="0.3">
      <c r="A323" s="15" t="s">
        <v>639</v>
      </c>
      <c r="B323" s="14" t="s">
        <v>640</v>
      </c>
      <c r="C323" s="14">
        <v>1</v>
      </c>
      <c r="D323" s="14">
        <v>0</v>
      </c>
      <c r="E323" s="17">
        <v>25423043</v>
      </c>
      <c r="F323" s="17">
        <v>0</v>
      </c>
      <c r="G323" s="17">
        <v>3243907</v>
      </c>
      <c r="H323" s="17">
        <v>0</v>
      </c>
      <c r="I323" s="17">
        <v>3926546</v>
      </c>
      <c r="J323" s="17">
        <v>1189868</v>
      </c>
      <c r="K323" s="17">
        <v>0</v>
      </c>
      <c r="L323" s="17">
        <v>0</v>
      </c>
      <c r="M323" s="17">
        <v>0</v>
      </c>
      <c r="N323" s="17">
        <v>0</v>
      </c>
      <c r="O323" s="17">
        <v>0</v>
      </c>
      <c r="P323" s="17">
        <v>2123482</v>
      </c>
      <c r="Q323" s="17">
        <v>1090762</v>
      </c>
      <c r="R323" s="17">
        <v>301256</v>
      </c>
      <c r="S323" s="17">
        <v>79274</v>
      </c>
      <c r="T323" s="17">
        <v>33075</v>
      </c>
      <c r="U323" s="17">
        <v>323812</v>
      </c>
      <c r="V323" s="17">
        <v>58654</v>
      </c>
      <c r="W323" s="17">
        <v>0</v>
      </c>
      <c r="X323" s="17">
        <v>419194</v>
      </c>
      <c r="Y323" s="17">
        <v>0</v>
      </c>
      <c r="Z323" s="17">
        <v>0</v>
      </c>
      <c r="AA323" s="17">
        <v>0</v>
      </c>
      <c r="AB323" s="17">
        <v>0</v>
      </c>
      <c r="AC323" s="17">
        <v>38212873</v>
      </c>
    </row>
    <row r="324" spans="1:29" x14ac:dyDescent="0.3">
      <c r="A324" s="15" t="s">
        <v>641</v>
      </c>
      <c r="B324" s="14" t="s">
        <v>642</v>
      </c>
      <c r="C324" s="14">
        <v>1</v>
      </c>
      <c r="D324" s="14">
        <v>0</v>
      </c>
      <c r="E324" s="17">
        <v>20586090</v>
      </c>
      <c r="F324" s="17">
        <v>0</v>
      </c>
      <c r="G324" s="17">
        <v>2035976</v>
      </c>
      <c r="H324" s="17">
        <v>87946</v>
      </c>
      <c r="I324" s="17">
        <v>4890220</v>
      </c>
      <c r="J324" s="17">
        <v>3048938</v>
      </c>
      <c r="K324" s="17">
        <v>0</v>
      </c>
      <c r="L324" s="17">
        <v>0</v>
      </c>
      <c r="M324" s="17">
        <v>0</v>
      </c>
      <c r="N324" s="17">
        <v>0</v>
      </c>
      <c r="O324" s="17">
        <v>0</v>
      </c>
      <c r="P324" s="17">
        <v>4458456</v>
      </c>
      <c r="Q324" s="17">
        <v>692341</v>
      </c>
      <c r="R324" s="17">
        <v>767923</v>
      </c>
      <c r="S324" s="17">
        <v>102898</v>
      </c>
      <c r="T324" s="17">
        <v>42931</v>
      </c>
      <c r="U324" s="17">
        <v>421031</v>
      </c>
      <c r="V324" s="17">
        <v>69982</v>
      </c>
      <c r="W324" s="17">
        <v>0</v>
      </c>
      <c r="X324" s="17">
        <v>869400</v>
      </c>
      <c r="Y324" s="17">
        <v>0</v>
      </c>
      <c r="Z324" s="17">
        <v>0</v>
      </c>
      <c r="AA324" s="17">
        <v>0</v>
      </c>
      <c r="AB324" s="17">
        <v>0</v>
      </c>
      <c r="AC324" s="17">
        <v>38074132</v>
      </c>
    </row>
    <row r="325" spans="1:29" x14ac:dyDescent="0.3">
      <c r="A325" s="15" t="s">
        <v>643</v>
      </c>
      <c r="B325" s="14" t="s">
        <v>644</v>
      </c>
      <c r="C325" s="14">
        <v>1</v>
      </c>
      <c r="D325" s="14">
        <v>1</v>
      </c>
      <c r="E325" s="17">
        <v>8975934251</v>
      </c>
      <c r="F325" s="17">
        <v>0</v>
      </c>
      <c r="G325" s="17">
        <v>0</v>
      </c>
      <c r="H325" s="17">
        <v>0</v>
      </c>
      <c r="I325" s="17">
        <v>681415285</v>
      </c>
      <c r="J325" s="17">
        <v>1446120995</v>
      </c>
      <c r="K325" s="17">
        <v>0</v>
      </c>
      <c r="L325" s="17">
        <v>0</v>
      </c>
      <c r="M325" s="17">
        <v>27810470</v>
      </c>
      <c r="N325" s="17">
        <v>128498292</v>
      </c>
      <c r="O325" s="17">
        <v>36243108</v>
      </c>
      <c r="P325" s="17">
        <v>0</v>
      </c>
      <c r="Q325" s="17">
        <v>225079131</v>
      </c>
      <c r="R325" s="17">
        <v>148479606</v>
      </c>
      <c r="S325" s="17">
        <v>18707833</v>
      </c>
      <c r="T325" s="17">
        <v>7805338</v>
      </c>
      <c r="U325" s="17">
        <v>72149557</v>
      </c>
      <c r="V325" s="17">
        <v>11484461</v>
      </c>
      <c r="W325" s="17">
        <v>0</v>
      </c>
      <c r="X325" s="17">
        <v>550858443</v>
      </c>
      <c r="Y325" s="17">
        <v>0</v>
      </c>
      <c r="Z325" s="17">
        <v>1200000</v>
      </c>
      <c r="AA325" s="17">
        <v>0</v>
      </c>
      <c r="AB325" s="17">
        <v>0</v>
      </c>
      <c r="AC325" s="17">
        <v>12331786770</v>
      </c>
    </row>
    <row r="326" spans="1:29" x14ac:dyDescent="0.3">
      <c r="A326" s="15" t="s">
        <v>645</v>
      </c>
      <c r="B326" s="14" t="s">
        <v>646</v>
      </c>
      <c r="C326" s="14">
        <v>1</v>
      </c>
      <c r="D326" s="14">
        <v>0</v>
      </c>
      <c r="E326" s="17">
        <v>10000201</v>
      </c>
      <c r="F326" s="17">
        <v>0</v>
      </c>
      <c r="G326" s="17">
        <v>491475</v>
      </c>
      <c r="H326" s="17">
        <v>0</v>
      </c>
      <c r="I326" s="17">
        <v>1842634</v>
      </c>
      <c r="J326" s="17">
        <v>3615165</v>
      </c>
      <c r="K326" s="17">
        <v>0</v>
      </c>
      <c r="L326" s="17">
        <v>0</v>
      </c>
      <c r="M326" s="17">
        <v>0</v>
      </c>
      <c r="N326" s="17">
        <v>0</v>
      </c>
      <c r="O326" s="17">
        <v>0</v>
      </c>
      <c r="P326" s="17">
        <v>1417010</v>
      </c>
      <c r="Q326" s="17">
        <v>386267</v>
      </c>
      <c r="R326" s="17">
        <v>584642</v>
      </c>
      <c r="S326" s="17">
        <v>33226</v>
      </c>
      <c r="T326" s="17">
        <v>13863</v>
      </c>
      <c r="U326" s="17">
        <v>127276</v>
      </c>
      <c r="V326" s="17">
        <v>29253</v>
      </c>
      <c r="W326" s="17">
        <v>0</v>
      </c>
      <c r="X326" s="17">
        <v>142720</v>
      </c>
      <c r="Y326" s="17">
        <v>0</v>
      </c>
      <c r="Z326" s="17">
        <v>0</v>
      </c>
      <c r="AA326" s="17">
        <v>0</v>
      </c>
      <c r="AB326" s="17">
        <v>0</v>
      </c>
      <c r="AC326" s="17">
        <v>18683732</v>
      </c>
    </row>
    <row r="327" spans="1:29" x14ac:dyDescent="0.3">
      <c r="A327" s="15" t="s">
        <v>647</v>
      </c>
      <c r="B327" s="14" t="s">
        <v>648</v>
      </c>
      <c r="C327" s="14">
        <v>1</v>
      </c>
      <c r="D327" s="14">
        <v>0</v>
      </c>
      <c r="E327" s="17">
        <v>43299722</v>
      </c>
      <c r="F327" s="17">
        <v>0</v>
      </c>
      <c r="G327" s="17">
        <v>0</v>
      </c>
      <c r="H327" s="17">
        <v>0</v>
      </c>
      <c r="I327" s="17">
        <v>3987683</v>
      </c>
      <c r="J327" s="17">
        <v>7209742</v>
      </c>
      <c r="K327" s="17">
        <v>0</v>
      </c>
      <c r="L327" s="17">
        <v>0</v>
      </c>
      <c r="M327" s="17">
        <v>0</v>
      </c>
      <c r="N327" s="17">
        <v>0</v>
      </c>
      <c r="O327" s="17">
        <v>0</v>
      </c>
      <c r="P327" s="17">
        <v>3292855</v>
      </c>
      <c r="Q327" s="17">
        <v>1168743</v>
      </c>
      <c r="R327" s="17">
        <v>3631469</v>
      </c>
      <c r="S327" s="17">
        <v>69178</v>
      </c>
      <c r="T327" s="17">
        <v>28863</v>
      </c>
      <c r="U327" s="17">
        <v>272901</v>
      </c>
      <c r="V327" s="17">
        <v>88175</v>
      </c>
      <c r="W327" s="17">
        <v>0</v>
      </c>
      <c r="X327" s="17">
        <v>739947</v>
      </c>
      <c r="Y327" s="17">
        <v>0</v>
      </c>
      <c r="Z327" s="17">
        <v>0</v>
      </c>
      <c r="AA327" s="17">
        <v>0</v>
      </c>
      <c r="AB327" s="17">
        <v>0</v>
      </c>
      <c r="AC327" s="17">
        <v>63789278</v>
      </c>
    </row>
    <row r="328" spans="1:29" x14ac:dyDescent="0.3">
      <c r="A328" s="15" t="s">
        <v>649</v>
      </c>
      <c r="B328" s="14" t="s">
        <v>650</v>
      </c>
      <c r="C328" s="14">
        <v>1</v>
      </c>
      <c r="D328" s="14">
        <v>0</v>
      </c>
      <c r="E328" s="17">
        <v>13551041</v>
      </c>
      <c r="F328" s="17">
        <v>0</v>
      </c>
      <c r="G328" s="17">
        <v>0</v>
      </c>
      <c r="H328" s="17">
        <v>0</v>
      </c>
      <c r="I328" s="17">
        <v>2393595</v>
      </c>
      <c r="J328" s="17">
        <v>889096</v>
      </c>
      <c r="K328" s="17">
        <v>0</v>
      </c>
      <c r="L328" s="17">
        <v>0</v>
      </c>
      <c r="M328" s="17">
        <v>0</v>
      </c>
      <c r="N328" s="17">
        <v>0</v>
      </c>
      <c r="O328" s="17">
        <v>0</v>
      </c>
      <c r="P328" s="17">
        <v>1258704</v>
      </c>
      <c r="Q328" s="17">
        <v>256053</v>
      </c>
      <c r="R328" s="17">
        <v>617655</v>
      </c>
      <c r="S328" s="17">
        <v>19534</v>
      </c>
      <c r="T328" s="17">
        <v>8150</v>
      </c>
      <c r="U328" s="17">
        <v>77356</v>
      </c>
      <c r="V328" s="17">
        <v>23667</v>
      </c>
      <c r="W328" s="17">
        <v>0</v>
      </c>
      <c r="X328" s="17">
        <v>287676</v>
      </c>
      <c r="Y328" s="17">
        <v>0</v>
      </c>
      <c r="Z328" s="17">
        <v>0</v>
      </c>
      <c r="AA328" s="17">
        <v>0</v>
      </c>
      <c r="AB328" s="17">
        <v>0</v>
      </c>
      <c r="AC328" s="17">
        <v>19382527</v>
      </c>
    </row>
    <row r="329" spans="1:29" x14ac:dyDescent="0.3">
      <c r="A329" s="15" t="s">
        <v>651</v>
      </c>
      <c r="B329" s="14" t="s">
        <v>652</v>
      </c>
      <c r="C329" s="14">
        <v>1</v>
      </c>
      <c r="D329" s="14">
        <v>0</v>
      </c>
      <c r="E329" s="17">
        <v>22925166</v>
      </c>
      <c r="F329" s="17">
        <v>0</v>
      </c>
      <c r="G329" s="17">
        <v>0</v>
      </c>
      <c r="H329" s="17">
        <v>12198</v>
      </c>
      <c r="I329" s="17">
        <v>4251887</v>
      </c>
      <c r="J329" s="17">
        <v>2937408</v>
      </c>
      <c r="K329" s="17">
        <v>0</v>
      </c>
      <c r="L329" s="17">
        <v>0</v>
      </c>
      <c r="M329" s="17">
        <v>0</v>
      </c>
      <c r="N329" s="17">
        <v>0</v>
      </c>
      <c r="O329" s="17">
        <v>0</v>
      </c>
      <c r="P329" s="17">
        <v>2861297</v>
      </c>
      <c r="Q329" s="17">
        <v>522888</v>
      </c>
      <c r="R329" s="17">
        <v>922497</v>
      </c>
      <c r="S329" s="17">
        <v>60699</v>
      </c>
      <c r="T329" s="17">
        <v>25325</v>
      </c>
      <c r="U329" s="17">
        <v>220243</v>
      </c>
      <c r="V329" s="17">
        <v>67758</v>
      </c>
      <c r="W329" s="17">
        <v>0</v>
      </c>
      <c r="X329" s="17">
        <v>830208</v>
      </c>
      <c r="Y329" s="17">
        <v>0</v>
      </c>
      <c r="Z329" s="17">
        <v>0</v>
      </c>
      <c r="AA329" s="17">
        <v>0</v>
      </c>
      <c r="AB329" s="17">
        <v>0</v>
      </c>
      <c r="AC329" s="17">
        <v>35637574</v>
      </c>
    </row>
    <row r="330" spans="1:29" x14ac:dyDescent="0.3">
      <c r="A330" s="15" t="s">
        <v>653</v>
      </c>
      <c r="B330" s="14" t="s">
        <v>654</v>
      </c>
      <c r="C330" s="14">
        <v>1</v>
      </c>
      <c r="D330" s="14">
        <v>0</v>
      </c>
      <c r="E330" s="17">
        <v>96464500</v>
      </c>
      <c r="F330" s="17">
        <v>107598</v>
      </c>
      <c r="G330" s="17">
        <v>0</v>
      </c>
      <c r="H330" s="17">
        <v>107125</v>
      </c>
      <c r="I330" s="17">
        <v>8181897</v>
      </c>
      <c r="J330" s="17">
        <v>12626645</v>
      </c>
      <c r="K330" s="17">
        <v>0</v>
      </c>
      <c r="L330" s="17">
        <v>0</v>
      </c>
      <c r="M330" s="17">
        <v>0</v>
      </c>
      <c r="N330" s="17">
        <v>0</v>
      </c>
      <c r="O330" s="17">
        <v>0</v>
      </c>
      <c r="P330" s="17">
        <v>8010457</v>
      </c>
      <c r="Q330" s="17">
        <v>2040523</v>
      </c>
      <c r="R330" s="17">
        <v>4173673</v>
      </c>
      <c r="S330" s="17">
        <v>105040</v>
      </c>
      <c r="T330" s="17">
        <v>43825</v>
      </c>
      <c r="U330" s="17">
        <v>442467</v>
      </c>
      <c r="V330" s="17">
        <v>145594</v>
      </c>
      <c r="W330" s="17">
        <v>0</v>
      </c>
      <c r="X330" s="17">
        <v>4354139</v>
      </c>
      <c r="Y330" s="17">
        <v>0</v>
      </c>
      <c r="Z330" s="17">
        <v>0</v>
      </c>
      <c r="AA330" s="17">
        <v>0</v>
      </c>
      <c r="AB330" s="17">
        <v>0</v>
      </c>
      <c r="AC330" s="17">
        <v>136803483</v>
      </c>
    </row>
    <row r="331" spans="1:29" x14ac:dyDescent="0.3">
      <c r="A331" s="15" t="s">
        <v>655</v>
      </c>
      <c r="B331" s="14" t="s">
        <v>656</v>
      </c>
      <c r="C331" s="14">
        <v>1</v>
      </c>
      <c r="D331" s="14">
        <v>0</v>
      </c>
      <c r="E331" s="17">
        <v>29989467</v>
      </c>
      <c r="F331" s="17">
        <v>0</v>
      </c>
      <c r="G331" s="17">
        <v>0</v>
      </c>
      <c r="H331" s="17">
        <v>0</v>
      </c>
      <c r="I331" s="17">
        <v>2641806</v>
      </c>
      <c r="J331" s="17">
        <v>5975398</v>
      </c>
      <c r="K331" s="17">
        <v>0</v>
      </c>
      <c r="L331" s="17">
        <v>0</v>
      </c>
      <c r="M331" s="17">
        <v>0</v>
      </c>
      <c r="N331" s="17">
        <v>0</v>
      </c>
      <c r="O331" s="17">
        <v>0</v>
      </c>
      <c r="P331" s="17">
        <v>2834845</v>
      </c>
      <c r="Q331" s="17">
        <v>1093555</v>
      </c>
      <c r="R331" s="17">
        <v>1403794</v>
      </c>
      <c r="S331" s="17">
        <v>49614</v>
      </c>
      <c r="T331" s="17">
        <v>20700</v>
      </c>
      <c r="U331" s="17">
        <v>206205</v>
      </c>
      <c r="V331" s="17">
        <v>59151</v>
      </c>
      <c r="W331" s="17">
        <v>0</v>
      </c>
      <c r="X331" s="17">
        <v>289290</v>
      </c>
      <c r="Y331" s="17">
        <v>79824</v>
      </c>
      <c r="Z331" s="17">
        <v>0</v>
      </c>
      <c r="AA331" s="17">
        <v>0</v>
      </c>
      <c r="AB331" s="17">
        <v>0</v>
      </c>
      <c r="AC331" s="17">
        <v>44643649</v>
      </c>
    </row>
    <row r="332" spans="1:29" x14ac:dyDescent="0.3">
      <c r="A332" s="15" t="s">
        <v>657</v>
      </c>
      <c r="B332" s="14" t="s">
        <v>658</v>
      </c>
      <c r="C332" s="14">
        <v>1</v>
      </c>
      <c r="D332" s="14">
        <v>0</v>
      </c>
      <c r="E332" s="17">
        <v>15715977</v>
      </c>
      <c r="F332" s="17">
        <v>0</v>
      </c>
      <c r="G332" s="17">
        <v>0</v>
      </c>
      <c r="H332" s="17">
        <v>12631</v>
      </c>
      <c r="I332" s="17">
        <v>3599079</v>
      </c>
      <c r="J332" s="17">
        <v>2387518</v>
      </c>
      <c r="K332" s="17">
        <v>0</v>
      </c>
      <c r="L332" s="17">
        <v>0</v>
      </c>
      <c r="M332" s="17">
        <v>0</v>
      </c>
      <c r="N332" s="17">
        <v>0</v>
      </c>
      <c r="O332" s="17">
        <v>0</v>
      </c>
      <c r="P332" s="17">
        <v>1593248</v>
      </c>
      <c r="Q332" s="17">
        <v>614176</v>
      </c>
      <c r="R332" s="17">
        <v>823451</v>
      </c>
      <c r="S332" s="17">
        <v>44446</v>
      </c>
      <c r="T332" s="17">
        <v>18544</v>
      </c>
      <c r="U332" s="17">
        <v>182789</v>
      </c>
      <c r="V332" s="17">
        <v>52415</v>
      </c>
      <c r="W332" s="17">
        <v>0</v>
      </c>
      <c r="X332" s="17">
        <v>444544</v>
      </c>
      <c r="Y332" s="17">
        <v>0</v>
      </c>
      <c r="Z332" s="17">
        <v>0</v>
      </c>
      <c r="AA332" s="17">
        <v>0</v>
      </c>
      <c r="AB332" s="17">
        <v>0</v>
      </c>
      <c r="AC332" s="17">
        <v>25488818</v>
      </c>
    </row>
    <row r="333" spans="1:29" x14ac:dyDescent="0.3">
      <c r="A333" s="15" t="s">
        <v>659</v>
      </c>
      <c r="B333" s="14" t="s">
        <v>660</v>
      </c>
      <c r="C333" s="14">
        <v>1</v>
      </c>
      <c r="D333" s="14">
        <v>0</v>
      </c>
      <c r="E333" s="17">
        <v>11359320</v>
      </c>
      <c r="F333" s="17">
        <v>0</v>
      </c>
      <c r="G333" s="17">
        <v>0</v>
      </c>
      <c r="H333" s="17">
        <v>0</v>
      </c>
      <c r="I333" s="17">
        <v>2338387</v>
      </c>
      <c r="J333" s="17">
        <v>670343</v>
      </c>
      <c r="K333" s="17">
        <v>0</v>
      </c>
      <c r="L333" s="17">
        <v>0</v>
      </c>
      <c r="M333" s="17">
        <v>0</v>
      </c>
      <c r="N333" s="17">
        <v>0</v>
      </c>
      <c r="O333" s="17">
        <v>0</v>
      </c>
      <c r="P333" s="17">
        <v>1406748</v>
      </c>
      <c r="Q333" s="17">
        <v>262974</v>
      </c>
      <c r="R333" s="17">
        <v>567478</v>
      </c>
      <c r="S333" s="17">
        <v>17991</v>
      </c>
      <c r="T333" s="17">
        <v>7506</v>
      </c>
      <c r="U333" s="17">
        <v>71356</v>
      </c>
      <c r="V333" s="17">
        <v>22990</v>
      </c>
      <c r="W333" s="17">
        <v>0</v>
      </c>
      <c r="X333" s="17">
        <v>117776</v>
      </c>
      <c r="Y333" s="17">
        <v>0</v>
      </c>
      <c r="Z333" s="17">
        <v>0</v>
      </c>
      <c r="AA333" s="17">
        <v>0</v>
      </c>
      <c r="AB333" s="17">
        <v>0</v>
      </c>
      <c r="AC333" s="17">
        <v>16842869</v>
      </c>
    </row>
    <row r="334" spans="1:29" x14ac:dyDescent="0.3">
      <c r="A334" s="15" t="s">
        <v>661</v>
      </c>
      <c r="B334" s="14" t="s">
        <v>662</v>
      </c>
      <c r="C334" s="14">
        <v>1</v>
      </c>
      <c r="D334" s="14">
        <v>0</v>
      </c>
      <c r="E334" s="17">
        <v>7070607</v>
      </c>
      <c r="F334" s="17">
        <v>0</v>
      </c>
      <c r="G334" s="17">
        <v>0</v>
      </c>
      <c r="H334" s="17">
        <v>0</v>
      </c>
      <c r="I334" s="17">
        <v>1151115</v>
      </c>
      <c r="J334" s="17">
        <v>795632</v>
      </c>
      <c r="K334" s="17">
        <v>0</v>
      </c>
      <c r="L334" s="17">
        <v>0</v>
      </c>
      <c r="M334" s="17">
        <v>0</v>
      </c>
      <c r="N334" s="17">
        <v>0</v>
      </c>
      <c r="O334" s="17">
        <v>0</v>
      </c>
      <c r="P334" s="17">
        <v>1025647</v>
      </c>
      <c r="Q334" s="17">
        <v>171987</v>
      </c>
      <c r="R334" s="17">
        <v>232085</v>
      </c>
      <c r="S334" s="17">
        <v>10052</v>
      </c>
      <c r="T334" s="17">
        <v>4194</v>
      </c>
      <c r="U334" s="17">
        <v>39144</v>
      </c>
      <c r="V334" s="17">
        <v>12536</v>
      </c>
      <c r="W334" s="17">
        <v>0</v>
      </c>
      <c r="X334" s="17">
        <v>107223</v>
      </c>
      <c r="Y334" s="17">
        <v>0</v>
      </c>
      <c r="Z334" s="17">
        <v>0</v>
      </c>
      <c r="AA334" s="17">
        <v>0</v>
      </c>
      <c r="AB334" s="17">
        <v>0</v>
      </c>
      <c r="AC334" s="17">
        <v>10620222</v>
      </c>
    </row>
    <row r="335" spans="1:29" x14ac:dyDescent="0.3">
      <c r="A335" s="15" t="s">
        <v>663</v>
      </c>
      <c r="B335" s="14" t="s">
        <v>664</v>
      </c>
      <c r="C335" s="14">
        <v>1</v>
      </c>
      <c r="D335" s="14">
        <v>0</v>
      </c>
      <c r="E335" s="17">
        <v>9948877</v>
      </c>
      <c r="F335" s="17">
        <v>0</v>
      </c>
      <c r="G335" s="17">
        <v>0</v>
      </c>
      <c r="H335" s="17">
        <v>0</v>
      </c>
      <c r="I335" s="17">
        <v>1646751</v>
      </c>
      <c r="J335" s="17">
        <v>1753345</v>
      </c>
      <c r="K335" s="17">
        <v>0</v>
      </c>
      <c r="L335" s="17">
        <v>0</v>
      </c>
      <c r="M335" s="17">
        <v>0</v>
      </c>
      <c r="N335" s="17">
        <v>0</v>
      </c>
      <c r="O335" s="17">
        <v>0</v>
      </c>
      <c r="P335" s="17">
        <v>1144837</v>
      </c>
      <c r="Q335" s="17">
        <v>107237</v>
      </c>
      <c r="R335" s="17">
        <v>259813</v>
      </c>
      <c r="S335" s="17">
        <v>15310</v>
      </c>
      <c r="T335" s="17">
        <v>6388</v>
      </c>
      <c r="U335" s="17">
        <v>63842</v>
      </c>
      <c r="V335" s="17">
        <v>17436</v>
      </c>
      <c r="W335" s="17">
        <v>0</v>
      </c>
      <c r="X335" s="17">
        <v>305816</v>
      </c>
      <c r="Y335" s="17">
        <v>0</v>
      </c>
      <c r="Z335" s="17">
        <v>0</v>
      </c>
      <c r="AA335" s="17">
        <v>0</v>
      </c>
      <c r="AB335" s="17">
        <v>0</v>
      </c>
      <c r="AC335" s="17">
        <v>15269652</v>
      </c>
    </row>
    <row r="336" spans="1:29" x14ac:dyDescent="0.3">
      <c r="A336" s="15" t="s">
        <v>665</v>
      </c>
      <c r="B336" s="14" t="s">
        <v>666</v>
      </c>
      <c r="C336" s="14">
        <v>1</v>
      </c>
      <c r="D336" s="14">
        <v>0</v>
      </c>
      <c r="E336" s="17">
        <v>12471921</v>
      </c>
      <c r="F336" s="17">
        <v>0</v>
      </c>
      <c r="G336" s="17">
        <v>0</v>
      </c>
      <c r="H336" s="17">
        <v>0</v>
      </c>
      <c r="I336" s="17">
        <v>2116096</v>
      </c>
      <c r="J336" s="17">
        <v>2301527</v>
      </c>
      <c r="K336" s="17">
        <v>158103</v>
      </c>
      <c r="L336" s="17">
        <v>0</v>
      </c>
      <c r="M336" s="17">
        <v>0</v>
      </c>
      <c r="N336" s="17">
        <v>0</v>
      </c>
      <c r="O336" s="17">
        <v>0</v>
      </c>
      <c r="P336" s="17">
        <v>1198613</v>
      </c>
      <c r="Q336" s="17">
        <v>100609</v>
      </c>
      <c r="R336" s="17">
        <v>330426</v>
      </c>
      <c r="S336" s="17">
        <v>17047</v>
      </c>
      <c r="T336" s="17">
        <v>7113</v>
      </c>
      <c r="U336" s="17">
        <v>66638</v>
      </c>
      <c r="V336" s="17">
        <v>18754</v>
      </c>
      <c r="W336" s="17">
        <v>0</v>
      </c>
      <c r="X336" s="17">
        <v>140626</v>
      </c>
      <c r="Y336" s="17">
        <v>0</v>
      </c>
      <c r="Z336" s="17">
        <v>0</v>
      </c>
      <c r="AA336" s="17">
        <v>0</v>
      </c>
      <c r="AB336" s="17">
        <v>0</v>
      </c>
      <c r="AC336" s="17">
        <v>18927473</v>
      </c>
    </row>
    <row r="337" spans="1:29" x14ac:dyDescent="0.3">
      <c r="A337" s="15" t="s">
        <v>667</v>
      </c>
      <c r="B337" s="14" t="s">
        <v>668</v>
      </c>
      <c r="C337" s="14">
        <v>1</v>
      </c>
      <c r="D337" s="14">
        <v>0</v>
      </c>
      <c r="E337" s="17">
        <v>26381267</v>
      </c>
      <c r="F337" s="17">
        <v>0</v>
      </c>
      <c r="G337" s="17">
        <v>0</v>
      </c>
      <c r="H337" s="17">
        <v>0</v>
      </c>
      <c r="I337" s="17">
        <v>3799000</v>
      </c>
      <c r="J337" s="17">
        <v>5184823</v>
      </c>
      <c r="K337" s="17">
        <v>0</v>
      </c>
      <c r="L337" s="17">
        <v>0</v>
      </c>
      <c r="M337" s="17">
        <v>0</v>
      </c>
      <c r="N337" s="17">
        <v>0</v>
      </c>
      <c r="O337" s="17">
        <v>0</v>
      </c>
      <c r="P337" s="17">
        <v>3026010</v>
      </c>
      <c r="Q337" s="17">
        <v>269309</v>
      </c>
      <c r="R337" s="17">
        <v>366644</v>
      </c>
      <c r="S337" s="17">
        <v>29481</v>
      </c>
      <c r="T337" s="17">
        <v>12300</v>
      </c>
      <c r="U337" s="17">
        <v>113937</v>
      </c>
      <c r="V337" s="17">
        <v>37862</v>
      </c>
      <c r="W337" s="17">
        <v>0</v>
      </c>
      <c r="X337" s="17">
        <v>452605</v>
      </c>
      <c r="Y337" s="17">
        <v>0</v>
      </c>
      <c r="Z337" s="17">
        <v>0</v>
      </c>
      <c r="AA337" s="17">
        <v>0</v>
      </c>
      <c r="AB337" s="17">
        <v>0</v>
      </c>
      <c r="AC337" s="17">
        <v>39673238</v>
      </c>
    </row>
    <row r="338" spans="1:29" x14ac:dyDescent="0.3">
      <c r="A338" s="15" t="s">
        <v>669</v>
      </c>
      <c r="B338" s="14" t="s">
        <v>670</v>
      </c>
      <c r="C338" s="14">
        <v>1</v>
      </c>
      <c r="D338" s="14">
        <v>0</v>
      </c>
      <c r="E338" s="17">
        <v>6928869</v>
      </c>
      <c r="F338" s="17">
        <v>0</v>
      </c>
      <c r="G338" s="17">
        <v>0</v>
      </c>
      <c r="H338" s="17">
        <v>0</v>
      </c>
      <c r="I338" s="17">
        <v>921106</v>
      </c>
      <c r="J338" s="17">
        <v>2048734</v>
      </c>
      <c r="K338" s="17">
        <v>0</v>
      </c>
      <c r="L338" s="17">
        <v>0</v>
      </c>
      <c r="M338" s="17">
        <v>0</v>
      </c>
      <c r="N338" s="17">
        <v>0</v>
      </c>
      <c r="O338" s="17">
        <v>0</v>
      </c>
      <c r="P338" s="17">
        <v>1442116</v>
      </c>
      <c r="Q338" s="17">
        <v>112813</v>
      </c>
      <c r="R338" s="17">
        <v>259798</v>
      </c>
      <c r="S338" s="17">
        <v>19294</v>
      </c>
      <c r="T338" s="17">
        <v>8050</v>
      </c>
      <c r="U338" s="17">
        <v>75259</v>
      </c>
      <c r="V338" s="17">
        <v>23314</v>
      </c>
      <c r="W338" s="17">
        <v>0</v>
      </c>
      <c r="X338" s="17">
        <v>132864</v>
      </c>
      <c r="Y338" s="17">
        <v>0</v>
      </c>
      <c r="Z338" s="17">
        <v>0</v>
      </c>
      <c r="AA338" s="17">
        <v>0</v>
      </c>
      <c r="AB338" s="17">
        <v>0</v>
      </c>
      <c r="AC338" s="17">
        <v>11972217</v>
      </c>
    </row>
    <row r="339" spans="1:29" x14ac:dyDescent="0.3">
      <c r="A339" s="15" t="s">
        <v>671</v>
      </c>
      <c r="B339" s="14" t="s">
        <v>672</v>
      </c>
      <c r="C339" s="14">
        <v>1</v>
      </c>
      <c r="D339" s="14">
        <v>0</v>
      </c>
      <c r="E339" s="17">
        <v>10319217</v>
      </c>
      <c r="F339" s="17">
        <v>0</v>
      </c>
      <c r="G339" s="17">
        <v>0</v>
      </c>
      <c r="H339" s="17">
        <v>6531</v>
      </c>
      <c r="I339" s="17">
        <v>2027881</v>
      </c>
      <c r="J339" s="17">
        <v>2722937</v>
      </c>
      <c r="K339" s="17">
        <v>0</v>
      </c>
      <c r="L339" s="17">
        <v>0</v>
      </c>
      <c r="M339" s="17">
        <v>0</v>
      </c>
      <c r="N339" s="17">
        <v>0</v>
      </c>
      <c r="O339" s="17">
        <v>0</v>
      </c>
      <c r="P339" s="17">
        <v>2592166</v>
      </c>
      <c r="Q339" s="17">
        <v>462984</v>
      </c>
      <c r="R339" s="17">
        <v>362247</v>
      </c>
      <c r="S339" s="17">
        <v>38723</v>
      </c>
      <c r="T339" s="17">
        <v>16156</v>
      </c>
      <c r="U339" s="17">
        <v>150110</v>
      </c>
      <c r="V339" s="17">
        <v>45166</v>
      </c>
      <c r="W339" s="17">
        <v>0</v>
      </c>
      <c r="X339" s="17">
        <v>297000</v>
      </c>
      <c r="Y339" s="17">
        <v>12636</v>
      </c>
      <c r="Z339" s="17">
        <v>0</v>
      </c>
      <c r="AA339" s="17">
        <v>0</v>
      </c>
      <c r="AB339" s="17">
        <v>0</v>
      </c>
      <c r="AC339" s="17">
        <v>19053754</v>
      </c>
    </row>
    <row r="340" spans="1:29" x14ac:dyDescent="0.3">
      <c r="A340" s="15" t="s">
        <v>673</v>
      </c>
      <c r="B340" s="14" t="s">
        <v>674</v>
      </c>
      <c r="C340" s="14">
        <v>1</v>
      </c>
      <c r="D340" s="14">
        <v>0</v>
      </c>
      <c r="E340" s="17">
        <v>2924601</v>
      </c>
      <c r="F340" s="17">
        <v>0</v>
      </c>
      <c r="G340" s="17">
        <v>0</v>
      </c>
      <c r="H340" s="17">
        <v>0</v>
      </c>
      <c r="I340" s="17">
        <v>477345</v>
      </c>
      <c r="J340" s="17">
        <v>521229</v>
      </c>
      <c r="K340" s="17">
        <v>0</v>
      </c>
      <c r="L340" s="17">
        <v>0</v>
      </c>
      <c r="M340" s="17">
        <v>0</v>
      </c>
      <c r="N340" s="17">
        <v>0</v>
      </c>
      <c r="O340" s="17">
        <v>0</v>
      </c>
      <c r="P340" s="17">
        <v>1141734</v>
      </c>
      <c r="Q340" s="17">
        <v>54675</v>
      </c>
      <c r="R340" s="17">
        <v>55652</v>
      </c>
      <c r="S340" s="17">
        <v>8299</v>
      </c>
      <c r="T340" s="17">
        <v>3463</v>
      </c>
      <c r="U340" s="17">
        <v>31979</v>
      </c>
      <c r="V340" s="17">
        <v>8942</v>
      </c>
      <c r="W340" s="17">
        <v>0</v>
      </c>
      <c r="X340" s="17">
        <v>108000</v>
      </c>
      <c r="Y340" s="17">
        <v>0</v>
      </c>
      <c r="Z340" s="17">
        <v>0</v>
      </c>
      <c r="AA340" s="17">
        <v>0</v>
      </c>
      <c r="AB340" s="17">
        <v>0</v>
      </c>
      <c r="AC340" s="17">
        <v>5335919</v>
      </c>
    </row>
    <row r="341" spans="1:29" x14ac:dyDescent="0.3">
      <c r="A341" s="15" t="s">
        <v>675</v>
      </c>
      <c r="B341" s="14" t="s">
        <v>676</v>
      </c>
      <c r="C341" s="14">
        <v>1</v>
      </c>
      <c r="D341" s="14">
        <v>0</v>
      </c>
      <c r="E341" s="17">
        <v>8841790</v>
      </c>
      <c r="F341" s="17">
        <v>0</v>
      </c>
      <c r="G341" s="17">
        <v>0</v>
      </c>
      <c r="H341" s="17">
        <v>0</v>
      </c>
      <c r="I341" s="17">
        <v>1236870</v>
      </c>
      <c r="J341" s="17">
        <v>1839023</v>
      </c>
      <c r="K341" s="17">
        <v>13703</v>
      </c>
      <c r="L341" s="17">
        <v>0</v>
      </c>
      <c r="M341" s="17">
        <v>0</v>
      </c>
      <c r="N341" s="17">
        <v>0</v>
      </c>
      <c r="O341" s="17">
        <v>0</v>
      </c>
      <c r="P341" s="17">
        <v>1132061</v>
      </c>
      <c r="Q341" s="17">
        <v>268939</v>
      </c>
      <c r="R341" s="17">
        <v>134058</v>
      </c>
      <c r="S341" s="17">
        <v>14650</v>
      </c>
      <c r="T341" s="17">
        <v>6113</v>
      </c>
      <c r="U341" s="17">
        <v>57493</v>
      </c>
      <c r="V341" s="17">
        <v>18768</v>
      </c>
      <c r="W341" s="17">
        <v>0</v>
      </c>
      <c r="X341" s="17">
        <v>101808</v>
      </c>
      <c r="Y341" s="17">
        <v>0</v>
      </c>
      <c r="Z341" s="17">
        <v>0</v>
      </c>
      <c r="AA341" s="17">
        <v>0</v>
      </c>
      <c r="AB341" s="17">
        <v>0</v>
      </c>
      <c r="AC341" s="17">
        <v>13665276</v>
      </c>
    </row>
    <row r="342" spans="1:29" x14ac:dyDescent="0.3">
      <c r="A342" s="15" t="s">
        <v>677</v>
      </c>
      <c r="B342" s="14" t="s">
        <v>678</v>
      </c>
      <c r="C342" s="14">
        <v>1</v>
      </c>
      <c r="D342" s="14">
        <v>0</v>
      </c>
      <c r="E342" s="17">
        <v>5022076</v>
      </c>
      <c r="F342" s="17">
        <v>0</v>
      </c>
      <c r="G342" s="17">
        <v>203231</v>
      </c>
      <c r="H342" s="17">
        <v>0</v>
      </c>
      <c r="I342" s="17">
        <v>623936</v>
      </c>
      <c r="J342" s="17">
        <v>818754</v>
      </c>
      <c r="K342" s="17">
        <v>0</v>
      </c>
      <c r="L342" s="17">
        <v>0</v>
      </c>
      <c r="M342" s="17">
        <v>0</v>
      </c>
      <c r="N342" s="17">
        <v>0</v>
      </c>
      <c r="O342" s="17">
        <v>0</v>
      </c>
      <c r="P342" s="17">
        <v>584045</v>
      </c>
      <c r="Q342" s="17">
        <v>0</v>
      </c>
      <c r="R342" s="17">
        <v>0</v>
      </c>
      <c r="S342" s="17">
        <v>6112</v>
      </c>
      <c r="T342" s="17">
        <v>2550</v>
      </c>
      <c r="U342" s="17">
        <v>23417</v>
      </c>
      <c r="V342" s="17">
        <v>6684</v>
      </c>
      <c r="W342" s="17">
        <v>0</v>
      </c>
      <c r="X342" s="17">
        <v>61587</v>
      </c>
      <c r="Y342" s="17">
        <v>0</v>
      </c>
      <c r="Z342" s="17">
        <v>0</v>
      </c>
      <c r="AA342" s="17">
        <v>0</v>
      </c>
      <c r="AB342" s="17">
        <v>0</v>
      </c>
      <c r="AC342" s="17">
        <v>7352392</v>
      </c>
    </row>
    <row r="343" spans="1:29" x14ac:dyDescent="0.3">
      <c r="A343" s="15" t="s">
        <v>679</v>
      </c>
      <c r="B343" s="14" t="s">
        <v>680</v>
      </c>
      <c r="C343" s="14">
        <v>1</v>
      </c>
      <c r="D343" s="14">
        <v>0</v>
      </c>
      <c r="E343" s="17">
        <v>60559548</v>
      </c>
      <c r="F343" s="17">
        <v>0</v>
      </c>
      <c r="G343" s="17">
        <v>0</v>
      </c>
      <c r="H343" s="17">
        <v>28716</v>
      </c>
      <c r="I343" s="17">
        <v>7280185</v>
      </c>
      <c r="J343" s="17">
        <v>7296110</v>
      </c>
      <c r="K343" s="17">
        <v>0</v>
      </c>
      <c r="L343" s="17">
        <v>0</v>
      </c>
      <c r="M343" s="17">
        <v>0</v>
      </c>
      <c r="N343" s="17">
        <v>0</v>
      </c>
      <c r="O343" s="17">
        <v>0</v>
      </c>
      <c r="P343" s="17">
        <v>7735200</v>
      </c>
      <c r="Q343" s="17">
        <v>949537</v>
      </c>
      <c r="R343" s="17">
        <v>1067336</v>
      </c>
      <c r="S343" s="17">
        <v>83274</v>
      </c>
      <c r="T343" s="17">
        <v>34744</v>
      </c>
      <c r="U343" s="17">
        <v>326258</v>
      </c>
      <c r="V343" s="17">
        <v>113137</v>
      </c>
      <c r="W343" s="17">
        <v>0</v>
      </c>
      <c r="X343" s="17">
        <v>2303589</v>
      </c>
      <c r="Y343" s="17">
        <v>0</v>
      </c>
      <c r="Z343" s="17">
        <v>0</v>
      </c>
      <c r="AA343" s="17">
        <v>0</v>
      </c>
      <c r="AB343" s="17">
        <v>0</v>
      </c>
      <c r="AC343" s="17">
        <v>87777634</v>
      </c>
    </row>
    <row r="344" spans="1:29" x14ac:dyDescent="0.3">
      <c r="A344" s="15" t="s">
        <v>681</v>
      </c>
      <c r="B344" s="14" t="s">
        <v>682</v>
      </c>
      <c r="C344" s="14">
        <v>1</v>
      </c>
      <c r="D344" s="14">
        <v>0</v>
      </c>
      <c r="E344" s="17">
        <v>8602622</v>
      </c>
      <c r="F344" s="17">
        <v>0</v>
      </c>
      <c r="G344" s="17">
        <v>0</v>
      </c>
      <c r="H344" s="17">
        <v>0</v>
      </c>
      <c r="I344" s="17">
        <v>1179522</v>
      </c>
      <c r="J344" s="17">
        <v>1138642</v>
      </c>
      <c r="K344" s="17">
        <v>30981</v>
      </c>
      <c r="L344" s="17">
        <v>0</v>
      </c>
      <c r="M344" s="17">
        <v>0</v>
      </c>
      <c r="N344" s="17">
        <v>0</v>
      </c>
      <c r="O344" s="17">
        <v>0</v>
      </c>
      <c r="P344" s="17">
        <v>1318142</v>
      </c>
      <c r="Q344" s="17">
        <v>257124</v>
      </c>
      <c r="R344" s="17">
        <v>142887</v>
      </c>
      <c r="S344" s="17">
        <v>11639</v>
      </c>
      <c r="T344" s="17">
        <v>4856</v>
      </c>
      <c r="U344" s="17">
        <v>44561</v>
      </c>
      <c r="V344" s="17">
        <v>15005</v>
      </c>
      <c r="W344" s="17">
        <v>0</v>
      </c>
      <c r="X344" s="17">
        <v>187922</v>
      </c>
      <c r="Y344" s="17">
        <v>0</v>
      </c>
      <c r="Z344" s="17">
        <v>0</v>
      </c>
      <c r="AA344" s="17">
        <v>0</v>
      </c>
      <c r="AB344" s="17">
        <v>0</v>
      </c>
      <c r="AC344" s="17">
        <v>12933903</v>
      </c>
    </row>
    <row r="345" spans="1:29" x14ac:dyDescent="0.3">
      <c r="A345" s="15" t="s">
        <v>683</v>
      </c>
      <c r="B345" s="14" t="s">
        <v>684</v>
      </c>
      <c r="C345" s="14">
        <v>1</v>
      </c>
      <c r="D345" s="14">
        <v>0</v>
      </c>
      <c r="E345" s="17">
        <v>15527344</v>
      </c>
      <c r="F345" s="17">
        <v>0</v>
      </c>
      <c r="G345" s="17">
        <v>0</v>
      </c>
      <c r="H345" s="17">
        <v>0</v>
      </c>
      <c r="I345" s="17">
        <v>2291842</v>
      </c>
      <c r="J345" s="17">
        <v>1664972</v>
      </c>
      <c r="K345" s="17">
        <v>0</v>
      </c>
      <c r="L345" s="17">
        <v>0</v>
      </c>
      <c r="M345" s="17">
        <v>0</v>
      </c>
      <c r="N345" s="17">
        <v>0</v>
      </c>
      <c r="O345" s="17">
        <v>0</v>
      </c>
      <c r="P345" s="17">
        <v>1974519</v>
      </c>
      <c r="Q345" s="17">
        <v>196925</v>
      </c>
      <c r="R345" s="17">
        <v>92335</v>
      </c>
      <c r="S345" s="17">
        <v>25945</v>
      </c>
      <c r="T345" s="17">
        <v>10825</v>
      </c>
      <c r="U345" s="17">
        <v>103277</v>
      </c>
      <c r="V345" s="17">
        <v>33364</v>
      </c>
      <c r="W345" s="17">
        <v>0</v>
      </c>
      <c r="X345" s="17">
        <v>263480</v>
      </c>
      <c r="Y345" s="17">
        <v>0</v>
      </c>
      <c r="Z345" s="17">
        <v>0</v>
      </c>
      <c r="AA345" s="17">
        <v>0</v>
      </c>
      <c r="AB345" s="17">
        <v>0</v>
      </c>
      <c r="AC345" s="17">
        <v>22184828</v>
      </c>
    </row>
    <row r="346" spans="1:29" x14ac:dyDescent="0.3">
      <c r="A346" s="15" t="s">
        <v>685</v>
      </c>
      <c r="B346" s="14" t="s">
        <v>686</v>
      </c>
      <c r="C346" s="14">
        <v>1</v>
      </c>
      <c r="D346" s="14">
        <v>0</v>
      </c>
      <c r="E346" s="17">
        <v>12068974</v>
      </c>
      <c r="F346" s="17">
        <v>0</v>
      </c>
      <c r="G346" s="17">
        <v>0</v>
      </c>
      <c r="H346" s="17">
        <v>0</v>
      </c>
      <c r="I346" s="17">
        <v>1736200</v>
      </c>
      <c r="J346" s="17">
        <v>1553428</v>
      </c>
      <c r="K346" s="17">
        <v>0</v>
      </c>
      <c r="L346" s="17">
        <v>0</v>
      </c>
      <c r="M346" s="17">
        <v>0</v>
      </c>
      <c r="N346" s="17">
        <v>0</v>
      </c>
      <c r="O346" s="17">
        <v>0</v>
      </c>
      <c r="P346" s="17">
        <v>2147948</v>
      </c>
      <c r="Q346" s="17">
        <v>121838</v>
      </c>
      <c r="R346" s="17">
        <v>130347</v>
      </c>
      <c r="S346" s="17">
        <v>18470</v>
      </c>
      <c r="T346" s="17">
        <v>7706</v>
      </c>
      <c r="U346" s="17">
        <v>72813</v>
      </c>
      <c r="V346" s="17">
        <v>22199</v>
      </c>
      <c r="W346" s="17">
        <v>0</v>
      </c>
      <c r="X346" s="17">
        <v>210316</v>
      </c>
      <c r="Y346" s="17">
        <v>0</v>
      </c>
      <c r="Z346" s="17">
        <v>0</v>
      </c>
      <c r="AA346" s="17">
        <v>0</v>
      </c>
      <c r="AB346" s="17">
        <v>0</v>
      </c>
      <c r="AC346" s="17">
        <v>18090239</v>
      </c>
    </row>
    <row r="347" spans="1:29" x14ac:dyDescent="0.3">
      <c r="A347" s="15" t="s">
        <v>687</v>
      </c>
      <c r="B347" s="14" t="s">
        <v>688</v>
      </c>
      <c r="C347" s="14">
        <v>1</v>
      </c>
      <c r="D347" s="14">
        <v>0</v>
      </c>
      <c r="E347" s="17">
        <v>135873428</v>
      </c>
      <c r="F347" s="17">
        <v>1499247</v>
      </c>
      <c r="G347" s="17">
        <v>0</v>
      </c>
      <c r="H347" s="17">
        <v>0</v>
      </c>
      <c r="I347" s="17">
        <v>9619076</v>
      </c>
      <c r="J347" s="17">
        <v>13172844</v>
      </c>
      <c r="K347" s="17">
        <v>0</v>
      </c>
      <c r="L347" s="17">
        <v>0</v>
      </c>
      <c r="M347" s="17">
        <v>0</v>
      </c>
      <c r="N347" s="17">
        <v>0</v>
      </c>
      <c r="O347" s="17">
        <v>0</v>
      </c>
      <c r="P347" s="17">
        <v>13538389</v>
      </c>
      <c r="Q347" s="17">
        <v>1584743</v>
      </c>
      <c r="R347" s="17">
        <v>4223410</v>
      </c>
      <c r="S347" s="17">
        <v>168914</v>
      </c>
      <c r="T347" s="17">
        <v>70475</v>
      </c>
      <c r="U347" s="17">
        <v>654206</v>
      </c>
      <c r="V347" s="17">
        <v>248320</v>
      </c>
      <c r="W347" s="17">
        <v>0</v>
      </c>
      <c r="X347" s="17">
        <v>2086659</v>
      </c>
      <c r="Y347" s="17">
        <v>0</v>
      </c>
      <c r="Z347" s="17">
        <v>0</v>
      </c>
      <c r="AA347" s="17">
        <v>0</v>
      </c>
      <c r="AB347" s="17">
        <v>0</v>
      </c>
      <c r="AC347" s="17">
        <v>182739711</v>
      </c>
    </row>
    <row r="348" spans="1:29" x14ac:dyDescent="0.3">
      <c r="A348" s="15" t="s">
        <v>689</v>
      </c>
      <c r="B348" s="14" t="s">
        <v>690</v>
      </c>
      <c r="C348" s="14">
        <v>1</v>
      </c>
      <c r="D348" s="14">
        <v>0</v>
      </c>
      <c r="E348" s="17">
        <v>7909307</v>
      </c>
      <c r="F348" s="17">
        <v>0</v>
      </c>
      <c r="G348" s="17">
        <v>0</v>
      </c>
      <c r="H348" s="17">
        <v>0</v>
      </c>
      <c r="I348" s="17">
        <v>1064786</v>
      </c>
      <c r="J348" s="17">
        <v>1895772</v>
      </c>
      <c r="K348" s="17">
        <v>0</v>
      </c>
      <c r="L348" s="17">
        <v>0</v>
      </c>
      <c r="M348" s="17">
        <v>0</v>
      </c>
      <c r="N348" s="17">
        <v>0</v>
      </c>
      <c r="O348" s="17">
        <v>0</v>
      </c>
      <c r="P348" s="17">
        <v>1581008</v>
      </c>
      <c r="Q348" s="17">
        <v>79875</v>
      </c>
      <c r="R348" s="17">
        <v>44724</v>
      </c>
      <c r="S348" s="17">
        <v>12763</v>
      </c>
      <c r="T348" s="17">
        <v>5325</v>
      </c>
      <c r="U348" s="17">
        <v>50212</v>
      </c>
      <c r="V348" s="17">
        <v>16247</v>
      </c>
      <c r="W348" s="17">
        <v>0</v>
      </c>
      <c r="X348" s="17">
        <v>101304</v>
      </c>
      <c r="Y348" s="17">
        <v>0</v>
      </c>
      <c r="Z348" s="17">
        <v>0</v>
      </c>
      <c r="AA348" s="17">
        <v>0</v>
      </c>
      <c r="AB348" s="17">
        <v>0</v>
      </c>
      <c r="AC348" s="17">
        <v>12761323</v>
      </c>
    </row>
    <row r="349" spans="1:29" x14ac:dyDescent="0.3">
      <c r="A349" s="15" t="s">
        <v>691</v>
      </c>
      <c r="B349" s="14" t="s">
        <v>692</v>
      </c>
      <c r="C349" s="14">
        <v>1</v>
      </c>
      <c r="D349" s="14">
        <v>0</v>
      </c>
      <c r="E349" s="17">
        <v>4953447</v>
      </c>
      <c r="F349" s="17">
        <v>0</v>
      </c>
      <c r="G349" s="17">
        <v>0</v>
      </c>
      <c r="H349" s="17">
        <v>0</v>
      </c>
      <c r="I349" s="17">
        <v>770634</v>
      </c>
      <c r="J349" s="17">
        <v>706442</v>
      </c>
      <c r="K349" s="17">
        <v>0</v>
      </c>
      <c r="L349" s="17">
        <v>0</v>
      </c>
      <c r="M349" s="17">
        <v>0</v>
      </c>
      <c r="N349" s="17">
        <v>0</v>
      </c>
      <c r="O349" s="17">
        <v>0</v>
      </c>
      <c r="P349" s="17">
        <v>1176995</v>
      </c>
      <c r="Q349" s="17">
        <v>23371</v>
      </c>
      <c r="R349" s="17">
        <v>104270</v>
      </c>
      <c r="S349" s="17">
        <v>8239</v>
      </c>
      <c r="T349" s="17">
        <v>3438</v>
      </c>
      <c r="U349" s="17">
        <v>31106</v>
      </c>
      <c r="V349" s="17">
        <v>9384</v>
      </c>
      <c r="W349" s="17">
        <v>0</v>
      </c>
      <c r="X349" s="17">
        <v>209032</v>
      </c>
      <c r="Y349" s="17">
        <v>0</v>
      </c>
      <c r="Z349" s="17">
        <v>0</v>
      </c>
      <c r="AA349" s="17">
        <v>0</v>
      </c>
      <c r="AB349" s="17">
        <v>0</v>
      </c>
      <c r="AC349" s="17">
        <v>7996358</v>
      </c>
    </row>
    <row r="350" spans="1:29" x14ac:dyDescent="0.3">
      <c r="A350" s="15" t="s">
        <v>693</v>
      </c>
      <c r="B350" s="14" t="s">
        <v>694</v>
      </c>
      <c r="C350" s="14">
        <v>1</v>
      </c>
      <c r="D350" s="14">
        <v>0</v>
      </c>
      <c r="E350" s="17">
        <v>20895064</v>
      </c>
      <c r="F350" s="17">
        <v>0</v>
      </c>
      <c r="G350" s="17">
        <v>0</v>
      </c>
      <c r="H350" s="17">
        <v>0</v>
      </c>
      <c r="I350" s="17">
        <v>3474746</v>
      </c>
      <c r="J350" s="17">
        <v>5437361</v>
      </c>
      <c r="K350" s="17">
        <v>0</v>
      </c>
      <c r="L350" s="17">
        <v>0</v>
      </c>
      <c r="M350" s="17">
        <v>0</v>
      </c>
      <c r="N350" s="17">
        <v>0</v>
      </c>
      <c r="O350" s="17">
        <v>0</v>
      </c>
      <c r="P350" s="17">
        <v>4072394</v>
      </c>
      <c r="Q350" s="17">
        <v>357853</v>
      </c>
      <c r="R350" s="17">
        <v>791452</v>
      </c>
      <c r="S350" s="17">
        <v>47846</v>
      </c>
      <c r="T350" s="17">
        <v>19963</v>
      </c>
      <c r="U350" s="17">
        <v>186866</v>
      </c>
      <c r="V350" s="17">
        <v>58589</v>
      </c>
      <c r="W350" s="17">
        <v>0</v>
      </c>
      <c r="X350" s="17">
        <v>413920</v>
      </c>
      <c r="Y350" s="17">
        <v>0</v>
      </c>
      <c r="Z350" s="17">
        <v>0</v>
      </c>
      <c r="AA350" s="17">
        <v>0</v>
      </c>
      <c r="AB350" s="17">
        <v>0</v>
      </c>
      <c r="AC350" s="17">
        <v>35756054</v>
      </c>
    </row>
    <row r="351" spans="1:29" x14ac:dyDescent="0.3">
      <c r="A351" s="15" t="s">
        <v>695</v>
      </c>
      <c r="B351" s="14" t="s">
        <v>696</v>
      </c>
      <c r="C351" s="14">
        <v>1</v>
      </c>
      <c r="D351" s="14">
        <v>0</v>
      </c>
      <c r="E351" s="17">
        <v>26032389</v>
      </c>
      <c r="F351" s="17">
        <v>0</v>
      </c>
      <c r="G351" s="17">
        <v>0</v>
      </c>
      <c r="H351" s="17">
        <v>0</v>
      </c>
      <c r="I351" s="17">
        <v>6173018</v>
      </c>
      <c r="J351" s="17">
        <v>3308406</v>
      </c>
      <c r="K351" s="17">
        <v>0</v>
      </c>
      <c r="L351" s="17">
        <v>0</v>
      </c>
      <c r="M351" s="17">
        <v>0</v>
      </c>
      <c r="N351" s="17">
        <v>0</v>
      </c>
      <c r="O351" s="17">
        <v>0</v>
      </c>
      <c r="P351" s="17">
        <v>2652505</v>
      </c>
      <c r="Q351" s="17">
        <v>1186011</v>
      </c>
      <c r="R351" s="17">
        <v>223413</v>
      </c>
      <c r="S351" s="17">
        <v>73896</v>
      </c>
      <c r="T351" s="17">
        <v>30831</v>
      </c>
      <c r="U351" s="17">
        <v>266552</v>
      </c>
      <c r="V351" s="17">
        <v>90489</v>
      </c>
      <c r="W351" s="17">
        <v>0</v>
      </c>
      <c r="X351" s="17">
        <v>598344</v>
      </c>
      <c r="Y351" s="17">
        <v>0</v>
      </c>
      <c r="Z351" s="17">
        <v>0</v>
      </c>
      <c r="AA351" s="17">
        <v>0</v>
      </c>
      <c r="AB351" s="17">
        <v>0</v>
      </c>
      <c r="AC351" s="17">
        <v>40635854</v>
      </c>
    </row>
    <row r="352" spans="1:29" x14ac:dyDescent="0.3">
      <c r="A352" s="15" t="s">
        <v>697</v>
      </c>
      <c r="B352" s="14" t="s">
        <v>698</v>
      </c>
      <c r="C352" s="14">
        <v>1</v>
      </c>
      <c r="D352" s="14">
        <v>0</v>
      </c>
      <c r="E352" s="17">
        <v>54202783</v>
      </c>
      <c r="F352" s="17">
        <v>0</v>
      </c>
      <c r="G352" s="17">
        <v>0</v>
      </c>
      <c r="H352" s="17">
        <v>0</v>
      </c>
      <c r="I352" s="17">
        <v>8785236</v>
      </c>
      <c r="J352" s="17">
        <v>2571889</v>
      </c>
      <c r="K352" s="17">
        <v>0</v>
      </c>
      <c r="L352" s="17">
        <v>0</v>
      </c>
      <c r="M352" s="17">
        <v>0</v>
      </c>
      <c r="N352" s="17">
        <v>0</v>
      </c>
      <c r="O352" s="17">
        <v>0</v>
      </c>
      <c r="P352" s="17">
        <v>7387881</v>
      </c>
      <c r="Q352" s="17">
        <v>4954997</v>
      </c>
      <c r="R352" s="17">
        <v>518073</v>
      </c>
      <c r="S352" s="17">
        <v>121772</v>
      </c>
      <c r="T352" s="17">
        <v>50806</v>
      </c>
      <c r="U352" s="17">
        <v>487436</v>
      </c>
      <c r="V352" s="17">
        <v>148131</v>
      </c>
      <c r="W352" s="17">
        <v>0</v>
      </c>
      <c r="X352" s="17">
        <v>1725407</v>
      </c>
      <c r="Y352" s="17">
        <v>0</v>
      </c>
      <c r="Z352" s="17">
        <v>0</v>
      </c>
      <c r="AA352" s="17">
        <v>0</v>
      </c>
      <c r="AB352" s="17">
        <v>0</v>
      </c>
      <c r="AC352" s="17">
        <v>80954411</v>
      </c>
    </row>
    <row r="353" spans="1:29" x14ac:dyDescent="0.3">
      <c r="A353" s="15" t="s">
        <v>699</v>
      </c>
      <c r="B353" s="14" t="s">
        <v>700</v>
      </c>
      <c r="C353" s="14">
        <v>1</v>
      </c>
      <c r="D353" s="14">
        <v>0</v>
      </c>
      <c r="E353" s="17">
        <v>21846577</v>
      </c>
      <c r="F353" s="17">
        <v>0</v>
      </c>
      <c r="G353" s="17">
        <v>916120</v>
      </c>
      <c r="H353" s="17">
        <v>0</v>
      </c>
      <c r="I353" s="17">
        <v>3887513</v>
      </c>
      <c r="J353" s="17">
        <v>3868783</v>
      </c>
      <c r="K353" s="17">
        <v>0</v>
      </c>
      <c r="L353" s="17">
        <v>0</v>
      </c>
      <c r="M353" s="17">
        <v>0</v>
      </c>
      <c r="N353" s="17">
        <v>0</v>
      </c>
      <c r="O353" s="17">
        <v>0</v>
      </c>
      <c r="P353" s="17">
        <v>2082875</v>
      </c>
      <c r="Q353" s="17">
        <v>893744</v>
      </c>
      <c r="R353" s="17">
        <v>172999</v>
      </c>
      <c r="S353" s="17">
        <v>55501</v>
      </c>
      <c r="T353" s="17">
        <v>23156</v>
      </c>
      <c r="U353" s="17">
        <v>185468</v>
      </c>
      <c r="V353" s="17">
        <v>60790</v>
      </c>
      <c r="W353" s="17">
        <v>0</v>
      </c>
      <c r="X353" s="17">
        <v>435676</v>
      </c>
      <c r="Y353" s="17">
        <v>22235</v>
      </c>
      <c r="Z353" s="17">
        <v>0</v>
      </c>
      <c r="AA353" s="17">
        <v>0</v>
      </c>
      <c r="AB353" s="17">
        <v>0</v>
      </c>
      <c r="AC353" s="17">
        <v>34451437</v>
      </c>
    </row>
    <row r="354" spans="1:29" x14ac:dyDescent="0.3">
      <c r="A354" s="15" t="s">
        <v>701</v>
      </c>
      <c r="B354" s="14" t="s">
        <v>702</v>
      </c>
      <c r="C354" s="14">
        <v>1</v>
      </c>
      <c r="D354" s="14">
        <v>0</v>
      </c>
      <c r="E354" s="17">
        <v>9878484</v>
      </c>
      <c r="F354" s="17">
        <v>0</v>
      </c>
      <c r="G354" s="17">
        <v>0</v>
      </c>
      <c r="H354" s="17">
        <v>13958</v>
      </c>
      <c r="I354" s="17">
        <v>2614110</v>
      </c>
      <c r="J354" s="17">
        <v>2532451</v>
      </c>
      <c r="K354" s="17">
        <v>0</v>
      </c>
      <c r="L354" s="17">
        <v>0</v>
      </c>
      <c r="M354" s="17">
        <v>0</v>
      </c>
      <c r="N354" s="17">
        <v>0</v>
      </c>
      <c r="O354" s="17">
        <v>0</v>
      </c>
      <c r="P354" s="17">
        <v>1892735</v>
      </c>
      <c r="Q354" s="17">
        <v>411274</v>
      </c>
      <c r="R354" s="17">
        <v>24976</v>
      </c>
      <c r="S354" s="17">
        <v>59021</v>
      </c>
      <c r="T354" s="17">
        <v>24625</v>
      </c>
      <c r="U354" s="17">
        <v>167935</v>
      </c>
      <c r="V354" s="17">
        <v>64646</v>
      </c>
      <c r="W354" s="17">
        <v>0</v>
      </c>
      <c r="X354" s="17">
        <v>388800</v>
      </c>
      <c r="Y354" s="17">
        <v>0</v>
      </c>
      <c r="Z354" s="17">
        <v>0</v>
      </c>
      <c r="AA354" s="17">
        <v>0</v>
      </c>
      <c r="AB354" s="17">
        <v>0</v>
      </c>
      <c r="AC354" s="17">
        <v>18073015</v>
      </c>
    </row>
    <row r="355" spans="1:29" x14ac:dyDescent="0.3">
      <c r="A355" s="15" t="s">
        <v>703</v>
      </c>
      <c r="B355" s="14" t="s">
        <v>704</v>
      </c>
      <c r="C355" s="14">
        <v>1</v>
      </c>
      <c r="D355" s="14">
        <v>0</v>
      </c>
      <c r="E355" s="17">
        <v>10789153</v>
      </c>
      <c r="F355" s="17">
        <v>0</v>
      </c>
      <c r="G355" s="17">
        <v>0</v>
      </c>
      <c r="H355" s="17">
        <v>7085</v>
      </c>
      <c r="I355" s="17">
        <v>2498364</v>
      </c>
      <c r="J355" s="17">
        <v>2676574</v>
      </c>
      <c r="K355" s="17">
        <v>0</v>
      </c>
      <c r="L355" s="17">
        <v>0</v>
      </c>
      <c r="M355" s="17">
        <v>0</v>
      </c>
      <c r="N355" s="17">
        <v>0</v>
      </c>
      <c r="O355" s="17">
        <v>0</v>
      </c>
      <c r="P355" s="17">
        <v>2001385</v>
      </c>
      <c r="Q355" s="17">
        <v>282704</v>
      </c>
      <c r="R355" s="17">
        <v>24704</v>
      </c>
      <c r="S355" s="17">
        <v>17527</v>
      </c>
      <c r="T355" s="17">
        <v>7313</v>
      </c>
      <c r="U355" s="17">
        <v>70541</v>
      </c>
      <c r="V355" s="17">
        <v>21773</v>
      </c>
      <c r="W355" s="17">
        <v>0</v>
      </c>
      <c r="X355" s="17">
        <v>1171884</v>
      </c>
      <c r="Y355" s="17">
        <v>0</v>
      </c>
      <c r="Z355" s="17">
        <v>0</v>
      </c>
      <c r="AA355" s="17">
        <v>0</v>
      </c>
      <c r="AB355" s="17">
        <v>0</v>
      </c>
      <c r="AC355" s="17">
        <v>19569007</v>
      </c>
    </row>
    <row r="356" spans="1:29" x14ac:dyDescent="0.3">
      <c r="A356" s="15" t="s">
        <v>705</v>
      </c>
      <c r="B356" s="14" t="s">
        <v>706</v>
      </c>
      <c r="C356" s="14">
        <v>1</v>
      </c>
      <c r="D356" s="14">
        <v>0</v>
      </c>
      <c r="E356" s="17">
        <v>5696851</v>
      </c>
      <c r="F356" s="17">
        <v>0</v>
      </c>
      <c r="G356" s="17">
        <v>202348</v>
      </c>
      <c r="H356" s="17">
        <v>0</v>
      </c>
      <c r="I356" s="17">
        <v>1594608</v>
      </c>
      <c r="J356" s="17">
        <v>699960</v>
      </c>
      <c r="K356" s="17">
        <v>0</v>
      </c>
      <c r="L356" s="17">
        <v>0</v>
      </c>
      <c r="M356" s="17">
        <v>0</v>
      </c>
      <c r="N356" s="17">
        <v>0</v>
      </c>
      <c r="O356" s="17">
        <v>0</v>
      </c>
      <c r="P356" s="17">
        <v>1093930</v>
      </c>
      <c r="Q356" s="17">
        <v>46801</v>
      </c>
      <c r="R356" s="17">
        <v>0</v>
      </c>
      <c r="S356" s="17">
        <v>9722</v>
      </c>
      <c r="T356" s="17">
        <v>4056</v>
      </c>
      <c r="U356" s="17">
        <v>38445</v>
      </c>
      <c r="V356" s="17">
        <v>11527</v>
      </c>
      <c r="W356" s="17">
        <v>0</v>
      </c>
      <c r="X356" s="17">
        <v>128320</v>
      </c>
      <c r="Y356" s="17">
        <v>0</v>
      </c>
      <c r="Z356" s="17">
        <v>0</v>
      </c>
      <c r="AA356" s="17">
        <v>0</v>
      </c>
      <c r="AB356" s="17">
        <v>0</v>
      </c>
      <c r="AC356" s="17">
        <v>9526568</v>
      </c>
    </row>
    <row r="357" spans="1:29" x14ac:dyDescent="0.3">
      <c r="A357" s="15" t="s">
        <v>707</v>
      </c>
      <c r="B357" s="14" t="s">
        <v>708</v>
      </c>
      <c r="C357" s="14">
        <v>1</v>
      </c>
      <c r="D357" s="14">
        <v>0</v>
      </c>
      <c r="E357" s="17">
        <v>9647988</v>
      </c>
      <c r="F357" s="17">
        <v>0</v>
      </c>
      <c r="G357" s="17">
        <v>0</v>
      </c>
      <c r="H357" s="17">
        <v>0</v>
      </c>
      <c r="I357" s="17">
        <v>2085973</v>
      </c>
      <c r="J357" s="17">
        <v>3499964</v>
      </c>
      <c r="K357" s="17">
        <v>0</v>
      </c>
      <c r="L357" s="17">
        <v>0</v>
      </c>
      <c r="M357" s="17">
        <v>0</v>
      </c>
      <c r="N357" s="17">
        <v>0</v>
      </c>
      <c r="O357" s="17">
        <v>0</v>
      </c>
      <c r="P357" s="17">
        <v>1656407</v>
      </c>
      <c r="Q357" s="17">
        <v>584311</v>
      </c>
      <c r="R357" s="17">
        <v>117183</v>
      </c>
      <c r="S357" s="17">
        <v>27204</v>
      </c>
      <c r="T357" s="17">
        <v>11350</v>
      </c>
      <c r="U357" s="17">
        <v>108170</v>
      </c>
      <c r="V357" s="17">
        <v>34015</v>
      </c>
      <c r="W357" s="17">
        <v>0</v>
      </c>
      <c r="X357" s="17">
        <v>243584</v>
      </c>
      <c r="Y357" s="17">
        <v>0</v>
      </c>
      <c r="Z357" s="17">
        <v>0</v>
      </c>
      <c r="AA357" s="17">
        <v>0</v>
      </c>
      <c r="AB357" s="17">
        <v>0</v>
      </c>
      <c r="AC357" s="17">
        <v>18016149</v>
      </c>
    </row>
    <row r="358" spans="1:29" x14ac:dyDescent="0.3">
      <c r="A358" s="15" t="s">
        <v>709</v>
      </c>
      <c r="B358" s="14" t="s">
        <v>710</v>
      </c>
      <c r="C358" s="14">
        <v>1</v>
      </c>
      <c r="D358" s="14">
        <v>0</v>
      </c>
      <c r="E358" s="17">
        <v>13218722</v>
      </c>
      <c r="F358" s="17">
        <v>0</v>
      </c>
      <c r="G358" s="17">
        <v>0</v>
      </c>
      <c r="H358" s="17">
        <v>0</v>
      </c>
      <c r="I358" s="17">
        <v>2308493</v>
      </c>
      <c r="J358" s="17">
        <v>3079963</v>
      </c>
      <c r="K358" s="17">
        <v>0</v>
      </c>
      <c r="L358" s="17">
        <v>0</v>
      </c>
      <c r="M358" s="17">
        <v>0</v>
      </c>
      <c r="N358" s="17">
        <v>0</v>
      </c>
      <c r="O358" s="17">
        <v>0</v>
      </c>
      <c r="P358" s="17">
        <v>1260248</v>
      </c>
      <c r="Q358" s="17">
        <v>262316</v>
      </c>
      <c r="R358" s="17">
        <v>0</v>
      </c>
      <c r="S358" s="17">
        <v>20583</v>
      </c>
      <c r="T358" s="17">
        <v>8588</v>
      </c>
      <c r="U358" s="17">
        <v>81375</v>
      </c>
      <c r="V358" s="17">
        <v>26301</v>
      </c>
      <c r="W358" s="17">
        <v>0</v>
      </c>
      <c r="X358" s="17">
        <v>539176</v>
      </c>
      <c r="Y358" s="17">
        <v>0</v>
      </c>
      <c r="Z358" s="17">
        <v>0</v>
      </c>
      <c r="AA358" s="17">
        <v>0</v>
      </c>
      <c r="AB358" s="17">
        <v>0</v>
      </c>
      <c r="AC358" s="17">
        <v>20805765</v>
      </c>
    </row>
    <row r="359" spans="1:29" x14ac:dyDescent="0.3">
      <c r="A359" s="15" t="s">
        <v>711</v>
      </c>
      <c r="B359" s="14" t="s">
        <v>712</v>
      </c>
      <c r="C359" s="14">
        <v>1</v>
      </c>
      <c r="D359" s="14">
        <v>0</v>
      </c>
      <c r="E359" s="17">
        <v>7375089</v>
      </c>
      <c r="F359" s="17">
        <v>0</v>
      </c>
      <c r="G359" s="17">
        <v>0</v>
      </c>
      <c r="H359" s="17">
        <v>4796</v>
      </c>
      <c r="I359" s="17">
        <v>650569</v>
      </c>
      <c r="J359" s="17">
        <v>1637400</v>
      </c>
      <c r="K359" s="17">
        <v>0</v>
      </c>
      <c r="L359" s="17">
        <v>0</v>
      </c>
      <c r="M359" s="17">
        <v>0</v>
      </c>
      <c r="N359" s="17">
        <v>0</v>
      </c>
      <c r="O359" s="17">
        <v>0</v>
      </c>
      <c r="P359" s="17">
        <v>1240694</v>
      </c>
      <c r="Q359" s="17">
        <v>144861</v>
      </c>
      <c r="R359" s="17">
        <v>0</v>
      </c>
      <c r="S359" s="17">
        <v>12209</v>
      </c>
      <c r="T359" s="17">
        <v>5094</v>
      </c>
      <c r="U359" s="17">
        <v>47299</v>
      </c>
      <c r="V359" s="17">
        <v>15522</v>
      </c>
      <c r="W359" s="17">
        <v>0</v>
      </c>
      <c r="X359" s="17">
        <v>57019</v>
      </c>
      <c r="Y359" s="17">
        <v>29850</v>
      </c>
      <c r="Z359" s="17">
        <v>0</v>
      </c>
      <c r="AA359" s="17">
        <v>0</v>
      </c>
      <c r="AB359" s="17">
        <v>0</v>
      </c>
      <c r="AC359" s="17">
        <v>11220402</v>
      </c>
    </row>
    <row r="360" spans="1:29" x14ac:dyDescent="0.3">
      <c r="A360" s="15" t="s">
        <v>713</v>
      </c>
      <c r="B360" s="14" t="s">
        <v>714</v>
      </c>
      <c r="C360" s="14">
        <v>1</v>
      </c>
      <c r="D360" s="14">
        <v>0</v>
      </c>
      <c r="E360" s="17">
        <v>32627183</v>
      </c>
      <c r="F360" s="17">
        <v>0</v>
      </c>
      <c r="G360" s="17">
        <v>0</v>
      </c>
      <c r="H360" s="17">
        <v>0</v>
      </c>
      <c r="I360" s="17">
        <v>6920810</v>
      </c>
      <c r="J360" s="17">
        <v>5085086</v>
      </c>
      <c r="K360" s="17">
        <v>0</v>
      </c>
      <c r="L360" s="17">
        <v>0</v>
      </c>
      <c r="M360" s="17">
        <v>0</v>
      </c>
      <c r="N360" s="17">
        <v>0</v>
      </c>
      <c r="O360" s="17">
        <v>0</v>
      </c>
      <c r="P360" s="17">
        <v>3848923</v>
      </c>
      <c r="Q360" s="17">
        <v>1803803</v>
      </c>
      <c r="R360" s="17">
        <v>149389</v>
      </c>
      <c r="S360" s="17">
        <v>83304</v>
      </c>
      <c r="T360" s="17">
        <v>34756</v>
      </c>
      <c r="U360" s="17">
        <v>325851</v>
      </c>
      <c r="V360" s="17">
        <v>104835</v>
      </c>
      <c r="W360" s="17">
        <v>0</v>
      </c>
      <c r="X360" s="17">
        <v>674960</v>
      </c>
      <c r="Y360" s="17">
        <v>0</v>
      </c>
      <c r="Z360" s="17">
        <v>0</v>
      </c>
      <c r="AA360" s="17">
        <v>0</v>
      </c>
      <c r="AB360" s="17">
        <v>0</v>
      </c>
      <c r="AC360" s="17">
        <v>51658900</v>
      </c>
    </row>
    <row r="361" spans="1:29" x14ac:dyDescent="0.3">
      <c r="A361" s="15" t="s">
        <v>715</v>
      </c>
      <c r="B361" s="14" t="s">
        <v>716</v>
      </c>
      <c r="C361" s="14">
        <v>1</v>
      </c>
      <c r="D361" s="14">
        <v>0</v>
      </c>
      <c r="E361" s="17">
        <v>14223598</v>
      </c>
      <c r="F361" s="17">
        <v>0</v>
      </c>
      <c r="G361" s="17">
        <v>0</v>
      </c>
      <c r="H361" s="17">
        <v>9660</v>
      </c>
      <c r="I361" s="17">
        <v>4549372</v>
      </c>
      <c r="J361" s="17">
        <v>4943909</v>
      </c>
      <c r="K361" s="17">
        <v>0</v>
      </c>
      <c r="L361" s="17">
        <v>0</v>
      </c>
      <c r="M361" s="17">
        <v>0</v>
      </c>
      <c r="N361" s="17">
        <v>0</v>
      </c>
      <c r="O361" s="17">
        <v>0</v>
      </c>
      <c r="P361" s="17">
        <v>3108260</v>
      </c>
      <c r="Q361" s="17">
        <v>343834</v>
      </c>
      <c r="R361" s="17">
        <v>0</v>
      </c>
      <c r="S361" s="17">
        <v>63995</v>
      </c>
      <c r="T361" s="17">
        <v>26700</v>
      </c>
      <c r="U361" s="17">
        <v>261892</v>
      </c>
      <c r="V361" s="17">
        <v>73608</v>
      </c>
      <c r="W361" s="17">
        <v>0</v>
      </c>
      <c r="X361" s="17">
        <v>453600</v>
      </c>
      <c r="Y361" s="17">
        <v>0</v>
      </c>
      <c r="Z361" s="17">
        <v>0</v>
      </c>
      <c r="AA361" s="17">
        <v>0</v>
      </c>
      <c r="AB361" s="17">
        <v>0</v>
      </c>
      <c r="AC361" s="17">
        <v>28058428</v>
      </c>
    </row>
    <row r="362" spans="1:29" x14ac:dyDescent="0.3">
      <c r="A362" s="15" t="s">
        <v>717</v>
      </c>
      <c r="B362" s="14" t="s">
        <v>718</v>
      </c>
      <c r="C362" s="14">
        <v>1</v>
      </c>
      <c r="D362" s="14">
        <v>0</v>
      </c>
      <c r="E362" s="17">
        <v>8773371</v>
      </c>
      <c r="F362" s="17">
        <v>0</v>
      </c>
      <c r="G362" s="17">
        <v>0</v>
      </c>
      <c r="H362" s="17">
        <v>0</v>
      </c>
      <c r="I362" s="17">
        <v>2073623</v>
      </c>
      <c r="J362" s="17">
        <v>2104741</v>
      </c>
      <c r="K362" s="17">
        <v>0</v>
      </c>
      <c r="L362" s="17">
        <v>0</v>
      </c>
      <c r="M362" s="17">
        <v>0</v>
      </c>
      <c r="N362" s="17">
        <v>0</v>
      </c>
      <c r="O362" s="17">
        <v>0</v>
      </c>
      <c r="P362" s="17">
        <v>1456000</v>
      </c>
      <c r="Q362" s="17">
        <v>462469</v>
      </c>
      <c r="R362" s="17">
        <v>0</v>
      </c>
      <c r="S362" s="17">
        <v>21496</v>
      </c>
      <c r="T362" s="17">
        <v>8969</v>
      </c>
      <c r="U362" s="17">
        <v>85045</v>
      </c>
      <c r="V362" s="17">
        <v>24760</v>
      </c>
      <c r="W362" s="17">
        <v>0</v>
      </c>
      <c r="X362" s="17">
        <v>147400</v>
      </c>
      <c r="Y362" s="17">
        <v>0</v>
      </c>
      <c r="Z362" s="17">
        <v>0</v>
      </c>
      <c r="AA362" s="17">
        <v>0</v>
      </c>
      <c r="AB362" s="17">
        <v>0</v>
      </c>
      <c r="AC362" s="17">
        <v>15157874</v>
      </c>
    </row>
    <row r="363" spans="1:29" x14ac:dyDescent="0.3">
      <c r="A363" s="15" t="s">
        <v>719</v>
      </c>
      <c r="B363" s="14" t="s">
        <v>720</v>
      </c>
      <c r="C363" s="14">
        <v>1</v>
      </c>
      <c r="D363" s="14">
        <v>0</v>
      </c>
      <c r="E363" s="17">
        <v>6027123</v>
      </c>
      <c r="F363" s="17">
        <v>0</v>
      </c>
      <c r="G363" s="17">
        <v>0</v>
      </c>
      <c r="H363" s="17">
        <v>0</v>
      </c>
      <c r="I363" s="17">
        <v>1910425</v>
      </c>
      <c r="J363" s="17">
        <v>1968112</v>
      </c>
      <c r="K363" s="17">
        <v>0</v>
      </c>
      <c r="L363" s="17">
        <v>0</v>
      </c>
      <c r="M363" s="17">
        <v>0</v>
      </c>
      <c r="N363" s="17">
        <v>0</v>
      </c>
      <c r="O363" s="17">
        <v>0</v>
      </c>
      <c r="P363" s="17">
        <v>1172241</v>
      </c>
      <c r="Q363" s="17">
        <v>218454</v>
      </c>
      <c r="R363" s="17">
        <v>0</v>
      </c>
      <c r="S363" s="17">
        <v>11729</v>
      </c>
      <c r="T363" s="17">
        <v>4894</v>
      </c>
      <c r="U363" s="17">
        <v>47590</v>
      </c>
      <c r="V363" s="17">
        <v>14382</v>
      </c>
      <c r="W363" s="17">
        <v>0</v>
      </c>
      <c r="X363" s="17">
        <v>105552</v>
      </c>
      <c r="Y363" s="17">
        <v>18672</v>
      </c>
      <c r="Z363" s="17">
        <v>0</v>
      </c>
      <c r="AA363" s="17">
        <v>0</v>
      </c>
      <c r="AB363" s="17">
        <v>0</v>
      </c>
      <c r="AC363" s="17">
        <v>11499174</v>
      </c>
    </row>
    <row r="364" spans="1:29" x14ac:dyDescent="0.3">
      <c r="A364" s="15" t="s">
        <v>721</v>
      </c>
      <c r="B364" s="14" t="s">
        <v>722</v>
      </c>
      <c r="C364" s="14">
        <v>1</v>
      </c>
      <c r="D364" s="14">
        <v>0</v>
      </c>
      <c r="E364" s="17">
        <v>49292378</v>
      </c>
      <c r="F364" s="17">
        <v>0</v>
      </c>
      <c r="G364" s="17">
        <v>0</v>
      </c>
      <c r="H364" s="17">
        <v>33828</v>
      </c>
      <c r="I364" s="17">
        <v>7529257</v>
      </c>
      <c r="J364" s="17">
        <v>8014849</v>
      </c>
      <c r="K364" s="17">
        <v>0</v>
      </c>
      <c r="L364" s="17">
        <v>0</v>
      </c>
      <c r="M364" s="17">
        <v>0</v>
      </c>
      <c r="N364" s="17">
        <v>0</v>
      </c>
      <c r="O364" s="17">
        <v>0</v>
      </c>
      <c r="P364" s="17">
        <v>5161828</v>
      </c>
      <c r="Q364" s="17">
        <v>2351080</v>
      </c>
      <c r="R364" s="17">
        <v>251068</v>
      </c>
      <c r="S364" s="17">
        <v>101490</v>
      </c>
      <c r="T364" s="17">
        <v>42344</v>
      </c>
      <c r="U364" s="17">
        <v>415381</v>
      </c>
      <c r="V364" s="17">
        <v>125753</v>
      </c>
      <c r="W364" s="17">
        <v>0</v>
      </c>
      <c r="X364" s="17">
        <v>1482450</v>
      </c>
      <c r="Y364" s="17">
        <v>87640</v>
      </c>
      <c r="Z364" s="17">
        <v>0</v>
      </c>
      <c r="AA364" s="17">
        <v>0</v>
      </c>
      <c r="AB364" s="17">
        <v>0</v>
      </c>
      <c r="AC364" s="17">
        <v>74889346</v>
      </c>
    </row>
    <row r="365" spans="1:29" x14ac:dyDescent="0.3">
      <c r="A365" s="15" t="s">
        <v>723</v>
      </c>
      <c r="B365" s="14" t="s">
        <v>724</v>
      </c>
      <c r="C365" s="14">
        <v>1</v>
      </c>
      <c r="D365" s="14">
        <v>0</v>
      </c>
      <c r="E365" s="17">
        <v>3892740</v>
      </c>
      <c r="F365" s="17">
        <v>29198</v>
      </c>
      <c r="G365" s="17">
        <v>136453</v>
      </c>
      <c r="H365" s="17">
        <v>10209</v>
      </c>
      <c r="I365" s="17">
        <v>557956</v>
      </c>
      <c r="J365" s="17">
        <v>832906</v>
      </c>
      <c r="K365" s="17">
        <v>0</v>
      </c>
      <c r="L365" s="17">
        <v>0</v>
      </c>
      <c r="M365" s="17">
        <v>0</v>
      </c>
      <c r="N365" s="17">
        <v>0</v>
      </c>
      <c r="O365" s="17">
        <v>0</v>
      </c>
      <c r="P365" s="17">
        <v>619129</v>
      </c>
      <c r="Q365" s="17">
        <v>32298</v>
      </c>
      <c r="R365" s="17">
        <v>0</v>
      </c>
      <c r="S365" s="17">
        <v>5692</v>
      </c>
      <c r="T365" s="17">
        <v>2375</v>
      </c>
      <c r="U365" s="17">
        <v>33261</v>
      </c>
      <c r="V365" s="17">
        <v>7771</v>
      </c>
      <c r="W365" s="17">
        <v>0</v>
      </c>
      <c r="X365" s="17">
        <v>410824</v>
      </c>
      <c r="Y365" s="17">
        <v>0</v>
      </c>
      <c r="Z365" s="17">
        <v>0</v>
      </c>
      <c r="AA365" s="17">
        <v>0</v>
      </c>
      <c r="AB365" s="17">
        <v>0</v>
      </c>
      <c r="AC365" s="17">
        <v>6570812</v>
      </c>
    </row>
    <row r="366" spans="1:29" x14ac:dyDescent="0.3">
      <c r="A366" s="15" t="s">
        <v>725</v>
      </c>
      <c r="B366" s="14" t="s">
        <v>726</v>
      </c>
      <c r="C366" s="14">
        <v>1</v>
      </c>
      <c r="D366" s="14">
        <v>0</v>
      </c>
      <c r="E366" s="17">
        <v>4236763</v>
      </c>
      <c r="F366" s="17">
        <v>0</v>
      </c>
      <c r="G366" s="17">
        <v>0</v>
      </c>
      <c r="H366" s="17">
        <v>0</v>
      </c>
      <c r="I366" s="17">
        <v>431994</v>
      </c>
      <c r="J366" s="17">
        <v>1177926</v>
      </c>
      <c r="K366" s="17">
        <v>0</v>
      </c>
      <c r="L366" s="17">
        <v>0</v>
      </c>
      <c r="M366" s="17">
        <v>0</v>
      </c>
      <c r="N366" s="17">
        <v>0</v>
      </c>
      <c r="O366" s="17">
        <v>0</v>
      </c>
      <c r="P366" s="17">
        <v>823781</v>
      </c>
      <c r="Q366" s="17">
        <v>88283</v>
      </c>
      <c r="R366" s="17">
        <v>0</v>
      </c>
      <c r="S366" s="17">
        <v>18950</v>
      </c>
      <c r="T366" s="17">
        <v>7906</v>
      </c>
      <c r="U366" s="17">
        <v>74677</v>
      </c>
      <c r="V366" s="17">
        <v>7041</v>
      </c>
      <c r="W366" s="17">
        <v>0</v>
      </c>
      <c r="X366" s="17">
        <v>118800</v>
      </c>
      <c r="Y366" s="17">
        <v>1066</v>
      </c>
      <c r="Z366" s="17">
        <v>0</v>
      </c>
      <c r="AA366" s="17">
        <v>0</v>
      </c>
      <c r="AB366" s="17">
        <v>0</v>
      </c>
      <c r="AC366" s="17">
        <v>6987187</v>
      </c>
    </row>
    <row r="367" spans="1:29" x14ac:dyDescent="0.3">
      <c r="A367" s="15" t="s">
        <v>727</v>
      </c>
      <c r="B367" s="14" t="s">
        <v>728</v>
      </c>
      <c r="C367" s="14">
        <v>1</v>
      </c>
      <c r="D367" s="14">
        <v>1</v>
      </c>
      <c r="E367" s="17">
        <v>324886073</v>
      </c>
      <c r="F367" s="17">
        <v>3908933</v>
      </c>
      <c r="G367" s="17">
        <v>0</v>
      </c>
      <c r="H367" s="17">
        <v>0</v>
      </c>
      <c r="I367" s="17">
        <v>22246256</v>
      </c>
      <c r="J367" s="17">
        <v>37130396</v>
      </c>
      <c r="K367" s="17">
        <v>0</v>
      </c>
      <c r="L367" s="17">
        <v>0</v>
      </c>
      <c r="M367" s="17">
        <v>1095450</v>
      </c>
      <c r="N367" s="17">
        <v>6042239</v>
      </c>
      <c r="O367" s="17">
        <v>5152627</v>
      </c>
      <c r="P367" s="17">
        <v>0</v>
      </c>
      <c r="Q367" s="17">
        <v>1972428</v>
      </c>
      <c r="R367" s="17">
        <v>957015</v>
      </c>
      <c r="S367" s="17">
        <v>325575</v>
      </c>
      <c r="T367" s="17">
        <v>135838</v>
      </c>
      <c r="U367" s="17">
        <v>1279811</v>
      </c>
      <c r="V367" s="17">
        <v>453905</v>
      </c>
      <c r="W367" s="17">
        <v>0</v>
      </c>
      <c r="X367" s="17">
        <v>14255222</v>
      </c>
      <c r="Y367" s="17">
        <v>0</v>
      </c>
      <c r="Z367" s="17">
        <v>2328394</v>
      </c>
      <c r="AA367" s="17">
        <v>0</v>
      </c>
      <c r="AB367" s="17">
        <v>0</v>
      </c>
      <c r="AC367" s="17">
        <v>422170162</v>
      </c>
    </row>
    <row r="368" spans="1:29" x14ac:dyDescent="0.3">
      <c r="A368" s="15" t="s">
        <v>729</v>
      </c>
      <c r="B368" s="14" t="s">
        <v>730</v>
      </c>
      <c r="C368" s="14">
        <v>1</v>
      </c>
      <c r="D368" s="14">
        <v>0</v>
      </c>
      <c r="E368" s="17">
        <v>6584637</v>
      </c>
      <c r="F368" s="17">
        <v>0</v>
      </c>
      <c r="G368" s="17">
        <v>0</v>
      </c>
      <c r="H368" s="17">
        <v>0</v>
      </c>
      <c r="I368" s="17">
        <v>1144685</v>
      </c>
      <c r="J368" s="17">
        <v>1787398</v>
      </c>
      <c r="K368" s="17">
        <v>0</v>
      </c>
      <c r="L368" s="17">
        <v>0</v>
      </c>
      <c r="M368" s="17">
        <v>0</v>
      </c>
      <c r="N368" s="17">
        <v>0</v>
      </c>
      <c r="O368" s="17">
        <v>0</v>
      </c>
      <c r="P368" s="17">
        <v>1017601</v>
      </c>
      <c r="Q368" s="17">
        <v>188348</v>
      </c>
      <c r="R368" s="17">
        <v>0</v>
      </c>
      <c r="S368" s="17">
        <v>10681</v>
      </c>
      <c r="T368" s="17">
        <v>4456</v>
      </c>
      <c r="U368" s="17">
        <v>42231</v>
      </c>
      <c r="V368" s="17">
        <v>11526</v>
      </c>
      <c r="W368" s="17">
        <v>0</v>
      </c>
      <c r="X368" s="17">
        <v>122240</v>
      </c>
      <c r="Y368" s="17">
        <v>0</v>
      </c>
      <c r="Z368" s="17">
        <v>0</v>
      </c>
      <c r="AA368" s="17">
        <v>0</v>
      </c>
      <c r="AB368" s="17">
        <v>0</v>
      </c>
      <c r="AC368" s="17">
        <v>10913803</v>
      </c>
    </row>
    <row r="369" spans="1:29" x14ac:dyDescent="0.3">
      <c r="A369" s="15" t="s">
        <v>731</v>
      </c>
      <c r="B369" s="14" t="s">
        <v>732</v>
      </c>
      <c r="C369" s="14">
        <v>1</v>
      </c>
      <c r="D369" s="14">
        <v>0</v>
      </c>
      <c r="E369" s="17">
        <v>19812822</v>
      </c>
      <c r="F369" s="17">
        <v>0</v>
      </c>
      <c r="G369" s="17">
        <v>0</v>
      </c>
      <c r="H369" s="17">
        <v>30088</v>
      </c>
      <c r="I369" s="17">
        <v>2728374</v>
      </c>
      <c r="J369" s="17">
        <v>2464074</v>
      </c>
      <c r="K369" s="17">
        <v>0</v>
      </c>
      <c r="L369" s="17">
        <v>0</v>
      </c>
      <c r="M369" s="17">
        <v>0</v>
      </c>
      <c r="N369" s="17">
        <v>0</v>
      </c>
      <c r="O369" s="17">
        <v>0</v>
      </c>
      <c r="P369" s="17">
        <v>2425633</v>
      </c>
      <c r="Q369" s="17">
        <v>567027</v>
      </c>
      <c r="R369" s="17">
        <v>401020</v>
      </c>
      <c r="S369" s="17">
        <v>51187</v>
      </c>
      <c r="T369" s="17">
        <v>21356</v>
      </c>
      <c r="U369" s="17">
        <v>192342</v>
      </c>
      <c r="V369" s="17">
        <v>49780</v>
      </c>
      <c r="W369" s="17">
        <v>0</v>
      </c>
      <c r="X369" s="17">
        <v>726785</v>
      </c>
      <c r="Y369" s="17">
        <v>0</v>
      </c>
      <c r="Z369" s="17">
        <v>0</v>
      </c>
      <c r="AA369" s="17">
        <v>0</v>
      </c>
      <c r="AB369" s="17">
        <v>0</v>
      </c>
      <c r="AC369" s="17">
        <v>29470488</v>
      </c>
    </row>
    <row r="370" spans="1:29" x14ac:dyDescent="0.3">
      <c r="A370" s="15" t="s">
        <v>733</v>
      </c>
      <c r="B370" s="14" t="s">
        <v>734</v>
      </c>
      <c r="C370" s="14">
        <v>1</v>
      </c>
      <c r="D370" s="14">
        <v>0</v>
      </c>
      <c r="E370" s="17">
        <v>6967044</v>
      </c>
      <c r="F370" s="17">
        <v>0</v>
      </c>
      <c r="G370" s="17">
        <v>0</v>
      </c>
      <c r="H370" s="17">
        <v>0</v>
      </c>
      <c r="I370" s="17">
        <v>1064292</v>
      </c>
      <c r="J370" s="17">
        <v>1914824</v>
      </c>
      <c r="K370" s="17">
        <v>0</v>
      </c>
      <c r="L370" s="17">
        <v>0</v>
      </c>
      <c r="M370" s="17">
        <v>0</v>
      </c>
      <c r="N370" s="17">
        <v>0</v>
      </c>
      <c r="O370" s="17">
        <v>0</v>
      </c>
      <c r="P370" s="17">
        <v>1321372</v>
      </c>
      <c r="Q370" s="17">
        <v>202246</v>
      </c>
      <c r="R370" s="17">
        <v>92889</v>
      </c>
      <c r="S370" s="17">
        <v>11999</v>
      </c>
      <c r="T370" s="17">
        <v>5006</v>
      </c>
      <c r="U370" s="17">
        <v>47532</v>
      </c>
      <c r="V370" s="17">
        <v>14015</v>
      </c>
      <c r="W370" s="17">
        <v>0</v>
      </c>
      <c r="X370" s="17">
        <v>53997</v>
      </c>
      <c r="Y370" s="17">
        <v>0</v>
      </c>
      <c r="Z370" s="17">
        <v>0</v>
      </c>
      <c r="AA370" s="17">
        <v>0</v>
      </c>
      <c r="AB370" s="17">
        <v>0</v>
      </c>
      <c r="AC370" s="17">
        <v>11695216</v>
      </c>
    </row>
    <row r="371" spans="1:29" x14ac:dyDescent="0.3">
      <c r="A371" s="15" t="s">
        <v>735</v>
      </c>
      <c r="B371" s="14" t="s">
        <v>736</v>
      </c>
      <c r="C371" s="14">
        <v>1</v>
      </c>
      <c r="D371" s="14">
        <v>0</v>
      </c>
      <c r="E371" s="17">
        <v>23358196</v>
      </c>
      <c r="F371" s="17">
        <v>0</v>
      </c>
      <c r="G371" s="17">
        <v>0</v>
      </c>
      <c r="H371" s="17">
        <v>18452</v>
      </c>
      <c r="I371" s="17">
        <v>2180094</v>
      </c>
      <c r="J371" s="17">
        <v>7290524</v>
      </c>
      <c r="K371" s="17">
        <v>339844</v>
      </c>
      <c r="L371" s="17">
        <v>0</v>
      </c>
      <c r="M371" s="17">
        <v>0</v>
      </c>
      <c r="N371" s="17">
        <v>0</v>
      </c>
      <c r="O371" s="17">
        <v>0</v>
      </c>
      <c r="P371" s="17">
        <v>3942034</v>
      </c>
      <c r="Q371" s="17">
        <v>1788641</v>
      </c>
      <c r="R371" s="17">
        <v>166956</v>
      </c>
      <c r="S371" s="17">
        <v>32252</v>
      </c>
      <c r="T371" s="17">
        <v>13456</v>
      </c>
      <c r="U371" s="17">
        <v>123257</v>
      </c>
      <c r="V371" s="17">
        <v>39806</v>
      </c>
      <c r="W371" s="17">
        <v>0</v>
      </c>
      <c r="X371" s="17">
        <v>957358</v>
      </c>
      <c r="Y371" s="17">
        <v>0</v>
      </c>
      <c r="Z371" s="17">
        <v>0</v>
      </c>
      <c r="AA371" s="17">
        <v>0</v>
      </c>
      <c r="AB371" s="17">
        <v>0</v>
      </c>
      <c r="AC371" s="17">
        <v>40250870</v>
      </c>
    </row>
    <row r="372" spans="1:29" x14ac:dyDescent="0.3">
      <c r="A372" s="15" t="s">
        <v>737</v>
      </c>
      <c r="B372" s="14" t="s">
        <v>738</v>
      </c>
      <c r="C372" s="14">
        <v>1</v>
      </c>
      <c r="D372" s="14">
        <v>0</v>
      </c>
      <c r="E372" s="17">
        <v>10910952</v>
      </c>
      <c r="F372" s="17">
        <v>0</v>
      </c>
      <c r="G372" s="17">
        <v>0</v>
      </c>
      <c r="H372" s="17">
        <v>0</v>
      </c>
      <c r="I372" s="17">
        <v>1695786</v>
      </c>
      <c r="J372" s="17">
        <v>1799346</v>
      </c>
      <c r="K372" s="17">
        <v>101646</v>
      </c>
      <c r="L372" s="17">
        <v>0</v>
      </c>
      <c r="M372" s="17">
        <v>0</v>
      </c>
      <c r="N372" s="17">
        <v>0</v>
      </c>
      <c r="O372" s="17">
        <v>0</v>
      </c>
      <c r="P372" s="17">
        <v>1337013</v>
      </c>
      <c r="Q372" s="17">
        <v>675997</v>
      </c>
      <c r="R372" s="17">
        <v>91302</v>
      </c>
      <c r="S372" s="17">
        <v>16853</v>
      </c>
      <c r="T372" s="17">
        <v>7031</v>
      </c>
      <c r="U372" s="17">
        <v>66929</v>
      </c>
      <c r="V372" s="17">
        <v>13721</v>
      </c>
      <c r="W372" s="17">
        <v>0</v>
      </c>
      <c r="X372" s="17">
        <v>321383</v>
      </c>
      <c r="Y372" s="17">
        <v>0</v>
      </c>
      <c r="Z372" s="17">
        <v>0</v>
      </c>
      <c r="AA372" s="17">
        <v>0</v>
      </c>
      <c r="AB372" s="17">
        <v>0</v>
      </c>
      <c r="AC372" s="17">
        <v>17037959</v>
      </c>
    </row>
    <row r="373" spans="1:29" x14ac:dyDescent="0.3">
      <c r="A373" s="15" t="s">
        <v>739</v>
      </c>
      <c r="B373" s="14" t="s">
        <v>740</v>
      </c>
      <c r="C373" s="14">
        <v>1</v>
      </c>
      <c r="D373" s="14">
        <v>0</v>
      </c>
      <c r="E373" s="17">
        <v>7930511</v>
      </c>
      <c r="F373" s="17">
        <v>0</v>
      </c>
      <c r="G373" s="17">
        <v>0</v>
      </c>
      <c r="H373" s="17">
        <v>6141</v>
      </c>
      <c r="I373" s="17">
        <v>1066354</v>
      </c>
      <c r="J373" s="17">
        <v>1656218</v>
      </c>
      <c r="K373" s="17">
        <v>0</v>
      </c>
      <c r="L373" s="17">
        <v>0</v>
      </c>
      <c r="M373" s="17">
        <v>0</v>
      </c>
      <c r="N373" s="17">
        <v>0</v>
      </c>
      <c r="O373" s="17">
        <v>0</v>
      </c>
      <c r="P373" s="17">
        <v>1529373</v>
      </c>
      <c r="Q373" s="17">
        <v>613192</v>
      </c>
      <c r="R373" s="17">
        <v>155919</v>
      </c>
      <c r="S373" s="17">
        <v>11610</v>
      </c>
      <c r="T373" s="17">
        <v>4844</v>
      </c>
      <c r="U373" s="17">
        <v>45785</v>
      </c>
      <c r="V373" s="17">
        <v>15192</v>
      </c>
      <c r="W373" s="17">
        <v>0</v>
      </c>
      <c r="X373" s="17">
        <v>248044</v>
      </c>
      <c r="Y373" s="17">
        <v>0</v>
      </c>
      <c r="Z373" s="17">
        <v>0</v>
      </c>
      <c r="AA373" s="17">
        <v>0</v>
      </c>
      <c r="AB373" s="17">
        <v>0</v>
      </c>
      <c r="AC373" s="17">
        <v>13283183</v>
      </c>
    </row>
    <row r="374" spans="1:29" x14ac:dyDescent="0.3">
      <c r="A374" s="15" t="s">
        <v>741</v>
      </c>
      <c r="B374" s="14" t="s">
        <v>742</v>
      </c>
      <c r="C374" s="14">
        <v>1</v>
      </c>
      <c r="D374" s="14">
        <v>0</v>
      </c>
      <c r="E374" s="17">
        <v>5157241</v>
      </c>
      <c r="F374" s="17">
        <v>0</v>
      </c>
      <c r="G374" s="17">
        <v>258763</v>
      </c>
      <c r="H374" s="17">
        <v>0</v>
      </c>
      <c r="I374" s="17">
        <v>737490</v>
      </c>
      <c r="J374" s="17">
        <v>1733043</v>
      </c>
      <c r="K374" s="17">
        <v>0</v>
      </c>
      <c r="L374" s="17">
        <v>0</v>
      </c>
      <c r="M374" s="17">
        <v>0</v>
      </c>
      <c r="N374" s="17">
        <v>0</v>
      </c>
      <c r="O374" s="17">
        <v>0</v>
      </c>
      <c r="P374" s="17">
        <v>923028</v>
      </c>
      <c r="Q374" s="17">
        <v>64686</v>
      </c>
      <c r="R374" s="17">
        <v>30273</v>
      </c>
      <c r="S374" s="17">
        <v>9198</v>
      </c>
      <c r="T374" s="17">
        <v>3838</v>
      </c>
      <c r="U374" s="17">
        <v>35940</v>
      </c>
      <c r="V374" s="17">
        <v>5958</v>
      </c>
      <c r="W374" s="17">
        <v>0</v>
      </c>
      <c r="X374" s="17">
        <v>45988</v>
      </c>
      <c r="Y374" s="17">
        <v>0</v>
      </c>
      <c r="Z374" s="17">
        <v>0</v>
      </c>
      <c r="AA374" s="17">
        <v>0</v>
      </c>
      <c r="AB374" s="17">
        <v>0</v>
      </c>
      <c r="AC374" s="17">
        <v>9005446</v>
      </c>
    </row>
    <row r="375" spans="1:29" x14ac:dyDescent="0.3">
      <c r="A375" s="15" t="s">
        <v>743</v>
      </c>
      <c r="B375" s="14" t="s">
        <v>744</v>
      </c>
      <c r="C375" s="14">
        <v>1</v>
      </c>
      <c r="D375" s="14">
        <v>0</v>
      </c>
      <c r="E375" s="17">
        <v>16155702</v>
      </c>
      <c r="F375" s="17">
        <v>0</v>
      </c>
      <c r="G375" s="17">
        <v>0</v>
      </c>
      <c r="H375" s="17">
        <v>0</v>
      </c>
      <c r="I375" s="17">
        <v>2147654</v>
      </c>
      <c r="J375" s="17">
        <v>2394533</v>
      </c>
      <c r="K375" s="17">
        <v>43789</v>
      </c>
      <c r="L375" s="17">
        <v>0</v>
      </c>
      <c r="M375" s="17">
        <v>0</v>
      </c>
      <c r="N375" s="17">
        <v>0</v>
      </c>
      <c r="O375" s="17">
        <v>0</v>
      </c>
      <c r="P375" s="17">
        <v>3578506</v>
      </c>
      <c r="Q375" s="17">
        <v>613729</v>
      </c>
      <c r="R375" s="17">
        <v>252642</v>
      </c>
      <c r="S375" s="17">
        <v>22545</v>
      </c>
      <c r="T375" s="17">
        <v>9406</v>
      </c>
      <c r="U375" s="17">
        <v>90113</v>
      </c>
      <c r="V375" s="17">
        <v>28736</v>
      </c>
      <c r="W375" s="17">
        <v>0</v>
      </c>
      <c r="X375" s="17">
        <v>893164</v>
      </c>
      <c r="Y375" s="17">
        <v>0</v>
      </c>
      <c r="Z375" s="17">
        <v>0</v>
      </c>
      <c r="AA375" s="17">
        <v>0</v>
      </c>
      <c r="AB375" s="17">
        <v>0</v>
      </c>
      <c r="AC375" s="17">
        <v>26230519</v>
      </c>
    </row>
    <row r="376" spans="1:29" x14ac:dyDescent="0.3">
      <c r="A376" s="15" t="s">
        <v>745</v>
      </c>
      <c r="B376" s="14" t="s">
        <v>746</v>
      </c>
      <c r="C376" s="14">
        <v>1</v>
      </c>
      <c r="D376" s="14">
        <v>0</v>
      </c>
      <c r="E376" s="17">
        <v>5853580</v>
      </c>
      <c r="F376" s="17">
        <v>0</v>
      </c>
      <c r="G376" s="17">
        <v>135290</v>
      </c>
      <c r="H376" s="17">
        <v>3586</v>
      </c>
      <c r="I376" s="17">
        <v>728457</v>
      </c>
      <c r="J376" s="17">
        <v>380985</v>
      </c>
      <c r="K376" s="17">
        <v>0</v>
      </c>
      <c r="L376" s="17">
        <v>0</v>
      </c>
      <c r="M376" s="17">
        <v>0</v>
      </c>
      <c r="N376" s="17">
        <v>0</v>
      </c>
      <c r="O376" s="17">
        <v>0</v>
      </c>
      <c r="P376" s="17">
        <v>862261</v>
      </c>
      <c r="Q376" s="17">
        <v>75086</v>
      </c>
      <c r="R376" s="17">
        <v>137239</v>
      </c>
      <c r="S376" s="17">
        <v>7999</v>
      </c>
      <c r="T376" s="17">
        <v>3338</v>
      </c>
      <c r="U376" s="17">
        <v>32154</v>
      </c>
      <c r="V376" s="17">
        <v>5867</v>
      </c>
      <c r="W376" s="17">
        <v>0</v>
      </c>
      <c r="X376" s="17">
        <v>97200</v>
      </c>
      <c r="Y376" s="17">
        <v>0</v>
      </c>
      <c r="Z376" s="17">
        <v>0</v>
      </c>
      <c r="AA376" s="17">
        <v>0</v>
      </c>
      <c r="AB376" s="17">
        <v>0</v>
      </c>
      <c r="AC376" s="17">
        <v>8323042</v>
      </c>
    </row>
    <row r="377" spans="1:29" x14ac:dyDescent="0.3">
      <c r="A377" s="15" t="s">
        <v>747</v>
      </c>
      <c r="B377" s="14" t="s">
        <v>748</v>
      </c>
      <c r="C377" s="14">
        <v>1</v>
      </c>
      <c r="D377" s="14">
        <v>0</v>
      </c>
      <c r="E377" s="17">
        <v>18728313</v>
      </c>
      <c r="F377" s="17">
        <v>0</v>
      </c>
      <c r="G377" s="17">
        <v>0</v>
      </c>
      <c r="H377" s="17">
        <v>0</v>
      </c>
      <c r="I377" s="17">
        <v>2902901</v>
      </c>
      <c r="J377" s="17">
        <v>3963128</v>
      </c>
      <c r="K377" s="17">
        <v>0</v>
      </c>
      <c r="L377" s="17">
        <v>0</v>
      </c>
      <c r="M377" s="17">
        <v>0</v>
      </c>
      <c r="N377" s="17">
        <v>0</v>
      </c>
      <c r="O377" s="17">
        <v>0</v>
      </c>
      <c r="P377" s="17">
        <v>2934266</v>
      </c>
      <c r="Q377" s="17">
        <v>825374</v>
      </c>
      <c r="R377" s="17">
        <v>473135</v>
      </c>
      <c r="S377" s="17">
        <v>64114</v>
      </c>
      <c r="T377" s="17">
        <v>26750</v>
      </c>
      <c r="U377" s="17">
        <v>258980</v>
      </c>
      <c r="V377" s="17">
        <v>68049</v>
      </c>
      <c r="W377" s="17">
        <v>0</v>
      </c>
      <c r="X377" s="17">
        <v>543600</v>
      </c>
      <c r="Y377" s="17">
        <v>0</v>
      </c>
      <c r="Z377" s="17">
        <v>0</v>
      </c>
      <c r="AA377" s="17">
        <v>0</v>
      </c>
      <c r="AB377" s="17">
        <v>0</v>
      </c>
      <c r="AC377" s="17">
        <v>30788610</v>
      </c>
    </row>
    <row r="378" spans="1:29" x14ac:dyDescent="0.3">
      <c r="A378" s="15" t="s">
        <v>749</v>
      </c>
      <c r="B378" s="14" t="s">
        <v>750</v>
      </c>
      <c r="C378" s="14">
        <v>1</v>
      </c>
      <c r="D378" s="14">
        <v>0</v>
      </c>
      <c r="E378" s="17">
        <v>26046443</v>
      </c>
      <c r="F378" s="17">
        <v>0</v>
      </c>
      <c r="G378" s="17">
        <v>500874</v>
      </c>
      <c r="H378" s="17">
        <v>0</v>
      </c>
      <c r="I378" s="17">
        <v>6927842</v>
      </c>
      <c r="J378" s="17">
        <v>4420186</v>
      </c>
      <c r="K378" s="17">
        <v>0</v>
      </c>
      <c r="L378" s="17">
        <v>0</v>
      </c>
      <c r="M378" s="17">
        <v>0</v>
      </c>
      <c r="N378" s="17">
        <v>0</v>
      </c>
      <c r="O378" s="17">
        <v>0</v>
      </c>
      <c r="P378" s="17">
        <v>2854744</v>
      </c>
      <c r="Q378" s="17">
        <v>2212997</v>
      </c>
      <c r="R378" s="17">
        <v>562448</v>
      </c>
      <c r="S378" s="17">
        <v>57688</v>
      </c>
      <c r="T378" s="17">
        <v>24069</v>
      </c>
      <c r="U378" s="17">
        <v>287697</v>
      </c>
      <c r="V378" s="17">
        <v>63279</v>
      </c>
      <c r="W378" s="17">
        <v>0</v>
      </c>
      <c r="X378" s="17">
        <v>255245</v>
      </c>
      <c r="Y378" s="17">
        <v>17651</v>
      </c>
      <c r="Z378" s="17">
        <v>0</v>
      </c>
      <c r="AA378" s="17">
        <v>0</v>
      </c>
      <c r="AB378" s="17">
        <v>0</v>
      </c>
      <c r="AC378" s="17">
        <v>44231163</v>
      </c>
    </row>
    <row r="379" spans="1:29" x14ac:dyDescent="0.3">
      <c r="A379" s="15" t="s">
        <v>751</v>
      </c>
      <c r="B379" s="14" t="s">
        <v>752</v>
      </c>
      <c r="C379" s="14">
        <v>1</v>
      </c>
      <c r="D379" s="14">
        <v>0</v>
      </c>
      <c r="E379" s="17">
        <v>6520452</v>
      </c>
      <c r="F379" s="17">
        <v>0</v>
      </c>
      <c r="G379" s="17">
        <v>192726</v>
      </c>
      <c r="H379" s="17">
        <v>0</v>
      </c>
      <c r="I379" s="17">
        <v>1290528</v>
      </c>
      <c r="J379" s="17">
        <v>1175758</v>
      </c>
      <c r="K379" s="17">
        <v>0</v>
      </c>
      <c r="L379" s="17">
        <v>0</v>
      </c>
      <c r="M379" s="17">
        <v>0</v>
      </c>
      <c r="N379" s="17">
        <v>0</v>
      </c>
      <c r="O379" s="17">
        <v>0</v>
      </c>
      <c r="P379" s="17">
        <v>834635</v>
      </c>
      <c r="Q379" s="17">
        <v>800896</v>
      </c>
      <c r="R379" s="17">
        <v>203320</v>
      </c>
      <c r="S379" s="17">
        <v>14516</v>
      </c>
      <c r="T379" s="17">
        <v>6056</v>
      </c>
      <c r="U379" s="17">
        <v>57318</v>
      </c>
      <c r="V379" s="17">
        <v>13882</v>
      </c>
      <c r="W379" s="17">
        <v>0</v>
      </c>
      <c r="X379" s="17">
        <v>118940</v>
      </c>
      <c r="Y379" s="17">
        <v>28906</v>
      </c>
      <c r="Z379" s="17">
        <v>0</v>
      </c>
      <c r="AA379" s="17">
        <v>0</v>
      </c>
      <c r="AB379" s="17">
        <v>0</v>
      </c>
      <c r="AC379" s="17">
        <v>11257933</v>
      </c>
    </row>
    <row r="380" spans="1:29" x14ac:dyDescent="0.3">
      <c r="A380" s="15" t="s">
        <v>753</v>
      </c>
      <c r="B380" s="14" t="s">
        <v>754</v>
      </c>
      <c r="C380" s="14">
        <v>1</v>
      </c>
      <c r="D380" s="14">
        <v>0</v>
      </c>
      <c r="E380" s="17">
        <v>17450270</v>
      </c>
      <c r="F380" s="17">
        <v>0</v>
      </c>
      <c r="G380" s="17">
        <v>344880</v>
      </c>
      <c r="H380" s="17">
        <v>0</v>
      </c>
      <c r="I380" s="17">
        <v>2502708</v>
      </c>
      <c r="J380" s="17">
        <v>2537930</v>
      </c>
      <c r="K380" s="17">
        <v>0</v>
      </c>
      <c r="L380" s="17">
        <v>0</v>
      </c>
      <c r="M380" s="17">
        <v>0</v>
      </c>
      <c r="N380" s="17">
        <v>0</v>
      </c>
      <c r="O380" s="17">
        <v>0</v>
      </c>
      <c r="P380" s="17">
        <v>1854795</v>
      </c>
      <c r="Q380" s="17">
        <v>373020</v>
      </c>
      <c r="R380" s="17">
        <v>854119</v>
      </c>
      <c r="S380" s="17">
        <v>49329</v>
      </c>
      <c r="T380" s="17">
        <v>20581</v>
      </c>
      <c r="U380" s="17">
        <v>182090</v>
      </c>
      <c r="V380" s="17">
        <v>53631</v>
      </c>
      <c r="W380" s="17">
        <v>0</v>
      </c>
      <c r="X380" s="17">
        <v>332580</v>
      </c>
      <c r="Y380" s="17">
        <v>0</v>
      </c>
      <c r="Z380" s="17">
        <v>0</v>
      </c>
      <c r="AA380" s="17">
        <v>0</v>
      </c>
      <c r="AB380" s="17">
        <v>0</v>
      </c>
      <c r="AC380" s="17">
        <v>26555933</v>
      </c>
    </row>
    <row r="381" spans="1:29" x14ac:dyDescent="0.3">
      <c r="A381" s="15" t="s">
        <v>755</v>
      </c>
      <c r="B381" s="14" t="s">
        <v>756</v>
      </c>
      <c r="C381" s="14">
        <v>1</v>
      </c>
      <c r="D381" s="14">
        <v>0</v>
      </c>
      <c r="E381" s="17">
        <v>46314589</v>
      </c>
      <c r="F381" s="17">
        <v>0</v>
      </c>
      <c r="G381" s="17">
        <v>646971</v>
      </c>
      <c r="H381" s="17">
        <v>0</v>
      </c>
      <c r="I381" s="17">
        <v>6066002</v>
      </c>
      <c r="J381" s="17">
        <v>3626813</v>
      </c>
      <c r="K381" s="17">
        <v>0</v>
      </c>
      <c r="L381" s="17">
        <v>0</v>
      </c>
      <c r="M381" s="17">
        <v>0</v>
      </c>
      <c r="N381" s="17">
        <v>0</v>
      </c>
      <c r="O381" s="17">
        <v>0</v>
      </c>
      <c r="P381" s="17">
        <v>3149597</v>
      </c>
      <c r="Q381" s="17">
        <v>1794848</v>
      </c>
      <c r="R381" s="17">
        <v>1262687</v>
      </c>
      <c r="S381" s="17">
        <v>83379</v>
      </c>
      <c r="T381" s="17">
        <v>34788</v>
      </c>
      <c r="U381" s="17">
        <v>323754</v>
      </c>
      <c r="V381" s="17">
        <v>98194</v>
      </c>
      <c r="W381" s="17">
        <v>0</v>
      </c>
      <c r="X381" s="17">
        <v>1537228</v>
      </c>
      <c r="Y381" s="17">
        <v>0</v>
      </c>
      <c r="Z381" s="17">
        <v>0</v>
      </c>
      <c r="AA381" s="17">
        <v>0</v>
      </c>
      <c r="AB381" s="17">
        <v>0</v>
      </c>
      <c r="AC381" s="17">
        <v>64938850</v>
      </c>
    </row>
    <row r="382" spans="1:29" x14ac:dyDescent="0.3">
      <c r="A382" s="15" t="s">
        <v>757</v>
      </c>
      <c r="B382" s="14" t="s">
        <v>758</v>
      </c>
      <c r="C382" s="14">
        <v>1</v>
      </c>
      <c r="D382" s="14">
        <v>0</v>
      </c>
      <c r="E382" s="17">
        <v>16049941</v>
      </c>
      <c r="F382" s="17">
        <v>0</v>
      </c>
      <c r="G382" s="17">
        <v>526970</v>
      </c>
      <c r="H382" s="17">
        <v>0</v>
      </c>
      <c r="I382" s="17">
        <v>3613973</v>
      </c>
      <c r="J382" s="17">
        <v>2032482</v>
      </c>
      <c r="K382" s="17">
        <v>0</v>
      </c>
      <c r="L382" s="17">
        <v>0</v>
      </c>
      <c r="M382" s="17">
        <v>0</v>
      </c>
      <c r="N382" s="17">
        <v>0</v>
      </c>
      <c r="O382" s="17">
        <v>0</v>
      </c>
      <c r="P382" s="17">
        <v>1786831</v>
      </c>
      <c r="Q382" s="17">
        <v>757350</v>
      </c>
      <c r="R382" s="17">
        <v>257184</v>
      </c>
      <c r="S382" s="17">
        <v>51366</v>
      </c>
      <c r="T382" s="17">
        <v>21431</v>
      </c>
      <c r="U382" s="17">
        <v>177138</v>
      </c>
      <c r="V382" s="17">
        <v>51033</v>
      </c>
      <c r="W382" s="17">
        <v>0</v>
      </c>
      <c r="X382" s="17">
        <v>307800</v>
      </c>
      <c r="Y382" s="17">
        <v>0</v>
      </c>
      <c r="Z382" s="17">
        <v>0</v>
      </c>
      <c r="AA382" s="17">
        <v>0</v>
      </c>
      <c r="AB382" s="17">
        <v>0</v>
      </c>
      <c r="AC382" s="17">
        <v>25633499</v>
      </c>
    </row>
    <row r="383" spans="1:29" x14ac:dyDescent="0.3">
      <c r="A383" s="15" t="s">
        <v>759</v>
      </c>
      <c r="B383" s="14" t="s">
        <v>760</v>
      </c>
      <c r="C383" s="14">
        <v>1</v>
      </c>
      <c r="D383" s="14">
        <v>0</v>
      </c>
      <c r="E383" s="17">
        <v>9185463</v>
      </c>
      <c r="F383" s="17">
        <v>0</v>
      </c>
      <c r="G383" s="17">
        <v>317551</v>
      </c>
      <c r="H383" s="17">
        <v>0</v>
      </c>
      <c r="I383" s="17">
        <v>2015824</v>
      </c>
      <c r="J383" s="17">
        <v>1231432</v>
      </c>
      <c r="K383" s="17">
        <v>0</v>
      </c>
      <c r="L383" s="17">
        <v>0</v>
      </c>
      <c r="M383" s="17">
        <v>0</v>
      </c>
      <c r="N383" s="17">
        <v>0</v>
      </c>
      <c r="O383" s="17">
        <v>0</v>
      </c>
      <c r="P383" s="17">
        <v>1116264</v>
      </c>
      <c r="Q383" s="17">
        <v>224304</v>
      </c>
      <c r="R383" s="17">
        <v>199658</v>
      </c>
      <c r="S383" s="17">
        <v>18306</v>
      </c>
      <c r="T383" s="17">
        <v>7638</v>
      </c>
      <c r="U383" s="17">
        <v>70424</v>
      </c>
      <c r="V383" s="17">
        <v>21617</v>
      </c>
      <c r="W383" s="17">
        <v>0</v>
      </c>
      <c r="X383" s="17">
        <v>170940</v>
      </c>
      <c r="Y383" s="17">
        <v>0</v>
      </c>
      <c r="Z383" s="17">
        <v>0</v>
      </c>
      <c r="AA383" s="17">
        <v>0</v>
      </c>
      <c r="AB383" s="17">
        <v>0</v>
      </c>
      <c r="AC383" s="17">
        <v>14579421</v>
      </c>
    </row>
    <row r="384" spans="1:29" x14ac:dyDescent="0.3">
      <c r="A384" s="15" t="s">
        <v>761</v>
      </c>
      <c r="B384" s="14" t="s">
        <v>762</v>
      </c>
      <c r="C384" s="14">
        <v>1</v>
      </c>
      <c r="D384" s="14">
        <v>0</v>
      </c>
      <c r="E384" s="17">
        <v>110701708</v>
      </c>
      <c r="F384" s="17">
        <v>0</v>
      </c>
      <c r="G384" s="17">
        <v>714091</v>
      </c>
      <c r="H384" s="17">
        <v>72145</v>
      </c>
      <c r="I384" s="17">
        <v>8010328</v>
      </c>
      <c r="J384" s="17">
        <v>10071260</v>
      </c>
      <c r="K384" s="17">
        <v>0</v>
      </c>
      <c r="L384" s="17">
        <v>0</v>
      </c>
      <c r="M384" s="17">
        <v>0</v>
      </c>
      <c r="N384" s="17">
        <v>0</v>
      </c>
      <c r="O384" s="17">
        <v>0</v>
      </c>
      <c r="P384" s="17">
        <v>6549201</v>
      </c>
      <c r="Q384" s="17">
        <v>4075928</v>
      </c>
      <c r="R384" s="17">
        <v>2002104</v>
      </c>
      <c r="S384" s="17">
        <v>117908</v>
      </c>
      <c r="T384" s="17">
        <v>49194</v>
      </c>
      <c r="U384" s="17">
        <v>456622</v>
      </c>
      <c r="V384" s="17">
        <v>147430</v>
      </c>
      <c r="W384" s="17">
        <v>0</v>
      </c>
      <c r="X384" s="17">
        <v>1061514</v>
      </c>
      <c r="Y384" s="17">
        <v>0</v>
      </c>
      <c r="Z384" s="17">
        <v>0</v>
      </c>
      <c r="AA384" s="17">
        <v>0</v>
      </c>
      <c r="AB384" s="17">
        <v>0</v>
      </c>
      <c r="AC384" s="17">
        <v>144029433</v>
      </c>
    </row>
    <row r="385" spans="1:29" x14ac:dyDescent="0.3">
      <c r="A385" s="15" t="s">
        <v>763</v>
      </c>
      <c r="B385" s="14" t="s">
        <v>764</v>
      </c>
      <c r="C385" s="14">
        <v>1</v>
      </c>
      <c r="D385" s="14">
        <v>0</v>
      </c>
      <c r="E385" s="17">
        <v>28360257</v>
      </c>
      <c r="F385" s="17">
        <v>0</v>
      </c>
      <c r="G385" s="17">
        <v>492317</v>
      </c>
      <c r="H385" s="17">
        <v>0</v>
      </c>
      <c r="I385" s="17">
        <v>4588129</v>
      </c>
      <c r="J385" s="17">
        <v>4254414</v>
      </c>
      <c r="K385" s="17">
        <v>686529</v>
      </c>
      <c r="L385" s="17">
        <v>0</v>
      </c>
      <c r="M385" s="17">
        <v>0</v>
      </c>
      <c r="N385" s="17">
        <v>0</v>
      </c>
      <c r="O385" s="17">
        <v>0</v>
      </c>
      <c r="P385" s="17">
        <v>2279533</v>
      </c>
      <c r="Q385" s="17">
        <v>1749305</v>
      </c>
      <c r="R385" s="17">
        <v>1678531</v>
      </c>
      <c r="S385" s="17">
        <v>53209</v>
      </c>
      <c r="T385" s="17">
        <v>22200</v>
      </c>
      <c r="U385" s="17">
        <v>214418</v>
      </c>
      <c r="V385" s="17">
        <v>61030</v>
      </c>
      <c r="W385" s="17">
        <v>0</v>
      </c>
      <c r="X385" s="17">
        <v>331118</v>
      </c>
      <c r="Y385" s="17">
        <v>0</v>
      </c>
      <c r="Z385" s="17">
        <v>0</v>
      </c>
      <c r="AA385" s="17">
        <v>0</v>
      </c>
      <c r="AB385" s="17">
        <v>0</v>
      </c>
      <c r="AC385" s="17">
        <v>44770990</v>
      </c>
    </row>
    <row r="386" spans="1:29" x14ac:dyDescent="0.3">
      <c r="A386" s="15" t="s">
        <v>765</v>
      </c>
      <c r="B386" s="14" t="s">
        <v>766</v>
      </c>
      <c r="C386" s="14">
        <v>1</v>
      </c>
      <c r="D386" s="14">
        <v>0</v>
      </c>
      <c r="E386" s="17">
        <v>44867406</v>
      </c>
      <c r="F386" s="17">
        <v>0</v>
      </c>
      <c r="G386" s="17">
        <v>1602240</v>
      </c>
      <c r="H386" s="17">
        <v>0</v>
      </c>
      <c r="I386" s="17">
        <v>10361035</v>
      </c>
      <c r="J386" s="17">
        <v>4185948</v>
      </c>
      <c r="K386" s="17">
        <v>771264</v>
      </c>
      <c r="L386" s="17">
        <v>0</v>
      </c>
      <c r="M386" s="17">
        <v>0</v>
      </c>
      <c r="N386" s="17">
        <v>0</v>
      </c>
      <c r="O386" s="17">
        <v>0</v>
      </c>
      <c r="P386" s="17">
        <v>2333969</v>
      </c>
      <c r="Q386" s="17">
        <v>2288916</v>
      </c>
      <c r="R386" s="17">
        <v>1047674</v>
      </c>
      <c r="S386" s="17">
        <v>180269</v>
      </c>
      <c r="T386" s="17">
        <v>75213</v>
      </c>
      <c r="U386" s="17">
        <v>509222</v>
      </c>
      <c r="V386" s="17">
        <v>191333</v>
      </c>
      <c r="W386" s="17">
        <v>0</v>
      </c>
      <c r="X386" s="17">
        <v>2661120</v>
      </c>
      <c r="Y386" s="17">
        <v>0</v>
      </c>
      <c r="Z386" s="17">
        <v>0</v>
      </c>
      <c r="AA386" s="17">
        <v>0</v>
      </c>
      <c r="AB386" s="17">
        <v>0</v>
      </c>
      <c r="AC386" s="17">
        <v>71075609</v>
      </c>
    </row>
    <row r="387" spans="1:29" x14ac:dyDescent="0.3">
      <c r="A387" s="15" t="s">
        <v>767</v>
      </c>
      <c r="B387" s="14" t="s">
        <v>768</v>
      </c>
      <c r="C387" s="14">
        <v>1</v>
      </c>
      <c r="D387" s="14">
        <v>1</v>
      </c>
      <c r="E387" s="17">
        <v>1417922</v>
      </c>
      <c r="F387" s="17">
        <v>0</v>
      </c>
      <c r="G387" s="17">
        <v>70000</v>
      </c>
      <c r="H387" s="17">
        <v>0</v>
      </c>
      <c r="I387" s="17">
        <v>4584606</v>
      </c>
      <c r="J387" s="17">
        <v>0</v>
      </c>
      <c r="K387" s="17">
        <v>0</v>
      </c>
      <c r="L387" s="17">
        <v>0</v>
      </c>
      <c r="M387" s="17">
        <v>0</v>
      </c>
      <c r="N387" s="17">
        <v>0</v>
      </c>
      <c r="O387" s="17">
        <v>0</v>
      </c>
      <c r="P387" s="17">
        <v>27701</v>
      </c>
      <c r="Q387" s="17">
        <v>12269</v>
      </c>
      <c r="R387" s="17">
        <v>18468</v>
      </c>
      <c r="S387" s="17">
        <v>134490</v>
      </c>
      <c r="T387" s="17">
        <v>56113</v>
      </c>
      <c r="U387" s="17">
        <v>724164</v>
      </c>
      <c r="V387" s="17">
        <v>0</v>
      </c>
      <c r="W387" s="17">
        <v>0</v>
      </c>
      <c r="X387" s="17">
        <v>1347024</v>
      </c>
      <c r="Y387" s="17">
        <v>10401</v>
      </c>
      <c r="Z387" s="17">
        <v>0</v>
      </c>
      <c r="AA387" s="17">
        <v>0</v>
      </c>
      <c r="AB387" s="17">
        <v>0</v>
      </c>
      <c r="AC387" s="17">
        <v>8403158</v>
      </c>
    </row>
    <row r="388" spans="1:29" x14ac:dyDescent="0.3">
      <c r="A388" s="15" t="s">
        <v>769</v>
      </c>
      <c r="B388" s="14" t="s">
        <v>770</v>
      </c>
      <c r="C388" s="14">
        <v>1</v>
      </c>
      <c r="D388" s="14">
        <v>0</v>
      </c>
      <c r="E388" s="17">
        <v>32602215</v>
      </c>
      <c r="F388" s="17">
        <v>0</v>
      </c>
      <c r="G388" s="17">
        <v>536651</v>
      </c>
      <c r="H388" s="17">
        <v>0</v>
      </c>
      <c r="I388" s="17">
        <v>4778628</v>
      </c>
      <c r="J388" s="17">
        <v>2224527</v>
      </c>
      <c r="K388" s="17">
        <v>0</v>
      </c>
      <c r="L388" s="17">
        <v>0</v>
      </c>
      <c r="M388" s="17">
        <v>0</v>
      </c>
      <c r="N388" s="17">
        <v>0</v>
      </c>
      <c r="O388" s="17">
        <v>0</v>
      </c>
      <c r="P388" s="17">
        <v>2292857</v>
      </c>
      <c r="Q388" s="17">
        <v>641052</v>
      </c>
      <c r="R388" s="17">
        <v>684943</v>
      </c>
      <c r="S388" s="17">
        <v>65747</v>
      </c>
      <c r="T388" s="17">
        <v>27431</v>
      </c>
      <c r="U388" s="17">
        <v>247504</v>
      </c>
      <c r="V388" s="17">
        <v>69994</v>
      </c>
      <c r="W388" s="17">
        <v>0</v>
      </c>
      <c r="X388" s="17">
        <v>1071472</v>
      </c>
      <c r="Y388" s="17">
        <v>0</v>
      </c>
      <c r="Z388" s="17">
        <v>0</v>
      </c>
      <c r="AA388" s="17">
        <v>0</v>
      </c>
      <c r="AB388" s="17">
        <v>0</v>
      </c>
      <c r="AC388" s="17">
        <v>45243021</v>
      </c>
    </row>
    <row r="389" spans="1:29" x14ac:dyDescent="0.3">
      <c r="A389" s="15" t="s">
        <v>771</v>
      </c>
      <c r="B389" s="14" t="s">
        <v>772</v>
      </c>
      <c r="C389" s="14">
        <v>1</v>
      </c>
      <c r="D389" s="14">
        <v>0</v>
      </c>
      <c r="E389" s="17">
        <v>148288635</v>
      </c>
      <c r="F389" s="17">
        <v>0</v>
      </c>
      <c r="G389" s="17">
        <v>3600531</v>
      </c>
      <c r="H389" s="17">
        <v>0</v>
      </c>
      <c r="I389" s="17">
        <v>14668249</v>
      </c>
      <c r="J389" s="17">
        <v>8297253</v>
      </c>
      <c r="K389" s="17">
        <v>0</v>
      </c>
      <c r="L389" s="17">
        <v>0</v>
      </c>
      <c r="M389" s="17">
        <v>510177</v>
      </c>
      <c r="N389" s="17">
        <v>6433830</v>
      </c>
      <c r="O389" s="17">
        <v>3457771</v>
      </c>
      <c r="P389" s="17">
        <v>0</v>
      </c>
      <c r="Q389" s="17">
        <v>3630093</v>
      </c>
      <c r="R389" s="17">
        <v>4074977</v>
      </c>
      <c r="S389" s="17">
        <v>169574</v>
      </c>
      <c r="T389" s="17">
        <v>70750</v>
      </c>
      <c r="U389" s="17">
        <v>671739</v>
      </c>
      <c r="V389" s="17">
        <v>209841</v>
      </c>
      <c r="W389" s="17">
        <v>0</v>
      </c>
      <c r="X389" s="17">
        <v>5712815</v>
      </c>
      <c r="Y389" s="17">
        <v>0</v>
      </c>
      <c r="Z389" s="17">
        <v>0</v>
      </c>
      <c r="AA389" s="17">
        <v>0</v>
      </c>
      <c r="AB389" s="17">
        <v>0</v>
      </c>
      <c r="AC389" s="17">
        <v>199796235</v>
      </c>
    </row>
    <row r="390" spans="1:29" x14ac:dyDescent="0.3">
      <c r="A390" s="15" t="s">
        <v>773</v>
      </c>
      <c r="B390" s="14" t="s">
        <v>774</v>
      </c>
      <c r="C390" s="14">
        <v>1</v>
      </c>
      <c r="D390" s="14">
        <v>0</v>
      </c>
      <c r="E390" s="17">
        <v>39033346</v>
      </c>
      <c r="F390" s="17">
        <v>0</v>
      </c>
      <c r="G390" s="17">
        <v>343745</v>
      </c>
      <c r="H390" s="17">
        <v>0</v>
      </c>
      <c r="I390" s="17">
        <v>3925831</v>
      </c>
      <c r="J390" s="17">
        <v>3905461</v>
      </c>
      <c r="K390" s="17">
        <v>0</v>
      </c>
      <c r="L390" s="17">
        <v>0</v>
      </c>
      <c r="M390" s="17">
        <v>0</v>
      </c>
      <c r="N390" s="17">
        <v>0</v>
      </c>
      <c r="O390" s="17">
        <v>0</v>
      </c>
      <c r="P390" s="17">
        <v>2072319</v>
      </c>
      <c r="Q390" s="17">
        <v>1278426</v>
      </c>
      <c r="R390" s="17">
        <v>726040</v>
      </c>
      <c r="S390" s="17">
        <v>40116</v>
      </c>
      <c r="T390" s="17">
        <v>16738</v>
      </c>
      <c r="U390" s="17">
        <v>148945</v>
      </c>
      <c r="V390" s="17">
        <v>50679</v>
      </c>
      <c r="W390" s="17">
        <v>0</v>
      </c>
      <c r="X390" s="17">
        <v>866830</v>
      </c>
      <c r="Y390" s="17">
        <v>0</v>
      </c>
      <c r="Z390" s="17">
        <v>0</v>
      </c>
      <c r="AA390" s="17">
        <v>0</v>
      </c>
      <c r="AB390" s="17">
        <v>0</v>
      </c>
      <c r="AC390" s="17">
        <v>52408476</v>
      </c>
    </row>
    <row r="391" spans="1:29" x14ac:dyDescent="0.3">
      <c r="A391" s="15" t="s">
        <v>775</v>
      </c>
      <c r="B391" s="14" t="s">
        <v>776</v>
      </c>
      <c r="C391" s="14">
        <v>1</v>
      </c>
      <c r="D391" s="14">
        <v>0</v>
      </c>
      <c r="E391" s="17">
        <v>621374</v>
      </c>
      <c r="F391" s="17">
        <v>0</v>
      </c>
      <c r="G391" s="17">
        <v>50000</v>
      </c>
      <c r="H391" s="17">
        <v>0</v>
      </c>
      <c r="I391" s="17">
        <v>65032</v>
      </c>
      <c r="J391" s="17">
        <v>70203</v>
      </c>
      <c r="K391" s="17">
        <v>0</v>
      </c>
      <c r="L391" s="17">
        <v>0</v>
      </c>
      <c r="M391" s="17">
        <v>0</v>
      </c>
      <c r="N391" s="17">
        <v>0</v>
      </c>
      <c r="O391" s="17">
        <v>0</v>
      </c>
      <c r="P391" s="17">
        <v>186232</v>
      </c>
      <c r="Q391" s="17">
        <v>14379</v>
      </c>
      <c r="R391" s="17">
        <v>2022</v>
      </c>
      <c r="S391" s="17">
        <v>5947</v>
      </c>
      <c r="T391" s="17">
        <v>2481</v>
      </c>
      <c r="U391" s="17">
        <v>15553</v>
      </c>
      <c r="V391" s="17">
        <v>0</v>
      </c>
      <c r="W391" s="17">
        <v>0</v>
      </c>
      <c r="X391" s="17">
        <v>0</v>
      </c>
      <c r="Y391" s="17">
        <v>0</v>
      </c>
      <c r="Z391" s="17">
        <v>0</v>
      </c>
      <c r="AA391" s="17">
        <v>0</v>
      </c>
      <c r="AB391" s="17">
        <v>0</v>
      </c>
      <c r="AC391" s="17">
        <v>1033223</v>
      </c>
    </row>
    <row r="392" spans="1:29" x14ac:dyDescent="0.3">
      <c r="A392" s="15" t="s">
        <v>777</v>
      </c>
      <c r="B392" s="14" t="s">
        <v>778</v>
      </c>
      <c r="C392" s="14">
        <v>1</v>
      </c>
      <c r="D392" s="14">
        <v>0</v>
      </c>
      <c r="E392" s="17">
        <v>18950137</v>
      </c>
      <c r="F392" s="17">
        <v>0</v>
      </c>
      <c r="G392" s="17">
        <v>780717</v>
      </c>
      <c r="H392" s="17">
        <v>0</v>
      </c>
      <c r="I392" s="17">
        <v>3387239</v>
      </c>
      <c r="J392" s="17">
        <v>4078924</v>
      </c>
      <c r="K392" s="17">
        <v>0</v>
      </c>
      <c r="L392" s="17">
        <v>0</v>
      </c>
      <c r="M392" s="17">
        <v>0</v>
      </c>
      <c r="N392" s="17">
        <v>0</v>
      </c>
      <c r="O392" s="17">
        <v>0</v>
      </c>
      <c r="P392" s="17">
        <v>1675177</v>
      </c>
      <c r="Q392" s="17">
        <v>1130857</v>
      </c>
      <c r="R392" s="17">
        <v>275169</v>
      </c>
      <c r="S392" s="17">
        <v>59171</v>
      </c>
      <c r="T392" s="17">
        <v>24688</v>
      </c>
      <c r="U392" s="17">
        <v>215816</v>
      </c>
      <c r="V392" s="17">
        <v>56111</v>
      </c>
      <c r="W392" s="17">
        <v>0</v>
      </c>
      <c r="X392" s="17">
        <v>415800</v>
      </c>
      <c r="Y392" s="17">
        <v>10949</v>
      </c>
      <c r="Z392" s="17">
        <v>0</v>
      </c>
      <c r="AA392" s="17">
        <v>0</v>
      </c>
      <c r="AB392" s="17">
        <v>0</v>
      </c>
      <c r="AC392" s="17">
        <v>31060755</v>
      </c>
    </row>
    <row r="393" spans="1:29" x14ac:dyDescent="0.3">
      <c r="A393" s="15" t="s">
        <v>779</v>
      </c>
      <c r="B393" s="14" t="s">
        <v>780</v>
      </c>
      <c r="C393" s="14">
        <v>1</v>
      </c>
      <c r="D393" s="14">
        <v>0</v>
      </c>
      <c r="E393" s="17">
        <v>4708609</v>
      </c>
      <c r="F393" s="17">
        <v>0</v>
      </c>
      <c r="G393" s="17">
        <v>426016</v>
      </c>
      <c r="H393" s="17">
        <v>0</v>
      </c>
      <c r="I393" s="17">
        <v>1323135</v>
      </c>
      <c r="J393" s="17">
        <v>274954</v>
      </c>
      <c r="K393" s="17">
        <v>0</v>
      </c>
      <c r="L393" s="17">
        <v>0</v>
      </c>
      <c r="M393" s="17">
        <v>0</v>
      </c>
      <c r="N393" s="17">
        <v>0</v>
      </c>
      <c r="O393" s="17">
        <v>0</v>
      </c>
      <c r="P393" s="17">
        <v>620581</v>
      </c>
      <c r="Q393" s="17">
        <v>25159</v>
      </c>
      <c r="R393" s="17">
        <v>80927</v>
      </c>
      <c r="S393" s="17">
        <v>7175</v>
      </c>
      <c r="T393" s="17">
        <v>2994</v>
      </c>
      <c r="U393" s="17">
        <v>44503</v>
      </c>
      <c r="V393" s="17">
        <v>6027</v>
      </c>
      <c r="W393" s="17">
        <v>0</v>
      </c>
      <c r="X393" s="17">
        <v>108000</v>
      </c>
      <c r="Y393" s="17">
        <v>16330</v>
      </c>
      <c r="Z393" s="17">
        <v>0</v>
      </c>
      <c r="AA393" s="17">
        <v>0</v>
      </c>
      <c r="AB393" s="17">
        <v>0</v>
      </c>
      <c r="AC393" s="17">
        <v>7644410</v>
      </c>
    </row>
    <row r="394" spans="1:29" x14ac:dyDescent="0.3">
      <c r="A394" s="15" t="s">
        <v>781</v>
      </c>
      <c r="B394" s="14" t="s">
        <v>782</v>
      </c>
      <c r="C394" s="14">
        <v>1</v>
      </c>
      <c r="D394" s="14">
        <v>0</v>
      </c>
      <c r="E394" s="17">
        <v>4595699</v>
      </c>
      <c r="F394" s="17">
        <v>0</v>
      </c>
      <c r="G394" s="17">
        <v>281467</v>
      </c>
      <c r="H394" s="17">
        <v>3513</v>
      </c>
      <c r="I394" s="17">
        <v>758984</v>
      </c>
      <c r="J394" s="17">
        <v>583428</v>
      </c>
      <c r="K394" s="17">
        <v>0</v>
      </c>
      <c r="L394" s="17">
        <v>0</v>
      </c>
      <c r="M394" s="17">
        <v>0</v>
      </c>
      <c r="N394" s="17">
        <v>0</v>
      </c>
      <c r="O394" s="17">
        <v>0</v>
      </c>
      <c r="P394" s="17">
        <v>866567</v>
      </c>
      <c r="Q394" s="17">
        <v>188807</v>
      </c>
      <c r="R394" s="17">
        <v>230470</v>
      </c>
      <c r="S394" s="17">
        <v>11055</v>
      </c>
      <c r="T394" s="17">
        <v>4613</v>
      </c>
      <c r="U394" s="17">
        <v>45144</v>
      </c>
      <c r="V394" s="17">
        <v>11019</v>
      </c>
      <c r="W394" s="17">
        <v>0</v>
      </c>
      <c r="X394" s="17">
        <v>176903</v>
      </c>
      <c r="Y394" s="17">
        <v>0</v>
      </c>
      <c r="Z394" s="17">
        <v>0</v>
      </c>
      <c r="AA394" s="17">
        <v>0</v>
      </c>
      <c r="AB394" s="17">
        <v>0</v>
      </c>
      <c r="AC394" s="17">
        <v>7757669</v>
      </c>
    </row>
    <row r="395" spans="1:29" x14ac:dyDescent="0.3">
      <c r="A395" s="15" t="s">
        <v>783</v>
      </c>
      <c r="B395" s="14" t="s">
        <v>784</v>
      </c>
      <c r="C395" s="14">
        <v>1</v>
      </c>
      <c r="D395" s="14">
        <v>0</v>
      </c>
      <c r="E395" s="17">
        <v>22875130</v>
      </c>
      <c r="F395" s="17">
        <v>0</v>
      </c>
      <c r="G395" s="17">
        <v>256623</v>
      </c>
      <c r="H395" s="17">
        <v>0</v>
      </c>
      <c r="I395" s="17">
        <v>1599154</v>
      </c>
      <c r="J395" s="17">
        <v>1875534</v>
      </c>
      <c r="K395" s="17">
        <v>0</v>
      </c>
      <c r="L395" s="17">
        <v>0</v>
      </c>
      <c r="M395" s="17">
        <v>0</v>
      </c>
      <c r="N395" s="17">
        <v>0</v>
      </c>
      <c r="O395" s="17">
        <v>0</v>
      </c>
      <c r="P395" s="17">
        <v>902124</v>
      </c>
      <c r="Q395" s="17">
        <v>162162</v>
      </c>
      <c r="R395" s="17">
        <v>1066778</v>
      </c>
      <c r="S395" s="17">
        <v>26724</v>
      </c>
      <c r="T395" s="17">
        <v>11150</v>
      </c>
      <c r="U395" s="17">
        <v>105316</v>
      </c>
      <c r="V395" s="17">
        <v>34710</v>
      </c>
      <c r="W395" s="17">
        <v>0</v>
      </c>
      <c r="X395" s="17">
        <v>410717</v>
      </c>
      <c r="Y395" s="17">
        <v>0</v>
      </c>
      <c r="Z395" s="17">
        <v>0</v>
      </c>
      <c r="AA395" s="17">
        <v>0</v>
      </c>
      <c r="AB395" s="17">
        <v>0</v>
      </c>
      <c r="AC395" s="17">
        <v>29326122</v>
      </c>
    </row>
    <row r="396" spans="1:29" x14ac:dyDescent="0.3">
      <c r="A396" s="15" t="s">
        <v>785</v>
      </c>
      <c r="B396" s="14" t="s">
        <v>786</v>
      </c>
      <c r="C396" s="14">
        <v>0</v>
      </c>
      <c r="D396" s="14">
        <v>0</v>
      </c>
      <c r="E396" s="17">
        <v>0</v>
      </c>
      <c r="F396" s="17">
        <v>0</v>
      </c>
      <c r="G396" s="17">
        <v>0</v>
      </c>
      <c r="H396" s="17">
        <v>0</v>
      </c>
      <c r="I396" s="17">
        <v>0</v>
      </c>
      <c r="J396" s="17">
        <v>0</v>
      </c>
      <c r="K396" s="17">
        <v>0</v>
      </c>
      <c r="L396" s="17">
        <v>0</v>
      </c>
      <c r="M396" s="17">
        <v>0</v>
      </c>
      <c r="N396" s="17">
        <v>0</v>
      </c>
      <c r="O396" s="17">
        <v>0</v>
      </c>
      <c r="P396" s="17">
        <v>0</v>
      </c>
      <c r="Q396" s="17">
        <v>0</v>
      </c>
      <c r="R396" s="17">
        <v>0</v>
      </c>
      <c r="S396" s="17">
        <v>0</v>
      </c>
      <c r="T396" s="17">
        <v>0</v>
      </c>
      <c r="U396" s="17">
        <v>0</v>
      </c>
      <c r="V396" s="17">
        <v>0</v>
      </c>
      <c r="W396" s="17">
        <v>0</v>
      </c>
      <c r="X396" s="17">
        <v>0</v>
      </c>
      <c r="Y396" s="17">
        <v>0</v>
      </c>
      <c r="Z396" s="17">
        <v>0</v>
      </c>
      <c r="AA396" s="17">
        <v>0</v>
      </c>
      <c r="AB396" s="17">
        <v>0</v>
      </c>
      <c r="AC396" s="17">
        <v>0</v>
      </c>
    </row>
    <row r="397" spans="1:29" x14ac:dyDescent="0.3">
      <c r="A397" s="15" t="s">
        <v>787</v>
      </c>
      <c r="B397" s="14" t="s">
        <v>788</v>
      </c>
      <c r="C397" s="14">
        <v>1</v>
      </c>
      <c r="D397" s="14">
        <v>0</v>
      </c>
      <c r="E397" s="17">
        <v>11600226</v>
      </c>
      <c r="F397" s="17">
        <v>0</v>
      </c>
      <c r="G397" s="17">
        <v>129497</v>
      </c>
      <c r="H397" s="17">
        <v>18046</v>
      </c>
      <c r="I397" s="17">
        <v>1723065</v>
      </c>
      <c r="J397" s="17">
        <v>2913206</v>
      </c>
      <c r="K397" s="17">
        <v>0</v>
      </c>
      <c r="L397" s="17">
        <v>0</v>
      </c>
      <c r="M397" s="17">
        <v>0</v>
      </c>
      <c r="N397" s="17">
        <v>0</v>
      </c>
      <c r="O397" s="17">
        <v>0</v>
      </c>
      <c r="P397" s="17">
        <v>1509337</v>
      </c>
      <c r="Q397" s="17">
        <v>231855</v>
      </c>
      <c r="R397" s="17">
        <v>303443</v>
      </c>
      <c r="S397" s="17">
        <v>14366</v>
      </c>
      <c r="T397" s="17">
        <v>5994</v>
      </c>
      <c r="U397" s="17">
        <v>56211</v>
      </c>
      <c r="V397" s="17">
        <v>19123</v>
      </c>
      <c r="W397" s="17">
        <v>0</v>
      </c>
      <c r="X397" s="17">
        <v>151148</v>
      </c>
      <c r="Y397" s="17">
        <v>0</v>
      </c>
      <c r="Z397" s="17">
        <v>0</v>
      </c>
      <c r="AA397" s="17">
        <v>0</v>
      </c>
      <c r="AB397" s="17">
        <v>0</v>
      </c>
      <c r="AC397" s="17">
        <v>18675517</v>
      </c>
    </row>
    <row r="398" spans="1:29" x14ac:dyDescent="0.3">
      <c r="A398" s="15" t="s">
        <v>789</v>
      </c>
      <c r="B398" s="14" t="s">
        <v>790</v>
      </c>
      <c r="C398" s="14">
        <v>1</v>
      </c>
      <c r="D398" s="14">
        <v>0</v>
      </c>
      <c r="E398" s="17">
        <v>18539370</v>
      </c>
      <c r="F398" s="17">
        <v>0</v>
      </c>
      <c r="G398" s="17">
        <v>198267</v>
      </c>
      <c r="H398" s="17">
        <v>7802</v>
      </c>
      <c r="I398" s="17">
        <v>2317735</v>
      </c>
      <c r="J398" s="17">
        <v>3924345</v>
      </c>
      <c r="K398" s="17">
        <v>0</v>
      </c>
      <c r="L398" s="17">
        <v>0</v>
      </c>
      <c r="M398" s="17">
        <v>0</v>
      </c>
      <c r="N398" s="17">
        <v>0</v>
      </c>
      <c r="O398" s="17">
        <v>0</v>
      </c>
      <c r="P398" s="17">
        <v>2167664</v>
      </c>
      <c r="Q398" s="17">
        <v>238688</v>
      </c>
      <c r="R398" s="17">
        <v>746382</v>
      </c>
      <c r="S398" s="17">
        <v>20762</v>
      </c>
      <c r="T398" s="17">
        <v>8663</v>
      </c>
      <c r="U398" s="17">
        <v>80443</v>
      </c>
      <c r="V398" s="17">
        <v>27839</v>
      </c>
      <c r="W398" s="17">
        <v>0</v>
      </c>
      <c r="X398" s="17">
        <v>266457</v>
      </c>
      <c r="Y398" s="17">
        <v>0</v>
      </c>
      <c r="Z398" s="17">
        <v>0</v>
      </c>
      <c r="AA398" s="17">
        <v>0</v>
      </c>
      <c r="AB398" s="17">
        <v>0</v>
      </c>
      <c r="AC398" s="17">
        <v>28544417</v>
      </c>
    </row>
    <row r="399" spans="1:29" x14ac:dyDescent="0.3">
      <c r="A399" s="15" t="s">
        <v>791</v>
      </c>
      <c r="B399" s="14" t="s">
        <v>792</v>
      </c>
      <c r="C399" s="14">
        <v>1</v>
      </c>
      <c r="D399" s="14">
        <v>0</v>
      </c>
      <c r="E399" s="17">
        <v>6998027</v>
      </c>
      <c r="F399" s="17">
        <v>0</v>
      </c>
      <c r="G399" s="17">
        <v>80523</v>
      </c>
      <c r="H399" s="17">
        <v>17414</v>
      </c>
      <c r="I399" s="17">
        <v>898767</v>
      </c>
      <c r="J399" s="17">
        <v>1634051</v>
      </c>
      <c r="K399" s="17">
        <v>0</v>
      </c>
      <c r="L399" s="17">
        <v>0</v>
      </c>
      <c r="M399" s="17">
        <v>0</v>
      </c>
      <c r="N399" s="17">
        <v>0</v>
      </c>
      <c r="O399" s="17">
        <v>0</v>
      </c>
      <c r="P399" s="17">
        <v>651896</v>
      </c>
      <c r="Q399" s="17">
        <v>131009</v>
      </c>
      <c r="R399" s="17">
        <v>60716</v>
      </c>
      <c r="S399" s="17">
        <v>8748</v>
      </c>
      <c r="T399" s="17">
        <v>3650</v>
      </c>
      <c r="U399" s="17">
        <v>33552</v>
      </c>
      <c r="V399" s="17">
        <v>10797</v>
      </c>
      <c r="W399" s="17">
        <v>0</v>
      </c>
      <c r="X399" s="17">
        <v>635410</v>
      </c>
      <c r="Y399" s="17">
        <v>0</v>
      </c>
      <c r="Z399" s="17">
        <v>0</v>
      </c>
      <c r="AA399" s="17">
        <v>0</v>
      </c>
      <c r="AB399" s="17">
        <v>0</v>
      </c>
      <c r="AC399" s="17">
        <v>11164560</v>
      </c>
    </row>
    <row r="400" spans="1:29" x14ac:dyDescent="0.3">
      <c r="A400" s="15" t="s">
        <v>793</v>
      </c>
      <c r="B400" s="14" t="s">
        <v>794</v>
      </c>
      <c r="C400" s="14">
        <v>1</v>
      </c>
      <c r="D400" s="14">
        <v>0</v>
      </c>
      <c r="E400" s="17">
        <v>17552870</v>
      </c>
      <c r="F400" s="17">
        <v>0</v>
      </c>
      <c r="G400" s="17">
        <v>0</v>
      </c>
      <c r="H400" s="17">
        <v>8078</v>
      </c>
      <c r="I400" s="17">
        <v>2442950</v>
      </c>
      <c r="J400" s="17">
        <v>3253170</v>
      </c>
      <c r="K400" s="17">
        <v>0</v>
      </c>
      <c r="L400" s="17">
        <v>0</v>
      </c>
      <c r="M400" s="17">
        <v>0</v>
      </c>
      <c r="N400" s="17">
        <v>0</v>
      </c>
      <c r="O400" s="17">
        <v>0</v>
      </c>
      <c r="P400" s="17">
        <v>2557711</v>
      </c>
      <c r="Q400" s="17">
        <v>786574</v>
      </c>
      <c r="R400" s="17">
        <v>163058</v>
      </c>
      <c r="S400" s="17">
        <v>15429</v>
      </c>
      <c r="T400" s="17">
        <v>6438</v>
      </c>
      <c r="U400" s="17">
        <v>60580</v>
      </c>
      <c r="V400" s="17">
        <v>19991</v>
      </c>
      <c r="W400" s="17">
        <v>0</v>
      </c>
      <c r="X400" s="17">
        <v>129009</v>
      </c>
      <c r="Y400" s="17">
        <v>0</v>
      </c>
      <c r="Z400" s="17">
        <v>0</v>
      </c>
      <c r="AA400" s="17">
        <v>0</v>
      </c>
      <c r="AB400" s="17">
        <v>0</v>
      </c>
      <c r="AC400" s="17">
        <v>26995858</v>
      </c>
    </row>
    <row r="401" spans="1:29" x14ac:dyDescent="0.3">
      <c r="A401" s="15" t="s">
        <v>795</v>
      </c>
      <c r="B401" s="14" t="s">
        <v>796</v>
      </c>
      <c r="C401" s="14">
        <v>1</v>
      </c>
      <c r="D401" s="14">
        <v>0</v>
      </c>
      <c r="E401" s="17">
        <v>38606431</v>
      </c>
      <c r="F401" s="17">
        <v>0</v>
      </c>
      <c r="G401" s="17">
        <v>0</v>
      </c>
      <c r="H401" s="17">
        <v>0</v>
      </c>
      <c r="I401" s="17">
        <v>4109913</v>
      </c>
      <c r="J401" s="17">
        <v>3489784</v>
      </c>
      <c r="K401" s="17">
        <v>0</v>
      </c>
      <c r="L401" s="17">
        <v>0</v>
      </c>
      <c r="M401" s="17">
        <v>0</v>
      </c>
      <c r="N401" s="17">
        <v>0</v>
      </c>
      <c r="O401" s="17">
        <v>0</v>
      </c>
      <c r="P401" s="17">
        <v>6526724</v>
      </c>
      <c r="Q401" s="17">
        <v>1632307</v>
      </c>
      <c r="R401" s="17">
        <v>0</v>
      </c>
      <c r="S401" s="17">
        <v>47651</v>
      </c>
      <c r="T401" s="17">
        <v>19881</v>
      </c>
      <c r="U401" s="17">
        <v>187856</v>
      </c>
      <c r="V401" s="17">
        <v>66511</v>
      </c>
      <c r="W401" s="17">
        <v>0</v>
      </c>
      <c r="X401" s="17">
        <v>657280</v>
      </c>
      <c r="Y401" s="17">
        <v>0</v>
      </c>
      <c r="Z401" s="17">
        <v>0</v>
      </c>
      <c r="AA401" s="17">
        <v>0</v>
      </c>
      <c r="AB401" s="17">
        <v>0</v>
      </c>
      <c r="AC401" s="17">
        <v>55344338</v>
      </c>
    </row>
    <row r="402" spans="1:29" x14ac:dyDescent="0.3">
      <c r="A402" s="15" t="s">
        <v>797</v>
      </c>
      <c r="B402" s="14" t="s">
        <v>798</v>
      </c>
      <c r="C402" s="14">
        <v>1</v>
      </c>
      <c r="D402" s="14">
        <v>0</v>
      </c>
      <c r="E402" s="17">
        <v>17577903</v>
      </c>
      <c r="F402" s="17">
        <v>0</v>
      </c>
      <c r="G402" s="17">
        <v>0</v>
      </c>
      <c r="H402" s="17">
        <v>0</v>
      </c>
      <c r="I402" s="17">
        <v>2100064</v>
      </c>
      <c r="J402" s="17">
        <v>4449299</v>
      </c>
      <c r="K402" s="17">
        <v>0</v>
      </c>
      <c r="L402" s="17">
        <v>0</v>
      </c>
      <c r="M402" s="17">
        <v>0</v>
      </c>
      <c r="N402" s="17">
        <v>0</v>
      </c>
      <c r="O402" s="17">
        <v>0</v>
      </c>
      <c r="P402" s="17">
        <v>2215191</v>
      </c>
      <c r="Q402" s="17">
        <v>277703</v>
      </c>
      <c r="R402" s="17">
        <v>91454</v>
      </c>
      <c r="S402" s="17">
        <v>18081</v>
      </c>
      <c r="T402" s="17">
        <v>7544</v>
      </c>
      <c r="U402" s="17">
        <v>72172</v>
      </c>
      <c r="V402" s="17">
        <v>25295</v>
      </c>
      <c r="W402" s="17">
        <v>0</v>
      </c>
      <c r="X402" s="17">
        <v>243526</v>
      </c>
      <c r="Y402" s="17">
        <v>0</v>
      </c>
      <c r="Z402" s="17">
        <v>0</v>
      </c>
      <c r="AA402" s="17">
        <v>0</v>
      </c>
      <c r="AB402" s="17">
        <v>0</v>
      </c>
      <c r="AC402" s="17">
        <v>27078232</v>
      </c>
    </row>
    <row r="403" spans="1:29" x14ac:dyDescent="0.3">
      <c r="A403" s="15" t="s">
        <v>799</v>
      </c>
      <c r="B403" s="14" t="s">
        <v>800</v>
      </c>
      <c r="C403" s="14">
        <v>1</v>
      </c>
      <c r="D403" s="14">
        <v>0</v>
      </c>
      <c r="E403" s="17">
        <v>34004688</v>
      </c>
      <c r="F403" s="17">
        <v>0</v>
      </c>
      <c r="G403" s="17">
        <v>0</v>
      </c>
      <c r="H403" s="17">
        <v>0</v>
      </c>
      <c r="I403" s="17">
        <v>6756416</v>
      </c>
      <c r="J403" s="17">
        <v>2308702</v>
      </c>
      <c r="K403" s="17">
        <v>0</v>
      </c>
      <c r="L403" s="17">
        <v>0</v>
      </c>
      <c r="M403" s="17">
        <v>0</v>
      </c>
      <c r="N403" s="17">
        <v>0</v>
      </c>
      <c r="O403" s="17">
        <v>0</v>
      </c>
      <c r="P403" s="17">
        <v>4940008</v>
      </c>
      <c r="Q403" s="17">
        <v>1703165</v>
      </c>
      <c r="R403" s="17">
        <v>172395</v>
      </c>
      <c r="S403" s="17">
        <v>52730</v>
      </c>
      <c r="T403" s="17">
        <v>22000</v>
      </c>
      <c r="U403" s="17">
        <v>211098</v>
      </c>
      <c r="V403" s="17">
        <v>66614</v>
      </c>
      <c r="W403" s="17">
        <v>0</v>
      </c>
      <c r="X403" s="17">
        <v>372526</v>
      </c>
      <c r="Y403" s="17">
        <v>0</v>
      </c>
      <c r="Z403" s="17">
        <v>0</v>
      </c>
      <c r="AA403" s="17">
        <v>0</v>
      </c>
      <c r="AB403" s="17">
        <v>0</v>
      </c>
      <c r="AC403" s="17">
        <v>50610342</v>
      </c>
    </row>
    <row r="404" spans="1:29" x14ac:dyDescent="0.3">
      <c r="A404" s="15" t="s">
        <v>801</v>
      </c>
      <c r="B404" s="14" t="s">
        <v>802</v>
      </c>
      <c r="C404" s="14">
        <v>1</v>
      </c>
      <c r="D404" s="14">
        <v>0</v>
      </c>
      <c r="E404" s="17">
        <v>21878943</v>
      </c>
      <c r="F404" s="17">
        <v>0</v>
      </c>
      <c r="G404" s="17">
        <v>0</v>
      </c>
      <c r="H404" s="17">
        <v>0</v>
      </c>
      <c r="I404" s="17">
        <v>3703835</v>
      </c>
      <c r="J404" s="17">
        <v>3535646</v>
      </c>
      <c r="K404" s="17">
        <v>0</v>
      </c>
      <c r="L404" s="17">
        <v>0</v>
      </c>
      <c r="M404" s="17">
        <v>0</v>
      </c>
      <c r="N404" s="17">
        <v>0</v>
      </c>
      <c r="O404" s="17">
        <v>0</v>
      </c>
      <c r="P404" s="17">
        <v>3928230</v>
      </c>
      <c r="Q404" s="17">
        <v>908079</v>
      </c>
      <c r="R404" s="17">
        <v>35323</v>
      </c>
      <c r="S404" s="17">
        <v>28043</v>
      </c>
      <c r="T404" s="17">
        <v>11700</v>
      </c>
      <c r="U404" s="17">
        <v>110034</v>
      </c>
      <c r="V404" s="17">
        <v>31394</v>
      </c>
      <c r="W404" s="17">
        <v>0</v>
      </c>
      <c r="X404" s="17">
        <v>338395</v>
      </c>
      <c r="Y404" s="17">
        <v>0</v>
      </c>
      <c r="Z404" s="17">
        <v>0</v>
      </c>
      <c r="AA404" s="17">
        <v>0</v>
      </c>
      <c r="AB404" s="17">
        <v>0</v>
      </c>
      <c r="AC404" s="17">
        <v>34509622</v>
      </c>
    </row>
    <row r="405" spans="1:29" x14ac:dyDescent="0.3">
      <c r="A405" s="15" t="s">
        <v>803</v>
      </c>
      <c r="B405" s="14" t="s">
        <v>804</v>
      </c>
      <c r="C405" s="14">
        <v>1</v>
      </c>
      <c r="D405" s="14">
        <v>0</v>
      </c>
      <c r="E405" s="17">
        <v>28720639</v>
      </c>
      <c r="F405" s="17">
        <v>0</v>
      </c>
      <c r="G405" s="17">
        <v>0</v>
      </c>
      <c r="H405" s="17">
        <v>34927</v>
      </c>
      <c r="I405" s="17">
        <v>3456207</v>
      </c>
      <c r="J405" s="17">
        <v>4719783</v>
      </c>
      <c r="K405" s="17">
        <v>0</v>
      </c>
      <c r="L405" s="17">
        <v>0</v>
      </c>
      <c r="M405" s="17">
        <v>0</v>
      </c>
      <c r="N405" s="17">
        <v>0</v>
      </c>
      <c r="O405" s="17">
        <v>0</v>
      </c>
      <c r="P405" s="17">
        <v>6044349</v>
      </c>
      <c r="Q405" s="17">
        <v>675255</v>
      </c>
      <c r="R405" s="17">
        <v>130334</v>
      </c>
      <c r="S405" s="17">
        <v>56445</v>
      </c>
      <c r="T405" s="17">
        <v>23550</v>
      </c>
      <c r="U405" s="17">
        <v>218612</v>
      </c>
      <c r="V405" s="17">
        <v>71945</v>
      </c>
      <c r="W405" s="17">
        <v>0</v>
      </c>
      <c r="X405" s="17">
        <v>1080343</v>
      </c>
      <c r="Y405" s="17">
        <v>0</v>
      </c>
      <c r="Z405" s="17">
        <v>0</v>
      </c>
      <c r="AA405" s="17">
        <v>0</v>
      </c>
      <c r="AB405" s="17">
        <v>0</v>
      </c>
      <c r="AC405" s="17">
        <v>45232389</v>
      </c>
    </row>
    <row r="406" spans="1:29" x14ac:dyDescent="0.3">
      <c r="A406" s="15" t="s">
        <v>805</v>
      </c>
      <c r="B406" s="14" t="s">
        <v>806</v>
      </c>
      <c r="C406" s="14">
        <v>1</v>
      </c>
      <c r="D406" s="14">
        <v>0</v>
      </c>
      <c r="E406" s="17">
        <v>11828915</v>
      </c>
      <c r="F406" s="17">
        <v>0</v>
      </c>
      <c r="G406" s="17">
        <v>0</v>
      </c>
      <c r="H406" s="17">
        <v>10751</v>
      </c>
      <c r="I406" s="17">
        <v>1104999</v>
      </c>
      <c r="J406" s="17">
        <v>2333440</v>
      </c>
      <c r="K406" s="17">
        <v>0</v>
      </c>
      <c r="L406" s="17">
        <v>0</v>
      </c>
      <c r="M406" s="17">
        <v>0</v>
      </c>
      <c r="N406" s="17">
        <v>0</v>
      </c>
      <c r="O406" s="17">
        <v>0</v>
      </c>
      <c r="P406" s="17">
        <v>1927179</v>
      </c>
      <c r="Q406" s="17">
        <v>653820</v>
      </c>
      <c r="R406" s="17">
        <v>0</v>
      </c>
      <c r="S406" s="17">
        <v>13662</v>
      </c>
      <c r="T406" s="17">
        <v>5700</v>
      </c>
      <c r="U406" s="17">
        <v>52658</v>
      </c>
      <c r="V406" s="17">
        <v>17766</v>
      </c>
      <c r="W406" s="17">
        <v>0</v>
      </c>
      <c r="X406" s="17">
        <v>204691</v>
      </c>
      <c r="Y406" s="17">
        <v>0</v>
      </c>
      <c r="Z406" s="17">
        <v>0</v>
      </c>
      <c r="AA406" s="17">
        <v>0</v>
      </c>
      <c r="AB406" s="17">
        <v>0</v>
      </c>
      <c r="AC406" s="17">
        <v>18153581</v>
      </c>
    </row>
    <row r="407" spans="1:29" x14ac:dyDescent="0.3">
      <c r="A407" s="15" t="s">
        <v>807</v>
      </c>
      <c r="B407" s="14" t="s">
        <v>808</v>
      </c>
      <c r="C407" s="14">
        <v>1</v>
      </c>
      <c r="D407" s="14">
        <v>0</v>
      </c>
      <c r="E407" s="17">
        <v>11610394</v>
      </c>
      <c r="F407" s="17">
        <v>0</v>
      </c>
      <c r="G407" s="17">
        <v>250743</v>
      </c>
      <c r="H407" s="17">
        <v>0</v>
      </c>
      <c r="I407" s="17">
        <v>1700481</v>
      </c>
      <c r="J407" s="17">
        <v>534976</v>
      </c>
      <c r="K407" s="17">
        <v>0</v>
      </c>
      <c r="L407" s="17">
        <v>0</v>
      </c>
      <c r="M407" s="17">
        <v>0</v>
      </c>
      <c r="N407" s="17">
        <v>0</v>
      </c>
      <c r="O407" s="17">
        <v>0</v>
      </c>
      <c r="P407" s="17">
        <v>1252734</v>
      </c>
      <c r="Q407" s="17">
        <v>109027</v>
      </c>
      <c r="R407" s="17">
        <v>26184</v>
      </c>
      <c r="S407" s="17">
        <v>11535</v>
      </c>
      <c r="T407" s="17">
        <v>4813</v>
      </c>
      <c r="U407" s="17">
        <v>44154</v>
      </c>
      <c r="V407" s="17">
        <v>12485</v>
      </c>
      <c r="W407" s="17">
        <v>0</v>
      </c>
      <c r="X407" s="17">
        <v>155357</v>
      </c>
      <c r="Y407" s="17">
        <v>0</v>
      </c>
      <c r="Z407" s="17">
        <v>0</v>
      </c>
      <c r="AA407" s="17">
        <v>0</v>
      </c>
      <c r="AB407" s="17">
        <v>0</v>
      </c>
      <c r="AC407" s="17">
        <v>15712883</v>
      </c>
    </row>
    <row r="408" spans="1:29" x14ac:dyDescent="0.3">
      <c r="A408" s="15" t="s">
        <v>809</v>
      </c>
      <c r="B408" s="14" t="s">
        <v>810</v>
      </c>
      <c r="C408" s="14">
        <v>1</v>
      </c>
      <c r="D408" s="14">
        <v>0</v>
      </c>
      <c r="E408" s="17">
        <v>19104572</v>
      </c>
      <c r="F408" s="17">
        <v>0</v>
      </c>
      <c r="G408" s="17">
        <v>0</v>
      </c>
      <c r="H408" s="17">
        <v>51617</v>
      </c>
      <c r="I408" s="17">
        <v>2429626</v>
      </c>
      <c r="J408" s="17">
        <v>4876096</v>
      </c>
      <c r="K408" s="17">
        <v>0</v>
      </c>
      <c r="L408" s="17">
        <v>0</v>
      </c>
      <c r="M408" s="17">
        <v>0</v>
      </c>
      <c r="N408" s="17">
        <v>0</v>
      </c>
      <c r="O408" s="17">
        <v>0</v>
      </c>
      <c r="P408" s="17">
        <v>2651758</v>
      </c>
      <c r="Q408" s="17">
        <v>378828</v>
      </c>
      <c r="R408" s="17">
        <v>0</v>
      </c>
      <c r="S408" s="17">
        <v>25002</v>
      </c>
      <c r="T408" s="17">
        <v>10431</v>
      </c>
      <c r="U408" s="17">
        <v>99957</v>
      </c>
      <c r="V408" s="17">
        <v>31948</v>
      </c>
      <c r="W408" s="17">
        <v>0</v>
      </c>
      <c r="X408" s="17">
        <v>224979</v>
      </c>
      <c r="Y408" s="17">
        <v>22892</v>
      </c>
      <c r="Z408" s="17">
        <v>0</v>
      </c>
      <c r="AA408" s="17">
        <v>0</v>
      </c>
      <c r="AB408" s="17">
        <v>0</v>
      </c>
      <c r="AC408" s="17">
        <v>29907706</v>
      </c>
    </row>
    <row r="409" spans="1:29" x14ac:dyDescent="0.3">
      <c r="A409" s="15" t="s">
        <v>811</v>
      </c>
      <c r="B409" s="14" t="s">
        <v>812</v>
      </c>
      <c r="C409" s="14">
        <v>1</v>
      </c>
      <c r="D409" s="14">
        <v>0</v>
      </c>
      <c r="E409" s="17">
        <v>4887262</v>
      </c>
      <c r="F409" s="17">
        <v>0</v>
      </c>
      <c r="G409" s="17">
        <v>0</v>
      </c>
      <c r="H409" s="17">
        <v>0</v>
      </c>
      <c r="I409" s="17">
        <v>761567</v>
      </c>
      <c r="J409" s="17">
        <v>1011637</v>
      </c>
      <c r="K409" s="17">
        <v>97195</v>
      </c>
      <c r="L409" s="17">
        <v>0</v>
      </c>
      <c r="M409" s="17">
        <v>0</v>
      </c>
      <c r="N409" s="17">
        <v>0</v>
      </c>
      <c r="O409" s="17">
        <v>0</v>
      </c>
      <c r="P409" s="17">
        <v>670690</v>
      </c>
      <c r="Q409" s="17">
        <v>53289</v>
      </c>
      <c r="R409" s="17">
        <v>0</v>
      </c>
      <c r="S409" s="17">
        <v>4869</v>
      </c>
      <c r="T409" s="17">
        <v>2031</v>
      </c>
      <c r="U409" s="17">
        <v>20096</v>
      </c>
      <c r="V409" s="17">
        <v>5506</v>
      </c>
      <c r="W409" s="17">
        <v>0</v>
      </c>
      <c r="X409" s="17">
        <v>201940</v>
      </c>
      <c r="Y409" s="17">
        <v>0</v>
      </c>
      <c r="Z409" s="17">
        <v>0</v>
      </c>
      <c r="AA409" s="17">
        <v>0</v>
      </c>
      <c r="AB409" s="17">
        <v>0</v>
      </c>
      <c r="AC409" s="17">
        <v>7716082</v>
      </c>
    </row>
    <row r="410" spans="1:29" x14ac:dyDescent="0.3">
      <c r="A410" s="15" t="s">
        <v>813</v>
      </c>
      <c r="B410" s="14" t="s">
        <v>814</v>
      </c>
      <c r="C410" s="14">
        <v>1</v>
      </c>
      <c r="D410" s="14">
        <v>0</v>
      </c>
      <c r="E410" s="17">
        <v>5395984</v>
      </c>
      <c r="F410" s="17">
        <v>0</v>
      </c>
      <c r="G410" s="17">
        <v>0</v>
      </c>
      <c r="H410" s="17">
        <v>0</v>
      </c>
      <c r="I410" s="17">
        <v>563298</v>
      </c>
      <c r="J410" s="17">
        <v>567006</v>
      </c>
      <c r="K410" s="17">
        <v>0</v>
      </c>
      <c r="L410" s="17">
        <v>0</v>
      </c>
      <c r="M410" s="17">
        <v>0</v>
      </c>
      <c r="N410" s="17">
        <v>0</v>
      </c>
      <c r="O410" s="17">
        <v>0</v>
      </c>
      <c r="P410" s="17">
        <v>698932</v>
      </c>
      <c r="Q410" s="17">
        <v>12024</v>
      </c>
      <c r="R410" s="17">
        <v>124717</v>
      </c>
      <c r="S410" s="17">
        <v>5363</v>
      </c>
      <c r="T410" s="17">
        <v>2238</v>
      </c>
      <c r="U410" s="17">
        <v>20155</v>
      </c>
      <c r="V410" s="17">
        <v>5891</v>
      </c>
      <c r="W410" s="17">
        <v>0</v>
      </c>
      <c r="X410" s="17">
        <v>66750</v>
      </c>
      <c r="Y410" s="17">
        <v>0</v>
      </c>
      <c r="Z410" s="17">
        <v>0</v>
      </c>
      <c r="AA410" s="17">
        <v>0</v>
      </c>
      <c r="AB410" s="17">
        <v>0</v>
      </c>
      <c r="AC410" s="17">
        <v>7462358</v>
      </c>
    </row>
    <row r="411" spans="1:29" x14ac:dyDescent="0.3">
      <c r="A411" s="15" t="s">
        <v>815</v>
      </c>
      <c r="B411" s="14" t="s">
        <v>816</v>
      </c>
      <c r="C411" s="14">
        <v>1</v>
      </c>
      <c r="D411" s="14">
        <v>0</v>
      </c>
      <c r="E411" s="17">
        <v>4363803</v>
      </c>
      <c r="F411" s="17">
        <v>0</v>
      </c>
      <c r="G411" s="17">
        <v>0</v>
      </c>
      <c r="H411" s="17">
        <v>0</v>
      </c>
      <c r="I411" s="17">
        <v>652311</v>
      </c>
      <c r="J411" s="17">
        <v>1412247</v>
      </c>
      <c r="K411" s="17">
        <v>0</v>
      </c>
      <c r="L411" s="17">
        <v>0</v>
      </c>
      <c r="M411" s="17">
        <v>0</v>
      </c>
      <c r="N411" s="17">
        <v>0</v>
      </c>
      <c r="O411" s="17">
        <v>0</v>
      </c>
      <c r="P411" s="17">
        <v>505199</v>
      </c>
      <c r="Q411" s="17">
        <v>79673</v>
      </c>
      <c r="R411" s="17">
        <v>96430</v>
      </c>
      <c r="S411" s="17">
        <v>4689</v>
      </c>
      <c r="T411" s="17">
        <v>1956</v>
      </c>
      <c r="U411" s="17">
        <v>18349</v>
      </c>
      <c r="V411" s="17">
        <v>5461</v>
      </c>
      <c r="W411" s="17">
        <v>0</v>
      </c>
      <c r="X411" s="17">
        <v>183500</v>
      </c>
      <c r="Y411" s="17">
        <v>0</v>
      </c>
      <c r="Z411" s="17">
        <v>0</v>
      </c>
      <c r="AA411" s="17">
        <v>0</v>
      </c>
      <c r="AB411" s="17">
        <v>0</v>
      </c>
      <c r="AC411" s="17">
        <v>7323618</v>
      </c>
    </row>
    <row r="412" spans="1:29" x14ac:dyDescent="0.3">
      <c r="A412" s="15" t="s">
        <v>817</v>
      </c>
      <c r="B412" s="14" t="s">
        <v>818</v>
      </c>
      <c r="C412" s="14">
        <v>1</v>
      </c>
      <c r="D412" s="14">
        <v>0</v>
      </c>
      <c r="E412" s="17">
        <v>3574250</v>
      </c>
      <c r="F412" s="17">
        <v>0</v>
      </c>
      <c r="G412" s="17">
        <v>0</v>
      </c>
      <c r="H412" s="17">
        <v>0</v>
      </c>
      <c r="I412" s="17">
        <v>572718</v>
      </c>
      <c r="J412" s="17">
        <v>709208</v>
      </c>
      <c r="K412" s="17">
        <v>0</v>
      </c>
      <c r="L412" s="17">
        <v>0</v>
      </c>
      <c r="M412" s="17">
        <v>0</v>
      </c>
      <c r="N412" s="17">
        <v>0</v>
      </c>
      <c r="O412" s="17">
        <v>0</v>
      </c>
      <c r="P412" s="17">
        <v>619541</v>
      </c>
      <c r="Q412" s="17">
        <v>20005</v>
      </c>
      <c r="R412" s="17">
        <v>235259</v>
      </c>
      <c r="S412" s="17">
        <v>4329</v>
      </c>
      <c r="T412" s="17">
        <v>1806</v>
      </c>
      <c r="U412" s="17">
        <v>17242</v>
      </c>
      <c r="V412" s="17">
        <v>4762</v>
      </c>
      <c r="W412" s="17">
        <v>0</v>
      </c>
      <c r="X412" s="17">
        <v>65489</v>
      </c>
      <c r="Y412" s="17">
        <v>2008</v>
      </c>
      <c r="Z412" s="17">
        <v>0</v>
      </c>
      <c r="AA412" s="17">
        <v>0</v>
      </c>
      <c r="AB412" s="17">
        <v>0</v>
      </c>
      <c r="AC412" s="17">
        <v>5826617</v>
      </c>
    </row>
    <row r="413" spans="1:29" x14ac:dyDescent="0.3">
      <c r="A413" s="15" t="s">
        <v>819</v>
      </c>
      <c r="B413" s="14" t="s">
        <v>820</v>
      </c>
      <c r="C413" s="14">
        <v>1</v>
      </c>
      <c r="D413" s="14">
        <v>0</v>
      </c>
      <c r="E413" s="17">
        <v>4303519</v>
      </c>
      <c r="F413" s="17">
        <v>0</v>
      </c>
      <c r="G413" s="17">
        <v>0</v>
      </c>
      <c r="H413" s="17">
        <v>0</v>
      </c>
      <c r="I413" s="17">
        <v>493095</v>
      </c>
      <c r="J413" s="17">
        <v>205470</v>
      </c>
      <c r="K413" s="17">
        <v>0</v>
      </c>
      <c r="L413" s="17">
        <v>0</v>
      </c>
      <c r="M413" s="17">
        <v>0</v>
      </c>
      <c r="N413" s="17">
        <v>0</v>
      </c>
      <c r="O413" s="17">
        <v>0</v>
      </c>
      <c r="P413" s="17">
        <v>501383</v>
      </c>
      <c r="Q413" s="17">
        <v>5237</v>
      </c>
      <c r="R413" s="17">
        <v>0</v>
      </c>
      <c r="S413" s="17">
        <v>5438</v>
      </c>
      <c r="T413" s="17">
        <v>2269</v>
      </c>
      <c r="U413" s="17">
        <v>20854</v>
      </c>
      <c r="V413" s="17">
        <v>5235</v>
      </c>
      <c r="W413" s="17">
        <v>0</v>
      </c>
      <c r="X413" s="17">
        <v>59175</v>
      </c>
      <c r="Y413" s="17">
        <v>0</v>
      </c>
      <c r="Z413" s="17">
        <v>0</v>
      </c>
      <c r="AA413" s="17">
        <v>0</v>
      </c>
      <c r="AB413" s="17">
        <v>0</v>
      </c>
      <c r="AC413" s="17">
        <v>5601675</v>
      </c>
    </row>
    <row r="414" spans="1:29" x14ac:dyDescent="0.3">
      <c r="A414" s="15" t="s">
        <v>821</v>
      </c>
      <c r="B414" s="14" t="s">
        <v>822</v>
      </c>
      <c r="C414" s="14">
        <v>1</v>
      </c>
      <c r="D414" s="14">
        <v>0</v>
      </c>
      <c r="E414" s="17">
        <v>4740010</v>
      </c>
      <c r="F414" s="17">
        <v>0</v>
      </c>
      <c r="G414" s="17">
        <v>0</v>
      </c>
      <c r="H414" s="17">
        <v>10747</v>
      </c>
      <c r="I414" s="17">
        <v>650112</v>
      </c>
      <c r="J414" s="17">
        <v>432096</v>
      </c>
      <c r="K414" s="17">
        <v>0</v>
      </c>
      <c r="L414" s="17">
        <v>0</v>
      </c>
      <c r="M414" s="17">
        <v>0</v>
      </c>
      <c r="N414" s="17">
        <v>0</v>
      </c>
      <c r="O414" s="17">
        <v>0</v>
      </c>
      <c r="P414" s="17">
        <v>622063</v>
      </c>
      <c r="Q414" s="17">
        <v>26517</v>
      </c>
      <c r="R414" s="17">
        <v>128624</v>
      </c>
      <c r="S414" s="17">
        <v>4644</v>
      </c>
      <c r="T414" s="17">
        <v>1938</v>
      </c>
      <c r="U414" s="17">
        <v>17708</v>
      </c>
      <c r="V414" s="17">
        <v>5206</v>
      </c>
      <c r="W414" s="17">
        <v>0</v>
      </c>
      <c r="X414" s="17">
        <v>90166</v>
      </c>
      <c r="Y414" s="17">
        <v>0</v>
      </c>
      <c r="Z414" s="17">
        <v>0</v>
      </c>
      <c r="AA414" s="17">
        <v>0</v>
      </c>
      <c r="AB414" s="17">
        <v>0</v>
      </c>
      <c r="AC414" s="17">
        <v>6729831</v>
      </c>
    </row>
    <row r="415" spans="1:29" x14ac:dyDescent="0.3">
      <c r="A415" s="15" t="s">
        <v>823</v>
      </c>
      <c r="B415" s="14" t="s">
        <v>824</v>
      </c>
      <c r="C415" s="14">
        <v>1</v>
      </c>
      <c r="D415" s="14">
        <v>0</v>
      </c>
      <c r="E415" s="17">
        <v>11801392</v>
      </c>
      <c r="F415" s="17">
        <v>0</v>
      </c>
      <c r="G415" s="17">
        <v>0</v>
      </c>
      <c r="H415" s="17">
        <v>1572</v>
      </c>
      <c r="I415" s="17">
        <v>1108114</v>
      </c>
      <c r="J415" s="17">
        <v>2753874</v>
      </c>
      <c r="K415" s="17">
        <v>0</v>
      </c>
      <c r="L415" s="17">
        <v>0</v>
      </c>
      <c r="M415" s="17">
        <v>0</v>
      </c>
      <c r="N415" s="17">
        <v>0</v>
      </c>
      <c r="O415" s="17">
        <v>0</v>
      </c>
      <c r="P415" s="17">
        <v>1748561</v>
      </c>
      <c r="Q415" s="17">
        <v>140579</v>
      </c>
      <c r="R415" s="17">
        <v>628847</v>
      </c>
      <c r="S415" s="17">
        <v>24807</v>
      </c>
      <c r="T415" s="17">
        <v>10350</v>
      </c>
      <c r="U415" s="17">
        <v>99549</v>
      </c>
      <c r="V415" s="17">
        <v>27091</v>
      </c>
      <c r="W415" s="17">
        <v>0</v>
      </c>
      <c r="X415" s="17">
        <v>275283</v>
      </c>
      <c r="Y415" s="17">
        <v>0</v>
      </c>
      <c r="Z415" s="17">
        <v>0</v>
      </c>
      <c r="AA415" s="17">
        <v>0</v>
      </c>
      <c r="AB415" s="17">
        <v>0</v>
      </c>
      <c r="AC415" s="17">
        <v>18620019</v>
      </c>
    </row>
    <row r="416" spans="1:29" x14ac:dyDescent="0.3">
      <c r="A416" s="15" t="s">
        <v>825</v>
      </c>
      <c r="B416" s="14" t="s">
        <v>826</v>
      </c>
      <c r="C416" s="14">
        <v>1</v>
      </c>
      <c r="D416" s="14">
        <v>0</v>
      </c>
      <c r="E416" s="17">
        <v>9934908</v>
      </c>
      <c r="F416" s="17">
        <v>0</v>
      </c>
      <c r="G416" s="17">
        <v>0</v>
      </c>
      <c r="H416" s="17">
        <v>0</v>
      </c>
      <c r="I416" s="17">
        <v>1380183</v>
      </c>
      <c r="J416" s="17">
        <v>1987961</v>
      </c>
      <c r="K416" s="17">
        <v>0</v>
      </c>
      <c r="L416" s="17">
        <v>0</v>
      </c>
      <c r="M416" s="17">
        <v>0</v>
      </c>
      <c r="N416" s="17">
        <v>0</v>
      </c>
      <c r="O416" s="17">
        <v>0</v>
      </c>
      <c r="P416" s="17">
        <v>1715255</v>
      </c>
      <c r="Q416" s="17">
        <v>64674</v>
      </c>
      <c r="R416" s="17">
        <v>96604</v>
      </c>
      <c r="S416" s="17">
        <v>13617</v>
      </c>
      <c r="T416" s="17">
        <v>5681</v>
      </c>
      <c r="U416" s="17">
        <v>47823</v>
      </c>
      <c r="V416" s="17">
        <v>16894</v>
      </c>
      <c r="W416" s="17">
        <v>0</v>
      </c>
      <c r="X416" s="17">
        <v>187200</v>
      </c>
      <c r="Y416" s="17">
        <v>0</v>
      </c>
      <c r="Z416" s="17">
        <v>0</v>
      </c>
      <c r="AA416" s="17">
        <v>0</v>
      </c>
      <c r="AB416" s="17">
        <v>0</v>
      </c>
      <c r="AC416" s="17">
        <v>15450800</v>
      </c>
    </row>
    <row r="417" spans="1:29" x14ac:dyDescent="0.3">
      <c r="A417" s="15" t="s">
        <v>827</v>
      </c>
      <c r="B417" s="14" t="s">
        <v>828</v>
      </c>
      <c r="C417" s="14">
        <v>1</v>
      </c>
      <c r="D417" s="14">
        <v>0</v>
      </c>
      <c r="E417" s="17">
        <v>4501030</v>
      </c>
      <c r="F417" s="17">
        <v>0</v>
      </c>
      <c r="G417" s="17">
        <v>0</v>
      </c>
      <c r="H417" s="17">
        <v>0</v>
      </c>
      <c r="I417" s="17">
        <v>402887</v>
      </c>
      <c r="J417" s="17">
        <v>845780</v>
      </c>
      <c r="K417" s="17">
        <v>0</v>
      </c>
      <c r="L417" s="17">
        <v>0</v>
      </c>
      <c r="M417" s="17">
        <v>0</v>
      </c>
      <c r="N417" s="17">
        <v>0</v>
      </c>
      <c r="O417" s="17">
        <v>0</v>
      </c>
      <c r="P417" s="17">
        <v>534479</v>
      </c>
      <c r="Q417" s="17">
        <v>27236</v>
      </c>
      <c r="R417" s="17">
        <v>167097</v>
      </c>
      <c r="S417" s="17">
        <v>12239</v>
      </c>
      <c r="T417" s="17">
        <v>5106</v>
      </c>
      <c r="U417" s="17">
        <v>46658</v>
      </c>
      <c r="V417" s="17">
        <v>6149</v>
      </c>
      <c r="W417" s="17">
        <v>0</v>
      </c>
      <c r="X417" s="17">
        <v>108000</v>
      </c>
      <c r="Y417" s="17">
        <v>7620</v>
      </c>
      <c r="Z417" s="17">
        <v>0</v>
      </c>
      <c r="AA417" s="17">
        <v>0</v>
      </c>
      <c r="AB417" s="17">
        <v>0</v>
      </c>
      <c r="AC417" s="17">
        <v>6664281</v>
      </c>
    </row>
    <row r="418" spans="1:29" x14ac:dyDescent="0.3">
      <c r="A418" s="15" t="s">
        <v>829</v>
      </c>
      <c r="B418" s="14" t="s">
        <v>830</v>
      </c>
      <c r="C418" s="14">
        <v>1</v>
      </c>
      <c r="D418" s="14">
        <v>0</v>
      </c>
      <c r="E418" s="17">
        <v>5322260</v>
      </c>
      <c r="F418" s="17">
        <v>0</v>
      </c>
      <c r="G418" s="17">
        <v>0</v>
      </c>
      <c r="H418" s="17">
        <v>0</v>
      </c>
      <c r="I418" s="17">
        <v>547972</v>
      </c>
      <c r="J418" s="17">
        <v>674756</v>
      </c>
      <c r="K418" s="17">
        <v>0</v>
      </c>
      <c r="L418" s="17">
        <v>0</v>
      </c>
      <c r="M418" s="17">
        <v>0</v>
      </c>
      <c r="N418" s="17">
        <v>0</v>
      </c>
      <c r="O418" s="17">
        <v>0</v>
      </c>
      <c r="P418" s="17">
        <v>660346</v>
      </c>
      <c r="Q418" s="17">
        <v>294</v>
      </c>
      <c r="R418" s="17">
        <v>0</v>
      </c>
      <c r="S418" s="17">
        <v>6172</v>
      </c>
      <c r="T418" s="17">
        <v>2575</v>
      </c>
      <c r="U418" s="17">
        <v>23533</v>
      </c>
      <c r="V418" s="17">
        <v>5822</v>
      </c>
      <c r="W418" s="17">
        <v>0</v>
      </c>
      <c r="X418" s="17">
        <v>78810</v>
      </c>
      <c r="Y418" s="17">
        <v>0</v>
      </c>
      <c r="Z418" s="17">
        <v>0</v>
      </c>
      <c r="AA418" s="17">
        <v>0</v>
      </c>
      <c r="AB418" s="17">
        <v>0</v>
      </c>
      <c r="AC418" s="17">
        <v>7322540</v>
      </c>
    </row>
    <row r="419" spans="1:29" x14ac:dyDescent="0.3">
      <c r="A419" s="15" t="s">
        <v>831</v>
      </c>
      <c r="B419" s="14" t="s">
        <v>832</v>
      </c>
      <c r="C419" s="14">
        <v>1</v>
      </c>
      <c r="D419" s="14">
        <v>0</v>
      </c>
      <c r="E419" s="17">
        <v>5475371</v>
      </c>
      <c r="F419" s="17">
        <v>0</v>
      </c>
      <c r="G419" s="17">
        <v>148902</v>
      </c>
      <c r="H419" s="17">
        <v>0</v>
      </c>
      <c r="I419" s="17">
        <v>677206</v>
      </c>
      <c r="J419" s="17">
        <v>694644</v>
      </c>
      <c r="K419" s="17">
        <v>120395</v>
      </c>
      <c r="L419" s="17">
        <v>0</v>
      </c>
      <c r="M419" s="17">
        <v>0</v>
      </c>
      <c r="N419" s="17">
        <v>0</v>
      </c>
      <c r="O419" s="17">
        <v>0</v>
      </c>
      <c r="P419" s="17">
        <v>408341</v>
      </c>
      <c r="Q419" s="17">
        <v>12413</v>
      </c>
      <c r="R419" s="17">
        <v>257963</v>
      </c>
      <c r="S419" s="17">
        <v>6352</v>
      </c>
      <c r="T419" s="17">
        <v>2650</v>
      </c>
      <c r="U419" s="17">
        <v>25106</v>
      </c>
      <c r="V419" s="17">
        <v>4945</v>
      </c>
      <c r="W419" s="17">
        <v>0</v>
      </c>
      <c r="X419" s="17">
        <v>71973</v>
      </c>
      <c r="Y419" s="17">
        <v>0</v>
      </c>
      <c r="Z419" s="17">
        <v>0</v>
      </c>
      <c r="AA419" s="17">
        <v>0</v>
      </c>
      <c r="AB419" s="17">
        <v>0</v>
      </c>
      <c r="AC419" s="17">
        <v>7906261</v>
      </c>
    </row>
    <row r="420" spans="1:29" x14ac:dyDescent="0.3">
      <c r="A420" s="15" t="s">
        <v>833</v>
      </c>
      <c r="B420" s="14" t="s">
        <v>834</v>
      </c>
      <c r="C420" s="14">
        <v>1</v>
      </c>
      <c r="D420" s="14">
        <v>0</v>
      </c>
      <c r="E420" s="17">
        <v>3984588</v>
      </c>
      <c r="F420" s="17">
        <v>0</v>
      </c>
      <c r="G420" s="17">
        <v>0</v>
      </c>
      <c r="H420" s="17">
        <v>0</v>
      </c>
      <c r="I420" s="17">
        <v>705460</v>
      </c>
      <c r="J420" s="17">
        <v>2091367</v>
      </c>
      <c r="K420" s="17">
        <v>0</v>
      </c>
      <c r="L420" s="17">
        <v>0</v>
      </c>
      <c r="M420" s="17">
        <v>0</v>
      </c>
      <c r="N420" s="17">
        <v>0</v>
      </c>
      <c r="O420" s="17">
        <v>0</v>
      </c>
      <c r="P420" s="17">
        <v>634234</v>
      </c>
      <c r="Q420" s="17">
        <v>41227</v>
      </c>
      <c r="R420" s="17">
        <v>35141</v>
      </c>
      <c r="S420" s="17">
        <v>4973</v>
      </c>
      <c r="T420" s="17">
        <v>2075</v>
      </c>
      <c r="U420" s="17">
        <v>19048</v>
      </c>
      <c r="V420" s="17">
        <v>5519</v>
      </c>
      <c r="W420" s="17">
        <v>0</v>
      </c>
      <c r="X420" s="17">
        <v>76781</v>
      </c>
      <c r="Y420" s="17">
        <v>0</v>
      </c>
      <c r="Z420" s="17">
        <v>0</v>
      </c>
      <c r="AA420" s="17">
        <v>0</v>
      </c>
      <c r="AB420" s="17">
        <v>0</v>
      </c>
      <c r="AC420" s="17">
        <v>7600413</v>
      </c>
    </row>
    <row r="421" spans="1:29" x14ac:dyDescent="0.3">
      <c r="A421" s="15" t="s">
        <v>835</v>
      </c>
      <c r="B421" s="14" t="s">
        <v>836</v>
      </c>
      <c r="C421" s="14">
        <v>1</v>
      </c>
      <c r="D421" s="14">
        <v>0</v>
      </c>
      <c r="E421" s="17">
        <v>21473025</v>
      </c>
      <c r="F421" s="17">
        <v>0</v>
      </c>
      <c r="G421" s="17">
        <v>1391526</v>
      </c>
      <c r="H421" s="17">
        <v>23926</v>
      </c>
      <c r="I421" s="17">
        <v>4610475</v>
      </c>
      <c r="J421" s="17">
        <v>973213</v>
      </c>
      <c r="K421" s="17">
        <v>0</v>
      </c>
      <c r="L421" s="17">
        <v>0</v>
      </c>
      <c r="M421" s="17">
        <v>0</v>
      </c>
      <c r="N421" s="17">
        <v>0</v>
      </c>
      <c r="O421" s="17">
        <v>0</v>
      </c>
      <c r="P421" s="17">
        <v>2835929</v>
      </c>
      <c r="Q421" s="17">
        <v>1133828</v>
      </c>
      <c r="R421" s="17">
        <v>502562</v>
      </c>
      <c r="S421" s="17">
        <v>58737</v>
      </c>
      <c r="T421" s="17">
        <v>24506</v>
      </c>
      <c r="U421" s="17">
        <v>234864</v>
      </c>
      <c r="V421" s="17">
        <v>51240</v>
      </c>
      <c r="W421" s="17">
        <v>0</v>
      </c>
      <c r="X421" s="17">
        <v>367200</v>
      </c>
      <c r="Y421" s="17">
        <v>125398</v>
      </c>
      <c r="Z421" s="17">
        <v>0</v>
      </c>
      <c r="AA421" s="17">
        <v>0</v>
      </c>
      <c r="AB421" s="17">
        <v>0</v>
      </c>
      <c r="AC421" s="17">
        <v>33806429</v>
      </c>
    </row>
    <row r="422" spans="1:29" x14ac:dyDescent="0.3">
      <c r="A422" s="15" t="s">
        <v>837</v>
      </c>
      <c r="B422" s="14" t="s">
        <v>838</v>
      </c>
      <c r="C422" s="14">
        <v>1</v>
      </c>
      <c r="D422" s="14">
        <v>0</v>
      </c>
      <c r="E422" s="17">
        <v>21477143</v>
      </c>
      <c r="F422" s="17">
        <v>0</v>
      </c>
      <c r="G422" s="17">
        <v>1733245</v>
      </c>
      <c r="H422" s="17">
        <v>46713</v>
      </c>
      <c r="I422" s="17">
        <v>4385867</v>
      </c>
      <c r="J422" s="17">
        <v>1876150</v>
      </c>
      <c r="K422" s="17">
        <v>0</v>
      </c>
      <c r="L422" s="17">
        <v>0</v>
      </c>
      <c r="M422" s="17">
        <v>0</v>
      </c>
      <c r="N422" s="17">
        <v>0</v>
      </c>
      <c r="O422" s="17">
        <v>0</v>
      </c>
      <c r="P422" s="17">
        <v>1826514</v>
      </c>
      <c r="Q422" s="17">
        <v>685923</v>
      </c>
      <c r="R422" s="17">
        <v>503089</v>
      </c>
      <c r="S422" s="17">
        <v>59890</v>
      </c>
      <c r="T422" s="17">
        <v>24988</v>
      </c>
      <c r="U422" s="17">
        <v>237311</v>
      </c>
      <c r="V422" s="17">
        <v>53794</v>
      </c>
      <c r="W422" s="17">
        <v>0</v>
      </c>
      <c r="X422" s="17">
        <v>415800</v>
      </c>
      <c r="Y422" s="17">
        <v>96582</v>
      </c>
      <c r="Z422" s="17">
        <v>0</v>
      </c>
      <c r="AA422" s="17">
        <v>0</v>
      </c>
      <c r="AB422" s="17">
        <v>0</v>
      </c>
      <c r="AC422" s="17">
        <v>33423009</v>
      </c>
    </row>
    <row r="423" spans="1:29" x14ac:dyDescent="0.3">
      <c r="A423" s="15" t="s">
        <v>839</v>
      </c>
      <c r="B423" s="14" t="s">
        <v>840</v>
      </c>
      <c r="C423" s="14">
        <v>1</v>
      </c>
      <c r="D423" s="14">
        <v>0</v>
      </c>
      <c r="E423" s="17">
        <v>2096826</v>
      </c>
      <c r="F423" s="17">
        <v>0</v>
      </c>
      <c r="G423" s="17">
        <v>194828</v>
      </c>
      <c r="H423" s="17">
        <v>0</v>
      </c>
      <c r="I423" s="17">
        <v>430868</v>
      </c>
      <c r="J423" s="17">
        <v>356700</v>
      </c>
      <c r="K423" s="17">
        <v>0</v>
      </c>
      <c r="L423" s="17">
        <v>0</v>
      </c>
      <c r="M423" s="17">
        <v>0</v>
      </c>
      <c r="N423" s="17">
        <v>0</v>
      </c>
      <c r="O423" s="17">
        <v>0</v>
      </c>
      <c r="P423" s="17">
        <v>315787</v>
      </c>
      <c r="Q423" s="17">
        <v>35202</v>
      </c>
      <c r="R423" s="17">
        <v>35739</v>
      </c>
      <c r="S423" s="17">
        <v>13557</v>
      </c>
      <c r="T423" s="17">
        <v>5656</v>
      </c>
      <c r="U423" s="17">
        <v>47183</v>
      </c>
      <c r="V423" s="17">
        <v>5147</v>
      </c>
      <c r="W423" s="17">
        <v>0</v>
      </c>
      <c r="X423" s="17">
        <v>113400</v>
      </c>
      <c r="Y423" s="17">
        <v>0</v>
      </c>
      <c r="Z423" s="17">
        <v>0</v>
      </c>
      <c r="AA423" s="17">
        <v>0</v>
      </c>
      <c r="AB423" s="17">
        <v>0</v>
      </c>
      <c r="AC423" s="17">
        <v>3650893</v>
      </c>
    </row>
    <row r="424" spans="1:29" x14ac:dyDescent="0.3">
      <c r="A424" s="15" t="s">
        <v>841</v>
      </c>
      <c r="B424" s="14" t="s">
        <v>842</v>
      </c>
      <c r="C424" s="14">
        <v>1</v>
      </c>
      <c r="D424" s="14">
        <v>0</v>
      </c>
      <c r="E424" s="17">
        <v>558086</v>
      </c>
      <c r="F424" s="17">
        <v>0</v>
      </c>
      <c r="G424" s="17">
        <v>120225</v>
      </c>
      <c r="H424" s="17">
        <v>0</v>
      </c>
      <c r="I424" s="17">
        <v>57402</v>
      </c>
      <c r="J424" s="17">
        <v>10367</v>
      </c>
      <c r="K424" s="17">
        <v>0</v>
      </c>
      <c r="L424" s="17">
        <v>0</v>
      </c>
      <c r="M424" s="17">
        <v>0</v>
      </c>
      <c r="N424" s="17">
        <v>0</v>
      </c>
      <c r="O424" s="17">
        <v>0</v>
      </c>
      <c r="P424" s="17">
        <v>95324</v>
      </c>
      <c r="Q424" s="17">
        <v>15338</v>
      </c>
      <c r="R424" s="17">
        <v>18595</v>
      </c>
      <c r="S424" s="17">
        <v>3326</v>
      </c>
      <c r="T424" s="17">
        <v>1388</v>
      </c>
      <c r="U424" s="17">
        <v>20970</v>
      </c>
      <c r="V424" s="17">
        <v>0</v>
      </c>
      <c r="W424" s="17">
        <v>0</v>
      </c>
      <c r="X424" s="17">
        <v>0</v>
      </c>
      <c r="Y424" s="17">
        <v>0</v>
      </c>
      <c r="Z424" s="17">
        <v>0</v>
      </c>
      <c r="AA424" s="17">
        <v>0</v>
      </c>
      <c r="AB424" s="17">
        <v>0</v>
      </c>
      <c r="AC424" s="17">
        <v>901021</v>
      </c>
    </row>
    <row r="425" spans="1:29" x14ac:dyDescent="0.3">
      <c r="A425" s="15" t="s">
        <v>843</v>
      </c>
      <c r="B425" s="14" t="s">
        <v>844</v>
      </c>
      <c r="C425" s="14">
        <v>1</v>
      </c>
      <c r="D425" s="14">
        <v>0</v>
      </c>
      <c r="E425" s="17">
        <v>7507275</v>
      </c>
      <c r="F425" s="17">
        <v>0</v>
      </c>
      <c r="G425" s="17">
        <v>925561</v>
      </c>
      <c r="H425" s="17">
        <v>1259</v>
      </c>
      <c r="I425" s="17">
        <v>2177870</v>
      </c>
      <c r="J425" s="17">
        <v>1299658</v>
      </c>
      <c r="K425" s="17">
        <v>0</v>
      </c>
      <c r="L425" s="17">
        <v>0</v>
      </c>
      <c r="M425" s="17">
        <v>0</v>
      </c>
      <c r="N425" s="17">
        <v>0</v>
      </c>
      <c r="O425" s="17">
        <v>0</v>
      </c>
      <c r="P425" s="17">
        <v>1142768</v>
      </c>
      <c r="Q425" s="17">
        <v>444920</v>
      </c>
      <c r="R425" s="17">
        <v>159694</v>
      </c>
      <c r="S425" s="17">
        <v>24957</v>
      </c>
      <c r="T425" s="17">
        <v>10413</v>
      </c>
      <c r="U425" s="17">
        <v>99957</v>
      </c>
      <c r="V425" s="17">
        <v>23021</v>
      </c>
      <c r="W425" s="17">
        <v>0</v>
      </c>
      <c r="X425" s="17">
        <v>172800</v>
      </c>
      <c r="Y425" s="17">
        <v>0</v>
      </c>
      <c r="Z425" s="17">
        <v>0</v>
      </c>
      <c r="AA425" s="17">
        <v>0</v>
      </c>
      <c r="AB425" s="17">
        <v>0</v>
      </c>
      <c r="AC425" s="17">
        <v>13990153</v>
      </c>
    </row>
    <row r="426" spans="1:29" x14ac:dyDescent="0.3">
      <c r="A426" s="15" t="s">
        <v>845</v>
      </c>
      <c r="B426" s="14" t="s">
        <v>846</v>
      </c>
      <c r="C426" s="14">
        <v>1</v>
      </c>
      <c r="D426" s="14">
        <v>0</v>
      </c>
      <c r="E426" s="17">
        <v>14982200</v>
      </c>
      <c r="F426" s="17">
        <v>0</v>
      </c>
      <c r="G426" s="17">
        <v>1305680</v>
      </c>
      <c r="H426" s="17">
        <v>253</v>
      </c>
      <c r="I426" s="17">
        <v>4788128</v>
      </c>
      <c r="J426" s="17">
        <v>2912520</v>
      </c>
      <c r="K426" s="17">
        <v>0</v>
      </c>
      <c r="L426" s="17">
        <v>0</v>
      </c>
      <c r="M426" s="17">
        <v>0</v>
      </c>
      <c r="N426" s="17">
        <v>0</v>
      </c>
      <c r="O426" s="17">
        <v>0</v>
      </c>
      <c r="P426" s="17">
        <v>1737643</v>
      </c>
      <c r="Q426" s="17">
        <v>522076</v>
      </c>
      <c r="R426" s="17">
        <v>476351</v>
      </c>
      <c r="S426" s="17">
        <v>44730</v>
      </c>
      <c r="T426" s="17">
        <v>18663</v>
      </c>
      <c r="U426" s="17">
        <v>177488</v>
      </c>
      <c r="V426" s="17">
        <v>34613</v>
      </c>
      <c r="W426" s="17">
        <v>0</v>
      </c>
      <c r="X426" s="17">
        <v>345600</v>
      </c>
      <c r="Y426" s="17">
        <v>0</v>
      </c>
      <c r="Z426" s="17">
        <v>0</v>
      </c>
      <c r="AA426" s="17">
        <v>0</v>
      </c>
      <c r="AB426" s="17">
        <v>0</v>
      </c>
      <c r="AC426" s="17">
        <v>27345945</v>
      </c>
    </row>
    <row r="427" spans="1:29" x14ac:dyDescent="0.3">
      <c r="A427" s="15" t="s">
        <v>847</v>
      </c>
      <c r="B427" s="14" t="s">
        <v>848</v>
      </c>
      <c r="C427" s="14">
        <v>1</v>
      </c>
      <c r="D427" s="14">
        <v>0</v>
      </c>
      <c r="E427" s="17">
        <v>8172857</v>
      </c>
      <c r="F427" s="17">
        <v>0</v>
      </c>
      <c r="G427" s="17">
        <v>168884</v>
      </c>
      <c r="H427" s="17">
        <v>0</v>
      </c>
      <c r="I427" s="17">
        <v>1124152</v>
      </c>
      <c r="J427" s="17">
        <v>1033850</v>
      </c>
      <c r="K427" s="17">
        <v>0</v>
      </c>
      <c r="L427" s="17">
        <v>0</v>
      </c>
      <c r="M427" s="17">
        <v>0</v>
      </c>
      <c r="N427" s="17">
        <v>0</v>
      </c>
      <c r="O427" s="17">
        <v>0</v>
      </c>
      <c r="P427" s="17">
        <v>568320</v>
      </c>
      <c r="Q427" s="17">
        <v>86519</v>
      </c>
      <c r="R427" s="17">
        <v>88655</v>
      </c>
      <c r="S427" s="17">
        <v>9647</v>
      </c>
      <c r="T427" s="17">
        <v>4025</v>
      </c>
      <c r="U427" s="17">
        <v>39552</v>
      </c>
      <c r="V427" s="17">
        <v>8914</v>
      </c>
      <c r="W427" s="17">
        <v>0</v>
      </c>
      <c r="X427" s="17">
        <v>75243</v>
      </c>
      <c r="Y427" s="17">
        <v>0</v>
      </c>
      <c r="Z427" s="17">
        <v>0</v>
      </c>
      <c r="AA427" s="17">
        <v>0</v>
      </c>
      <c r="AB427" s="17">
        <v>0</v>
      </c>
      <c r="AC427" s="17">
        <v>11380618</v>
      </c>
    </row>
    <row r="428" spans="1:29" x14ac:dyDescent="0.3">
      <c r="A428" s="15" t="s">
        <v>849</v>
      </c>
      <c r="B428" s="14" t="s">
        <v>850</v>
      </c>
      <c r="C428" s="14">
        <v>1</v>
      </c>
      <c r="D428" s="14">
        <v>0</v>
      </c>
      <c r="E428" s="17">
        <v>7115142</v>
      </c>
      <c r="F428" s="17">
        <v>0</v>
      </c>
      <c r="G428" s="17">
        <v>0</v>
      </c>
      <c r="H428" s="17">
        <v>0</v>
      </c>
      <c r="I428" s="17">
        <v>1352902</v>
      </c>
      <c r="J428" s="17">
        <v>2005449</v>
      </c>
      <c r="K428" s="17">
        <v>0</v>
      </c>
      <c r="L428" s="17">
        <v>0</v>
      </c>
      <c r="M428" s="17">
        <v>0</v>
      </c>
      <c r="N428" s="17">
        <v>0</v>
      </c>
      <c r="O428" s="17">
        <v>0</v>
      </c>
      <c r="P428" s="17">
        <v>1031043</v>
      </c>
      <c r="Q428" s="17">
        <v>174055</v>
      </c>
      <c r="R428" s="17">
        <v>213113</v>
      </c>
      <c r="S428" s="17">
        <v>16508</v>
      </c>
      <c r="T428" s="17">
        <v>6888</v>
      </c>
      <c r="U428" s="17">
        <v>65648</v>
      </c>
      <c r="V428" s="17">
        <v>17894</v>
      </c>
      <c r="W428" s="17">
        <v>0</v>
      </c>
      <c r="X428" s="17">
        <v>159040</v>
      </c>
      <c r="Y428" s="17">
        <v>0</v>
      </c>
      <c r="Z428" s="17">
        <v>0</v>
      </c>
      <c r="AA428" s="17">
        <v>0</v>
      </c>
      <c r="AB428" s="17">
        <v>0</v>
      </c>
      <c r="AC428" s="17">
        <v>12157682</v>
      </c>
    </row>
    <row r="429" spans="1:29" x14ac:dyDescent="0.3">
      <c r="A429" s="15" t="s">
        <v>851</v>
      </c>
      <c r="B429" s="14" t="s">
        <v>852</v>
      </c>
      <c r="C429" s="14">
        <v>1</v>
      </c>
      <c r="D429" s="14">
        <v>0</v>
      </c>
      <c r="E429" s="17">
        <v>20080374</v>
      </c>
      <c r="F429" s="17">
        <v>0</v>
      </c>
      <c r="G429" s="17">
        <v>0</v>
      </c>
      <c r="H429" s="17">
        <v>0</v>
      </c>
      <c r="I429" s="17">
        <v>4029243</v>
      </c>
      <c r="J429" s="17">
        <v>2477348</v>
      </c>
      <c r="K429" s="17">
        <v>0</v>
      </c>
      <c r="L429" s="17">
        <v>0</v>
      </c>
      <c r="M429" s="17">
        <v>0</v>
      </c>
      <c r="N429" s="17">
        <v>0</v>
      </c>
      <c r="O429" s="17">
        <v>0</v>
      </c>
      <c r="P429" s="17">
        <v>2214359</v>
      </c>
      <c r="Q429" s="17">
        <v>685779</v>
      </c>
      <c r="R429" s="17">
        <v>631722</v>
      </c>
      <c r="S429" s="17">
        <v>65822</v>
      </c>
      <c r="T429" s="17">
        <v>27463</v>
      </c>
      <c r="U429" s="17">
        <v>253970</v>
      </c>
      <c r="V429" s="17">
        <v>67309</v>
      </c>
      <c r="W429" s="17">
        <v>0</v>
      </c>
      <c r="X429" s="17">
        <v>583200</v>
      </c>
      <c r="Y429" s="17">
        <v>0</v>
      </c>
      <c r="Z429" s="17">
        <v>0</v>
      </c>
      <c r="AA429" s="17">
        <v>0</v>
      </c>
      <c r="AB429" s="17">
        <v>0</v>
      </c>
      <c r="AC429" s="17">
        <v>31116589</v>
      </c>
    </row>
    <row r="430" spans="1:29" x14ac:dyDescent="0.3">
      <c r="A430" s="15" t="s">
        <v>853</v>
      </c>
      <c r="B430" s="14" t="s">
        <v>854</v>
      </c>
      <c r="C430" s="14">
        <v>1</v>
      </c>
      <c r="D430" s="14">
        <v>0</v>
      </c>
      <c r="E430" s="17">
        <v>10689946</v>
      </c>
      <c r="F430" s="17">
        <v>0</v>
      </c>
      <c r="G430" s="17">
        <v>0</v>
      </c>
      <c r="H430" s="17">
        <v>0</v>
      </c>
      <c r="I430" s="17">
        <v>1448143</v>
      </c>
      <c r="J430" s="17">
        <v>647225</v>
      </c>
      <c r="K430" s="17">
        <v>0</v>
      </c>
      <c r="L430" s="17">
        <v>0</v>
      </c>
      <c r="M430" s="17">
        <v>45240</v>
      </c>
      <c r="N430" s="17">
        <v>416364</v>
      </c>
      <c r="O430" s="17">
        <v>207287</v>
      </c>
      <c r="P430" s="17">
        <v>0</v>
      </c>
      <c r="Q430" s="17">
        <v>85143</v>
      </c>
      <c r="R430" s="17">
        <v>104982</v>
      </c>
      <c r="S430" s="17">
        <v>17871</v>
      </c>
      <c r="T430" s="17">
        <v>7456</v>
      </c>
      <c r="U430" s="17">
        <v>60114</v>
      </c>
      <c r="V430" s="17">
        <v>21912</v>
      </c>
      <c r="W430" s="17">
        <v>0</v>
      </c>
      <c r="X430" s="17">
        <v>136165</v>
      </c>
      <c r="Y430" s="17">
        <v>0</v>
      </c>
      <c r="Z430" s="17">
        <v>0</v>
      </c>
      <c r="AA430" s="17">
        <v>0</v>
      </c>
      <c r="AB430" s="17">
        <v>0</v>
      </c>
      <c r="AC430" s="17">
        <v>13887848</v>
      </c>
    </row>
    <row r="431" spans="1:29" x14ac:dyDescent="0.3">
      <c r="A431" s="15" t="s">
        <v>855</v>
      </c>
      <c r="B431" s="14" t="s">
        <v>856</v>
      </c>
      <c r="C431" s="14">
        <v>1</v>
      </c>
      <c r="D431" s="14">
        <v>0</v>
      </c>
      <c r="E431" s="17">
        <v>27431772</v>
      </c>
      <c r="F431" s="17">
        <v>148012</v>
      </c>
      <c r="G431" s="17">
        <v>0</v>
      </c>
      <c r="H431" s="17">
        <v>0</v>
      </c>
      <c r="I431" s="17">
        <v>4213025</v>
      </c>
      <c r="J431" s="17">
        <v>3206379</v>
      </c>
      <c r="K431" s="17">
        <v>0</v>
      </c>
      <c r="L431" s="17">
        <v>0</v>
      </c>
      <c r="M431" s="17">
        <v>0</v>
      </c>
      <c r="N431" s="17">
        <v>0</v>
      </c>
      <c r="O431" s="17">
        <v>0</v>
      </c>
      <c r="P431" s="17">
        <v>1899181</v>
      </c>
      <c r="Q431" s="17">
        <v>1060275</v>
      </c>
      <c r="R431" s="17">
        <v>907258</v>
      </c>
      <c r="S431" s="17">
        <v>35293</v>
      </c>
      <c r="T431" s="17">
        <v>14725</v>
      </c>
      <c r="U431" s="17">
        <v>141198</v>
      </c>
      <c r="V431" s="17">
        <v>45213</v>
      </c>
      <c r="W431" s="17">
        <v>0</v>
      </c>
      <c r="X431" s="17">
        <v>848851</v>
      </c>
      <c r="Y431" s="17">
        <v>0</v>
      </c>
      <c r="Z431" s="17">
        <v>0</v>
      </c>
      <c r="AA431" s="17">
        <v>0</v>
      </c>
      <c r="AB431" s="17">
        <v>0</v>
      </c>
      <c r="AC431" s="17">
        <v>39951182</v>
      </c>
    </row>
    <row r="432" spans="1:29" x14ac:dyDescent="0.3">
      <c r="A432" s="15" t="s">
        <v>857</v>
      </c>
      <c r="B432" s="14" t="s">
        <v>858</v>
      </c>
      <c r="C432" s="14">
        <v>1</v>
      </c>
      <c r="D432" s="14">
        <v>0</v>
      </c>
      <c r="E432" s="17">
        <v>1819040</v>
      </c>
      <c r="F432" s="17">
        <v>0</v>
      </c>
      <c r="G432" s="17">
        <v>0</v>
      </c>
      <c r="H432" s="17">
        <v>0</v>
      </c>
      <c r="I432" s="17">
        <v>419300</v>
      </c>
      <c r="J432" s="17">
        <v>783183</v>
      </c>
      <c r="K432" s="17">
        <v>0</v>
      </c>
      <c r="L432" s="17">
        <v>0</v>
      </c>
      <c r="M432" s="17">
        <v>0</v>
      </c>
      <c r="N432" s="17">
        <v>0</v>
      </c>
      <c r="O432" s="17">
        <v>0</v>
      </c>
      <c r="P432" s="17">
        <v>319799</v>
      </c>
      <c r="Q432" s="17">
        <v>17541</v>
      </c>
      <c r="R432" s="17">
        <v>37405</v>
      </c>
      <c r="S432" s="17">
        <v>5947</v>
      </c>
      <c r="T432" s="17">
        <v>2481</v>
      </c>
      <c r="U432" s="17">
        <v>26446</v>
      </c>
      <c r="V432" s="17">
        <v>6485</v>
      </c>
      <c r="W432" s="17">
        <v>0</v>
      </c>
      <c r="X432" s="17">
        <v>108000</v>
      </c>
      <c r="Y432" s="17">
        <v>0</v>
      </c>
      <c r="Z432" s="17">
        <v>0</v>
      </c>
      <c r="AA432" s="17">
        <v>0</v>
      </c>
      <c r="AB432" s="17">
        <v>0</v>
      </c>
      <c r="AC432" s="17">
        <v>3545627</v>
      </c>
    </row>
    <row r="433" spans="1:29" x14ac:dyDescent="0.3">
      <c r="A433" s="15" t="s">
        <v>859</v>
      </c>
      <c r="B433" s="14" t="s">
        <v>860</v>
      </c>
      <c r="C433" s="14">
        <v>1</v>
      </c>
      <c r="D433" s="14">
        <v>0</v>
      </c>
      <c r="E433" s="17">
        <v>11859157</v>
      </c>
      <c r="F433" s="17">
        <v>95744</v>
      </c>
      <c r="G433" s="17">
        <v>0</v>
      </c>
      <c r="H433" s="17">
        <v>0</v>
      </c>
      <c r="I433" s="17">
        <v>744096</v>
      </c>
      <c r="J433" s="17">
        <v>2321986</v>
      </c>
      <c r="K433" s="17">
        <v>0</v>
      </c>
      <c r="L433" s="17">
        <v>0</v>
      </c>
      <c r="M433" s="17">
        <v>0</v>
      </c>
      <c r="N433" s="17">
        <v>0</v>
      </c>
      <c r="O433" s="17">
        <v>0</v>
      </c>
      <c r="P433" s="17">
        <v>714674</v>
      </c>
      <c r="Q433" s="17">
        <v>752052</v>
      </c>
      <c r="R433" s="17">
        <v>493644</v>
      </c>
      <c r="S433" s="17">
        <v>17901</v>
      </c>
      <c r="T433" s="17">
        <v>7469</v>
      </c>
      <c r="U433" s="17">
        <v>67046</v>
      </c>
      <c r="V433" s="17">
        <v>21747</v>
      </c>
      <c r="W433" s="17">
        <v>0</v>
      </c>
      <c r="X433" s="17">
        <v>536745</v>
      </c>
      <c r="Y433" s="17">
        <v>0</v>
      </c>
      <c r="Z433" s="17">
        <v>0</v>
      </c>
      <c r="AA433" s="17">
        <v>0</v>
      </c>
      <c r="AB433" s="17">
        <v>0</v>
      </c>
      <c r="AC433" s="17">
        <v>17632261</v>
      </c>
    </row>
    <row r="434" spans="1:29" x14ac:dyDescent="0.3">
      <c r="A434" s="15" t="s">
        <v>861</v>
      </c>
      <c r="B434" s="14" t="s">
        <v>862</v>
      </c>
      <c r="C434" s="14">
        <v>1</v>
      </c>
      <c r="D434" s="14">
        <v>0</v>
      </c>
      <c r="E434" s="17">
        <v>16870508</v>
      </c>
      <c r="F434" s="17">
        <v>0</v>
      </c>
      <c r="G434" s="17">
        <v>0</v>
      </c>
      <c r="H434" s="17">
        <v>0</v>
      </c>
      <c r="I434" s="17">
        <v>3454618</v>
      </c>
      <c r="J434" s="17">
        <v>2537452</v>
      </c>
      <c r="K434" s="17">
        <v>361420</v>
      </c>
      <c r="L434" s="17">
        <v>0</v>
      </c>
      <c r="M434" s="17">
        <v>0</v>
      </c>
      <c r="N434" s="17">
        <v>0</v>
      </c>
      <c r="O434" s="17">
        <v>0</v>
      </c>
      <c r="P434" s="17">
        <v>1694756</v>
      </c>
      <c r="Q434" s="17">
        <v>599969</v>
      </c>
      <c r="R434" s="17">
        <v>186081</v>
      </c>
      <c r="S434" s="17">
        <v>40221</v>
      </c>
      <c r="T434" s="17">
        <v>16781</v>
      </c>
      <c r="U434" s="17">
        <v>155528</v>
      </c>
      <c r="V434" s="17">
        <v>44054</v>
      </c>
      <c r="W434" s="17">
        <v>0</v>
      </c>
      <c r="X434" s="17">
        <v>351640</v>
      </c>
      <c r="Y434" s="17">
        <v>0</v>
      </c>
      <c r="Z434" s="17">
        <v>0</v>
      </c>
      <c r="AA434" s="17">
        <v>0</v>
      </c>
      <c r="AB434" s="17">
        <v>0</v>
      </c>
      <c r="AC434" s="17">
        <v>26313028</v>
      </c>
    </row>
    <row r="435" spans="1:29" x14ac:dyDescent="0.3">
      <c r="A435" s="15" t="s">
        <v>863</v>
      </c>
      <c r="B435" s="14" t="s">
        <v>864</v>
      </c>
      <c r="C435" s="14">
        <v>1</v>
      </c>
      <c r="D435" s="14">
        <v>0</v>
      </c>
      <c r="E435" s="17">
        <v>8134485</v>
      </c>
      <c r="F435" s="17">
        <v>0</v>
      </c>
      <c r="G435" s="17">
        <v>0</v>
      </c>
      <c r="H435" s="17">
        <v>4413</v>
      </c>
      <c r="I435" s="17">
        <v>1497744</v>
      </c>
      <c r="J435" s="17">
        <v>1573150</v>
      </c>
      <c r="K435" s="17">
        <v>0</v>
      </c>
      <c r="L435" s="17">
        <v>0</v>
      </c>
      <c r="M435" s="17">
        <v>0</v>
      </c>
      <c r="N435" s="17">
        <v>0</v>
      </c>
      <c r="O435" s="17">
        <v>0</v>
      </c>
      <c r="P435" s="17">
        <v>1118552</v>
      </c>
      <c r="Q435" s="17">
        <v>185348</v>
      </c>
      <c r="R435" s="17">
        <v>58701</v>
      </c>
      <c r="S435" s="17">
        <v>13347</v>
      </c>
      <c r="T435" s="17">
        <v>5569</v>
      </c>
      <c r="U435" s="17">
        <v>52600</v>
      </c>
      <c r="V435" s="17">
        <v>15115</v>
      </c>
      <c r="W435" s="17">
        <v>0</v>
      </c>
      <c r="X435" s="17">
        <v>87360</v>
      </c>
      <c r="Y435" s="17">
        <v>0</v>
      </c>
      <c r="Z435" s="17">
        <v>0</v>
      </c>
      <c r="AA435" s="17">
        <v>0</v>
      </c>
      <c r="AB435" s="17">
        <v>0</v>
      </c>
      <c r="AC435" s="17">
        <v>12746384</v>
      </c>
    </row>
    <row r="436" spans="1:29" x14ac:dyDescent="0.3">
      <c r="A436" s="15" t="s">
        <v>865</v>
      </c>
      <c r="B436" s="14" t="s">
        <v>866</v>
      </c>
      <c r="C436" s="14">
        <v>1</v>
      </c>
      <c r="D436" s="14">
        <v>0</v>
      </c>
      <c r="E436" s="17">
        <v>5766242</v>
      </c>
      <c r="F436" s="17">
        <v>0</v>
      </c>
      <c r="G436" s="17">
        <v>0</v>
      </c>
      <c r="H436" s="17">
        <v>0</v>
      </c>
      <c r="I436" s="17">
        <v>1172341</v>
      </c>
      <c r="J436" s="17">
        <v>2224515</v>
      </c>
      <c r="K436" s="17">
        <v>0</v>
      </c>
      <c r="L436" s="17">
        <v>0</v>
      </c>
      <c r="M436" s="17">
        <v>0</v>
      </c>
      <c r="N436" s="17">
        <v>0</v>
      </c>
      <c r="O436" s="17">
        <v>0</v>
      </c>
      <c r="P436" s="17">
        <v>663089</v>
      </c>
      <c r="Q436" s="17">
        <v>275219</v>
      </c>
      <c r="R436" s="17">
        <v>165503</v>
      </c>
      <c r="S436" s="17">
        <v>13871</v>
      </c>
      <c r="T436" s="17">
        <v>5788</v>
      </c>
      <c r="U436" s="17">
        <v>56677</v>
      </c>
      <c r="V436" s="17">
        <v>15171</v>
      </c>
      <c r="W436" s="17">
        <v>0</v>
      </c>
      <c r="X436" s="17">
        <v>112800</v>
      </c>
      <c r="Y436" s="17">
        <v>0</v>
      </c>
      <c r="Z436" s="17">
        <v>0</v>
      </c>
      <c r="AA436" s="17">
        <v>0</v>
      </c>
      <c r="AB436" s="17">
        <v>0</v>
      </c>
      <c r="AC436" s="17">
        <v>10471216</v>
      </c>
    </row>
    <row r="437" spans="1:29" x14ac:dyDescent="0.3">
      <c r="A437" s="15" t="s">
        <v>867</v>
      </c>
      <c r="B437" s="14" t="s">
        <v>868</v>
      </c>
      <c r="C437" s="14">
        <v>1</v>
      </c>
      <c r="D437" s="14">
        <v>0</v>
      </c>
      <c r="E437" s="17">
        <v>52550540</v>
      </c>
      <c r="F437" s="17">
        <v>450696</v>
      </c>
      <c r="G437" s="17">
        <v>0</v>
      </c>
      <c r="H437" s="17">
        <v>34265</v>
      </c>
      <c r="I437" s="17">
        <v>5405182</v>
      </c>
      <c r="J437" s="17">
        <v>8424139</v>
      </c>
      <c r="K437" s="17">
        <v>0</v>
      </c>
      <c r="L437" s="17">
        <v>0</v>
      </c>
      <c r="M437" s="17">
        <v>0</v>
      </c>
      <c r="N437" s="17">
        <v>0</v>
      </c>
      <c r="O437" s="17">
        <v>0</v>
      </c>
      <c r="P437" s="17">
        <v>4883589</v>
      </c>
      <c r="Q437" s="17">
        <v>1573060</v>
      </c>
      <c r="R437" s="17">
        <v>2160242</v>
      </c>
      <c r="S437" s="17">
        <v>72668</v>
      </c>
      <c r="T437" s="17">
        <v>30319</v>
      </c>
      <c r="U437" s="17">
        <v>263174</v>
      </c>
      <c r="V437" s="17">
        <v>91685</v>
      </c>
      <c r="W437" s="17">
        <v>0</v>
      </c>
      <c r="X437" s="17">
        <v>1814424</v>
      </c>
      <c r="Y437" s="17">
        <v>0</v>
      </c>
      <c r="Z437" s="17">
        <v>0</v>
      </c>
      <c r="AA437" s="17">
        <v>0</v>
      </c>
      <c r="AB437" s="17">
        <v>0</v>
      </c>
      <c r="AC437" s="17">
        <v>77753983</v>
      </c>
    </row>
    <row r="438" spans="1:29" x14ac:dyDescent="0.3">
      <c r="A438" s="15" t="s">
        <v>869</v>
      </c>
      <c r="B438" s="14" t="s">
        <v>870</v>
      </c>
      <c r="C438" s="14">
        <v>1</v>
      </c>
      <c r="D438" s="14">
        <v>0</v>
      </c>
      <c r="E438" s="17">
        <v>30657601</v>
      </c>
      <c r="F438" s="17">
        <v>0</v>
      </c>
      <c r="G438" s="17">
        <v>1129414</v>
      </c>
      <c r="H438" s="17">
        <v>0</v>
      </c>
      <c r="I438" s="17">
        <v>4460449</v>
      </c>
      <c r="J438" s="17">
        <v>3678319</v>
      </c>
      <c r="K438" s="17">
        <v>0</v>
      </c>
      <c r="L438" s="17">
        <v>0</v>
      </c>
      <c r="M438" s="17">
        <v>0</v>
      </c>
      <c r="N438" s="17">
        <v>0</v>
      </c>
      <c r="O438" s="17">
        <v>0</v>
      </c>
      <c r="P438" s="17">
        <v>1809399</v>
      </c>
      <c r="Q438" s="17">
        <v>1150698</v>
      </c>
      <c r="R438" s="17">
        <v>699176</v>
      </c>
      <c r="S438" s="17">
        <v>125907</v>
      </c>
      <c r="T438" s="17">
        <v>52531</v>
      </c>
      <c r="U438" s="17">
        <v>464486</v>
      </c>
      <c r="V438" s="17">
        <v>90107</v>
      </c>
      <c r="W438" s="17">
        <v>0</v>
      </c>
      <c r="X438" s="17">
        <v>1401870</v>
      </c>
      <c r="Y438" s="17">
        <v>0</v>
      </c>
      <c r="Z438" s="17">
        <v>0</v>
      </c>
      <c r="AA438" s="17">
        <v>0</v>
      </c>
      <c r="AB438" s="17">
        <v>0</v>
      </c>
      <c r="AC438" s="17">
        <v>45719957</v>
      </c>
    </row>
    <row r="439" spans="1:29" x14ac:dyDescent="0.3">
      <c r="A439" s="15" t="s">
        <v>871</v>
      </c>
      <c r="B439" s="14" t="s">
        <v>872</v>
      </c>
      <c r="C439" s="14">
        <v>1</v>
      </c>
      <c r="D439" s="14">
        <v>0</v>
      </c>
      <c r="E439" s="17">
        <v>10529778</v>
      </c>
      <c r="F439" s="17">
        <v>0</v>
      </c>
      <c r="G439" s="17">
        <v>401645</v>
      </c>
      <c r="H439" s="17">
        <v>3753</v>
      </c>
      <c r="I439" s="17">
        <v>1155216</v>
      </c>
      <c r="J439" s="17">
        <v>1156329</v>
      </c>
      <c r="K439" s="17">
        <v>0</v>
      </c>
      <c r="L439" s="17">
        <v>0</v>
      </c>
      <c r="M439" s="17">
        <v>0</v>
      </c>
      <c r="N439" s="17">
        <v>0</v>
      </c>
      <c r="O439" s="17">
        <v>0</v>
      </c>
      <c r="P439" s="17">
        <v>1688478</v>
      </c>
      <c r="Q439" s="17">
        <v>600162</v>
      </c>
      <c r="R439" s="17">
        <v>74458</v>
      </c>
      <c r="S439" s="17">
        <v>36102</v>
      </c>
      <c r="T439" s="17">
        <v>15063</v>
      </c>
      <c r="U439" s="17">
        <v>133509</v>
      </c>
      <c r="V439" s="17">
        <v>29919</v>
      </c>
      <c r="W439" s="17">
        <v>0</v>
      </c>
      <c r="X439" s="17">
        <v>383400</v>
      </c>
      <c r="Y439" s="17">
        <v>0</v>
      </c>
      <c r="Z439" s="17">
        <v>0</v>
      </c>
      <c r="AA439" s="17">
        <v>0</v>
      </c>
      <c r="AB439" s="17">
        <v>0</v>
      </c>
      <c r="AC439" s="17">
        <v>16207812</v>
      </c>
    </row>
    <row r="440" spans="1:29" x14ac:dyDescent="0.3">
      <c r="A440" s="15" t="s">
        <v>873</v>
      </c>
      <c r="B440" s="14" t="s">
        <v>874</v>
      </c>
      <c r="C440" s="14">
        <v>1</v>
      </c>
      <c r="D440" s="14">
        <v>0</v>
      </c>
      <c r="E440" s="17">
        <v>67370578</v>
      </c>
      <c r="F440" s="17">
        <v>0</v>
      </c>
      <c r="G440" s="17">
        <v>5419391</v>
      </c>
      <c r="H440" s="17">
        <v>0</v>
      </c>
      <c r="I440" s="17">
        <v>10352964</v>
      </c>
      <c r="J440" s="17">
        <v>2941285</v>
      </c>
      <c r="K440" s="17">
        <v>0</v>
      </c>
      <c r="L440" s="17">
        <v>0</v>
      </c>
      <c r="M440" s="17">
        <v>0</v>
      </c>
      <c r="N440" s="17">
        <v>0</v>
      </c>
      <c r="O440" s="17">
        <v>0</v>
      </c>
      <c r="P440" s="17">
        <v>3336797</v>
      </c>
      <c r="Q440" s="17">
        <v>1141882</v>
      </c>
      <c r="R440" s="17">
        <v>243417</v>
      </c>
      <c r="S440" s="17">
        <v>122656</v>
      </c>
      <c r="T440" s="17">
        <v>51175</v>
      </c>
      <c r="U440" s="17">
        <v>503979</v>
      </c>
      <c r="V440" s="17">
        <v>137515</v>
      </c>
      <c r="W440" s="17">
        <v>0</v>
      </c>
      <c r="X440" s="17">
        <v>859969</v>
      </c>
      <c r="Y440" s="17">
        <v>0</v>
      </c>
      <c r="Z440" s="17">
        <v>0</v>
      </c>
      <c r="AA440" s="17">
        <v>0</v>
      </c>
      <c r="AB440" s="17">
        <v>0</v>
      </c>
      <c r="AC440" s="17">
        <v>92481608</v>
      </c>
    </row>
    <row r="441" spans="1:29" x14ac:dyDescent="0.3">
      <c r="A441" s="15" t="s">
        <v>875</v>
      </c>
      <c r="B441" s="14" t="s">
        <v>876</v>
      </c>
      <c r="C441" s="14">
        <v>1</v>
      </c>
      <c r="D441" s="14">
        <v>0</v>
      </c>
      <c r="E441" s="17">
        <v>8600127</v>
      </c>
      <c r="F441" s="17">
        <v>0</v>
      </c>
      <c r="G441" s="17">
        <v>327764</v>
      </c>
      <c r="H441" s="17">
        <v>47352</v>
      </c>
      <c r="I441" s="17">
        <v>1425766</v>
      </c>
      <c r="J441" s="17">
        <v>1173428</v>
      </c>
      <c r="K441" s="17">
        <v>0</v>
      </c>
      <c r="L441" s="17">
        <v>0</v>
      </c>
      <c r="M441" s="17">
        <v>0</v>
      </c>
      <c r="N441" s="17">
        <v>0</v>
      </c>
      <c r="O441" s="17">
        <v>0</v>
      </c>
      <c r="P441" s="17">
        <v>1628809</v>
      </c>
      <c r="Q441" s="17">
        <v>323645</v>
      </c>
      <c r="R441" s="17">
        <v>182946</v>
      </c>
      <c r="S441" s="17">
        <v>42963</v>
      </c>
      <c r="T441" s="17">
        <v>17925</v>
      </c>
      <c r="U441" s="17">
        <v>171022</v>
      </c>
      <c r="V441" s="17">
        <v>21099</v>
      </c>
      <c r="W441" s="17">
        <v>0</v>
      </c>
      <c r="X441" s="17">
        <v>489000</v>
      </c>
      <c r="Y441" s="17">
        <v>0</v>
      </c>
      <c r="Z441" s="17">
        <v>0</v>
      </c>
      <c r="AA441" s="17">
        <v>0</v>
      </c>
      <c r="AB441" s="17">
        <v>0</v>
      </c>
      <c r="AC441" s="17">
        <v>14451846</v>
      </c>
    </row>
    <row r="442" spans="1:29" x14ac:dyDescent="0.3">
      <c r="A442" s="15" t="s">
        <v>877</v>
      </c>
      <c r="B442" s="14" t="s">
        <v>878</v>
      </c>
      <c r="C442" s="14">
        <v>1</v>
      </c>
      <c r="D442" s="14">
        <v>0</v>
      </c>
      <c r="E442" s="17">
        <v>10381439</v>
      </c>
      <c r="F442" s="17">
        <v>0</v>
      </c>
      <c r="G442" s="17">
        <v>257531</v>
      </c>
      <c r="H442" s="17">
        <v>16310</v>
      </c>
      <c r="I442" s="17">
        <v>1898083</v>
      </c>
      <c r="J442" s="17">
        <v>1028932</v>
      </c>
      <c r="K442" s="17">
        <v>0</v>
      </c>
      <c r="L442" s="17">
        <v>0</v>
      </c>
      <c r="M442" s="17">
        <v>0</v>
      </c>
      <c r="N442" s="17">
        <v>0</v>
      </c>
      <c r="O442" s="17">
        <v>0</v>
      </c>
      <c r="P442" s="17">
        <v>1043791</v>
      </c>
      <c r="Q442" s="17">
        <v>329594</v>
      </c>
      <c r="R442" s="17">
        <v>130225</v>
      </c>
      <c r="S442" s="17">
        <v>41839</v>
      </c>
      <c r="T442" s="17">
        <v>17456</v>
      </c>
      <c r="U442" s="17">
        <v>169275</v>
      </c>
      <c r="V442" s="17">
        <v>28929</v>
      </c>
      <c r="W442" s="17">
        <v>0</v>
      </c>
      <c r="X442" s="17">
        <v>464090</v>
      </c>
      <c r="Y442" s="17">
        <v>5860</v>
      </c>
      <c r="Z442" s="17">
        <v>0</v>
      </c>
      <c r="AA442" s="17">
        <v>0</v>
      </c>
      <c r="AB442" s="17">
        <v>0</v>
      </c>
      <c r="AC442" s="17">
        <v>15813354</v>
      </c>
    </row>
    <row r="443" spans="1:29" x14ac:dyDescent="0.3">
      <c r="A443" s="15" t="s">
        <v>879</v>
      </c>
      <c r="B443" s="14" t="s">
        <v>880</v>
      </c>
      <c r="C443" s="14">
        <v>1</v>
      </c>
      <c r="D443" s="14">
        <v>0</v>
      </c>
      <c r="E443" s="17">
        <v>8620653</v>
      </c>
      <c r="F443" s="17">
        <v>0</v>
      </c>
      <c r="G443" s="17">
        <v>928893</v>
      </c>
      <c r="H443" s="17">
        <v>0</v>
      </c>
      <c r="I443" s="17">
        <v>1426216</v>
      </c>
      <c r="J443" s="17">
        <v>879649</v>
      </c>
      <c r="K443" s="17">
        <v>0</v>
      </c>
      <c r="L443" s="17">
        <v>0</v>
      </c>
      <c r="M443" s="17">
        <v>0</v>
      </c>
      <c r="N443" s="17">
        <v>0</v>
      </c>
      <c r="O443" s="17">
        <v>0</v>
      </c>
      <c r="P443" s="17">
        <v>1459223</v>
      </c>
      <c r="Q443" s="17">
        <v>616951</v>
      </c>
      <c r="R443" s="17">
        <v>156944</v>
      </c>
      <c r="S443" s="17">
        <v>39667</v>
      </c>
      <c r="T443" s="17">
        <v>16550</v>
      </c>
      <c r="U443" s="17">
        <v>148771</v>
      </c>
      <c r="V443" s="17">
        <v>29413</v>
      </c>
      <c r="W443" s="17">
        <v>0</v>
      </c>
      <c r="X443" s="17">
        <v>374485</v>
      </c>
      <c r="Y443" s="17">
        <v>0</v>
      </c>
      <c r="Z443" s="17">
        <v>0</v>
      </c>
      <c r="AA443" s="17">
        <v>0</v>
      </c>
      <c r="AB443" s="17">
        <v>0</v>
      </c>
      <c r="AC443" s="17">
        <v>14697415</v>
      </c>
    </row>
    <row r="444" spans="1:29" x14ac:dyDescent="0.3">
      <c r="A444" s="15" t="s">
        <v>881</v>
      </c>
      <c r="B444" s="14" t="s">
        <v>882</v>
      </c>
      <c r="C444" s="14">
        <v>1</v>
      </c>
      <c r="D444" s="14">
        <v>0</v>
      </c>
      <c r="E444" s="17">
        <v>17257435</v>
      </c>
      <c r="F444" s="17">
        <v>0</v>
      </c>
      <c r="G444" s="17">
        <v>539632</v>
      </c>
      <c r="H444" s="17">
        <v>0</v>
      </c>
      <c r="I444" s="17">
        <v>4666558</v>
      </c>
      <c r="J444" s="17">
        <v>644769</v>
      </c>
      <c r="K444" s="17">
        <v>0</v>
      </c>
      <c r="L444" s="17">
        <v>0</v>
      </c>
      <c r="M444" s="17">
        <v>0</v>
      </c>
      <c r="N444" s="17">
        <v>0</v>
      </c>
      <c r="O444" s="17">
        <v>0</v>
      </c>
      <c r="P444" s="17">
        <v>1855816</v>
      </c>
      <c r="Q444" s="17">
        <v>348690</v>
      </c>
      <c r="R444" s="17">
        <v>366920</v>
      </c>
      <c r="S444" s="17">
        <v>82150</v>
      </c>
      <c r="T444" s="17">
        <v>34275</v>
      </c>
      <c r="U444" s="17">
        <v>311055</v>
      </c>
      <c r="V444" s="17">
        <v>55739</v>
      </c>
      <c r="W444" s="17">
        <v>0</v>
      </c>
      <c r="X444" s="17">
        <v>991100</v>
      </c>
      <c r="Y444" s="17">
        <v>23753</v>
      </c>
      <c r="Z444" s="17">
        <v>0</v>
      </c>
      <c r="AA444" s="17">
        <v>0</v>
      </c>
      <c r="AB444" s="17">
        <v>0</v>
      </c>
      <c r="AC444" s="17">
        <v>27177892</v>
      </c>
    </row>
    <row r="445" spans="1:29" x14ac:dyDescent="0.3">
      <c r="A445" s="15" t="s">
        <v>883</v>
      </c>
      <c r="B445" s="14" t="s">
        <v>884</v>
      </c>
      <c r="C445" s="14">
        <v>0</v>
      </c>
      <c r="D445" s="14">
        <v>1</v>
      </c>
      <c r="E445" s="17">
        <v>0</v>
      </c>
      <c r="F445" s="17">
        <v>0</v>
      </c>
      <c r="G445" s="17">
        <v>0</v>
      </c>
      <c r="H445" s="17">
        <v>0</v>
      </c>
      <c r="I445" s="17">
        <v>0</v>
      </c>
      <c r="J445" s="17">
        <v>0</v>
      </c>
      <c r="K445" s="17">
        <v>0</v>
      </c>
      <c r="L445" s="17">
        <v>0</v>
      </c>
      <c r="M445" s="17">
        <v>0</v>
      </c>
      <c r="N445" s="17">
        <v>0</v>
      </c>
      <c r="O445" s="17">
        <v>0</v>
      </c>
      <c r="P445" s="17">
        <v>0</v>
      </c>
      <c r="Q445" s="17">
        <v>0</v>
      </c>
      <c r="R445" s="17">
        <v>0</v>
      </c>
      <c r="S445" s="17">
        <v>0</v>
      </c>
      <c r="T445" s="17">
        <v>0</v>
      </c>
      <c r="U445" s="17">
        <v>0</v>
      </c>
      <c r="V445" s="17">
        <v>0</v>
      </c>
      <c r="W445" s="17">
        <v>0</v>
      </c>
      <c r="X445" s="17">
        <v>0</v>
      </c>
      <c r="Y445" s="17">
        <v>0</v>
      </c>
      <c r="Z445" s="17">
        <v>0</v>
      </c>
      <c r="AA445" s="17">
        <v>0</v>
      </c>
      <c r="AB445" s="17">
        <v>0</v>
      </c>
      <c r="AC445" s="17">
        <v>0</v>
      </c>
    </row>
    <row r="446" spans="1:29" x14ac:dyDescent="0.3">
      <c r="A446" s="15" t="s">
        <v>885</v>
      </c>
      <c r="B446" s="14" t="s">
        <v>886</v>
      </c>
      <c r="C446" s="14">
        <v>1</v>
      </c>
      <c r="D446" s="14">
        <v>0</v>
      </c>
      <c r="E446" s="17">
        <v>12919708</v>
      </c>
      <c r="F446" s="17">
        <v>0</v>
      </c>
      <c r="G446" s="17">
        <v>0</v>
      </c>
      <c r="H446" s="17">
        <v>98013</v>
      </c>
      <c r="I446" s="17">
        <v>2029293</v>
      </c>
      <c r="J446" s="17">
        <v>2281863</v>
      </c>
      <c r="K446" s="17">
        <v>0</v>
      </c>
      <c r="L446" s="17">
        <v>0</v>
      </c>
      <c r="M446" s="17">
        <v>0</v>
      </c>
      <c r="N446" s="17">
        <v>0</v>
      </c>
      <c r="O446" s="17">
        <v>0</v>
      </c>
      <c r="P446" s="17">
        <v>2012834</v>
      </c>
      <c r="Q446" s="17">
        <v>430992</v>
      </c>
      <c r="R446" s="17">
        <v>118796</v>
      </c>
      <c r="S446" s="17">
        <v>14321</v>
      </c>
      <c r="T446" s="17">
        <v>5975</v>
      </c>
      <c r="U446" s="17">
        <v>55862</v>
      </c>
      <c r="V446" s="17">
        <v>20081</v>
      </c>
      <c r="W446" s="17">
        <v>0</v>
      </c>
      <c r="X446" s="17">
        <v>157825</v>
      </c>
      <c r="Y446" s="17">
        <v>0</v>
      </c>
      <c r="Z446" s="17">
        <v>0</v>
      </c>
      <c r="AA446" s="17">
        <v>0</v>
      </c>
      <c r="AB446" s="17">
        <v>0</v>
      </c>
      <c r="AC446" s="17">
        <v>20145563</v>
      </c>
    </row>
    <row r="447" spans="1:29" x14ac:dyDescent="0.3">
      <c r="A447" s="15" t="s">
        <v>887</v>
      </c>
      <c r="B447" s="14" t="s">
        <v>888</v>
      </c>
      <c r="C447" s="14">
        <v>1</v>
      </c>
      <c r="D447" s="14">
        <v>0</v>
      </c>
      <c r="E447" s="17">
        <v>12711152</v>
      </c>
      <c r="F447" s="17">
        <v>0</v>
      </c>
      <c r="G447" s="17">
        <v>0</v>
      </c>
      <c r="H447" s="17">
        <v>0</v>
      </c>
      <c r="I447" s="17">
        <v>1835765</v>
      </c>
      <c r="J447" s="17">
        <v>2067144</v>
      </c>
      <c r="K447" s="17">
        <v>0</v>
      </c>
      <c r="L447" s="17">
        <v>0</v>
      </c>
      <c r="M447" s="17">
        <v>0</v>
      </c>
      <c r="N447" s="17">
        <v>0</v>
      </c>
      <c r="O447" s="17">
        <v>0</v>
      </c>
      <c r="P447" s="17">
        <v>1966009</v>
      </c>
      <c r="Q447" s="17">
        <v>707867</v>
      </c>
      <c r="R447" s="17">
        <v>0</v>
      </c>
      <c r="S447" s="17">
        <v>17062</v>
      </c>
      <c r="T447" s="17">
        <v>7119</v>
      </c>
      <c r="U447" s="17">
        <v>65531</v>
      </c>
      <c r="V447" s="17">
        <v>22023</v>
      </c>
      <c r="W447" s="17">
        <v>0</v>
      </c>
      <c r="X447" s="17">
        <v>244845</v>
      </c>
      <c r="Y447" s="17">
        <v>26193</v>
      </c>
      <c r="Z447" s="17">
        <v>0</v>
      </c>
      <c r="AA447" s="17">
        <v>0</v>
      </c>
      <c r="AB447" s="17">
        <v>0</v>
      </c>
      <c r="AC447" s="17">
        <v>19670710</v>
      </c>
    </row>
    <row r="448" spans="1:29" x14ac:dyDescent="0.3">
      <c r="A448" s="15" t="s">
        <v>889</v>
      </c>
      <c r="B448" s="14" t="s">
        <v>890</v>
      </c>
      <c r="C448" s="14">
        <v>1</v>
      </c>
      <c r="D448" s="14">
        <v>0</v>
      </c>
      <c r="E448" s="17">
        <v>3692497</v>
      </c>
      <c r="F448" s="17">
        <v>0</v>
      </c>
      <c r="G448" s="17">
        <v>326146</v>
      </c>
      <c r="H448" s="17">
        <v>0</v>
      </c>
      <c r="I448" s="17">
        <v>431677</v>
      </c>
      <c r="J448" s="17">
        <v>685043</v>
      </c>
      <c r="K448" s="17">
        <v>0</v>
      </c>
      <c r="L448" s="17">
        <v>0</v>
      </c>
      <c r="M448" s="17">
        <v>0</v>
      </c>
      <c r="N448" s="17">
        <v>0</v>
      </c>
      <c r="O448" s="17">
        <v>0</v>
      </c>
      <c r="P448" s="17">
        <v>389549</v>
      </c>
      <c r="Q448" s="17">
        <v>6654</v>
      </c>
      <c r="R448" s="17">
        <v>0</v>
      </c>
      <c r="S448" s="17">
        <v>3835</v>
      </c>
      <c r="T448" s="17">
        <v>1600</v>
      </c>
      <c r="U448" s="17">
        <v>14854</v>
      </c>
      <c r="V448" s="17">
        <v>1481</v>
      </c>
      <c r="W448" s="17">
        <v>0</v>
      </c>
      <c r="X448" s="17">
        <v>103120</v>
      </c>
      <c r="Y448" s="17">
        <v>0</v>
      </c>
      <c r="Z448" s="17">
        <v>0</v>
      </c>
      <c r="AA448" s="17">
        <v>0</v>
      </c>
      <c r="AB448" s="17">
        <v>0</v>
      </c>
      <c r="AC448" s="17">
        <v>5656456</v>
      </c>
    </row>
    <row r="449" spans="1:29" x14ac:dyDescent="0.3">
      <c r="A449" s="15" t="s">
        <v>891</v>
      </c>
      <c r="B449" s="14" t="s">
        <v>892</v>
      </c>
      <c r="C449" s="14">
        <v>1</v>
      </c>
      <c r="D449" s="14">
        <v>0</v>
      </c>
      <c r="E449" s="17">
        <v>2225522</v>
      </c>
      <c r="F449" s="17">
        <v>0</v>
      </c>
      <c r="G449" s="17">
        <v>0</v>
      </c>
      <c r="H449" s="17">
        <v>0</v>
      </c>
      <c r="I449" s="17">
        <v>510336</v>
      </c>
      <c r="J449" s="17">
        <v>146411</v>
      </c>
      <c r="K449" s="17">
        <v>0</v>
      </c>
      <c r="L449" s="17">
        <v>0</v>
      </c>
      <c r="M449" s="17">
        <v>0</v>
      </c>
      <c r="N449" s="17">
        <v>0</v>
      </c>
      <c r="O449" s="17">
        <v>0</v>
      </c>
      <c r="P449" s="17">
        <v>356329</v>
      </c>
      <c r="Q449" s="17">
        <v>75189</v>
      </c>
      <c r="R449" s="17">
        <v>0</v>
      </c>
      <c r="S449" s="17">
        <v>5528</v>
      </c>
      <c r="T449" s="17">
        <v>2306</v>
      </c>
      <c r="U449" s="17">
        <v>21028</v>
      </c>
      <c r="V449" s="17">
        <v>3554</v>
      </c>
      <c r="W449" s="17">
        <v>0</v>
      </c>
      <c r="X449" s="17">
        <v>54000</v>
      </c>
      <c r="Y449" s="17">
        <v>0</v>
      </c>
      <c r="Z449" s="17">
        <v>0</v>
      </c>
      <c r="AA449" s="17">
        <v>0</v>
      </c>
      <c r="AB449" s="17">
        <v>0</v>
      </c>
      <c r="AC449" s="17">
        <v>3400203</v>
      </c>
    </row>
    <row r="450" spans="1:29" x14ac:dyDescent="0.3">
      <c r="A450" s="15" t="s">
        <v>893</v>
      </c>
      <c r="B450" s="14" t="s">
        <v>894</v>
      </c>
      <c r="C450" s="14">
        <v>1</v>
      </c>
      <c r="D450" s="14">
        <v>0</v>
      </c>
      <c r="E450" s="17">
        <v>20854012</v>
      </c>
      <c r="F450" s="17">
        <v>0</v>
      </c>
      <c r="G450" s="17">
        <v>0</v>
      </c>
      <c r="H450" s="17">
        <v>0</v>
      </c>
      <c r="I450" s="17">
        <v>2350004</v>
      </c>
      <c r="J450" s="17">
        <v>3681962</v>
      </c>
      <c r="K450" s="17">
        <v>0</v>
      </c>
      <c r="L450" s="17">
        <v>0</v>
      </c>
      <c r="M450" s="17">
        <v>0</v>
      </c>
      <c r="N450" s="17">
        <v>0</v>
      </c>
      <c r="O450" s="17">
        <v>0</v>
      </c>
      <c r="P450" s="17">
        <v>2838694</v>
      </c>
      <c r="Q450" s="17">
        <v>418617</v>
      </c>
      <c r="R450" s="17">
        <v>0</v>
      </c>
      <c r="S450" s="17">
        <v>22725</v>
      </c>
      <c r="T450" s="17">
        <v>9481</v>
      </c>
      <c r="U450" s="17">
        <v>88715</v>
      </c>
      <c r="V450" s="17">
        <v>30580</v>
      </c>
      <c r="W450" s="17">
        <v>0</v>
      </c>
      <c r="X450" s="17">
        <v>331708</v>
      </c>
      <c r="Y450" s="17">
        <v>0</v>
      </c>
      <c r="Z450" s="17">
        <v>0</v>
      </c>
      <c r="AA450" s="17">
        <v>0</v>
      </c>
      <c r="AB450" s="17">
        <v>0</v>
      </c>
      <c r="AC450" s="17">
        <v>30626498</v>
      </c>
    </row>
    <row r="451" spans="1:29" x14ac:dyDescent="0.3">
      <c r="A451" s="15" t="s">
        <v>895</v>
      </c>
      <c r="B451" s="14" t="s">
        <v>896</v>
      </c>
      <c r="C451" s="14">
        <v>1</v>
      </c>
      <c r="D451" s="14">
        <v>0</v>
      </c>
      <c r="E451" s="17">
        <v>2897063</v>
      </c>
      <c r="F451" s="17">
        <v>0</v>
      </c>
      <c r="G451" s="17">
        <v>69877</v>
      </c>
      <c r="H451" s="17">
        <v>0</v>
      </c>
      <c r="I451" s="17">
        <v>554496</v>
      </c>
      <c r="J451" s="17">
        <v>243230</v>
      </c>
      <c r="K451" s="17">
        <v>0</v>
      </c>
      <c r="L451" s="17">
        <v>0</v>
      </c>
      <c r="M451" s="17">
        <v>0</v>
      </c>
      <c r="N451" s="17">
        <v>0</v>
      </c>
      <c r="O451" s="17">
        <v>0</v>
      </c>
      <c r="P451" s="17">
        <v>434574</v>
      </c>
      <c r="Q451" s="17">
        <v>83050</v>
      </c>
      <c r="R451" s="17">
        <v>0</v>
      </c>
      <c r="S451" s="17">
        <v>3760</v>
      </c>
      <c r="T451" s="17">
        <v>1569</v>
      </c>
      <c r="U451" s="17">
        <v>13514</v>
      </c>
      <c r="V451" s="17">
        <v>2940</v>
      </c>
      <c r="W451" s="17">
        <v>0</v>
      </c>
      <c r="X451" s="17">
        <v>72000</v>
      </c>
      <c r="Y451" s="17">
        <v>67</v>
      </c>
      <c r="Z451" s="17">
        <v>0</v>
      </c>
      <c r="AA451" s="17">
        <v>0</v>
      </c>
      <c r="AB451" s="17">
        <v>0</v>
      </c>
      <c r="AC451" s="17">
        <v>4376140</v>
      </c>
    </row>
    <row r="452" spans="1:29" x14ac:dyDescent="0.3">
      <c r="A452" s="15" t="s">
        <v>897</v>
      </c>
      <c r="B452" s="14" t="s">
        <v>898</v>
      </c>
      <c r="C452" s="14">
        <v>1</v>
      </c>
      <c r="D452" s="14">
        <v>0</v>
      </c>
      <c r="E452" s="17">
        <v>5806494</v>
      </c>
      <c r="F452" s="17">
        <v>0</v>
      </c>
      <c r="G452" s="17">
        <v>164835</v>
      </c>
      <c r="H452" s="17">
        <v>10457</v>
      </c>
      <c r="I452" s="17">
        <v>750393</v>
      </c>
      <c r="J452" s="17">
        <v>541028</v>
      </c>
      <c r="K452" s="17">
        <v>0</v>
      </c>
      <c r="L452" s="17">
        <v>0</v>
      </c>
      <c r="M452" s="17">
        <v>0</v>
      </c>
      <c r="N452" s="17">
        <v>0</v>
      </c>
      <c r="O452" s="17">
        <v>0</v>
      </c>
      <c r="P452" s="17">
        <v>755344</v>
      </c>
      <c r="Q452" s="17">
        <v>231246</v>
      </c>
      <c r="R452" s="17">
        <v>0</v>
      </c>
      <c r="S452" s="17">
        <v>5947</v>
      </c>
      <c r="T452" s="17">
        <v>2481</v>
      </c>
      <c r="U452" s="17">
        <v>23242</v>
      </c>
      <c r="V452" s="17">
        <v>7791</v>
      </c>
      <c r="W452" s="17">
        <v>0</v>
      </c>
      <c r="X452" s="17">
        <v>103377</v>
      </c>
      <c r="Y452" s="17">
        <v>0</v>
      </c>
      <c r="Z452" s="17">
        <v>0</v>
      </c>
      <c r="AA452" s="17">
        <v>0</v>
      </c>
      <c r="AB452" s="17">
        <v>0</v>
      </c>
      <c r="AC452" s="17">
        <v>8402635</v>
      </c>
    </row>
    <row r="453" spans="1:29" x14ac:dyDescent="0.3">
      <c r="A453" s="15" t="s">
        <v>899</v>
      </c>
      <c r="B453" s="14" t="s">
        <v>900</v>
      </c>
      <c r="C453" s="14">
        <v>1</v>
      </c>
      <c r="D453" s="14">
        <v>0</v>
      </c>
      <c r="E453" s="17">
        <v>6735664</v>
      </c>
      <c r="F453" s="17">
        <v>0</v>
      </c>
      <c r="G453" s="17">
        <v>0</v>
      </c>
      <c r="H453" s="17">
        <v>0</v>
      </c>
      <c r="I453" s="17">
        <v>790270</v>
      </c>
      <c r="J453" s="17">
        <v>709774</v>
      </c>
      <c r="K453" s="17">
        <v>0</v>
      </c>
      <c r="L453" s="17">
        <v>0</v>
      </c>
      <c r="M453" s="17">
        <v>0</v>
      </c>
      <c r="N453" s="17">
        <v>0</v>
      </c>
      <c r="O453" s="17">
        <v>0</v>
      </c>
      <c r="P453" s="17">
        <v>1219581</v>
      </c>
      <c r="Q453" s="17">
        <v>337758</v>
      </c>
      <c r="R453" s="17">
        <v>110688</v>
      </c>
      <c r="S453" s="17">
        <v>8164</v>
      </c>
      <c r="T453" s="17">
        <v>3406</v>
      </c>
      <c r="U453" s="17">
        <v>30057</v>
      </c>
      <c r="V453" s="17">
        <v>10868</v>
      </c>
      <c r="W453" s="17">
        <v>0</v>
      </c>
      <c r="X453" s="17">
        <v>94222</v>
      </c>
      <c r="Y453" s="17">
        <v>0</v>
      </c>
      <c r="Z453" s="17">
        <v>0</v>
      </c>
      <c r="AA453" s="17">
        <v>0</v>
      </c>
      <c r="AB453" s="17">
        <v>0</v>
      </c>
      <c r="AC453" s="17">
        <v>10050452</v>
      </c>
    </row>
    <row r="454" spans="1:29" x14ac:dyDescent="0.3">
      <c r="A454" s="15" t="s">
        <v>901</v>
      </c>
      <c r="B454" s="14" t="s">
        <v>902</v>
      </c>
      <c r="C454" s="14">
        <v>1</v>
      </c>
      <c r="D454" s="14">
        <v>0</v>
      </c>
      <c r="E454" s="17">
        <v>7842856</v>
      </c>
      <c r="F454" s="17">
        <v>0</v>
      </c>
      <c r="G454" s="17">
        <v>0</v>
      </c>
      <c r="H454" s="17">
        <v>0</v>
      </c>
      <c r="I454" s="17">
        <v>1176258</v>
      </c>
      <c r="J454" s="17">
        <v>1034516</v>
      </c>
      <c r="K454" s="17">
        <v>0</v>
      </c>
      <c r="L454" s="17">
        <v>0</v>
      </c>
      <c r="M454" s="17">
        <v>0</v>
      </c>
      <c r="N454" s="17">
        <v>0</v>
      </c>
      <c r="O454" s="17">
        <v>0</v>
      </c>
      <c r="P454" s="17">
        <v>1231880</v>
      </c>
      <c r="Q454" s="17">
        <v>409314</v>
      </c>
      <c r="R454" s="17">
        <v>0</v>
      </c>
      <c r="S454" s="17">
        <v>9632</v>
      </c>
      <c r="T454" s="17">
        <v>4019</v>
      </c>
      <c r="U454" s="17">
        <v>37338</v>
      </c>
      <c r="V454" s="17">
        <v>12464</v>
      </c>
      <c r="W454" s="17">
        <v>0</v>
      </c>
      <c r="X454" s="17">
        <v>141019</v>
      </c>
      <c r="Y454" s="17">
        <v>0</v>
      </c>
      <c r="Z454" s="17">
        <v>0</v>
      </c>
      <c r="AA454" s="17">
        <v>0</v>
      </c>
      <c r="AB454" s="17">
        <v>0</v>
      </c>
      <c r="AC454" s="17">
        <v>11899296</v>
      </c>
    </row>
    <row r="455" spans="1:29" x14ac:dyDescent="0.3">
      <c r="A455" s="15" t="s">
        <v>903</v>
      </c>
      <c r="B455" s="14" t="s">
        <v>904</v>
      </c>
      <c r="C455" s="14">
        <v>1</v>
      </c>
      <c r="D455" s="14">
        <v>0</v>
      </c>
      <c r="E455" s="17">
        <v>29507973</v>
      </c>
      <c r="F455" s="17">
        <v>0</v>
      </c>
      <c r="G455" s="17">
        <v>0</v>
      </c>
      <c r="H455" s="17">
        <v>0</v>
      </c>
      <c r="I455" s="17">
        <v>1341292</v>
      </c>
      <c r="J455" s="17">
        <v>3734247</v>
      </c>
      <c r="K455" s="17">
        <v>0</v>
      </c>
      <c r="L455" s="17">
        <v>0</v>
      </c>
      <c r="M455" s="17">
        <v>0</v>
      </c>
      <c r="N455" s="17">
        <v>0</v>
      </c>
      <c r="O455" s="17">
        <v>0</v>
      </c>
      <c r="P455" s="17">
        <v>3852050</v>
      </c>
      <c r="Q455" s="17">
        <v>1677368</v>
      </c>
      <c r="R455" s="17">
        <v>125668</v>
      </c>
      <c r="S455" s="17">
        <v>39892</v>
      </c>
      <c r="T455" s="17">
        <v>16644</v>
      </c>
      <c r="U455" s="17">
        <v>148421</v>
      </c>
      <c r="V455" s="17">
        <v>53940</v>
      </c>
      <c r="W455" s="17">
        <v>0</v>
      </c>
      <c r="X455" s="17">
        <v>881886</v>
      </c>
      <c r="Y455" s="17">
        <v>0</v>
      </c>
      <c r="Z455" s="17">
        <v>0</v>
      </c>
      <c r="AA455" s="17">
        <v>0</v>
      </c>
      <c r="AB455" s="17">
        <v>0</v>
      </c>
      <c r="AC455" s="17">
        <v>41379381</v>
      </c>
    </row>
    <row r="456" spans="1:29" x14ac:dyDescent="0.3">
      <c r="A456" s="15" t="s">
        <v>905</v>
      </c>
      <c r="B456" s="14" t="s">
        <v>906</v>
      </c>
      <c r="C456" s="14">
        <v>1</v>
      </c>
      <c r="D456" s="14">
        <v>0</v>
      </c>
      <c r="E456" s="17">
        <v>3919972</v>
      </c>
      <c r="F456" s="17">
        <v>0</v>
      </c>
      <c r="G456" s="17">
        <v>154897</v>
      </c>
      <c r="H456" s="17">
        <v>0</v>
      </c>
      <c r="I456" s="17">
        <v>549925</v>
      </c>
      <c r="J456" s="17">
        <v>452483</v>
      </c>
      <c r="K456" s="17">
        <v>0</v>
      </c>
      <c r="L456" s="17">
        <v>0</v>
      </c>
      <c r="M456" s="17">
        <v>0</v>
      </c>
      <c r="N456" s="17">
        <v>0</v>
      </c>
      <c r="O456" s="17">
        <v>0</v>
      </c>
      <c r="P456" s="17">
        <v>705073</v>
      </c>
      <c r="Q456" s="17">
        <v>178191</v>
      </c>
      <c r="R456" s="17">
        <v>0</v>
      </c>
      <c r="S456" s="17">
        <v>4973</v>
      </c>
      <c r="T456" s="17">
        <v>2075</v>
      </c>
      <c r="U456" s="17">
        <v>19339</v>
      </c>
      <c r="V456" s="17">
        <v>4885</v>
      </c>
      <c r="W456" s="17">
        <v>0</v>
      </c>
      <c r="X456" s="17">
        <v>83628</v>
      </c>
      <c r="Y456" s="17">
        <v>0</v>
      </c>
      <c r="Z456" s="17">
        <v>0</v>
      </c>
      <c r="AA456" s="17">
        <v>0</v>
      </c>
      <c r="AB456" s="17">
        <v>0</v>
      </c>
      <c r="AC456" s="17">
        <v>6075441</v>
      </c>
    </row>
    <row r="457" spans="1:29" x14ac:dyDescent="0.3">
      <c r="A457" s="15" t="s">
        <v>907</v>
      </c>
      <c r="B457" s="14" t="s">
        <v>908</v>
      </c>
      <c r="C457" s="14">
        <v>1</v>
      </c>
      <c r="D457" s="14">
        <v>0</v>
      </c>
      <c r="E457" s="17">
        <v>12504123</v>
      </c>
      <c r="F457" s="17">
        <v>0</v>
      </c>
      <c r="G457" s="17">
        <v>0</v>
      </c>
      <c r="H457" s="17">
        <v>0</v>
      </c>
      <c r="I457" s="17">
        <v>1382561</v>
      </c>
      <c r="J457" s="17">
        <v>1691347</v>
      </c>
      <c r="K457" s="17">
        <v>0</v>
      </c>
      <c r="L457" s="17">
        <v>0</v>
      </c>
      <c r="M457" s="17">
        <v>0</v>
      </c>
      <c r="N457" s="17">
        <v>0</v>
      </c>
      <c r="O457" s="17">
        <v>0</v>
      </c>
      <c r="P457" s="17">
        <v>1686799</v>
      </c>
      <c r="Q457" s="17">
        <v>870375</v>
      </c>
      <c r="R457" s="17">
        <v>35448</v>
      </c>
      <c r="S457" s="17">
        <v>14980</v>
      </c>
      <c r="T457" s="17">
        <v>6250</v>
      </c>
      <c r="U457" s="17">
        <v>58250</v>
      </c>
      <c r="V457" s="17">
        <v>20836</v>
      </c>
      <c r="W457" s="17">
        <v>0</v>
      </c>
      <c r="X457" s="17">
        <v>311543</v>
      </c>
      <c r="Y457" s="17">
        <v>0</v>
      </c>
      <c r="Z457" s="17">
        <v>0</v>
      </c>
      <c r="AA457" s="17">
        <v>0</v>
      </c>
      <c r="AB457" s="17">
        <v>0</v>
      </c>
      <c r="AC457" s="17">
        <v>18582512</v>
      </c>
    </row>
    <row r="458" spans="1:29" x14ac:dyDescent="0.3">
      <c r="A458" s="15" t="s">
        <v>909</v>
      </c>
      <c r="B458" s="14" t="s">
        <v>910</v>
      </c>
      <c r="C458" s="14">
        <v>1</v>
      </c>
      <c r="D458" s="14">
        <v>0</v>
      </c>
      <c r="E458" s="17">
        <v>20358783</v>
      </c>
      <c r="F458" s="17">
        <v>0</v>
      </c>
      <c r="G458" s="17">
        <v>0</v>
      </c>
      <c r="H458" s="17">
        <v>0</v>
      </c>
      <c r="I458" s="17">
        <v>347775</v>
      </c>
      <c r="J458" s="17">
        <v>4801185</v>
      </c>
      <c r="K458" s="17">
        <v>0</v>
      </c>
      <c r="L458" s="17">
        <v>0</v>
      </c>
      <c r="M458" s="17">
        <v>0</v>
      </c>
      <c r="N458" s="17">
        <v>0</v>
      </c>
      <c r="O458" s="17">
        <v>0</v>
      </c>
      <c r="P458" s="17">
        <v>3423557</v>
      </c>
      <c r="Q458" s="17">
        <v>1454858</v>
      </c>
      <c r="R458" s="17">
        <v>220473</v>
      </c>
      <c r="S458" s="17">
        <v>23144</v>
      </c>
      <c r="T458" s="17">
        <v>9656</v>
      </c>
      <c r="U458" s="17">
        <v>89297</v>
      </c>
      <c r="V458" s="17">
        <v>32416</v>
      </c>
      <c r="W458" s="17">
        <v>0</v>
      </c>
      <c r="X458" s="17">
        <v>232769</v>
      </c>
      <c r="Y458" s="17">
        <v>0</v>
      </c>
      <c r="Z458" s="17">
        <v>0</v>
      </c>
      <c r="AA458" s="17">
        <v>0</v>
      </c>
      <c r="AB458" s="17">
        <v>0</v>
      </c>
      <c r="AC458" s="17">
        <v>30993913</v>
      </c>
    </row>
    <row r="459" spans="1:29" x14ac:dyDescent="0.3">
      <c r="A459" s="15" t="s">
        <v>911</v>
      </c>
      <c r="B459" s="14" t="s">
        <v>912</v>
      </c>
      <c r="C459" s="14">
        <v>1</v>
      </c>
      <c r="D459" s="14">
        <v>0</v>
      </c>
      <c r="E459" s="17">
        <v>6825839</v>
      </c>
      <c r="F459" s="17">
        <v>0</v>
      </c>
      <c r="G459" s="17">
        <v>0</v>
      </c>
      <c r="H459" s="17">
        <v>0</v>
      </c>
      <c r="I459" s="17">
        <v>643650</v>
      </c>
      <c r="J459" s="17">
        <v>1453822</v>
      </c>
      <c r="K459" s="17">
        <v>0</v>
      </c>
      <c r="L459" s="17">
        <v>0</v>
      </c>
      <c r="M459" s="17">
        <v>0</v>
      </c>
      <c r="N459" s="17">
        <v>0</v>
      </c>
      <c r="O459" s="17">
        <v>0</v>
      </c>
      <c r="P459" s="17">
        <v>1294269</v>
      </c>
      <c r="Q459" s="17">
        <v>278720</v>
      </c>
      <c r="R459" s="17">
        <v>0</v>
      </c>
      <c r="S459" s="17">
        <v>11340</v>
      </c>
      <c r="T459" s="17">
        <v>4731</v>
      </c>
      <c r="U459" s="17">
        <v>43862</v>
      </c>
      <c r="V459" s="17">
        <v>14728</v>
      </c>
      <c r="W459" s="17">
        <v>0</v>
      </c>
      <c r="X459" s="17">
        <v>99852</v>
      </c>
      <c r="Y459" s="17">
        <v>0</v>
      </c>
      <c r="Z459" s="17">
        <v>0</v>
      </c>
      <c r="AA459" s="17">
        <v>0</v>
      </c>
      <c r="AB459" s="17">
        <v>0</v>
      </c>
      <c r="AC459" s="17">
        <v>10670813</v>
      </c>
    </row>
    <row r="460" spans="1:29" x14ac:dyDescent="0.3">
      <c r="A460" s="15" t="s">
        <v>913</v>
      </c>
      <c r="B460" s="14" t="s">
        <v>914</v>
      </c>
      <c r="C460" s="14">
        <v>1</v>
      </c>
      <c r="D460" s="14">
        <v>0</v>
      </c>
      <c r="E460" s="17">
        <v>4706941</v>
      </c>
      <c r="F460" s="17">
        <v>0</v>
      </c>
      <c r="G460" s="17">
        <v>0</v>
      </c>
      <c r="H460" s="17">
        <v>0</v>
      </c>
      <c r="I460" s="17">
        <v>861551</v>
      </c>
      <c r="J460" s="17">
        <v>494418</v>
      </c>
      <c r="K460" s="17">
        <v>0</v>
      </c>
      <c r="L460" s="17">
        <v>0</v>
      </c>
      <c r="M460" s="17">
        <v>0</v>
      </c>
      <c r="N460" s="17">
        <v>0</v>
      </c>
      <c r="O460" s="17">
        <v>0</v>
      </c>
      <c r="P460" s="17">
        <v>763511</v>
      </c>
      <c r="Q460" s="17">
        <v>262701</v>
      </c>
      <c r="R460" s="17">
        <v>0</v>
      </c>
      <c r="S460" s="17">
        <v>5288</v>
      </c>
      <c r="T460" s="17">
        <v>2206</v>
      </c>
      <c r="U460" s="17">
        <v>20504</v>
      </c>
      <c r="V460" s="17">
        <v>5561</v>
      </c>
      <c r="W460" s="17">
        <v>0</v>
      </c>
      <c r="X460" s="17">
        <v>82911</v>
      </c>
      <c r="Y460" s="17">
        <v>0</v>
      </c>
      <c r="Z460" s="17">
        <v>0</v>
      </c>
      <c r="AA460" s="17">
        <v>0</v>
      </c>
      <c r="AB460" s="17">
        <v>0</v>
      </c>
      <c r="AC460" s="17">
        <v>7205592</v>
      </c>
    </row>
    <row r="461" spans="1:29" x14ac:dyDescent="0.3">
      <c r="A461" s="15" t="s">
        <v>915</v>
      </c>
      <c r="B461" s="14" t="s">
        <v>916</v>
      </c>
      <c r="C461" s="14">
        <v>1</v>
      </c>
      <c r="D461" s="14">
        <v>0</v>
      </c>
      <c r="E461" s="17">
        <v>10955341</v>
      </c>
      <c r="F461" s="17">
        <v>0</v>
      </c>
      <c r="G461" s="17">
        <v>0</v>
      </c>
      <c r="H461" s="17">
        <v>0</v>
      </c>
      <c r="I461" s="17">
        <v>1670112</v>
      </c>
      <c r="J461" s="17">
        <v>2305816</v>
      </c>
      <c r="K461" s="17">
        <v>0</v>
      </c>
      <c r="L461" s="17">
        <v>0</v>
      </c>
      <c r="M461" s="17">
        <v>0</v>
      </c>
      <c r="N461" s="17">
        <v>0</v>
      </c>
      <c r="O461" s="17">
        <v>0</v>
      </c>
      <c r="P461" s="17">
        <v>1836337</v>
      </c>
      <c r="Q461" s="17">
        <v>535339</v>
      </c>
      <c r="R461" s="17">
        <v>303149</v>
      </c>
      <c r="S461" s="17">
        <v>18785</v>
      </c>
      <c r="T461" s="17">
        <v>7838</v>
      </c>
      <c r="U461" s="17">
        <v>74036</v>
      </c>
      <c r="V461" s="17">
        <v>23063</v>
      </c>
      <c r="W461" s="17">
        <v>0</v>
      </c>
      <c r="X461" s="17">
        <v>175250</v>
      </c>
      <c r="Y461" s="17">
        <v>0</v>
      </c>
      <c r="Z461" s="17">
        <v>0</v>
      </c>
      <c r="AA461" s="17">
        <v>0</v>
      </c>
      <c r="AB461" s="17">
        <v>0</v>
      </c>
      <c r="AC461" s="17">
        <v>17905066</v>
      </c>
    </row>
    <row r="462" spans="1:29" x14ac:dyDescent="0.3">
      <c r="A462" s="15" t="s">
        <v>917</v>
      </c>
      <c r="B462" s="14" t="s">
        <v>918</v>
      </c>
      <c r="C462" s="14">
        <v>1</v>
      </c>
      <c r="D462" s="14">
        <v>0</v>
      </c>
      <c r="E462" s="17">
        <v>8389016</v>
      </c>
      <c r="F462" s="17">
        <v>0</v>
      </c>
      <c r="G462" s="17">
        <v>0</v>
      </c>
      <c r="H462" s="17">
        <v>45421</v>
      </c>
      <c r="I462" s="17">
        <v>1229626</v>
      </c>
      <c r="J462" s="17">
        <v>1477991</v>
      </c>
      <c r="K462" s="17">
        <v>22443</v>
      </c>
      <c r="L462" s="17">
        <v>0</v>
      </c>
      <c r="M462" s="17">
        <v>0</v>
      </c>
      <c r="N462" s="17">
        <v>0</v>
      </c>
      <c r="O462" s="17">
        <v>0</v>
      </c>
      <c r="P462" s="17">
        <v>1005156</v>
      </c>
      <c r="Q462" s="17">
        <v>163402</v>
      </c>
      <c r="R462" s="17">
        <v>91964</v>
      </c>
      <c r="S462" s="17">
        <v>7415</v>
      </c>
      <c r="T462" s="17">
        <v>3094</v>
      </c>
      <c r="U462" s="17">
        <v>28193</v>
      </c>
      <c r="V462" s="17">
        <v>9272</v>
      </c>
      <c r="W462" s="17">
        <v>0</v>
      </c>
      <c r="X462" s="17">
        <v>316780</v>
      </c>
      <c r="Y462" s="17">
        <v>0</v>
      </c>
      <c r="Z462" s="17">
        <v>0</v>
      </c>
      <c r="AA462" s="17">
        <v>0</v>
      </c>
      <c r="AB462" s="17">
        <v>0</v>
      </c>
      <c r="AC462" s="17">
        <v>12789773</v>
      </c>
    </row>
    <row r="463" spans="1:29" x14ac:dyDescent="0.3">
      <c r="A463" s="15" t="s">
        <v>919</v>
      </c>
      <c r="B463" s="14" t="s">
        <v>920</v>
      </c>
      <c r="C463" s="14">
        <v>1</v>
      </c>
      <c r="D463" s="14">
        <v>0</v>
      </c>
      <c r="E463" s="17">
        <v>15493827</v>
      </c>
      <c r="F463" s="17">
        <v>0</v>
      </c>
      <c r="G463" s="17">
        <v>0</v>
      </c>
      <c r="H463" s="17">
        <v>0</v>
      </c>
      <c r="I463" s="17">
        <v>3600240</v>
      </c>
      <c r="J463" s="17">
        <v>3328409</v>
      </c>
      <c r="K463" s="17">
        <v>0</v>
      </c>
      <c r="L463" s="17">
        <v>0</v>
      </c>
      <c r="M463" s="17">
        <v>0</v>
      </c>
      <c r="N463" s="17">
        <v>0</v>
      </c>
      <c r="O463" s="17">
        <v>0</v>
      </c>
      <c r="P463" s="17">
        <v>1431955</v>
      </c>
      <c r="Q463" s="17">
        <v>469958</v>
      </c>
      <c r="R463" s="17">
        <v>478481</v>
      </c>
      <c r="S463" s="17">
        <v>46678</v>
      </c>
      <c r="T463" s="17">
        <v>19475</v>
      </c>
      <c r="U463" s="17">
        <v>185177</v>
      </c>
      <c r="V463" s="17">
        <v>49844</v>
      </c>
      <c r="W463" s="17">
        <v>0</v>
      </c>
      <c r="X463" s="17">
        <v>378000</v>
      </c>
      <c r="Y463" s="17">
        <v>45884</v>
      </c>
      <c r="Z463" s="17">
        <v>0</v>
      </c>
      <c r="AA463" s="17">
        <v>0</v>
      </c>
      <c r="AB463" s="17">
        <v>0</v>
      </c>
      <c r="AC463" s="17">
        <v>25527928</v>
      </c>
    </row>
    <row r="464" spans="1:29" x14ac:dyDescent="0.3">
      <c r="A464" s="15" t="s">
        <v>921</v>
      </c>
      <c r="B464" s="14" t="s">
        <v>922</v>
      </c>
      <c r="C464" s="14">
        <v>1</v>
      </c>
      <c r="D464" s="14">
        <v>0</v>
      </c>
      <c r="E464" s="17">
        <v>36952452</v>
      </c>
      <c r="F464" s="17">
        <v>0</v>
      </c>
      <c r="G464" s="17">
        <v>0</v>
      </c>
      <c r="H464" s="17">
        <v>0</v>
      </c>
      <c r="I464" s="17">
        <v>10320366</v>
      </c>
      <c r="J464" s="17">
        <v>3318358</v>
      </c>
      <c r="K464" s="17">
        <v>0</v>
      </c>
      <c r="L464" s="17">
        <v>0</v>
      </c>
      <c r="M464" s="17">
        <v>0</v>
      </c>
      <c r="N464" s="17">
        <v>0</v>
      </c>
      <c r="O464" s="17">
        <v>0</v>
      </c>
      <c r="P464" s="17">
        <v>2561008</v>
      </c>
      <c r="Q464" s="17">
        <v>515994</v>
      </c>
      <c r="R464" s="17">
        <v>1114175</v>
      </c>
      <c r="S464" s="17">
        <v>143344</v>
      </c>
      <c r="T464" s="17">
        <v>59806</v>
      </c>
      <c r="U464" s="17">
        <v>593335</v>
      </c>
      <c r="V464" s="17">
        <v>141026</v>
      </c>
      <c r="W464" s="17">
        <v>0</v>
      </c>
      <c r="X464" s="17">
        <v>988200</v>
      </c>
      <c r="Y464" s="17">
        <v>0</v>
      </c>
      <c r="Z464" s="17">
        <v>0</v>
      </c>
      <c r="AA464" s="17">
        <v>0</v>
      </c>
      <c r="AB464" s="17">
        <v>0</v>
      </c>
      <c r="AC464" s="17">
        <v>56708064</v>
      </c>
    </row>
    <row r="465" spans="1:29" x14ac:dyDescent="0.3">
      <c r="A465" s="15" t="s">
        <v>923</v>
      </c>
      <c r="B465" s="14" t="s">
        <v>924</v>
      </c>
      <c r="C465" s="14">
        <v>1</v>
      </c>
      <c r="D465" s="14">
        <v>0</v>
      </c>
      <c r="E465" s="17">
        <v>9859813</v>
      </c>
      <c r="F465" s="17">
        <v>0</v>
      </c>
      <c r="G465" s="17">
        <v>0</v>
      </c>
      <c r="H465" s="17">
        <v>18759</v>
      </c>
      <c r="I465" s="17">
        <v>994634</v>
      </c>
      <c r="J465" s="17">
        <v>1324757</v>
      </c>
      <c r="K465" s="17">
        <v>0</v>
      </c>
      <c r="L465" s="17">
        <v>0</v>
      </c>
      <c r="M465" s="17">
        <v>0</v>
      </c>
      <c r="N465" s="17">
        <v>0</v>
      </c>
      <c r="O465" s="17">
        <v>0</v>
      </c>
      <c r="P465" s="17">
        <v>688800</v>
      </c>
      <c r="Q465" s="17">
        <v>74421</v>
      </c>
      <c r="R465" s="17">
        <v>446788</v>
      </c>
      <c r="S465" s="17">
        <v>18006</v>
      </c>
      <c r="T465" s="17">
        <v>7513</v>
      </c>
      <c r="U465" s="17">
        <v>64658</v>
      </c>
      <c r="V465" s="17">
        <v>18471</v>
      </c>
      <c r="W465" s="17">
        <v>0</v>
      </c>
      <c r="X465" s="17">
        <v>179679</v>
      </c>
      <c r="Y465" s="17">
        <v>0</v>
      </c>
      <c r="Z465" s="17">
        <v>0</v>
      </c>
      <c r="AA465" s="17">
        <v>0</v>
      </c>
      <c r="AB465" s="17">
        <v>0</v>
      </c>
      <c r="AC465" s="17">
        <v>13696299</v>
      </c>
    </row>
    <row r="466" spans="1:29" x14ac:dyDescent="0.3">
      <c r="A466" s="15" t="s">
        <v>925</v>
      </c>
      <c r="B466" s="14" t="s">
        <v>926</v>
      </c>
      <c r="C466" s="14">
        <v>1</v>
      </c>
      <c r="D466" s="14">
        <v>0</v>
      </c>
      <c r="E466" s="17">
        <v>617003</v>
      </c>
      <c r="F466" s="17">
        <v>0</v>
      </c>
      <c r="G466" s="17">
        <v>193761</v>
      </c>
      <c r="H466" s="17">
        <v>0</v>
      </c>
      <c r="I466" s="17">
        <v>21872</v>
      </c>
      <c r="J466" s="17">
        <v>2405</v>
      </c>
      <c r="K466" s="17">
        <v>0</v>
      </c>
      <c r="L466" s="17">
        <v>0</v>
      </c>
      <c r="M466" s="17">
        <v>0</v>
      </c>
      <c r="N466" s="17">
        <v>0</v>
      </c>
      <c r="O466" s="17">
        <v>0</v>
      </c>
      <c r="P466" s="17">
        <v>58594</v>
      </c>
      <c r="Q466" s="17">
        <v>0</v>
      </c>
      <c r="R466" s="17">
        <v>0</v>
      </c>
      <c r="S466" s="17">
        <v>764</v>
      </c>
      <c r="T466" s="17">
        <v>319</v>
      </c>
      <c r="U466" s="17">
        <v>4893</v>
      </c>
      <c r="V466" s="17">
        <v>0</v>
      </c>
      <c r="W466" s="17">
        <v>0</v>
      </c>
      <c r="X466" s="17">
        <v>0</v>
      </c>
      <c r="Y466" s="17">
        <v>0</v>
      </c>
      <c r="Z466" s="17">
        <v>0</v>
      </c>
      <c r="AA466" s="17">
        <v>0</v>
      </c>
      <c r="AB466" s="17">
        <v>0</v>
      </c>
      <c r="AC466" s="17">
        <v>899611</v>
      </c>
    </row>
    <row r="467" spans="1:29" x14ac:dyDescent="0.3">
      <c r="A467" s="15" t="s">
        <v>927</v>
      </c>
      <c r="B467" s="14" t="s">
        <v>928</v>
      </c>
      <c r="C467" s="14">
        <v>1</v>
      </c>
      <c r="D467" s="14">
        <v>0</v>
      </c>
      <c r="E467" s="17">
        <v>6653267</v>
      </c>
      <c r="F467" s="17">
        <v>0</v>
      </c>
      <c r="G467" s="17">
        <v>0</v>
      </c>
      <c r="H467" s="17">
        <v>0</v>
      </c>
      <c r="I467" s="17">
        <v>1107724</v>
      </c>
      <c r="J467" s="17">
        <v>2122322</v>
      </c>
      <c r="K467" s="17">
        <v>0</v>
      </c>
      <c r="L467" s="17">
        <v>0</v>
      </c>
      <c r="M467" s="17">
        <v>0</v>
      </c>
      <c r="N467" s="17">
        <v>0</v>
      </c>
      <c r="O467" s="17">
        <v>0</v>
      </c>
      <c r="P467" s="17">
        <v>772922</v>
      </c>
      <c r="Q467" s="17">
        <v>44411</v>
      </c>
      <c r="R467" s="17">
        <v>176752</v>
      </c>
      <c r="S467" s="17">
        <v>12209</v>
      </c>
      <c r="T467" s="17">
        <v>5094</v>
      </c>
      <c r="U467" s="17">
        <v>49629</v>
      </c>
      <c r="V467" s="17">
        <v>10572</v>
      </c>
      <c r="W467" s="17">
        <v>0</v>
      </c>
      <c r="X467" s="17">
        <v>109760</v>
      </c>
      <c r="Y467" s="17">
        <v>0</v>
      </c>
      <c r="Z467" s="17">
        <v>0</v>
      </c>
      <c r="AA467" s="17">
        <v>0</v>
      </c>
      <c r="AB467" s="17">
        <v>0</v>
      </c>
      <c r="AC467" s="17">
        <v>11064662</v>
      </c>
    </row>
    <row r="468" spans="1:29" x14ac:dyDescent="0.3">
      <c r="A468" s="15" t="s">
        <v>929</v>
      </c>
      <c r="B468" s="14" t="s">
        <v>930</v>
      </c>
      <c r="C468" s="14">
        <v>1</v>
      </c>
      <c r="D468" s="14">
        <v>0</v>
      </c>
      <c r="E468" s="17">
        <v>9131010</v>
      </c>
      <c r="F468" s="17">
        <v>0</v>
      </c>
      <c r="G468" s="17">
        <v>0</v>
      </c>
      <c r="H468" s="17">
        <v>9759</v>
      </c>
      <c r="I468" s="17">
        <v>1264506</v>
      </c>
      <c r="J468" s="17">
        <v>2608894</v>
      </c>
      <c r="K468" s="17">
        <v>0</v>
      </c>
      <c r="L468" s="17">
        <v>0</v>
      </c>
      <c r="M468" s="17">
        <v>0</v>
      </c>
      <c r="N468" s="17">
        <v>0</v>
      </c>
      <c r="O468" s="17">
        <v>0</v>
      </c>
      <c r="P468" s="17">
        <v>1014354</v>
      </c>
      <c r="Q468" s="17">
        <v>600751</v>
      </c>
      <c r="R468" s="17">
        <v>381953</v>
      </c>
      <c r="S468" s="17">
        <v>20762</v>
      </c>
      <c r="T468" s="17">
        <v>8663</v>
      </c>
      <c r="U468" s="17">
        <v>82715</v>
      </c>
      <c r="V468" s="17">
        <v>22506</v>
      </c>
      <c r="W468" s="17">
        <v>0</v>
      </c>
      <c r="X468" s="17">
        <v>190707</v>
      </c>
      <c r="Y468" s="17">
        <v>0</v>
      </c>
      <c r="Z468" s="17">
        <v>0</v>
      </c>
      <c r="AA468" s="17">
        <v>0</v>
      </c>
      <c r="AB468" s="17">
        <v>0</v>
      </c>
      <c r="AC468" s="17">
        <v>15336580</v>
      </c>
    </row>
    <row r="469" spans="1:29" x14ac:dyDescent="0.3">
      <c r="A469" s="15" t="s">
        <v>931</v>
      </c>
      <c r="B469" s="14" t="s">
        <v>932</v>
      </c>
      <c r="C469" s="14">
        <v>1</v>
      </c>
      <c r="D469" s="14">
        <v>0</v>
      </c>
      <c r="E469" s="17">
        <v>22576308</v>
      </c>
      <c r="F469" s="17">
        <v>0</v>
      </c>
      <c r="G469" s="17">
        <v>0</v>
      </c>
      <c r="H469" s="17">
        <v>20899</v>
      </c>
      <c r="I469" s="17">
        <v>4062184</v>
      </c>
      <c r="J469" s="17">
        <v>2741404</v>
      </c>
      <c r="K469" s="17">
        <v>0</v>
      </c>
      <c r="L469" s="17">
        <v>0</v>
      </c>
      <c r="M469" s="17">
        <v>0</v>
      </c>
      <c r="N469" s="17">
        <v>0</v>
      </c>
      <c r="O469" s="17">
        <v>0</v>
      </c>
      <c r="P469" s="17">
        <v>1956292</v>
      </c>
      <c r="Q469" s="17">
        <v>523135</v>
      </c>
      <c r="R469" s="17">
        <v>382228</v>
      </c>
      <c r="S469" s="17">
        <v>63126</v>
      </c>
      <c r="T469" s="17">
        <v>26338</v>
      </c>
      <c r="U469" s="17">
        <v>245815</v>
      </c>
      <c r="V469" s="17">
        <v>62003</v>
      </c>
      <c r="W469" s="17">
        <v>0</v>
      </c>
      <c r="X469" s="17">
        <v>633521</v>
      </c>
      <c r="Y469" s="17">
        <v>0</v>
      </c>
      <c r="Z469" s="17">
        <v>0</v>
      </c>
      <c r="AA469" s="17">
        <v>0</v>
      </c>
      <c r="AB469" s="17">
        <v>0</v>
      </c>
      <c r="AC469" s="17">
        <v>33293253</v>
      </c>
    </row>
    <row r="470" spans="1:29" x14ac:dyDescent="0.3">
      <c r="A470" s="15" t="s">
        <v>933</v>
      </c>
      <c r="B470" s="14" t="s">
        <v>934</v>
      </c>
      <c r="C470" s="14">
        <v>1</v>
      </c>
      <c r="D470" s="14">
        <v>1</v>
      </c>
      <c r="E470" s="17">
        <v>18941006</v>
      </c>
      <c r="F470" s="17">
        <v>0</v>
      </c>
      <c r="G470" s="17">
        <v>0</v>
      </c>
      <c r="H470" s="17">
        <v>0</v>
      </c>
      <c r="I470" s="17">
        <v>3053669</v>
      </c>
      <c r="J470" s="17">
        <v>3841768</v>
      </c>
      <c r="K470" s="17">
        <v>0</v>
      </c>
      <c r="L470" s="17">
        <v>0</v>
      </c>
      <c r="M470" s="17">
        <v>0</v>
      </c>
      <c r="N470" s="17">
        <v>0</v>
      </c>
      <c r="O470" s="17">
        <v>0</v>
      </c>
      <c r="P470" s="17">
        <v>2526536</v>
      </c>
      <c r="Q470" s="17">
        <v>499567</v>
      </c>
      <c r="R470" s="17">
        <v>650377</v>
      </c>
      <c r="S470" s="17">
        <v>43442</v>
      </c>
      <c r="T470" s="17">
        <v>18125</v>
      </c>
      <c r="U470" s="17">
        <v>171488</v>
      </c>
      <c r="V470" s="17">
        <v>46108</v>
      </c>
      <c r="W470" s="17">
        <v>0</v>
      </c>
      <c r="X470" s="17">
        <v>315192</v>
      </c>
      <c r="Y470" s="17">
        <v>0</v>
      </c>
      <c r="Z470" s="17">
        <v>0</v>
      </c>
      <c r="AA470" s="17">
        <v>0</v>
      </c>
      <c r="AB470" s="17">
        <v>0</v>
      </c>
      <c r="AC470" s="17">
        <v>30107278</v>
      </c>
    </row>
    <row r="471" spans="1:29" x14ac:dyDescent="0.3">
      <c r="A471" s="15" t="s">
        <v>935</v>
      </c>
      <c r="B471" s="14" t="s">
        <v>936</v>
      </c>
      <c r="C471" s="14">
        <v>1</v>
      </c>
      <c r="D471" s="14">
        <v>0</v>
      </c>
      <c r="E471" s="17">
        <v>11942751</v>
      </c>
      <c r="F471" s="17">
        <v>0</v>
      </c>
      <c r="G471" s="17">
        <v>0</v>
      </c>
      <c r="H471" s="17">
        <v>0</v>
      </c>
      <c r="I471" s="17">
        <v>1455272</v>
      </c>
      <c r="J471" s="17">
        <v>2834597</v>
      </c>
      <c r="K471" s="17">
        <v>0</v>
      </c>
      <c r="L471" s="17">
        <v>0</v>
      </c>
      <c r="M471" s="17">
        <v>0</v>
      </c>
      <c r="N471" s="17">
        <v>0</v>
      </c>
      <c r="O471" s="17">
        <v>0</v>
      </c>
      <c r="P471" s="17">
        <v>1387722</v>
      </c>
      <c r="Q471" s="17">
        <v>126360</v>
      </c>
      <c r="R471" s="17">
        <v>219914</v>
      </c>
      <c r="S471" s="17">
        <v>21406</v>
      </c>
      <c r="T471" s="17">
        <v>8931</v>
      </c>
      <c r="U471" s="17">
        <v>84812</v>
      </c>
      <c r="V471" s="17">
        <v>23965</v>
      </c>
      <c r="W471" s="17">
        <v>0</v>
      </c>
      <c r="X471" s="17">
        <v>250848</v>
      </c>
      <c r="Y471" s="17">
        <v>0</v>
      </c>
      <c r="Z471" s="17">
        <v>0</v>
      </c>
      <c r="AA471" s="17">
        <v>0</v>
      </c>
      <c r="AB471" s="17">
        <v>0</v>
      </c>
      <c r="AC471" s="17">
        <v>18356578</v>
      </c>
    </row>
    <row r="472" spans="1:29" x14ac:dyDescent="0.3">
      <c r="A472" s="15" t="s">
        <v>937</v>
      </c>
      <c r="B472" s="14" t="s">
        <v>938</v>
      </c>
      <c r="C472" s="14">
        <v>1</v>
      </c>
      <c r="D472" s="14">
        <v>0</v>
      </c>
      <c r="E472" s="17">
        <v>23470161</v>
      </c>
      <c r="F472" s="17">
        <v>0</v>
      </c>
      <c r="G472" s="17">
        <v>0</v>
      </c>
      <c r="H472" s="17">
        <v>27015</v>
      </c>
      <c r="I472" s="17">
        <v>3717947</v>
      </c>
      <c r="J472" s="17">
        <v>2001904</v>
      </c>
      <c r="K472" s="17">
        <v>0</v>
      </c>
      <c r="L472" s="17">
        <v>0</v>
      </c>
      <c r="M472" s="17">
        <v>0</v>
      </c>
      <c r="N472" s="17">
        <v>0</v>
      </c>
      <c r="O472" s="17">
        <v>0</v>
      </c>
      <c r="P472" s="17">
        <v>2061556</v>
      </c>
      <c r="Q472" s="17">
        <v>460704</v>
      </c>
      <c r="R472" s="17">
        <v>1320051</v>
      </c>
      <c r="S472" s="17">
        <v>100111</v>
      </c>
      <c r="T472" s="17">
        <v>41769</v>
      </c>
      <c r="U472" s="17">
        <v>377577</v>
      </c>
      <c r="V472" s="17">
        <v>55958</v>
      </c>
      <c r="W472" s="17">
        <v>0</v>
      </c>
      <c r="X472" s="17">
        <v>767126</v>
      </c>
      <c r="Y472" s="17">
        <v>0</v>
      </c>
      <c r="Z472" s="17">
        <v>0</v>
      </c>
      <c r="AA472" s="17">
        <v>0</v>
      </c>
      <c r="AB472" s="17">
        <v>0</v>
      </c>
      <c r="AC472" s="17">
        <v>34401879</v>
      </c>
    </row>
    <row r="473" spans="1:29" x14ac:dyDescent="0.3">
      <c r="A473" s="15" t="s">
        <v>939</v>
      </c>
      <c r="B473" s="14" t="s">
        <v>940</v>
      </c>
      <c r="C473" s="14">
        <v>1</v>
      </c>
      <c r="D473" s="14">
        <v>0</v>
      </c>
      <c r="E473" s="17">
        <v>7177316</v>
      </c>
      <c r="F473" s="17">
        <v>0</v>
      </c>
      <c r="G473" s="17">
        <v>0</v>
      </c>
      <c r="H473" s="17">
        <v>10791</v>
      </c>
      <c r="I473" s="17">
        <v>1131042</v>
      </c>
      <c r="J473" s="17">
        <v>2488779</v>
      </c>
      <c r="K473" s="17">
        <v>0</v>
      </c>
      <c r="L473" s="17">
        <v>0</v>
      </c>
      <c r="M473" s="17">
        <v>0</v>
      </c>
      <c r="N473" s="17">
        <v>0</v>
      </c>
      <c r="O473" s="17">
        <v>0</v>
      </c>
      <c r="P473" s="17">
        <v>870536</v>
      </c>
      <c r="Q473" s="17">
        <v>52857</v>
      </c>
      <c r="R473" s="17">
        <v>252254</v>
      </c>
      <c r="S473" s="17">
        <v>15564</v>
      </c>
      <c r="T473" s="17">
        <v>6494</v>
      </c>
      <c r="U473" s="17">
        <v>61920</v>
      </c>
      <c r="V473" s="17">
        <v>15186</v>
      </c>
      <c r="W473" s="17">
        <v>0</v>
      </c>
      <c r="X473" s="17">
        <v>197200</v>
      </c>
      <c r="Y473" s="17">
        <v>0</v>
      </c>
      <c r="Z473" s="17">
        <v>0</v>
      </c>
      <c r="AA473" s="17">
        <v>0</v>
      </c>
      <c r="AB473" s="17">
        <v>0</v>
      </c>
      <c r="AC473" s="17">
        <v>12279939</v>
      </c>
    </row>
    <row r="474" spans="1:29" x14ac:dyDescent="0.3">
      <c r="A474" s="15" t="s">
        <v>941</v>
      </c>
      <c r="B474" s="14" t="s">
        <v>942</v>
      </c>
      <c r="C474" s="14">
        <v>1</v>
      </c>
      <c r="D474" s="14">
        <v>0</v>
      </c>
      <c r="E474" s="17">
        <v>4865639</v>
      </c>
      <c r="F474" s="17">
        <v>0</v>
      </c>
      <c r="G474" s="17">
        <v>0</v>
      </c>
      <c r="H474" s="17">
        <v>0</v>
      </c>
      <c r="I474" s="17">
        <v>799967</v>
      </c>
      <c r="J474" s="17">
        <v>929157</v>
      </c>
      <c r="K474" s="17">
        <v>0</v>
      </c>
      <c r="L474" s="17">
        <v>0</v>
      </c>
      <c r="M474" s="17">
        <v>0</v>
      </c>
      <c r="N474" s="17">
        <v>0</v>
      </c>
      <c r="O474" s="17">
        <v>0</v>
      </c>
      <c r="P474" s="17">
        <v>386667</v>
      </c>
      <c r="Q474" s="17">
        <v>209528</v>
      </c>
      <c r="R474" s="17">
        <v>244830</v>
      </c>
      <c r="S474" s="17">
        <v>14426</v>
      </c>
      <c r="T474" s="17">
        <v>6019</v>
      </c>
      <c r="U474" s="17">
        <v>47008</v>
      </c>
      <c r="V474" s="17">
        <v>13307</v>
      </c>
      <c r="W474" s="17">
        <v>0</v>
      </c>
      <c r="X474" s="17">
        <v>136320</v>
      </c>
      <c r="Y474" s="17">
        <v>0</v>
      </c>
      <c r="Z474" s="17">
        <v>0</v>
      </c>
      <c r="AA474" s="17">
        <v>0</v>
      </c>
      <c r="AB474" s="17">
        <v>0</v>
      </c>
      <c r="AC474" s="17">
        <v>7652868</v>
      </c>
    </row>
    <row r="475" spans="1:29" x14ac:dyDescent="0.3">
      <c r="A475" s="15" t="s">
        <v>943</v>
      </c>
      <c r="B475" s="14" t="s">
        <v>944</v>
      </c>
      <c r="C475" s="14">
        <v>1</v>
      </c>
      <c r="D475" s="14">
        <v>0</v>
      </c>
      <c r="E475" s="17">
        <v>5035121</v>
      </c>
      <c r="F475" s="17">
        <v>0</v>
      </c>
      <c r="G475" s="17">
        <v>0</v>
      </c>
      <c r="H475" s="17">
        <v>0</v>
      </c>
      <c r="I475" s="17">
        <v>1164823</v>
      </c>
      <c r="J475" s="17">
        <v>1293190</v>
      </c>
      <c r="K475" s="17">
        <v>0</v>
      </c>
      <c r="L475" s="17">
        <v>0</v>
      </c>
      <c r="M475" s="17">
        <v>0</v>
      </c>
      <c r="N475" s="17">
        <v>0</v>
      </c>
      <c r="O475" s="17">
        <v>0</v>
      </c>
      <c r="P475" s="17">
        <v>830052</v>
      </c>
      <c r="Q475" s="17">
        <v>133711</v>
      </c>
      <c r="R475" s="17">
        <v>146788</v>
      </c>
      <c r="S475" s="17">
        <v>9632</v>
      </c>
      <c r="T475" s="17">
        <v>4019</v>
      </c>
      <c r="U475" s="17">
        <v>38969</v>
      </c>
      <c r="V475" s="17">
        <v>10876</v>
      </c>
      <c r="W475" s="17">
        <v>0</v>
      </c>
      <c r="X475" s="17">
        <v>146640</v>
      </c>
      <c r="Y475" s="17">
        <v>0</v>
      </c>
      <c r="Z475" s="17">
        <v>0</v>
      </c>
      <c r="AA475" s="17">
        <v>0</v>
      </c>
      <c r="AB475" s="17">
        <v>0</v>
      </c>
      <c r="AC475" s="17">
        <v>8813821</v>
      </c>
    </row>
    <row r="476" spans="1:29" x14ac:dyDescent="0.3">
      <c r="A476" s="15" t="s">
        <v>945</v>
      </c>
      <c r="B476" s="14" t="s">
        <v>946</v>
      </c>
      <c r="C476" s="14">
        <v>1</v>
      </c>
      <c r="D476" s="14">
        <v>0</v>
      </c>
      <c r="E476" s="17">
        <v>14081612</v>
      </c>
      <c r="F476" s="17">
        <v>0</v>
      </c>
      <c r="G476" s="17">
        <v>0</v>
      </c>
      <c r="H476" s="17">
        <v>0</v>
      </c>
      <c r="I476" s="17">
        <v>2018067</v>
      </c>
      <c r="J476" s="17">
        <v>2905859</v>
      </c>
      <c r="K476" s="17">
        <v>0</v>
      </c>
      <c r="L476" s="17">
        <v>0</v>
      </c>
      <c r="M476" s="17">
        <v>0</v>
      </c>
      <c r="N476" s="17">
        <v>0</v>
      </c>
      <c r="O476" s="17">
        <v>0</v>
      </c>
      <c r="P476" s="17">
        <v>1707581</v>
      </c>
      <c r="Q476" s="17">
        <v>423352</v>
      </c>
      <c r="R476" s="17">
        <v>569968</v>
      </c>
      <c r="S476" s="17">
        <v>38753</v>
      </c>
      <c r="T476" s="17">
        <v>16169</v>
      </c>
      <c r="U476" s="17">
        <v>139684</v>
      </c>
      <c r="V476" s="17">
        <v>41570</v>
      </c>
      <c r="W476" s="17">
        <v>0</v>
      </c>
      <c r="X476" s="17">
        <v>303584</v>
      </c>
      <c r="Y476" s="17">
        <v>0</v>
      </c>
      <c r="Z476" s="17">
        <v>0</v>
      </c>
      <c r="AA476" s="17">
        <v>0</v>
      </c>
      <c r="AB476" s="17">
        <v>0</v>
      </c>
      <c r="AC476" s="17">
        <v>22246199</v>
      </c>
    </row>
    <row r="477" spans="1:29" x14ac:dyDescent="0.3">
      <c r="A477" s="15" t="s">
        <v>947</v>
      </c>
      <c r="B477" s="14" t="s">
        <v>948</v>
      </c>
      <c r="C477" s="14">
        <v>1</v>
      </c>
      <c r="D477" s="14">
        <v>0</v>
      </c>
      <c r="E477" s="17">
        <v>17164916</v>
      </c>
      <c r="F477" s="17">
        <v>0</v>
      </c>
      <c r="G477" s="17">
        <v>0</v>
      </c>
      <c r="H477" s="17">
        <v>0</v>
      </c>
      <c r="I477" s="17">
        <v>3628168</v>
      </c>
      <c r="J477" s="17">
        <v>7481023</v>
      </c>
      <c r="K477" s="17">
        <v>0</v>
      </c>
      <c r="L477" s="17">
        <v>0</v>
      </c>
      <c r="M477" s="17">
        <v>0</v>
      </c>
      <c r="N477" s="17">
        <v>0</v>
      </c>
      <c r="O477" s="17">
        <v>0</v>
      </c>
      <c r="P477" s="17">
        <v>2273128</v>
      </c>
      <c r="Q477" s="17">
        <v>349390</v>
      </c>
      <c r="R477" s="17">
        <v>573031</v>
      </c>
      <c r="S477" s="17">
        <v>64848</v>
      </c>
      <c r="T477" s="17">
        <v>27056</v>
      </c>
      <c r="U477" s="17">
        <v>253096</v>
      </c>
      <c r="V477" s="17">
        <v>71552</v>
      </c>
      <c r="W477" s="17">
        <v>0</v>
      </c>
      <c r="X477" s="17">
        <v>561600</v>
      </c>
      <c r="Y477" s="17">
        <v>0</v>
      </c>
      <c r="Z477" s="17">
        <v>0</v>
      </c>
      <c r="AA477" s="17">
        <v>0</v>
      </c>
      <c r="AB477" s="17">
        <v>0</v>
      </c>
      <c r="AC477" s="17">
        <v>32447808</v>
      </c>
    </row>
    <row r="478" spans="1:29" x14ac:dyDescent="0.3">
      <c r="A478" s="15" t="s">
        <v>949</v>
      </c>
      <c r="B478" s="14" t="s">
        <v>950</v>
      </c>
      <c r="C478" s="14">
        <v>1</v>
      </c>
      <c r="D478" s="14">
        <v>0</v>
      </c>
      <c r="E478" s="17">
        <v>8877323</v>
      </c>
      <c r="F478" s="17">
        <v>0</v>
      </c>
      <c r="G478" s="17">
        <v>405052</v>
      </c>
      <c r="H478" s="17">
        <v>66285</v>
      </c>
      <c r="I478" s="17">
        <v>2668528</v>
      </c>
      <c r="J478" s="17">
        <v>1448289</v>
      </c>
      <c r="K478" s="17">
        <v>0</v>
      </c>
      <c r="L478" s="17">
        <v>0</v>
      </c>
      <c r="M478" s="17">
        <v>0</v>
      </c>
      <c r="N478" s="17">
        <v>0</v>
      </c>
      <c r="O478" s="17">
        <v>0</v>
      </c>
      <c r="P478" s="17">
        <v>1128413</v>
      </c>
      <c r="Q478" s="17">
        <v>256358</v>
      </c>
      <c r="R478" s="17">
        <v>201900</v>
      </c>
      <c r="S478" s="17">
        <v>26859</v>
      </c>
      <c r="T478" s="17">
        <v>11206</v>
      </c>
      <c r="U478" s="17">
        <v>106656</v>
      </c>
      <c r="V478" s="17">
        <v>25947</v>
      </c>
      <c r="W478" s="17">
        <v>0</v>
      </c>
      <c r="X478" s="17">
        <v>210600</v>
      </c>
      <c r="Y478" s="17">
        <v>24469</v>
      </c>
      <c r="Z478" s="17">
        <v>0</v>
      </c>
      <c r="AA478" s="17">
        <v>0</v>
      </c>
      <c r="AB478" s="17">
        <v>0</v>
      </c>
      <c r="AC478" s="17">
        <v>15457885</v>
      </c>
    </row>
    <row r="479" spans="1:29" x14ac:dyDescent="0.3">
      <c r="A479" s="15" t="s">
        <v>951</v>
      </c>
      <c r="B479" s="14" t="s">
        <v>952</v>
      </c>
      <c r="C479" s="14">
        <v>1</v>
      </c>
      <c r="D479" s="14">
        <v>0</v>
      </c>
      <c r="E479" s="17">
        <v>17721217</v>
      </c>
      <c r="F479" s="17">
        <v>0</v>
      </c>
      <c r="G479" s="17">
        <v>0</v>
      </c>
      <c r="H479" s="17">
        <v>18755</v>
      </c>
      <c r="I479" s="17">
        <v>2846149</v>
      </c>
      <c r="J479" s="17">
        <v>3657606</v>
      </c>
      <c r="K479" s="17">
        <v>202828</v>
      </c>
      <c r="L479" s="17">
        <v>0</v>
      </c>
      <c r="M479" s="17">
        <v>0</v>
      </c>
      <c r="N479" s="17">
        <v>0</v>
      </c>
      <c r="O479" s="17">
        <v>0</v>
      </c>
      <c r="P479" s="17">
        <v>2126543</v>
      </c>
      <c r="Q479" s="17">
        <v>515250</v>
      </c>
      <c r="R479" s="17">
        <v>820891</v>
      </c>
      <c r="S479" s="17">
        <v>43667</v>
      </c>
      <c r="T479" s="17">
        <v>18219</v>
      </c>
      <c r="U479" s="17">
        <v>175449</v>
      </c>
      <c r="V479" s="17">
        <v>50015</v>
      </c>
      <c r="W479" s="17">
        <v>0</v>
      </c>
      <c r="X479" s="17">
        <v>408144</v>
      </c>
      <c r="Y479" s="17">
        <v>0</v>
      </c>
      <c r="Z479" s="17">
        <v>0</v>
      </c>
      <c r="AA479" s="17">
        <v>0</v>
      </c>
      <c r="AB479" s="17">
        <v>0</v>
      </c>
      <c r="AC479" s="17">
        <v>28604733</v>
      </c>
    </row>
    <row r="480" spans="1:29" x14ac:dyDescent="0.3">
      <c r="A480" s="15" t="s">
        <v>953</v>
      </c>
      <c r="B480" s="14" t="s">
        <v>954</v>
      </c>
      <c r="C480" s="14">
        <v>1</v>
      </c>
      <c r="D480" s="14">
        <v>0</v>
      </c>
      <c r="E480" s="17">
        <v>131208469</v>
      </c>
      <c r="F480" s="17">
        <v>1169015</v>
      </c>
      <c r="G480" s="17">
        <v>0</v>
      </c>
      <c r="H480" s="17">
        <v>162910</v>
      </c>
      <c r="I480" s="17">
        <v>10492337</v>
      </c>
      <c r="J480" s="17">
        <v>9656593</v>
      </c>
      <c r="K480" s="17">
        <v>0</v>
      </c>
      <c r="L480" s="17">
        <v>0</v>
      </c>
      <c r="M480" s="17">
        <v>0</v>
      </c>
      <c r="N480" s="17">
        <v>0</v>
      </c>
      <c r="O480" s="17">
        <v>0</v>
      </c>
      <c r="P480" s="17">
        <v>5452343</v>
      </c>
      <c r="Q480" s="17">
        <v>3050771</v>
      </c>
      <c r="R480" s="17">
        <v>3953790</v>
      </c>
      <c r="S480" s="17">
        <v>147059</v>
      </c>
      <c r="T480" s="17">
        <v>61356</v>
      </c>
      <c r="U480" s="17">
        <v>611043</v>
      </c>
      <c r="V480" s="17">
        <v>206687</v>
      </c>
      <c r="W480" s="17">
        <v>0</v>
      </c>
      <c r="X480" s="17">
        <v>4748555</v>
      </c>
      <c r="Y480" s="17">
        <v>0</v>
      </c>
      <c r="Z480" s="17">
        <v>0</v>
      </c>
      <c r="AA480" s="17">
        <v>0</v>
      </c>
      <c r="AB480" s="17">
        <v>0</v>
      </c>
      <c r="AC480" s="17">
        <v>170920928</v>
      </c>
    </row>
    <row r="481" spans="1:29" x14ac:dyDescent="0.3">
      <c r="A481" s="15" t="s">
        <v>955</v>
      </c>
      <c r="B481" s="14" t="s">
        <v>956</v>
      </c>
      <c r="C481" s="14">
        <v>1</v>
      </c>
      <c r="D481" s="14">
        <v>0</v>
      </c>
      <c r="E481" s="17">
        <v>2552270</v>
      </c>
      <c r="F481" s="17">
        <v>0</v>
      </c>
      <c r="G481" s="17">
        <v>139184</v>
      </c>
      <c r="H481" s="17">
        <v>0</v>
      </c>
      <c r="I481" s="17">
        <v>412236</v>
      </c>
      <c r="J481" s="17">
        <v>883101</v>
      </c>
      <c r="K481" s="17">
        <v>0</v>
      </c>
      <c r="L481" s="17">
        <v>0</v>
      </c>
      <c r="M481" s="17">
        <v>0</v>
      </c>
      <c r="N481" s="17">
        <v>0</v>
      </c>
      <c r="O481" s="17">
        <v>0</v>
      </c>
      <c r="P481" s="17">
        <v>211329</v>
      </c>
      <c r="Q481" s="17">
        <v>14308</v>
      </c>
      <c r="R481" s="17">
        <v>0</v>
      </c>
      <c r="S481" s="17">
        <v>4389</v>
      </c>
      <c r="T481" s="17">
        <v>1831</v>
      </c>
      <c r="U481" s="17">
        <v>16776</v>
      </c>
      <c r="V481" s="17">
        <v>0</v>
      </c>
      <c r="W481" s="17">
        <v>0</v>
      </c>
      <c r="X481" s="17">
        <v>22500</v>
      </c>
      <c r="Y481" s="17">
        <v>14764</v>
      </c>
      <c r="Z481" s="17">
        <v>0</v>
      </c>
      <c r="AA481" s="17">
        <v>0</v>
      </c>
      <c r="AB481" s="17">
        <v>0</v>
      </c>
      <c r="AC481" s="17">
        <v>4272688</v>
      </c>
    </row>
    <row r="482" spans="1:29" x14ac:dyDescent="0.3">
      <c r="A482" s="15" t="s">
        <v>957</v>
      </c>
      <c r="B482" s="14" t="s">
        <v>958</v>
      </c>
      <c r="C482" s="14">
        <v>1</v>
      </c>
      <c r="D482" s="14">
        <v>0</v>
      </c>
      <c r="E482" s="17">
        <v>2556429</v>
      </c>
      <c r="F482" s="17">
        <v>0</v>
      </c>
      <c r="G482" s="17">
        <v>0</v>
      </c>
      <c r="H482" s="17">
        <v>0</v>
      </c>
      <c r="I482" s="17">
        <v>317218</v>
      </c>
      <c r="J482" s="17">
        <v>599139</v>
      </c>
      <c r="K482" s="17">
        <v>0</v>
      </c>
      <c r="L482" s="17">
        <v>0</v>
      </c>
      <c r="M482" s="17">
        <v>0</v>
      </c>
      <c r="N482" s="17">
        <v>0</v>
      </c>
      <c r="O482" s="17">
        <v>0</v>
      </c>
      <c r="P482" s="17">
        <v>395373</v>
      </c>
      <c r="Q482" s="17">
        <v>15787</v>
      </c>
      <c r="R482" s="17">
        <v>44333</v>
      </c>
      <c r="S482" s="17">
        <v>2322</v>
      </c>
      <c r="T482" s="17">
        <v>969</v>
      </c>
      <c r="U482" s="17">
        <v>9204</v>
      </c>
      <c r="V482" s="17">
        <v>1943</v>
      </c>
      <c r="W482" s="17">
        <v>0</v>
      </c>
      <c r="X482" s="17">
        <v>24724</v>
      </c>
      <c r="Y482" s="17">
        <v>3232</v>
      </c>
      <c r="Z482" s="17">
        <v>0</v>
      </c>
      <c r="AA482" s="17">
        <v>0</v>
      </c>
      <c r="AB482" s="17">
        <v>0</v>
      </c>
      <c r="AC482" s="17">
        <v>3970673</v>
      </c>
    </row>
    <row r="483" spans="1:29" x14ac:dyDescent="0.3">
      <c r="A483" s="15" t="s">
        <v>959</v>
      </c>
      <c r="B483" s="14" t="s">
        <v>960</v>
      </c>
      <c r="C483" s="14">
        <v>1</v>
      </c>
      <c r="D483" s="14">
        <v>0</v>
      </c>
      <c r="E483" s="17">
        <v>8019377</v>
      </c>
      <c r="F483" s="17">
        <v>0</v>
      </c>
      <c r="G483" s="17">
        <v>347920</v>
      </c>
      <c r="H483" s="17">
        <v>0</v>
      </c>
      <c r="I483" s="17">
        <v>1437832</v>
      </c>
      <c r="J483" s="17">
        <v>367114</v>
      </c>
      <c r="K483" s="17">
        <v>0</v>
      </c>
      <c r="L483" s="17">
        <v>0</v>
      </c>
      <c r="M483" s="17">
        <v>0</v>
      </c>
      <c r="N483" s="17">
        <v>0</v>
      </c>
      <c r="O483" s="17">
        <v>0</v>
      </c>
      <c r="P483" s="17">
        <v>759240</v>
      </c>
      <c r="Q483" s="17">
        <v>49130</v>
      </c>
      <c r="R483" s="17">
        <v>169479</v>
      </c>
      <c r="S483" s="17">
        <v>9647</v>
      </c>
      <c r="T483" s="17">
        <v>4025</v>
      </c>
      <c r="U483" s="17">
        <v>37047</v>
      </c>
      <c r="V483" s="17">
        <v>9756</v>
      </c>
      <c r="W483" s="17">
        <v>0</v>
      </c>
      <c r="X483" s="17">
        <v>243236</v>
      </c>
      <c r="Y483" s="17">
        <v>0</v>
      </c>
      <c r="Z483" s="17">
        <v>0</v>
      </c>
      <c r="AA483" s="17">
        <v>0</v>
      </c>
      <c r="AB483" s="17">
        <v>0</v>
      </c>
      <c r="AC483" s="17">
        <v>11453803</v>
      </c>
    </row>
    <row r="484" spans="1:29" x14ac:dyDescent="0.3">
      <c r="A484" s="15" t="s">
        <v>961</v>
      </c>
      <c r="B484" s="14" t="s">
        <v>962</v>
      </c>
      <c r="C484" s="14">
        <v>1</v>
      </c>
      <c r="D484" s="14">
        <v>0</v>
      </c>
      <c r="E484" s="17">
        <v>15332168</v>
      </c>
      <c r="F484" s="17">
        <v>0</v>
      </c>
      <c r="G484" s="17">
        <v>0</v>
      </c>
      <c r="H484" s="17">
        <v>0</v>
      </c>
      <c r="I484" s="17">
        <v>2355606</v>
      </c>
      <c r="J484" s="17">
        <v>1807698</v>
      </c>
      <c r="K484" s="17">
        <v>263137</v>
      </c>
      <c r="L484" s="17">
        <v>0</v>
      </c>
      <c r="M484" s="17">
        <v>0</v>
      </c>
      <c r="N484" s="17">
        <v>0</v>
      </c>
      <c r="O484" s="17">
        <v>0</v>
      </c>
      <c r="P484" s="17">
        <v>1418098</v>
      </c>
      <c r="Q484" s="17">
        <v>336309</v>
      </c>
      <c r="R484" s="17">
        <v>132878</v>
      </c>
      <c r="S484" s="17">
        <v>22994</v>
      </c>
      <c r="T484" s="17">
        <v>9594</v>
      </c>
      <c r="U484" s="17">
        <v>86909</v>
      </c>
      <c r="V484" s="17">
        <v>27043</v>
      </c>
      <c r="W484" s="17">
        <v>0</v>
      </c>
      <c r="X484" s="17">
        <v>416368</v>
      </c>
      <c r="Y484" s="17">
        <v>0</v>
      </c>
      <c r="Z484" s="17">
        <v>0</v>
      </c>
      <c r="AA484" s="17">
        <v>0</v>
      </c>
      <c r="AB484" s="17">
        <v>0</v>
      </c>
      <c r="AC484" s="17">
        <v>22208802</v>
      </c>
    </row>
    <row r="485" spans="1:29" x14ac:dyDescent="0.3">
      <c r="A485" s="15" t="s">
        <v>963</v>
      </c>
      <c r="B485" s="14" t="s">
        <v>964</v>
      </c>
      <c r="C485" s="14">
        <v>1</v>
      </c>
      <c r="D485" s="14">
        <v>0</v>
      </c>
      <c r="E485" s="17">
        <v>7879574</v>
      </c>
      <c r="F485" s="17">
        <v>0</v>
      </c>
      <c r="G485" s="17">
        <v>0</v>
      </c>
      <c r="H485" s="17">
        <v>34853</v>
      </c>
      <c r="I485" s="17">
        <v>1875362</v>
      </c>
      <c r="J485" s="17">
        <v>2024364</v>
      </c>
      <c r="K485" s="17">
        <v>0</v>
      </c>
      <c r="L485" s="17">
        <v>0</v>
      </c>
      <c r="M485" s="17">
        <v>0</v>
      </c>
      <c r="N485" s="17">
        <v>0</v>
      </c>
      <c r="O485" s="17">
        <v>0</v>
      </c>
      <c r="P485" s="17">
        <v>1114081</v>
      </c>
      <c r="Q485" s="17">
        <v>194440</v>
      </c>
      <c r="R485" s="17">
        <v>262076</v>
      </c>
      <c r="S485" s="17">
        <v>13078</v>
      </c>
      <c r="T485" s="17">
        <v>5456</v>
      </c>
      <c r="U485" s="17">
        <v>51260</v>
      </c>
      <c r="V485" s="17">
        <v>16098</v>
      </c>
      <c r="W485" s="17">
        <v>0</v>
      </c>
      <c r="X485" s="17">
        <v>372000</v>
      </c>
      <c r="Y485" s="17">
        <v>11116</v>
      </c>
      <c r="Z485" s="17">
        <v>0</v>
      </c>
      <c r="AA485" s="17">
        <v>0</v>
      </c>
      <c r="AB485" s="17">
        <v>0</v>
      </c>
      <c r="AC485" s="17">
        <v>13853758</v>
      </c>
    </row>
    <row r="486" spans="1:29" x14ac:dyDescent="0.3">
      <c r="A486" s="15" t="s">
        <v>965</v>
      </c>
      <c r="B486" s="14" t="s">
        <v>966</v>
      </c>
      <c r="C486" s="14">
        <v>1</v>
      </c>
      <c r="D486" s="14">
        <v>0</v>
      </c>
      <c r="E486" s="17">
        <v>3807232</v>
      </c>
      <c r="F486" s="17">
        <v>0</v>
      </c>
      <c r="G486" s="17">
        <v>84238</v>
      </c>
      <c r="H486" s="17">
        <v>0</v>
      </c>
      <c r="I486" s="17">
        <v>627707</v>
      </c>
      <c r="J486" s="17">
        <v>597060</v>
      </c>
      <c r="K486" s="17">
        <v>0</v>
      </c>
      <c r="L486" s="17">
        <v>0</v>
      </c>
      <c r="M486" s="17">
        <v>0</v>
      </c>
      <c r="N486" s="17">
        <v>0</v>
      </c>
      <c r="O486" s="17">
        <v>0</v>
      </c>
      <c r="P486" s="17">
        <v>435663</v>
      </c>
      <c r="Q486" s="17">
        <v>0</v>
      </c>
      <c r="R486" s="17">
        <v>0</v>
      </c>
      <c r="S486" s="17">
        <v>3490</v>
      </c>
      <c r="T486" s="17">
        <v>1456</v>
      </c>
      <c r="U486" s="17">
        <v>13106</v>
      </c>
      <c r="V486" s="17">
        <v>3885</v>
      </c>
      <c r="W486" s="17">
        <v>0</v>
      </c>
      <c r="X486" s="17">
        <v>41716</v>
      </c>
      <c r="Y486" s="17">
        <v>0</v>
      </c>
      <c r="Z486" s="17">
        <v>0</v>
      </c>
      <c r="AA486" s="17">
        <v>0</v>
      </c>
      <c r="AB486" s="17">
        <v>0</v>
      </c>
      <c r="AC486" s="17">
        <v>5615553</v>
      </c>
    </row>
    <row r="487" spans="1:29" x14ac:dyDescent="0.3">
      <c r="A487" s="15" t="s">
        <v>967</v>
      </c>
      <c r="B487" s="14" t="s">
        <v>968</v>
      </c>
      <c r="C487" s="14">
        <v>1</v>
      </c>
      <c r="D487" s="14">
        <v>0</v>
      </c>
      <c r="E487" s="17">
        <v>8471706</v>
      </c>
      <c r="F487" s="17">
        <v>0</v>
      </c>
      <c r="G487" s="17">
        <v>0</v>
      </c>
      <c r="H487" s="17">
        <v>0</v>
      </c>
      <c r="I487" s="17">
        <v>951175</v>
      </c>
      <c r="J487" s="17">
        <v>813090</v>
      </c>
      <c r="K487" s="17">
        <v>0</v>
      </c>
      <c r="L487" s="17">
        <v>0</v>
      </c>
      <c r="M487" s="17">
        <v>0</v>
      </c>
      <c r="N487" s="17">
        <v>0</v>
      </c>
      <c r="O487" s="17">
        <v>0</v>
      </c>
      <c r="P487" s="17">
        <v>1182888</v>
      </c>
      <c r="Q487" s="17">
        <v>19835</v>
      </c>
      <c r="R487" s="17">
        <v>0</v>
      </c>
      <c r="S487" s="17">
        <v>11040</v>
      </c>
      <c r="T487" s="17">
        <v>4606</v>
      </c>
      <c r="U487" s="17">
        <v>42814</v>
      </c>
      <c r="V487" s="17">
        <v>13341</v>
      </c>
      <c r="W487" s="17">
        <v>0</v>
      </c>
      <c r="X487" s="17">
        <v>520017</v>
      </c>
      <c r="Y487" s="17">
        <v>0</v>
      </c>
      <c r="Z487" s="17">
        <v>0</v>
      </c>
      <c r="AA487" s="17">
        <v>0</v>
      </c>
      <c r="AB487" s="17">
        <v>0</v>
      </c>
      <c r="AC487" s="17">
        <v>12030512</v>
      </c>
    </row>
    <row r="488" spans="1:29" x14ac:dyDescent="0.3">
      <c r="A488" s="15" t="s">
        <v>969</v>
      </c>
      <c r="B488" s="14" t="s">
        <v>970</v>
      </c>
      <c r="C488" s="14">
        <v>1</v>
      </c>
      <c r="D488" s="14">
        <v>0</v>
      </c>
      <c r="E488" s="17">
        <v>10526825</v>
      </c>
      <c r="F488" s="17">
        <v>0</v>
      </c>
      <c r="G488" s="17">
        <v>0</v>
      </c>
      <c r="H488" s="17">
        <v>5000</v>
      </c>
      <c r="I488" s="17">
        <v>1038868</v>
      </c>
      <c r="J488" s="17">
        <v>2303343</v>
      </c>
      <c r="K488" s="17">
        <v>0</v>
      </c>
      <c r="L488" s="17">
        <v>0</v>
      </c>
      <c r="M488" s="17">
        <v>0</v>
      </c>
      <c r="N488" s="17">
        <v>0</v>
      </c>
      <c r="O488" s="17">
        <v>0</v>
      </c>
      <c r="P488" s="17">
        <v>1103007</v>
      </c>
      <c r="Q488" s="17">
        <v>132738</v>
      </c>
      <c r="R488" s="17">
        <v>0</v>
      </c>
      <c r="S488" s="17">
        <v>13707</v>
      </c>
      <c r="T488" s="17">
        <v>5719</v>
      </c>
      <c r="U488" s="17">
        <v>52949</v>
      </c>
      <c r="V488" s="17">
        <v>11891</v>
      </c>
      <c r="W488" s="17">
        <v>0</v>
      </c>
      <c r="X488" s="17">
        <v>655179</v>
      </c>
      <c r="Y488" s="17">
        <v>0</v>
      </c>
      <c r="Z488" s="17">
        <v>0</v>
      </c>
      <c r="AA488" s="17">
        <v>0</v>
      </c>
      <c r="AB488" s="17">
        <v>0</v>
      </c>
      <c r="AC488" s="17">
        <v>15849226</v>
      </c>
    </row>
    <row r="489" spans="1:29" x14ac:dyDescent="0.3">
      <c r="A489" s="15" t="s">
        <v>971</v>
      </c>
      <c r="B489" s="14" t="s">
        <v>972</v>
      </c>
      <c r="C489" s="14">
        <v>1</v>
      </c>
      <c r="D489" s="14">
        <v>0</v>
      </c>
      <c r="E489" s="17">
        <v>8890580</v>
      </c>
      <c r="F489" s="17">
        <v>0</v>
      </c>
      <c r="G489" s="17">
        <v>273715</v>
      </c>
      <c r="H489" s="17">
        <v>0</v>
      </c>
      <c r="I489" s="17">
        <v>1163198</v>
      </c>
      <c r="J489" s="17">
        <v>2702004</v>
      </c>
      <c r="K489" s="17">
        <v>409386</v>
      </c>
      <c r="L489" s="17">
        <v>0</v>
      </c>
      <c r="M489" s="17">
        <v>0</v>
      </c>
      <c r="N489" s="17">
        <v>0</v>
      </c>
      <c r="O489" s="17">
        <v>0</v>
      </c>
      <c r="P489" s="17">
        <v>1273114</v>
      </c>
      <c r="Q489" s="17">
        <v>89658</v>
      </c>
      <c r="R489" s="17">
        <v>27796</v>
      </c>
      <c r="S489" s="17">
        <v>10336</v>
      </c>
      <c r="T489" s="17">
        <v>4313</v>
      </c>
      <c r="U489" s="17">
        <v>39785</v>
      </c>
      <c r="V489" s="17">
        <v>8867</v>
      </c>
      <c r="W489" s="17">
        <v>0</v>
      </c>
      <c r="X489" s="17">
        <v>264261</v>
      </c>
      <c r="Y489" s="17">
        <v>0</v>
      </c>
      <c r="Z489" s="17">
        <v>0</v>
      </c>
      <c r="AA489" s="17">
        <v>0</v>
      </c>
      <c r="AB489" s="17">
        <v>0</v>
      </c>
      <c r="AC489" s="17">
        <v>15157013</v>
      </c>
    </row>
    <row r="490" spans="1:29" x14ac:dyDescent="0.3">
      <c r="A490" s="15" t="s">
        <v>973</v>
      </c>
      <c r="B490" s="14" t="s">
        <v>974</v>
      </c>
      <c r="C490" s="14">
        <v>1</v>
      </c>
      <c r="D490" s="14">
        <v>0</v>
      </c>
      <c r="E490" s="17">
        <v>3914481</v>
      </c>
      <c r="F490" s="17">
        <v>0</v>
      </c>
      <c r="G490" s="17">
        <v>125110</v>
      </c>
      <c r="H490" s="17">
        <v>0</v>
      </c>
      <c r="I490" s="17">
        <v>469515</v>
      </c>
      <c r="J490" s="17">
        <v>1238239</v>
      </c>
      <c r="K490" s="17">
        <v>0</v>
      </c>
      <c r="L490" s="17">
        <v>0</v>
      </c>
      <c r="M490" s="17">
        <v>0</v>
      </c>
      <c r="N490" s="17">
        <v>0</v>
      </c>
      <c r="O490" s="17">
        <v>0</v>
      </c>
      <c r="P490" s="17">
        <v>763455</v>
      </c>
      <c r="Q490" s="17">
        <v>86071</v>
      </c>
      <c r="R490" s="17">
        <v>33765</v>
      </c>
      <c r="S490" s="17">
        <v>6921</v>
      </c>
      <c r="T490" s="17">
        <v>2888</v>
      </c>
      <c r="U490" s="17">
        <v>20854</v>
      </c>
      <c r="V490" s="17">
        <v>4293</v>
      </c>
      <c r="W490" s="17">
        <v>0</v>
      </c>
      <c r="X490" s="17">
        <v>153536</v>
      </c>
      <c r="Y490" s="17">
        <v>0</v>
      </c>
      <c r="Z490" s="17">
        <v>0</v>
      </c>
      <c r="AA490" s="17">
        <v>0</v>
      </c>
      <c r="AB490" s="17">
        <v>0</v>
      </c>
      <c r="AC490" s="17">
        <v>6819128</v>
      </c>
    </row>
    <row r="491" spans="1:29" x14ac:dyDescent="0.3">
      <c r="A491" s="15" t="s">
        <v>975</v>
      </c>
      <c r="B491" s="14" t="s">
        <v>976</v>
      </c>
      <c r="C491" s="14">
        <v>1</v>
      </c>
      <c r="D491" s="14">
        <v>0</v>
      </c>
      <c r="E491" s="17">
        <v>11363260</v>
      </c>
      <c r="F491" s="17">
        <v>0</v>
      </c>
      <c r="G491" s="17">
        <v>0</v>
      </c>
      <c r="H491" s="17">
        <v>0</v>
      </c>
      <c r="I491" s="17">
        <v>1718149</v>
      </c>
      <c r="J491" s="17">
        <v>1711843</v>
      </c>
      <c r="K491" s="17">
        <v>0</v>
      </c>
      <c r="L491" s="17">
        <v>0</v>
      </c>
      <c r="M491" s="17">
        <v>0</v>
      </c>
      <c r="N491" s="17">
        <v>0</v>
      </c>
      <c r="O491" s="17">
        <v>0</v>
      </c>
      <c r="P491" s="17">
        <v>2079308</v>
      </c>
      <c r="Q491" s="17">
        <v>1233966</v>
      </c>
      <c r="R491" s="17">
        <v>56257</v>
      </c>
      <c r="S491" s="17">
        <v>19878</v>
      </c>
      <c r="T491" s="17">
        <v>8294</v>
      </c>
      <c r="U491" s="17">
        <v>72929</v>
      </c>
      <c r="V491" s="17">
        <v>24727</v>
      </c>
      <c r="W491" s="17">
        <v>0</v>
      </c>
      <c r="X491" s="17">
        <v>13580</v>
      </c>
      <c r="Y491" s="17">
        <v>0</v>
      </c>
      <c r="Z491" s="17">
        <v>0</v>
      </c>
      <c r="AA491" s="17">
        <v>0</v>
      </c>
      <c r="AB491" s="17">
        <v>0</v>
      </c>
      <c r="AC491" s="17">
        <v>18302191</v>
      </c>
    </row>
    <row r="492" spans="1:29" x14ac:dyDescent="0.3">
      <c r="A492" s="15" t="s">
        <v>977</v>
      </c>
      <c r="B492" s="14" t="s">
        <v>978</v>
      </c>
      <c r="C492" s="14">
        <v>1</v>
      </c>
      <c r="D492" s="14">
        <v>0</v>
      </c>
      <c r="E492" s="17">
        <v>19112964</v>
      </c>
      <c r="F492" s="17">
        <v>0</v>
      </c>
      <c r="G492" s="17">
        <v>0</v>
      </c>
      <c r="H492" s="17">
        <v>11874</v>
      </c>
      <c r="I492" s="17">
        <v>1985661</v>
      </c>
      <c r="J492" s="17">
        <v>4466894</v>
      </c>
      <c r="K492" s="17">
        <v>275395</v>
      </c>
      <c r="L492" s="17">
        <v>0</v>
      </c>
      <c r="M492" s="17">
        <v>0</v>
      </c>
      <c r="N492" s="17">
        <v>0</v>
      </c>
      <c r="O492" s="17">
        <v>0</v>
      </c>
      <c r="P492" s="17">
        <v>3357596</v>
      </c>
      <c r="Q492" s="17">
        <v>1141832</v>
      </c>
      <c r="R492" s="17">
        <v>106868</v>
      </c>
      <c r="S492" s="17">
        <v>23968</v>
      </c>
      <c r="T492" s="17">
        <v>10000</v>
      </c>
      <c r="U492" s="17">
        <v>93084</v>
      </c>
      <c r="V492" s="17">
        <v>30008</v>
      </c>
      <c r="W492" s="17">
        <v>0</v>
      </c>
      <c r="X492" s="17">
        <v>222875</v>
      </c>
      <c r="Y492" s="17">
        <v>0</v>
      </c>
      <c r="Z492" s="17">
        <v>0</v>
      </c>
      <c r="AA492" s="17">
        <v>0</v>
      </c>
      <c r="AB492" s="17">
        <v>0</v>
      </c>
      <c r="AC492" s="17">
        <v>30839019</v>
      </c>
    </row>
    <row r="493" spans="1:29" x14ac:dyDescent="0.3">
      <c r="A493" s="15" t="s">
        <v>979</v>
      </c>
      <c r="B493" s="14" t="s">
        <v>980</v>
      </c>
      <c r="C493" s="14">
        <v>1</v>
      </c>
      <c r="D493" s="14">
        <v>0</v>
      </c>
      <c r="E493" s="17">
        <v>14818518</v>
      </c>
      <c r="F493" s="17">
        <v>0</v>
      </c>
      <c r="G493" s="17">
        <v>0</v>
      </c>
      <c r="H493" s="17">
        <v>16485</v>
      </c>
      <c r="I493" s="17">
        <v>1815004</v>
      </c>
      <c r="J493" s="17">
        <v>5285820</v>
      </c>
      <c r="K493" s="17">
        <v>127702</v>
      </c>
      <c r="L493" s="17">
        <v>0</v>
      </c>
      <c r="M493" s="17">
        <v>0</v>
      </c>
      <c r="N493" s="17">
        <v>0</v>
      </c>
      <c r="O493" s="17">
        <v>0</v>
      </c>
      <c r="P493" s="17">
        <v>2264032</v>
      </c>
      <c r="Q493" s="17">
        <v>86676</v>
      </c>
      <c r="R493" s="17">
        <v>0</v>
      </c>
      <c r="S493" s="17">
        <v>15459</v>
      </c>
      <c r="T493" s="17">
        <v>6450</v>
      </c>
      <c r="U493" s="17">
        <v>59706</v>
      </c>
      <c r="V493" s="17">
        <v>19680</v>
      </c>
      <c r="W493" s="17">
        <v>0</v>
      </c>
      <c r="X493" s="17">
        <v>545784</v>
      </c>
      <c r="Y493" s="17">
        <v>0</v>
      </c>
      <c r="Z493" s="17">
        <v>0</v>
      </c>
      <c r="AA493" s="17">
        <v>0</v>
      </c>
      <c r="AB493" s="17">
        <v>0</v>
      </c>
      <c r="AC493" s="17">
        <v>25061316</v>
      </c>
    </row>
    <row r="494" spans="1:29" x14ac:dyDescent="0.3">
      <c r="A494" s="15" t="s">
        <v>981</v>
      </c>
      <c r="B494" s="14" t="s">
        <v>982</v>
      </c>
      <c r="C494" s="14">
        <v>1</v>
      </c>
      <c r="D494" s="14">
        <v>0</v>
      </c>
      <c r="E494" s="17">
        <v>6520862</v>
      </c>
      <c r="F494" s="17">
        <v>0</v>
      </c>
      <c r="G494" s="17">
        <v>0</v>
      </c>
      <c r="H494" s="17">
        <v>0</v>
      </c>
      <c r="I494" s="17">
        <v>887347</v>
      </c>
      <c r="J494" s="17">
        <v>2616551</v>
      </c>
      <c r="K494" s="17">
        <v>0</v>
      </c>
      <c r="L494" s="17">
        <v>0</v>
      </c>
      <c r="M494" s="17">
        <v>0</v>
      </c>
      <c r="N494" s="17">
        <v>0</v>
      </c>
      <c r="O494" s="17">
        <v>0</v>
      </c>
      <c r="P494" s="17">
        <v>864186</v>
      </c>
      <c r="Q494" s="17">
        <v>28683</v>
      </c>
      <c r="R494" s="17">
        <v>36381</v>
      </c>
      <c r="S494" s="17">
        <v>5618</v>
      </c>
      <c r="T494" s="17">
        <v>2344</v>
      </c>
      <c r="U494" s="17">
        <v>21727</v>
      </c>
      <c r="V494" s="17">
        <v>6788</v>
      </c>
      <c r="W494" s="17">
        <v>0</v>
      </c>
      <c r="X494" s="17">
        <v>95540</v>
      </c>
      <c r="Y494" s="17">
        <v>0</v>
      </c>
      <c r="Z494" s="17">
        <v>0</v>
      </c>
      <c r="AA494" s="17">
        <v>0</v>
      </c>
      <c r="AB494" s="17">
        <v>0</v>
      </c>
      <c r="AC494" s="17">
        <v>11086027</v>
      </c>
    </row>
    <row r="495" spans="1:29" x14ac:dyDescent="0.3">
      <c r="A495" s="15" t="s">
        <v>983</v>
      </c>
      <c r="B495" s="14" t="s">
        <v>984</v>
      </c>
      <c r="C495" s="14">
        <v>1</v>
      </c>
      <c r="D495" s="14">
        <v>0</v>
      </c>
      <c r="E495" s="17">
        <v>18094325</v>
      </c>
      <c r="F495" s="17">
        <v>0</v>
      </c>
      <c r="G495" s="17">
        <v>0</v>
      </c>
      <c r="H495" s="17">
        <v>0</v>
      </c>
      <c r="I495" s="17">
        <v>1497304</v>
      </c>
      <c r="J495" s="17">
        <v>4803892</v>
      </c>
      <c r="K495" s="17">
        <v>0</v>
      </c>
      <c r="L495" s="17">
        <v>0</v>
      </c>
      <c r="M495" s="17">
        <v>0</v>
      </c>
      <c r="N495" s="17">
        <v>0</v>
      </c>
      <c r="O495" s="17">
        <v>0</v>
      </c>
      <c r="P495" s="17">
        <v>2032853</v>
      </c>
      <c r="Q495" s="17">
        <v>82255</v>
      </c>
      <c r="R495" s="17">
        <v>0</v>
      </c>
      <c r="S495" s="17">
        <v>20508</v>
      </c>
      <c r="T495" s="17">
        <v>8556</v>
      </c>
      <c r="U495" s="17">
        <v>76948</v>
      </c>
      <c r="V495" s="17">
        <v>26470</v>
      </c>
      <c r="W495" s="17">
        <v>0</v>
      </c>
      <c r="X495" s="17">
        <v>1283076</v>
      </c>
      <c r="Y495" s="17">
        <v>0</v>
      </c>
      <c r="Z495" s="17">
        <v>0</v>
      </c>
      <c r="AA495" s="17">
        <v>0</v>
      </c>
      <c r="AB495" s="17">
        <v>0</v>
      </c>
      <c r="AC495" s="17">
        <v>27926187</v>
      </c>
    </row>
    <row r="496" spans="1:29" x14ac:dyDescent="0.3">
      <c r="A496" s="15" t="s">
        <v>985</v>
      </c>
      <c r="B496" s="14" t="s">
        <v>986</v>
      </c>
      <c r="C496" s="14">
        <v>1</v>
      </c>
      <c r="D496" s="14">
        <v>0</v>
      </c>
      <c r="E496" s="17">
        <v>3665268</v>
      </c>
      <c r="F496" s="17">
        <v>0</v>
      </c>
      <c r="G496" s="17">
        <v>0</v>
      </c>
      <c r="H496" s="17">
        <v>0</v>
      </c>
      <c r="I496" s="17">
        <v>604981</v>
      </c>
      <c r="J496" s="17">
        <v>1274751</v>
      </c>
      <c r="K496" s="17">
        <v>0</v>
      </c>
      <c r="L496" s="17">
        <v>0</v>
      </c>
      <c r="M496" s="17">
        <v>0</v>
      </c>
      <c r="N496" s="17">
        <v>0</v>
      </c>
      <c r="O496" s="17">
        <v>0</v>
      </c>
      <c r="P496" s="17">
        <v>646875</v>
      </c>
      <c r="Q496" s="17">
        <v>22357</v>
      </c>
      <c r="R496" s="17">
        <v>0</v>
      </c>
      <c r="S496" s="17">
        <v>3565</v>
      </c>
      <c r="T496" s="17">
        <v>1488</v>
      </c>
      <c r="U496" s="17">
        <v>13514</v>
      </c>
      <c r="V496" s="17">
        <v>3841</v>
      </c>
      <c r="W496" s="17">
        <v>0</v>
      </c>
      <c r="X496" s="17">
        <v>92498</v>
      </c>
      <c r="Y496" s="17">
        <v>0</v>
      </c>
      <c r="Z496" s="17">
        <v>0</v>
      </c>
      <c r="AA496" s="17">
        <v>0</v>
      </c>
      <c r="AB496" s="17">
        <v>0</v>
      </c>
      <c r="AC496" s="17">
        <v>6329138</v>
      </c>
    </row>
    <row r="497" spans="1:29" x14ac:dyDescent="0.3">
      <c r="A497" s="15" t="s">
        <v>987</v>
      </c>
      <c r="B497" s="14" t="s">
        <v>988</v>
      </c>
      <c r="C497" s="14">
        <v>1</v>
      </c>
      <c r="D497" s="14">
        <v>0</v>
      </c>
      <c r="E497" s="17">
        <v>10845368</v>
      </c>
      <c r="F497" s="17">
        <v>0</v>
      </c>
      <c r="G497" s="17">
        <v>0</v>
      </c>
      <c r="H497" s="17">
        <v>0</v>
      </c>
      <c r="I497" s="17">
        <v>1274472</v>
      </c>
      <c r="J497" s="17">
        <v>2885261</v>
      </c>
      <c r="K497" s="17">
        <v>22578</v>
      </c>
      <c r="L497" s="17">
        <v>0</v>
      </c>
      <c r="M497" s="17">
        <v>0</v>
      </c>
      <c r="N497" s="17">
        <v>0</v>
      </c>
      <c r="O497" s="17">
        <v>0</v>
      </c>
      <c r="P497" s="17">
        <v>1769476</v>
      </c>
      <c r="Q497" s="17">
        <v>36474</v>
      </c>
      <c r="R497" s="17">
        <v>0</v>
      </c>
      <c r="S497" s="17">
        <v>11684</v>
      </c>
      <c r="T497" s="17">
        <v>4875</v>
      </c>
      <c r="U497" s="17">
        <v>41358</v>
      </c>
      <c r="V497" s="17">
        <v>15195</v>
      </c>
      <c r="W497" s="17">
        <v>0</v>
      </c>
      <c r="X497" s="17">
        <v>308801</v>
      </c>
      <c r="Y497" s="17">
        <v>0</v>
      </c>
      <c r="Z497" s="17">
        <v>0</v>
      </c>
      <c r="AA497" s="17">
        <v>0</v>
      </c>
      <c r="AB497" s="17">
        <v>0</v>
      </c>
      <c r="AC497" s="17">
        <v>17215542</v>
      </c>
    </row>
    <row r="498" spans="1:29" x14ac:dyDescent="0.3">
      <c r="A498" s="15" t="s">
        <v>989</v>
      </c>
      <c r="B498" s="14" t="s">
        <v>990</v>
      </c>
      <c r="C498" s="14">
        <v>1</v>
      </c>
      <c r="D498" s="14">
        <v>0</v>
      </c>
      <c r="E498" s="17">
        <v>32332169</v>
      </c>
      <c r="F498" s="17">
        <v>0</v>
      </c>
      <c r="G498" s="17">
        <v>0</v>
      </c>
      <c r="H498" s="17">
        <v>0</v>
      </c>
      <c r="I498" s="17">
        <v>5581826</v>
      </c>
      <c r="J498" s="17">
        <v>10138099</v>
      </c>
      <c r="K498" s="17">
        <v>0</v>
      </c>
      <c r="L498" s="17">
        <v>0</v>
      </c>
      <c r="M498" s="17">
        <v>0</v>
      </c>
      <c r="N498" s="17">
        <v>0</v>
      </c>
      <c r="O498" s="17">
        <v>0</v>
      </c>
      <c r="P498" s="17">
        <v>4617080</v>
      </c>
      <c r="Q498" s="17">
        <v>681024</v>
      </c>
      <c r="R498" s="17">
        <v>44437</v>
      </c>
      <c r="S498" s="17">
        <v>71979</v>
      </c>
      <c r="T498" s="17">
        <v>30031</v>
      </c>
      <c r="U498" s="17">
        <v>269698</v>
      </c>
      <c r="V498" s="17">
        <v>86048</v>
      </c>
      <c r="W498" s="17">
        <v>0</v>
      </c>
      <c r="X498" s="17">
        <v>458521</v>
      </c>
      <c r="Y498" s="17">
        <v>0</v>
      </c>
      <c r="Z498" s="17">
        <v>0</v>
      </c>
      <c r="AA498" s="17">
        <v>0</v>
      </c>
      <c r="AB498" s="17">
        <v>0</v>
      </c>
      <c r="AC498" s="17">
        <v>54310912</v>
      </c>
    </row>
    <row r="499" spans="1:29" x14ac:dyDescent="0.3">
      <c r="A499" s="15" t="s">
        <v>991</v>
      </c>
      <c r="B499" s="14" t="s">
        <v>992</v>
      </c>
      <c r="C499" s="14">
        <v>1</v>
      </c>
      <c r="D499" s="14">
        <v>0</v>
      </c>
      <c r="E499" s="17">
        <v>13735383</v>
      </c>
      <c r="F499" s="17">
        <v>0</v>
      </c>
      <c r="G499" s="17">
        <v>0</v>
      </c>
      <c r="H499" s="17">
        <v>0</v>
      </c>
      <c r="I499" s="17">
        <v>1334662</v>
      </c>
      <c r="J499" s="17">
        <v>1341669</v>
      </c>
      <c r="K499" s="17">
        <v>4119</v>
      </c>
      <c r="L499" s="17">
        <v>0</v>
      </c>
      <c r="M499" s="17">
        <v>0</v>
      </c>
      <c r="N499" s="17">
        <v>0</v>
      </c>
      <c r="O499" s="17">
        <v>0</v>
      </c>
      <c r="P499" s="17">
        <v>1682518</v>
      </c>
      <c r="Q499" s="17">
        <v>267719</v>
      </c>
      <c r="R499" s="17">
        <v>105276</v>
      </c>
      <c r="S499" s="17">
        <v>14306</v>
      </c>
      <c r="T499" s="17">
        <v>5969</v>
      </c>
      <c r="U499" s="17">
        <v>53881</v>
      </c>
      <c r="V499" s="17">
        <v>19321</v>
      </c>
      <c r="W499" s="17">
        <v>0</v>
      </c>
      <c r="X499" s="17">
        <v>111175</v>
      </c>
      <c r="Y499" s="17">
        <v>5967</v>
      </c>
      <c r="Z499" s="17">
        <v>0</v>
      </c>
      <c r="AA499" s="17">
        <v>0</v>
      </c>
      <c r="AB499" s="17">
        <v>0</v>
      </c>
      <c r="AC499" s="17">
        <v>18681965</v>
      </c>
    </row>
    <row r="500" spans="1:29" x14ac:dyDescent="0.3">
      <c r="A500" s="15" t="s">
        <v>993</v>
      </c>
      <c r="B500" s="14" t="s">
        <v>994</v>
      </c>
      <c r="C500" s="14">
        <v>1</v>
      </c>
      <c r="D500" s="14">
        <v>0</v>
      </c>
      <c r="E500" s="17">
        <v>19504799</v>
      </c>
      <c r="F500" s="17">
        <v>0</v>
      </c>
      <c r="G500" s="17">
        <v>0</v>
      </c>
      <c r="H500" s="17">
        <v>0</v>
      </c>
      <c r="I500" s="17">
        <v>1122368</v>
      </c>
      <c r="J500" s="17">
        <v>6730166</v>
      </c>
      <c r="K500" s="17">
        <v>0</v>
      </c>
      <c r="L500" s="17">
        <v>0</v>
      </c>
      <c r="M500" s="17">
        <v>0</v>
      </c>
      <c r="N500" s="17">
        <v>0</v>
      </c>
      <c r="O500" s="17">
        <v>0</v>
      </c>
      <c r="P500" s="17">
        <v>3136028</v>
      </c>
      <c r="Q500" s="17">
        <v>0</v>
      </c>
      <c r="R500" s="17">
        <v>0</v>
      </c>
      <c r="S500" s="17">
        <v>21272</v>
      </c>
      <c r="T500" s="17">
        <v>8875</v>
      </c>
      <c r="U500" s="17">
        <v>81783</v>
      </c>
      <c r="V500" s="17">
        <v>28866</v>
      </c>
      <c r="W500" s="17">
        <v>0</v>
      </c>
      <c r="X500" s="17">
        <v>808367</v>
      </c>
      <c r="Y500" s="17">
        <v>0</v>
      </c>
      <c r="Z500" s="17">
        <v>0</v>
      </c>
      <c r="AA500" s="17">
        <v>0</v>
      </c>
      <c r="AB500" s="17">
        <v>0</v>
      </c>
      <c r="AC500" s="17">
        <v>31442524</v>
      </c>
    </row>
    <row r="501" spans="1:29" x14ac:dyDescent="0.3">
      <c r="A501" s="15" t="s">
        <v>995</v>
      </c>
      <c r="B501" s="14" t="s">
        <v>996</v>
      </c>
      <c r="C501" s="14">
        <v>1</v>
      </c>
      <c r="D501" s="14">
        <v>0</v>
      </c>
      <c r="E501" s="17">
        <v>4792517</v>
      </c>
      <c r="F501" s="17">
        <v>0</v>
      </c>
      <c r="G501" s="17">
        <v>0</v>
      </c>
      <c r="H501" s="17">
        <v>0</v>
      </c>
      <c r="I501" s="17">
        <v>571072</v>
      </c>
      <c r="J501" s="17">
        <v>1229687</v>
      </c>
      <c r="K501" s="17">
        <v>0</v>
      </c>
      <c r="L501" s="17">
        <v>0</v>
      </c>
      <c r="M501" s="17">
        <v>0</v>
      </c>
      <c r="N501" s="17">
        <v>0</v>
      </c>
      <c r="O501" s="17">
        <v>0</v>
      </c>
      <c r="P501" s="17">
        <v>957287</v>
      </c>
      <c r="Q501" s="17">
        <v>15917</v>
      </c>
      <c r="R501" s="17">
        <v>116171</v>
      </c>
      <c r="S501" s="17">
        <v>7280</v>
      </c>
      <c r="T501" s="17">
        <v>3038</v>
      </c>
      <c r="U501" s="17">
        <v>23999</v>
      </c>
      <c r="V501" s="17">
        <v>8997</v>
      </c>
      <c r="W501" s="17">
        <v>0</v>
      </c>
      <c r="X501" s="17">
        <v>70696</v>
      </c>
      <c r="Y501" s="17">
        <v>0</v>
      </c>
      <c r="Z501" s="17">
        <v>0</v>
      </c>
      <c r="AA501" s="17">
        <v>0</v>
      </c>
      <c r="AB501" s="17">
        <v>0</v>
      </c>
      <c r="AC501" s="17">
        <v>7796661</v>
      </c>
    </row>
    <row r="502" spans="1:29" x14ac:dyDescent="0.3">
      <c r="A502" s="15" t="s">
        <v>997</v>
      </c>
      <c r="B502" s="14" t="s">
        <v>998</v>
      </c>
      <c r="C502" s="14">
        <v>1</v>
      </c>
      <c r="D502" s="14">
        <v>0</v>
      </c>
      <c r="E502" s="17">
        <v>4720096</v>
      </c>
      <c r="F502" s="17">
        <v>0</v>
      </c>
      <c r="G502" s="17">
        <v>0</v>
      </c>
      <c r="H502" s="17">
        <v>0</v>
      </c>
      <c r="I502" s="17">
        <v>797237</v>
      </c>
      <c r="J502" s="17">
        <v>791528</v>
      </c>
      <c r="K502" s="17">
        <v>0</v>
      </c>
      <c r="L502" s="17">
        <v>0</v>
      </c>
      <c r="M502" s="17">
        <v>0</v>
      </c>
      <c r="N502" s="17">
        <v>0</v>
      </c>
      <c r="O502" s="17">
        <v>0</v>
      </c>
      <c r="P502" s="17">
        <v>465748</v>
      </c>
      <c r="Q502" s="17">
        <v>0</v>
      </c>
      <c r="R502" s="17">
        <v>0</v>
      </c>
      <c r="S502" s="17">
        <v>5033</v>
      </c>
      <c r="T502" s="17">
        <v>2100</v>
      </c>
      <c r="U502" s="17">
        <v>18232</v>
      </c>
      <c r="V502" s="17">
        <v>5740</v>
      </c>
      <c r="W502" s="17">
        <v>0</v>
      </c>
      <c r="X502" s="17">
        <v>104296</v>
      </c>
      <c r="Y502" s="17">
        <v>0</v>
      </c>
      <c r="Z502" s="17">
        <v>0</v>
      </c>
      <c r="AA502" s="17">
        <v>0</v>
      </c>
      <c r="AB502" s="17">
        <v>0</v>
      </c>
      <c r="AC502" s="17">
        <v>6910010</v>
      </c>
    </row>
    <row r="503" spans="1:29" x14ac:dyDescent="0.3">
      <c r="A503" s="15" t="s">
        <v>999</v>
      </c>
      <c r="B503" s="14" t="s">
        <v>1000</v>
      </c>
      <c r="C503" s="14">
        <v>1</v>
      </c>
      <c r="D503" s="14">
        <v>0</v>
      </c>
      <c r="E503" s="17">
        <v>6720113</v>
      </c>
      <c r="F503" s="17">
        <v>0</v>
      </c>
      <c r="G503" s="17">
        <v>0</v>
      </c>
      <c r="H503" s="17">
        <v>7168</v>
      </c>
      <c r="I503" s="17">
        <v>633669</v>
      </c>
      <c r="J503" s="17">
        <v>805026</v>
      </c>
      <c r="K503" s="17">
        <v>27084</v>
      </c>
      <c r="L503" s="17">
        <v>0</v>
      </c>
      <c r="M503" s="17">
        <v>0</v>
      </c>
      <c r="N503" s="17">
        <v>0</v>
      </c>
      <c r="O503" s="17">
        <v>0</v>
      </c>
      <c r="P503" s="17">
        <v>690788</v>
      </c>
      <c r="Q503" s="17">
        <v>0</v>
      </c>
      <c r="R503" s="17">
        <v>0</v>
      </c>
      <c r="S503" s="17">
        <v>6022</v>
      </c>
      <c r="T503" s="17">
        <v>2513</v>
      </c>
      <c r="U503" s="17">
        <v>20854</v>
      </c>
      <c r="V503" s="17">
        <v>6712</v>
      </c>
      <c r="W503" s="17">
        <v>0</v>
      </c>
      <c r="X503" s="17">
        <v>115966</v>
      </c>
      <c r="Y503" s="17">
        <v>0</v>
      </c>
      <c r="Z503" s="17">
        <v>0</v>
      </c>
      <c r="AA503" s="17">
        <v>0</v>
      </c>
      <c r="AB503" s="17">
        <v>0</v>
      </c>
      <c r="AC503" s="17">
        <v>9035915</v>
      </c>
    </row>
    <row r="504" spans="1:29" x14ac:dyDescent="0.3">
      <c r="A504" s="15" t="s">
        <v>1001</v>
      </c>
      <c r="B504" s="14" t="s">
        <v>1002</v>
      </c>
      <c r="C504" s="14">
        <v>1</v>
      </c>
      <c r="D504" s="14">
        <v>0</v>
      </c>
      <c r="E504" s="17">
        <v>3259807</v>
      </c>
      <c r="F504" s="17">
        <v>0</v>
      </c>
      <c r="G504" s="17">
        <v>193401</v>
      </c>
      <c r="H504" s="17">
        <v>0</v>
      </c>
      <c r="I504" s="17">
        <v>154037</v>
      </c>
      <c r="J504" s="17">
        <v>965964</v>
      </c>
      <c r="K504" s="17">
        <v>0</v>
      </c>
      <c r="L504" s="17">
        <v>0</v>
      </c>
      <c r="M504" s="17">
        <v>0</v>
      </c>
      <c r="N504" s="17">
        <v>0</v>
      </c>
      <c r="O504" s="17">
        <v>0</v>
      </c>
      <c r="P504" s="17">
        <v>241594</v>
      </c>
      <c r="Q504" s="17">
        <v>13463</v>
      </c>
      <c r="R504" s="17">
        <v>0</v>
      </c>
      <c r="S504" s="17">
        <v>5782</v>
      </c>
      <c r="T504" s="17">
        <v>2413</v>
      </c>
      <c r="U504" s="17">
        <v>21378</v>
      </c>
      <c r="V504" s="17">
        <v>0</v>
      </c>
      <c r="W504" s="17">
        <v>0</v>
      </c>
      <c r="X504" s="17">
        <v>54000</v>
      </c>
      <c r="Y504" s="17">
        <v>0</v>
      </c>
      <c r="Z504" s="17">
        <v>0</v>
      </c>
      <c r="AA504" s="17">
        <v>0</v>
      </c>
      <c r="AB504" s="17">
        <v>0</v>
      </c>
      <c r="AC504" s="17">
        <v>4911839</v>
      </c>
    </row>
    <row r="505" spans="1:29" x14ac:dyDescent="0.3">
      <c r="A505" s="15" t="s">
        <v>1003</v>
      </c>
      <c r="B505" s="14" t="s">
        <v>1004</v>
      </c>
      <c r="C505" s="14">
        <v>1</v>
      </c>
      <c r="D505" s="14">
        <v>0</v>
      </c>
      <c r="E505" s="17">
        <v>16942707</v>
      </c>
      <c r="F505" s="17">
        <v>0</v>
      </c>
      <c r="G505" s="17">
        <v>0</v>
      </c>
      <c r="H505" s="17">
        <v>7370</v>
      </c>
      <c r="I505" s="17">
        <v>2128012</v>
      </c>
      <c r="J505" s="17">
        <v>2569369</v>
      </c>
      <c r="K505" s="17">
        <v>60538</v>
      </c>
      <c r="L505" s="17">
        <v>0</v>
      </c>
      <c r="M505" s="17">
        <v>0</v>
      </c>
      <c r="N505" s="17">
        <v>0</v>
      </c>
      <c r="O505" s="17">
        <v>0</v>
      </c>
      <c r="P505" s="17">
        <v>1866026</v>
      </c>
      <c r="Q505" s="17">
        <v>206377</v>
      </c>
      <c r="R505" s="17">
        <v>169576</v>
      </c>
      <c r="S505" s="17">
        <v>19174</v>
      </c>
      <c r="T505" s="17">
        <v>8000</v>
      </c>
      <c r="U505" s="17">
        <v>74677</v>
      </c>
      <c r="V505" s="17">
        <v>24471</v>
      </c>
      <c r="W505" s="17">
        <v>0</v>
      </c>
      <c r="X505" s="17">
        <v>252105</v>
      </c>
      <c r="Y505" s="17">
        <v>0</v>
      </c>
      <c r="Z505" s="17">
        <v>0</v>
      </c>
      <c r="AA505" s="17">
        <v>0</v>
      </c>
      <c r="AB505" s="17">
        <v>0</v>
      </c>
      <c r="AC505" s="17">
        <v>24328402</v>
      </c>
    </row>
    <row r="506" spans="1:29" x14ac:dyDescent="0.3">
      <c r="A506" s="15" t="s">
        <v>1005</v>
      </c>
      <c r="B506" s="14" t="s">
        <v>1006</v>
      </c>
      <c r="C506" s="14">
        <v>1</v>
      </c>
      <c r="D506" s="14">
        <v>0</v>
      </c>
      <c r="E506" s="17">
        <v>5730741</v>
      </c>
      <c r="F506" s="17">
        <v>0</v>
      </c>
      <c r="G506" s="17">
        <v>641751</v>
      </c>
      <c r="H506" s="17">
        <v>0</v>
      </c>
      <c r="I506" s="17">
        <v>663146</v>
      </c>
      <c r="J506" s="17">
        <v>1341917</v>
      </c>
      <c r="K506" s="17">
        <v>0</v>
      </c>
      <c r="L506" s="17">
        <v>0</v>
      </c>
      <c r="M506" s="17">
        <v>0</v>
      </c>
      <c r="N506" s="17">
        <v>0</v>
      </c>
      <c r="O506" s="17">
        <v>0</v>
      </c>
      <c r="P506" s="17">
        <v>1409611</v>
      </c>
      <c r="Q506" s="17">
        <v>247571</v>
      </c>
      <c r="R506" s="17">
        <v>193017</v>
      </c>
      <c r="S506" s="17">
        <v>23713</v>
      </c>
      <c r="T506" s="17">
        <v>9894</v>
      </c>
      <c r="U506" s="17">
        <v>96579</v>
      </c>
      <c r="V506" s="17">
        <v>14557</v>
      </c>
      <c r="W506" s="17">
        <v>0</v>
      </c>
      <c r="X506" s="17">
        <v>156600</v>
      </c>
      <c r="Y506" s="17">
        <v>0</v>
      </c>
      <c r="Z506" s="17">
        <v>0</v>
      </c>
      <c r="AA506" s="17">
        <v>0</v>
      </c>
      <c r="AB506" s="17">
        <v>0</v>
      </c>
      <c r="AC506" s="17">
        <v>10529097</v>
      </c>
    </row>
    <row r="507" spans="1:29" x14ac:dyDescent="0.3">
      <c r="A507" s="15" t="s">
        <v>1007</v>
      </c>
      <c r="B507" s="14" t="s">
        <v>1008</v>
      </c>
      <c r="C507" s="14">
        <v>1</v>
      </c>
      <c r="D507" s="14">
        <v>0</v>
      </c>
      <c r="E507" s="17">
        <v>26366222</v>
      </c>
      <c r="F507" s="17">
        <v>0</v>
      </c>
      <c r="G507" s="17">
        <v>1733369</v>
      </c>
      <c r="H507" s="17">
        <v>0</v>
      </c>
      <c r="I507" s="17">
        <v>2596847</v>
      </c>
      <c r="J507" s="17">
        <v>1792539</v>
      </c>
      <c r="K507" s="17">
        <v>0</v>
      </c>
      <c r="L507" s="17">
        <v>0</v>
      </c>
      <c r="M507" s="17">
        <v>0</v>
      </c>
      <c r="N507" s="17">
        <v>0</v>
      </c>
      <c r="O507" s="17">
        <v>0</v>
      </c>
      <c r="P507" s="17">
        <v>2554153</v>
      </c>
      <c r="Q507" s="17">
        <v>1597875</v>
      </c>
      <c r="R507" s="17">
        <v>480644</v>
      </c>
      <c r="S507" s="17">
        <v>55186</v>
      </c>
      <c r="T507" s="17">
        <v>23025</v>
      </c>
      <c r="U507" s="17">
        <v>222224</v>
      </c>
      <c r="V507" s="17">
        <v>47785</v>
      </c>
      <c r="W507" s="17">
        <v>0</v>
      </c>
      <c r="X507" s="17">
        <v>459186</v>
      </c>
      <c r="Y507" s="17">
        <v>79682</v>
      </c>
      <c r="Z507" s="17">
        <v>0</v>
      </c>
      <c r="AA507" s="17">
        <v>0</v>
      </c>
      <c r="AB507" s="17">
        <v>0</v>
      </c>
      <c r="AC507" s="17">
        <v>38008737</v>
      </c>
    </row>
    <row r="508" spans="1:29" x14ac:dyDescent="0.3">
      <c r="A508" s="15" t="s">
        <v>1009</v>
      </c>
      <c r="B508" s="14" t="s">
        <v>1010</v>
      </c>
      <c r="C508" s="14">
        <v>1</v>
      </c>
      <c r="D508" s="14">
        <v>0</v>
      </c>
      <c r="E508" s="17">
        <v>38068550</v>
      </c>
      <c r="F508" s="17">
        <v>0</v>
      </c>
      <c r="G508" s="17">
        <v>1678344</v>
      </c>
      <c r="H508" s="17">
        <v>0</v>
      </c>
      <c r="I508" s="17">
        <v>4088032</v>
      </c>
      <c r="J508" s="17">
        <v>2193470</v>
      </c>
      <c r="K508" s="17">
        <v>0</v>
      </c>
      <c r="L508" s="17">
        <v>0</v>
      </c>
      <c r="M508" s="17">
        <v>0</v>
      </c>
      <c r="N508" s="17">
        <v>0</v>
      </c>
      <c r="O508" s="17">
        <v>0</v>
      </c>
      <c r="P508" s="17">
        <v>2786817</v>
      </c>
      <c r="Q508" s="17">
        <v>2559651</v>
      </c>
      <c r="R508" s="17">
        <v>594716</v>
      </c>
      <c r="S508" s="17">
        <v>67215</v>
      </c>
      <c r="T508" s="17">
        <v>28044</v>
      </c>
      <c r="U508" s="17">
        <v>278552</v>
      </c>
      <c r="V508" s="17">
        <v>69277</v>
      </c>
      <c r="W508" s="17">
        <v>0</v>
      </c>
      <c r="X508" s="17">
        <v>669655</v>
      </c>
      <c r="Y508" s="17">
        <v>129755</v>
      </c>
      <c r="Z508" s="17">
        <v>0</v>
      </c>
      <c r="AA508" s="17">
        <v>0</v>
      </c>
      <c r="AB508" s="17">
        <v>0</v>
      </c>
      <c r="AC508" s="17">
        <v>53212078</v>
      </c>
    </row>
    <row r="509" spans="1:29" x14ac:dyDescent="0.3">
      <c r="A509" s="15" t="s">
        <v>1011</v>
      </c>
      <c r="B509" s="14" t="s">
        <v>1012</v>
      </c>
      <c r="C509" s="14">
        <v>1</v>
      </c>
      <c r="D509" s="14">
        <v>0</v>
      </c>
      <c r="E509" s="17">
        <v>42590915</v>
      </c>
      <c r="F509" s="17">
        <v>0</v>
      </c>
      <c r="G509" s="17">
        <v>2616972</v>
      </c>
      <c r="H509" s="17">
        <v>0</v>
      </c>
      <c r="I509" s="17">
        <v>4780449</v>
      </c>
      <c r="J509" s="17">
        <v>2225926</v>
      </c>
      <c r="K509" s="17">
        <v>0</v>
      </c>
      <c r="L509" s="17">
        <v>0</v>
      </c>
      <c r="M509" s="17">
        <v>0</v>
      </c>
      <c r="N509" s="17">
        <v>0</v>
      </c>
      <c r="O509" s="17">
        <v>0</v>
      </c>
      <c r="P509" s="17">
        <v>4446458</v>
      </c>
      <c r="Q509" s="17">
        <v>1805252</v>
      </c>
      <c r="R509" s="17">
        <v>1096678</v>
      </c>
      <c r="S509" s="17">
        <v>84802</v>
      </c>
      <c r="T509" s="17">
        <v>35381</v>
      </c>
      <c r="U509" s="17">
        <v>341520</v>
      </c>
      <c r="V509" s="17">
        <v>83842</v>
      </c>
      <c r="W509" s="17">
        <v>0</v>
      </c>
      <c r="X509" s="17">
        <v>745524</v>
      </c>
      <c r="Y509" s="17">
        <v>0</v>
      </c>
      <c r="Z509" s="17">
        <v>0</v>
      </c>
      <c r="AA509" s="17">
        <v>0</v>
      </c>
      <c r="AB509" s="17">
        <v>0</v>
      </c>
      <c r="AC509" s="17">
        <v>60853719</v>
      </c>
    </row>
    <row r="510" spans="1:29" x14ac:dyDescent="0.3">
      <c r="A510" s="15" t="s">
        <v>1013</v>
      </c>
      <c r="B510" s="14" t="s">
        <v>1014</v>
      </c>
      <c r="C510" s="14">
        <v>1</v>
      </c>
      <c r="D510" s="14">
        <v>0</v>
      </c>
      <c r="E510" s="17">
        <v>59285938</v>
      </c>
      <c r="F510" s="17">
        <v>0</v>
      </c>
      <c r="G510" s="17">
        <v>1710034</v>
      </c>
      <c r="H510" s="17">
        <v>222457</v>
      </c>
      <c r="I510" s="17">
        <v>9922485</v>
      </c>
      <c r="J510" s="17">
        <v>3533284</v>
      </c>
      <c r="K510" s="17">
        <v>0</v>
      </c>
      <c r="L510" s="17">
        <v>0</v>
      </c>
      <c r="M510" s="17">
        <v>0</v>
      </c>
      <c r="N510" s="17">
        <v>0</v>
      </c>
      <c r="O510" s="17">
        <v>0</v>
      </c>
      <c r="P510" s="17">
        <v>3473533</v>
      </c>
      <c r="Q510" s="17">
        <v>6341946</v>
      </c>
      <c r="R510" s="17">
        <v>617780</v>
      </c>
      <c r="S510" s="17">
        <v>74181</v>
      </c>
      <c r="T510" s="17">
        <v>30950</v>
      </c>
      <c r="U510" s="17">
        <v>308609</v>
      </c>
      <c r="V510" s="17">
        <v>82209</v>
      </c>
      <c r="W510" s="17">
        <v>0</v>
      </c>
      <c r="X510" s="17">
        <v>1317682</v>
      </c>
      <c r="Y510" s="17">
        <v>0</v>
      </c>
      <c r="Z510" s="17">
        <v>0</v>
      </c>
      <c r="AA510" s="17">
        <v>0</v>
      </c>
      <c r="AB510" s="17">
        <v>0</v>
      </c>
      <c r="AC510" s="17">
        <v>86921088</v>
      </c>
    </row>
    <row r="511" spans="1:29" x14ac:dyDescent="0.3">
      <c r="A511" s="15" t="s">
        <v>1015</v>
      </c>
      <c r="B511" s="14" t="s">
        <v>1016</v>
      </c>
      <c r="C511" s="14">
        <v>1</v>
      </c>
      <c r="D511" s="14">
        <v>0</v>
      </c>
      <c r="E511" s="17">
        <v>24295981</v>
      </c>
      <c r="F511" s="17">
        <v>0</v>
      </c>
      <c r="G511" s="17">
        <v>1275598</v>
      </c>
      <c r="H511" s="17">
        <v>87092</v>
      </c>
      <c r="I511" s="17">
        <v>4422574</v>
      </c>
      <c r="J511" s="17">
        <v>961124</v>
      </c>
      <c r="K511" s="17">
        <v>0</v>
      </c>
      <c r="L511" s="17">
        <v>0</v>
      </c>
      <c r="M511" s="17">
        <v>0</v>
      </c>
      <c r="N511" s="17">
        <v>0</v>
      </c>
      <c r="O511" s="17">
        <v>0</v>
      </c>
      <c r="P511" s="17">
        <v>3406408</v>
      </c>
      <c r="Q511" s="17">
        <v>1252021</v>
      </c>
      <c r="R511" s="17">
        <v>269933</v>
      </c>
      <c r="S511" s="17">
        <v>46004</v>
      </c>
      <c r="T511" s="17">
        <v>19194</v>
      </c>
      <c r="U511" s="17">
        <v>201079</v>
      </c>
      <c r="V511" s="17">
        <v>36564</v>
      </c>
      <c r="W511" s="17">
        <v>0</v>
      </c>
      <c r="X511" s="17">
        <v>343402</v>
      </c>
      <c r="Y511" s="17">
        <v>0</v>
      </c>
      <c r="Z511" s="17">
        <v>0</v>
      </c>
      <c r="AA511" s="17">
        <v>0</v>
      </c>
      <c r="AB511" s="17">
        <v>0</v>
      </c>
      <c r="AC511" s="17">
        <v>36616974</v>
      </c>
    </row>
    <row r="512" spans="1:29" x14ac:dyDescent="0.3">
      <c r="A512" s="15" t="s">
        <v>1017</v>
      </c>
      <c r="B512" s="14" t="s">
        <v>1018</v>
      </c>
      <c r="C512" s="14">
        <v>1</v>
      </c>
      <c r="D512" s="14">
        <v>0</v>
      </c>
      <c r="E512" s="17">
        <v>26805025</v>
      </c>
      <c r="F512" s="17">
        <v>0</v>
      </c>
      <c r="G512" s="17">
        <v>2685418</v>
      </c>
      <c r="H512" s="17">
        <v>28445</v>
      </c>
      <c r="I512" s="17">
        <v>3341670</v>
      </c>
      <c r="J512" s="17">
        <v>1763776</v>
      </c>
      <c r="K512" s="17">
        <v>0</v>
      </c>
      <c r="L512" s="17">
        <v>0</v>
      </c>
      <c r="M512" s="17">
        <v>0</v>
      </c>
      <c r="N512" s="17">
        <v>0</v>
      </c>
      <c r="O512" s="17">
        <v>0</v>
      </c>
      <c r="P512" s="17">
        <v>2780504</v>
      </c>
      <c r="Q512" s="17">
        <v>940540</v>
      </c>
      <c r="R512" s="17">
        <v>245846</v>
      </c>
      <c r="S512" s="17">
        <v>59620</v>
      </c>
      <c r="T512" s="17">
        <v>24875</v>
      </c>
      <c r="U512" s="17">
        <v>233291</v>
      </c>
      <c r="V512" s="17">
        <v>51722</v>
      </c>
      <c r="W512" s="17">
        <v>0</v>
      </c>
      <c r="X512" s="17">
        <v>472326</v>
      </c>
      <c r="Y512" s="17">
        <v>0</v>
      </c>
      <c r="Z512" s="17">
        <v>0</v>
      </c>
      <c r="AA512" s="17">
        <v>0</v>
      </c>
      <c r="AB512" s="17">
        <v>0</v>
      </c>
      <c r="AC512" s="17">
        <v>39433058</v>
      </c>
    </row>
    <row r="513" spans="1:29" x14ac:dyDescent="0.3">
      <c r="A513" s="15" t="s">
        <v>1019</v>
      </c>
      <c r="B513" s="14" t="s">
        <v>1020</v>
      </c>
      <c r="C513" s="14">
        <v>1</v>
      </c>
      <c r="D513" s="14">
        <v>0</v>
      </c>
      <c r="E513" s="17">
        <v>47108826</v>
      </c>
      <c r="F513" s="17">
        <v>0</v>
      </c>
      <c r="G513" s="17">
        <v>2191435</v>
      </c>
      <c r="H513" s="17">
        <v>0</v>
      </c>
      <c r="I513" s="17">
        <v>3902197</v>
      </c>
      <c r="J513" s="17">
        <v>2483112</v>
      </c>
      <c r="K513" s="17">
        <v>0</v>
      </c>
      <c r="L513" s="17">
        <v>0</v>
      </c>
      <c r="M513" s="17">
        <v>0</v>
      </c>
      <c r="N513" s="17">
        <v>0</v>
      </c>
      <c r="O513" s="17">
        <v>0</v>
      </c>
      <c r="P513" s="17">
        <v>2480825</v>
      </c>
      <c r="Q513" s="17">
        <v>2849267</v>
      </c>
      <c r="R513" s="17">
        <v>787134</v>
      </c>
      <c r="S513" s="17">
        <v>39637</v>
      </c>
      <c r="T513" s="17">
        <v>16538</v>
      </c>
      <c r="U513" s="17">
        <v>163333</v>
      </c>
      <c r="V513" s="17">
        <v>52763</v>
      </c>
      <c r="W513" s="17">
        <v>0</v>
      </c>
      <c r="X513" s="17">
        <v>422639</v>
      </c>
      <c r="Y513" s="17">
        <v>0</v>
      </c>
      <c r="Z513" s="17">
        <v>1016243</v>
      </c>
      <c r="AA513" s="17">
        <v>0</v>
      </c>
      <c r="AB513" s="17">
        <v>0</v>
      </c>
      <c r="AC513" s="17">
        <v>63513949</v>
      </c>
    </row>
    <row r="514" spans="1:29" x14ac:dyDescent="0.3">
      <c r="A514" s="15" t="s">
        <v>1021</v>
      </c>
      <c r="B514" s="14" t="s">
        <v>1022</v>
      </c>
      <c r="C514" s="14">
        <v>0</v>
      </c>
      <c r="D514" s="14">
        <v>0</v>
      </c>
      <c r="E514" s="17">
        <v>0</v>
      </c>
      <c r="F514" s="17">
        <v>0</v>
      </c>
      <c r="G514" s="17">
        <v>0</v>
      </c>
      <c r="H514" s="17">
        <v>0</v>
      </c>
      <c r="I514" s="17">
        <v>0</v>
      </c>
      <c r="J514" s="17">
        <v>0</v>
      </c>
      <c r="K514" s="17">
        <v>0</v>
      </c>
      <c r="L514" s="17">
        <v>0</v>
      </c>
      <c r="M514" s="17">
        <v>0</v>
      </c>
      <c r="N514" s="17">
        <v>0</v>
      </c>
      <c r="O514" s="17">
        <v>0</v>
      </c>
      <c r="P514" s="17">
        <v>0</v>
      </c>
      <c r="Q514" s="17">
        <v>0</v>
      </c>
      <c r="R514" s="17">
        <v>0</v>
      </c>
      <c r="S514" s="17">
        <v>0</v>
      </c>
      <c r="T514" s="17">
        <v>0</v>
      </c>
      <c r="U514" s="17">
        <v>0</v>
      </c>
      <c r="V514" s="17">
        <v>0</v>
      </c>
      <c r="W514" s="17">
        <v>0</v>
      </c>
      <c r="X514" s="17">
        <v>0</v>
      </c>
      <c r="Y514" s="17">
        <v>0</v>
      </c>
      <c r="Z514" s="17">
        <v>0</v>
      </c>
      <c r="AA514" s="17">
        <v>0</v>
      </c>
      <c r="AB514" s="17">
        <v>0</v>
      </c>
      <c r="AC514" s="17">
        <v>0</v>
      </c>
    </row>
    <row r="515" spans="1:29" x14ac:dyDescent="0.3">
      <c r="A515" s="15" t="s">
        <v>1023</v>
      </c>
      <c r="B515" s="14" t="s">
        <v>1024</v>
      </c>
      <c r="C515" s="14">
        <v>1</v>
      </c>
      <c r="D515" s="14">
        <v>0</v>
      </c>
      <c r="E515" s="17">
        <v>26778516</v>
      </c>
      <c r="F515" s="17">
        <v>0</v>
      </c>
      <c r="G515" s="17">
        <v>1158391</v>
      </c>
      <c r="H515" s="17">
        <v>0</v>
      </c>
      <c r="I515" s="17">
        <v>2710343</v>
      </c>
      <c r="J515" s="17">
        <v>1416268</v>
      </c>
      <c r="K515" s="17">
        <v>0</v>
      </c>
      <c r="L515" s="17">
        <v>0</v>
      </c>
      <c r="M515" s="17">
        <v>0</v>
      </c>
      <c r="N515" s="17">
        <v>0</v>
      </c>
      <c r="O515" s="17">
        <v>0</v>
      </c>
      <c r="P515" s="17">
        <v>1462341</v>
      </c>
      <c r="Q515" s="17">
        <v>829698</v>
      </c>
      <c r="R515" s="17">
        <v>142864</v>
      </c>
      <c r="S515" s="17">
        <v>52355</v>
      </c>
      <c r="T515" s="17">
        <v>21844</v>
      </c>
      <c r="U515" s="17">
        <v>206089</v>
      </c>
      <c r="V515" s="17">
        <v>52354</v>
      </c>
      <c r="W515" s="17">
        <v>0</v>
      </c>
      <c r="X515" s="17">
        <v>667452</v>
      </c>
      <c r="Y515" s="17">
        <v>109902</v>
      </c>
      <c r="Z515" s="17">
        <v>0</v>
      </c>
      <c r="AA515" s="17">
        <v>0</v>
      </c>
      <c r="AB515" s="17">
        <v>0</v>
      </c>
      <c r="AC515" s="17">
        <v>35608417</v>
      </c>
    </row>
    <row r="516" spans="1:29" x14ac:dyDescent="0.3">
      <c r="A516" s="15" t="s">
        <v>1025</v>
      </c>
      <c r="B516" s="14" t="s">
        <v>1026</v>
      </c>
      <c r="C516" s="14">
        <v>1</v>
      </c>
      <c r="D516" s="14">
        <v>0</v>
      </c>
      <c r="E516" s="17">
        <v>90481066</v>
      </c>
      <c r="F516" s="17">
        <v>0</v>
      </c>
      <c r="G516" s="17">
        <v>4022826</v>
      </c>
      <c r="H516" s="17">
        <v>0</v>
      </c>
      <c r="I516" s="17">
        <v>12839621</v>
      </c>
      <c r="J516" s="17">
        <v>11527909</v>
      </c>
      <c r="K516" s="17">
        <v>0</v>
      </c>
      <c r="L516" s="17">
        <v>0</v>
      </c>
      <c r="M516" s="17">
        <v>0</v>
      </c>
      <c r="N516" s="17">
        <v>0</v>
      </c>
      <c r="O516" s="17">
        <v>0</v>
      </c>
      <c r="P516" s="17">
        <v>4470276</v>
      </c>
      <c r="Q516" s="17">
        <v>3281991</v>
      </c>
      <c r="R516" s="17">
        <v>1588232</v>
      </c>
      <c r="S516" s="17">
        <v>180060</v>
      </c>
      <c r="T516" s="17">
        <v>75125</v>
      </c>
      <c r="U516" s="17">
        <v>716883</v>
      </c>
      <c r="V516" s="17">
        <v>165222</v>
      </c>
      <c r="W516" s="17">
        <v>0</v>
      </c>
      <c r="X516" s="17">
        <v>1884090</v>
      </c>
      <c r="Y516" s="17">
        <v>0</v>
      </c>
      <c r="Z516" s="17">
        <v>0</v>
      </c>
      <c r="AA516" s="17">
        <v>0</v>
      </c>
      <c r="AB516" s="17">
        <v>0</v>
      </c>
      <c r="AC516" s="17">
        <v>131233301</v>
      </c>
    </row>
    <row r="517" spans="1:29" x14ac:dyDescent="0.3">
      <c r="A517" s="15" t="s">
        <v>1027</v>
      </c>
      <c r="B517" s="14" t="s">
        <v>1028</v>
      </c>
      <c r="C517" s="14">
        <v>1</v>
      </c>
      <c r="D517" s="14">
        <v>0</v>
      </c>
      <c r="E517" s="17">
        <v>2945111</v>
      </c>
      <c r="F517" s="17">
        <v>0</v>
      </c>
      <c r="G517" s="17">
        <v>94118</v>
      </c>
      <c r="H517" s="17">
        <v>0</v>
      </c>
      <c r="I517" s="17">
        <v>79347</v>
      </c>
      <c r="J517" s="17">
        <v>280012</v>
      </c>
      <c r="K517" s="17">
        <v>0</v>
      </c>
      <c r="L517" s="17">
        <v>0</v>
      </c>
      <c r="M517" s="17">
        <v>0</v>
      </c>
      <c r="N517" s="17">
        <v>0</v>
      </c>
      <c r="O517" s="17">
        <v>0</v>
      </c>
      <c r="P517" s="17">
        <v>299456</v>
      </c>
      <c r="Q517" s="17">
        <v>1658</v>
      </c>
      <c r="R517" s="17">
        <v>57692</v>
      </c>
      <c r="S517" s="17">
        <v>13901</v>
      </c>
      <c r="T517" s="17">
        <v>5800</v>
      </c>
      <c r="U517" s="17">
        <v>56619</v>
      </c>
      <c r="V517" s="17">
        <v>0</v>
      </c>
      <c r="W517" s="17">
        <v>0</v>
      </c>
      <c r="X517" s="17">
        <v>75600</v>
      </c>
      <c r="Y517" s="17">
        <v>0</v>
      </c>
      <c r="Z517" s="17">
        <v>0</v>
      </c>
      <c r="AA517" s="17">
        <v>0</v>
      </c>
      <c r="AB517" s="17">
        <v>0</v>
      </c>
      <c r="AC517" s="17">
        <v>3909314</v>
      </c>
    </row>
    <row r="518" spans="1:29" x14ac:dyDescent="0.3">
      <c r="A518" s="15" t="s">
        <v>1029</v>
      </c>
      <c r="B518" s="14" t="s">
        <v>1030</v>
      </c>
      <c r="C518" s="14">
        <v>1</v>
      </c>
      <c r="D518" s="14">
        <v>0</v>
      </c>
      <c r="E518" s="17">
        <v>13167292</v>
      </c>
      <c r="F518" s="17">
        <v>0</v>
      </c>
      <c r="G518" s="17">
        <v>393079</v>
      </c>
      <c r="H518" s="17">
        <v>0</v>
      </c>
      <c r="I518" s="17">
        <v>2312106</v>
      </c>
      <c r="J518" s="17">
        <v>979460</v>
      </c>
      <c r="K518" s="17">
        <v>0</v>
      </c>
      <c r="L518" s="17">
        <v>0</v>
      </c>
      <c r="M518" s="17">
        <v>0</v>
      </c>
      <c r="N518" s="17">
        <v>0</v>
      </c>
      <c r="O518" s="17">
        <v>0</v>
      </c>
      <c r="P518" s="17">
        <v>474288</v>
      </c>
      <c r="Q518" s="17">
        <v>318662</v>
      </c>
      <c r="R518" s="17">
        <v>145690</v>
      </c>
      <c r="S518" s="17">
        <v>32312</v>
      </c>
      <c r="T518" s="17">
        <v>13481</v>
      </c>
      <c r="U518" s="17">
        <v>129199</v>
      </c>
      <c r="V518" s="17">
        <v>29127</v>
      </c>
      <c r="W518" s="17">
        <v>0</v>
      </c>
      <c r="X518" s="17">
        <v>183600</v>
      </c>
      <c r="Y518" s="17">
        <v>1575</v>
      </c>
      <c r="Z518" s="17">
        <v>0</v>
      </c>
      <c r="AA518" s="17">
        <v>0</v>
      </c>
      <c r="AB518" s="17">
        <v>0</v>
      </c>
      <c r="AC518" s="17">
        <v>18179871</v>
      </c>
    </row>
    <row r="519" spans="1:29" x14ac:dyDescent="0.3">
      <c r="A519" s="15" t="s">
        <v>1031</v>
      </c>
      <c r="B519" s="14" t="s">
        <v>1032</v>
      </c>
      <c r="C519" s="14">
        <v>1</v>
      </c>
      <c r="D519" s="14">
        <v>0</v>
      </c>
      <c r="E519" s="17">
        <v>14795875</v>
      </c>
      <c r="F519" s="17">
        <v>0</v>
      </c>
      <c r="G519" s="17">
        <v>1040107</v>
      </c>
      <c r="H519" s="17">
        <v>0</v>
      </c>
      <c r="I519" s="17">
        <v>2229717</v>
      </c>
      <c r="J519" s="17">
        <v>2203307</v>
      </c>
      <c r="K519" s="17">
        <v>0</v>
      </c>
      <c r="L519" s="17">
        <v>0</v>
      </c>
      <c r="M519" s="17">
        <v>0</v>
      </c>
      <c r="N519" s="17">
        <v>0</v>
      </c>
      <c r="O519" s="17">
        <v>0</v>
      </c>
      <c r="P519" s="17">
        <v>1341121</v>
      </c>
      <c r="Q519" s="17">
        <v>760635</v>
      </c>
      <c r="R519" s="17">
        <v>162921</v>
      </c>
      <c r="S519" s="17">
        <v>35802</v>
      </c>
      <c r="T519" s="17">
        <v>14938</v>
      </c>
      <c r="U519" s="17">
        <v>145101</v>
      </c>
      <c r="V519" s="17">
        <v>33315</v>
      </c>
      <c r="W519" s="17">
        <v>0</v>
      </c>
      <c r="X519" s="17">
        <v>243000</v>
      </c>
      <c r="Y519" s="17">
        <v>16509</v>
      </c>
      <c r="Z519" s="17">
        <v>0</v>
      </c>
      <c r="AA519" s="17">
        <v>0</v>
      </c>
      <c r="AB519" s="17">
        <v>0</v>
      </c>
      <c r="AC519" s="17">
        <v>23022348</v>
      </c>
    </row>
    <row r="520" spans="1:29" x14ac:dyDescent="0.3">
      <c r="A520" s="15" t="s">
        <v>1033</v>
      </c>
      <c r="B520" s="14" t="s">
        <v>1034</v>
      </c>
      <c r="C520" s="14">
        <v>0</v>
      </c>
      <c r="D520" s="14">
        <v>0</v>
      </c>
      <c r="E520" s="17">
        <v>0</v>
      </c>
      <c r="F520" s="17">
        <v>0</v>
      </c>
      <c r="G520" s="17">
        <v>0</v>
      </c>
      <c r="H520" s="17">
        <v>0</v>
      </c>
      <c r="I520" s="17">
        <v>0</v>
      </c>
      <c r="J520" s="17">
        <v>0</v>
      </c>
      <c r="K520" s="17">
        <v>0</v>
      </c>
      <c r="L520" s="17">
        <v>0</v>
      </c>
      <c r="M520" s="17">
        <v>0</v>
      </c>
      <c r="N520" s="17">
        <v>0</v>
      </c>
      <c r="O520" s="17">
        <v>0</v>
      </c>
      <c r="P520" s="17">
        <v>0</v>
      </c>
      <c r="Q520" s="17">
        <v>0</v>
      </c>
      <c r="R520" s="17">
        <v>0</v>
      </c>
      <c r="S520" s="17">
        <v>0</v>
      </c>
      <c r="T520" s="17">
        <v>0</v>
      </c>
      <c r="U520" s="17">
        <v>0</v>
      </c>
      <c r="V520" s="17">
        <v>0</v>
      </c>
      <c r="W520" s="17">
        <v>0</v>
      </c>
      <c r="X520" s="17">
        <v>0</v>
      </c>
      <c r="Y520" s="17">
        <v>0</v>
      </c>
      <c r="Z520" s="17">
        <v>0</v>
      </c>
      <c r="AA520" s="17">
        <v>0</v>
      </c>
      <c r="AB520" s="17">
        <v>0</v>
      </c>
      <c r="AC520" s="17">
        <v>0</v>
      </c>
    </row>
    <row r="521" spans="1:29" x14ac:dyDescent="0.3">
      <c r="A521" s="15" t="s">
        <v>1035</v>
      </c>
      <c r="B521" s="14" t="s">
        <v>1036</v>
      </c>
      <c r="C521" s="14">
        <v>1</v>
      </c>
      <c r="D521" s="14">
        <v>0</v>
      </c>
      <c r="E521" s="17">
        <v>69290243</v>
      </c>
      <c r="F521" s="17">
        <v>0</v>
      </c>
      <c r="G521" s="17">
        <v>2387787</v>
      </c>
      <c r="H521" s="17">
        <v>74730</v>
      </c>
      <c r="I521" s="17">
        <v>10063746</v>
      </c>
      <c r="J521" s="17">
        <v>7825453</v>
      </c>
      <c r="K521" s="17">
        <v>0</v>
      </c>
      <c r="L521" s="17">
        <v>0</v>
      </c>
      <c r="M521" s="17">
        <v>0</v>
      </c>
      <c r="N521" s="17">
        <v>0</v>
      </c>
      <c r="O521" s="17">
        <v>0</v>
      </c>
      <c r="P521" s="17">
        <v>2918670</v>
      </c>
      <c r="Q521" s="17">
        <v>1735971</v>
      </c>
      <c r="R521" s="17">
        <v>682041</v>
      </c>
      <c r="S521" s="17">
        <v>135958</v>
      </c>
      <c r="T521" s="17">
        <v>56725</v>
      </c>
      <c r="U521" s="17">
        <v>544230</v>
      </c>
      <c r="V521" s="17">
        <v>138153</v>
      </c>
      <c r="W521" s="17">
        <v>0</v>
      </c>
      <c r="X521" s="17">
        <v>4574501</v>
      </c>
      <c r="Y521" s="17">
        <v>12751</v>
      </c>
      <c r="Z521" s="17">
        <v>0</v>
      </c>
      <c r="AA521" s="17">
        <v>0</v>
      </c>
      <c r="AB521" s="17">
        <v>0</v>
      </c>
      <c r="AC521" s="17">
        <v>100440959</v>
      </c>
    </row>
    <row r="522" spans="1:29" x14ac:dyDescent="0.3">
      <c r="A522" s="15" t="s">
        <v>1037</v>
      </c>
      <c r="B522" s="14" t="s">
        <v>1038</v>
      </c>
      <c r="C522" s="14">
        <v>1</v>
      </c>
      <c r="D522" s="14">
        <v>0</v>
      </c>
      <c r="E522" s="17">
        <v>77025547</v>
      </c>
      <c r="F522" s="17">
        <v>0</v>
      </c>
      <c r="G522" s="17">
        <v>4041841</v>
      </c>
      <c r="H522" s="17">
        <v>0</v>
      </c>
      <c r="I522" s="17">
        <v>10222690</v>
      </c>
      <c r="J522" s="17">
        <v>2640803</v>
      </c>
      <c r="K522" s="17">
        <v>0</v>
      </c>
      <c r="L522" s="17">
        <v>0</v>
      </c>
      <c r="M522" s="17">
        <v>0</v>
      </c>
      <c r="N522" s="17">
        <v>0</v>
      </c>
      <c r="O522" s="17">
        <v>0</v>
      </c>
      <c r="P522" s="17">
        <v>2506815</v>
      </c>
      <c r="Q522" s="17">
        <v>4261188</v>
      </c>
      <c r="R522" s="17">
        <v>1049238</v>
      </c>
      <c r="S522" s="17">
        <v>135419</v>
      </c>
      <c r="T522" s="17">
        <v>56500</v>
      </c>
      <c r="U522" s="17">
        <v>545045</v>
      </c>
      <c r="V522" s="17">
        <v>138261</v>
      </c>
      <c r="W522" s="17">
        <v>0</v>
      </c>
      <c r="X522" s="17">
        <v>2340028</v>
      </c>
      <c r="Y522" s="17">
        <v>103560</v>
      </c>
      <c r="Z522" s="17">
        <v>0</v>
      </c>
      <c r="AA522" s="17">
        <v>0</v>
      </c>
      <c r="AB522" s="17">
        <v>0</v>
      </c>
      <c r="AC522" s="17">
        <v>105066935</v>
      </c>
    </row>
    <row r="523" spans="1:29" x14ac:dyDescent="0.3">
      <c r="A523" s="15" t="s">
        <v>1039</v>
      </c>
      <c r="B523" s="14" t="s">
        <v>1040</v>
      </c>
      <c r="C523" s="14">
        <v>1</v>
      </c>
      <c r="D523" s="14">
        <v>0</v>
      </c>
      <c r="E523" s="17">
        <v>61507214</v>
      </c>
      <c r="F523" s="17">
        <v>0</v>
      </c>
      <c r="G523" s="17">
        <v>1791109</v>
      </c>
      <c r="H523" s="17">
        <v>0</v>
      </c>
      <c r="I523" s="17">
        <v>4948827</v>
      </c>
      <c r="J523" s="17">
        <v>7252523</v>
      </c>
      <c r="K523" s="17">
        <v>0</v>
      </c>
      <c r="L523" s="17">
        <v>0</v>
      </c>
      <c r="M523" s="17">
        <v>0</v>
      </c>
      <c r="N523" s="17">
        <v>0</v>
      </c>
      <c r="O523" s="17">
        <v>0</v>
      </c>
      <c r="P523" s="17">
        <v>1911192</v>
      </c>
      <c r="Q523" s="17">
        <v>3192740</v>
      </c>
      <c r="R523" s="17">
        <v>462601</v>
      </c>
      <c r="S523" s="17">
        <v>114702</v>
      </c>
      <c r="T523" s="17">
        <v>47856</v>
      </c>
      <c r="U523" s="17">
        <v>450739</v>
      </c>
      <c r="V523" s="17">
        <v>113774</v>
      </c>
      <c r="W523" s="17">
        <v>0</v>
      </c>
      <c r="X523" s="17">
        <v>646790</v>
      </c>
      <c r="Y523" s="17">
        <v>92813</v>
      </c>
      <c r="Z523" s="17">
        <v>0</v>
      </c>
      <c r="AA523" s="17">
        <v>0</v>
      </c>
      <c r="AB523" s="17">
        <v>0</v>
      </c>
      <c r="AC523" s="17">
        <v>82532880</v>
      </c>
    </row>
    <row r="524" spans="1:29" x14ac:dyDescent="0.3">
      <c r="A524" s="15" t="s">
        <v>1041</v>
      </c>
      <c r="B524" s="14" t="s">
        <v>1042</v>
      </c>
      <c r="C524" s="14">
        <v>1</v>
      </c>
      <c r="D524" s="14">
        <v>0</v>
      </c>
      <c r="E524" s="17">
        <v>125526301</v>
      </c>
      <c r="F524" s="17">
        <v>0</v>
      </c>
      <c r="G524" s="17">
        <v>3752477</v>
      </c>
      <c r="H524" s="17">
        <v>0</v>
      </c>
      <c r="I524" s="17">
        <v>16287134</v>
      </c>
      <c r="J524" s="17">
        <v>10657380</v>
      </c>
      <c r="K524" s="17">
        <v>0</v>
      </c>
      <c r="L524" s="17">
        <v>0</v>
      </c>
      <c r="M524" s="17">
        <v>0</v>
      </c>
      <c r="N524" s="17">
        <v>0</v>
      </c>
      <c r="O524" s="17">
        <v>0</v>
      </c>
      <c r="P524" s="17">
        <v>2891705</v>
      </c>
      <c r="Q524" s="17">
        <v>4819283</v>
      </c>
      <c r="R524" s="17">
        <v>1056002</v>
      </c>
      <c r="S524" s="17">
        <v>135689</v>
      </c>
      <c r="T524" s="17">
        <v>56613</v>
      </c>
      <c r="U524" s="17">
        <v>541609</v>
      </c>
      <c r="V524" s="17">
        <v>166375</v>
      </c>
      <c r="W524" s="17">
        <v>0</v>
      </c>
      <c r="X524" s="17">
        <v>1486267</v>
      </c>
      <c r="Y524" s="17">
        <v>0</v>
      </c>
      <c r="Z524" s="17">
        <v>0</v>
      </c>
      <c r="AA524" s="17">
        <v>0</v>
      </c>
      <c r="AB524" s="17">
        <v>0</v>
      </c>
      <c r="AC524" s="17">
        <v>167376835</v>
      </c>
    </row>
    <row r="525" spans="1:29" x14ac:dyDescent="0.3">
      <c r="A525" s="15" t="s">
        <v>1043</v>
      </c>
      <c r="B525" s="14" t="s">
        <v>1044</v>
      </c>
      <c r="C525" s="14">
        <v>1</v>
      </c>
      <c r="D525" s="14">
        <v>0</v>
      </c>
      <c r="E525" s="17">
        <v>11631562</v>
      </c>
      <c r="F525" s="17">
        <v>0</v>
      </c>
      <c r="G525" s="17">
        <v>795746</v>
      </c>
      <c r="H525" s="17">
        <v>0</v>
      </c>
      <c r="I525" s="17">
        <v>1005279</v>
      </c>
      <c r="J525" s="17">
        <v>716218</v>
      </c>
      <c r="K525" s="17">
        <v>0</v>
      </c>
      <c r="L525" s="17">
        <v>0</v>
      </c>
      <c r="M525" s="17">
        <v>0</v>
      </c>
      <c r="N525" s="17">
        <v>0</v>
      </c>
      <c r="O525" s="17">
        <v>0</v>
      </c>
      <c r="P525" s="17">
        <v>484703</v>
      </c>
      <c r="Q525" s="17">
        <v>774120</v>
      </c>
      <c r="R525" s="17">
        <v>73938</v>
      </c>
      <c r="S525" s="17">
        <v>25721</v>
      </c>
      <c r="T525" s="17">
        <v>10731</v>
      </c>
      <c r="U525" s="17">
        <v>85919</v>
      </c>
      <c r="V525" s="17">
        <v>26676</v>
      </c>
      <c r="W525" s="17">
        <v>0</v>
      </c>
      <c r="X525" s="17">
        <v>386518</v>
      </c>
      <c r="Y525" s="17">
        <v>24725</v>
      </c>
      <c r="Z525" s="17">
        <v>0</v>
      </c>
      <c r="AA525" s="17">
        <v>0</v>
      </c>
      <c r="AB525" s="17">
        <v>0</v>
      </c>
      <c r="AC525" s="17">
        <v>16041856</v>
      </c>
    </row>
    <row r="526" spans="1:29" x14ac:dyDescent="0.3">
      <c r="A526" s="15" t="s">
        <v>1045</v>
      </c>
      <c r="B526" s="14" t="s">
        <v>1046</v>
      </c>
      <c r="C526" s="14">
        <v>1</v>
      </c>
      <c r="D526" s="14">
        <v>0</v>
      </c>
      <c r="E526" s="17">
        <v>4258452</v>
      </c>
      <c r="F526" s="17">
        <v>0</v>
      </c>
      <c r="G526" s="17">
        <v>323352</v>
      </c>
      <c r="H526" s="17">
        <v>0</v>
      </c>
      <c r="I526" s="17">
        <v>834991</v>
      </c>
      <c r="J526" s="17">
        <v>869817</v>
      </c>
      <c r="K526" s="17">
        <v>0</v>
      </c>
      <c r="L526" s="17">
        <v>0</v>
      </c>
      <c r="M526" s="17">
        <v>0</v>
      </c>
      <c r="N526" s="17">
        <v>0</v>
      </c>
      <c r="O526" s="17">
        <v>0</v>
      </c>
      <c r="P526" s="17">
        <v>290959</v>
      </c>
      <c r="Q526" s="17">
        <v>97111</v>
      </c>
      <c r="R526" s="17">
        <v>70839</v>
      </c>
      <c r="S526" s="17">
        <v>9962</v>
      </c>
      <c r="T526" s="17">
        <v>4156</v>
      </c>
      <c r="U526" s="17">
        <v>59590</v>
      </c>
      <c r="V526" s="17">
        <v>9028</v>
      </c>
      <c r="W526" s="17">
        <v>0</v>
      </c>
      <c r="X526" s="17">
        <v>30166</v>
      </c>
      <c r="Y526" s="17">
        <v>0</v>
      </c>
      <c r="Z526" s="17">
        <v>0</v>
      </c>
      <c r="AA526" s="17">
        <v>0</v>
      </c>
      <c r="AB526" s="17">
        <v>0</v>
      </c>
      <c r="AC526" s="17">
        <v>6858423</v>
      </c>
    </row>
    <row r="527" spans="1:29" x14ac:dyDescent="0.3">
      <c r="A527" s="15" t="s">
        <v>1047</v>
      </c>
      <c r="B527" s="14" t="s">
        <v>1048</v>
      </c>
      <c r="C527" s="14">
        <v>1</v>
      </c>
      <c r="D527" s="14">
        <v>0</v>
      </c>
      <c r="E527" s="17">
        <v>37143641</v>
      </c>
      <c r="F527" s="17">
        <v>0</v>
      </c>
      <c r="G527" s="17">
        <v>2794176</v>
      </c>
      <c r="H527" s="17">
        <v>0</v>
      </c>
      <c r="I527" s="17">
        <v>5820770</v>
      </c>
      <c r="J527" s="17">
        <v>3035006</v>
      </c>
      <c r="K527" s="17">
        <v>709121</v>
      </c>
      <c r="L527" s="17">
        <v>0</v>
      </c>
      <c r="M527" s="17">
        <v>0</v>
      </c>
      <c r="N527" s="17">
        <v>0</v>
      </c>
      <c r="O527" s="17">
        <v>0</v>
      </c>
      <c r="P527" s="17">
        <v>1512793</v>
      </c>
      <c r="Q527" s="17">
        <v>932796</v>
      </c>
      <c r="R527" s="17">
        <v>794246</v>
      </c>
      <c r="S527" s="17">
        <v>61493</v>
      </c>
      <c r="T527" s="17">
        <v>25656</v>
      </c>
      <c r="U527" s="17">
        <v>249485</v>
      </c>
      <c r="V527" s="17">
        <v>55830</v>
      </c>
      <c r="W527" s="17">
        <v>0</v>
      </c>
      <c r="X527" s="17">
        <v>624380</v>
      </c>
      <c r="Y527" s="17">
        <v>0</v>
      </c>
      <c r="Z527" s="17">
        <v>0</v>
      </c>
      <c r="AA527" s="17">
        <v>0</v>
      </c>
      <c r="AB527" s="17">
        <v>0</v>
      </c>
      <c r="AC527" s="17">
        <v>53759393</v>
      </c>
    </row>
    <row r="528" spans="1:29" x14ac:dyDescent="0.3">
      <c r="A528" s="15" t="s">
        <v>1049</v>
      </c>
      <c r="B528" s="14" t="s">
        <v>1050</v>
      </c>
      <c r="C528" s="14">
        <v>1</v>
      </c>
      <c r="D528" s="14">
        <v>0</v>
      </c>
      <c r="E528" s="17">
        <v>2165579</v>
      </c>
      <c r="F528" s="17">
        <v>0</v>
      </c>
      <c r="G528" s="17">
        <v>143681</v>
      </c>
      <c r="H528" s="17">
        <v>3988</v>
      </c>
      <c r="I528" s="17">
        <v>161614</v>
      </c>
      <c r="J528" s="17">
        <v>404848</v>
      </c>
      <c r="K528" s="17">
        <v>0</v>
      </c>
      <c r="L528" s="17">
        <v>0</v>
      </c>
      <c r="M528" s="17">
        <v>0</v>
      </c>
      <c r="N528" s="17">
        <v>0</v>
      </c>
      <c r="O528" s="17">
        <v>0</v>
      </c>
      <c r="P528" s="17">
        <v>344780</v>
      </c>
      <c r="Q528" s="17">
        <v>58407</v>
      </c>
      <c r="R528" s="17">
        <v>6306</v>
      </c>
      <c r="S528" s="17">
        <v>27653</v>
      </c>
      <c r="T528" s="17">
        <v>11538</v>
      </c>
      <c r="U528" s="17">
        <v>79861</v>
      </c>
      <c r="V528" s="17">
        <v>0</v>
      </c>
      <c r="W528" s="17">
        <v>0</v>
      </c>
      <c r="X528" s="17">
        <v>54000</v>
      </c>
      <c r="Y528" s="17">
        <v>16426</v>
      </c>
      <c r="Z528" s="17">
        <v>0</v>
      </c>
      <c r="AA528" s="17">
        <v>0</v>
      </c>
      <c r="AB528" s="17">
        <v>0</v>
      </c>
      <c r="AC528" s="17">
        <v>3478681</v>
      </c>
    </row>
    <row r="529" spans="1:29" x14ac:dyDescent="0.3">
      <c r="A529" s="15" t="s">
        <v>1051</v>
      </c>
      <c r="B529" s="14" t="s">
        <v>1052</v>
      </c>
      <c r="C529" s="14">
        <v>1</v>
      </c>
      <c r="D529" s="14">
        <v>0</v>
      </c>
      <c r="E529" s="17">
        <v>207743</v>
      </c>
      <c r="F529" s="17">
        <v>0</v>
      </c>
      <c r="G529" s="17">
        <v>50000</v>
      </c>
      <c r="H529" s="17">
        <v>0</v>
      </c>
      <c r="I529" s="17">
        <v>18750</v>
      </c>
      <c r="J529" s="17">
        <v>12306</v>
      </c>
      <c r="K529" s="17">
        <v>0</v>
      </c>
      <c r="L529" s="17">
        <v>0</v>
      </c>
      <c r="M529" s="17">
        <v>0</v>
      </c>
      <c r="N529" s="17">
        <v>0</v>
      </c>
      <c r="O529" s="17">
        <v>0</v>
      </c>
      <c r="P529" s="17">
        <v>90392</v>
      </c>
      <c r="Q529" s="17">
        <v>0</v>
      </c>
      <c r="R529" s="17">
        <v>0</v>
      </c>
      <c r="S529" s="17">
        <v>1723</v>
      </c>
      <c r="T529" s="17">
        <v>719</v>
      </c>
      <c r="U529" s="17">
        <v>10835</v>
      </c>
      <c r="V529" s="17">
        <v>0</v>
      </c>
      <c r="W529" s="17">
        <v>0</v>
      </c>
      <c r="X529" s="17">
        <v>32400</v>
      </c>
      <c r="Y529" s="17">
        <v>1457</v>
      </c>
      <c r="Z529" s="17">
        <v>0</v>
      </c>
      <c r="AA529" s="17">
        <v>0</v>
      </c>
      <c r="AB529" s="17">
        <v>0</v>
      </c>
      <c r="AC529" s="17">
        <v>426325</v>
      </c>
    </row>
    <row r="530" spans="1:29" x14ac:dyDescent="0.3">
      <c r="A530" s="15" t="s">
        <v>1053</v>
      </c>
      <c r="B530" s="14" t="s">
        <v>1054</v>
      </c>
      <c r="C530" s="14">
        <v>1</v>
      </c>
      <c r="D530" s="14">
        <v>0</v>
      </c>
      <c r="E530" s="17">
        <v>815826</v>
      </c>
      <c r="F530" s="17">
        <v>0</v>
      </c>
      <c r="G530" s="17">
        <v>342209</v>
      </c>
      <c r="H530" s="17">
        <v>0</v>
      </c>
      <c r="I530" s="17">
        <v>81223</v>
      </c>
      <c r="J530" s="17">
        <v>11034</v>
      </c>
      <c r="K530" s="17">
        <v>0</v>
      </c>
      <c r="L530" s="17">
        <v>0</v>
      </c>
      <c r="M530" s="17">
        <v>0</v>
      </c>
      <c r="N530" s="17">
        <v>0</v>
      </c>
      <c r="O530" s="17">
        <v>0</v>
      </c>
      <c r="P530" s="17">
        <v>250276</v>
      </c>
      <c r="Q530" s="17">
        <v>49548</v>
      </c>
      <c r="R530" s="17">
        <v>34076</v>
      </c>
      <c r="S530" s="17">
        <v>9887</v>
      </c>
      <c r="T530" s="17">
        <v>4125</v>
      </c>
      <c r="U530" s="17">
        <v>60697</v>
      </c>
      <c r="V530" s="17">
        <v>0</v>
      </c>
      <c r="W530" s="17">
        <v>0</v>
      </c>
      <c r="X530" s="17">
        <v>62100</v>
      </c>
      <c r="Y530" s="17">
        <v>0</v>
      </c>
      <c r="Z530" s="17">
        <v>0</v>
      </c>
      <c r="AA530" s="17">
        <v>0</v>
      </c>
      <c r="AB530" s="17">
        <v>0</v>
      </c>
      <c r="AC530" s="17">
        <v>1721001</v>
      </c>
    </row>
    <row r="531" spans="1:29" x14ac:dyDescent="0.3">
      <c r="A531" s="15" t="s">
        <v>1055</v>
      </c>
      <c r="B531" s="14" t="s">
        <v>1056</v>
      </c>
      <c r="C531" s="14">
        <v>1</v>
      </c>
      <c r="D531" s="14">
        <v>0</v>
      </c>
      <c r="E531" s="17">
        <v>1314565</v>
      </c>
      <c r="F531" s="17">
        <v>0</v>
      </c>
      <c r="G531" s="17">
        <v>165430</v>
      </c>
      <c r="H531" s="17">
        <v>322</v>
      </c>
      <c r="I531" s="17">
        <v>76870</v>
      </c>
      <c r="J531" s="17">
        <v>10192</v>
      </c>
      <c r="K531" s="17">
        <v>0</v>
      </c>
      <c r="L531" s="17">
        <v>0</v>
      </c>
      <c r="M531" s="17">
        <v>0</v>
      </c>
      <c r="N531" s="17">
        <v>0</v>
      </c>
      <c r="O531" s="17">
        <v>0</v>
      </c>
      <c r="P531" s="17">
        <v>185206</v>
      </c>
      <c r="Q531" s="17">
        <v>23139</v>
      </c>
      <c r="R531" s="17">
        <v>22499</v>
      </c>
      <c r="S531" s="17">
        <v>14141</v>
      </c>
      <c r="T531" s="17">
        <v>5900</v>
      </c>
      <c r="U531" s="17">
        <v>53299</v>
      </c>
      <c r="V531" s="17">
        <v>0</v>
      </c>
      <c r="W531" s="17">
        <v>0</v>
      </c>
      <c r="X531" s="17">
        <v>0</v>
      </c>
      <c r="Y531" s="17">
        <v>0</v>
      </c>
      <c r="Z531" s="17">
        <v>0</v>
      </c>
      <c r="AA531" s="17">
        <v>0</v>
      </c>
      <c r="AB531" s="17">
        <v>0</v>
      </c>
      <c r="AC531" s="17">
        <v>1871563</v>
      </c>
    </row>
    <row r="532" spans="1:29" x14ac:dyDescent="0.3">
      <c r="A532" s="15" t="s">
        <v>1057</v>
      </c>
      <c r="B532" s="14" t="s">
        <v>1058</v>
      </c>
      <c r="C532" s="14">
        <v>0</v>
      </c>
      <c r="D532" s="14">
        <v>0</v>
      </c>
      <c r="E532" s="17">
        <v>0</v>
      </c>
      <c r="F532" s="17">
        <v>0</v>
      </c>
      <c r="G532" s="17">
        <v>0</v>
      </c>
      <c r="H532" s="17">
        <v>0</v>
      </c>
      <c r="I532" s="17">
        <v>0</v>
      </c>
      <c r="J532" s="17">
        <v>0</v>
      </c>
      <c r="K532" s="17">
        <v>0</v>
      </c>
      <c r="L532" s="17">
        <v>0</v>
      </c>
      <c r="M532" s="17">
        <v>0</v>
      </c>
      <c r="N532" s="17">
        <v>0</v>
      </c>
      <c r="O532" s="17">
        <v>0</v>
      </c>
      <c r="P532" s="17">
        <v>0</v>
      </c>
      <c r="Q532" s="17">
        <v>0</v>
      </c>
      <c r="R532" s="17">
        <v>0</v>
      </c>
      <c r="S532" s="17">
        <v>0</v>
      </c>
      <c r="T532" s="17">
        <v>0</v>
      </c>
      <c r="U532" s="17">
        <v>0</v>
      </c>
      <c r="V532" s="17">
        <v>0</v>
      </c>
      <c r="W532" s="17">
        <v>0</v>
      </c>
      <c r="X532" s="17">
        <v>0</v>
      </c>
      <c r="Y532" s="17">
        <v>0</v>
      </c>
      <c r="Z532" s="17">
        <v>0</v>
      </c>
      <c r="AA532" s="17">
        <v>0</v>
      </c>
      <c r="AB532" s="17">
        <v>0</v>
      </c>
      <c r="AC532" s="17">
        <v>0</v>
      </c>
    </row>
    <row r="533" spans="1:29" x14ac:dyDescent="0.3">
      <c r="A533" s="15" t="s">
        <v>1059</v>
      </c>
      <c r="B533" s="14" t="s">
        <v>1060</v>
      </c>
      <c r="C533" s="14">
        <v>1</v>
      </c>
      <c r="D533" s="14">
        <v>0</v>
      </c>
      <c r="E533" s="17">
        <v>9562964</v>
      </c>
      <c r="F533" s="17">
        <v>0</v>
      </c>
      <c r="G533" s="17">
        <v>1046049</v>
      </c>
      <c r="H533" s="17">
        <v>10622</v>
      </c>
      <c r="I533" s="17">
        <v>2091221</v>
      </c>
      <c r="J533" s="17">
        <v>570559</v>
      </c>
      <c r="K533" s="17">
        <v>0</v>
      </c>
      <c r="L533" s="17">
        <v>0</v>
      </c>
      <c r="M533" s="17">
        <v>0</v>
      </c>
      <c r="N533" s="17">
        <v>0</v>
      </c>
      <c r="O533" s="17">
        <v>0</v>
      </c>
      <c r="P533" s="17">
        <v>1337596</v>
      </c>
      <c r="Q533" s="17">
        <v>229947</v>
      </c>
      <c r="R533" s="17">
        <v>233952</v>
      </c>
      <c r="S533" s="17">
        <v>29870</v>
      </c>
      <c r="T533" s="17">
        <v>12463</v>
      </c>
      <c r="U533" s="17">
        <v>125878</v>
      </c>
      <c r="V533" s="17">
        <v>23403</v>
      </c>
      <c r="W533" s="17">
        <v>0</v>
      </c>
      <c r="X533" s="17">
        <v>216000</v>
      </c>
      <c r="Y533" s="17">
        <v>0</v>
      </c>
      <c r="Z533" s="17">
        <v>0</v>
      </c>
      <c r="AA533" s="17">
        <v>0</v>
      </c>
      <c r="AB533" s="17">
        <v>0</v>
      </c>
      <c r="AC533" s="17">
        <v>15490524</v>
      </c>
    </row>
    <row r="534" spans="1:29" x14ac:dyDescent="0.3">
      <c r="A534" s="15" t="s">
        <v>1061</v>
      </c>
      <c r="B534" s="14" t="s">
        <v>1062</v>
      </c>
      <c r="C534" s="14">
        <v>1</v>
      </c>
      <c r="D534" s="14">
        <v>0</v>
      </c>
      <c r="E534" s="17">
        <v>1919495</v>
      </c>
      <c r="F534" s="17">
        <v>0</v>
      </c>
      <c r="G534" s="17">
        <v>155612</v>
      </c>
      <c r="H534" s="17">
        <v>0</v>
      </c>
      <c r="I534" s="17">
        <v>254674</v>
      </c>
      <c r="J534" s="17">
        <v>418418</v>
      </c>
      <c r="K534" s="17">
        <v>0</v>
      </c>
      <c r="L534" s="17">
        <v>0</v>
      </c>
      <c r="M534" s="17">
        <v>0</v>
      </c>
      <c r="N534" s="17">
        <v>0</v>
      </c>
      <c r="O534" s="17">
        <v>0</v>
      </c>
      <c r="P534" s="17">
        <v>1391382</v>
      </c>
      <c r="Q534" s="17">
        <v>35517</v>
      </c>
      <c r="R534" s="17">
        <v>20985</v>
      </c>
      <c r="S534" s="17">
        <v>24447</v>
      </c>
      <c r="T534" s="17">
        <v>10200</v>
      </c>
      <c r="U534" s="17">
        <v>103569</v>
      </c>
      <c r="V534" s="17">
        <v>0</v>
      </c>
      <c r="W534" s="17">
        <v>0</v>
      </c>
      <c r="X534" s="17">
        <v>0</v>
      </c>
      <c r="Y534" s="17">
        <v>0</v>
      </c>
      <c r="Z534" s="17">
        <v>0</v>
      </c>
      <c r="AA534" s="17">
        <v>0</v>
      </c>
      <c r="AB534" s="17">
        <v>0</v>
      </c>
      <c r="AC534" s="17">
        <v>4334299</v>
      </c>
    </row>
    <row r="535" spans="1:29" x14ac:dyDescent="0.3">
      <c r="A535" s="15" t="s">
        <v>1063</v>
      </c>
      <c r="B535" s="14" t="s">
        <v>1064</v>
      </c>
      <c r="C535" s="14">
        <v>1</v>
      </c>
      <c r="D535" s="14">
        <v>0</v>
      </c>
      <c r="E535" s="17">
        <v>16352808</v>
      </c>
      <c r="F535" s="17">
        <v>0</v>
      </c>
      <c r="G535" s="17">
        <v>442003</v>
      </c>
      <c r="H535" s="17">
        <v>0</v>
      </c>
      <c r="I535" s="17">
        <v>4235780</v>
      </c>
      <c r="J535" s="17">
        <v>797478</v>
      </c>
      <c r="K535" s="17">
        <v>0</v>
      </c>
      <c r="L535" s="17">
        <v>0</v>
      </c>
      <c r="M535" s="17">
        <v>0</v>
      </c>
      <c r="N535" s="17">
        <v>0</v>
      </c>
      <c r="O535" s="17">
        <v>0</v>
      </c>
      <c r="P535" s="17">
        <v>2902806</v>
      </c>
      <c r="Q535" s="17">
        <v>756668</v>
      </c>
      <c r="R535" s="17">
        <v>451656</v>
      </c>
      <c r="S535" s="17">
        <v>72368</v>
      </c>
      <c r="T535" s="17">
        <v>30194</v>
      </c>
      <c r="U535" s="17">
        <v>293347</v>
      </c>
      <c r="V535" s="17">
        <v>36476</v>
      </c>
      <c r="W535" s="17">
        <v>0</v>
      </c>
      <c r="X535" s="17">
        <v>881005</v>
      </c>
      <c r="Y535" s="17">
        <v>168228</v>
      </c>
      <c r="Z535" s="17">
        <v>0</v>
      </c>
      <c r="AA535" s="17">
        <v>0</v>
      </c>
      <c r="AB535" s="17">
        <v>0</v>
      </c>
      <c r="AC535" s="17">
        <v>27420817</v>
      </c>
    </row>
    <row r="536" spans="1:29" x14ac:dyDescent="0.3">
      <c r="A536" s="15" t="s">
        <v>1065</v>
      </c>
      <c r="B536" s="14" t="s">
        <v>1066</v>
      </c>
      <c r="C536" s="14">
        <v>1</v>
      </c>
      <c r="D536" s="14">
        <v>0</v>
      </c>
      <c r="E536" s="17">
        <v>12354098</v>
      </c>
      <c r="F536" s="17">
        <v>0</v>
      </c>
      <c r="G536" s="17">
        <v>735742</v>
      </c>
      <c r="H536" s="17">
        <v>0</v>
      </c>
      <c r="I536" s="17">
        <v>1334658</v>
      </c>
      <c r="J536" s="17">
        <v>1513806</v>
      </c>
      <c r="K536" s="17">
        <v>0</v>
      </c>
      <c r="L536" s="17">
        <v>0</v>
      </c>
      <c r="M536" s="17">
        <v>0</v>
      </c>
      <c r="N536" s="17">
        <v>0</v>
      </c>
      <c r="O536" s="17">
        <v>0</v>
      </c>
      <c r="P536" s="17">
        <v>2519457</v>
      </c>
      <c r="Q536" s="17">
        <v>452640</v>
      </c>
      <c r="R536" s="17">
        <v>488370</v>
      </c>
      <c r="S536" s="17">
        <v>76922</v>
      </c>
      <c r="T536" s="17">
        <v>32094</v>
      </c>
      <c r="U536" s="17">
        <v>301036</v>
      </c>
      <c r="V536" s="17">
        <v>2485</v>
      </c>
      <c r="W536" s="17">
        <v>0</v>
      </c>
      <c r="X536" s="17">
        <v>634372</v>
      </c>
      <c r="Y536" s="17">
        <v>0</v>
      </c>
      <c r="Z536" s="17">
        <v>0</v>
      </c>
      <c r="AA536" s="17">
        <v>0</v>
      </c>
      <c r="AB536" s="17">
        <v>0</v>
      </c>
      <c r="AC536" s="17">
        <v>20445680</v>
      </c>
    </row>
    <row r="537" spans="1:29" x14ac:dyDescent="0.3">
      <c r="A537" s="15" t="s">
        <v>1067</v>
      </c>
      <c r="B537" s="14" t="s">
        <v>1068</v>
      </c>
      <c r="C537" s="14">
        <v>1</v>
      </c>
      <c r="D537" s="14">
        <v>0</v>
      </c>
      <c r="E537" s="17">
        <v>23462780</v>
      </c>
      <c r="F537" s="17">
        <v>0</v>
      </c>
      <c r="G537" s="17">
        <v>1355779</v>
      </c>
      <c r="H537" s="17">
        <v>0</v>
      </c>
      <c r="I537" s="17">
        <v>4817275</v>
      </c>
      <c r="J537" s="17">
        <v>2721101</v>
      </c>
      <c r="K537" s="17">
        <v>0</v>
      </c>
      <c r="L537" s="17">
        <v>0</v>
      </c>
      <c r="M537" s="17">
        <v>0</v>
      </c>
      <c r="N537" s="17">
        <v>0</v>
      </c>
      <c r="O537" s="17">
        <v>0</v>
      </c>
      <c r="P537" s="17">
        <v>1896405</v>
      </c>
      <c r="Q537" s="17">
        <v>793160</v>
      </c>
      <c r="R537" s="17">
        <v>777840</v>
      </c>
      <c r="S537" s="17">
        <v>115256</v>
      </c>
      <c r="T537" s="17">
        <v>48088</v>
      </c>
      <c r="U537" s="17">
        <v>458078</v>
      </c>
      <c r="V537" s="17">
        <v>35377</v>
      </c>
      <c r="W537" s="17">
        <v>0</v>
      </c>
      <c r="X537" s="17">
        <v>1306945</v>
      </c>
      <c r="Y537" s="17">
        <v>0</v>
      </c>
      <c r="Z537" s="17">
        <v>0</v>
      </c>
      <c r="AA537" s="17">
        <v>0</v>
      </c>
      <c r="AB537" s="17">
        <v>0</v>
      </c>
      <c r="AC537" s="17">
        <v>37788084</v>
      </c>
    </row>
    <row r="538" spans="1:29" x14ac:dyDescent="0.3">
      <c r="A538" s="15" t="s">
        <v>1069</v>
      </c>
      <c r="B538" s="14" t="s">
        <v>1070</v>
      </c>
      <c r="C538" s="14">
        <v>1</v>
      </c>
      <c r="D538" s="14">
        <v>0</v>
      </c>
      <c r="E538" s="17">
        <v>11128779</v>
      </c>
      <c r="F538" s="17">
        <v>0</v>
      </c>
      <c r="G538" s="17">
        <v>627527</v>
      </c>
      <c r="H538" s="17">
        <v>0</v>
      </c>
      <c r="I538" s="17">
        <v>2280198</v>
      </c>
      <c r="J538" s="17">
        <v>831228</v>
      </c>
      <c r="K538" s="17">
        <v>0</v>
      </c>
      <c r="L538" s="17">
        <v>0</v>
      </c>
      <c r="M538" s="17">
        <v>0</v>
      </c>
      <c r="N538" s="17">
        <v>0</v>
      </c>
      <c r="O538" s="17">
        <v>0</v>
      </c>
      <c r="P538" s="17">
        <v>1672547</v>
      </c>
      <c r="Q538" s="17">
        <v>201467</v>
      </c>
      <c r="R538" s="17">
        <v>353365</v>
      </c>
      <c r="S538" s="17">
        <v>43397</v>
      </c>
      <c r="T538" s="17">
        <v>18106</v>
      </c>
      <c r="U538" s="17">
        <v>171896</v>
      </c>
      <c r="V538" s="17">
        <v>32179</v>
      </c>
      <c r="W538" s="17">
        <v>0</v>
      </c>
      <c r="X538" s="17">
        <v>486000</v>
      </c>
      <c r="Y538" s="17">
        <v>0</v>
      </c>
      <c r="Z538" s="17">
        <v>0</v>
      </c>
      <c r="AA538" s="17">
        <v>0</v>
      </c>
      <c r="AB538" s="17">
        <v>0</v>
      </c>
      <c r="AC538" s="17">
        <v>17846689</v>
      </c>
    </row>
    <row r="539" spans="1:29" x14ac:dyDescent="0.3">
      <c r="A539" s="15" t="s">
        <v>1071</v>
      </c>
      <c r="B539" s="14" t="s">
        <v>1072</v>
      </c>
      <c r="C539" s="14">
        <v>1</v>
      </c>
      <c r="D539" s="14">
        <v>0</v>
      </c>
      <c r="E539" s="17">
        <v>25175327</v>
      </c>
      <c r="F539" s="17">
        <v>0</v>
      </c>
      <c r="G539" s="17">
        <v>3253567</v>
      </c>
      <c r="H539" s="17">
        <v>0</v>
      </c>
      <c r="I539" s="17">
        <v>6357892</v>
      </c>
      <c r="J539" s="17">
        <v>4670331</v>
      </c>
      <c r="K539" s="17">
        <v>0</v>
      </c>
      <c r="L539" s="17">
        <v>0</v>
      </c>
      <c r="M539" s="17">
        <v>0</v>
      </c>
      <c r="N539" s="17">
        <v>0</v>
      </c>
      <c r="O539" s="17">
        <v>0</v>
      </c>
      <c r="P539" s="17">
        <v>2534451</v>
      </c>
      <c r="Q539" s="17">
        <v>504528</v>
      </c>
      <c r="R539" s="17">
        <v>789057</v>
      </c>
      <c r="S539" s="17">
        <v>84592</v>
      </c>
      <c r="T539" s="17">
        <v>35294</v>
      </c>
      <c r="U539" s="17">
        <v>340646</v>
      </c>
      <c r="V539" s="17">
        <v>60266</v>
      </c>
      <c r="W539" s="17">
        <v>0</v>
      </c>
      <c r="X539" s="17">
        <v>955800</v>
      </c>
      <c r="Y539" s="17">
        <v>0</v>
      </c>
      <c r="Z539" s="17">
        <v>0</v>
      </c>
      <c r="AA539" s="17">
        <v>0</v>
      </c>
      <c r="AB539" s="17">
        <v>0</v>
      </c>
      <c r="AC539" s="17">
        <v>44761751</v>
      </c>
    </row>
    <row r="540" spans="1:29" x14ac:dyDescent="0.3">
      <c r="A540" s="15" t="s">
        <v>1073</v>
      </c>
      <c r="B540" s="14" t="s">
        <v>1074</v>
      </c>
      <c r="C540" s="14">
        <v>1</v>
      </c>
      <c r="D540" s="14">
        <v>0</v>
      </c>
      <c r="E540" s="17">
        <v>37971444</v>
      </c>
      <c r="F540" s="17">
        <v>0</v>
      </c>
      <c r="G540" s="17">
        <v>2827798</v>
      </c>
      <c r="H540" s="17">
        <v>0</v>
      </c>
      <c r="I540" s="17">
        <v>7340991</v>
      </c>
      <c r="J540" s="17">
        <v>2139081</v>
      </c>
      <c r="K540" s="17">
        <v>0</v>
      </c>
      <c r="L540" s="17">
        <v>0</v>
      </c>
      <c r="M540" s="17">
        <v>0</v>
      </c>
      <c r="N540" s="17">
        <v>0</v>
      </c>
      <c r="O540" s="17">
        <v>0</v>
      </c>
      <c r="P540" s="17">
        <v>3732808</v>
      </c>
      <c r="Q540" s="17">
        <v>2120146</v>
      </c>
      <c r="R540" s="17">
        <v>814599</v>
      </c>
      <c r="S540" s="17">
        <v>125682</v>
      </c>
      <c r="T540" s="17">
        <v>52438</v>
      </c>
      <c r="U540" s="17">
        <v>360917</v>
      </c>
      <c r="V540" s="17">
        <v>107204</v>
      </c>
      <c r="W540" s="17">
        <v>0</v>
      </c>
      <c r="X540" s="17">
        <v>1029216</v>
      </c>
      <c r="Y540" s="17">
        <v>0</v>
      </c>
      <c r="Z540" s="17">
        <v>0</v>
      </c>
      <c r="AA540" s="17">
        <v>0</v>
      </c>
      <c r="AB540" s="17">
        <v>0</v>
      </c>
      <c r="AC540" s="17">
        <v>58622324</v>
      </c>
    </row>
    <row r="541" spans="1:29" x14ac:dyDescent="0.3">
      <c r="A541" s="15" t="s">
        <v>1075</v>
      </c>
      <c r="B541" s="14" t="s">
        <v>1076</v>
      </c>
      <c r="C541" s="14">
        <v>1</v>
      </c>
      <c r="D541" s="14">
        <v>0</v>
      </c>
      <c r="E541" s="17">
        <v>49335833</v>
      </c>
      <c r="F541" s="17">
        <v>0</v>
      </c>
      <c r="G541" s="17">
        <v>2717904</v>
      </c>
      <c r="H541" s="17">
        <v>0</v>
      </c>
      <c r="I541" s="17">
        <v>4668993</v>
      </c>
      <c r="J541" s="17">
        <v>2668399</v>
      </c>
      <c r="K541" s="17">
        <v>0</v>
      </c>
      <c r="L541" s="17">
        <v>0</v>
      </c>
      <c r="M541" s="17">
        <v>0</v>
      </c>
      <c r="N541" s="17">
        <v>0</v>
      </c>
      <c r="O541" s="17">
        <v>0</v>
      </c>
      <c r="P541" s="17">
        <v>1513225</v>
      </c>
      <c r="Q541" s="17">
        <v>1490035</v>
      </c>
      <c r="R541" s="17">
        <v>452756</v>
      </c>
      <c r="S541" s="17">
        <v>95318</v>
      </c>
      <c r="T541" s="17">
        <v>39769</v>
      </c>
      <c r="U541" s="17">
        <v>368897</v>
      </c>
      <c r="V541" s="17">
        <v>97318</v>
      </c>
      <c r="W541" s="17">
        <v>0</v>
      </c>
      <c r="X541" s="17">
        <v>2785585</v>
      </c>
      <c r="Y541" s="17">
        <v>0</v>
      </c>
      <c r="Z541" s="17">
        <v>0</v>
      </c>
      <c r="AA541" s="17">
        <v>0</v>
      </c>
      <c r="AB541" s="17">
        <v>0</v>
      </c>
      <c r="AC541" s="17">
        <v>66234032</v>
      </c>
    </row>
    <row r="542" spans="1:29" x14ac:dyDescent="0.3">
      <c r="A542" s="15" t="s">
        <v>1077</v>
      </c>
      <c r="B542" s="14" t="s">
        <v>1078</v>
      </c>
      <c r="C542" s="14">
        <v>1</v>
      </c>
      <c r="D542" s="14">
        <v>0</v>
      </c>
      <c r="E542" s="17">
        <v>17226547</v>
      </c>
      <c r="F542" s="17">
        <v>0</v>
      </c>
      <c r="G542" s="17">
        <v>1027361</v>
      </c>
      <c r="H542" s="17">
        <v>0</v>
      </c>
      <c r="I542" s="17">
        <v>2031152</v>
      </c>
      <c r="J542" s="17">
        <v>2721200</v>
      </c>
      <c r="K542" s="17">
        <v>0</v>
      </c>
      <c r="L542" s="17">
        <v>0</v>
      </c>
      <c r="M542" s="17">
        <v>0</v>
      </c>
      <c r="N542" s="17">
        <v>0</v>
      </c>
      <c r="O542" s="17">
        <v>0</v>
      </c>
      <c r="P542" s="17">
        <v>892561</v>
      </c>
      <c r="Q542" s="17">
        <v>504344</v>
      </c>
      <c r="R542" s="17">
        <v>175834</v>
      </c>
      <c r="S542" s="17">
        <v>41869</v>
      </c>
      <c r="T542" s="17">
        <v>17469</v>
      </c>
      <c r="U542" s="17">
        <v>170032</v>
      </c>
      <c r="V542" s="17">
        <v>38351</v>
      </c>
      <c r="W542" s="17">
        <v>0</v>
      </c>
      <c r="X542" s="17">
        <v>286200</v>
      </c>
      <c r="Y542" s="17">
        <v>0</v>
      </c>
      <c r="Z542" s="17">
        <v>0</v>
      </c>
      <c r="AA542" s="17">
        <v>0</v>
      </c>
      <c r="AB542" s="17">
        <v>0</v>
      </c>
      <c r="AC542" s="17">
        <v>25132920</v>
      </c>
    </row>
    <row r="543" spans="1:29" x14ac:dyDescent="0.3">
      <c r="A543" s="15" t="s">
        <v>1079</v>
      </c>
      <c r="B543" s="14" t="s">
        <v>1080</v>
      </c>
      <c r="C543" s="14">
        <v>1</v>
      </c>
      <c r="D543" s="14">
        <v>0</v>
      </c>
      <c r="E543" s="17">
        <v>27359718</v>
      </c>
      <c r="F543" s="17">
        <v>0</v>
      </c>
      <c r="G543" s="17">
        <v>1721431</v>
      </c>
      <c r="H543" s="17">
        <v>0</v>
      </c>
      <c r="I543" s="17">
        <v>2461599</v>
      </c>
      <c r="J543" s="17">
        <v>4282746</v>
      </c>
      <c r="K543" s="17">
        <v>0</v>
      </c>
      <c r="L543" s="17">
        <v>0</v>
      </c>
      <c r="M543" s="17">
        <v>0</v>
      </c>
      <c r="N543" s="17">
        <v>0</v>
      </c>
      <c r="O543" s="17">
        <v>0</v>
      </c>
      <c r="P543" s="17">
        <v>2046321</v>
      </c>
      <c r="Q543" s="17">
        <v>427825</v>
      </c>
      <c r="R543" s="17">
        <v>251612</v>
      </c>
      <c r="S543" s="17">
        <v>56475</v>
      </c>
      <c r="T543" s="17">
        <v>23563</v>
      </c>
      <c r="U543" s="17">
        <v>213603</v>
      </c>
      <c r="V543" s="17">
        <v>48445</v>
      </c>
      <c r="W543" s="17">
        <v>0</v>
      </c>
      <c r="X543" s="17">
        <v>634500</v>
      </c>
      <c r="Y543" s="17">
        <v>0</v>
      </c>
      <c r="Z543" s="17">
        <v>0</v>
      </c>
      <c r="AA543" s="17">
        <v>0</v>
      </c>
      <c r="AB543" s="17">
        <v>0</v>
      </c>
      <c r="AC543" s="17">
        <v>39527838</v>
      </c>
    </row>
    <row r="544" spans="1:29" x14ac:dyDescent="0.3">
      <c r="A544" s="15" t="s">
        <v>1081</v>
      </c>
      <c r="B544" s="14" t="s">
        <v>1082</v>
      </c>
      <c r="C544" s="14">
        <v>1</v>
      </c>
      <c r="D544" s="14">
        <v>0</v>
      </c>
      <c r="E544" s="17">
        <v>19010598</v>
      </c>
      <c r="F544" s="17">
        <v>0</v>
      </c>
      <c r="G544" s="17">
        <v>1729079</v>
      </c>
      <c r="H544" s="17">
        <v>0</v>
      </c>
      <c r="I544" s="17">
        <v>1781115</v>
      </c>
      <c r="J544" s="17">
        <v>2562202</v>
      </c>
      <c r="K544" s="17">
        <v>0</v>
      </c>
      <c r="L544" s="17">
        <v>0</v>
      </c>
      <c r="M544" s="17">
        <v>0</v>
      </c>
      <c r="N544" s="17">
        <v>0</v>
      </c>
      <c r="O544" s="17">
        <v>0</v>
      </c>
      <c r="P544" s="17">
        <v>1408130</v>
      </c>
      <c r="Q544" s="17">
        <v>331335</v>
      </c>
      <c r="R544" s="17">
        <v>93265</v>
      </c>
      <c r="S544" s="17">
        <v>41584</v>
      </c>
      <c r="T544" s="17">
        <v>17350</v>
      </c>
      <c r="U544" s="17">
        <v>160537</v>
      </c>
      <c r="V544" s="17">
        <v>36747</v>
      </c>
      <c r="W544" s="17">
        <v>0</v>
      </c>
      <c r="X544" s="17">
        <v>248400</v>
      </c>
      <c r="Y544" s="17">
        <v>10766</v>
      </c>
      <c r="Z544" s="17">
        <v>0</v>
      </c>
      <c r="AA544" s="17">
        <v>0</v>
      </c>
      <c r="AB544" s="17">
        <v>0</v>
      </c>
      <c r="AC544" s="17">
        <v>27431108</v>
      </c>
    </row>
    <row r="545" spans="1:29" x14ac:dyDescent="0.3">
      <c r="A545" s="15" t="s">
        <v>1083</v>
      </c>
      <c r="B545" s="14" t="s">
        <v>1084</v>
      </c>
      <c r="C545" s="14">
        <v>1</v>
      </c>
      <c r="D545" s="14">
        <v>0</v>
      </c>
      <c r="E545" s="17">
        <v>10986584</v>
      </c>
      <c r="F545" s="17">
        <v>0</v>
      </c>
      <c r="G545" s="17">
        <v>1440718</v>
      </c>
      <c r="H545" s="17">
        <v>0</v>
      </c>
      <c r="I545" s="17">
        <v>721641</v>
      </c>
      <c r="J545" s="17">
        <v>1847527</v>
      </c>
      <c r="K545" s="17">
        <v>0</v>
      </c>
      <c r="L545" s="17">
        <v>0</v>
      </c>
      <c r="M545" s="17">
        <v>0</v>
      </c>
      <c r="N545" s="17">
        <v>0</v>
      </c>
      <c r="O545" s="17">
        <v>0</v>
      </c>
      <c r="P545" s="17">
        <v>1088966</v>
      </c>
      <c r="Q545" s="17">
        <v>266350</v>
      </c>
      <c r="R545" s="17">
        <v>50812</v>
      </c>
      <c r="S545" s="17">
        <v>30439</v>
      </c>
      <c r="T545" s="17">
        <v>12700</v>
      </c>
      <c r="U545" s="17">
        <v>120345</v>
      </c>
      <c r="V545" s="17">
        <v>25030</v>
      </c>
      <c r="W545" s="17">
        <v>0</v>
      </c>
      <c r="X545" s="17">
        <v>237600</v>
      </c>
      <c r="Y545" s="17">
        <v>44958</v>
      </c>
      <c r="Z545" s="17">
        <v>0</v>
      </c>
      <c r="AA545" s="17">
        <v>0</v>
      </c>
      <c r="AB545" s="17">
        <v>0</v>
      </c>
      <c r="AC545" s="17">
        <v>16873670</v>
      </c>
    </row>
    <row r="546" spans="1:29" x14ac:dyDescent="0.3">
      <c r="A546" s="15" t="s">
        <v>1085</v>
      </c>
      <c r="B546" s="14" t="s">
        <v>1086</v>
      </c>
      <c r="C546" s="14">
        <v>1</v>
      </c>
      <c r="D546" s="14">
        <v>0</v>
      </c>
      <c r="E546" s="17">
        <v>10759103</v>
      </c>
      <c r="F546" s="17">
        <v>0</v>
      </c>
      <c r="G546" s="17">
        <v>545250</v>
      </c>
      <c r="H546" s="17">
        <v>0</v>
      </c>
      <c r="I546" s="17">
        <v>1858062</v>
      </c>
      <c r="J546" s="17">
        <v>2396949</v>
      </c>
      <c r="K546" s="17">
        <v>0</v>
      </c>
      <c r="L546" s="17">
        <v>0</v>
      </c>
      <c r="M546" s="17">
        <v>0</v>
      </c>
      <c r="N546" s="17">
        <v>0</v>
      </c>
      <c r="O546" s="17">
        <v>0</v>
      </c>
      <c r="P546" s="17">
        <v>1499662</v>
      </c>
      <c r="Q546" s="17">
        <v>220210</v>
      </c>
      <c r="R546" s="17">
        <v>504527</v>
      </c>
      <c r="S546" s="17">
        <v>50722</v>
      </c>
      <c r="T546" s="17">
        <v>21163</v>
      </c>
      <c r="U546" s="17">
        <v>197934</v>
      </c>
      <c r="V546" s="17">
        <v>15978</v>
      </c>
      <c r="W546" s="17">
        <v>0</v>
      </c>
      <c r="X546" s="17">
        <v>356400</v>
      </c>
      <c r="Y546" s="17">
        <v>33531</v>
      </c>
      <c r="Z546" s="17">
        <v>0</v>
      </c>
      <c r="AA546" s="17">
        <v>0</v>
      </c>
      <c r="AB546" s="17">
        <v>0</v>
      </c>
      <c r="AC546" s="17">
        <v>18459491</v>
      </c>
    </row>
    <row r="547" spans="1:29" x14ac:dyDescent="0.3">
      <c r="A547" s="15" t="s">
        <v>1087</v>
      </c>
      <c r="B547" s="14" t="s">
        <v>1088</v>
      </c>
      <c r="C547" s="14">
        <v>1</v>
      </c>
      <c r="D547" s="14">
        <v>0</v>
      </c>
      <c r="E547" s="17">
        <v>33296791</v>
      </c>
      <c r="F547" s="17">
        <v>0</v>
      </c>
      <c r="G547" s="17">
        <v>3199157</v>
      </c>
      <c r="H547" s="17">
        <v>0</v>
      </c>
      <c r="I547" s="17">
        <v>4826160</v>
      </c>
      <c r="J547" s="17">
        <v>6442134</v>
      </c>
      <c r="K547" s="17">
        <v>0</v>
      </c>
      <c r="L547" s="17">
        <v>0</v>
      </c>
      <c r="M547" s="17">
        <v>0</v>
      </c>
      <c r="N547" s="17">
        <v>0</v>
      </c>
      <c r="O547" s="17">
        <v>0</v>
      </c>
      <c r="P547" s="17">
        <v>3193578</v>
      </c>
      <c r="Q547" s="17">
        <v>876227</v>
      </c>
      <c r="R547" s="17">
        <v>515590</v>
      </c>
      <c r="S547" s="17">
        <v>79469</v>
      </c>
      <c r="T547" s="17">
        <v>33156</v>
      </c>
      <c r="U547" s="17">
        <v>318861</v>
      </c>
      <c r="V547" s="17">
        <v>55075</v>
      </c>
      <c r="W547" s="17">
        <v>0</v>
      </c>
      <c r="X547" s="17">
        <v>1012230</v>
      </c>
      <c r="Y547" s="17">
        <v>101341</v>
      </c>
      <c r="Z547" s="17">
        <v>0</v>
      </c>
      <c r="AA547" s="17">
        <v>0</v>
      </c>
      <c r="AB547" s="17">
        <v>0</v>
      </c>
      <c r="AC547" s="17">
        <v>53949769</v>
      </c>
    </row>
    <row r="548" spans="1:29" x14ac:dyDescent="0.3">
      <c r="A548" s="15" t="s">
        <v>1089</v>
      </c>
      <c r="B548" s="14" t="s">
        <v>1090</v>
      </c>
      <c r="C548" s="14">
        <v>1</v>
      </c>
      <c r="D548" s="14">
        <v>0</v>
      </c>
      <c r="E548" s="17">
        <v>24531024</v>
      </c>
      <c r="F548" s="17">
        <v>0</v>
      </c>
      <c r="G548" s="17">
        <v>1155461</v>
      </c>
      <c r="H548" s="17">
        <v>62316</v>
      </c>
      <c r="I548" s="17">
        <v>2304808</v>
      </c>
      <c r="J548" s="17">
        <v>3220962</v>
      </c>
      <c r="K548" s="17">
        <v>0</v>
      </c>
      <c r="L548" s="17">
        <v>0</v>
      </c>
      <c r="M548" s="17">
        <v>0</v>
      </c>
      <c r="N548" s="17">
        <v>0</v>
      </c>
      <c r="O548" s="17">
        <v>0</v>
      </c>
      <c r="P548" s="17">
        <v>1117169</v>
      </c>
      <c r="Q548" s="17">
        <v>423398</v>
      </c>
      <c r="R548" s="17">
        <v>436301</v>
      </c>
      <c r="S548" s="17">
        <v>77536</v>
      </c>
      <c r="T548" s="17">
        <v>32350</v>
      </c>
      <c r="U548" s="17">
        <v>232767</v>
      </c>
      <c r="V548" s="17">
        <v>61878</v>
      </c>
      <c r="W548" s="17">
        <v>0</v>
      </c>
      <c r="X548" s="17">
        <v>340200</v>
      </c>
      <c r="Y548" s="17">
        <v>91039</v>
      </c>
      <c r="Z548" s="17">
        <v>0</v>
      </c>
      <c r="AA548" s="17">
        <v>0</v>
      </c>
      <c r="AB548" s="17">
        <v>0</v>
      </c>
      <c r="AC548" s="17">
        <v>34087209</v>
      </c>
    </row>
    <row r="549" spans="1:29" x14ac:dyDescent="0.3">
      <c r="A549" s="15" t="s">
        <v>1091</v>
      </c>
      <c r="B549" s="14" t="s">
        <v>1092</v>
      </c>
      <c r="C549" s="14">
        <v>1</v>
      </c>
      <c r="D549" s="14">
        <v>0</v>
      </c>
      <c r="E549" s="17">
        <v>309120570</v>
      </c>
      <c r="F549" s="17">
        <v>0</v>
      </c>
      <c r="G549" s="17">
        <v>7048331</v>
      </c>
      <c r="H549" s="17">
        <v>0</v>
      </c>
      <c r="I549" s="17">
        <v>22113502</v>
      </c>
      <c r="J549" s="17">
        <v>12810600</v>
      </c>
      <c r="K549" s="17">
        <v>0</v>
      </c>
      <c r="L549" s="17">
        <v>0</v>
      </c>
      <c r="M549" s="17">
        <v>0</v>
      </c>
      <c r="N549" s="17">
        <v>0</v>
      </c>
      <c r="O549" s="17">
        <v>0</v>
      </c>
      <c r="P549" s="17">
        <v>6863376</v>
      </c>
      <c r="Q549" s="17">
        <v>11144443</v>
      </c>
      <c r="R549" s="17">
        <v>1830353</v>
      </c>
      <c r="S549" s="17">
        <v>279407</v>
      </c>
      <c r="T549" s="17">
        <v>116575</v>
      </c>
      <c r="U549" s="17">
        <v>1107566</v>
      </c>
      <c r="V549" s="17">
        <v>372838</v>
      </c>
      <c r="W549" s="17">
        <v>0</v>
      </c>
      <c r="X549" s="17">
        <v>8183623</v>
      </c>
      <c r="Y549" s="17">
        <v>0</v>
      </c>
      <c r="Z549" s="17">
        <v>0</v>
      </c>
      <c r="AA549" s="17">
        <v>0</v>
      </c>
      <c r="AB549" s="17">
        <v>0</v>
      </c>
      <c r="AC549" s="17">
        <v>380991184</v>
      </c>
    </row>
    <row r="550" spans="1:29" x14ac:dyDescent="0.3">
      <c r="A550" s="15" t="s">
        <v>1093</v>
      </c>
      <c r="B550" s="14" t="s">
        <v>1094</v>
      </c>
      <c r="C550" s="14">
        <v>1</v>
      </c>
      <c r="D550" s="14">
        <v>0</v>
      </c>
      <c r="E550" s="17">
        <v>118164460</v>
      </c>
      <c r="F550" s="17">
        <v>0</v>
      </c>
      <c r="G550" s="17">
        <v>7350865</v>
      </c>
      <c r="H550" s="17">
        <v>0</v>
      </c>
      <c r="I550" s="17">
        <v>9707099</v>
      </c>
      <c r="J550" s="17">
        <v>6202452</v>
      </c>
      <c r="K550" s="17">
        <v>0</v>
      </c>
      <c r="L550" s="17">
        <v>0</v>
      </c>
      <c r="M550" s="17">
        <v>0</v>
      </c>
      <c r="N550" s="17">
        <v>0</v>
      </c>
      <c r="O550" s="17">
        <v>0</v>
      </c>
      <c r="P550" s="17">
        <v>3808850</v>
      </c>
      <c r="Q550" s="17">
        <v>4563787</v>
      </c>
      <c r="R550" s="17">
        <v>933537</v>
      </c>
      <c r="S550" s="17">
        <v>118971</v>
      </c>
      <c r="T550" s="17">
        <v>49638</v>
      </c>
      <c r="U550" s="17">
        <v>474621</v>
      </c>
      <c r="V550" s="17">
        <v>153565</v>
      </c>
      <c r="W550" s="17">
        <v>0</v>
      </c>
      <c r="X550" s="17">
        <v>1608684</v>
      </c>
      <c r="Y550" s="17">
        <v>0</v>
      </c>
      <c r="Z550" s="17">
        <v>2459141</v>
      </c>
      <c r="AA550" s="17">
        <v>0</v>
      </c>
      <c r="AB550" s="17">
        <v>0</v>
      </c>
      <c r="AC550" s="17">
        <v>155595670</v>
      </c>
    </row>
    <row r="551" spans="1:29" x14ac:dyDescent="0.3">
      <c r="A551" s="15" t="s">
        <v>1095</v>
      </c>
      <c r="B551" s="14" t="s">
        <v>1096</v>
      </c>
      <c r="C551" s="14">
        <v>1</v>
      </c>
      <c r="D551" s="14">
        <v>0</v>
      </c>
      <c r="E551" s="17">
        <v>208969</v>
      </c>
      <c r="F551" s="17">
        <v>0</v>
      </c>
      <c r="G551" s="17">
        <v>50000</v>
      </c>
      <c r="H551" s="17">
        <v>0</v>
      </c>
      <c r="I551" s="17">
        <v>53692</v>
      </c>
      <c r="J551" s="17">
        <v>17398</v>
      </c>
      <c r="K551" s="17">
        <v>0</v>
      </c>
      <c r="L551" s="17">
        <v>0</v>
      </c>
      <c r="M551" s="17">
        <v>0</v>
      </c>
      <c r="N551" s="17">
        <v>0</v>
      </c>
      <c r="O551" s="17">
        <v>0</v>
      </c>
      <c r="P551" s="17">
        <v>64096</v>
      </c>
      <c r="Q551" s="17">
        <v>0</v>
      </c>
      <c r="R551" s="17">
        <v>0</v>
      </c>
      <c r="S551" s="17">
        <v>509</v>
      </c>
      <c r="T551" s="17">
        <v>213</v>
      </c>
      <c r="U551" s="17">
        <v>2563</v>
      </c>
      <c r="V551" s="17">
        <v>0</v>
      </c>
      <c r="W551" s="17">
        <v>0</v>
      </c>
      <c r="X551" s="17">
        <v>0</v>
      </c>
      <c r="Y551" s="17">
        <v>0</v>
      </c>
      <c r="Z551" s="17">
        <v>0</v>
      </c>
      <c r="AA551" s="17">
        <v>0</v>
      </c>
      <c r="AB551" s="17">
        <v>0</v>
      </c>
      <c r="AC551" s="17">
        <v>397440</v>
      </c>
    </row>
    <row r="552" spans="1:29" x14ac:dyDescent="0.3">
      <c r="A552" s="15" t="s">
        <v>1097</v>
      </c>
      <c r="B552" s="14" t="s">
        <v>1098</v>
      </c>
      <c r="C552" s="14">
        <v>1</v>
      </c>
      <c r="D552" s="14">
        <v>0</v>
      </c>
      <c r="E552" s="17">
        <v>8176355</v>
      </c>
      <c r="F552" s="17">
        <v>0</v>
      </c>
      <c r="G552" s="17">
        <v>1167111</v>
      </c>
      <c r="H552" s="17">
        <v>0</v>
      </c>
      <c r="I552" s="17">
        <v>1892785</v>
      </c>
      <c r="J552" s="17">
        <v>2404665</v>
      </c>
      <c r="K552" s="17">
        <v>79363</v>
      </c>
      <c r="L552" s="17">
        <v>0</v>
      </c>
      <c r="M552" s="17">
        <v>0</v>
      </c>
      <c r="N552" s="17">
        <v>0</v>
      </c>
      <c r="O552" s="17">
        <v>0</v>
      </c>
      <c r="P552" s="17">
        <v>937095</v>
      </c>
      <c r="Q552" s="17">
        <v>126161</v>
      </c>
      <c r="R552" s="17">
        <v>116213</v>
      </c>
      <c r="S552" s="17">
        <v>30574</v>
      </c>
      <c r="T552" s="17">
        <v>12756</v>
      </c>
      <c r="U552" s="17">
        <v>120286</v>
      </c>
      <c r="V552" s="17">
        <v>17139</v>
      </c>
      <c r="W552" s="17">
        <v>0</v>
      </c>
      <c r="X552" s="17">
        <v>172800</v>
      </c>
      <c r="Y552" s="17">
        <v>0</v>
      </c>
      <c r="Z552" s="17">
        <v>0</v>
      </c>
      <c r="AA552" s="17">
        <v>0</v>
      </c>
      <c r="AB552" s="17">
        <v>0</v>
      </c>
      <c r="AC552" s="17">
        <v>15253303</v>
      </c>
    </row>
    <row r="553" spans="1:29" x14ac:dyDescent="0.3">
      <c r="A553" s="15" t="s">
        <v>1099</v>
      </c>
      <c r="B553" s="14" t="s">
        <v>1100</v>
      </c>
      <c r="C553" s="14">
        <v>1</v>
      </c>
      <c r="D553" s="14">
        <v>0</v>
      </c>
      <c r="E553" s="17">
        <v>39112837</v>
      </c>
      <c r="F553" s="17">
        <v>1922137</v>
      </c>
      <c r="G553" s="17">
        <v>2256813</v>
      </c>
      <c r="H553" s="17">
        <v>0</v>
      </c>
      <c r="I553" s="17">
        <v>4840506</v>
      </c>
      <c r="J553" s="17">
        <v>2603614</v>
      </c>
      <c r="K553" s="17">
        <v>0</v>
      </c>
      <c r="L553" s="17">
        <v>0</v>
      </c>
      <c r="M553" s="17">
        <v>0</v>
      </c>
      <c r="N553" s="17">
        <v>0</v>
      </c>
      <c r="O553" s="17">
        <v>0</v>
      </c>
      <c r="P553" s="17">
        <v>1656916</v>
      </c>
      <c r="Q553" s="17">
        <v>2049236</v>
      </c>
      <c r="R553" s="17">
        <v>324357</v>
      </c>
      <c r="S553" s="17">
        <v>96037</v>
      </c>
      <c r="T553" s="17">
        <v>40069</v>
      </c>
      <c r="U553" s="17">
        <v>370878</v>
      </c>
      <c r="V553" s="17">
        <v>51043</v>
      </c>
      <c r="W553" s="17">
        <v>0</v>
      </c>
      <c r="X553" s="17">
        <v>673254</v>
      </c>
      <c r="Y553" s="17">
        <v>0</v>
      </c>
      <c r="Z553" s="17">
        <v>0</v>
      </c>
      <c r="AA553" s="17">
        <v>0</v>
      </c>
      <c r="AB553" s="17">
        <v>0</v>
      </c>
      <c r="AC553" s="17">
        <v>55997697</v>
      </c>
    </row>
    <row r="554" spans="1:29" x14ac:dyDescent="0.3">
      <c r="A554" s="15" t="s">
        <v>1101</v>
      </c>
      <c r="B554" s="14" t="s">
        <v>1102</v>
      </c>
      <c r="C554" s="14">
        <v>1</v>
      </c>
      <c r="D554" s="14">
        <v>0</v>
      </c>
      <c r="E554" s="17">
        <v>409273</v>
      </c>
      <c r="F554" s="17">
        <v>0</v>
      </c>
      <c r="G554" s="17">
        <v>100000</v>
      </c>
      <c r="H554" s="17">
        <v>0</v>
      </c>
      <c r="I554" s="17">
        <v>24890</v>
      </c>
      <c r="J554" s="17">
        <v>50835</v>
      </c>
      <c r="K554" s="17">
        <v>0</v>
      </c>
      <c r="L554" s="17">
        <v>0</v>
      </c>
      <c r="M554" s="17">
        <v>0</v>
      </c>
      <c r="N554" s="17">
        <v>0</v>
      </c>
      <c r="O554" s="17">
        <v>0</v>
      </c>
      <c r="P554" s="17">
        <v>67586</v>
      </c>
      <c r="Q554" s="17">
        <v>0</v>
      </c>
      <c r="R554" s="17">
        <v>0</v>
      </c>
      <c r="S554" s="17">
        <v>2412</v>
      </c>
      <c r="T554" s="17">
        <v>1006</v>
      </c>
      <c r="U554" s="17">
        <v>10951</v>
      </c>
      <c r="V554" s="17">
        <v>0</v>
      </c>
      <c r="W554" s="17">
        <v>0</v>
      </c>
      <c r="X554" s="17">
        <v>0</v>
      </c>
      <c r="Y554" s="17">
        <v>0</v>
      </c>
      <c r="Z554" s="17">
        <v>0</v>
      </c>
      <c r="AA554" s="17">
        <v>0</v>
      </c>
      <c r="AB554" s="17">
        <v>0</v>
      </c>
      <c r="AC554" s="17">
        <v>666953</v>
      </c>
    </row>
    <row r="555" spans="1:29" x14ac:dyDescent="0.3">
      <c r="A555" s="15" t="s">
        <v>1103</v>
      </c>
      <c r="B555" s="14" t="s">
        <v>1104</v>
      </c>
      <c r="C555" s="14">
        <v>1</v>
      </c>
      <c r="D555" s="14">
        <v>0</v>
      </c>
      <c r="E555" s="17">
        <v>29126740</v>
      </c>
      <c r="F555" s="17">
        <v>0</v>
      </c>
      <c r="G555" s="17">
        <v>1934010</v>
      </c>
      <c r="H555" s="17">
        <v>0</v>
      </c>
      <c r="I555" s="17">
        <v>6324895</v>
      </c>
      <c r="J555" s="17">
        <v>5009519</v>
      </c>
      <c r="K555" s="17">
        <v>0</v>
      </c>
      <c r="L555" s="17">
        <v>0</v>
      </c>
      <c r="M555" s="17">
        <v>0</v>
      </c>
      <c r="N555" s="17">
        <v>0</v>
      </c>
      <c r="O555" s="17">
        <v>0</v>
      </c>
      <c r="P555" s="17">
        <v>3053939</v>
      </c>
      <c r="Q555" s="17">
        <v>817238</v>
      </c>
      <c r="R555" s="17">
        <v>839445</v>
      </c>
      <c r="S555" s="17">
        <v>138475</v>
      </c>
      <c r="T555" s="17">
        <v>57775</v>
      </c>
      <c r="U555" s="17">
        <v>501882</v>
      </c>
      <c r="V555" s="17">
        <v>89705</v>
      </c>
      <c r="W555" s="17">
        <v>0</v>
      </c>
      <c r="X555" s="17">
        <v>923400</v>
      </c>
      <c r="Y555" s="17">
        <v>0</v>
      </c>
      <c r="Z555" s="17">
        <v>0</v>
      </c>
      <c r="AA555" s="17">
        <v>0</v>
      </c>
      <c r="AB555" s="17">
        <v>0</v>
      </c>
      <c r="AC555" s="17">
        <v>48817023</v>
      </c>
    </row>
    <row r="556" spans="1:29" x14ac:dyDescent="0.3">
      <c r="A556" s="15" t="s">
        <v>1105</v>
      </c>
      <c r="B556" s="14" t="s">
        <v>1106</v>
      </c>
      <c r="C556" s="14">
        <v>1</v>
      </c>
      <c r="D556" s="14">
        <v>0</v>
      </c>
      <c r="E556" s="17">
        <v>11286341</v>
      </c>
      <c r="F556" s="17">
        <v>0</v>
      </c>
      <c r="G556" s="17">
        <v>859400</v>
      </c>
      <c r="H556" s="17">
        <v>0</v>
      </c>
      <c r="I556" s="17">
        <v>1701828</v>
      </c>
      <c r="J556" s="17">
        <v>2319258</v>
      </c>
      <c r="K556" s="17">
        <v>0</v>
      </c>
      <c r="L556" s="17">
        <v>0</v>
      </c>
      <c r="M556" s="17">
        <v>0</v>
      </c>
      <c r="N556" s="17">
        <v>0</v>
      </c>
      <c r="O556" s="17">
        <v>0</v>
      </c>
      <c r="P556" s="17">
        <v>1605187</v>
      </c>
      <c r="Q556" s="17">
        <v>447090</v>
      </c>
      <c r="R556" s="17">
        <v>318633</v>
      </c>
      <c r="S556" s="17">
        <v>41240</v>
      </c>
      <c r="T556" s="17">
        <v>17206</v>
      </c>
      <c r="U556" s="17">
        <v>174401</v>
      </c>
      <c r="V556" s="17">
        <v>19987</v>
      </c>
      <c r="W556" s="17">
        <v>0</v>
      </c>
      <c r="X556" s="17">
        <v>275400</v>
      </c>
      <c r="Y556" s="17">
        <v>26017</v>
      </c>
      <c r="Z556" s="17">
        <v>0</v>
      </c>
      <c r="AA556" s="17">
        <v>0</v>
      </c>
      <c r="AB556" s="17">
        <v>0</v>
      </c>
      <c r="AC556" s="17">
        <v>19091988</v>
      </c>
    </row>
    <row r="557" spans="1:29" x14ac:dyDescent="0.3">
      <c r="A557" s="15" t="s">
        <v>1107</v>
      </c>
      <c r="B557" s="14" t="s">
        <v>1108</v>
      </c>
      <c r="C557" s="14">
        <v>1</v>
      </c>
      <c r="D557" s="14">
        <v>0</v>
      </c>
      <c r="E557" s="17">
        <v>324308</v>
      </c>
      <c r="F557" s="17">
        <v>0</v>
      </c>
      <c r="G557" s="17">
        <v>147522</v>
      </c>
      <c r="H557" s="17">
        <v>0</v>
      </c>
      <c r="I557" s="17">
        <v>29575</v>
      </c>
      <c r="J557" s="17">
        <v>0</v>
      </c>
      <c r="K557" s="17">
        <v>0</v>
      </c>
      <c r="L557" s="17">
        <v>0</v>
      </c>
      <c r="M557" s="17">
        <v>0</v>
      </c>
      <c r="N557" s="17">
        <v>0</v>
      </c>
      <c r="O557" s="17">
        <v>0</v>
      </c>
      <c r="P557" s="17">
        <v>74110</v>
      </c>
      <c r="Q557" s="17">
        <v>6585</v>
      </c>
      <c r="R557" s="17">
        <v>0</v>
      </c>
      <c r="S557" s="17">
        <v>3730</v>
      </c>
      <c r="T557" s="17">
        <v>1556</v>
      </c>
      <c r="U557" s="17">
        <v>18815</v>
      </c>
      <c r="V557" s="17">
        <v>0</v>
      </c>
      <c r="W557" s="17">
        <v>0</v>
      </c>
      <c r="X557" s="17">
        <v>37800</v>
      </c>
      <c r="Y557" s="17">
        <v>1864</v>
      </c>
      <c r="Z557" s="17">
        <v>0</v>
      </c>
      <c r="AA557" s="17">
        <v>0</v>
      </c>
      <c r="AB557" s="17">
        <v>0</v>
      </c>
      <c r="AC557" s="17">
        <v>645865</v>
      </c>
    </row>
    <row r="558" spans="1:29" x14ac:dyDescent="0.3">
      <c r="A558" s="15" t="s">
        <v>1109</v>
      </c>
      <c r="B558" s="14" t="s">
        <v>1110</v>
      </c>
      <c r="C558" s="14">
        <v>1</v>
      </c>
      <c r="D558" s="14">
        <v>0</v>
      </c>
      <c r="E558" s="17">
        <v>1599276</v>
      </c>
      <c r="F558" s="17">
        <v>0</v>
      </c>
      <c r="G558" s="17">
        <v>234417</v>
      </c>
      <c r="H558" s="17">
        <v>0</v>
      </c>
      <c r="I558" s="17">
        <v>96088</v>
      </c>
      <c r="J558" s="17">
        <v>196603</v>
      </c>
      <c r="K558" s="17">
        <v>0</v>
      </c>
      <c r="L558" s="17">
        <v>0</v>
      </c>
      <c r="M558" s="17">
        <v>0</v>
      </c>
      <c r="N558" s="17">
        <v>0</v>
      </c>
      <c r="O558" s="17">
        <v>0</v>
      </c>
      <c r="P558" s="17">
        <v>229151</v>
      </c>
      <c r="Q558" s="17">
        <v>56359</v>
      </c>
      <c r="R558" s="17">
        <v>33515</v>
      </c>
      <c r="S558" s="17">
        <v>28432</v>
      </c>
      <c r="T558" s="17">
        <v>11863</v>
      </c>
      <c r="U558" s="17">
        <v>62677</v>
      </c>
      <c r="V558" s="17">
        <v>0</v>
      </c>
      <c r="W558" s="17">
        <v>0</v>
      </c>
      <c r="X558" s="17">
        <v>63180</v>
      </c>
      <c r="Y558" s="17">
        <v>1830</v>
      </c>
      <c r="Z558" s="17">
        <v>0</v>
      </c>
      <c r="AA558" s="17">
        <v>0</v>
      </c>
      <c r="AB558" s="17">
        <v>0</v>
      </c>
      <c r="AC558" s="17">
        <v>2613391</v>
      </c>
    </row>
    <row r="559" spans="1:29" x14ac:dyDescent="0.3">
      <c r="A559" s="15" t="s">
        <v>1111</v>
      </c>
      <c r="B559" s="14" t="s">
        <v>1112</v>
      </c>
      <c r="C559" s="14">
        <v>1</v>
      </c>
      <c r="D559" s="14">
        <v>0</v>
      </c>
      <c r="E559" s="17">
        <v>218903</v>
      </c>
      <c r="F559" s="17">
        <v>0</v>
      </c>
      <c r="G559" s="17">
        <v>50000</v>
      </c>
      <c r="H559" s="17">
        <v>0</v>
      </c>
      <c r="I559" s="17">
        <v>16504</v>
      </c>
      <c r="J559" s="17">
        <v>2000</v>
      </c>
      <c r="K559" s="17">
        <v>0</v>
      </c>
      <c r="L559" s="17">
        <v>0</v>
      </c>
      <c r="M559" s="17">
        <v>0</v>
      </c>
      <c r="N559" s="17">
        <v>0</v>
      </c>
      <c r="O559" s="17">
        <v>0</v>
      </c>
      <c r="P559" s="17">
        <v>109251</v>
      </c>
      <c r="Q559" s="17">
        <v>0</v>
      </c>
      <c r="R559" s="17">
        <v>0</v>
      </c>
      <c r="S559" s="17">
        <v>1393</v>
      </c>
      <c r="T559" s="17">
        <v>581</v>
      </c>
      <c r="U559" s="17">
        <v>8912</v>
      </c>
      <c r="V559" s="17">
        <v>0</v>
      </c>
      <c r="W559" s="17">
        <v>0</v>
      </c>
      <c r="X559" s="17">
        <v>0</v>
      </c>
      <c r="Y559" s="17">
        <v>4495</v>
      </c>
      <c r="Z559" s="17">
        <v>0</v>
      </c>
      <c r="AA559" s="17">
        <v>0</v>
      </c>
      <c r="AB559" s="17">
        <v>0</v>
      </c>
      <c r="AC559" s="17">
        <v>412039</v>
      </c>
    </row>
    <row r="560" spans="1:29" x14ac:dyDescent="0.3">
      <c r="A560" s="15" t="s">
        <v>1113</v>
      </c>
      <c r="B560" s="14" t="s">
        <v>1114</v>
      </c>
      <c r="C560" s="14">
        <v>1</v>
      </c>
      <c r="D560" s="14">
        <v>0</v>
      </c>
      <c r="E560" s="17">
        <v>8310367</v>
      </c>
      <c r="F560" s="17">
        <v>0</v>
      </c>
      <c r="G560" s="17">
        <v>581735</v>
      </c>
      <c r="H560" s="17">
        <v>0</v>
      </c>
      <c r="I560" s="17">
        <v>720491</v>
      </c>
      <c r="J560" s="17">
        <v>525720</v>
      </c>
      <c r="K560" s="17">
        <v>0</v>
      </c>
      <c r="L560" s="17">
        <v>0</v>
      </c>
      <c r="M560" s="17">
        <v>0</v>
      </c>
      <c r="N560" s="17">
        <v>0</v>
      </c>
      <c r="O560" s="17">
        <v>0</v>
      </c>
      <c r="P560" s="17">
        <v>244009</v>
      </c>
      <c r="Q560" s="17">
        <v>69158</v>
      </c>
      <c r="R560" s="17">
        <v>119515</v>
      </c>
      <c r="S560" s="17">
        <v>29615</v>
      </c>
      <c r="T560" s="17">
        <v>12356</v>
      </c>
      <c r="U560" s="17">
        <v>123956</v>
      </c>
      <c r="V560" s="17">
        <v>3732</v>
      </c>
      <c r="W560" s="17">
        <v>0</v>
      </c>
      <c r="X560" s="17">
        <v>310500</v>
      </c>
      <c r="Y560" s="17">
        <v>0</v>
      </c>
      <c r="Z560" s="17">
        <v>0</v>
      </c>
      <c r="AA560" s="17">
        <v>0</v>
      </c>
      <c r="AB560" s="17">
        <v>0</v>
      </c>
      <c r="AC560" s="17">
        <v>11051154</v>
      </c>
    </row>
    <row r="561" spans="1:29" x14ac:dyDescent="0.3">
      <c r="A561" s="15" t="s">
        <v>1115</v>
      </c>
      <c r="B561" s="14" t="s">
        <v>1116</v>
      </c>
      <c r="C561" s="14">
        <v>0</v>
      </c>
      <c r="D561" s="14">
        <v>0</v>
      </c>
      <c r="E561" s="17">
        <v>0</v>
      </c>
      <c r="F561" s="17">
        <v>0</v>
      </c>
      <c r="G561" s="17">
        <v>0</v>
      </c>
      <c r="H561" s="17">
        <v>0</v>
      </c>
      <c r="I561" s="17">
        <v>0</v>
      </c>
      <c r="J561" s="17">
        <v>0</v>
      </c>
      <c r="K561" s="17">
        <v>0</v>
      </c>
      <c r="L561" s="17">
        <v>0</v>
      </c>
      <c r="M561" s="17">
        <v>0</v>
      </c>
      <c r="N561" s="17">
        <v>0</v>
      </c>
      <c r="O561" s="17">
        <v>0</v>
      </c>
      <c r="P561" s="17">
        <v>0</v>
      </c>
      <c r="Q561" s="17">
        <v>0</v>
      </c>
      <c r="R561" s="17">
        <v>0</v>
      </c>
      <c r="S561" s="17">
        <v>0</v>
      </c>
      <c r="T561" s="17">
        <v>0</v>
      </c>
      <c r="U561" s="17">
        <v>0</v>
      </c>
      <c r="V561" s="17">
        <v>0</v>
      </c>
      <c r="W561" s="17">
        <v>0</v>
      </c>
      <c r="X561" s="17">
        <v>0</v>
      </c>
      <c r="Y561" s="17">
        <v>0</v>
      </c>
      <c r="Z561" s="17">
        <v>0</v>
      </c>
      <c r="AA561" s="17">
        <v>0</v>
      </c>
      <c r="AB561" s="17">
        <v>0</v>
      </c>
      <c r="AC561" s="17">
        <v>0</v>
      </c>
    </row>
    <row r="562" spans="1:29" x14ac:dyDescent="0.3">
      <c r="A562" s="15" t="s">
        <v>1117</v>
      </c>
      <c r="B562" s="14" t="s">
        <v>1118</v>
      </c>
      <c r="C562" s="14">
        <v>1</v>
      </c>
      <c r="D562" s="14">
        <v>0</v>
      </c>
      <c r="E562" s="17">
        <v>520764</v>
      </c>
      <c r="F562" s="17">
        <v>0</v>
      </c>
      <c r="G562" s="17">
        <v>50000</v>
      </c>
      <c r="H562" s="17">
        <v>0</v>
      </c>
      <c r="I562" s="17">
        <v>23540</v>
      </c>
      <c r="J562" s="17">
        <v>42249</v>
      </c>
      <c r="K562" s="17">
        <v>0</v>
      </c>
      <c r="L562" s="17">
        <v>0</v>
      </c>
      <c r="M562" s="17">
        <v>0</v>
      </c>
      <c r="N562" s="17">
        <v>0</v>
      </c>
      <c r="O562" s="17">
        <v>0</v>
      </c>
      <c r="P562" s="17">
        <v>195097</v>
      </c>
      <c r="Q562" s="17">
        <v>0</v>
      </c>
      <c r="R562" s="17">
        <v>0</v>
      </c>
      <c r="S562" s="17">
        <v>5887</v>
      </c>
      <c r="T562" s="17">
        <v>2456</v>
      </c>
      <c r="U562" s="17">
        <v>13106</v>
      </c>
      <c r="V562" s="17">
        <v>0</v>
      </c>
      <c r="W562" s="17">
        <v>0</v>
      </c>
      <c r="X562" s="17">
        <v>0</v>
      </c>
      <c r="Y562" s="17">
        <v>0</v>
      </c>
      <c r="Z562" s="17">
        <v>0</v>
      </c>
      <c r="AA562" s="17">
        <v>0</v>
      </c>
      <c r="AB562" s="17">
        <v>0</v>
      </c>
      <c r="AC562" s="17">
        <v>853099</v>
      </c>
    </row>
    <row r="563" spans="1:29" x14ac:dyDescent="0.3">
      <c r="A563" s="15" t="s">
        <v>1119</v>
      </c>
      <c r="B563" s="14" t="s">
        <v>1120</v>
      </c>
      <c r="C563" s="14">
        <v>1</v>
      </c>
      <c r="D563" s="14">
        <v>0</v>
      </c>
      <c r="E563" s="17">
        <v>20043464</v>
      </c>
      <c r="F563" s="17">
        <v>0</v>
      </c>
      <c r="G563" s="17">
        <v>894355</v>
      </c>
      <c r="H563" s="17">
        <v>0</v>
      </c>
      <c r="I563" s="17">
        <v>2925182</v>
      </c>
      <c r="J563" s="17">
        <v>10393807</v>
      </c>
      <c r="K563" s="17">
        <v>1651969</v>
      </c>
      <c r="L563" s="17">
        <v>0</v>
      </c>
      <c r="M563" s="17">
        <v>0</v>
      </c>
      <c r="N563" s="17">
        <v>0</v>
      </c>
      <c r="O563" s="17">
        <v>0</v>
      </c>
      <c r="P563" s="17">
        <v>1479309</v>
      </c>
      <c r="Q563" s="17">
        <v>702901</v>
      </c>
      <c r="R563" s="17">
        <v>98247</v>
      </c>
      <c r="S563" s="17">
        <v>44146</v>
      </c>
      <c r="T563" s="17">
        <v>18419</v>
      </c>
      <c r="U563" s="17">
        <v>175333</v>
      </c>
      <c r="V563" s="17">
        <v>42006</v>
      </c>
      <c r="W563" s="17">
        <v>0</v>
      </c>
      <c r="X563" s="17">
        <v>407720</v>
      </c>
      <c r="Y563" s="17">
        <v>117918</v>
      </c>
      <c r="Z563" s="17">
        <v>0</v>
      </c>
      <c r="AA563" s="17">
        <v>0</v>
      </c>
      <c r="AB563" s="17">
        <v>0</v>
      </c>
      <c r="AC563" s="17">
        <v>38994776</v>
      </c>
    </row>
    <row r="564" spans="1:29" x14ac:dyDescent="0.3">
      <c r="A564" s="15" t="s">
        <v>1121</v>
      </c>
      <c r="B564" s="14" t="s">
        <v>1122</v>
      </c>
      <c r="C564" s="14">
        <v>1</v>
      </c>
      <c r="D564" s="14">
        <v>0</v>
      </c>
      <c r="E564" s="17">
        <v>506847</v>
      </c>
      <c r="F564" s="17">
        <v>0</v>
      </c>
      <c r="G564" s="17">
        <v>287815</v>
      </c>
      <c r="H564" s="17">
        <v>0</v>
      </c>
      <c r="I564" s="17">
        <v>102787</v>
      </c>
      <c r="J564" s="17">
        <v>4118</v>
      </c>
      <c r="K564" s="17">
        <v>0</v>
      </c>
      <c r="L564" s="17">
        <v>0</v>
      </c>
      <c r="M564" s="17">
        <v>0</v>
      </c>
      <c r="N564" s="17">
        <v>0</v>
      </c>
      <c r="O564" s="17">
        <v>0</v>
      </c>
      <c r="P564" s="17">
        <v>77863</v>
      </c>
      <c r="Q564" s="17">
        <v>36998</v>
      </c>
      <c r="R564" s="17">
        <v>0</v>
      </c>
      <c r="S564" s="17">
        <v>4854</v>
      </c>
      <c r="T564" s="17">
        <v>2025</v>
      </c>
      <c r="U564" s="17">
        <v>26679</v>
      </c>
      <c r="V564" s="17">
        <v>0</v>
      </c>
      <c r="W564" s="17">
        <v>0</v>
      </c>
      <c r="X564" s="17">
        <v>54000</v>
      </c>
      <c r="Y564" s="17">
        <v>15263</v>
      </c>
      <c r="Z564" s="17">
        <v>0</v>
      </c>
      <c r="AA564" s="17">
        <v>0</v>
      </c>
      <c r="AB564" s="17">
        <v>0</v>
      </c>
      <c r="AC564" s="17">
        <v>1119249</v>
      </c>
    </row>
    <row r="565" spans="1:29" x14ac:dyDescent="0.3">
      <c r="A565" s="15" t="s">
        <v>1123</v>
      </c>
      <c r="B565" s="14" t="s">
        <v>1124</v>
      </c>
      <c r="C565" s="14">
        <v>1</v>
      </c>
      <c r="D565" s="14">
        <v>0</v>
      </c>
      <c r="E565" s="17">
        <v>1006356</v>
      </c>
      <c r="F565" s="17">
        <v>0</v>
      </c>
      <c r="G565" s="17">
        <v>133715</v>
      </c>
      <c r="H565" s="17">
        <v>0</v>
      </c>
      <c r="I565" s="17">
        <v>131760</v>
      </c>
      <c r="J565" s="17">
        <v>14229</v>
      </c>
      <c r="K565" s="17">
        <v>0</v>
      </c>
      <c r="L565" s="17">
        <v>0</v>
      </c>
      <c r="M565" s="17">
        <v>0</v>
      </c>
      <c r="N565" s="17">
        <v>0</v>
      </c>
      <c r="O565" s="17">
        <v>0</v>
      </c>
      <c r="P565" s="17">
        <v>282993</v>
      </c>
      <c r="Q565" s="17">
        <v>22497</v>
      </c>
      <c r="R565" s="17">
        <v>0</v>
      </c>
      <c r="S565" s="17">
        <v>5618</v>
      </c>
      <c r="T565" s="17">
        <v>2344</v>
      </c>
      <c r="U565" s="17">
        <v>46600</v>
      </c>
      <c r="V565" s="17">
        <v>0</v>
      </c>
      <c r="W565" s="17">
        <v>0</v>
      </c>
      <c r="X565" s="17">
        <v>108000</v>
      </c>
      <c r="Y565" s="17">
        <v>0</v>
      </c>
      <c r="Z565" s="17">
        <v>0</v>
      </c>
      <c r="AA565" s="17">
        <v>0</v>
      </c>
      <c r="AB565" s="17">
        <v>0</v>
      </c>
      <c r="AC565" s="17">
        <v>1754112</v>
      </c>
    </row>
    <row r="566" spans="1:29" x14ac:dyDescent="0.3">
      <c r="A566" s="15" t="s">
        <v>1125</v>
      </c>
      <c r="B566" s="14" t="s">
        <v>1126</v>
      </c>
      <c r="C566" s="14">
        <v>1</v>
      </c>
      <c r="D566" s="14">
        <v>0</v>
      </c>
      <c r="E566" s="17">
        <v>258429</v>
      </c>
      <c r="F566" s="17">
        <v>0</v>
      </c>
      <c r="G566" s="17">
        <v>100000</v>
      </c>
      <c r="H566" s="17">
        <v>0</v>
      </c>
      <c r="I566" s="17">
        <v>17270</v>
      </c>
      <c r="J566" s="17">
        <v>8190</v>
      </c>
      <c r="K566" s="17">
        <v>0</v>
      </c>
      <c r="L566" s="17">
        <v>0</v>
      </c>
      <c r="M566" s="17">
        <v>0</v>
      </c>
      <c r="N566" s="17">
        <v>0</v>
      </c>
      <c r="O566" s="17">
        <v>0</v>
      </c>
      <c r="P566" s="17">
        <v>29759</v>
      </c>
      <c r="Q566" s="17">
        <v>4559</v>
      </c>
      <c r="R566" s="17">
        <v>0</v>
      </c>
      <c r="S566" s="17">
        <v>1213</v>
      </c>
      <c r="T566" s="17">
        <v>506</v>
      </c>
      <c r="U566" s="17">
        <v>6932</v>
      </c>
      <c r="V566" s="17">
        <v>0</v>
      </c>
      <c r="W566" s="17">
        <v>0</v>
      </c>
      <c r="X566" s="17">
        <v>0</v>
      </c>
      <c r="Y566" s="17">
        <v>0</v>
      </c>
      <c r="Z566" s="17">
        <v>0</v>
      </c>
      <c r="AA566" s="17">
        <v>0</v>
      </c>
      <c r="AB566" s="17">
        <v>0</v>
      </c>
      <c r="AC566" s="17">
        <v>426858</v>
      </c>
    </row>
    <row r="567" spans="1:29" x14ac:dyDescent="0.3">
      <c r="A567" s="15" t="s">
        <v>1127</v>
      </c>
      <c r="B567" s="14" t="s">
        <v>1128</v>
      </c>
      <c r="C567" s="14">
        <v>1</v>
      </c>
      <c r="D567" s="14">
        <v>0</v>
      </c>
      <c r="E567" s="17">
        <v>169785</v>
      </c>
      <c r="F567" s="17">
        <v>0</v>
      </c>
      <c r="G567" s="17">
        <v>100000</v>
      </c>
      <c r="H567" s="17">
        <v>0</v>
      </c>
      <c r="I567" s="17">
        <v>529</v>
      </c>
      <c r="J567" s="17">
        <v>0</v>
      </c>
      <c r="K567" s="17">
        <v>0</v>
      </c>
      <c r="L567" s="17">
        <v>0</v>
      </c>
      <c r="M567" s="17">
        <v>0</v>
      </c>
      <c r="N567" s="17">
        <v>0</v>
      </c>
      <c r="O567" s="17">
        <v>0</v>
      </c>
      <c r="P567" s="17">
        <v>17511</v>
      </c>
      <c r="Q567" s="17">
        <v>0</v>
      </c>
      <c r="R567" s="17">
        <v>0</v>
      </c>
      <c r="S567" s="17">
        <v>809</v>
      </c>
      <c r="T567" s="17">
        <v>338</v>
      </c>
      <c r="U567" s="17">
        <v>1456</v>
      </c>
      <c r="V567" s="17">
        <v>0</v>
      </c>
      <c r="W567" s="17">
        <v>0</v>
      </c>
      <c r="X567" s="17">
        <v>5400</v>
      </c>
      <c r="Y567" s="17">
        <v>0</v>
      </c>
      <c r="Z567" s="17">
        <v>0</v>
      </c>
      <c r="AA567" s="17">
        <v>0</v>
      </c>
      <c r="AB567" s="17">
        <v>0</v>
      </c>
      <c r="AC567" s="17">
        <v>295828</v>
      </c>
    </row>
    <row r="568" spans="1:29" x14ac:dyDescent="0.3">
      <c r="A568" s="15" t="s">
        <v>1129</v>
      </c>
      <c r="B568" s="14" t="s">
        <v>1130</v>
      </c>
      <c r="C568" s="14">
        <v>1</v>
      </c>
      <c r="D568" s="14">
        <v>0</v>
      </c>
      <c r="E568" s="17">
        <v>1306459</v>
      </c>
      <c r="F568" s="17">
        <v>0</v>
      </c>
      <c r="G568" s="17">
        <v>298147</v>
      </c>
      <c r="H568" s="17">
        <v>0</v>
      </c>
      <c r="I568" s="17">
        <v>46611</v>
      </c>
      <c r="J568" s="17">
        <v>55262</v>
      </c>
      <c r="K568" s="17">
        <v>0</v>
      </c>
      <c r="L568" s="17">
        <v>0</v>
      </c>
      <c r="M568" s="17">
        <v>0</v>
      </c>
      <c r="N568" s="17">
        <v>0</v>
      </c>
      <c r="O568" s="17">
        <v>0</v>
      </c>
      <c r="P568" s="17">
        <v>219115</v>
      </c>
      <c r="Q568" s="17">
        <v>224</v>
      </c>
      <c r="R568" s="17">
        <v>0</v>
      </c>
      <c r="S568" s="17">
        <v>10591</v>
      </c>
      <c r="T568" s="17">
        <v>4419</v>
      </c>
      <c r="U568" s="17">
        <v>41532</v>
      </c>
      <c r="V568" s="17">
        <v>0</v>
      </c>
      <c r="W568" s="17">
        <v>0</v>
      </c>
      <c r="X568" s="17">
        <v>54000</v>
      </c>
      <c r="Y568" s="17">
        <v>10292</v>
      </c>
      <c r="Z568" s="17">
        <v>0</v>
      </c>
      <c r="AA568" s="17">
        <v>0</v>
      </c>
      <c r="AB568" s="17">
        <v>0</v>
      </c>
      <c r="AC568" s="17">
        <v>2046652</v>
      </c>
    </row>
    <row r="569" spans="1:29" x14ac:dyDescent="0.3">
      <c r="A569" s="15" t="s">
        <v>1131</v>
      </c>
      <c r="B569" s="14" t="s">
        <v>1132</v>
      </c>
      <c r="C569" s="14">
        <v>1</v>
      </c>
      <c r="D569" s="14">
        <v>0</v>
      </c>
      <c r="E569" s="17">
        <v>1820708</v>
      </c>
      <c r="F569" s="17">
        <v>0</v>
      </c>
      <c r="G569" s="17">
        <v>148016</v>
      </c>
      <c r="H569" s="17">
        <v>0</v>
      </c>
      <c r="I569" s="17">
        <v>28814</v>
      </c>
      <c r="J569" s="17">
        <v>70643</v>
      </c>
      <c r="K569" s="17">
        <v>0</v>
      </c>
      <c r="L569" s="17">
        <v>0</v>
      </c>
      <c r="M569" s="17">
        <v>0</v>
      </c>
      <c r="N569" s="17">
        <v>0</v>
      </c>
      <c r="O569" s="17">
        <v>0</v>
      </c>
      <c r="P569" s="17">
        <v>136815</v>
      </c>
      <c r="Q569" s="17">
        <v>74849</v>
      </c>
      <c r="R569" s="17">
        <v>0</v>
      </c>
      <c r="S569" s="17">
        <v>9872</v>
      </c>
      <c r="T569" s="17">
        <v>4119</v>
      </c>
      <c r="U569" s="17">
        <v>36639</v>
      </c>
      <c r="V569" s="17">
        <v>0</v>
      </c>
      <c r="W569" s="17">
        <v>0</v>
      </c>
      <c r="X569" s="17">
        <v>0</v>
      </c>
      <c r="Y569" s="17">
        <v>0</v>
      </c>
      <c r="Z569" s="17">
        <v>0</v>
      </c>
      <c r="AA569" s="17">
        <v>0</v>
      </c>
      <c r="AB569" s="17">
        <v>0</v>
      </c>
      <c r="AC569" s="17">
        <v>2330475</v>
      </c>
    </row>
    <row r="570" spans="1:29" x14ac:dyDescent="0.3">
      <c r="A570" s="15" t="s">
        <v>1133</v>
      </c>
      <c r="B570" s="14" t="s">
        <v>1134</v>
      </c>
      <c r="C570" s="14">
        <v>1</v>
      </c>
      <c r="D570" s="14">
        <v>0</v>
      </c>
      <c r="E570" s="17">
        <v>1816924</v>
      </c>
      <c r="F570" s="17">
        <v>0</v>
      </c>
      <c r="G570" s="17">
        <v>499848</v>
      </c>
      <c r="H570" s="17">
        <v>0</v>
      </c>
      <c r="I570" s="17">
        <v>89021</v>
      </c>
      <c r="J570" s="17">
        <v>22755</v>
      </c>
      <c r="K570" s="17">
        <v>4406</v>
      </c>
      <c r="L570" s="17">
        <v>0</v>
      </c>
      <c r="M570" s="17">
        <v>0</v>
      </c>
      <c r="N570" s="17">
        <v>0</v>
      </c>
      <c r="O570" s="17">
        <v>0</v>
      </c>
      <c r="P570" s="17">
        <v>315794</v>
      </c>
      <c r="Q570" s="17">
        <v>40262</v>
      </c>
      <c r="R570" s="17">
        <v>0</v>
      </c>
      <c r="S570" s="17">
        <v>16313</v>
      </c>
      <c r="T570" s="17">
        <v>6806</v>
      </c>
      <c r="U570" s="17">
        <v>65298</v>
      </c>
      <c r="V570" s="17">
        <v>0</v>
      </c>
      <c r="W570" s="17">
        <v>0</v>
      </c>
      <c r="X570" s="17">
        <v>72900</v>
      </c>
      <c r="Y570" s="17">
        <v>10413</v>
      </c>
      <c r="Z570" s="17">
        <v>0</v>
      </c>
      <c r="AA570" s="17">
        <v>0</v>
      </c>
      <c r="AB570" s="17">
        <v>0</v>
      </c>
      <c r="AC570" s="17">
        <v>2960740</v>
      </c>
    </row>
    <row r="571" spans="1:29" x14ac:dyDescent="0.3">
      <c r="A571" s="15" t="s">
        <v>1135</v>
      </c>
      <c r="B571" s="14" t="s">
        <v>1136</v>
      </c>
      <c r="C571" s="14">
        <v>1</v>
      </c>
      <c r="D571" s="14">
        <v>0</v>
      </c>
      <c r="E571" s="17">
        <v>20251895</v>
      </c>
      <c r="F571" s="17">
        <v>0</v>
      </c>
      <c r="G571" s="17">
        <v>1256108</v>
      </c>
      <c r="H571" s="17">
        <v>0</v>
      </c>
      <c r="I571" s="17">
        <v>3145965</v>
      </c>
      <c r="J571" s="17">
        <v>2050854</v>
      </c>
      <c r="K571" s="17">
        <v>0</v>
      </c>
      <c r="L571" s="17">
        <v>0</v>
      </c>
      <c r="M571" s="17">
        <v>0</v>
      </c>
      <c r="N571" s="17">
        <v>0</v>
      </c>
      <c r="O571" s="17">
        <v>0</v>
      </c>
      <c r="P571" s="17">
        <v>2177883</v>
      </c>
      <c r="Q571" s="17">
        <v>800127</v>
      </c>
      <c r="R571" s="17">
        <v>346510</v>
      </c>
      <c r="S571" s="17">
        <v>28073</v>
      </c>
      <c r="T571" s="17">
        <v>11713</v>
      </c>
      <c r="U571" s="17">
        <v>108636</v>
      </c>
      <c r="V571" s="17">
        <v>32561</v>
      </c>
      <c r="W571" s="17">
        <v>0</v>
      </c>
      <c r="X571" s="17">
        <v>706879</v>
      </c>
      <c r="Y571" s="17">
        <v>0</v>
      </c>
      <c r="Z571" s="17">
        <v>0</v>
      </c>
      <c r="AA571" s="17">
        <v>0</v>
      </c>
      <c r="AB571" s="17">
        <v>0</v>
      </c>
      <c r="AC571" s="17">
        <v>30917204</v>
      </c>
    </row>
    <row r="572" spans="1:29" x14ac:dyDescent="0.3">
      <c r="A572" s="15" t="s">
        <v>1137</v>
      </c>
      <c r="B572" s="14" t="s">
        <v>1138</v>
      </c>
      <c r="C572" s="14">
        <v>1</v>
      </c>
      <c r="D572" s="14">
        <v>0</v>
      </c>
      <c r="E572" s="17">
        <v>3701036</v>
      </c>
      <c r="F572" s="17">
        <v>0</v>
      </c>
      <c r="G572" s="17">
        <v>277167</v>
      </c>
      <c r="H572" s="17">
        <v>40520</v>
      </c>
      <c r="I572" s="17">
        <v>459034</v>
      </c>
      <c r="J572" s="17">
        <v>666931</v>
      </c>
      <c r="K572" s="17">
        <v>0</v>
      </c>
      <c r="L572" s="17">
        <v>0</v>
      </c>
      <c r="M572" s="17">
        <v>0</v>
      </c>
      <c r="N572" s="17">
        <v>0</v>
      </c>
      <c r="O572" s="17">
        <v>0</v>
      </c>
      <c r="P572" s="17">
        <v>482386</v>
      </c>
      <c r="Q572" s="17">
        <v>2786</v>
      </c>
      <c r="R572" s="17">
        <v>177569</v>
      </c>
      <c r="S572" s="17">
        <v>10126</v>
      </c>
      <c r="T572" s="17">
        <v>4225</v>
      </c>
      <c r="U572" s="17">
        <v>30407</v>
      </c>
      <c r="V572" s="17">
        <v>2928</v>
      </c>
      <c r="W572" s="17">
        <v>0</v>
      </c>
      <c r="X572" s="17">
        <v>62100</v>
      </c>
      <c r="Y572" s="17">
        <v>0</v>
      </c>
      <c r="Z572" s="17">
        <v>0</v>
      </c>
      <c r="AA572" s="17">
        <v>0</v>
      </c>
      <c r="AB572" s="17">
        <v>0</v>
      </c>
      <c r="AC572" s="17">
        <v>5917215</v>
      </c>
    </row>
    <row r="573" spans="1:29" x14ac:dyDescent="0.3">
      <c r="A573" s="15" t="s">
        <v>1139</v>
      </c>
      <c r="B573" s="14" t="s">
        <v>1140</v>
      </c>
      <c r="C573" s="14">
        <v>1</v>
      </c>
      <c r="D573" s="14">
        <v>0</v>
      </c>
      <c r="E573" s="17">
        <v>25010436</v>
      </c>
      <c r="F573" s="17">
        <v>0</v>
      </c>
      <c r="G573" s="17">
        <v>622393</v>
      </c>
      <c r="H573" s="17">
        <v>175204</v>
      </c>
      <c r="I573" s="17">
        <v>2567075</v>
      </c>
      <c r="J573" s="17">
        <v>3714878</v>
      </c>
      <c r="K573" s="17">
        <v>0</v>
      </c>
      <c r="L573" s="17">
        <v>0</v>
      </c>
      <c r="M573" s="17">
        <v>0</v>
      </c>
      <c r="N573" s="17">
        <v>0</v>
      </c>
      <c r="O573" s="17">
        <v>0</v>
      </c>
      <c r="P573" s="17">
        <v>3070102</v>
      </c>
      <c r="Q573" s="17">
        <v>613270</v>
      </c>
      <c r="R573" s="17">
        <v>703626</v>
      </c>
      <c r="S573" s="17">
        <v>25900</v>
      </c>
      <c r="T573" s="17">
        <v>10806</v>
      </c>
      <c r="U573" s="17">
        <v>101297</v>
      </c>
      <c r="V573" s="17">
        <v>32803</v>
      </c>
      <c r="W573" s="17">
        <v>0</v>
      </c>
      <c r="X573" s="17">
        <v>450834</v>
      </c>
      <c r="Y573" s="17">
        <v>0</v>
      </c>
      <c r="Z573" s="17">
        <v>0</v>
      </c>
      <c r="AA573" s="17">
        <v>0</v>
      </c>
      <c r="AB573" s="17">
        <v>0</v>
      </c>
      <c r="AC573" s="17">
        <v>37098624</v>
      </c>
    </row>
    <row r="574" spans="1:29" x14ac:dyDescent="0.3">
      <c r="A574" s="15" t="s">
        <v>1141</v>
      </c>
      <c r="B574" s="14" t="s">
        <v>1142</v>
      </c>
      <c r="C574" s="14">
        <v>1</v>
      </c>
      <c r="D574" s="14">
        <v>0</v>
      </c>
      <c r="E574" s="17">
        <v>7580370</v>
      </c>
      <c r="F574" s="17">
        <v>0</v>
      </c>
      <c r="G574" s="17">
        <v>312668</v>
      </c>
      <c r="H574" s="17">
        <v>0</v>
      </c>
      <c r="I574" s="17">
        <v>1596685</v>
      </c>
      <c r="J574" s="17">
        <v>1074930</v>
      </c>
      <c r="K574" s="17">
        <v>0</v>
      </c>
      <c r="L574" s="17">
        <v>0</v>
      </c>
      <c r="M574" s="17">
        <v>0</v>
      </c>
      <c r="N574" s="17">
        <v>0</v>
      </c>
      <c r="O574" s="17">
        <v>0</v>
      </c>
      <c r="P574" s="17">
        <v>1064119</v>
      </c>
      <c r="Q574" s="17">
        <v>153206</v>
      </c>
      <c r="R574" s="17">
        <v>306409</v>
      </c>
      <c r="S574" s="17">
        <v>13647</v>
      </c>
      <c r="T574" s="17">
        <v>5694</v>
      </c>
      <c r="U574" s="17">
        <v>53299</v>
      </c>
      <c r="V574" s="17">
        <v>7782</v>
      </c>
      <c r="W574" s="17">
        <v>0</v>
      </c>
      <c r="X574" s="17">
        <v>555522</v>
      </c>
      <c r="Y574" s="17">
        <v>0</v>
      </c>
      <c r="Z574" s="17">
        <v>0</v>
      </c>
      <c r="AA574" s="17">
        <v>0</v>
      </c>
      <c r="AB574" s="17">
        <v>0</v>
      </c>
      <c r="AC574" s="17">
        <v>12724331</v>
      </c>
    </row>
    <row r="575" spans="1:29" x14ac:dyDescent="0.3">
      <c r="A575" s="15" t="s">
        <v>1143</v>
      </c>
      <c r="B575" s="14" t="s">
        <v>1144</v>
      </c>
      <c r="C575" s="14">
        <v>1</v>
      </c>
      <c r="D575" s="14">
        <v>0</v>
      </c>
      <c r="E575" s="17">
        <v>2008000</v>
      </c>
      <c r="F575" s="17">
        <v>0</v>
      </c>
      <c r="G575" s="17">
        <v>259709</v>
      </c>
      <c r="H575" s="17">
        <v>0</v>
      </c>
      <c r="I575" s="17">
        <v>329274</v>
      </c>
      <c r="J575" s="17">
        <v>396122</v>
      </c>
      <c r="K575" s="17">
        <v>0</v>
      </c>
      <c r="L575" s="17">
        <v>0</v>
      </c>
      <c r="M575" s="17">
        <v>0</v>
      </c>
      <c r="N575" s="17">
        <v>0</v>
      </c>
      <c r="O575" s="17">
        <v>0</v>
      </c>
      <c r="P575" s="17">
        <v>386566</v>
      </c>
      <c r="Q575" s="17">
        <v>44307</v>
      </c>
      <c r="R575" s="17">
        <v>106717</v>
      </c>
      <c r="S575" s="17">
        <v>3460</v>
      </c>
      <c r="T575" s="17">
        <v>1444</v>
      </c>
      <c r="U575" s="17">
        <v>13106</v>
      </c>
      <c r="V575" s="17">
        <v>1353</v>
      </c>
      <c r="W575" s="17">
        <v>0</v>
      </c>
      <c r="X575" s="17">
        <v>40500</v>
      </c>
      <c r="Y575" s="17">
        <v>0</v>
      </c>
      <c r="Z575" s="17">
        <v>0</v>
      </c>
      <c r="AA575" s="17">
        <v>0</v>
      </c>
      <c r="AB575" s="17">
        <v>0</v>
      </c>
      <c r="AC575" s="17">
        <v>3590558</v>
      </c>
    </row>
    <row r="576" spans="1:29" x14ac:dyDescent="0.3">
      <c r="A576" s="15" t="s">
        <v>1145</v>
      </c>
      <c r="B576" s="14" t="s">
        <v>1146</v>
      </c>
      <c r="C576" s="14">
        <v>1</v>
      </c>
      <c r="D576" s="14">
        <v>0</v>
      </c>
      <c r="E576" s="17">
        <v>5609525</v>
      </c>
      <c r="F576" s="17">
        <v>0</v>
      </c>
      <c r="G576" s="17">
        <v>340786</v>
      </c>
      <c r="H576" s="17">
        <v>0</v>
      </c>
      <c r="I576" s="17">
        <v>575059</v>
      </c>
      <c r="J576" s="17">
        <v>361778</v>
      </c>
      <c r="K576" s="17">
        <v>0</v>
      </c>
      <c r="L576" s="17">
        <v>0</v>
      </c>
      <c r="M576" s="17">
        <v>0</v>
      </c>
      <c r="N576" s="17">
        <v>0</v>
      </c>
      <c r="O576" s="17">
        <v>0</v>
      </c>
      <c r="P576" s="17">
        <v>677024</v>
      </c>
      <c r="Q576" s="17">
        <v>112671</v>
      </c>
      <c r="R576" s="17">
        <v>164848</v>
      </c>
      <c r="S576" s="17">
        <v>6307</v>
      </c>
      <c r="T576" s="17">
        <v>2631</v>
      </c>
      <c r="U576" s="17">
        <v>24232</v>
      </c>
      <c r="V576" s="17">
        <v>3800</v>
      </c>
      <c r="W576" s="17">
        <v>0</v>
      </c>
      <c r="X576" s="17">
        <v>159060</v>
      </c>
      <c r="Y576" s="17">
        <v>0</v>
      </c>
      <c r="Z576" s="17">
        <v>0</v>
      </c>
      <c r="AA576" s="17">
        <v>0</v>
      </c>
      <c r="AB576" s="17">
        <v>0</v>
      </c>
      <c r="AC576" s="17">
        <v>8037721</v>
      </c>
    </row>
    <row r="577" spans="1:29" x14ac:dyDescent="0.3">
      <c r="A577" s="15" t="s">
        <v>1147</v>
      </c>
      <c r="B577" s="14" t="s">
        <v>1148</v>
      </c>
      <c r="C577" s="14">
        <v>1</v>
      </c>
      <c r="D577" s="14">
        <v>0</v>
      </c>
      <c r="E577" s="17">
        <v>33165764</v>
      </c>
      <c r="F577" s="17">
        <v>0</v>
      </c>
      <c r="G577" s="17">
        <v>1124077</v>
      </c>
      <c r="H577" s="17">
        <v>95293</v>
      </c>
      <c r="I577" s="17">
        <v>3740983</v>
      </c>
      <c r="J577" s="17">
        <v>990884</v>
      </c>
      <c r="K577" s="17">
        <v>0</v>
      </c>
      <c r="L577" s="17">
        <v>0</v>
      </c>
      <c r="M577" s="17">
        <v>0</v>
      </c>
      <c r="N577" s="17">
        <v>0</v>
      </c>
      <c r="O577" s="17">
        <v>0</v>
      </c>
      <c r="P577" s="17">
        <v>3226101</v>
      </c>
      <c r="Q577" s="17">
        <v>1584997</v>
      </c>
      <c r="R577" s="17">
        <v>865762</v>
      </c>
      <c r="S577" s="17">
        <v>49973</v>
      </c>
      <c r="T577" s="17">
        <v>20850</v>
      </c>
      <c r="U577" s="17">
        <v>243077</v>
      </c>
      <c r="V577" s="17">
        <v>43030</v>
      </c>
      <c r="W577" s="17">
        <v>0</v>
      </c>
      <c r="X577" s="17">
        <v>1188002</v>
      </c>
      <c r="Y577" s="17">
        <v>0</v>
      </c>
      <c r="Z577" s="17">
        <v>0</v>
      </c>
      <c r="AA577" s="17">
        <v>0</v>
      </c>
      <c r="AB577" s="17">
        <v>0</v>
      </c>
      <c r="AC577" s="17">
        <v>46338793</v>
      </c>
    </row>
    <row r="578" spans="1:29" x14ac:dyDescent="0.3">
      <c r="A578" s="15" t="s">
        <v>1149</v>
      </c>
      <c r="B578" s="14" t="s">
        <v>1150</v>
      </c>
      <c r="C578" s="14">
        <v>1</v>
      </c>
      <c r="D578" s="14">
        <v>0</v>
      </c>
      <c r="E578" s="17">
        <v>10745996</v>
      </c>
      <c r="F578" s="17">
        <v>0</v>
      </c>
      <c r="G578" s="17">
        <v>634084</v>
      </c>
      <c r="H578" s="17">
        <v>0</v>
      </c>
      <c r="I578" s="17">
        <v>1304859</v>
      </c>
      <c r="J578" s="17">
        <v>2651224</v>
      </c>
      <c r="K578" s="17">
        <v>431928</v>
      </c>
      <c r="L578" s="17">
        <v>0</v>
      </c>
      <c r="M578" s="17">
        <v>0</v>
      </c>
      <c r="N578" s="17">
        <v>0</v>
      </c>
      <c r="O578" s="17">
        <v>0</v>
      </c>
      <c r="P578" s="17">
        <v>1080966</v>
      </c>
      <c r="Q578" s="17">
        <v>21563</v>
      </c>
      <c r="R578" s="17">
        <v>295651</v>
      </c>
      <c r="S578" s="17">
        <v>15145</v>
      </c>
      <c r="T578" s="17">
        <v>6319</v>
      </c>
      <c r="U578" s="17">
        <v>61396</v>
      </c>
      <c r="V578" s="17">
        <v>8661</v>
      </c>
      <c r="W578" s="17">
        <v>0</v>
      </c>
      <c r="X578" s="17">
        <v>139872</v>
      </c>
      <c r="Y578" s="17">
        <v>0</v>
      </c>
      <c r="Z578" s="17">
        <v>0</v>
      </c>
      <c r="AA578" s="17">
        <v>0</v>
      </c>
      <c r="AB578" s="17">
        <v>0</v>
      </c>
      <c r="AC578" s="17">
        <v>17397664</v>
      </c>
    </row>
    <row r="579" spans="1:29" x14ac:dyDescent="0.3">
      <c r="A579" s="15" t="s">
        <v>1151</v>
      </c>
      <c r="B579" s="14" t="s">
        <v>1152</v>
      </c>
      <c r="C579" s="14">
        <v>1</v>
      </c>
      <c r="D579" s="14">
        <v>0</v>
      </c>
      <c r="E579" s="17">
        <v>17056943</v>
      </c>
      <c r="F579" s="17">
        <v>0</v>
      </c>
      <c r="G579" s="17">
        <v>0</v>
      </c>
      <c r="H579" s="17">
        <v>0</v>
      </c>
      <c r="I579" s="17">
        <v>1189421</v>
      </c>
      <c r="J579" s="17">
        <v>4239489</v>
      </c>
      <c r="K579" s="17">
        <v>0</v>
      </c>
      <c r="L579" s="17">
        <v>0</v>
      </c>
      <c r="M579" s="17">
        <v>0</v>
      </c>
      <c r="N579" s="17">
        <v>0</v>
      </c>
      <c r="O579" s="17">
        <v>0</v>
      </c>
      <c r="P579" s="17">
        <v>1891226</v>
      </c>
      <c r="Q579" s="17">
        <v>300536</v>
      </c>
      <c r="R579" s="17">
        <v>0</v>
      </c>
      <c r="S579" s="17">
        <v>21871</v>
      </c>
      <c r="T579" s="17">
        <v>9125</v>
      </c>
      <c r="U579" s="17">
        <v>83880</v>
      </c>
      <c r="V579" s="17">
        <v>29361</v>
      </c>
      <c r="W579" s="17">
        <v>0</v>
      </c>
      <c r="X579" s="17">
        <v>704012</v>
      </c>
      <c r="Y579" s="17">
        <v>0</v>
      </c>
      <c r="Z579" s="17">
        <v>0</v>
      </c>
      <c r="AA579" s="17">
        <v>0</v>
      </c>
      <c r="AB579" s="17">
        <v>0</v>
      </c>
      <c r="AC579" s="17">
        <v>25525864</v>
      </c>
    </row>
    <row r="580" spans="1:29" x14ac:dyDescent="0.3">
      <c r="A580" s="15" t="s">
        <v>1153</v>
      </c>
      <c r="B580" s="14" t="s">
        <v>1154</v>
      </c>
      <c r="C580" s="14">
        <v>1</v>
      </c>
      <c r="D580" s="14">
        <v>0</v>
      </c>
      <c r="E580" s="17">
        <v>8978807</v>
      </c>
      <c r="F580" s="17">
        <v>0</v>
      </c>
      <c r="G580" s="17">
        <v>0</v>
      </c>
      <c r="H580" s="17">
        <v>0</v>
      </c>
      <c r="I580" s="17">
        <v>957956</v>
      </c>
      <c r="J580" s="17">
        <v>2176970</v>
      </c>
      <c r="K580" s="17">
        <v>0</v>
      </c>
      <c r="L580" s="17">
        <v>0</v>
      </c>
      <c r="M580" s="17">
        <v>0</v>
      </c>
      <c r="N580" s="17">
        <v>0</v>
      </c>
      <c r="O580" s="17">
        <v>0</v>
      </c>
      <c r="P580" s="17">
        <v>910633</v>
      </c>
      <c r="Q580" s="17">
        <v>255438</v>
      </c>
      <c r="R580" s="17">
        <v>99748</v>
      </c>
      <c r="S580" s="17">
        <v>10621</v>
      </c>
      <c r="T580" s="17">
        <v>4431</v>
      </c>
      <c r="U580" s="17">
        <v>40892</v>
      </c>
      <c r="V580" s="17">
        <v>14189</v>
      </c>
      <c r="W580" s="17">
        <v>0</v>
      </c>
      <c r="X580" s="17">
        <v>322938</v>
      </c>
      <c r="Y580" s="17">
        <v>0</v>
      </c>
      <c r="Z580" s="17">
        <v>0</v>
      </c>
      <c r="AA580" s="17">
        <v>0</v>
      </c>
      <c r="AB580" s="17">
        <v>0</v>
      </c>
      <c r="AC580" s="17">
        <v>13772623</v>
      </c>
    </row>
    <row r="581" spans="1:29" x14ac:dyDescent="0.3">
      <c r="A581" s="15" t="s">
        <v>1155</v>
      </c>
      <c r="B581" s="14" t="s">
        <v>1156</v>
      </c>
      <c r="C581" s="14">
        <v>1</v>
      </c>
      <c r="D581" s="14">
        <v>0</v>
      </c>
      <c r="E581" s="17">
        <v>12574383</v>
      </c>
      <c r="F581" s="17">
        <v>0</v>
      </c>
      <c r="G581" s="17">
        <v>0</v>
      </c>
      <c r="H581" s="17">
        <v>10276</v>
      </c>
      <c r="I581" s="17">
        <v>1621471</v>
      </c>
      <c r="J581" s="17">
        <v>1196134</v>
      </c>
      <c r="K581" s="17">
        <v>0</v>
      </c>
      <c r="L581" s="17">
        <v>0</v>
      </c>
      <c r="M581" s="17">
        <v>0</v>
      </c>
      <c r="N581" s="17">
        <v>0</v>
      </c>
      <c r="O581" s="17">
        <v>0</v>
      </c>
      <c r="P581" s="17">
        <v>1335071</v>
      </c>
      <c r="Q581" s="17">
        <v>139533</v>
      </c>
      <c r="R581" s="17">
        <v>33770</v>
      </c>
      <c r="S581" s="17">
        <v>15714</v>
      </c>
      <c r="T581" s="17">
        <v>6556</v>
      </c>
      <c r="U581" s="17">
        <v>61862</v>
      </c>
      <c r="V581" s="17">
        <v>20536</v>
      </c>
      <c r="W581" s="17">
        <v>0</v>
      </c>
      <c r="X581" s="17">
        <v>175189</v>
      </c>
      <c r="Y581" s="17">
        <v>0</v>
      </c>
      <c r="Z581" s="17">
        <v>0</v>
      </c>
      <c r="AA581" s="17">
        <v>0</v>
      </c>
      <c r="AB581" s="17">
        <v>0</v>
      </c>
      <c r="AC581" s="17">
        <v>17190495</v>
      </c>
    </row>
    <row r="582" spans="1:29" x14ac:dyDescent="0.3">
      <c r="A582" s="15" t="s">
        <v>1157</v>
      </c>
      <c r="B582" s="14" t="s">
        <v>1158</v>
      </c>
      <c r="C582" s="14">
        <v>1</v>
      </c>
      <c r="D582" s="14">
        <v>0</v>
      </c>
      <c r="E582" s="17">
        <v>16670321</v>
      </c>
      <c r="F582" s="17">
        <v>0</v>
      </c>
      <c r="G582" s="17">
        <v>0</v>
      </c>
      <c r="H582" s="17">
        <v>7802</v>
      </c>
      <c r="I582" s="17">
        <v>2740532</v>
      </c>
      <c r="J582" s="17">
        <v>3304414</v>
      </c>
      <c r="K582" s="17">
        <v>0</v>
      </c>
      <c r="L582" s="17">
        <v>0</v>
      </c>
      <c r="M582" s="17">
        <v>0</v>
      </c>
      <c r="N582" s="17">
        <v>0</v>
      </c>
      <c r="O582" s="17">
        <v>0</v>
      </c>
      <c r="P582" s="17">
        <v>3089219</v>
      </c>
      <c r="Q582" s="17">
        <v>510320</v>
      </c>
      <c r="R582" s="17">
        <v>323498</v>
      </c>
      <c r="S582" s="17">
        <v>27818</v>
      </c>
      <c r="T582" s="17">
        <v>11606</v>
      </c>
      <c r="U582" s="17">
        <v>109161</v>
      </c>
      <c r="V582" s="17">
        <v>35052</v>
      </c>
      <c r="W582" s="17">
        <v>0</v>
      </c>
      <c r="X582" s="17">
        <v>274560</v>
      </c>
      <c r="Y582" s="17">
        <v>19678</v>
      </c>
      <c r="Z582" s="17">
        <v>0</v>
      </c>
      <c r="AA582" s="17">
        <v>0</v>
      </c>
      <c r="AB582" s="17">
        <v>0</v>
      </c>
      <c r="AC582" s="17">
        <v>27123981</v>
      </c>
    </row>
    <row r="583" spans="1:29" x14ac:dyDescent="0.3">
      <c r="A583" s="15" t="s">
        <v>1159</v>
      </c>
      <c r="B583" s="14" t="s">
        <v>1160</v>
      </c>
      <c r="C583" s="14">
        <v>1</v>
      </c>
      <c r="D583" s="14">
        <v>0</v>
      </c>
      <c r="E583" s="17">
        <v>10233834</v>
      </c>
      <c r="F583" s="17">
        <v>0</v>
      </c>
      <c r="G583" s="17">
        <v>0</v>
      </c>
      <c r="H583" s="17">
        <v>0</v>
      </c>
      <c r="I583" s="17">
        <v>1328593</v>
      </c>
      <c r="J583" s="17">
        <v>2026977</v>
      </c>
      <c r="K583" s="17">
        <v>144312</v>
      </c>
      <c r="L583" s="17">
        <v>0</v>
      </c>
      <c r="M583" s="17">
        <v>0</v>
      </c>
      <c r="N583" s="17">
        <v>0</v>
      </c>
      <c r="O583" s="17">
        <v>0</v>
      </c>
      <c r="P583" s="17">
        <v>1432863</v>
      </c>
      <c r="Q583" s="17">
        <v>117853</v>
      </c>
      <c r="R583" s="17">
        <v>35581</v>
      </c>
      <c r="S583" s="17">
        <v>12448</v>
      </c>
      <c r="T583" s="17">
        <v>5194</v>
      </c>
      <c r="U583" s="17">
        <v>49571</v>
      </c>
      <c r="V583" s="17">
        <v>15062</v>
      </c>
      <c r="W583" s="17">
        <v>0</v>
      </c>
      <c r="X583" s="17">
        <v>609391</v>
      </c>
      <c r="Y583" s="17">
        <v>0</v>
      </c>
      <c r="Z583" s="17">
        <v>0</v>
      </c>
      <c r="AA583" s="17">
        <v>0</v>
      </c>
      <c r="AB583" s="17">
        <v>0</v>
      </c>
      <c r="AC583" s="17">
        <v>16011679</v>
      </c>
    </row>
    <row r="584" spans="1:29" x14ac:dyDescent="0.3">
      <c r="A584" s="15" t="s">
        <v>1161</v>
      </c>
      <c r="B584" s="14" t="s">
        <v>1162</v>
      </c>
      <c r="C584" s="14">
        <v>1</v>
      </c>
      <c r="D584" s="14">
        <v>0</v>
      </c>
      <c r="E584" s="17">
        <v>11863415</v>
      </c>
      <c r="F584" s="17">
        <v>0</v>
      </c>
      <c r="G584" s="17">
        <v>0</v>
      </c>
      <c r="H584" s="17">
        <v>12981</v>
      </c>
      <c r="I584" s="17">
        <v>1314205</v>
      </c>
      <c r="J584" s="17">
        <v>1887470</v>
      </c>
      <c r="K584" s="17">
        <v>0</v>
      </c>
      <c r="L584" s="17">
        <v>0</v>
      </c>
      <c r="M584" s="17">
        <v>0</v>
      </c>
      <c r="N584" s="17">
        <v>0</v>
      </c>
      <c r="O584" s="17">
        <v>0</v>
      </c>
      <c r="P584" s="17">
        <v>781854</v>
      </c>
      <c r="Q584" s="17">
        <v>195024</v>
      </c>
      <c r="R584" s="17">
        <v>49301</v>
      </c>
      <c r="S584" s="17">
        <v>13422</v>
      </c>
      <c r="T584" s="17">
        <v>5600</v>
      </c>
      <c r="U584" s="17">
        <v>49047</v>
      </c>
      <c r="V584" s="17">
        <v>17628</v>
      </c>
      <c r="W584" s="17">
        <v>0</v>
      </c>
      <c r="X584" s="17">
        <v>125150</v>
      </c>
      <c r="Y584" s="17">
        <v>0</v>
      </c>
      <c r="Z584" s="17">
        <v>0</v>
      </c>
      <c r="AA584" s="17">
        <v>0</v>
      </c>
      <c r="AB584" s="17">
        <v>0</v>
      </c>
      <c r="AC584" s="17">
        <v>16315097</v>
      </c>
    </row>
    <row r="585" spans="1:29" x14ac:dyDescent="0.3">
      <c r="A585" s="15" t="s">
        <v>1163</v>
      </c>
      <c r="B585" s="14" t="s">
        <v>1164</v>
      </c>
      <c r="C585" s="14">
        <v>0</v>
      </c>
      <c r="D585" s="14">
        <v>0</v>
      </c>
      <c r="E585" s="17">
        <v>0</v>
      </c>
      <c r="F585" s="17">
        <v>0</v>
      </c>
      <c r="G585" s="17">
        <v>0</v>
      </c>
      <c r="H585" s="17">
        <v>0</v>
      </c>
      <c r="I585" s="17">
        <v>0</v>
      </c>
      <c r="J585" s="17">
        <v>0</v>
      </c>
      <c r="K585" s="17">
        <v>0</v>
      </c>
      <c r="L585" s="17">
        <v>0</v>
      </c>
      <c r="M585" s="17">
        <v>0</v>
      </c>
      <c r="N585" s="17">
        <v>0</v>
      </c>
      <c r="O585" s="17">
        <v>0</v>
      </c>
      <c r="P585" s="17">
        <v>0</v>
      </c>
      <c r="Q585" s="17">
        <v>0</v>
      </c>
      <c r="R585" s="17">
        <v>0</v>
      </c>
      <c r="S585" s="17">
        <v>0</v>
      </c>
      <c r="T585" s="17">
        <v>0</v>
      </c>
      <c r="U585" s="17">
        <v>0</v>
      </c>
      <c r="V585" s="17">
        <v>0</v>
      </c>
      <c r="W585" s="17">
        <v>0</v>
      </c>
      <c r="X585" s="17">
        <v>0</v>
      </c>
      <c r="Y585" s="17">
        <v>0</v>
      </c>
      <c r="Z585" s="17">
        <v>0</v>
      </c>
      <c r="AA585" s="17">
        <v>0</v>
      </c>
      <c r="AB585" s="17">
        <v>0</v>
      </c>
      <c r="AC585" s="17">
        <v>0</v>
      </c>
    </row>
    <row r="586" spans="1:29" x14ac:dyDescent="0.3">
      <c r="A586" s="15" t="s">
        <v>1165</v>
      </c>
      <c r="B586" s="14" t="s">
        <v>1166</v>
      </c>
      <c r="C586" s="14">
        <v>1</v>
      </c>
      <c r="D586" s="14">
        <v>0</v>
      </c>
      <c r="E586" s="17">
        <v>9084949</v>
      </c>
      <c r="F586" s="17">
        <v>0</v>
      </c>
      <c r="G586" s="17">
        <v>0</v>
      </c>
      <c r="H586" s="17">
        <v>0</v>
      </c>
      <c r="I586" s="17">
        <v>1101501</v>
      </c>
      <c r="J586" s="17">
        <v>2574529</v>
      </c>
      <c r="K586" s="17">
        <v>0</v>
      </c>
      <c r="L586" s="17">
        <v>0</v>
      </c>
      <c r="M586" s="17">
        <v>0</v>
      </c>
      <c r="N586" s="17">
        <v>0</v>
      </c>
      <c r="O586" s="17">
        <v>0</v>
      </c>
      <c r="P586" s="17">
        <v>1421395</v>
      </c>
      <c r="Q586" s="17">
        <v>191310</v>
      </c>
      <c r="R586" s="17">
        <v>176691</v>
      </c>
      <c r="S586" s="17">
        <v>12014</v>
      </c>
      <c r="T586" s="17">
        <v>5013</v>
      </c>
      <c r="U586" s="17">
        <v>49105</v>
      </c>
      <c r="V586" s="17">
        <v>15526</v>
      </c>
      <c r="W586" s="17">
        <v>0</v>
      </c>
      <c r="X586" s="17">
        <v>366701</v>
      </c>
      <c r="Y586" s="17">
        <v>0</v>
      </c>
      <c r="Z586" s="17">
        <v>0</v>
      </c>
      <c r="AA586" s="17">
        <v>0</v>
      </c>
      <c r="AB586" s="17">
        <v>0</v>
      </c>
      <c r="AC586" s="17">
        <v>14998734</v>
      </c>
    </row>
    <row r="587" spans="1:29" x14ac:dyDescent="0.3">
      <c r="A587" s="15" t="s">
        <v>1167</v>
      </c>
      <c r="B587" s="14" t="s">
        <v>1168</v>
      </c>
      <c r="C587" s="14">
        <v>1</v>
      </c>
      <c r="D587" s="14">
        <v>0</v>
      </c>
      <c r="E587" s="17">
        <v>19662708</v>
      </c>
      <c r="F587" s="17">
        <v>0</v>
      </c>
      <c r="G587" s="17">
        <v>0</v>
      </c>
      <c r="H587" s="17">
        <v>0</v>
      </c>
      <c r="I587" s="17">
        <v>3474758</v>
      </c>
      <c r="J587" s="17">
        <v>4308202</v>
      </c>
      <c r="K587" s="17">
        <v>0</v>
      </c>
      <c r="L587" s="17">
        <v>0</v>
      </c>
      <c r="M587" s="17">
        <v>0</v>
      </c>
      <c r="N587" s="17">
        <v>0</v>
      </c>
      <c r="O587" s="17">
        <v>0</v>
      </c>
      <c r="P587" s="17">
        <v>4237824</v>
      </c>
      <c r="Q587" s="17">
        <v>439007</v>
      </c>
      <c r="R587" s="17">
        <v>262156</v>
      </c>
      <c r="S587" s="17">
        <v>78615</v>
      </c>
      <c r="T587" s="17">
        <v>32800</v>
      </c>
      <c r="U587" s="17">
        <v>305055</v>
      </c>
      <c r="V587" s="17">
        <v>56007</v>
      </c>
      <c r="W587" s="17">
        <v>0</v>
      </c>
      <c r="X587" s="17">
        <v>839552</v>
      </c>
      <c r="Y587" s="17">
        <v>62105</v>
      </c>
      <c r="Z587" s="17">
        <v>0</v>
      </c>
      <c r="AA587" s="17">
        <v>0</v>
      </c>
      <c r="AB587" s="17">
        <v>0</v>
      </c>
      <c r="AC587" s="17">
        <v>33758789</v>
      </c>
    </row>
    <row r="588" spans="1:29" x14ac:dyDescent="0.3">
      <c r="A588" s="15" t="s">
        <v>1169</v>
      </c>
      <c r="B588" s="14" t="s">
        <v>1170</v>
      </c>
      <c r="C588" s="14">
        <v>1</v>
      </c>
      <c r="D588" s="14">
        <v>0</v>
      </c>
      <c r="E588" s="17">
        <v>5642260</v>
      </c>
      <c r="F588" s="17">
        <v>0</v>
      </c>
      <c r="G588" s="17">
        <v>266111</v>
      </c>
      <c r="H588" s="17">
        <v>0</v>
      </c>
      <c r="I588" s="17">
        <v>1023292</v>
      </c>
      <c r="J588" s="17">
        <v>1601211</v>
      </c>
      <c r="K588" s="17">
        <v>0</v>
      </c>
      <c r="L588" s="17">
        <v>0</v>
      </c>
      <c r="M588" s="17">
        <v>0</v>
      </c>
      <c r="N588" s="17">
        <v>0</v>
      </c>
      <c r="O588" s="17">
        <v>0</v>
      </c>
      <c r="P588" s="17">
        <v>1563287</v>
      </c>
      <c r="Q588" s="17">
        <v>153071</v>
      </c>
      <c r="R588" s="17">
        <v>0</v>
      </c>
      <c r="S588" s="17">
        <v>17946</v>
      </c>
      <c r="T588" s="17">
        <v>7488</v>
      </c>
      <c r="U588" s="17">
        <v>71182</v>
      </c>
      <c r="V588" s="17">
        <v>18003</v>
      </c>
      <c r="W588" s="17">
        <v>0</v>
      </c>
      <c r="X588" s="17">
        <v>140400</v>
      </c>
      <c r="Y588" s="17">
        <v>0</v>
      </c>
      <c r="Z588" s="17">
        <v>0</v>
      </c>
      <c r="AA588" s="17">
        <v>0</v>
      </c>
      <c r="AB588" s="17">
        <v>0</v>
      </c>
      <c r="AC588" s="17">
        <v>10504251</v>
      </c>
    </row>
    <row r="589" spans="1:29" x14ac:dyDescent="0.3">
      <c r="A589" s="15" t="s">
        <v>1171</v>
      </c>
      <c r="B589" s="14" t="s">
        <v>1172</v>
      </c>
      <c r="C589" s="14">
        <v>1</v>
      </c>
      <c r="D589" s="14">
        <v>0</v>
      </c>
      <c r="E589" s="17">
        <v>9447159</v>
      </c>
      <c r="F589" s="17">
        <v>0</v>
      </c>
      <c r="G589" s="17">
        <v>0</v>
      </c>
      <c r="H589" s="17">
        <v>0</v>
      </c>
      <c r="I589" s="17">
        <v>850977</v>
      </c>
      <c r="J589" s="17">
        <v>2845610</v>
      </c>
      <c r="K589" s="17">
        <v>0</v>
      </c>
      <c r="L589" s="17">
        <v>0</v>
      </c>
      <c r="M589" s="17">
        <v>0</v>
      </c>
      <c r="N589" s="17">
        <v>0</v>
      </c>
      <c r="O589" s="17">
        <v>0</v>
      </c>
      <c r="P589" s="17">
        <v>1038370</v>
      </c>
      <c r="Q589" s="17">
        <v>210417</v>
      </c>
      <c r="R589" s="17">
        <v>150060</v>
      </c>
      <c r="S589" s="17">
        <v>10651</v>
      </c>
      <c r="T589" s="17">
        <v>4444</v>
      </c>
      <c r="U589" s="17">
        <v>42464</v>
      </c>
      <c r="V589" s="17">
        <v>13059</v>
      </c>
      <c r="W589" s="17">
        <v>0</v>
      </c>
      <c r="X589" s="17">
        <v>368212</v>
      </c>
      <c r="Y589" s="17">
        <v>0</v>
      </c>
      <c r="Z589" s="17">
        <v>0</v>
      </c>
      <c r="AA589" s="17">
        <v>0</v>
      </c>
      <c r="AB589" s="17">
        <v>0</v>
      </c>
      <c r="AC589" s="17">
        <v>14981423</v>
      </c>
    </row>
    <row r="590" spans="1:29" x14ac:dyDescent="0.3">
      <c r="A590" s="15" t="s">
        <v>1173</v>
      </c>
      <c r="B590" s="14" t="s">
        <v>1174</v>
      </c>
      <c r="C590" s="14">
        <v>1</v>
      </c>
      <c r="D590" s="14">
        <v>0</v>
      </c>
      <c r="E590" s="17">
        <v>9009204</v>
      </c>
      <c r="F590" s="17">
        <v>0</v>
      </c>
      <c r="G590" s="17">
        <v>0</v>
      </c>
      <c r="H590" s="17">
        <v>0</v>
      </c>
      <c r="I590" s="17">
        <v>1130306</v>
      </c>
      <c r="J590" s="17">
        <v>1483817</v>
      </c>
      <c r="K590" s="17">
        <v>0</v>
      </c>
      <c r="L590" s="17">
        <v>0</v>
      </c>
      <c r="M590" s="17">
        <v>0</v>
      </c>
      <c r="N590" s="17">
        <v>0</v>
      </c>
      <c r="O590" s="17">
        <v>0</v>
      </c>
      <c r="P590" s="17">
        <v>1546174</v>
      </c>
      <c r="Q590" s="17">
        <v>92079</v>
      </c>
      <c r="R590" s="17">
        <v>28443</v>
      </c>
      <c r="S590" s="17">
        <v>14725</v>
      </c>
      <c r="T590" s="17">
        <v>6144</v>
      </c>
      <c r="U590" s="17">
        <v>55163</v>
      </c>
      <c r="V590" s="17">
        <v>15629</v>
      </c>
      <c r="W590" s="17">
        <v>0</v>
      </c>
      <c r="X590" s="17">
        <v>65888</v>
      </c>
      <c r="Y590" s="17">
        <v>0</v>
      </c>
      <c r="Z590" s="17">
        <v>0</v>
      </c>
      <c r="AA590" s="17">
        <v>0</v>
      </c>
      <c r="AB590" s="17">
        <v>0</v>
      </c>
      <c r="AC590" s="17">
        <v>13447572</v>
      </c>
    </row>
    <row r="591" spans="1:29" x14ac:dyDescent="0.3">
      <c r="A591" s="15" t="s">
        <v>1175</v>
      </c>
      <c r="B591" s="14" t="s">
        <v>1176</v>
      </c>
      <c r="C591" s="14">
        <v>1</v>
      </c>
      <c r="D591" s="14">
        <v>0</v>
      </c>
      <c r="E591" s="17">
        <v>58034535</v>
      </c>
      <c r="F591" s="17">
        <v>0</v>
      </c>
      <c r="G591" s="17">
        <v>1621490</v>
      </c>
      <c r="H591" s="17">
        <v>0</v>
      </c>
      <c r="I591" s="17">
        <v>6331553</v>
      </c>
      <c r="J591" s="17">
        <v>6967460</v>
      </c>
      <c r="K591" s="17">
        <v>0</v>
      </c>
      <c r="L591" s="17">
        <v>0</v>
      </c>
      <c r="M591" s="17">
        <v>0</v>
      </c>
      <c r="N591" s="17">
        <v>0</v>
      </c>
      <c r="O591" s="17">
        <v>0</v>
      </c>
      <c r="P591" s="17">
        <v>4661467</v>
      </c>
      <c r="Q591" s="17">
        <v>1068842</v>
      </c>
      <c r="R591" s="17">
        <v>3962222</v>
      </c>
      <c r="S591" s="17">
        <v>104036</v>
      </c>
      <c r="T591" s="17">
        <v>43406</v>
      </c>
      <c r="U591" s="17">
        <v>404430</v>
      </c>
      <c r="V591" s="17">
        <v>106892</v>
      </c>
      <c r="W591" s="17">
        <v>0</v>
      </c>
      <c r="X591" s="17">
        <v>1472272</v>
      </c>
      <c r="Y591" s="17">
        <v>0</v>
      </c>
      <c r="Z591" s="17">
        <v>0</v>
      </c>
      <c r="AA591" s="17">
        <v>0</v>
      </c>
      <c r="AB591" s="17">
        <v>0</v>
      </c>
      <c r="AC591" s="17">
        <v>84778605</v>
      </c>
    </row>
    <row r="592" spans="1:29" x14ac:dyDescent="0.3">
      <c r="A592" s="15" t="s">
        <v>1177</v>
      </c>
      <c r="B592" s="14" t="s">
        <v>1178</v>
      </c>
      <c r="C592" s="14">
        <v>1</v>
      </c>
      <c r="D592" s="14">
        <v>0</v>
      </c>
      <c r="E592" s="17">
        <v>10698265</v>
      </c>
      <c r="F592" s="17">
        <v>0</v>
      </c>
      <c r="G592" s="17">
        <v>202082</v>
      </c>
      <c r="H592" s="17">
        <v>8888</v>
      </c>
      <c r="I592" s="17">
        <v>1447490</v>
      </c>
      <c r="J592" s="17">
        <v>1415802</v>
      </c>
      <c r="K592" s="17">
        <v>0</v>
      </c>
      <c r="L592" s="17">
        <v>0</v>
      </c>
      <c r="M592" s="17">
        <v>0</v>
      </c>
      <c r="N592" s="17">
        <v>0</v>
      </c>
      <c r="O592" s="17">
        <v>0</v>
      </c>
      <c r="P592" s="17">
        <v>1321231</v>
      </c>
      <c r="Q592" s="17">
        <v>280430</v>
      </c>
      <c r="R592" s="17">
        <v>348574</v>
      </c>
      <c r="S592" s="17">
        <v>24178</v>
      </c>
      <c r="T592" s="17">
        <v>10088</v>
      </c>
      <c r="U592" s="17">
        <v>97977</v>
      </c>
      <c r="V592" s="17">
        <v>24216</v>
      </c>
      <c r="W592" s="17">
        <v>0</v>
      </c>
      <c r="X592" s="17">
        <v>221160</v>
      </c>
      <c r="Y592" s="17">
        <v>0</v>
      </c>
      <c r="Z592" s="17">
        <v>0</v>
      </c>
      <c r="AA592" s="17">
        <v>0</v>
      </c>
      <c r="AB592" s="17">
        <v>0</v>
      </c>
      <c r="AC592" s="17">
        <v>16100381</v>
      </c>
    </row>
    <row r="593" spans="1:29" x14ac:dyDescent="0.3">
      <c r="A593" s="15" t="s">
        <v>1179</v>
      </c>
      <c r="B593" s="14" t="s">
        <v>1180</v>
      </c>
      <c r="C593" s="14">
        <v>0</v>
      </c>
      <c r="D593" s="14">
        <v>0</v>
      </c>
      <c r="E593" s="17">
        <v>0</v>
      </c>
      <c r="F593" s="17">
        <v>0</v>
      </c>
      <c r="G593" s="17">
        <v>0</v>
      </c>
      <c r="H593" s="17">
        <v>0</v>
      </c>
      <c r="I593" s="17">
        <v>0</v>
      </c>
      <c r="J593" s="17">
        <v>0</v>
      </c>
      <c r="K593" s="17">
        <v>0</v>
      </c>
      <c r="L593" s="17">
        <v>0</v>
      </c>
      <c r="M593" s="17">
        <v>0</v>
      </c>
      <c r="N593" s="17">
        <v>0</v>
      </c>
      <c r="O593" s="17">
        <v>0</v>
      </c>
      <c r="P593" s="17">
        <v>0</v>
      </c>
      <c r="Q593" s="17">
        <v>0</v>
      </c>
      <c r="R593" s="17">
        <v>0</v>
      </c>
      <c r="S593" s="17">
        <v>0</v>
      </c>
      <c r="T593" s="17">
        <v>0</v>
      </c>
      <c r="U593" s="17">
        <v>0</v>
      </c>
      <c r="V593" s="17">
        <v>0</v>
      </c>
      <c r="W593" s="17">
        <v>0</v>
      </c>
      <c r="X593" s="17">
        <v>0</v>
      </c>
      <c r="Y593" s="17">
        <v>0</v>
      </c>
      <c r="Z593" s="17">
        <v>0</v>
      </c>
      <c r="AA593" s="17">
        <v>0</v>
      </c>
      <c r="AB593" s="17">
        <v>0</v>
      </c>
      <c r="AC593" s="17">
        <v>0</v>
      </c>
    </row>
    <row r="594" spans="1:29" x14ac:dyDescent="0.3">
      <c r="A594" s="15" t="s">
        <v>1181</v>
      </c>
      <c r="B594" s="14" t="s">
        <v>1182</v>
      </c>
      <c r="C594" s="14">
        <v>1</v>
      </c>
      <c r="D594" s="14">
        <v>0</v>
      </c>
      <c r="E594" s="17">
        <v>12852507</v>
      </c>
      <c r="F594" s="17">
        <v>0</v>
      </c>
      <c r="G594" s="17">
        <v>457991</v>
      </c>
      <c r="H594" s="17">
        <v>0</v>
      </c>
      <c r="I594" s="17">
        <v>2644427</v>
      </c>
      <c r="J594" s="17">
        <v>2389651</v>
      </c>
      <c r="K594" s="17">
        <v>0</v>
      </c>
      <c r="L594" s="17">
        <v>0</v>
      </c>
      <c r="M594" s="17">
        <v>0</v>
      </c>
      <c r="N594" s="17">
        <v>0</v>
      </c>
      <c r="O594" s="17">
        <v>0</v>
      </c>
      <c r="P594" s="17">
        <v>1879218</v>
      </c>
      <c r="Q594" s="17">
        <v>418896</v>
      </c>
      <c r="R594" s="17">
        <v>656251</v>
      </c>
      <c r="S594" s="17">
        <v>30844</v>
      </c>
      <c r="T594" s="17">
        <v>12869</v>
      </c>
      <c r="U594" s="17">
        <v>119995</v>
      </c>
      <c r="V594" s="17">
        <v>33035</v>
      </c>
      <c r="W594" s="17">
        <v>0</v>
      </c>
      <c r="X594" s="17">
        <v>270060</v>
      </c>
      <c r="Y594" s="17">
        <v>0</v>
      </c>
      <c r="Z594" s="17">
        <v>0</v>
      </c>
      <c r="AA594" s="17">
        <v>0</v>
      </c>
      <c r="AB594" s="17">
        <v>0</v>
      </c>
      <c r="AC594" s="17">
        <v>21765744</v>
      </c>
    </row>
    <row r="595" spans="1:29" x14ac:dyDescent="0.3">
      <c r="A595" s="15" t="s">
        <v>1183</v>
      </c>
      <c r="B595" s="14" t="s">
        <v>1184</v>
      </c>
      <c r="C595" s="14">
        <v>1</v>
      </c>
      <c r="D595" s="14">
        <v>0</v>
      </c>
      <c r="E595" s="17">
        <v>10712624</v>
      </c>
      <c r="F595" s="17">
        <v>0</v>
      </c>
      <c r="G595" s="17">
        <v>237136</v>
      </c>
      <c r="H595" s="17">
        <v>78001</v>
      </c>
      <c r="I595" s="17">
        <v>3311764</v>
      </c>
      <c r="J595" s="17">
        <v>1309053</v>
      </c>
      <c r="K595" s="17">
        <v>0</v>
      </c>
      <c r="L595" s="17">
        <v>0</v>
      </c>
      <c r="M595" s="17">
        <v>0</v>
      </c>
      <c r="N595" s="17">
        <v>0</v>
      </c>
      <c r="O595" s="17">
        <v>0</v>
      </c>
      <c r="P595" s="17">
        <v>1517888</v>
      </c>
      <c r="Q595" s="17">
        <v>375025</v>
      </c>
      <c r="R595" s="17">
        <v>523106</v>
      </c>
      <c r="S595" s="17">
        <v>28357</v>
      </c>
      <c r="T595" s="17">
        <v>11831</v>
      </c>
      <c r="U595" s="17">
        <v>112889</v>
      </c>
      <c r="V595" s="17">
        <v>22355</v>
      </c>
      <c r="W595" s="17">
        <v>0</v>
      </c>
      <c r="X595" s="17">
        <v>232200</v>
      </c>
      <c r="Y595" s="17">
        <v>13708</v>
      </c>
      <c r="Z595" s="17">
        <v>0</v>
      </c>
      <c r="AA595" s="17">
        <v>0</v>
      </c>
      <c r="AB595" s="17">
        <v>0</v>
      </c>
      <c r="AC595" s="17">
        <v>18485937</v>
      </c>
    </row>
    <row r="596" spans="1:29" x14ac:dyDescent="0.3">
      <c r="A596" s="15" t="s">
        <v>1185</v>
      </c>
      <c r="B596" s="14" t="s">
        <v>1186</v>
      </c>
      <c r="C596" s="14">
        <v>1</v>
      </c>
      <c r="D596" s="14">
        <v>0</v>
      </c>
      <c r="E596" s="17">
        <v>7369045</v>
      </c>
      <c r="F596" s="17">
        <v>0</v>
      </c>
      <c r="G596" s="17">
        <v>715413</v>
      </c>
      <c r="H596" s="17">
        <v>6504</v>
      </c>
      <c r="I596" s="17">
        <v>477922</v>
      </c>
      <c r="J596" s="17">
        <v>542694</v>
      </c>
      <c r="K596" s="17">
        <v>0</v>
      </c>
      <c r="L596" s="17">
        <v>0</v>
      </c>
      <c r="M596" s="17">
        <v>0</v>
      </c>
      <c r="N596" s="17">
        <v>0</v>
      </c>
      <c r="O596" s="17">
        <v>0</v>
      </c>
      <c r="P596" s="17">
        <v>620332</v>
      </c>
      <c r="Q596" s="17">
        <v>92235</v>
      </c>
      <c r="R596" s="17">
        <v>106721</v>
      </c>
      <c r="S596" s="17">
        <v>17916</v>
      </c>
      <c r="T596" s="17">
        <v>7475</v>
      </c>
      <c r="U596" s="17">
        <v>77240</v>
      </c>
      <c r="V596" s="17">
        <v>0</v>
      </c>
      <c r="W596" s="17">
        <v>0</v>
      </c>
      <c r="X596" s="17">
        <v>258032</v>
      </c>
      <c r="Y596" s="17">
        <v>0</v>
      </c>
      <c r="Z596" s="17">
        <v>0</v>
      </c>
      <c r="AA596" s="17">
        <v>0</v>
      </c>
      <c r="AB596" s="17">
        <v>0</v>
      </c>
      <c r="AC596" s="17">
        <v>10291529</v>
      </c>
    </row>
    <row r="597" spans="1:29" x14ac:dyDescent="0.3">
      <c r="A597" s="15" t="s">
        <v>1187</v>
      </c>
      <c r="B597" s="14" t="s">
        <v>1188</v>
      </c>
      <c r="C597" s="14">
        <v>1</v>
      </c>
      <c r="D597" s="14">
        <v>0</v>
      </c>
      <c r="E597" s="17">
        <v>16478859</v>
      </c>
      <c r="F597" s="17">
        <v>0</v>
      </c>
      <c r="G597" s="17">
        <v>342714</v>
      </c>
      <c r="H597" s="17">
        <v>3465</v>
      </c>
      <c r="I597" s="17">
        <v>2660689</v>
      </c>
      <c r="J597" s="17">
        <v>228229</v>
      </c>
      <c r="K597" s="17">
        <v>0</v>
      </c>
      <c r="L597" s="17">
        <v>0</v>
      </c>
      <c r="M597" s="17">
        <v>0</v>
      </c>
      <c r="N597" s="17">
        <v>0</v>
      </c>
      <c r="O597" s="17">
        <v>0</v>
      </c>
      <c r="P597" s="17">
        <v>1655310</v>
      </c>
      <c r="Q597" s="17">
        <v>237762</v>
      </c>
      <c r="R597" s="17">
        <v>912469</v>
      </c>
      <c r="S597" s="17">
        <v>38184</v>
      </c>
      <c r="T597" s="17">
        <v>15931</v>
      </c>
      <c r="U597" s="17">
        <v>141023</v>
      </c>
      <c r="V597" s="17">
        <v>34790</v>
      </c>
      <c r="W597" s="17">
        <v>0</v>
      </c>
      <c r="X597" s="17">
        <v>448382</v>
      </c>
      <c r="Y597" s="17">
        <v>617</v>
      </c>
      <c r="Z597" s="17">
        <v>0</v>
      </c>
      <c r="AA597" s="17">
        <v>0</v>
      </c>
      <c r="AB597" s="17">
        <v>0</v>
      </c>
      <c r="AC597" s="17">
        <v>23198424</v>
      </c>
    </row>
    <row r="598" spans="1:29" x14ac:dyDescent="0.3">
      <c r="A598" s="15" t="s">
        <v>1189</v>
      </c>
      <c r="B598" s="14" t="s">
        <v>1190</v>
      </c>
      <c r="C598" s="14">
        <v>1</v>
      </c>
      <c r="D598" s="14">
        <v>0</v>
      </c>
      <c r="E598" s="17">
        <v>22448134</v>
      </c>
      <c r="F598" s="17">
        <v>0</v>
      </c>
      <c r="G598" s="17">
        <v>379007</v>
      </c>
      <c r="H598" s="17">
        <v>0</v>
      </c>
      <c r="I598" s="17">
        <v>3816274</v>
      </c>
      <c r="J598" s="17">
        <v>1828156</v>
      </c>
      <c r="K598" s="17">
        <v>0</v>
      </c>
      <c r="L598" s="17">
        <v>0</v>
      </c>
      <c r="M598" s="17">
        <v>0</v>
      </c>
      <c r="N598" s="17">
        <v>0</v>
      </c>
      <c r="O598" s="17">
        <v>0</v>
      </c>
      <c r="P598" s="17">
        <v>2208738</v>
      </c>
      <c r="Q598" s="17">
        <v>949682</v>
      </c>
      <c r="R598" s="17">
        <v>284999</v>
      </c>
      <c r="S598" s="17">
        <v>41450</v>
      </c>
      <c r="T598" s="17">
        <v>17294</v>
      </c>
      <c r="U598" s="17">
        <v>167411</v>
      </c>
      <c r="V598" s="17">
        <v>47609</v>
      </c>
      <c r="W598" s="17">
        <v>0</v>
      </c>
      <c r="X598" s="17">
        <v>302535</v>
      </c>
      <c r="Y598" s="17">
        <v>0</v>
      </c>
      <c r="Z598" s="17">
        <v>0</v>
      </c>
      <c r="AA598" s="17">
        <v>0</v>
      </c>
      <c r="AB598" s="17">
        <v>0</v>
      </c>
      <c r="AC598" s="17">
        <v>32491289</v>
      </c>
    </row>
    <row r="599" spans="1:29" x14ac:dyDescent="0.3">
      <c r="A599" s="15" t="s">
        <v>1191</v>
      </c>
      <c r="B599" s="14" t="s">
        <v>1192</v>
      </c>
      <c r="C599" s="14">
        <v>1</v>
      </c>
      <c r="D599" s="14">
        <v>0</v>
      </c>
      <c r="E599" s="17">
        <v>18787810</v>
      </c>
      <c r="F599" s="17">
        <v>0</v>
      </c>
      <c r="G599" s="17">
        <v>563471</v>
      </c>
      <c r="H599" s="17">
        <v>0</v>
      </c>
      <c r="I599" s="17">
        <v>2955619</v>
      </c>
      <c r="J599" s="17">
        <v>995850</v>
      </c>
      <c r="K599" s="17">
        <v>0</v>
      </c>
      <c r="L599" s="17">
        <v>0</v>
      </c>
      <c r="M599" s="17">
        <v>0</v>
      </c>
      <c r="N599" s="17">
        <v>0</v>
      </c>
      <c r="O599" s="17">
        <v>0</v>
      </c>
      <c r="P599" s="17">
        <v>1358446</v>
      </c>
      <c r="Q599" s="17">
        <v>456329</v>
      </c>
      <c r="R599" s="17">
        <v>649108</v>
      </c>
      <c r="S599" s="17">
        <v>23489</v>
      </c>
      <c r="T599" s="17">
        <v>9800</v>
      </c>
      <c r="U599" s="17">
        <v>94132</v>
      </c>
      <c r="V599" s="17">
        <v>23374</v>
      </c>
      <c r="W599" s="17">
        <v>0</v>
      </c>
      <c r="X599" s="17">
        <v>186967</v>
      </c>
      <c r="Y599" s="17">
        <v>0</v>
      </c>
      <c r="Z599" s="17">
        <v>0</v>
      </c>
      <c r="AA599" s="17">
        <v>0</v>
      </c>
      <c r="AB599" s="17">
        <v>0</v>
      </c>
      <c r="AC599" s="17">
        <v>26104395</v>
      </c>
    </row>
    <row r="600" spans="1:29" x14ac:dyDescent="0.3">
      <c r="A600" s="15" t="s">
        <v>1193</v>
      </c>
      <c r="B600" s="14" t="s">
        <v>1194</v>
      </c>
      <c r="C600" s="14">
        <v>1</v>
      </c>
      <c r="D600" s="14">
        <v>0</v>
      </c>
      <c r="E600" s="17">
        <v>501649</v>
      </c>
      <c r="F600" s="17">
        <v>0</v>
      </c>
      <c r="G600" s="17">
        <v>179940</v>
      </c>
      <c r="H600" s="17">
        <v>0</v>
      </c>
      <c r="I600" s="17">
        <v>40538</v>
      </c>
      <c r="J600" s="17">
        <v>13614</v>
      </c>
      <c r="K600" s="17">
        <v>0</v>
      </c>
      <c r="L600" s="17">
        <v>0</v>
      </c>
      <c r="M600" s="17">
        <v>0</v>
      </c>
      <c r="N600" s="17">
        <v>0</v>
      </c>
      <c r="O600" s="17">
        <v>0</v>
      </c>
      <c r="P600" s="17">
        <v>120929</v>
      </c>
      <c r="Q600" s="17">
        <v>0</v>
      </c>
      <c r="R600" s="17">
        <v>0</v>
      </c>
      <c r="S600" s="17">
        <v>2636</v>
      </c>
      <c r="T600" s="17">
        <v>1100</v>
      </c>
      <c r="U600" s="17">
        <v>7573</v>
      </c>
      <c r="V600" s="17">
        <v>0</v>
      </c>
      <c r="W600" s="17">
        <v>0</v>
      </c>
      <c r="X600" s="17">
        <v>27000</v>
      </c>
      <c r="Y600" s="17">
        <v>0</v>
      </c>
      <c r="Z600" s="17">
        <v>0</v>
      </c>
      <c r="AA600" s="17">
        <v>0</v>
      </c>
      <c r="AB600" s="17">
        <v>0</v>
      </c>
      <c r="AC600" s="17">
        <v>894979</v>
      </c>
    </row>
    <row r="601" spans="1:29" x14ac:dyDescent="0.3">
      <c r="A601" s="15" t="s">
        <v>1195</v>
      </c>
      <c r="B601" s="14" t="s">
        <v>1196</v>
      </c>
      <c r="C601" s="14">
        <v>0</v>
      </c>
      <c r="D601" s="14">
        <v>0</v>
      </c>
      <c r="E601" s="17">
        <v>0</v>
      </c>
      <c r="F601" s="17">
        <v>0</v>
      </c>
      <c r="G601" s="17">
        <v>0</v>
      </c>
      <c r="H601" s="17">
        <v>0</v>
      </c>
      <c r="I601" s="17">
        <v>0</v>
      </c>
      <c r="J601" s="17">
        <v>0</v>
      </c>
      <c r="K601" s="17">
        <v>0</v>
      </c>
      <c r="L601" s="17">
        <v>0</v>
      </c>
      <c r="M601" s="17">
        <v>0</v>
      </c>
      <c r="N601" s="17">
        <v>0</v>
      </c>
      <c r="O601" s="17">
        <v>0</v>
      </c>
      <c r="P601" s="17">
        <v>0</v>
      </c>
      <c r="Q601" s="17">
        <v>0</v>
      </c>
      <c r="R601" s="17">
        <v>0</v>
      </c>
      <c r="S601" s="17">
        <v>0</v>
      </c>
      <c r="T601" s="17">
        <v>0</v>
      </c>
      <c r="U601" s="17">
        <v>0</v>
      </c>
      <c r="V601" s="17">
        <v>0</v>
      </c>
      <c r="W601" s="17">
        <v>0</v>
      </c>
      <c r="X601" s="17">
        <v>0</v>
      </c>
      <c r="Y601" s="17">
        <v>0</v>
      </c>
      <c r="Z601" s="17">
        <v>0</v>
      </c>
      <c r="AA601" s="17">
        <v>0</v>
      </c>
      <c r="AB601" s="17">
        <v>0</v>
      </c>
      <c r="AC601" s="17">
        <v>0</v>
      </c>
    </row>
    <row r="602" spans="1:29" x14ac:dyDescent="0.3">
      <c r="A602" s="15" t="s">
        <v>1197</v>
      </c>
      <c r="B602" s="14" t="s">
        <v>1198</v>
      </c>
      <c r="C602" s="14">
        <v>1</v>
      </c>
      <c r="D602" s="14">
        <v>0</v>
      </c>
      <c r="E602" s="17">
        <v>15686957</v>
      </c>
      <c r="F602" s="17">
        <v>0</v>
      </c>
      <c r="G602" s="17">
        <v>250952</v>
      </c>
      <c r="H602" s="17">
        <v>0</v>
      </c>
      <c r="I602" s="17">
        <v>1134242</v>
      </c>
      <c r="J602" s="17">
        <v>3385031</v>
      </c>
      <c r="K602" s="17">
        <v>0</v>
      </c>
      <c r="L602" s="17">
        <v>0</v>
      </c>
      <c r="M602" s="17">
        <v>0</v>
      </c>
      <c r="N602" s="17">
        <v>0</v>
      </c>
      <c r="O602" s="17">
        <v>0</v>
      </c>
      <c r="P602" s="17">
        <v>1629545</v>
      </c>
      <c r="Q602" s="17">
        <v>496564</v>
      </c>
      <c r="R602" s="17">
        <v>459704</v>
      </c>
      <c r="S602" s="17">
        <v>32582</v>
      </c>
      <c r="T602" s="17">
        <v>13594</v>
      </c>
      <c r="U602" s="17">
        <v>115976</v>
      </c>
      <c r="V602" s="17">
        <v>36687</v>
      </c>
      <c r="W602" s="17">
        <v>0</v>
      </c>
      <c r="X602" s="17">
        <v>358477</v>
      </c>
      <c r="Y602" s="17">
        <v>20717</v>
      </c>
      <c r="Z602" s="17">
        <v>0</v>
      </c>
      <c r="AA602" s="17">
        <v>0</v>
      </c>
      <c r="AB602" s="17">
        <v>0</v>
      </c>
      <c r="AC602" s="17">
        <v>23621028</v>
      </c>
    </row>
    <row r="603" spans="1:29" x14ac:dyDescent="0.3">
      <c r="A603" s="15" t="s">
        <v>1199</v>
      </c>
      <c r="B603" s="14" t="s">
        <v>1200</v>
      </c>
      <c r="C603" s="14">
        <v>1</v>
      </c>
      <c r="D603" s="14">
        <v>0</v>
      </c>
      <c r="E603" s="17">
        <v>2665910</v>
      </c>
      <c r="F603" s="17">
        <v>0</v>
      </c>
      <c r="G603" s="17">
        <v>265147</v>
      </c>
      <c r="H603" s="17">
        <v>0</v>
      </c>
      <c r="I603" s="17">
        <v>281188</v>
      </c>
      <c r="J603" s="17">
        <v>385606</v>
      </c>
      <c r="K603" s="17">
        <v>0</v>
      </c>
      <c r="L603" s="17">
        <v>0</v>
      </c>
      <c r="M603" s="17">
        <v>0</v>
      </c>
      <c r="N603" s="17">
        <v>0</v>
      </c>
      <c r="O603" s="17">
        <v>0</v>
      </c>
      <c r="P603" s="17">
        <v>168516</v>
      </c>
      <c r="Q603" s="17">
        <v>6107</v>
      </c>
      <c r="R603" s="17">
        <v>23563</v>
      </c>
      <c r="S603" s="17">
        <v>4239</v>
      </c>
      <c r="T603" s="17">
        <v>1769</v>
      </c>
      <c r="U603" s="17">
        <v>16543</v>
      </c>
      <c r="V603" s="17">
        <v>1103</v>
      </c>
      <c r="W603" s="17">
        <v>0</v>
      </c>
      <c r="X603" s="17">
        <v>0</v>
      </c>
      <c r="Y603" s="17">
        <v>0</v>
      </c>
      <c r="Z603" s="17">
        <v>0</v>
      </c>
      <c r="AA603" s="17">
        <v>0</v>
      </c>
      <c r="AB603" s="17">
        <v>0</v>
      </c>
      <c r="AC603" s="17">
        <v>3819691</v>
      </c>
    </row>
    <row r="604" spans="1:29" x14ac:dyDescent="0.3">
      <c r="A604" s="15" t="s">
        <v>1201</v>
      </c>
      <c r="B604" s="14" t="s">
        <v>1202</v>
      </c>
      <c r="C604" s="14">
        <v>1</v>
      </c>
      <c r="D604" s="14">
        <v>0</v>
      </c>
      <c r="E604" s="17">
        <v>1603846</v>
      </c>
      <c r="F604" s="17">
        <v>0</v>
      </c>
      <c r="G604" s="17">
        <v>110011</v>
      </c>
      <c r="H604" s="17">
        <v>0</v>
      </c>
      <c r="I604" s="17">
        <v>58702</v>
      </c>
      <c r="J604" s="17">
        <v>58473</v>
      </c>
      <c r="K604" s="17">
        <v>0</v>
      </c>
      <c r="L604" s="17">
        <v>0</v>
      </c>
      <c r="M604" s="17">
        <v>0</v>
      </c>
      <c r="N604" s="17">
        <v>0</v>
      </c>
      <c r="O604" s="17">
        <v>0</v>
      </c>
      <c r="P604" s="17">
        <v>448115</v>
      </c>
      <c r="Q604" s="17">
        <v>0</v>
      </c>
      <c r="R604" s="17">
        <v>19242</v>
      </c>
      <c r="S604" s="17">
        <v>9902</v>
      </c>
      <c r="T604" s="17">
        <v>4131</v>
      </c>
      <c r="U604" s="17">
        <v>38620</v>
      </c>
      <c r="V604" s="17">
        <v>0</v>
      </c>
      <c r="W604" s="17">
        <v>0</v>
      </c>
      <c r="X604" s="17">
        <v>0</v>
      </c>
      <c r="Y604" s="17">
        <v>0</v>
      </c>
      <c r="Z604" s="17">
        <v>0</v>
      </c>
      <c r="AA604" s="17">
        <v>0</v>
      </c>
      <c r="AB604" s="17">
        <v>0</v>
      </c>
      <c r="AC604" s="17">
        <v>2351042</v>
      </c>
    </row>
    <row r="605" spans="1:29" x14ac:dyDescent="0.3">
      <c r="A605" s="15" t="s">
        <v>1203</v>
      </c>
      <c r="B605" s="14" t="s">
        <v>1204</v>
      </c>
      <c r="C605" s="14">
        <v>1</v>
      </c>
      <c r="D605" s="14">
        <v>0</v>
      </c>
      <c r="E605" s="17">
        <v>6561698</v>
      </c>
      <c r="F605" s="17">
        <v>0</v>
      </c>
      <c r="G605" s="17">
        <v>97741</v>
      </c>
      <c r="H605" s="17">
        <v>0</v>
      </c>
      <c r="I605" s="17">
        <v>796797</v>
      </c>
      <c r="J605" s="17">
        <v>673201</v>
      </c>
      <c r="K605" s="17">
        <v>0</v>
      </c>
      <c r="L605" s="17">
        <v>0</v>
      </c>
      <c r="M605" s="17">
        <v>0</v>
      </c>
      <c r="N605" s="17">
        <v>0</v>
      </c>
      <c r="O605" s="17">
        <v>0</v>
      </c>
      <c r="P605" s="17">
        <v>369750</v>
      </c>
      <c r="Q605" s="17">
        <v>27349</v>
      </c>
      <c r="R605" s="17">
        <v>125293</v>
      </c>
      <c r="S605" s="17">
        <v>9827</v>
      </c>
      <c r="T605" s="17">
        <v>4100</v>
      </c>
      <c r="U605" s="17">
        <v>40600</v>
      </c>
      <c r="V605" s="17">
        <v>2873</v>
      </c>
      <c r="W605" s="17">
        <v>0</v>
      </c>
      <c r="X605" s="17">
        <v>37800</v>
      </c>
      <c r="Y605" s="17">
        <v>0</v>
      </c>
      <c r="Z605" s="17">
        <v>0</v>
      </c>
      <c r="AA605" s="17">
        <v>0</v>
      </c>
      <c r="AB605" s="17">
        <v>0</v>
      </c>
      <c r="AC605" s="17">
        <v>8747029</v>
      </c>
    </row>
    <row r="606" spans="1:29" x14ac:dyDescent="0.3">
      <c r="A606" s="15" t="s">
        <v>1205</v>
      </c>
      <c r="B606" s="14" t="s">
        <v>1206</v>
      </c>
      <c r="C606" s="14">
        <v>1</v>
      </c>
      <c r="D606" s="14">
        <v>0</v>
      </c>
      <c r="E606" s="17">
        <v>18258366</v>
      </c>
      <c r="F606" s="17">
        <v>0</v>
      </c>
      <c r="G606" s="17">
        <v>405813</v>
      </c>
      <c r="H606" s="17">
        <v>57930</v>
      </c>
      <c r="I606" s="17">
        <v>2174005</v>
      </c>
      <c r="J606" s="17">
        <v>4341128</v>
      </c>
      <c r="K606" s="17">
        <v>0</v>
      </c>
      <c r="L606" s="17">
        <v>0</v>
      </c>
      <c r="M606" s="17">
        <v>0</v>
      </c>
      <c r="N606" s="17">
        <v>0</v>
      </c>
      <c r="O606" s="17">
        <v>0</v>
      </c>
      <c r="P606" s="17">
        <v>1704245</v>
      </c>
      <c r="Q606" s="17">
        <v>281986</v>
      </c>
      <c r="R606" s="17">
        <v>541139</v>
      </c>
      <c r="S606" s="17">
        <v>46648</v>
      </c>
      <c r="T606" s="17">
        <v>19463</v>
      </c>
      <c r="U606" s="17">
        <v>185643</v>
      </c>
      <c r="V606" s="17">
        <v>48757</v>
      </c>
      <c r="W606" s="17">
        <v>0</v>
      </c>
      <c r="X606" s="17">
        <v>339360</v>
      </c>
      <c r="Y606" s="17">
        <v>0</v>
      </c>
      <c r="Z606" s="17">
        <v>0</v>
      </c>
      <c r="AA606" s="17">
        <v>0</v>
      </c>
      <c r="AB606" s="17">
        <v>0</v>
      </c>
      <c r="AC606" s="17">
        <v>28404483</v>
      </c>
    </row>
    <row r="607" spans="1:29" x14ac:dyDescent="0.3">
      <c r="A607" s="15" t="s">
        <v>1207</v>
      </c>
      <c r="B607" s="14" t="s">
        <v>1208</v>
      </c>
      <c r="C607" s="14">
        <v>1</v>
      </c>
      <c r="D607" s="14">
        <v>0</v>
      </c>
      <c r="E607" s="17">
        <v>1510679</v>
      </c>
      <c r="F607" s="17">
        <v>0</v>
      </c>
      <c r="G607" s="17">
        <v>70000</v>
      </c>
      <c r="H607" s="17">
        <v>0</v>
      </c>
      <c r="I607" s="17">
        <v>41663</v>
      </c>
      <c r="J607" s="17">
        <v>63117</v>
      </c>
      <c r="K607" s="17">
        <v>0</v>
      </c>
      <c r="L607" s="17">
        <v>0</v>
      </c>
      <c r="M607" s="17">
        <v>0</v>
      </c>
      <c r="N607" s="17">
        <v>0</v>
      </c>
      <c r="O607" s="17">
        <v>0</v>
      </c>
      <c r="P607" s="17">
        <v>148307</v>
      </c>
      <c r="Q607" s="17">
        <v>35907</v>
      </c>
      <c r="R607" s="17">
        <v>71176</v>
      </c>
      <c r="S607" s="17">
        <v>2487</v>
      </c>
      <c r="T607" s="17">
        <v>1038</v>
      </c>
      <c r="U607" s="17">
        <v>16310</v>
      </c>
      <c r="V607" s="17">
        <v>2410</v>
      </c>
      <c r="W607" s="17">
        <v>0</v>
      </c>
      <c r="X607" s="17">
        <v>0</v>
      </c>
      <c r="Y607" s="17">
        <v>0</v>
      </c>
      <c r="Z607" s="17">
        <v>0</v>
      </c>
      <c r="AA607" s="17">
        <v>0</v>
      </c>
      <c r="AB607" s="17">
        <v>0</v>
      </c>
      <c r="AC607" s="17">
        <v>1963094</v>
      </c>
    </row>
    <row r="608" spans="1:29" x14ac:dyDescent="0.3">
      <c r="A608" s="15" t="s">
        <v>1209</v>
      </c>
      <c r="B608" s="14" t="s">
        <v>1210</v>
      </c>
      <c r="C608" s="14">
        <v>1</v>
      </c>
      <c r="D608" s="14">
        <v>0</v>
      </c>
      <c r="E608" s="17">
        <v>9330353</v>
      </c>
      <c r="F608" s="17">
        <v>0</v>
      </c>
      <c r="G608" s="17">
        <v>462680</v>
      </c>
      <c r="H608" s="17">
        <v>8106</v>
      </c>
      <c r="I608" s="17">
        <v>672779</v>
      </c>
      <c r="J608" s="17">
        <v>1331055</v>
      </c>
      <c r="K608" s="17">
        <v>0</v>
      </c>
      <c r="L608" s="17">
        <v>0</v>
      </c>
      <c r="M608" s="17">
        <v>0</v>
      </c>
      <c r="N608" s="17">
        <v>0</v>
      </c>
      <c r="O608" s="17">
        <v>0</v>
      </c>
      <c r="P608" s="17">
        <v>574957</v>
      </c>
      <c r="Q608" s="17">
        <v>146236</v>
      </c>
      <c r="R608" s="17">
        <v>149934</v>
      </c>
      <c r="S608" s="17">
        <v>9767</v>
      </c>
      <c r="T608" s="17">
        <v>4075</v>
      </c>
      <c r="U608" s="17">
        <v>38387</v>
      </c>
      <c r="V608" s="17">
        <v>8694</v>
      </c>
      <c r="W608" s="17">
        <v>0</v>
      </c>
      <c r="X608" s="17">
        <v>61955</v>
      </c>
      <c r="Y608" s="17">
        <v>0</v>
      </c>
      <c r="Z608" s="17">
        <v>0</v>
      </c>
      <c r="AA608" s="17">
        <v>0</v>
      </c>
      <c r="AB608" s="17">
        <v>0</v>
      </c>
      <c r="AC608" s="17">
        <v>12798978</v>
      </c>
    </row>
    <row r="609" spans="1:29" x14ac:dyDescent="0.3">
      <c r="A609" s="15" t="s">
        <v>1211</v>
      </c>
      <c r="B609" s="14" t="s">
        <v>1212</v>
      </c>
      <c r="C609" s="14">
        <v>1</v>
      </c>
      <c r="D609" s="14">
        <v>0</v>
      </c>
      <c r="E609" s="17">
        <v>5833731</v>
      </c>
      <c r="F609" s="17">
        <v>0</v>
      </c>
      <c r="G609" s="17">
        <v>0</v>
      </c>
      <c r="H609" s="17">
        <v>0</v>
      </c>
      <c r="I609" s="17">
        <v>545943</v>
      </c>
      <c r="J609" s="17">
        <v>595059</v>
      </c>
      <c r="K609" s="17">
        <v>0</v>
      </c>
      <c r="L609" s="17">
        <v>0</v>
      </c>
      <c r="M609" s="17">
        <v>0</v>
      </c>
      <c r="N609" s="17">
        <v>0</v>
      </c>
      <c r="O609" s="17">
        <v>0</v>
      </c>
      <c r="P609" s="17">
        <v>581906</v>
      </c>
      <c r="Q609" s="17">
        <v>190026</v>
      </c>
      <c r="R609" s="17">
        <v>136305</v>
      </c>
      <c r="S609" s="17">
        <v>6906</v>
      </c>
      <c r="T609" s="17">
        <v>2881</v>
      </c>
      <c r="U609" s="17">
        <v>27086</v>
      </c>
      <c r="V609" s="17">
        <v>7374</v>
      </c>
      <c r="W609" s="17">
        <v>0</v>
      </c>
      <c r="X609" s="17">
        <v>152960</v>
      </c>
      <c r="Y609" s="17">
        <v>0</v>
      </c>
      <c r="Z609" s="17">
        <v>0</v>
      </c>
      <c r="AA609" s="17">
        <v>0</v>
      </c>
      <c r="AB609" s="17">
        <v>0</v>
      </c>
      <c r="AC609" s="17">
        <v>8080177</v>
      </c>
    </row>
    <row r="610" spans="1:29" x14ac:dyDescent="0.3">
      <c r="A610" s="15" t="s">
        <v>1213</v>
      </c>
      <c r="B610" s="14" t="s">
        <v>1214</v>
      </c>
      <c r="C610" s="14">
        <v>1</v>
      </c>
      <c r="D610" s="14">
        <v>0</v>
      </c>
      <c r="E610" s="17">
        <v>4373958</v>
      </c>
      <c r="F610" s="17">
        <v>0</v>
      </c>
      <c r="G610" s="17">
        <v>202115</v>
      </c>
      <c r="H610" s="17">
        <v>3999</v>
      </c>
      <c r="I610" s="17">
        <v>638448</v>
      </c>
      <c r="J610" s="17">
        <v>334828</v>
      </c>
      <c r="K610" s="17">
        <v>0</v>
      </c>
      <c r="L610" s="17">
        <v>0</v>
      </c>
      <c r="M610" s="17">
        <v>0</v>
      </c>
      <c r="N610" s="17">
        <v>0</v>
      </c>
      <c r="O610" s="17">
        <v>0</v>
      </c>
      <c r="P610" s="17">
        <v>493273</v>
      </c>
      <c r="Q610" s="17">
        <v>99596</v>
      </c>
      <c r="R610" s="17">
        <v>107583</v>
      </c>
      <c r="S610" s="17">
        <v>6546</v>
      </c>
      <c r="T610" s="17">
        <v>2731</v>
      </c>
      <c r="U610" s="17">
        <v>25455</v>
      </c>
      <c r="V610" s="17">
        <v>6028</v>
      </c>
      <c r="W610" s="17">
        <v>0</v>
      </c>
      <c r="X610" s="17">
        <v>59347</v>
      </c>
      <c r="Y610" s="17">
        <v>0</v>
      </c>
      <c r="Z610" s="17">
        <v>0</v>
      </c>
      <c r="AA610" s="17">
        <v>0</v>
      </c>
      <c r="AB610" s="17">
        <v>0</v>
      </c>
      <c r="AC610" s="17">
        <v>6353907</v>
      </c>
    </row>
    <row r="611" spans="1:29" x14ac:dyDescent="0.3">
      <c r="A611" s="15" t="s">
        <v>1215</v>
      </c>
      <c r="B611" s="14" t="s">
        <v>1216</v>
      </c>
      <c r="C611" s="14">
        <v>1</v>
      </c>
      <c r="D611" s="14">
        <v>1</v>
      </c>
      <c r="E611" s="17">
        <v>5272590</v>
      </c>
      <c r="F611" s="17">
        <v>0</v>
      </c>
      <c r="G611" s="17">
        <v>0</v>
      </c>
      <c r="H611" s="17">
        <v>4607</v>
      </c>
      <c r="I611" s="17">
        <v>171216</v>
      </c>
      <c r="J611" s="17">
        <v>880559</v>
      </c>
      <c r="K611" s="17">
        <v>0</v>
      </c>
      <c r="L611" s="17">
        <v>0</v>
      </c>
      <c r="M611" s="17">
        <v>0</v>
      </c>
      <c r="N611" s="17">
        <v>0</v>
      </c>
      <c r="O611" s="17">
        <v>0</v>
      </c>
      <c r="P611" s="17">
        <v>797580</v>
      </c>
      <c r="Q611" s="17">
        <v>301743</v>
      </c>
      <c r="R611" s="17">
        <v>0</v>
      </c>
      <c r="S611" s="17">
        <v>5782</v>
      </c>
      <c r="T611" s="17">
        <v>2413</v>
      </c>
      <c r="U611" s="17">
        <v>22193</v>
      </c>
      <c r="V611" s="17">
        <v>7641</v>
      </c>
      <c r="W611" s="17">
        <v>0</v>
      </c>
      <c r="X611" s="17">
        <v>103164</v>
      </c>
      <c r="Y611" s="17">
        <v>0</v>
      </c>
      <c r="Z611" s="17">
        <v>0</v>
      </c>
      <c r="AA611" s="17">
        <v>0</v>
      </c>
      <c r="AB611" s="17">
        <v>0</v>
      </c>
      <c r="AC611" s="17">
        <v>7569488</v>
      </c>
    </row>
    <row r="612" spans="1:29" x14ac:dyDescent="0.3">
      <c r="A612" s="15" t="s">
        <v>1217</v>
      </c>
      <c r="B612" s="14" t="s">
        <v>1218</v>
      </c>
      <c r="C612" s="14">
        <v>1</v>
      </c>
      <c r="D612" s="14">
        <v>0</v>
      </c>
      <c r="E612" s="17">
        <v>14202009</v>
      </c>
      <c r="F612" s="17">
        <v>0</v>
      </c>
      <c r="G612" s="17">
        <v>0</v>
      </c>
      <c r="H612" s="17">
        <v>11690</v>
      </c>
      <c r="I612" s="17">
        <v>1536133</v>
      </c>
      <c r="J612" s="17">
        <v>2090643</v>
      </c>
      <c r="K612" s="17">
        <v>0</v>
      </c>
      <c r="L612" s="17">
        <v>0</v>
      </c>
      <c r="M612" s="17">
        <v>0</v>
      </c>
      <c r="N612" s="17">
        <v>0</v>
      </c>
      <c r="O612" s="17">
        <v>0</v>
      </c>
      <c r="P612" s="17">
        <v>1062448</v>
      </c>
      <c r="Q612" s="17">
        <v>547678</v>
      </c>
      <c r="R612" s="17">
        <v>375762</v>
      </c>
      <c r="S612" s="17">
        <v>15714</v>
      </c>
      <c r="T612" s="17">
        <v>6556</v>
      </c>
      <c r="U612" s="17">
        <v>56153</v>
      </c>
      <c r="V612" s="17">
        <v>19623</v>
      </c>
      <c r="W612" s="17">
        <v>0</v>
      </c>
      <c r="X612" s="17">
        <v>126560</v>
      </c>
      <c r="Y612" s="17">
        <v>0</v>
      </c>
      <c r="Z612" s="17">
        <v>0</v>
      </c>
      <c r="AA612" s="17">
        <v>0</v>
      </c>
      <c r="AB612" s="17">
        <v>0</v>
      </c>
      <c r="AC612" s="17">
        <v>20050969</v>
      </c>
    </row>
    <row r="613" spans="1:29" x14ac:dyDescent="0.3">
      <c r="A613" s="15" t="s">
        <v>1219</v>
      </c>
      <c r="B613" s="14" t="s">
        <v>1220</v>
      </c>
      <c r="C613" s="14">
        <v>1</v>
      </c>
      <c r="D613" s="14">
        <v>0</v>
      </c>
      <c r="E613" s="17">
        <v>7578231</v>
      </c>
      <c r="F613" s="17">
        <v>0</v>
      </c>
      <c r="G613" s="17">
        <v>0</v>
      </c>
      <c r="H613" s="17">
        <v>5857</v>
      </c>
      <c r="I613" s="17">
        <v>791061</v>
      </c>
      <c r="J613" s="17">
        <v>989534</v>
      </c>
      <c r="K613" s="17">
        <v>0</v>
      </c>
      <c r="L613" s="17">
        <v>0</v>
      </c>
      <c r="M613" s="17">
        <v>0</v>
      </c>
      <c r="N613" s="17">
        <v>0</v>
      </c>
      <c r="O613" s="17">
        <v>0</v>
      </c>
      <c r="P613" s="17">
        <v>615590</v>
      </c>
      <c r="Q613" s="17">
        <v>160293</v>
      </c>
      <c r="R613" s="17">
        <v>207972</v>
      </c>
      <c r="S613" s="17">
        <v>13437</v>
      </c>
      <c r="T613" s="17">
        <v>5606</v>
      </c>
      <c r="U613" s="17">
        <v>52134</v>
      </c>
      <c r="V613" s="17">
        <v>14218</v>
      </c>
      <c r="W613" s="17">
        <v>0</v>
      </c>
      <c r="X613" s="17">
        <v>256060</v>
      </c>
      <c r="Y613" s="17">
        <v>0</v>
      </c>
      <c r="Z613" s="17">
        <v>0</v>
      </c>
      <c r="AA613" s="17">
        <v>0</v>
      </c>
      <c r="AB613" s="17">
        <v>0</v>
      </c>
      <c r="AC613" s="17">
        <v>10689993</v>
      </c>
    </row>
    <row r="614" spans="1:29" x14ac:dyDescent="0.3">
      <c r="A614" s="15" t="s">
        <v>1221</v>
      </c>
      <c r="B614" s="14" t="s">
        <v>1222</v>
      </c>
      <c r="C614" s="14">
        <v>1</v>
      </c>
      <c r="D614" s="14">
        <v>0</v>
      </c>
      <c r="E614" s="17">
        <v>5109400</v>
      </c>
      <c r="F614" s="17">
        <v>0</v>
      </c>
      <c r="G614" s="17">
        <v>138624</v>
      </c>
      <c r="H614" s="17">
        <v>7546</v>
      </c>
      <c r="I614" s="17">
        <v>891706</v>
      </c>
      <c r="J614" s="17">
        <v>1472229</v>
      </c>
      <c r="K614" s="17">
        <v>0</v>
      </c>
      <c r="L614" s="17">
        <v>0</v>
      </c>
      <c r="M614" s="17">
        <v>0</v>
      </c>
      <c r="N614" s="17">
        <v>0</v>
      </c>
      <c r="O614" s="17">
        <v>0</v>
      </c>
      <c r="P614" s="17">
        <v>677295</v>
      </c>
      <c r="Q614" s="17">
        <v>79063</v>
      </c>
      <c r="R614" s="17">
        <v>76024</v>
      </c>
      <c r="S614" s="17">
        <v>5573</v>
      </c>
      <c r="T614" s="17">
        <v>2325</v>
      </c>
      <c r="U614" s="17">
        <v>22252</v>
      </c>
      <c r="V614" s="17">
        <v>6697</v>
      </c>
      <c r="W614" s="17">
        <v>0</v>
      </c>
      <c r="X614" s="17">
        <v>73309</v>
      </c>
      <c r="Y614" s="17">
        <v>0</v>
      </c>
      <c r="Z614" s="17">
        <v>0</v>
      </c>
      <c r="AA614" s="17">
        <v>0</v>
      </c>
      <c r="AB614" s="17">
        <v>0</v>
      </c>
      <c r="AC614" s="17">
        <v>8562043</v>
      </c>
    </row>
    <row r="615" spans="1:29" x14ac:dyDescent="0.3">
      <c r="A615" s="15" t="s">
        <v>1223</v>
      </c>
      <c r="B615" s="14" t="s">
        <v>1224</v>
      </c>
      <c r="C615" s="14">
        <v>1</v>
      </c>
      <c r="D615" s="14">
        <v>0</v>
      </c>
      <c r="E615" s="17">
        <v>24993013</v>
      </c>
      <c r="F615" s="17">
        <v>0</v>
      </c>
      <c r="G615" s="17">
        <v>0</v>
      </c>
      <c r="H615" s="17">
        <v>0</v>
      </c>
      <c r="I615" s="17">
        <v>2448239</v>
      </c>
      <c r="J615" s="17">
        <v>3955562</v>
      </c>
      <c r="K615" s="17">
        <v>0</v>
      </c>
      <c r="L615" s="17">
        <v>0</v>
      </c>
      <c r="M615" s="17">
        <v>0</v>
      </c>
      <c r="N615" s="17">
        <v>0</v>
      </c>
      <c r="O615" s="17">
        <v>0</v>
      </c>
      <c r="P615" s="17">
        <v>1887445</v>
      </c>
      <c r="Q615" s="17">
        <v>524871</v>
      </c>
      <c r="R615" s="17">
        <v>638056</v>
      </c>
      <c r="S615" s="17">
        <v>34843</v>
      </c>
      <c r="T615" s="17">
        <v>14538</v>
      </c>
      <c r="U615" s="17">
        <v>134907</v>
      </c>
      <c r="V615" s="17">
        <v>43117</v>
      </c>
      <c r="W615" s="17">
        <v>0</v>
      </c>
      <c r="X615" s="17">
        <v>280301</v>
      </c>
      <c r="Y615" s="17">
        <v>0</v>
      </c>
      <c r="Z615" s="17">
        <v>0</v>
      </c>
      <c r="AA615" s="17">
        <v>0</v>
      </c>
      <c r="AB615" s="17">
        <v>0</v>
      </c>
      <c r="AC615" s="17">
        <v>34954892</v>
      </c>
    </row>
    <row r="616" spans="1:29" x14ac:dyDescent="0.3">
      <c r="A616" s="15" t="s">
        <v>1225</v>
      </c>
      <c r="B616" s="14" t="s">
        <v>1226</v>
      </c>
      <c r="C616" s="14">
        <v>1</v>
      </c>
      <c r="D616" s="14">
        <v>0</v>
      </c>
      <c r="E616" s="17">
        <v>298319</v>
      </c>
      <c r="F616" s="17">
        <v>0</v>
      </c>
      <c r="G616" s="17">
        <v>140955</v>
      </c>
      <c r="H616" s="17">
        <v>0</v>
      </c>
      <c r="I616" s="17">
        <v>10980</v>
      </c>
      <c r="J616" s="17">
        <v>0</v>
      </c>
      <c r="K616" s="17">
        <v>0</v>
      </c>
      <c r="L616" s="17">
        <v>0</v>
      </c>
      <c r="M616" s="17">
        <v>0</v>
      </c>
      <c r="N616" s="17">
        <v>0</v>
      </c>
      <c r="O616" s="17">
        <v>0</v>
      </c>
      <c r="P616" s="17">
        <v>64068</v>
      </c>
      <c r="Q616" s="17">
        <v>0</v>
      </c>
      <c r="R616" s="17">
        <v>0</v>
      </c>
      <c r="S616" s="17">
        <v>614</v>
      </c>
      <c r="T616" s="17">
        <v>256</v>
      </c>
      <c r="U616" s="17">
        <v>4019</v>
      </c>
      <c r="V616" s="17">
        <v>0</v>
      </c>
      <c r="W616" s="17">
        <v>0</v>
      </c>
      <c r="X616" s="17">
        <v>0</v>
      </c>
      <c r="Y616" s="17">
        <v>0</v>
      </c>
      <c r="Z616" s="17">
        <v>0</v>
      </c>
      <c r="AA616" s="17">
        <v>0</v>
      </c>
      <c r="AB616" s="17">
        <v>0</v>
      </c>
      <c r="AC616" s="17">
        <v>519211</v>
      </c>
    </row>
    <row r="617" spans="1:29" x14ac:dyDescent="0.3">
      <c r="A617" s="15" t="s">
        <v>1227</v>
      </c>
      <c r="B617" s="14" t="s">
        <v>1228</v>
      </c>
      <c r="C617" s="14">
        <v>1</v>
      </c>
      <c r="D617" s="14">
        <v>0</v>
      </c>
      <c r="E617" s="17">
        <v>5730509</v>
      </c>
      <c r="F617" s="17">
        <v>0</v>
      </c>
      <c r="G617" s="17">
        <v>127523</v>
      </c>
      <c r="H617" s="17">
        <v>4828</v>
      </c>
      <c r="I617" s="17">
        <v>825496</v>
      </c>
      <c r="J617" s="17">
        <v>207767</v>
      </c>
      <c r="K617" s="17">
        <v>0</v>
      </c>
      <c r="L617" s="17">
        <v>0</v>
      </c>
      <c r="M617" s="17">
        <v>0</v>
      </c>
      <c r="N617" s="17">
        <v>0</v>
      </c>
      <c r="O617" s="17">
        <v>0</v>
      </c>
      <c r="P617" s="17">
        <v>639005</v>
      </c>
      <c r="Q617" s="17">
        <v>76897</v>
      </c>
      <c r="R617" s="17">
        <v>36735</v>
      </c>
      <c r="S617" s="17">
        <v>8059</v>
      </c>
      <c r="T617" s="17">
        <v>3363</v>
      </c>
      <c r="U617" s="17">
        <v>31106</v>
      </c>
      <c r="V617" s="17">
        <v>8736</v>
      </c>
      <c r="W617" s="17">
        <v>0</v>
      </c>
      <c r="X617" s="17">
        <v>177140</v>
      </c>
      <c r="Y617" s="17">
        <v>0</v>
      </c>
      <c r="Z617" s="17">
        <v>0</v>
      </c>
      <c r="AA617" s="17">
        <v>0</v>
      </c>
      <c r="AB617" s="17">
        <v>0</v>
      </c>
      <c r="AC617" s="17">
        <v>7877164</v>
      </c>
    </row>
    <row r="618" spans="1:29" x14ac:dyDescent="0.3">
      <c r="A618" s="15" t="s">
        <v>1229</v>
      </c>
      <c r="B618" s="14" t="s">
        <v>1230</v>
      </c>
      <c r="C618" s="14">
        <v>1</v>
      </c>
      <c r="D618" s="14">
        <v>0</v>
      </c>
      <c r="E618" s="17">
        <v>8370455</v>
      </c>
      <c r="F618" s="17">
        <v>0</v>
      </c>
      <c r="G618" s="17">
        <v>0</v>
      </c>
      <c r="H618" s="17">
        <v>5021</v>
      </c>
      <c r="I618" s="17">
        <v>1154390</v>
      </c>
      <c r="J618" s="17">
        <v>2305668</v>
      </c>
      <c r="K618" s="17">
        <v>0</v>
      </c>
      <c r="L618" s="17">
        <v>0</v>
      </c>
      <c r="M618" s="17">
        <v>0</v>
      </c>
      <c r="N618" s="17">
        <v>0</v>
      </c>
      <c r="O618" s="17">
        <v>0</v>
      </c>
      <c r="P618" s="17">
        <v>769604</v>
      </c>
      <c r="Q618" s="17">
        <v>82109</v>
      </c>
      <c r="R618" s="17">
        <v>107409</v>
      </c>
      <c r="S618" s="17">
        <v>12359</v>
      </c>
      <c r="T618" s="17">
        <v>5156</v>
      </c>
      <c r="U618" s="17">
        <v>47940</v>
      </c>
      <c r="V618" s="17">
        <v>13456</v>
      </c>
      <c r="W618" s="17">
        <v>0</v>
      </c>
      <c r="X618" s="17">
        <v>61200</v>
      </c>
      <c r="Y618" s="17">
        <v>0</v>
      </c>
      <c r="Z618" s="17">
        <v>0</v>
      </c>
      <c r="AA618" s="17">
        <v>0</v>
      </c>
      <c r="AB618" s="17">
        <v>0</v>
      </c>
      <c r="AC618" s="17">
        <v>12934767</v>
      </c>
    </row>
    <row r="619" spans="1:29" x14ac:dyDescent="0.3">
      <c r="A619" s="15" t="s">
        <v>1231</v>
      </c>
      <c r="B619" s="14" t="s">
        <v>1232</v>
      </c>
      <c r="C619" s="14">
        <v>1</v>
      </c>
      <c r="D619" s="14">
        <v>0</v>
      </c>
      <c r="E619" s="17">
        <v>8177137</v>
      </c>
      <c r="F619" s="17">
        <v>0</v>
      </c>
      <c r="G619" s="17">
        <v>0</v>
      </c>
      <c r="H619" s="17">
        <v>0</v>
      </c>
      <c r="I619" s="17">
        <v>950272</v>
      </c>
      <c r="J619" s="17">
        <v>363149</v>
      </c>
      <c r="K619" s="17">
        <v>0</v>
      </c>
      <c r="L619" s="17">
        <v>0</v>
      </c>
      <c r="M619" s="17">
        <v>0</v>
      </c>
      <c r="N619" s="17">
        <v>0</v>
      </c>
      <c r="O619" s="17">
        <v>0</v>
      </c>
      <c r="P619" s="17">
        <v>601673</v>
      </c>
      <c r="Q619" s="17">
        <v>241487</v>
      </c>
      <c r="R619" s="17">
        <v>285831</v>
      </c>
      <c r="S619" s="17">
        <v>10636</v>
      </c>
      <c r="T619" s="17">
        <v>4438</v>
      </c>
      <c r="U619" s="17">
        <v>41824</v>
      </c>
      <c r="V619" s="17">
        <v>10429</v>
      </c>
      <c r="W619" s="17">
        <v>0</v>
      </c>
      <c r="X619" s="17">
        <v>263902</v>
      </c>
      <c r="Y619" s="17">
        <v>0</v>
      </c>
      <c r="Z619" s="17">
        <v>0</v>
      </c>
      <c r="AA619" s="17">
        <v>0</v>
      </c>
      <c r="AB619" s="17">
        <v>0</v>
      </c>
      <c r="AC619" s="17">
        <v>10950778</v>
      </c>
    </row>
    <row r="620" spans="1:29" x14ac:dyDescent="0.3">
      <c r="A620" s="15" t="s">
        <v>1233</v>
      </c>
      <c r="B620" s="14" t="s">
        <v>1234</v>
      </c>
      <c r="C620" s="14">
        <v>1</v>
      </c>
      <c r="D620" s="14">
        <v>0</v>
      </c>
      <c r="E620" s="17">
        <v>25081266</v>
      </c>
      <c r="F620" s="17">
        <v>0</v>
      </c>
      <c r="G620" s="17">
        <v>0</v>
      </c>
      <c r="H620" s="17">
        <v>0</v>
      </c>
      <c r="I620" s="17">
        <v>2099706</v>
      </c>
      <c r="J620" s="17">
        <v>4398572</v>
      </c>
      <c r="K620" s="17">
        <v>0</v>
      </c>
      <c r="L620" s="17">
        <v>0</v>
      </c>
      <c r="M620" s="17">
        <v>0</v>
      </c>
      <c r="N620" s="17">
        <v>0</v>
      </c>
      <c r="O620" s="17">
        <v>0</v>
      </c>
      <c r="P620" s="17">
        <v>5001837</v>
      </c>
      <c r="Q620" s="17">
        <v>1394969</v>
      </c>
      <c r="R620" s="17">
        <v>226010</v>
      </c>
      <c r="S620" s="17">
        <v>29151</v>
      </c>
      <c r="T620" s="17">
        <v>12163</v>
      </c>
      <c r="U620" s="17">
        <v>110792</v>
      </c>
      <c r="V620" s="17">
        <v>38993</v>
      </c>
      <c r="W620" s="17">
        <v>0</v>
      </c>
      <c r="X620" s="17">
        <v>305968</v>
      </c>
      <c r="Y620" s="17">
        <v>0</v>
      </c>
      <c r="Z620" s="17">
        <v>0</v>
      </c>
      <c r="AA620" s="17">
        <v>0</v>
      </c>
      <c r="AB620" s="17">
        <v>0</v>
      </c>
      <c r="AC620" s="17">
        <v>38699427</v>
      </c>
    </row>
    <row r="621" spans="1:29" x14ac:dyDescent="0.3">
      <c r="A621" s="15" t="s">
        <v>1235</v>
      </c>
      <c r="B621" s="14" t="s">
        <v>1236</v>
      </c>
      <c r="C621" s="14">
        <v>1</v>
      </c>
      <c r="D621" s="14">
        <v>0</v>
      </c>
      <c r="E621" s="17">
        <v>11759328</v>
      </c>
      <c r="F621" s="17">
        <v>0</v>
      </c>
      <c r="G621" s="17">
        <v>0</v>
      </c>
      <c r="H621" s="17">
        <v>21577</v>
      </c>
      <c r="I621" s="17">
        <v>1244801</v>
      </c>
      <c r="J621" s="17">
        <v>2314686</v>
      </c>
      <c r="K621" s="17">
        <v>0</v>
      </c>
      <c r="L621" s="17">
        <v>0</v>
      </c>
      <c r="M621" s="17">
        <v>0</v>
      </c>
      <c r="N621" s="17">
        <v>0</v>
      </c>
      <c r="O621" s="17">
        <v>0</v>
      </c>
      <c r="P621" s="17">
        <v>2267509</v>
      </c>
      <c r="Q621" s="17">
        <v>602495</v>
      </c>
      <c r="R621" s="17">
        <v>0</v>
      </c>
      <c r="S621" s="17">
        <v>11565</v>
      </c>
      <c r="T621" s="17">
        <v>4825</v>
      </c>
      <c r="U621" s="17">
        <v>49804</v>
      </c>
      <c r="V621" s="17">
        <v>15263</v>
      </c>
      <c r="W621" s="17">
        <v>0</v>
      </c>
      <c r="X621" s="17">
        <v>413887</v>
      </c>
      <c r="Y621" s="17">
        <v>0</v>
      </c>
      <c r="Z621" s="17">
        <v>0</v>
      </c>
      <c r="AA621" s="17">
        <v>0</v>
      </c>
      <c r="AB621" s="17">
        <v>0</v>
      </c>
      <c r="AC621" s="17">
        <v>18705740</v>
      </c>
    </row>
    <row r="622" spans="1:29" x14ac:dyDescent="0.3">
      <c r="A622" s="15" t="s">
        <v>1237</v>
      </c>
      <c r="B622" s="14" t="s">
        <v>1238</v>
      </c>
      <c r="C622" s="14">
        <v>1</v>
      </c>
      <c r="D622" s="14">
        <v>0</v>
      </c>
      <c r="E622" s="17">
        <v>12193510</v>
      </c>
      <c r="F622" s="17">
        <v>0</v>
      </c>
      <c r="G622" s="17">
        <v>0</v>
      </c>
      <c r="H622" s="17">
        <v>32</v>
      </c>
      <c r="I622" s="17">
        <v>1877865</v>
      </c>
      <c r="J622" s="17">
        <v>1689716</v>
      </c>
      <c r="K622" s="17">
        <v>0</v>
      </c>
      <c r="L622" s="17">
        <v>0</v>
      </c>
      <c r="M622" s="17">
        <v>0</v>
      </c>
      <c r="N622" s="17">
        <v>0</v>
      </c>
      <c r="O622" s="17">
        <v>0</v>
      </c>
      <c r="P622" s="17">
        <v>2222147</v>
      </c>
      <c r="Q622" s="17">
        <v>792003</v>
      </c>
      <c r="R622" s="17">
        <v>107402</v>
      </c>
      <c r="S622" s="17">
        <v>13063</v>
      </c>
      <c r="T622" s="17">
        <v>5450</v>
      </c>
      <c r="U622" s="17">
        <v>50911</v>
      </c>
      <c r="V622" s="17">
        <v>18042</v>
      </c>
      <c r="W622" s="17">
        <v>0</v>
      </c>
      <c r="X622" s="17">
        <v>746103</v>
      </c>
      <c r="Y622" s="17">
        <v>0</v>
      </c>
      <c r="Z622" s="17">
        <v>0</v>
      </c>
      <c r="AA622" s="17">
        <v>0</v>
      </c>
      <c r="AB622" s="17">
        <v>0</v>
      </c>
      <c r="AC622" s="17">
        <v>19716244</v>
      </c>
    </row>
    <row r="623" spans="1:29" x14ac:dyDescent="0.3">
      <c r="A623" s="15" t="s">
        <v>1239</v>
      </c>
      <c r="B623" s="14" t="s">
        <v>1240</v>
      </c>
      <c r="C623" s="14">
        <v>1</v>
      </c>
      <c r="D623" s="14">
        <v>0</v>
      </c>
      <c r="E623" s="17">
        <v>8717712</v>
      </c>
      <c r="F623" s="17">
        <v>0</v>
      </c>
      <c r="G623" s="17">
        <v>0</v>
      </c>
      <c r="H623" s="17">
        <v>0</v>
      </c>
      <c r="I623" s="17">
        <v>1232551</v>
      </c>
      <c r="J623" s="17">
        <v>944617</v>
      </c>
      <c r="K623" s="17">
        <v>0</v>
      </c>
      <c r="L623" s="17">
        <v>0</v>
      </c>
      <c r="M623" s="17">
        <v>0</v>
      </c>
      <c r="N623" s="17">
        <v>0</v>
      </c>
      <c r="O623" s="17">
        <v>0</v>
      </c>
      <c r="P623" s="17">
        <v>1779251</v>
      </c>
      <c r="Q623" s="17">
        <v>198369</v>
      </c>
      <c r="R623" s="17">
        <v>244992</v>
      </c>
      <c r="S623" s="17">
        <v>9512</v>
      </c>
      <c r="T623" s="17">
        <v>3969</v>
      </c>
      <c r="U623" s="17">
        <v>38620</v>
      </c>
      <c r="V623" s="17">
        <v>11679</v>
      </c>
      <c r="W623" s="17">
        <v>0</v>
      </c>
      <c r="X623" s="17">
        <v>93754</v>
      </c>
      <c r="Y623" s="17">
        <v>0</v>
      </c>
      <c r="Z623" s="17">
        <v>0</v>
      </c>
      <c r="AA623" s="17">
        <v>0</v>
      </c>
      <c r="AB623" s="17">
        <v>0</v>
      </c>
      <c r="AC623" s="17">
        <v>13275026</v>
      </c>
    </row>
    <row r="624" spans="1:29" x14ac:dyDescent="0.3">
      <c r="A624" s="15" t="s">
        <v>1241</v>
      </c>
      <c r="B624" s="14" t="s">
        <v>1242</v>
      </c>
      <c r="C624" s="14">
        <v>1</v>
      </c>
      <c r="D624" s="14">
        <v>0</v>
      </c>
      <c r="E624" s="17">
        <v>12249204</v>
      </c>
      <c r="F624" s="17">
        <v>0</v>
      </c>
      <c r="G624" s="17">
        <v>0</v>
      </c>
      <c r="H624" s="17">
        <v>9185</v>
      </c>
      <c r="I624" s="17">
        <v>1743754</v>
      </c>
      <c r="J624" s="17">
        <v>1181049</v>
      </c>
      <c r="K624" s="17">
        <v>0</v>
      </c>
      <c r="L624" s="17">
        <v>0</v>
      </c>
      <c r="M624" s="17">
        <v>0</v>
      </c>
      <c r="N624" s="17">
        <v>0</v>
      </c>
      <c r="O624" s="17">
        <v>0</v>
      </c>
      <c r="P624" s="17">
        <v>2080442</v>
      </c>
      <c r="Q624" s="17">
        <v>330755</v>
      </c>
      <c r="R624" s="17">
        <v>89429</v>
      </c>
      <c r="S624" s="17">
        <v>30619</v>
      </c>
      <c r="T624" s="17">
        <v>12775</v>
      </c>
      <c r="U624" s="17">
        <v>122034</v>
      </c>
      <c r="V624" s="17">
        <v>32795</v>
      </c>
      <c r="W624" s="17">
        <v>0</v>
      </c>
      <c r="X624" s="17">
        <v>142596</v>
      </c>
      <c r="Y624" s="17">
        <v>0</v>
      </c>
      <c r="Z624" s="17">
        <v>0</v>
      </c>
      <c r="AA624" s="17">
        <v>0</v>
      </c>
      <c r="AB624" s="17">
        <v>0</v>
      </c>
      <c r="AC624" s="17">
        <v>18024637</v>
      </c>
    </row>
    <row r="625" spans="1:29" x14ac:dyDescent="0.3">
      <c r="A625" s="15" t="s">
        <v>1243</v>
      </c>
      <c r="B625" s="14" t="s">
        <v>1244</v>
      </c>
      <c r="C625" s="14">
        <v>1</v>
      </c>
      <c r="D625" s="14">
        <v>0</v>
      </c>
      <c r="E625" s="17">
        <v>15145136</v>
      </c>
      <c r="F625" s="17">
        <v>0</v>
      </c>
      <c r="G625" s="17">
        <v>0</v>
      </c>
      <c r="H625" s="17">
        <v>3260</v>
      </c>
      <c r="I625" s="17">
        <v>2914746</v>
      </c>
      <c r="J625" s="17">
        <v>2377878</v>
      </c>
      <c r="K625" s="17">
        <v>0</v>
      </c>
      <c r="L625" s="17">
        <v>0</v>
      </c>
      <c r="M625" s="17">
        <v>0</v>
      </c>
      <c r="N625" s="17">
        <v>0</v>
      </c>
      <c r="O625" s="17">
        <v>0</v>
      </c>
      <c r="P625" s="17">
        <v>2630927</v>
      </c>
      <c r="Q625" s="17">
        <v>465978</v>
      </c>
      <c r="R625" s="17">
        <v>136974</v>
      </c>
      <c r="S625" s="17">
        <v>26545</v>
      </c>
      <c r="T625" s="17">
        <v>11075</v>
      </c>
      <c r="U625" s="17">
        <v>102986</v>
      </c>
      <c r="V625" s="17">
        <v>33791</v>
      </c>
      <c r="W625" s="17">
        <v>0</v>
      </c>
      <c r="X625" s="17">
        <v>180086</v>
      </c>
      <c r="Y625" s="17">
        <v>19986</v>
      </c>
      <c r="Z625" s="17">
        <v>0</v>
      </c>
      <c r="AA625" s="17">
        <v>0</v>
      </c>
      <c r="AB625" s="17">
        <v>0</v>
      </c>
      <c r="AC625" s="17">
        <v>24049368</v>
      </c>
    </row>
    <row r="626" spans="1:29" x14ac:dyDescent="0.3">
      <c r="A626" s="15" t="s">
        <v>1245</v>
      </c>
      <c r="B626" s="14" t="s">
        <v>1246</v>
      </c>
      <c r="C626" s="14">
        <v>1</v>
      </c>
      <c r="D626" s="14">
        <v>0</v>
      </c>
      <c r="E626" s="17">
        <v>6575878</v>
      </c>
      <c r="F626" s="17">
        <v>0</v>
      </c>
      <c r="G626" s="17">
        <v>0</v>
      </c>
      <c r="H626" s="17">
        <v>6007</v>
      </c>
      <c r="I626" s="17">
        <v>1136823</v>
      </c>
      <c r="J626" s="17">
        <v>1750673</v>
      </c>
      <c r="K626" s="17">
        <v>0</v>
      </c>
      <c r="L626" s="17">
        <v>0</v>
      </c>
      <c r="M626" s="17">
        <v>0</v>
      </c>
      <c r="N626" s="17">
        <v>0</v>
      </c>
      <c r="O626" s="17">
        <v>0</v>
      </c>
      <c r="P626" s="17">
        <v>1852681</v>
      </c>
      <c r="Q626" s="17">
        <v>156983</v>
      </c>
      <c r="R626" s="17">
        <v>127412</v>
      </c>
      <c r="S626" s="17">
        <v>12508</v>
      </c>
      <c r="T626" s="17">
        <v>5219</v>
      </c>
      <c r="U626" s="17">
        <v>50794</v>
      </c>
      <c r="V626" s="17">
        <v>16327</v>
      </c>
      <c r="W626" s="17">
        <v>0</v>
      </c>
      <c r="X626" s="17">
        <v>370597</v>
      </c>
      <c r="Y626" s="17">
        <v>0</v>
      </c>
      <c r="Z626" s="17">
        <v>0</v>
      </c>
      <c r="AA626" s="17">
        <v>0</v>
      </c>
      <c r="AB626" s="17">
        <v>0</v>
      </c>
      <c r="AC626" s="17">
        <v>12061902</v>
      </c>
    </row>
    <row r="627" spans="1:29" x14ac:dyDescent="0.3">
      <c r="A627" s="15" t="s">
        <v>1247</v>
      </c>
      <c r="B627" s="14" t="s">
        <v>1248</v>
      </c>
      <c r="C627" s="14">
        <v>1</v>
      </c>
      <c r="D627" s="14">
        <v>0</v>
      </c>
      <c r="E627" s="17">
        <v>12745269</v>
      </c>
      <c r="F627" s="17">
        <v>0</v>
      </c>
      <c r="G627" s="17">
        <v>400577</v>
      </c>
      <c r="H627" s="17">
        <v>0</v>
      </c>
      <c r="I627" s="17">
        <v>1379125</v>
      </c>
      <c r="J627" s="17">
        <v>1823498</v>
      </c>
      <c r="K627" s="17">
        <v>0</v>
      </c>
      <c r="L627" s="17">
        <v>0</v>
      </c>
      <c r="M627" s="17">
        <v>0</v>
      </c>
      <c r="N627" s="17">
        <v>0</v>
      </c>
      <c r="O627" s="17">
        <v>0</v>
      </c>
      <c r="P627" s="17">
        <v>2200489</v>
      </c>
      <c r="Q627" s="17">
        <v>413300</v>
      </c>
      <c r="R627" s="17">
        <v>71489</v>
      </c>
      <c r="S627" s="17">
        <v>14740</v>
      </c>
      <c r="T627" s="17">
        <v>6150</v>
      </c>
      <c r="U627" s="17">
        <v>58600</v>
      </c>
      <c r="V627" s="17">
        <v>18073</v>
      </c>
      <c r="W627" s="17">
        <v>0</v>
      </c>
      <c r="X627" s="17">
        <v>678386</v>
      </c>
      <c r="Y627" s="17">
        <v>1960</v>
      </c>
      <c r="Z627" s="17">
        <v>0</v>
      </c>
      <c r="AA627" s="17">
        <v>0</v>
      </c>
      <c r="AB627" s="17">
        <v>0</v>
      </c>
      <c r="AC627" s="17">
        <v>19811656</v>
      </c>
    </row>
    <row r="628" spans="1:29" x14ac:dyDescent="0.3">
      <c r="A628" s="15" t="s">
        <v>1249</v>
      </c>
      <c r="B628" s="14" t="s">
        <v>1250</v>
      </c>
      <c r="C628" s="14">
        <v>1</v>
      </c>
      <c r="D628" s="14">
        <v>0</v>
      </c>
      <c r="E628" s="17">
        <v>8577751</v>
      </c>
      <c r="F628" s="17">
        <v>0</v>
      </c>
      <c r="G628" s="17">
        <v>0</v>
      </c>
      <c r="H628" s="17">
        <v>0</v>
      </c>
      <c r="I628" s="17">
        <v>1298999</v>
      </c>
      <c r="J628" s="17">
        <v>1685545</v>
      </c>
      <c r="K628" s="17">
        <v>0</v>
      </c>
      <c r="L628" s="17">
        <v>0</v>
      </c>
      <c r="M628" s="17">
        <v>0</v>
      </c>
      <c r="N628" s="17">
        <v>0</v>
      </c>
      <c r="O628" s="17">
        <v>0</v>
      </c>
      <c r="P628" s="17">
        <v>2406485</v>
      </c>
      <c r="Q628" s="17">
        <v>176058</v>
      </c>
      <c r="R628" s="17">
        <v>114971</v>
      </c>
      <c r="S628" s="17">
        <v>14755</v>
      </c>
      <c r="T628" s="17">
        <v>6156</v>
      </c>
      <c r="U628" s="17">
        <v>58250</v>
      </c>
      <c r="V628" s="17">
        <v>18736</v>
      </c>
      <c r="W628" s="17">
        <v>0</v>
      </c>
      <c r="X628" s="17">
        <v>169080</v>
      </c>
      <c r="Y628" s="17">
        <v>0</v>
      </c>
      <c r="Z628" s="17">
        <v>0</v>
      </c>
      <c r="AA628" s="17">
        <v>0</v>
      </c>
      <c r="AB628" s="17">
        <v>0</v>
      </c>
      <c r="AC628" s="17">
        <v>14526786</v>
      </c>
    </row>
    <row r="629" spans="1:29" x14ac:dyDescent="0.3">
      <c r="A629" s="15" t="s">
        <v>1251</v>
      </c>
      <c r="B629" s="14" t="s">
        <v>1252</v>
      </c>
      <c r="C629" s="14">
        <v>1</v>
      </c>
      <c r="D629" s="14">
        <v>0</v>
      </c>
      <c r="E629" s="17">
        <v>13319411</v>
      </c>
      <c r="F629" s="17">
        <v>0</v>
      </c>
      <c r="G629" s="17">
        <v>0</v>
      </c>
      <c r="H629" s="17">
        <v>24127</v>
      </c>
      <c r="I629" s="17">
        <v>1677840</v>
      </c>
      <c r="J629" s="17">
        <v>3325845</v>
      </c>
      <c r="K629" s="17">
        <v>182766</v>
      </c>
      <c r="L629" s="17">
        <v>0</v>
      </c>
      <c r="M629" s="17">
        <v>0</v>
      </c>
      <c r="N629" s="17">
        <v>0</v>
      </c>
      <c r="O629" s="17">
        <v>0</v>
      </c>
      <c r="P629" s="17">
        <v>2626941</v>
      </c>
      <c r="Q629" s="17">
        <v>515450</v>
      </c>
      <c r="R629" s="17">
        <v>120800</v>
      </c>
      <c r="S629" s="17">
        <v>16463</v>
      </c>
      <c r="T629" s="17">
        <v>6869</v>
      </c>
      <c r="U629" s="17">
        <v>63784</v>
      </c>
      <c r="V629" s="17">
        <v>17925</v>
      </c>
      <c r="W629" s="17">
        <v>0</v>
      </c>
      <c r="X629" s="17">
        <v>609588</v>
      </c>
      <c r="Y629" s="17">
        <v>0</v>
      </c>
      <c r="Z629" s="17">
        <v>0</v>
      </c>
      <c r="AA629" s="17">
        <v>0</v>
      </c>
      <c r="AB629" s="17">
        <v>0</v>
      </c>
      <c r="AC629" s="17">
        <v>22507809</v>
      </c>
    </row>
    <row r="630" spans="1:29" x14ac:dyDescent="0.3">
      <c r="A630" s="15" t="s">
        <v>1253</v>
      </c>
      <c r="B630" s="14" t="s">
        <v>1254</v>
      </c>
      <c r="C630" s="14">
        <v>1</v>
      </c>
      <c r="D630" s="14">
        <v>0</v>
      </c>
      <c r="E630" s="17">
        <v>11361477</v>
      </c>
      <c r="F630" s="17">
        <v>0</v>
      </c>
      <c r="G630" s="17">
        <v>0</v>
      </c>
      <c r="H630" s="17">
        <v>0</v>
      </c>
      <c r="I630" s="17">
        <v>1483437</v>
      </c>
      <c r="J630" s="17">
        <v>2638606</v>
      </c>
      <c r="K630" s="17">
        <v>0</v>
      </c>
      <c r="L630" s="17">
        <v>0</v>
      </c>
      <c r="M630" s="17">
        <v>0</v>
      </c>
      <c r="N630" s="17">
        <v>0</v>
      </c>
      <c r="O630" s="17">
        <v>0</v>
      </c>
      <c r="P630" s="17">
        <v>2068005</v>
      </c>
      <c r="Q630" s="17">
        <v>191300</v>
      </c>
      <c r="R630" s="17">
        <v>0</v>
      </c>
      <c r="S630" s="17">
        <v>11969</v>
      </c>
      <c r="T630" s="17">
        <v>4994</v>
      </c>
      <c r="U630" s="17">
        <v>46367</v>
      </c>
      <c r="V630" s="17">
        <v>15217</v>
      </c>
      <c r="W630" s="17">
        <v>0</v>
      </c>
      <c r="X630" s="17">
        <v>479828</v>
      </c>
      <c r="Y630" s="17">
        <v>0</v>
      </c>
      <c r="Z630" s="17">
        <v>0</v>
      </c>
      <c r="AA630" s="17">
        <v>0</v>
      </c>
      <c r="AB630" s="17">
        <v>0</v>
      </c>
      <c r="AC630" s="17">
        <v>18301200</v>
      </c>
    </row>
    <row r="631" spans="1:29" x14ac:dyDescent="0.3">
      <c r="A631" s="15" t="s">
        <v>1255</v>
      </c>
      <c r="B631" s="14" t="s">
        <v>1256</v>
      </c>
      <c r="C631" s="14">
        <v>1</v>
      </c>
      <c r="D631" s="14">
        <v>0</v>
      </c>
      <c r="E631" s="17">
        <v>4850392</v>
      </c>
      <c r="F631" s="17">
        <v>0</v>
      </c>
      <c r="G631" s="17">
        <v>100000</v>
      </c>
      <c r="H631" s="17">
        <v>11953</v>
      </c>
      <c r="I631" s="17">
        <v>1792791</v>
      </c>
      <c r="J631" s="17">
        <v>933116</v>
      </c>
      <c r="K631" s="17">
        <v>0</v>
      </c>
      <c r="L631" s="17">
        <v>0</v>
      </c>
      <c r="M631" s="17">
        <v>0</v>
      </c>
      <c r="N631" s="17">
        <v>0</v>
      </c>
      <c r="O631" s="17">
        <v>0</v>
      </c>
      <c r="P631" s="17">
        <v>1638094</v>
      </c>
      <c r="Q631" s="17">
        <v>64149</v>
      </c>
      <c r="R631" s="17">
        <v>170010</v>
      </c>
      <c r="S631" s="17">
        <v>50842</v>
      </c>
      <c r="T631" s="17">
        <v>21213</v>
      </c>
      <c r="U631" s="17">
        <v>179352</v>
      </c>
      <c r="V631" s="17">
        <v>17248</v>
      </c>
      <c r="W631" s="17">
        <v>0</v>
      </c>
      <c r="X631" s="17">
        <v>0</v>
      </c>
      <c r="Y631" s="17">
        <v>424</v>
      </c>
      <c r="Z631" s="17">
        <v>0</v>
      </c>
      <c r="AA631" s="17">
        <v>0</v>
      </c>
      <c r="AB631" s="17">
        <v>0</v>
      </c>
      <c r="AC631" s="17">
        <v>9829584</v>
      </c>
    </row>
    <row r="632" spans="1:29" x14ac:dyDescent="0.3">
      <c r="A632" s="15" t="s">
        <v>1257</v>
      </c>
      <c r="B632" s="14" t="s">
        <v>1258</v>
      </c>
      <c r="C632" s="14">
        <v>1</v>
      </c>
      <c r="D632" s="14">
        <v>0</v>
      </c>
      <c r="E632" s="17">
        <v>4915622</v>
      </c>
      <c r="F632" s="17">
        <v>0</v>
      </c>
      <c r="G632" s="17">
        <v>0</v>
      </c>
      <c r="H632" s="17">
        <v>0</v>
      </c>
      <c r="I632" s="17">
        <v>700852</v>
      </c>
      <c r="J632" s="17">
        <v>360067</v>
      </c>
      <c r="K632" s="17">
        <v>0</v>
      </c>
      <c r="L632" s="17">
        <v>0</v>
      </c>
      <c r="M632" s="17">
        <v>0</v>
      </c>
      <c r="N632" s="17">
        <v>0</v>
      </c>
      <c r="O632" s="17">
        <v>0</v>
      </c>
      <c r="P632" s="17">
        <v>1229250</v>
      </c>
      <c r="Q632" s="17">
        <v>147335</v>
      </c>
      <c r="R632" s="17">
        <v>205171</v>
      </c>
      <c r="S632" s="17">
        <v>62542</v>
      </c>
      <c r="T632" s="17">
        <v>26094</v>
      </c>
      <c r="U632" s="17">
        <v>248961</v>
      </c>
      <c r="V632" s="17">
        <v>0</v>
      </c>
      <c r="W632" s="17">
        <v>0</v>
      </c>
      <c r="X632" s="17">
        <v>54435</v>
      </c>
      <c r="Y632" s="17">
        <v>0</v>
      </c>
      <c r="Z632" s="17">
        <v>0</v>
      </c>
      <c r="AA632" s="17">
        <v>0</v>
      </c>
      <c r="AB632" s="17">
        <v>0</v>
      </c>
      <c r="AC632" s="17">
        <v>7950329</v>
      </c>
    </row>
    <row r="633" spans="1:29" x14ac:dyDescent="0.3">
      <c r="A633" s="15" t="s">
        <v>1259</v>
      </c>
      <c r="B633" s="14" t="s">
        <v>1260</v>
      </c>
      <c r="C633" s="14">
        <v>1</v>
      </c>
      <c r="D633" s="14">
        <v>0</v>
      </c>
      <c r="E633" s="17">
        <v>3431904</v>
      </c>
      <c r="F633" s="17">
        <v>0</v>
      </c>
      <c r="G633" s="17">
        <v>100000</v>
      </c>
      <c r="H633" s="17">
        <v>637</v>
      </c>
      <c r="I633" s="17">
        <v>979677</v>
      </c>
      <c r="J633" s="17">
        <v>1503736</v>
      </c>
      <c r="K633" s="17">
        <v>0</v>
      </c>
      <c r="L633" s="17">
        <v>0</v>
      </c>
      <c r="M633" s="17">
        <v>0</v>
      </c>
      <c r="N633" s="17">
        <v>0</v>
      </c>
      <c r="O633" s="17">
        <v>0</v>
      </c>
      <c r="P633" s="17">
        <v>590525</v>
      </c>
      <c r="Q633" s="17">
        <v>80793</v>
      </c>
      <c r="R633" s="17">
        <v>128971</v>
      </c>
      <c r="S633" s="17">
        <v>23294</v>
      </c>
      <c r="T633" s="17">
        <v>9719</v>
      </c>
      <c r="U633" s="17">
        <v>96054</v>
      </c>
      <c r="V633" s="17">
        <v>12381</v>
      </c>
      <c r="W633" s="17">
        <v>0</v>
      </c>
      <c r="X633" s="17">
        <v>194400</v>
      </c>
      <c r="Y633" s="17">
        <v>3952</v>
      </c>
      <c r="Z633" s="17">
        <v>0</v>
      </c>
      <c r="AA633" s="17">
        <v>0</v>
      </c>
      <c r="AB633" s="17">
        <v>0</v>
      </c>
      <c r="AC633" s="17">
        <v>7156043</v>
      </c>
    </row>
    <row r="634" spans="1:29" x14ac:dyDescent="0.3">
      <c r="A634" s="15" t="s">
        <v>1261</v>
      </c>
      <c r="B634" s="14" t="s">
        <v>1262</v>
      </c>
      <c r="C634" s="14">
        <v>1</v>
      </c>
      <c r="D634" s="14">
        <v>1</v>
      </c>
      <c r="E634" s="17">
        <v>6035432</v>
      </c>
      <c r="F634" s="17">
        <v>0</v>
      </c>
      <c r="G634" s="17">
        <v>349156</v>
      </c>
      <c r="H634" s="17">
        <v>0</v>
      </c>
      <c r="I634" s="17">
        <v>894913</v>
      </c>
      <c r="J634" s="17">
        <v>293420</v>
      </c>
      <c r="K634" s="17">
        <v>0</v>
      </c>
      <c r="L634" s="17">
        <v>0</v>
      </c>
      <c r="M634" s="17">
        <v>0</v>
      </c>
      <c r="N634" s="17">
        <v>0</v>
      </c>
      <c r="O634" s="17">
        <v>0</v>
      </c>
      <c r="P634" s="17">
        <v>836212</v>
      </c>
      <c r="Q634" s="17">
        <v>51441</v>
      </c>
      <c r="R634" s="17">
        <v>105656</v>
      </c>
      <c r="S634" s="17">
        <v>33915</v>
      </c>
      <c r="T634" s="17">
        <v>14150</v>
      </c>
      <c r="U634" s="17">
        <v>130480</v>
      </c>
      <c r="V634" s="17">
        <v>3397</v>
      </c>
      <c r="W634" s="17">
        <v>0</v>
      </c>
      <c r="X634" s="17">
        <v>183600</v>
      </c>
      <c r="Y634" s="17">
        <v>0</v>
      </c>
      <c r="Z634" s="17">
        <v>0</v>
      </c>
      <c r="AA634" s="17">
        <v>0</v>
      </c>
      <c r="AB634" s="17">
        <v>0</v>
      </c>
      <c r="AC634" s="17">
        <v>8931772</v>
      </c>
    </row>
    <row r="635" spans="1:29" x14ac:dyDescent="0.3">
      <c r="A635" s="15" t="s">
        <v>1263</v>
      </c>
      <c r="B635" s="14" t="s">
        <v>1264</v>
      </c>
      <c r="C635" s="14">
        <v>1</v>
      </c>
      <c r="D635" s="14">
        <v>0</v>
      </c>
      <c r="E635" s="17">
        <v>7436063</v>
      </c>
      <c r="F635" s="17">
        <v>0</v>
      </c>
      <c r="G635" s="17">
        <v>323759</v>
      </c>
      <c r="H635" s="17">
        <v>0</v>
      </c>
      <c r="I635" s="17">
        <v>605991</v>
      </c>
      <c r="J635" s="17">
        <v>1920659</v>
      </c>
      <c r="K635" s="17">
        <v>0</v>
      </c>
      <c r="L635" s="17">
        <v>0</v>
      </c>
      <c r="M635" s="17">
        <v>0</v>
      </c>
      <c r="N635" s="17">
        <v>0</v>
      </c>
      <c r="O635" s="17">
        <v>0</v>
      </c>
      <c r="P635" s="17">
        <v>1505061</v>
      </c>
      <c r="Q635" s="17">
        <v>128865</v>
      </c>
      <c r="R635" s="17">
        <v>194819</v>
      </c>
      <c r="S635" s="17">
        <v>50602</v>
      </c>
      <c r="T635" s="17">
        <v>21113</v>
      </c>
      <c r="U635" s="17">
        <v>190012</v>
      </c>
      <c r="V635" s="17">
        <v>22153</v>
      </c>
      <c r="W635" s="17">
        <v>0</v>
      </c>
      <c r="X635" s="17">
        <v>405000</v>
      </c>
      <c r="Y635" s="17">
        <v>0</v>
      </c>
      <c r="Z635" s="17">
        <v>0</v>
      </c>
      <c r="AA635" s="17">
        <v>0</v>
      </c>
      <c r="AB635" s="17">
        <v>0</v>
      </c>
      <c r="AC635" s="17">
        <v>12804097</v>
      </c>
    </row>
    <row r="636" spans="1:29" x14ac:dyDescent="0.3">
      <c r="A636" s="15" t="s">
        <v>1265</v>
      </c>
      <c r="B636" s="14" t="s">
        <v>1266</v>
      </c>
      <c r="C636" s="14">
        <v>1</v>
      </c>
      <c r="D636" s="14">
        <v>0</v>
      </c>
      <c r="E636" s="17">
        <v>2446245</v>
      </c>
      <c r="F636" s="17">
        <v>0</v>
      </c>
      <c r="G636" s="17">
        <v>100000</v>
      </c>
      <c r="H636" s="17">
        <v>0</v>
      </c>
      <c r="I636" s="17">
        <v>291152</v>
      </c>
      <c r="J636" s="17">
        <v>476345</v>
      </c>
      <c r="K636" s="17">
        <v>0</v>
      </c>
      <c r="L636" s="17">
        <v>0</v>
      </c>
      <c r="M636" s="17">
        <v>0</v>
      </c>
      <c r="N636" s="17">
        <v>0</v>
      </c>
      <c r="O636" s="17">
        <v>0</v>
      </c>
      <c r="P636" s="17">
        <v>516169</v>
      </c>
      <c r="Q636" s="17">
        <v>115551</v>
      </c>
      <c r="R636" s="17">
        <v>128455</v>
      </c>
      <c r="S636" s="17">
        <v>16658</v>
      </c>
      <c r="T636" s="17">
        <v>6950</v>
      </c>
      <c r="U636" s="17">
        <v>70657</v>
      </c>
      <c r="V636" s="17">
        <v>7239</v>
      </c>
      <c r="W636" s="17">
        <v>0</v>
      </c>
      <c r="X636" s="17">
        <v>207900</v>
      </c>
      <c r="Y636" s="17">
        <v>7468</v>
      </c>
      <c r="Z636" s="17">
        <v>0</v>
      </c>
      <c r="AA636" s="17">
        <v>0</v>
      </c>
      <c r="AB636" s="17">
        <v>0</v>
      </c>
      <c r="AC636" s="17">
        <v>4390789</v>
      </c>
    </row>
    <row r="637" spans="1:29" x14ac:dyDescent="0.3">
      <c r="A637" s="15" t="s">
        <v>1267</v>
      </c>
      <c r="B637" s="14" t="s">
        <v>1268</v>
      </c>
      <c r="C637" s="14">
        <v>1</v>
      </c>
      <c r="D637" s="14">
        <v>0</v>
      </c>
      <c r="E637" s="17">
        <v>1171940</v>
      </c>
      <c r="F637" s="17">
        <v>0</v>
      </c>
      <c r="G637" s="17">
        <v>0</v>
      </c>
      <c r="H637" s="17">
        <v>0</v>
      </c>
      <c r="I637" s="17">
        <v>116230</v>
      </c>
      <c r="J637" s="17">
        <v>149810</v>
      </c>
      <c r="K637" s="17">
        <v>0</v>
      </c>
      <c r="L637" s="17">
        <v>0</v>
      </c>
      <c r="M637" s="17">
        <v>0</v>
      </c>
      <c r="N637" s="17">
        <v>0</v>
      </c>
      <c r="O637" s="17">
        <v>0</v>
      </c>
      <c r="P637" s="17">
        <v>629302</v>
      </c>
      <c r="Q637" s="17">
        <v>40800</v>
      </c>
      <c r="R637" s="17">
        <v>28075</v>
      </c>
      <c r="S637" s="17">
        <v>29451</v>
      </c>
      <c r="T637" s="17">
        <v>12288</v>
      </c>
      <c r="U637" s="17">
        <v>104384</v>
      </c>
      <c r="V637" s="17">
        <v>1475</v>
      </c>
      <c r="W637" s="17">
        <v>0</v>
      </c>
      <c r="X637" s="17">
        <v>0</v>
      </c>
      <c r="Y637" s="17">
        <v>9362</v>
      </c>
      <c r="Z637" s="17">
        <v>0</v>
      </c>
      <c r="AA637" s="17">
        <v>0</v>
      </c>
      <c r="AB637" s="17">
        <v>0</v>
      </c>
      <c r="AC637" s="17">
        <v>2293117</v>
      </c>
    </row>
    <row r="638" spans="1:29" x14ac:dyDescent="0.3">
      <c r="A638" s="15" t="s">
        <v>1269</v>
      </c>
      <c r="B638" s="14" t="s">
        <v>1270</v>
      </c>
      <c r="C638" s="14">
        <v>1</v>
      </c>
      <c r="D638" s="14">
        <v>0</v>
      </c>
      <c r="E638" s="17">
        <v>10125504</v>
      </c>
      <c r="F638" s="17">
        <v>0</v>
      </c>
      <c r="G638" s="17">
        <v>0</v>
      </c>
      <c r="H638" s="17">
        <v>0</v>
      </c>
      <c r="I638" s="17">
        <v>2260778</v>
      </c>
      <c r="J638" s="17">
        <v>703201</v>
      </c>
      <c r="K638" s="17">
        <v>0</v>
      </c>
      <c r="L638" s="17">
        <v>0</v>
      </c>
      <c r="M638" s="17">
        <v>0</v>
      </c>
      <c r="N638" s="17">
        <v>0</v>
      </c>
      <c r="O638" s="17">
        <v>0</v>
      </c>
      <c r="P638" s="17">
        <v>1130436</v>
      </c>
      <c r="Q638" s="17">
        <v>168657</v>
      </c>
      <c r="R638" s="17">
        <v>112732</v>
      </c>
      <c r="S638" s="17">
        <v>54093</v>
      </c>
      <c r="T638" s="17">
        <v>22569</v>
      </c>
      <c r="U638" s="17">
        <v>166071</v>
      </c>
      <c r="V638" s="17">
        <v>42382</v>
      </c>
      <c r="W638" s="17">
        <v>0</v>
      </c>
      <c r="X638" s="17">
        <v>439235</v>
      </c>
      <c r="Y638" s="17">
        <v>0</v>
      </c>
      <c r="Z638" s="17">
        <v>0</v>
      </c>
      <c r="AA638" s="17">
        <v>0</v>
      </c>
      <c r="AB638" s="17">
        <v>0</v>
      </c>
      <c r="AC638" s="17">
        <v>15225658</v>
      </c>
    </row>
    <row r="639" spans="1:29" x14ac:dyDescent="0.3">
      <c r="A639" s="15" t="s">
        <v>1271</v>
      </c>
      <c r="B639" s="14" t="s">
        <v>1272</v>
      </c>
      <c r="C639" s="14">
        <v>1</v>
      </c>
      <c r="D639" s="14">
        <v>0</v>
      </c>
      <c r="E639" s="17">
        <v>2786213</v>
      </c>
      <c r="F639" s="17">
        <v>0</v>
      </c>
      <c r="G639" s="17">
        <v>0</v>
      </c>
      <c r="H639" s="17">
        <v>0</v>
      </c>
      <c r="I639" s="17">
        <v>634394</v>
      </c>
      <c r="J639" s="17">
        <v>822293</v>
      </c>
      <c r="K639" s="17">
        <v>0</v>
      </c>
      <c r="L639" s="17">
        <v>0</v>
      </c>
      <c r="M639" s="17">
        <v>0</v>
      </c>
      <c r="N639" s="17">
        <v>0</v>
      </c>
      <c r="O639" s="17">
        <v>0</v>
      </c>
      <c r="P639" s="17">
        <v>524284</v>
      </c>
      <c r="Q639" s="17">
        <v>196014</v>
      </c>
      <c r="R639" s="17">
        <v>101347</v>
      </c>
      <c r="S639" s="17">
        <v>27204</v>
      </c>
      <c r="T639" s="17">
        <v>11350</v>
      </c>
      <c r="U639" s="17">
        <v>110384</v>
      </c>
      <c r="V639" s="17">
        <v>8526</v>
      </c>
      <c r="W639" s="17">
        <v>0</v>
      </c>
      <c r="X639" s="17">
        <v>0</v>
      </c>
      <c r="Y639" s="17">
        <v>6999</v>
      </c>
      <c r="Z639" s="17">
        <v>0</v>
      </c>
      <c r="AA639" s="17">
        <v>0</v>
      </c>
      <c r="AB639" s="17">
        <v>0</v>
      </c>
      <c r="AC639" s="17">
        <v>5229008</v>
      </c>
    </row>
    <row r="640" spans="1:29" x14ac:dyDescent="0.3">
      <c r="A640" s="15" t="s">
        <v>1273</v>
      </c>
      <c r="B640" s="14" t="s">
        <v>1274</v>
      </c>
      <c r="C640" s="14">
        <v>1</v>
      </c>
      <c r="D640" s="14">
        <v>0</v>
      </c>
      <c r="E640" s="17">
        <v>4070110</v>
      </c>
      <c r="F640" s="17">
        <v>0</v>
      </c>
      <c r="G640" s="17">
        <v>100000</v>
      </c>
      <c r="H640" s="17">
        <v>0</v>
      </c>
      <c r="I640" s="17">
        <v>493103</v>
      </c>
      <c r="J640" s="17">
        <v>964611</v>
      </c>
      <c r="K640" s="17">
        <v>0</v>
      </c>
      <c r="L640" s="17">
        <v>0</v>
      </c>
      <c r="M640" s="17">
        <v>0</v>
      </c>
      <c r="N640" s="17">
        <v>0</v>
      </c>
      <c r="O640" s="17">
        <v>0</v>
      </c>
      <c r="P640" s="17">
        <v>763200</v>
      </c>
      <c r="Q640" s="17">
        <v>57670</v>
      </c>
      <c r="R640" s="17">
        <v>197441</v>
      </c>
      <c r="S640" s="17">
        <v>32776</v>
      </c>
      <c r="T640" s="17">
        <v>13675</v>
      </c>
      <c r="U640" s="17">
        <v>93608</v>
      </c>
      <c r="V640" s="17">
        <v>22292</v>
      </c>
      <c r="W640" s="17">
        <v>0</v>
      </c>
      <c r="X640" s="17">
        <v>221400</v>
      </c>
      <c r="Y640" s="17">
        <v>11221</v>
      </c>
      <c r="Z640" s="17">
        <v>0</v>
      </c>
      <c r="AA640" s="17">
        <v>0</v>
      </c>
      <c r="AB640" s="17">
        <v>0</v>
      </c>
      <c r="AC640" s="17">
        <v>7041107</v>
      </c>
    </row>
    <row r="641" spans="1:29" x14ac:dyDescent="0.3">
      <c r="A641" s="15" t="s">
        <v>1275</v>
      </c>
      <c r="B641" s="14" t="s">
        <v>1276</v>
      </c>
      <c r="C641" s="14">
        <v>1</v>
      </c>
      <c r="D641" s="14">
        <v>0</v>
      </c>
      <c r="E641" s="17">
        <v>4182799</v>
      </c>
      <c r="F641" s="17">
        <v>0</v>
      </c>
      <c r="G641" s="17">
        <v>129492</v>
      </c>
      <c r="H641" s="17">
        <v>0</v>
      </c>
      <c r="I641" s="17">
        <v>498790</v>
      </c>
      <c r="J641" s="17">
        <v>445147</v>
      </c>
      <c r="K641" s="17">
        <v>0</v>
      </c>
      <c r="L641" s="17">
        <v>0</v>
      </c>
      <c r="M641" s="17">
        <v>0</v>
      </c>
      <c r="N641" s="17">
        <v>0</v>
      </c>
      <c r="O641" s="17">
        <v>0</v>
      </c>
      <c r="P641" s="17">
        <v>887525</v>
      </c>
      <c r="Q641" s="17">
        <v>27301</v>
      </c>
      <c r="R641" s="17">
        <v>131815</v>
      </c>
      <c r="S641" s="17">
        <v>25346</v>
      </c>
      <c r="T641" s="17">
        <v>10575</v>
      </c>
      <c r="U641" s="17">
        <v>99083</v>
      </c>
      <c r="V641" s="17">
        <v>15273</v>
      </c>
      <c r="W641" s="17">
        <v>0</v>
      </c>
      <c r="X641" s="17">
        <v>172800</v>
      </c>
      <c r="Y641" s="17">
        <v>0</v>
      </c>
      <c r="Z641" s="17">
        <v>0</v>
      </c>
      <c r="AA641" s="17">
        <v>0</v>
      </c>
      <c r="AB641" s="17">
        <v>0</v>
      </c>
      <c r="AC641" s="17">
        <v>6625946</v>
      </c>
    </row>
    <row r="642" spans="1:29" x14ac:dyDescent="0.3">
      <c r="A642" s="15" t="s">
        <v>1277</v>
      </c>
      <c r="B642" s="14" t="s">
        <v>1278</v>
      </c>
      <c r="C642" s="14">
        <v>1</v>
      </c>
      <c r="D642" s="14">
        <v>0</v>
      </c>
      <c r="E642" s="17">
        <v>6465211</v>
      </c>
      <c r="F642" s="17">
        <v>0</v>
      </c>
      <c r="G642" s="17">
        <v>193387</v>
      </c>
      <c r="H642" s="17">
        <v>0</v>
      </c>
      <c r="I642" s="17">
        <v>721370</v>
      </c>
      <c r="J642" s="17">
        <v>1129035</v>
      </c>
      <c r="K642" s="17">
        <v>0</v>
      </c>
      <c r="L642" s="17">
        <v>0</v>
      </c>
      <c r="M642" s="17">
        <v>0</v>
      </c>
      <c r="N642" s="17">
        <v>0</v>
      </c>
      <c r="O642" s="17">
        <v>0</v>
      </c>
      <c r="P642" s="17">
        <v>551880</v>
      </c>
      <c r="Q642" s="17">
        <v>218788</v>
      </c>
      <c r="R642" s="17">
        <v>183212</v>
      </c>
      <c r="S642" s="17">
        <v>35473</v>
      </c>
      <c r="T642" s="17">
        <v>14800</v>
      </c>
      <c r="U642" s="17">
        <v>137528</v>
      </c>
      <c r="V642" s="17">
        <v>24813</v>
      </c>
      <c r="W642" s="17">
        <v>0</v>
      </c>
      <c r="X642" s="17">
        <v>280800</v>
      </c>
      <c r="Y642" s="17">
        <v>0</v>
      </c>
      <c r="Z642" s="17">
        <v>0</v>
      </c>
      <c r="AA642" s="17">
        <v>0</v>
      </c>
      <c r="AB642" s="17">
        <v>0</v>
      </c>
      <c r="AC642" s="17">
        <v>9956297</v>
      </c>
    </row>
    <row r="643" spans="1:29" x14ac:dyDescent="0.3">
      <c r="A643" s="15" t="s">
        <v>1279</v>
      </c>
      <c r="B643" s="14" t="s">
        <v>1280</v>
      </c>
      <c r="C643" s="14">
        <v>1</v>
      </c>
      <c r="D643" s="14">
        <v>0</v>
      </c>
      <c r="E643" s="17">
        <v>3531965</v>
      </c>
      <c r="F643" s="17">
        <v>0</v>
      </c>
      <c r="G643" s="17">
        <v>0</v>
      </c>
      <c r="H643" s="17">
        <v>0</v>
      </c>
      <c r="I643" s="17">
        <v>403493</v>
      </c>
      <c r="J643" s="17">
        <v>1569411</v>
      </c>
      <c r="K643" s="17">
        <v>0</v>
      </c>
      <c r="L643" s="17">
        <v>0</v>
      </c>
      <c r="M643" s="17">
        <v>0</v>
      </c>
      <c r="N643" s="17">
        <v>0</v>
      </c>
      <c r="O643" s="17">
        <v>0</v>
      </c>
      <c r="P643" s="17">
        <v>665412</v>
      </c>
      <c r="Q643" s="17">
        <v>106955</v>
      </c>
      <c r="R643" s="17">
        <v>66816</v>
      </c>
      <c r="S643" s="17">
        <v>29600</v>
      </c>
      <c r="T643" s="17">
        <v>12350</v>
      </c>
      <c r="U643" s="17">
        <v>115568</v>
      </c>
      <c r="V643" s="17">
        <v>17741</v>
      </c>
      <c r="W643" s="17">
        <v>0</v>
      </c>
      <c r="X643" s="17">
        <v>216000</v>
      </c>
      <c r="Y643" s="17">
        <v>6878</v>
      </c>
      <c r="Z643" s="17">
        <v>0</v>
      </c>
      <c r="AA643" s="17">
        <v>0</v>
      </c>
      <c r="AB643" s="17">
        <v>0</v>
      </c>
      <c r="AC643" s="17">
        <v>6742189</v>
      </c>
    </row>
    <row r="644" spans="1:29" x14ac:dyDescent="0.3">
      <c r="A644" s="15" t="s">
        <v>1281</v>
      </c>
      <c r="B644" s="14" t="s">
        <v>1282</v>
      </c>
      <c r="C644" s="14">
        <v>0</v>
      </c>
      <c r="D644" s="14">
        <v>0</v>
      </c>
      <c r="E644" s="17">
        <v>0</v>
      </c>
      <c r="F644" s="17">
        <v>0</v>
      </c>
      <c r="G644" s="17">
        <v>0</v>
      </c>
      <c r="H644" s="17">
        <v>0</v>
      </c>
      <c r="I644" s="17">
        <v>0</v>
      </c>
      <c r="J644" s="17">
        <v>0</v>
      </c>
      <c r="K644" s="17">
        <v>0</v>
      </c>
      <c r="L644" s="17">
        <v>0</v>
      </c>
      <c r="M644" s="17">
        <v>0</v>
      </c>
      <c r="N644" s="17">
        <v>0</v>
      </c>
      <c r="O644" s="17">
        <v>0</v>
      </c>
      <c r="P644" s="17">
        <v>0</v>
      </c>
      <c r="Q644" s="17">
        <v>0</v>
      </c>
      <c r="R644" s="17">
        <v>0</v>
      </c>
      <c r="S644" s="17">
        <v>0</v>
      </c>
      <c r="T644" s="17">
        <v>0</v>
      </c>
      <c r="U644" s="17">
        <v>0</v>
      </c>
      <c r="V644" s="17">
        <v>0</v>
      </c>
      <c r="W644" s="17">
        <v>0</v>
      </c>
      <c r="X644" s="17">
        <v>0</v>
      </c>
      <c r="Y644" s="17">
        <v>0</v>
      </c>
      <c r="Z644" s="17">
        <v>0</v>
      </c>
      <c r="AA644" s="17">
        <v>0</v>
      </c>
      <c r="AB644" s="17">
        <v>0</v>
      </c>
      <c r="AC644" s="17">
        <v>0</v>
      </c>
    </row>
    <row r="645" spans="1:29" x14ac:dyDescent="0.3">
      <c r="A645" s="15" t="s">
        <v>1283</v>
      </c>
      <c r="B645" s="14" t="s">
        <v>1284</v>
      </c>
      <c r="C645" s="14">
        <v>1</v>
      </c>
      <c r="D645" s="14">
        <v>0</v>
      </c>
      <c r="E645" s="17">
        <v>3240580</v>
      </c>
      <c r="F645" s="17">
        <v>0</v>
      </c>
      <c r="G645" s="17">
        <v>167166</v>
      </c>
      <c r="H645" s="17">
        <v>0</v>
      </c>
      <c r="I645" s="17">
        <v>774002</v>
      </c>
      <c r="J645" s="17">
        <v>315250</v>
      </c>
      <c r="K645" s="17">
        <v>0</v>
      </c>
      <c r="L645" s="17">
        <v>0</v>
      </c>
      <c r="M645" s="17">
        <v>0</v>
      </c>
      <c r="N645" s="17">
        <v>0</v>
      </c>
      <c r="O645" s="17">
        <v>0</v>
      </c>
      <c r="P645" s="17">
        <v>217704</v>
      </c>
      <c r="Q645" s="17">
        <v>128156</v>
      </c>
      <c r="R645" s="17">
        <v>117937</v>
      </c>
      <c r="S645" s="17">
        <v>17302</v>
      </c>
      <c r="T645" s="17">
        <v>7219</v>
      </c>
      <c r="U645" s="17">
        <v>70774</v>
      </c>
      <c r="V645" s="17">
        <v>5646</v>
      </c>
      <c r="W645" s="17">
        <v>0</v>
      </c>
      <c r="X645" s="17">
        <v>259267</v>
      </c>
      <c r="Y645" s="17">
        <v>0</v>
      </c>
      <c r="Z645" s="17">
        <v>0</v>
      </c>
      <c r="AA645" s="17">
        <v>0</v>
      </c>
      <c r="AB645" s="17">
        <v>0</v>
      </c>
      <c r="AC645" s="17">
        <v>5321003</v>
      </c>
    </row>
    <row r="646" spans="1:29" x14ac:dyDescent="0.3">
      <c r="A646" s="15" t="s">
        <v>1285</v>
      </c>
      <c r="B646" s="14" t="s">
        <v>1286</v>
      </c>
      <c r="C646" s="14">
        <v>1</v>
      </c>
      <c r="D646" s="14">
        <v>0</v>
      </c>
      <c r="E646" s="17">
        <v>3361966</v>
      </c>
      <c r="F646" s="17">
        <v>0</v>
      </c>
      <c r="G646" s="17">
        <v>0</v>
      </c>
      <c r="H646" s="17">
        <v>0</v>
      </c>
      <c r="I646" s="17">
        <v>436848</v>
      </c>
      <c r="J646" s="17">
        <v>46266</v>
      </c>
      <c r="K646" s="17">
        <v>3054</v>
      </c>
      <c r="L646" s="17">
        <v>0</v>
      </c>
      <c r="M646" s="17">
        <v>0</v>
      </c>
      <c r="N646" s="17">
        <v>0</v>
      </c>
      <c r="O646" s="17">
        <v>0</v>
      </c>
      <c r="P646" s="17">
        <v>505659</v>
      </c>
      <c r="Q646" s="17">
        <v>104625</v>
      </c>
      <c r="R646" s="17">
        <v>110576</v>
      </c>
      <c r="S646" s="17">
        <v>63920</v>
      </c>
      <c r="T646" s="17">
        <v>26669</v>
      </c>
      <c r="U646" s="17">
        <v>261310</v>
      </c>
      <c r="V646" s="17">
        <v>0</v>
      </c>
      <c r="W646" s="17">
        <v>0</v>
      </c>
      <c r="X646" s="17">
        <v>0</v>
      </c>
      <c r="Y646" s="17">
        <v>13169</v>
      </c>
      <c r="Z646" s="17">
        <v>0</v>
      </c>
      <c r="AA646" s="17">
        <v>0</v>
      </c>
      <c r="AB646" s="17">
        <v>0</v>
      </c>
      <c r="AC646" s="17">
        <v>4934062</v>
      </c>
    </row>
    <row r="647" spans="1:29" x14ac:dyDescent="0.3">
      <c r="A647" s="15" t="s">
        <v>1287</v>
      </c>
      <c r="B647" s="14" t="s">
        <v>1288</v>
      </c>
      <c r="C647" s="14">
        <v>1</v>
      </c>
      <c r="D647" s="14">
        <v>0</v>
      </c>
      <c r="E647" s="17">
        <v>6090548</v>
      </c>
      <c r="F647" s="17">
        <v>0</v>
      </c>
      <c r="G647" s="17">
        <v>0</v>
      </c>
      <c r="H647" s="17">
        <v>0</v>
      </c>
      <c r="I647" s="17">
        <v>1043969</v>
      </c>
      <c r="J647" s="17">
        <v>1267916</v>
      </c>
      <c r="K647" s="17">
        <v>0</v>
      </c>
      <c r="L647" s="17">
        <v>0</v>
      </c>
      <c r="M647" s="17">
        <v>0</v>
      </c>
      <c r="N647" s="17">
        <v>7020</v>
      </c>
      <c r="O647" s="17">
        <v>1980</v>
      </c>
      <c r="P647" s="17">
        <v>0</v>
      </c>
      <c r="Q647" s="17">
        <v>211620</v>
      </c>
      <c r="R647" s="17">
        <v>195459</v>
      </c>
      <c r="S647" s="17">
        <v>101819</v>
      </c>
      <c r="T647" s="17">
        <v>42481</v>
      </c>
      <c r="U647" s="17">
        <v>366451</v>
      </c>
      <c r="V647" s="17">
        <v>25824</v>
      </c>
      <c r="W647" s="17">
        <v>0</v>
      </c>
      <c r="X647" s="17">
        <v>313660</v>
      </c>
      <c r="Y647" s="17">
        <v>37078</v>
      </c>
      <c r="Z647" s="17">
        <v>0</v>
      </c>
      <c r="AA647" s="17">
        <v>0</v>
      </c>
      <c r="AB647" s="17">
        <v>0</v>
      </c>
      <c r="AC647" s="17">
        <v>9705825</v>
      </c>
    </row>
    <row r="648" spans="1:29" x14ac:dyDescent="0.3">
      <c r="A648" s="15" t="s">
        <v>1289</v>
      </c>
      <c r="B648" s="14" t="s">
        <v>1290</v>
      </c>
      <c r="C648" s="14">
        <v>1</v>
      </c>
      <c r="D648" s="14">
        <v>0</v>
      </c>
      <c r="E648" s="17">
        <v>4950451</v>
      </c>
      <c r="F648" s="17">
        <v>0</v>
      </c>
      <c r="G648" s="17">
        <v>822562</v>
      </c>
      <c r="H648" s="17">
        <v>0</v>
      </c>
      <c r="I648" s="17">
        <v>862696</v>
      </c>
      <c r="J648" s="17">
        <v>481359</v>
      </c>
      <c r="K648" s="17">
        <v>0</v>
      </c>
      <c r="L648" s="17">
        <v>0</v>
      </c>
      <c r="M648" s="17">
        <v>0</v>
      </c>
      <c r="N648" s="17">
        <v>0</v>
      </c>
      <c r="O648" s="17">
        <v>0</v>
      </c>
      <c r="P648" s="17">
        <v>1068987</v>
      </c>
      <c r="Q648" s="17">
        <v>64833</v>
      </c>
      <c r="R648" s="17">
        <v>213196</v>
      </c>
      <c r="S648" s="17">
        <v>35278</v>
      </c>
      <c r="T648" s="17">
        <v>14719</v>
      </c>
      <c r="U648" s="17">
        <v>118306</v>
      </c>
      <c r="V648" s="17">
        <v>13963</v>
      </c>
      <c r="W648" s="17">
        <v>0</v>
      </c>
      <c r="X648" s="17">
        <v>243000</v>
      </c>
      <c r="Y648" s="17">
        <v>8528</v>
      </c>
      <c r="Z648" s="17">
        <v>0</v>
      </c>
      <c r="AA648" s="17">
        <v>0</v>
      </c>
      <c r="AB648" s="17">
        <v>0</v>
      </c>
      <c r="AC648" s="17">
        <v>8897878</v>
      </c>
    </row>
    <row r="649" spans="1:29" x14ac:dyDescent="0.3">
      <c r="A649" s="15" t="s">
        <v>1291</v>
      </c>
      <c r="B649" s="14" t="s">
        <v>1292</v>
      </c>
      <c r="C649" s="14">
        <v>1</v>
      </c>
      <c r="D649" s="14">
        <v>0</v>
      </c>
      <c r="E649" s="17">
        <v>664490</v>
      </c>
      <c r="F649" s="17">
        <v>0</v>
      </c>
      <c r="G649" s="17">
        <v>22343</v>
      </c>
      <c r="H649" s="17">
        <v>0</v>
      </c>
      <c r="I649" s="17">
        <v>98359</v>
      </c>
      <c r="J649" s="17">
        <v>155585</v>
      </c>
      <c r="K649" s="17">
        <v>0</v>
      </c>
      <c r="L649" s="17">
        <v>0</v>
      </c>
      <c r="M649" s="17">
        <v>0</v>
      </c>
      <c r="N649" s="17">
        <v>0</v>
      </c>
      <c r="O649" s="17">
        <v>0</v>
      </c>
      <c r="P649" s="17">
        <v>238095</v>
      </c>
      <c r="Q649" s="17">
        <v>790</v>
      </c>
      <c r="R649" s="17">
        <v>0</v>
      </c>
      <c r="S649" s="17">
        <v>4000</v>
      </c>
      <c r="T649" s="17">
        <v>1669</v>
      </c>
      <c r="U649" s="17">
        <v>22368</v>
      </c>
      <c r="V649" s="17">
        <v>0</v>
      </c>
      <c r="W649" s="17">
        <v>0</v>
      </c>
      <c r="X649" s="17">
        <v>43200</v>
      </c>
      <c r="Y649" s="17">
        <v>0</v>
      </c>
      <c r="Z649" s="17">
        <v>0</v>
      </c>
      <c r="AA649" s="17">
        <v>0</v>
      </c>
      <c r="AB649" s="17">
        <v>0</v>
      </c>
      <c r="AC649" s="17">
        <v>1250899</v>
      </c>
    </row>
    <row r="650" spans="1:29" x14ac:dyDescent="0.3">
      <c r="A650" s="15" t="s">
        <v>1293</v>
      </c>
      <c r="B650" s="14" t="s">
        <v>1294</v>
      </c>
      <c r="C650" s="14">
        <v>1</v>
      </c>
      <c r="D650" s="14">
        <v>0</v>
      </c>
      <c r="E650" s="17">
        <v>3608950</v>
      </c>
      <c r="F650" s="17">
        <v>0</v>
      </c>
      <c r="G650" s="17">
        <v>806693</v>
      </c>
      <c r="H650" s="17">
        <v>0</v>
      </c>
      <c r="I650" s="17">
        <v>862766</v>
      </c>
      <c r="J650" s="17">
        <v>646216</v>
      </c>
      <c r="K650" s="17">
        <v>0</v>
      </c>
      <c r="L650" s="17">
        <v>0</v>
      </c>
      <c r="M650" s="17">
        <v>0</v>
      </c>
      <c r="N650" s="17">
        <v>0</v>
      </c>
      <c r="O650" s="17">
        <v>0</v>
      </c>
      <c r="P650" s="17">
        <v>1013633</v>
      </c>
      <c r="Q650" s="17">
        <v>80664</v>
      </c>
      <c r="R650" s="17">
        <v>320410</v>
      </c>
      <c r="S650" s="17">
        <v>21272</v>
      </c>
      <c r="T650" s="17">
        <v>8875</v>
      </c>
      <c r="U650" s="17">
        <v>86210</v>
      </c>
      <c r="V650" s="17">
        <v>8419</v>
      </c>
      <c r="W650" s="17">
        <v>0</v>
      </c>
      <c r="X650" s="17">
        <v>178200</v>
      </c>
      <c r="Y650" s="17">
        <v>0</v>
      </c>
      <c r="Z650" s="17">
        <v>0</v>
      </c>
      <c r="AA650" s="17">
        <v>0</v>
      </c>
      <c r="AB650" s="17">
        <v>0</v>
      </c>
      <c r="AC650" s="17">
        <v>7642308</v>
      </c>
    </row>
    <row r="651" spans="1:29" x14ac:dyDescent="0.3">
      <c r="A651" s="15" t="s">
        <v>1295</v>
      </c>
      <c r="B651" s="14" t="s">
        <v>1296</v>
      </c>
      <c r="C651" s="14">
        <v>1</v>
      </c>
      <c r="D651" s="14">
        <v>0</v>
      </c>
      <c r="E651" s="17">
        <v>5056206</v>
      </c>
      <c r="F651" s="17">
        <v>0</v>
      </c>
      <c r="G651" s="17">
        <v>183316</v>
      </c>
      <c r="H651" s="17">
        <v>0</v>
      </c>
      <c r="I651" s="17">
        <v>336293</v>
      </c>
      <c r="J651" s="17">
        <v>2277229</v>
      </c>
      <c r="K651" s="17">
        <v>0</v>
      </c>
      <c r="L651" s="17">
        <v>0</v>
      </c>
      <c r="M651" s="17">
        <v>0</v>
      </c>
      <c r="N651" s="17">
        <v>0</v>
      </c>
      <c r="O651" s="17">
        <v>0</v>
      </c>
      <c r="P651" s="17">
        <v>822101</v>
      </c>
      <c r="Q651" s="17">
        <v>327109</v>
      </c>
      <c r="R651" s="17">
        <v>494448</v>
      </c>
      <c r="S651" s="17">
        <v>24357</v>
      </c>
      <c r="T651" s="17">
        <v>10163</v>
      </c>
      <c r="U651" s="17">
        <v>93200</v>
      </c>
      <c r="V651" s="17">
        <v>17904</v>
      </c>
      <c r="W651" s="17">
        <v>0</v>
      </c>
      <c r="X651" s="17">
        <v>194400</v>
      </c>
      <c r="Y651" s="17">
        <v>0</v>
      </c>
      <c r="Z651" s="17">
        <v>0</v>
      </c>
      <c r="AA651" s="17">
        <v>0</v>
      </c>
      <c r="AB651" s="17">
        <v>0</v>
      </c>
      <c r="AC651" s="17">
        <v>9836726</v>
      </c>
    </row>
    <row r="652" spans="1:29" x14ac:dyDescent="0.3">
      <c r="A652" s="15" t="s">
        <v>1297</v>
      </c>
      <c r="B652" s="14" t="s">
        <v>1298</v>
      </c>
      <c r="C652" s="14">
        <v>1</v>
      </c>
      <c r="D652" s="14">
        <v>0</v>
      </c>
      <c r="E652" s="17">
        <v>79154915</v>
      </c>
      <c r="F652" s="17">
        <v>1039847</v>
      </c>
      <c r="G652" s="17">
        <v>2045117</v>
      </c>
      <c r="H652" s="17">
        <v>0</v>
      </c>
      <c r="I652" s="17">
        <v>7043397</v>
      </c>
      <c r="J652" s="17">
        <v>10607619</v>
      </c>
      <c r="K652" s="17">
        <v>0</v>
      </c>
      <c r="L652" s="17">
        <v>0</v>
      </c>
      <c r="M652" s="17">
        <v>0</v>
      </c>
      <c r="N652" s="17">
        <v>0</v>
      </c>
      <c r="O652" s="17">
        <v>0</v>
      </c>
      <c r="P652" s="17">
        <v>5268612</v>
      </c>
      <c r="Q652" s="17">
        <v>2218426</v>
      </c>
      <c r="R652" s="17">
        <v>1871467</v>
      </c>
      <c r="S652" s="17">
        <v>120289</v>
      </c>
      <c r="T652" s="17">
        <v>50188</v>
      </c>
      <c r="U652" s="17">
        <v>533570</v>
      </c>
      <c r="V652" s="17">
        <v>118150</v>
      </c>
      <c r="W652" s="17">
        <v>0</v>
      </c>
      <c r="X652" s="17">
        <v>2856466</v>
      </c>
      <c r="Y652" s="17">
        <v>305348</v>
      </c>
      <c r="Z652" s="17">
        <v>0</v>
      </c>
      <c r="AA652" s="17">
        <v>0</v>
      </c>
      <c r="AB652" s="17">
        <v>0</v>
      </c>
      <c r="AC652" s="17">
        <v>113233411</v>
      </c>
    </row>
    <row r="653" spans="1:29" x14ac:dyDescent="0.3">
      <c r="A653" s="15" t="s">
        <v>1299</v>
      </c>
      <c r="B653" s="14" t="s">
        <v>1300</v>
      </c>
      <c r="C653" s="14">
        <v>1</v>
      </c>
      <c r="D653" s="14">
        <v>0</v>
      </c>
      <c r="E653" s="17">
        <v>3991010</v>
      </c>
      <c r="F653" s="17">
        <v>0</v>
      </c>
      <c r="G653" s="17">
        <v>0</v>
      </c>
      <c r="H653" s="17">
        <v>0</v>
      </c>
      <c r="I653" s="17">
        <v>2535836</v>
      </c>
      <c r="J653" s="17">
        <v>2386539</v>
      </c>
      <c r="K653" s="17">
        <v>0</v>
      </c>
      <c r="L653" s="17">
        <v>0</v>
      </c>
      <c r="M653" s="17">
        <v>0</v>
      </c>
      <c r="N653" s="17">
        <v>0</v>
      </c>
      <c r="O653" s="17">
        <v>0</v>
      </c>
      <c r="P653" s="17">
        <v>1064334</v>
      </c>
      <c r="Q653" s="17">
        <v>211519</v>
      </c>
      <c r="R653" s="17">
        <v>102488</v>
      </c>
      <c r="S653" s="17">
        <v>53598</v>
      </c>
      <c r="T653" s="17">
        <v>22363</v>
      </c>
      <c r="U653" s="17">
        <v>213312</v>
      </c>
      <c r="V653" s="17">
        <v>25890</v>
      </c>
      <c r="W653" s="17">
        <v>0</v>
      </c>
      <c r="X653" s="17">
        <v>0</v>
      </c>
      <c r="Y653" s="17">
        <v>29997</v>
      </c>
      <c r="Z653" s="17">
        <v>0</v>
      </c>
      <c r="AA653" s="17">
        <v>0</v>
      </c>
      <c r="AB653" s="17">
        <v>0</v>
      </c>
      <c r="AC653" s="17">
        <v>10636886</v>
      </c>
    </row>
    <row r="654" spans="1:29" x14ac:dyDescent="0.3">
      <c r="A654" s="15" t="s">
        <v>1301</v>
      </c>
      <c r="B654" s="14" t="s">
        <v>1302</v>
      </c>
      <c r="C654" s="14">
        <v>1</v>
      </c>
      <c r="D654" s="14">
        <v>0</v>
      </c>
      <c r="E654" s="17">
        <v>43905436</v>
      </c>
      <c r="F654" s="17">
        <v>0</v>
      </c>
      <c r="G654" s="17">
        <v>663963</v>
      </c>
      <c r="H654" s="17">
        <v>170768</v>
      </c>
      <c r="I654" s="17">
        <v>6912022</v>
      </c>
      <c r="J654" s="17">
        <v>4643253</v>
      </c>
      <c r="K654" s="17">
        <v>0</v>
      </c>
      <c r="L654" s="17">
        <v>0</v>
      </c>
      <c r="M654" s="17">
        <v>0</v>
      </c>
      <c r="N654" s="17">
        <v>0</v>
      </c>
      <c r="O654" s="17">
        <v>0</v>
      </c>
      <c r="P654" s="17">
        <v>5091223</v>
      </c>
      <c r="Q654" s="17">
        <v>837977</v>
      </c>
      <c r="R654" s="17">
        <v>748663</v>
      </c>
      <c r="S654" s="17">
        <v>186366</v>
      </c>
      <c r="T654" s="17">
        <v>77756</v>
      </c>
      <c r="U654" s="17">
        <v>674826</v>
      </c>
      <c r="V654" s="17">
        <v>137289</v>
      </c>
      <c r="W654" s="17">
        <v>0</v>
      </c>
      <c r="X654" s="17">
        <v>1450654</v>
      </c>
      <c r="Y654" s="17">
        <v>0</v>
      </c>
      <c r="Z654" s="17">
        <v>0</v>
      </c>
      <c r="AA654" s="17">
        <v>0</v>
      </c>
      <c r="AB654" s="17">
        <v>0</v>
      </c>
      <c r="AC654" s="17">
        <v>65500196</v>
      </c>
    </row>
    <row r="655" spans="1:29" x14ac:dyDescent="0.3">
      <c r="A655" s="15" t="s">
        <v>1303</v>
      </c>
      <c r="B655" s="14" t="s">
        <v>1304</v>
      </c>
      <c r="C655" s="14">
        <v>1</v>
      </c>
      <c r="D655" s="14">
        <v>0</v>
      </c>
      <c r="E655" s="17">
        <v>2073682</v>
      </c>
      <c r="F655" s="17">
        <v>0</v>
      </c>
      <c r="G655" s="17">
        <v>0</v>
      </c>
      <c r="H655" s="17">
        <v>0</v>
      </c>
      <c r="I655" s="17">
        <v>376717</v>
      </c>
      <c r="J655" s="17">
        <v>63241</v>
      </c>
      <c r="K655" s="17">
        <v>0</v>
      </c>
      <c r="L655" s="17">
        <v>0</v>
      </c>
      <c r="M655" s="17">
        <v>0</v>
      </c>
      <c r="N655" s="17">
        <v>0</v>
      </c>
      <c r="O655" s="17">
        <v>0</v>
      </c>
      <c r="P655" s="17">
        <v>1170110</v>
      </c>
      <c r="Q655" s="17">
        <v>5471</v>
      </c>
      <c r="R655" s="17">
        <v>83851</v>
      </c>
      <c r="S655" s="17">
        <v>35278</v>
      </c>
      <c r="T655" s="17">
        <v>14719</v>
      </c>
      <c r="U655" s="17">
        <v>140091</v>
      </c>
      <c r="V655" s="17">
        <v>0</v>
      </c>
      <c r="W655" s="17">
        <v>0</v>
      </c>
      <c r="X655" s="17">
        <v>0</v>
      </c>
      <c r="Y655" s="17">
        <v>2184</v>
      </c>
      <c r="Z655" s="17">
        <v>0</v>
      </c>
      <c r="AA655" s="17">
        <v>0</v>
      </c>
      <c r="AB655" s="17">
        <v>0</v>
      </c>
      <c r="AC655" s="17">
        <v>3965344</v>
      </c>
    </row>
    <row r="656" spans="1:29" x14ac:dyDescent="0.3">
      <c r="A656" s="15" t="s">
        <v>1305</v>
      </c>
      <c r="B656" s="14" t="s">
        <v>1306</v>
      </c>
      <c r="C656" s="14">
        <v>1</v>
      </c>
      <c r="D656" s="14">
        <v>0</v>
      </c>
      <c r="E656" s="17">
        <v>1707852</v>
      </c>
      <c r="F656" s="17">
        <v>0</v>
      </c>
      <c r="G656" s="17">
        <v>100000</v>
      </c>
      <c r="H656" s="17">
        <v>0</v>
      </c>
      <c r="I656" s="17">
        <v>572768</v>
      </c>
      <c r="J656" s="17">
        <v>376285</v>
      </c>
      <c r="K656" s="17">
        <v>0</v>
      </c>
      <c r="L656" s="17">
        <v>0</v>
      </c>
      <c r="M656" s="17">
        <v>0</v>
      </c>
      <c r="N656" s="17">
        <v>0</v>
      </c>
      <c r="O656" s="17">
        <v>0</v>
      </c>
      <c r="P656" s="17">
        <v>579553</v>
      </c>
      <c r="Q656" s="17">
        <v>98838</v>
      </c>
      <c r="R656" s="17">
        <v>59174</v>
      </c>
      <c r="S656" s="17">
        <v>15519</v>
      </c>
      <c r="T656" s="17">
        <v>6475</v>
      </c>
      <c r="U656" s="17">
        <v>62328</v>
      </c>
      <c r="V656" s="17">
        <v>2908</v>
      </c>
      <c r="W656" s="17">
        <v>0</v>
      </c>
      <c r="X656" s="17">
        <v>0</v>
      </c>
      <c r="Y656" s="17">
        <v>1304</v>
      </c>
      <c r="Z656" s="17">
        <v>0</v>
      </c>
      <c r="AA656" s="17">
        <v>0</v>
      </c>
      <c r="AB656" s="17">
        <v>0</v>
      </c>
      <c r="AC656" s="17">
        <v>3583004</v>
      </c>
    </row>
    <row r="657" spans="1:29" x14ac:dyDescent="0.3">
      <c r="A657" s="15" t="s">
        <v>1307</v>
      </c>
      <c r="B657" s="14" t="s">
        <v>1308</v>
      </c>
      <c r="C657" s="14">
        <v>1</v>
      </c>
      <c r="D657" s="14">
        <v>0</v>
      </c>
      <c r="E657" s="17">
        <v>24816949</v>
      </c>
      <c r="F657" s="17">
        <v>0</v>
      </c>
      <c r="G657" s="17">
        <v>299227</v>
      </c>
      <c r="H657" s="17">
        <v>0</v>
      </c>
      <c r="I657" s="17">
        <v>5049429</v>
      </c>
      <c r="J657" s="17">
        <v>3933023</v>
      </c>
      <c r="K657" s="17">
        <v>0</v>
      </c>
      <c r="L657" s="17">
        <v>0</v>
      </c>
      <c r="M657" s="17">
        <v>0</v>
      </c>
      <c r="N657" s="17">
        <v>0</v>
      </c>
      <c r="O657" s="17">
        <v>0</v>
      </c>
      <c r="P657" s="17">
        <v>2643338</v>
      </c>
      <c r="Q657" s="17">
        <v>241535</v>
      </c>
      <c r="R657" s="17">
        <v>319953</v>
      </c>
      <c r="S657" s="17">
        <v>74481</v>
      </c>
      <c r="T657" s="17">
        <v>31075</v>
      </c>
      <c r="U657" s="17">
        <v>276571</v>
      </c>
      <c r="V657" s="17">
        <v>69426</v>
      </c>
      <c r="W657" s="17">
        <v>0</v>
      </c>
      <c r="X657" s="17">
        <v>2991410</v>
      </c>
      <c r="Y657" s="17">
        <v>0</v>
      </c>
      <c r="Z657" s="17">
        <v>0</v>
      </c>
      <c r="AA657" s="17">
        <v>0</v>
      </c>
      <c r="AB657" s="17">
        <v>0</v>
      </c>
      <c r="AC657" s="17">
        <v>40746417</v>
      </c>
    </row>
    <row r="658" spans="1:29" x14ac:dyDescent="0.3">
      <c r="A658" s="15" t="s">
        <v>1309</v>
      </c>
      <c r="B658" s="14" t="s">
        <v>1310</v>
      </c>
      <c r="C658" s="14">
        <v>1</v>
      </c>
      <c r="D658" s="14">
        <v>0</v>
      </c>
      <c r="E658" s="17">
        <v>1740094</v>
      </c>
      <c r="F658" s="17">
        <v>0</v>
      </c>
      <c r="G658" s="17">
        <v>100000</v>
      </c>
      <c r="H658" s="17">
        <v>0</v>
      </c>
      <c r="I658" s="17">
        <v>786337</v>
      </c>
      <c r="J658" s="17">
        <v>363889</v>
      </c>
      <c r="K658" s="17">
        <v>0</v>
      </c>
      <c r="L658" s="17">
        <v>0</v>
      </c>
      <c r="M658" s="17">
        <v>0</v>
      </c>
      <c r="N658" s="17">
        <v>0</v>
      </c>
      <c r="O658" s="17">
        <v>0</v>
      </c>
      <c r="P658" s="17">
        <v>735181</v>
      </c>
      <c r="Q658" s="17">
        <v>24183</v>
      </c>
      <c r="R658" s="17">
        <v>56874</v>
      </c>
      <c r="S658" s="17">
        <v>20208</v>
      </c>
      <c r="T658" s="17">
        <v>8431</v>
      </c>
      <c r="U658" s="17">
        <v>77706</v>
      </c>
      <c r="V658" s="17">
        <v>8161</v>
      </c>
      <c r="W658" s="17">
        <v>0</v>
      </c>
      <c r="X658" s="17">
        <v>0</v>
      </c>
      <c r="Y658" s="17">
        <v>9736</v>
      </c>
      <c r="Z658" s="17">
        <v>0</v>
      </c>
      <c r="AA658" s="17">
        <v>0</v>
      </c>
      <c r="AB658" s="17">
        <v>0</v>
      </c>
      <c r="AC658" s="17">
        <v>3930800</v>
      </c>
    </row>
    <row r="659" spans="1:29" x14ac:dyDescent="0.3">
      <c r="A659" s="15" t="s">
        <v>1311</v>
      </c>
      <c r="B659" s="14" t="s">
        <v>1312</v>
      </c>
      <c r="C659" s="14">
        <v>1</v>
      </c>
      <c r="D659" s="14">
        <v>0</v>
      </c>
      <c r="E659" s="17">
        <v>40135379</v>
      </c>
      <c r="F659" s="17">
        <v>0</v>
      </c>
      <c r="G659" s="17">
        <v>613877</v>
      </c>
      <c r="H659" s="17">
        <v>0</v>
      </c>
      <c r="I659" s="17">
        <v>3436646</v>
      </c>
      <c r="J659" s="17">
        <v>3613171</v>
      </c>
      <c r="K659" s="17">
        <v>0</v>
      </c>
      <c r="L659" s="17">
        <v>0</v>
      </c>
      <c r="M659" s="17">
        <v>0</v>
      </c>
      <c r="N659" s="17">
        <v>0</v>
      </c>
      <c r="O659" s="17">
        <v>0</v>
      </c>
      <c r="P659" s="17">
        <v>1754822</v>
      </c>
      <c r="Q659" s="17">
        <v>1929230</v>
      </c>
      <c r="R659" s="17">
        <v>905584</v>
      </c>
      <c r="S659" s="17">
        <v>49449</v>
      </c>
      <c r="T659" s="17">
        <v>20631</v>
      </c>
      <c r="U659" s="17">
        <v>205914</v>
      </c>
      <c r="V659" s="17">
        <v>58315</v>
      </c>
      <c r="W659" s="17">
        <v>0</v>
      </c>
      <c r="X659" s="17">
        <v>764610</v>
      </c>
      <c r="Y659" s="17">
        <v>34452</v>
      </c>
      <c r="Z659" s="17">
        <v>0</v>
      </c>
      <c r="AA659" s="17">
        <v>0</v>
      </c>
      <c r="AB659" s="17">
        <v>0</v>
      </c>
      <c r="AC659" s="17">
        <v>53522080</v>
      </c>
    </row>
    <row r="660" spans="1:29" x14ac:dyDescent="0.3">
      <c r="A660" s="15" t="s">
        <v>1313</v>
      </c>
      <c r="B660" s="14" t="s">
        <v>1314</v>
      </c>
      <c r="C660" s="14">
        <v>1</v>
      </c>
      <c r="D660" s="14">
        <v>0</v>
      </c>
      <c r="E660" s="17">
        <v>5898216</v>
      </c>
      <c r="F660" s="17">
        <v>0</v>
      </c>
      <c r="G660" s="17">
        <v>116596</v>
      </c>
      <c r="H660" s="17">
        <v>0</v>
      </c>
      <c r="I660" s="17">
        <v>452520</v>
      </c>
      <c r="J660" s="17">
        <v>1307077</v>
      </c>
      <c r="K660" s="17">
        <v>0</v>
      </c>
      <c r="L660" s="17">
        <v>0</v>
      </c>
      <c r="M660" s="17">
        <v>0</v>
      </c>
      <c r="N660" s="17">
        <v>0</v>
      </c>
      <c r="O660" s="17">
        <v>0</v>
      </c>
      <c r="P660" s="17">
        <v>1476380</v>
      </c>
      <c r="Q660" s="17">
        <v>85298</v>
      </c>
      <c r="R660" s="17">
        <v>92754</v>
      </c>
      <c r="S660" s="17">
        <v>41914</v>
      </c>
      <c r="T660" s="17">
        <v>17488</v>
      </c>
      <c r="U660" s="17">
        <v>165430</v>
      </c>
      <c r="V660" s="17">
        <v>26881</v>
      </c>
      <c r="W660" s="17">
        <v>0</v>
      </c>
      <c r="X660" s="17">
        <v>329400</v>
      </c>
      <c r="Y660" s="17">
        <v>0</v>
      </c>
      <c r="Z660" s="17">
        <v>0</v>
      </c>
      <c r="AA660" s="17">
        <v>0</v>
      </c>
      <c r="AB660" s="17">
        <v>0</v>
      </c>
      <c r="AC660" s="17">
        <v>10009954</v>
      </c>
    </row>
    <row r="661" spans="1:29" x14ac:dyDescent="0.3">
      <c r="A661" s="15" t="s">
        <v>1315</v>
      </c>
      <c r="B661" s="14" t="s">
        <v>1316</v>
      </c>
      <c r="C661" s="14">
        <v>1</v>
      </c>
      <c r="D661" s="14">
        <v>0</v>
      </c>
      <c r="E661" s="17">
        <v>2155444</v>
      </c>
      <c r="F661" s="17">
        <v>0</v>
      </c>
      <c r="G661" s="17">
        <v>0</v>
      </c>
      <c r="H661" s="17">
        <v>0</v>
      </c>
      <c r="I661" s="17">
        <v>97779</v>
      </c>
      <c r="J661" s="17">
        <v>157229</v>
      </c>
      <c r="K661" s="17">
        <v>0</v>
      </c>
      <c r="L661" s="17">
        <v>0</v>
      </c>
      <c r="M661" s="17">
        <v>0</v>
      </c>
      <c r="N661" s="17">
        <v>0</v>
      </c>
      <c r="O661" s="17">
        <v>0</v>
      </c>
      <c r="P661" s="17">
        <v>247031</v>
      </c>
      <c r="Q661" s="17">
        <v>172869</v>
      </c>
      <c r="R661" s="17">
        <v>15474</v>
      </c>
      <c r="S661" s="17">
        <v>60954</v>
      </c>
      <c r="T661" s="17">
        <v>25431</v>
      </c>
      <c r="U661" s="17">
        <v>196710</v>
      </c>
      <c r="V661" s="17">
        <v>0</v>
      </c>
      <c r="W661" s="17">
        <v>0</v>
      </c>
      <c r="X661" s="17">
        <v>0</v>
      </c>
      <c r="Y661" s="17">
        <v>12145</v>
      </c>
      <c r="Z661" s="17">
        <v>0</v>
      </c>
      <c r="AA661" s="17">
        <v>0</v>
      </c>
      <c r="AB661" s="17">
        <v>0</v>
      </c>
      <c r="AC661" s="17">
        <v>3141066</v>
      </c>
    </row>
    <row r="662" spans="1:29" x14ac:dyDescent="0.3">
      <c r="A662" s="15" t="s">
        <v>1317</v>
      </c>
      <c r="B662" s="14" t="s">
        <v>1318</v>
      </c>
      <c r="C662" s="14">
        <v>1</v>
      </c>
      <c r="D662" s="14">
        <v>0</v>
      </c>
      <c r="E662" s="17">
        <v>2720547</v>
      </c>
      <c r="F662" s="17">
        <v>0</v>
      </c>
      <c r="G662" s="17">
        <v>0</v>
      </c>
      <c r="H662" s="17">
        <v>0</v>
      </c>
      <c r="I662" s="17">
        <v>255064</v>
      </c>
      <c r="J662" s="17">
        <v>529449</v>
      </c>
      <c r="K662" s="17">
        <v>0</v>
      </c>
      <c r="L662" s="17">
        <v>0</v>
      </c>
      <c r="M662" s="17">
        <v>0</v>
      </c>
      <c r="N662" s="17">
        <v>0</v>
      </c>
      <c r="O662" s="17">
        <v>0</v>
      </c>
      <c r="P662" s="17">
        <v>314082</v>
      </c>
      <c r="Q662" s="17">
        <v>79073</v>
      </c>
      <c r="R662" s="17">
        <v>101439</v>
      </c>
      <c r="S662" s="17">
        <v>26799</v>
      </c>
      <c r="T662" s="17">
        <v>11181</v>
      </c>
      <c r="U662" s="17">
        <v>95588</v>
      </c>
      <c r="V662" s="17">
        <v>10390</v>
      </c>
      <c r="W662" s="17">
        <v>0</v>
      </c>
      <c r="X662" s="17">
        <v>167400</v>
      </c>
      <c r="Y662" s="17">
        <v>0</v>
      </c>
      <c r="Z662" s="17">
        <v>0</v>
      </c>
      <c r="AA662" s="17">
        <v>0</v>
      </c>
      <c r="AB662" s="17">
        <v>0</v>
      </c>
      <c r="AC662" s="17">
        <v>4311012</v>
      </c>
    </row>
    <row r="663" spans="1:29" x14ac:dyDescent="0.3">
      <c r="A663" s="15" t="s">
        <v>1319</v>
      </c>
      <c r="B663" s="14" t="s">
        <v>1320</v>
      </c>
      <c r="C663" s="14">
        <v>1</v>
      </c>
      <c r="D663" s="14">
        <v>0</v>
      </c>
      <c r="E663" s="17">
        <v>40225649</v>
      </c>
      <c r="F663" s="17">
        <v>0</v>
      </c>
      <c r="G663" s="17">
        <v>845434</v>
      </c>
      <c r="H663" s="17">
        <v>0</v>
      </c>
      <c r="I663" s="17">
        <v>2379418</v>
      </c>
      <c r="J663" s="17">
        <v>3890977</v>
      </c>
      <c r="K663" s="17">
        <v>0</v>
      </c>
      <c r="L663" s="17">
        <v>0</v>
      </c>
      <c r="M663" s="17">
        <v>0</v>
      </c>
      <c r="N663" s="17">
        <v>0</v>
      </c>
      <c r="O663" s="17">
        <v>0</v>
      </c>
      <c r="P663" s="17">
        <v>1565258</v>
      </c>
      <c r="Q663" s="17">
        <v>2138382</v>
      </c>
      <c r="R663" s="17">
        <v>446325</v>
      </c>
      <c r="S663" s="17">
        <v>72189</v>
      </c>
      <c r="T663" s="17">
        <v>30119</v>
      </c>
      <c r="U663" s="17">
        <v>297308</v>
      </c>
      <c r="V663" s="17">
        <v>71371</v>
      </c>
      <c r="W663" s="17">
        <v>0</v>
      </c>
      <c r="X663" s="17">
        <v>2100000</v>
      </c>
      <c r="Y663" s="17">
        <v>0</v>
      </c>
      <c r="Z663" s="17">
        <v>0</v>
      </c>
      <c r="AA663" s="17">
        <v>0</v>
      </c>
      <c r="AB663" s="17">
        <v>0</v>
      </c>
      <c r="AC663" s="17">
        <v>54062430</v>
      </c>
    </row>
    <row r="664" spans="1:29" x14ac:dyDescent="0.3">
      <c r="A664" s="15" t="s">
        <v>1321</v>
      </c>
      <c r="B664" s="14" t="s">
        <v>1322</v>
      </c>
      <c r="C664" s="14">
        <v>1</v>
      </c>
      <c r="D664" s="14">
        <v>0</v>
      </c>
      <c r="E664" s="17">
        <v>2059748</v>
      </c>
      <c r="F664" s="17">
        <v>0</v>
      </c>
      <c r="G664" s="17">
        <v>100000</v>
      </c>
      <c r="H664" s="17">
        <v>0</v>
      </c>
      <c r="I664" s="17">
        <v>443436</v>
      </c>
      <c r="J664" s="17">
        <v>529746</v>
      </c>
      <c r="K664" s="17">
        <v>0</v>
      </c>
      <c r="L664" s="17">
        <v>0</v>
      </c>
      <c r="M664" s="17">
        <v>0</v>
      </c>
      <c r="N664" s="17">
        <v>0</v>
      </c>
      <c r="O664" s="17">
        <v>0</v>
      </c>
      <c r="P664" s="17">
        <v>669342</v>
      </c>
      <c r="Q664" s="17">
        <v>58459</v>
      </c>
      <c r="R664" s="17">
        <v>13629</v>
      </c>
      <c r="S664" s="17">
        <v>20193</v>
      </c>
      <c r="T664" s="17">
        <v>8425</v>
      </c>
      <c r="U664" s="17">
        <v>81608</v>
      </c>
      <c r="V664" s="17">
        <v>5937</v>
      </c>
      <c r="W664" s="17">
        <v>0</v>
      </c>
      <c r="X664" s="17">
        <v>0</v>
      </c>
      <c r="Y664" s="17">
        <v>0</v>
      </c>
      <c r="Z664" s="17">
        <v>0</v>
      </c>
      <c r="AA664" s="17">
        <v>0</v>
      </c>
      <c r="AB664" s="17">
        <v>0</v>
      </c>
      <c r="AC664" s="17">
        <v>3990523</v>
      </c>
    </row>
    <row r="665" spans="1:29" x14ac:dyDescent="0.3">
      <c r="A665" s="15" t="s">
        <v>1323</v>
      </c>
      <c r="B665" s="14" t="s">
        <v>1324</v>
      </c>
      <c r="C665" s="14">
        <v>0</v>
      </c>
      <c r="D665" s="14">
        <v>0</v>
      </c>
      <c r="E665" s="17">
        <v>0</v>
      </c>
      <c r="F665" s="17">
        <v>0</v>
      </c>
      <c r="G665" s="17">
        <v>0</v>
      </c>
      <c r="H665" s="17">
        <v>0</v>
      </c>
      <c r="I665" s="17">
        <v>0</v>
      </c>
      <c r="J665" s="17">
        <v>0</v>
      </c>
      <c r="K665" s="17">
        <v>0</v>
      </c>
      <c r="L665" s="17">
        <v>0</v>
      </c>
      <c r="M665" s="17">
        <v>0</v>
      </c>
      <c r="N665" s="17">
        <v>0</v>
      </c>
      <c r="O665" s="17">
        <v>0</v>
      </c>
      <c r="P665" s="17">
        <v>0</v>
      </c>
      <c r="Q665" s="17">
        <v>0</v>
      </c>
      <c r="R665" s="17">
        <v>0</v>
      </c>
      <c r="S665" s="17">
        <v>0</v>
      </c>
      <c r="T665" s="17">
        <v>0</v>
      </c>
      <c r="U665" s="17">
        <v>0</v>
      </c>
      <c r="V665" s="17">
        <v>0</v>
      </c>
      <c r="W665" s="17">
        <v>0</v>
      </c>
      <c r="X665" s="17">
        <v>0</v>
      </c>
      <c r="Y665" s="17">
        <v>0</v>
      </c>
      <c r="Z665" s="17">
        <v>0</v>
      </c>
      <c r="AA665" s="17">
        <v>0</v>
      </c>
      <c r="AB665" s="17">
        <v>0</v>
      </c>
      <c r="AC665" s="17">
        <v>0</v>
      </c>
    </row>
    <row r="666" spans="1:29" x14ac:dyDescent="0.3">
      <c r="A666" s="15" t="s">
        <v>1325</v>
      </c>
      <c r="B666" s="14" t="s">
        <v>1326</v>
      </c>
      <c r="C666" s="14">
        <v>1</v>
      </c>
      <c r="D666" s="14">
        <v>0</v>
      </c>
      <c r="E666" s="17">
        <v>7251345</v>
      </c>
      <c r="F666" s="17">
        <v>0</v>
      </c>
      <c r="G666" s="17">
        <v>141256</v>
      </c>
      <c r="H666" s="17">
        <v>0</v>
      </c>
      <c r="I666" s="17">
        <v>2138047</v>
      </c>
      <c r="J666" s="17">
        <v>1294565</v>
      </c>
      <c r="K666" s="17">
        <v>0</v>
      </c>
      <c r="L666" s="17">
        <v>0</v>
      </c>
      <c r="M666" s="17">
        <v>0</v>
      </c>
      <c r="N666" s="17">
        <v>0</v>
      </c>
      <c r="O666" s="17">
        <v>0</v>
      </c>
      <c r="P666" s="17">
        <v>903917</v>
      </c>
      <c r="Q666" s="17">
        <v>279872</v>
      </c>
      <c r="R666" s="17">
        <v>300418</v>
      </c>
      <c r="S666" s="17">
        <v>51966</v>
      </c>
      <c r="T666" s="17">
        <v>21681</v>
      </c>
      <c r="U666" s="17">
        <v>171022</v>
      </c>
      <c r="V666" s="17">
        <v>27367</v>
      </c>
      <c r="W666" s="17">
        <v>0</v>
      </c>
      <c r="X666" s="17">
        <v>237600</v>
      </c>
      <c r="Y666" s="17">
        <v>0</v>
      </c>
      <c r="Z666" s="17">
        <v>0</v>
      </c>
      <c r="AA666" s="17">
        <v>0</v>
      </c>
      <c r="AB666" s="17">
        <v>0</v>
      </c>
      <c r="AC666" s="17">
        <v>12819056</v>
      </c>
    </row>
    <row r="667" spans="1:29" x14ac:dyDescent="0.3">
      <c r="A667" s="15" t="s">
        <v>1327</v>
      </c>
      <c r="B667" s="14" t="s">
        <v>1328</v>
      </c>
      <c r="C667" s="14">
        <v>1</v>
      </c>
      <c r="D667" s="14">
        <v>0</v>
      </c>
      <c r="E667" s="17">
        <v>24160443</v>
      </c>
      <c r="F667" s="17">
        <v>0</v>
      </c>
      <c r="G667" s="17">
        <v>0</v>
      </c>
      <c r="H667" s="17">
        <v>0</v>
      </c>
      <c r="I667" s="17">
        <v>2492541</v>
      </c>
      <c r="J667" s="17">
        <v>3846295</v>
      </c>
      <c r="K667" s="17">
        <v>0</v>
      </c>
      <c r="L667" s="17">
        <v>0</v>
      </c>
      <c r="M667" s="17">
        <v>0</v>
      </c>
      <c r="N667" s="17">
        <v>0</v>
      </c>
      <c r="O667" s="17">
        <v>0</v>
      </c>
      <c r="P667" s="17">
        <v>3878849</v>
      </c>
      <c r="Q667" s="17">
        <v>588715</v>
      </c>
      <c r="R667" s="17">
        <v>577511</v>
      </c>
      <c r="S667" s="17">
        <v>145456</v>
      </c>
      <c r="T667" s="17">
        <v>60688</v>
      </c>
      <c r="U667" s="17">
        <v>473165</v>
      </c>
      <c r="V667" s="17">
        <v>65090</v>
      </c>
      <c r="W667" s="17">
        <v>0</v>
      </c>
      <c r="X667" s="17">
        <v>1986386</v>
      </c>
      <c r="Y667" s="17">
        <v>0</v>
      </c>
      <c r="Z667" s="17">
        <v>0</v>
      </c>
      <c r="AA667" s="17">
        <v>0</v>
      </c>
      <c r="AB667" s="17">
        <v>0</v>
      </c>
      <c r="AC667" s="17">
        <v>38275139</v>
      </c>
    </row>
    <row r="668" spans="1:29" x14ac:dyDescent="0.3">
      <c r="A668" s="15" t="s">
        <v>1329</v>
      </c>
      <c r="B668" s="14" t="s">
        <v>1330</v>
      </c>
      <c r="C668" s="14">
        <v>1</v>
      </c>
      <c r="D668" s="14">
        <v>1</v>
      </c>
      <c r="E668" s="17">
        <v>249382257</v>
      </c>
      <c r="F668" s="17">
        <v>3217091</v>
      </c>
      <c r="G668" s="17">
        <v>0</v>
      </c>
      <c r="H668" s="17">
        <v>37415</v>
      </c>
      <c r="I668" s="17">
        <v>31861813</v>
      </c>
      <c r="J668" s="17">
        <v>13510966</v>
      </c>
      <c r="K668" s="17">
        <v>0</v>
      </c>
      <c r="L668" s="17">
        <v>0</v>
      </c>
      <c r="M668" s="17">
        <v>964272</v>
      </c>
      <c r="N668" s="17">
        <v>6535913</v>
      </c>
      <c r="O668" s="17">
        <v>2338384</v>
      </c>
      <c r="P668" s="17">
        <v>0</v>
      </c>
      <c r="Q668" s="17">
        <v>9008984</v>
      </c>
      <c r="R668" s="17">
        <v>12092645</v>
      </c>
      <c r="S668" s="17">
        <v>417777</v>
      </c>
      <c r="T668" s="17">
        <v>174306</v>
      </c>
      <c r="U668" s="17">
        <v>1751694</v>
      </c>
      <c r="V668" s="17">
        <v>408322</v>
      </c>
      <c r="W668" s="17">
        <v>0</v>
      </c>
      <c r="X668" s="17">
        <v>12111980</v>
      </c>
      <c r="Y668" s="17">
        <v>552736</v>
      </c>
      <c r="Z668" s="17">
        <v>17500000</v>
      </c>
      <c r="AA668" s="17">
        <v>0</v>
      </c>
      <c r="AB668" s="17">
        <v>0</v>
      </c>
      <c r="AC668" s="17">
        <v>361866555</v>
      </c>
    </row>
    <row r="669" spans="1:29" x14ac:dyDescent="0.3">
      <c r="A669" s="15" t="s">
        <v>1331</v>
      </c>
      <c r="B669" s="14" t="s">
        <v>1332</v>
      </c>
      <c r="C669" s="14">
        <v>1</v>
      </c>
      <c r="D669" s="14">
        <v>0</v>
      </c>
      <c r="E669" s="17">
        <v>29500218</v>
      </c>
      <c r="F669" s="17">
        <v>0</v>
      </c>
      <c r="G669" s="17">
        <v>2416117</v>
      </c>
      <c r="H669" s="17">
        <v>0</v>
      </c>
      <c r="I669" s="17">
        <v>6532661</v>
      </c>
      <c r="J669" s="17">
        <v>3397579</v>
      </c>
      <c r="K669" s="17">
        <v>0</v>
      </c>
      <c r="L669" s="17">
        <v>0</v>
      </c>
      <c r="M669" s="17">
        <v>0</v>
      </c>
      <c r="N669" s="17">
        <v>0</v>
      </c>
      <c r="O669" s="17">
        <v>0</v>
      </c>
      <c r="P669" s="17">
        <v>3021209</v>
      </c>
      <c r="Q669" s="17">
        <v>828250</v>
      </c>
      <c r="R669" s="17">
        <v>707597</v>
      </c>
      <c r="S669" s="17">
        <v>84607</v>
      </c>
      <c r="T669" s="17">
        <v>35300</v>
      </c>
      <c r="U669" s="17">
        <v>330161</v>
      </c>
      <c r="V669" s="17">
        <v>77498</v>
      </c>
      <c r="W669" s="17">
        <v>0</v>
      </c>
      <c r="X669" s="17">
        <v>802447</v>
      </c>
      <c r="Y669" s="17">
        <v>108623</v>
      </c>
      <c r="Z669" s="17">
        <v>0</v>
      </c>
      <c r="AA669" s="17">
        <v>0</v>
      </c>
      <c r="AB669" s="17">
        <v>0</v>
      </c>
      <c r="AC669" s="17">
        <v>47842267</v>
      </c>
    </row>
    <row r="670" spans="1:29" x14ac:dyDescent="0.3">
      <c r="A670" s="15" t="s">
        <v>1333</v>
      </c>
      <c r="B670" s="14" t="s">
        <v>1334</v>
      </c>
      <c r="C670" s="14">
        <v>1</v>
      </c>
      <c r="D670" s="14">
        <v>0</v>
      </c>
      <c r="E670" s="17">
        <v>12727529</v>
      </c>
      <c r="F670" s="17">
        <v>0</v>
      </c>
      <c r="G670" s="17">
        <v>1020367</v>
      </c>
      <c r="H670" s="17">
        <v>0</v>
      </c>
      <c r="I670" s="17">
        <v>3405996</v>
      </c>
      <c r="J670" s="17">
        <v>2119547</v>
      </c>
      <c r="K670" s="17">
        <v>0</v>
      </c>
      <c r="L670" s="17">
        <v>0</v>
      </c>
      <c r="M670" s="17">
        <v>0</v>
      </c>
      <c r="N670" s="17">
        <v>0</v>
      </c>
      <c r="O670" s="17">
        <v>0</v>
      </c>
      <c r="P670" s="17">
        <v>822830</v>
      </c>
      <c r="Q670" s="17">
        <v>374003</v>
      </c>
      <c r="R670" s="17">
        <v>269794</v>
      </c>
      <c r="S670" s="17">
        <v>58527</v>
      </c>
      <c r="T670" s="17">
        <v>24419</v>
      </c>
      <c r="U670" s="17">
        <v>210166</v>
      </c>
      <c r="V670" s="17">
        <v>46707</v>
      </c>
      <c r="W670" s="17">
        <v>0</v>
      </c>
      <c r="X670" s="17">
        <v>475200</v>
      </c>
      <c r="Y670" s="17">
        <v>48982</v>
      </c>
      <c r="Z670" s="17">
        <v>0</v>
      </c>
      <c r="AA670" s="17">
        <v>0</v>
      </c>
      <c r="AB670" s="17">
        <v>0</v>
      </c>
      <c r="AC670" s="17">
        <v>21604067</v>
      </c>
    </row>
    <row r="671" spans="1:29" x14ac:dyDescent="0.3">
      <c r="A671" s="15" t="s">
        <v>1335</v>
      </c>
      <c r="B671" s="14" t="s">
        <v>1336</v>
      </c>
      <c r="C671" s="14">
        <v>1</v>
      </c>
      <c r="D671" s="14">
        <v>0</v>
      </c>
      <c r="E671" s="17">
        <v>12650919</v>
      </c>
      <c r="F671" s="17">
        <v>0</v>
      </c>
      <c r="G671" s="17">
        <v>0</v>
      </c>
      <c r="H671" s="17">
        <v>0</v>
      </c>
      <c r="I671" s="17">
        <v>1220484</v>
      </c>
      <c r="J671" s="17">
        <v>687629</v>
      </c>
      <c r="K671" s="17">
        <v>0</v>
      </c>
      <c r="L671" s="17">
        <v>0</v>
      </c>
      <c r="M671" s="17">
        <v>0</v>
      </c>
      <c r="N671" s="17">
        <v>0</v>
      </c>
      <c r="O671" s="17">
        <v>0</v>
      </c>
      <c r="P671" s="17">
        <v>1709065</v>
      </c>
      <c r="Q671" s="17">
        <v>229890</v>
      </c>
      <c r="R671" s="17">
        <v>108122</v>
      </c>
      <c r="S671" s="17">
        <v>16882</v>
      </c>
      <c r="T671" s="17">
        <v>7044</v>
      </c>
      <c r="U671" s="17">
        <v>68619</v>
      </c>
      <c r="V671" s="17">
        <v>19527</v>
      </c>
      <c r="W671" s="17">
        <v>0</v>
      </c>
      <c r="X671" s="17">
        <v>522730</v>
      </c>
      <c r="Y671" s="17">
        <v>0</v>
      </c>
      <c r="Z671" s="17">
        <v>0</v>
      </c>
      <c r="AA671" s="17">
        <v>0</v>
      </c>
      <c r="AB671" s="17">
        <v>0</v>
      </c>
      <c r="AC671" s="17">
        <v>17240911</v>
      </c>
    </row>
    <row r="672" spans="1:29" x14ac:dyDescent="0.3">
      <c r="A672" s="15" t="s">
        <v>1337</v>
      </c>
      <c r="B672" s="14" t="s">
        <v>1338</v>
      </c>
      <c r="C672" s="14">
        <v>1</v>
      </c>
      <c r="D672" s="14">
        <v>0</v>
      </c>
      <c r="E672" s="17">
        <v>11175268</v>
      </c>
      <c r="F672" s="17">
        <v>0</v>
      </c>
      <c r="G672" s="17">
        <v>0</v>
      </c>
      <c r="H672" s="17">
        <v>11225</v>
      </c>
      <c r="I672" s="17">
        <v>850465</v>
      </c>
      <c r="J672" s="17">
        <v>1612538</v>
      </c>
      <c r="K672" s="17">
        <v>0</v>
      </c>
      <c r="L672" s="17">
        <v>0</v>
      </c>
      <c r="M672" s="17">
        <v>0</v>
      </c>
      <c r="N672" s="17">
        <v>0</v>
      </c>
      <c r="O672" s="17">
        <v>0</v>
      </c>
      <c r="P672" s="17">
        <v>1034446</v>
      </c>
      <c r="Q672" s="17">
        <v>50563</v>
      </c>
      <c r="R672" s="17">
        <v>119814</v>
      </c>
      <c r="S672" s="17">
        <v>13093</v>
      </c>
      <c r="T672" s="17">
        <v>5463</v>
      </c>
      <c r="U672" s="17">
        <v>48639</v>
      </c>
      <c r="V672" s="17">
        <v>16687</v>
      </c>
      <c r="W672" s="17">
        <v>0</v>
      </c>
      <c r="X672" s="17">
        <v>160471</v>
      </c>
      <c r="Y672" s="17">
        <v>0</v>
      </c>
      <c r="Z672" s="17">
        <v>0</v>
      </c>
      <c r="AA672" s="17">
        <v>0</v>
      </c>
      <c r="AB672" s="17">
        <v>0</v>
      </c>
      <c r="AC672" s="17">
        <v>15098672</v>
      </c>
    </row>
    <row r="673" spans="1:29" x14ac:dyDescent="0.3">
      <c r="A673" s="15" t="s">
        <v>1339</v>
      </c>
      <c r="B673" s="14" t="s">
        <v>1340</v>
      </c>
      <c r="C673" s="14">
        <v>1</v>
      </c>
      <c r="D673" s="14">
        <v>0</v>
      </c>
      <c r="E673" s="17">
        <v>1713907</v>
      </c>
      <c r="F673" s="17">
        <v>0</v>
      </c>
      <c r="G673" s="17">
        <v>0</v>
      </c>
      <c r="H673" s="17">
        <v>0</v>
      </c>
      <c r="I673" s="17">
        <v>358382</v>
      </c>
      <c r="J673" s="17">
        <v>241799</v>
      </c>
      <c r="K673" s="17">
        <v>0</v>
      </c>
      <c r="L673" s="17">
        <v>0</v>
      </c>
      <c r="M673" s="17">
        <v>0</v>
      </c>
      <c r="N673" s="17">
        <v>0</v>
      </c>
      <c r="O673" s="17">
        <v>0</v>
      </c>
      <c r="P673" s="17">
        <v>348863</v>
      </c>
      <c r="Q673" s="17">
        <v>38275</v>
      </c>
      <c r="R673" s="17">
        <v>0</v>
      </c>
      <c r="S673" s="17">
        <v>2067</v>
      </c>
      <c r="T673" s="17">
        <v>863</v>
      </c>
      <c r="U673" s="17">
        <v>11534</v>
      </c>
      <c r="V673" s="17">
        <v>2184</v>
      </c>
      <c r="W673" s="17">
        <v>0</v>
      </c>
      <c r="X673" s="17">
        <v>0</v>
      </c>
      <c r="Y673" s="17">
        <v>0</v>
      </c>
      <c r="Z673" s="17">
        <v>0</v>
      </c>
      <c r="AA673" s="17">
        <v>0</v>
      </c>
      <c r="AB673" s="17">
        <v>0</v>
      </c>
      <c r="AC673" s="17">
        <v>2717874</v>
      </c>
    </row>
    <row r="674" spans="1:29" x14ac:dyDescent="0.3">
      <c r="A674" s="15" t="s">
        <v>1341</v>
      </c>
      <c r="B674" s="14" t="s">
        <v>1342</v>
      </c>
      <c r="C674" s="14">
        <v>1</v>
      </c>
      <c r="D674" s="14">
        <v>0</v>
      </c>
      <c r="E674" s="17">
        <v>7971904</v>
      </c>
      <c r="F674" s="17">
        <v>0</v>
      </c>
      <c r="G674" s="17">
        <v>0</v>
      </c>
      <c r="H674" s="17">
        <v>11525</v>
      </c>
      <c r="I674" s="17">
        <v>724001</v>
      </c>
      <c r="J674" s="17">
        <v>1804928</v>
      </c>
      <c r="K674" s="17">
        <v>0</v>
      </c>
      <c r="L674" s="17">
        <v>0</v>
      </c>
      <c r="M674" s="17">
        <v>0</v>
      </c>
      <c r="N674" s="17">
        <v>0</v>
      </c>
      <c r="O674" s="17">
        <v>0</v>
      </c>
      <c r="P674" s="17">
        <v>1023066</v>
      </c>
      <c r="Q674" s="17">
        <v>169225</v>
      </c>
      <c r="R674" s="17">
        <v>255374</v>
      </c>
      <c r="S674" s="17">
        <v>13407</v>
      </c>
      <c r="T674" s="17">
        <v>5594</v>
      </c>
      <c r="U674" s="17">
        <v>47940</v>
      </c>
      <c r="V674" s="17">
        <v>15291</v>
      </c>
      <c r="W674" s="17">
        <v>0</v>
      </c>
      <c r="X674" s="17">
        <v>93758</v>
      </c>
      <c r="Y674" s="17">
        <v>0</v>
      </c>
      <c r="Z674" s="17">
        <v>0</v>
      </c>
      <c r="AA674" s="17">
        <v>0</v>
      </c>
      <c r="AB674" s="17">
        <v>0</v>
      </c>
      <c r="AC674" s="17">
        <v>12136013</v>
      </c>
    </row>
    <row r="675" spans="1:29" x14ac:dyDescent="0.3">
      <c r="A675" s="15" t="s">
        <v>1343</v>
      </c>
      <c r="B675" s="14" t="s">
        <v>1344</v>
      </c>
      <c r="C675" s="14">
        <v>1</v>
      </c>
      <c r="D675" s="14">
        <v>0</v>
      </c>
      <c r="E675" s="17">
        <v>9018155</v>
      </c>
      <c r="F675" s="17">
        <v>0</v>
      </c>
      <c r="G675" s="17">
        <v>0</v>
      </c>
      <c r="H675" s="17">
        <v>0</v>
      </c>
      <c r="I675" s="17">
        <v>1136588</v>
      </c>
      <c r="J675" s="17">
        <v>1549833</v>
      </c>
      <c r="K675" s="17">
        <v>0</v>
      </c>
      <c r="L675" s="17">
        <v>0</v>
      </c>
      <c r="M675" s="17">
        <v>0</v>
      </c>
      <c r="N675" s="17">
        <v>0</v>
      </c>
      <c r="O675" s="17">
        <v>0</v>
      </c>
      <c r="P675" s="17">
        <v>1391873</v>
      </c>
      <c r="Q675" s="17">
        <v>167591</v>
      </c>
      <c r="R675" s="17">
        <v>105792</v>
      </c>
      <c r="S675" s="17">
        <v>12314</v>
      </c>
      <c r="T675" s="17">
        <v>5138</v>
      </c>
      <c r="U675" s="17">
        <v>48231</v>
      </c>
      <c r="V675" s="17">
        <v>15575</v>
      </c>
      <c r="W675" s="17">
        <v>0</v>
      </c>
      <c r="X675" s="17">
        <v>71123</v>
      </c>
      <c r="Y675" s="17">
        <v>0</v>
      </c>
      <c r="Z675" s="17">
        <v>0</v>
      </c>
      <c r="AA675" s="17">
        <v>0</v>
      </c>
      <c r="AB675" s="17">
        <v>0</v>
      </c>
      <c r="AC675" s="17">
        <v>13522213</v>
      </c>
    </row>
    <row r="676" spans="1:29" x14ac:dyDescent="0.3">
      <c r="A676" s="15" t="s">
        <v>1345</v>
      </c>
      <c r="B676" s="14" t="s">
        <v>1346</v>
      </c>
      <c r="C676" s="14">
        <v>1</v>
      </c>
      <c r="D676" s="14">
        <v>0</v>
      </c>
      <c r="E676" s="17">
        <v>11089909</v>
      </c>
      <c r="F676" s="17">
        <v>0</v>
      </c>
      <c r="G676" s="17">
        <v>200123</v>
      </c>
      <c r="H676" s="17">
        <v>0</v>
      </c>
      <c r="I676" s="17">
        <v>1282442</v>
      </c>
      <c r="J676" s="17">
        <v>2420437</v>
      </c>
      <c r="K676" s="17">
        <v>0</v>
      </c>
      <c r="L676" s="17">
        <v>0</v>
      </c>
      <c r="M676" s="17">
        <v>0</v>
      </c>
      <c r="N676" s="17">
        <v>0</v>
      </c>
      <c r="O676" s="17">
        <v>0</v>
      </c>
      <c r="P676" s="17">
        <v>721930</v>
      </c>
      <c r="Q676" s="17">
        <v>348080</v>
      </c>
      <c r="R676" s="17">
        <v>38375</v>
      </c>
      <c r="S676" s="17">
        <v>24133</v>
      </c>
      <c r="T676" s="17">
        <v>10069</v>
      </c>
      <c r="U676" s="17">
        <v>92618</v>
      </c>
      <c r="V676" s="17">
        <v>10682</v>
      </c>
      <c r="W676" s="17">
        <v>0</v>
      </c>
      <c r="X676" s="17">
        <v>443445</v>
      </c>
      <c r="Y676" s="17">
        <v>0</v>
      </c>
      <c r="Z676" s="17">
        <v>0</v>
      </c>
      <c r="AA676" s="17">
        <v>0</v>
      </c>
      <c r="AB676" s="17">
        <v>0</v>
      </c>
      <c r="AC676" s="17">
        <v>16682243</v>
      </c>
    </row>
    <row r="677" spans="1:29" x14ac:dyDescent="0.3">
      <c r="A677" s="15" t="s">
        <v>1347</v>
      </c>
      <c r="B677" s="14" t="s">
        <v>1348</v>
      </c>
      <c r="C677" s="14">
        <v>1</v>
      </c>
      <c r="D677" s="14">
        <v>0</v>
      </c>
      <c r="E677" s="17">
        <v>8151490</v>
      </c>
      <c r="F677" s="17">
        <v>0</v>
      </c>
      <c r="G677" s="17">
        <v>92174</v>
      </c>
      <c r="H677" s="17">
        <v>9095</v>
      </c>
      <c r="I677" s="17">
        <v>665402</v>
      </c>
      <c r="J677" s="17">
        <v>1642938</v>
      </c>
      <c r="K677" s="17">
        <v>0</v>
      </c>
      <c r="L677" s="17">
        <v>0</v>
      </c>
      <c r="M677" s="17">
        <v>0</v>
      </c>
      <c r="N677" s="17">
        <v>0</v>
      </c>
      <c r="O677" s="17">
        <v>0</v>
      </c>
      <c r="P677" s="17">
        <v>716016</v>
      </c>
      <c r="Q677" s="17">
        <v>108580</v>
      </c>
      <c r="R677" s="17">
        <v>31323</v>
      </c>
      <c r="S677" s="17">
        <v>12628</v>
      </c>
      <c r="T677" s="17">
        <v>5269</v>
      </c>
      <c r="U677" s="17">
        <v>47124</v>
      </c>
      <c r="V677" s="17">
        <v>10771</v>
      </c>
      <c r="W677" s="17">
        <v>0</v>
      </c>
      <c r="X677" s="17">
        <v>713908</v>
      </c>
      <c r="Y677" s="17">
        <v>0</v>
      </c>
      <c r="Z677" s="17">
        <v>0</v>
      </c>
      <c r="AA677" s="17">
        <v>0</v>
      </c>
      <c r="AB677" s="17">
        <v>0</v>
      </c>
      <c r="AC677" s="17">
        <v>12206718</v>
      </c>
    </row>
    <row r="678" spans="1:29" x14ac:dyDescent="0.3">
      <c r="A678" s="18" t="s">
        <v>1355</v>
      </c>
      <c r="B678" s="14" t="s">
        <v>1356</v>
      </c>
      <c r="C678" s="14">
        <v>1</v>
      </c>
      <c r="D678" s="14">
        <v>1</v>
      </c>
      <c r="E678" s="17">
        <v>21168111491</v>
      </c>
      <c r="F678" s="17">
        <v>52297367</v>
      </c>
      <c r="G678" s="17">
        <v>218681933</v>
      </c>
      <c r="H678" s="17">
        <v>4740154</v>
      </c>
      <c r="I678" s="17">
        <v>2196535461</v>
      </c>
      <c r="J678" s="17">
        <v>3144411567</v>
      </c>
      <c r="K678" s="17">
        <v>14152870</v>
      </c>
      <c r="L678" s="17">
        <v>3614300</v>
      </c>
      <c r="M678" s="17">
        <v>34660148</v>
      </c>
      <c r="N678" s="17">
        <v>161736203</v>
      </c>
      <c r="O678" s="17">
        <v>57983903</v>
      </c>
      <c r="P678" s="17">
        <v>1107621498</v>
      </c>
      <c r="Q678" s="17">
        <v>568975712</v>
      </c>
      <c r="R678" s="17">
        <v>409435512</v>
      </c>
      <c r="S678" s="17">
        <v>43031491</v>
      </c>
      <c r="T678" s="17">
        <v>17953805</v>
      </c>
      <c r="U678" s="17">
        <v>166466816</v>
      </c>
      <c r="V678" s="17">
        <v>35239572</v>
      </c>
      <c r="W678" s="17">
        <v>0</v>
      </c>
      <c r="X678" s="17">
        <v>929881952</v>
      </c>
      <c r="Y678" s="17">
        <v>4285485</v>
      </c>
      <c r="Z678" s="17">
        <v>28271832</v>
      </c>
      <c r="AA678" s="17">
        <v>0</v>
      </c>
      <c r="AB678" s="17">
        <v>0</v>
      </c>
      <c r="AC678" s="17">
        <v>30368089072</v>
      </c>
    </row>
    <row r="679" spans="1:29" x14ac:dyDescent="0.3">
      <c r="A679" s="18" t="s">
        <v>1357</v>
      </c>
      <c r="B679" s="14" t="s">
        <v>1358</v>
      </c>
      <c r="C679" s="14">
        <v>1</v>
      </c>
      <c r="D679" s="14">
        <v>1</v>
      </c>
      <c r="E679" s="17">
        <v>177257620</v>
      </c>
      <c r="F679" s="17">
        <v>0</v>
      </c>
      <c r="G679" s="17">
        <v>4616391</v>
      </c>
      <c r="H679" s="17">
        <v>259733</v>
      </c>
      <c r="I679" s="17">
        <v>47814376</v>
      </c>
      <c r="J679" s="17">
        <v>27737108</v>
      </c>
      <c r="K679" s="17">
        <v>1351248</v>
      </c>
      <c r="L679" s="17">
        <v>0</v>
      </c>
      <c r="M679" s="17">
        <v>0</v>
      </c>
      <c r="N679" s="17">
        <v>0</v>
      </c>
      <c r="O679" s="17">
        <v>0</v>
      </c>
      <c r="P679" s="17">
        <v>14583972</v>
      </c>
      <c r="Q679" s="17">
        <v>4988167</v>
      </c>
      <c r="R679" s="17">
        <v>1938756</v>
      </c>
      <c r="S679" s="17">
        <v>956188</v>
      </c>
      <c r="T679" s="17">
        <v>398946</v>
      </c>
      <c r="U679" s="17">
        <v>3610510</v>
      </c>
      <c r="V679" s="17">
        <v>567183</v>
      </c>
      <c r="W679" s="17">
        <v>0</v>
      </c>
      <c r="X679" s="17">
        <v>8726900</v>
      </c>
      <c r="Y679" s="17">
        <v>27682</v>
      </c>
      <c r="Z679" s="17">
        <v>0</v>
      </c>
      <c r="AA679" s="17">
        <v>0</v>
      </c>
      <c r="AB679" s="17">
        <v>0</v>
      </c>
      <c r="AC679" s="17">
        <v>294834780</v>
      </c>
    </row>
    <row r="680" spans="1:29" x14ac:dyDescent="0.3">
      <c r="A680" s="15" t="s">
        <v>1349</v>
      </c>
      <c r="B680" s="14" t="s">
        <v>1350</v>
      </c>
      <c r="C680" s="14">
        <v>1</v>
      </c>
      <c r="D680" s="14">
        <v>1</v>
      </c>
      <c r="E680" s="17">
        <v>21345369111</v>
      </c>
      <c r="F680" s="17">
        <v>52297367</v>
      </c>
      <c r="G680" s="17">
        <v>223298324</v>
      </c>
      <c r="H680" s="17">
        <v>4999887</v>
      </c>
      <c r="I680" s="17">
        <v>2244349837</v>
      </c>
      <c r="J680" s="17">
        <v>3172148675</v>
      </c>
      <c r="K680" s="17">
        <v>15504118</v>
      </c>
      <c r="L680" s="17">
        <v>3614300</v>
      </c>
      <c r="M680" s="17">
        <v>34660148</v>
      </c>
      <c r="N680" s="17">
        <v>161736203</v>
      </c>
      <c r="O680" s="17">
        <v>57983903</v>
      </c>
      <c r="P680" s="17">
        <v>1122205470</v>
      </c>
      <c r="Q680" s="17">
        <v>573963879</v>
      </c>
      <c r="R680" s="17">
        <v>411374268</v>
      </c>
      <c r="S680" s="17">
        <v>43987679</v>
      </c>
      <c r="T680" s="17">
        <v>18352751</v>
      </c>
      <c r="U680" s="17">
        <v>170077326</v>
      </c>
      <c r="V680" s="17">
        <v>35806755</v>
      </c>
      <c r="W680" s="17">
        <v>0</v>
      </c>
      <c r="X680" s="17">
        <v>938608852</v>
      </c>
      <c r="Y680" s="17">
        <v>4313167</v>
      </c>
      <c r="Z680" s="17">
        <v>28271832</v>
      </c>
      <c r="AA680" s="17">
        <v>0</v>
      </c>
      <c r="AB680" s="17">
        <v>0</v>
      </c>
      <c r="AC680" s="17">
        <v>30662923852</v>
      </c>
    </row>
  </sheetData>
  <hyperlinks>
    <hyperlink ref="A2" location="'Key'!A1" display="DACLA1" xr:uid="{7D813F95-5301-4432-A2C4-70EEFC86739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A06C7-67E2-44B1-B5A9-1B1403FCBDAE}">
  <dimension ref="A1:AB680"/>
  <sheetViews>
    <sheetView topLeftCell="A654" workbookViewId="0">
      <selection activeCell="AC2" sqref="AC2"/>
    </sheetView>
  </sheetViews>
  <sheetFormatPr defaultRowHeight="14.4" x14ac:dyDescent="0.3"/>
  <cols>
    <col min="5" max="5" width="13.44140625" bestFit="1" customWidth="1"/>
  </cols>
  <sheetData>
    <row r="1" spans="1:28" x14ac:dyDescent="0.3">
      <c r="A1">
        <v>1</v>
      </c>
      <c r="B1">
        <f>A1+1</f>
        <v>2</v>
      </c>
      <c r="C1" s="14">
        <f t="shared" ref="C1:AB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row>
    <row r="2" spans="1:28" ht="129.6" x14ac:dyDescent="0.3">
      <c r="A2" s="19" t="s">
        <v>2908</v>
      </c>
      <c r="B2" s="14" t="s">
        <v>2909</v>
      </c>
      <c r="C2" s="14" t="s">
        <v>0</v>
      </c>
      <c r="D2" s="14" t="s">
        <v>1</v>
      </c>
      <c r="E2" s="16" t="s">
        <v>2878</v>
      </c>
      <c r="F2" s="16" t="s">
        <v>2879</v>
      </c>
      <c r="G2" s="16" t="s">
        <v>2880</v>
      </c>
      <c r="H2" s="16" t="s">
        <v>2881</v>
      </c>
      <c r="I2" s="16" t="s">
        <v>2882</v>
      </c>
      <c r="J2" s="16" t="s">
        <v>2883</v>
      </c>
      <c r="K2" s="16" t="s">
        <v>2884</v>
      </c>
      <c r="L2" s="16" t="s">
        <v>2885</v>
      </c>
      <c r="M2" s="16" t="s">
        <v>2886</v>
      </c>
      <c r="N2" s="16" t="s">
        <v>2887</v>
      </c>
      <c r="O2" s="16" t="s">
        <v>2888</v>
      </c>
      <c r="P2" s="16" t="s">
        <v>2889</v>
      </c>
      <c r="Q2" s="16" t="s">
        <v>2890</v>
      </c>
      <c r="R2" s="16" t="s">
        <v>2891</v>
      </c>
      <c r="S2" s="16" t="s">
        <v>2892</v>
      </c>
      <c r="T2" s="16" t="s">
        <v>2893</v>
      </c>
      <c r="U2" s="16" t="s">
        <v>2894</v>
      </c>
      <c r="V2" s="16" t="s">
        <v>2895</v>
      </c>
      <c r="W2" s="16" t="s">
        <v>2896</v>
      </c>
      <c r="X2" s="16" t="s">
        <v>2897</v>
      </c>
      <c r="Y2" s="16" t="s">
        <v>2898</v>
      </c>
      <c r="Z2" s="16" t="s">
        <v>2899</v>
      </c>
      <c r="AA2" s="16" t="s">
        <v>2900</v>
      </c>
      <c r="AB2" s="16" t="s">
        <v>2901</v>
      </c>
    </row>
    <row r="3" spans="1:28"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c r="AB3" s="16"/>
    </row>
    <row r="4" spans="1:28"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c r="AB4" s="16"/>
    </row>
    <row r="5" spans="1:28" x14ac:dyDescent="0.3">
      <c r="A5" s="15" t="s">
        <v>3</v>
      </c>
      <c r="B5" s="14" t="s">
        <v>4</v>
      </c>
      <c r="C5" s="14">
        <v>1</v>
      </c>
      <c r="D5" s="14">
        <v>1</v>
      </c>
      <c r="E5" s="17">
        <v>92081099</v>
      </c>
      <c r="F5" s="17">
        <v>767038</v>
      </c>
      <c r="G5" s="17">
        <v>0</v>
      </c>
      <c r="H5" s="17">
        <v>0</v>
      </c>
      <c r="I5" s="17">
        <v>6662706</v>
      </c>
      <c r="J5" s="17">
        <v>12375100</v>
      </c>
      <c r="K5" s="17">
        <v>0</v>
      </c>
      <c r="L5" s="17">
        <v>0</v>
      </c>
      <c r="M5" s="17">
        <v>445669</v>
      </c>
      <c r="N5" s="17">
        <v>2911635</v>
      </c>
      <c r="O5" s="17">
        <v>1400490</v>
      </c>
      <c r="P5" s="17">
        <v>0</v>
      </c>
      <c r="Q5" s="17">
        <v>1305253</v>
      </c>
      <c r="R5" s="17">
        <v>3543111</v>
      </c>
      <c r="S5" s="17">
        <v>197692</v>
      </c>
      <c r="T5" s="17">
        <v>79968</v>
      </c>
      <c r="U5" s="17">
        <v>675642</v>
      </c>
      <c r="V5" s="17">
        <v>237290</v>
      </c>
      <c r="W5" s="17">
        <v>0</v>
      </c>
      <c r="X5" s="17">
        <v>5306481</v>
      </c>
      <c r="Y5" s="17">
        <v>0</v>
      </c>
      <c r="Z5" s="17">
        <v>1247799</v>
      </c>
      <c r="AA5" s="17">
        <v>129236973</v>
      </c>
      <c r="AB5" s="17">
        <v>0</v>
      </c>
    </row>
    <row r="6" spans="1:28" x14ac:dyDescent="0.3">
      <c r="A6" s="15" t="s">
        <v>5</v>
      </c>
      <c r="B6" s="14" t="s">
        <v>6</v>
      </c>
      <c r="C6" s="14">
        <v>1</v>
      </c>
      <c r="D6" s="14">
        <v>0</v>
      </c>
      <c r="E6" s="17">
        <v>6666508</v>
      </c>
      <c r="F6" s="17">
        <v>0</v>
      </c>
      <c r="G6" s="17">
        <v>0</v>
      </c>
      <c r="H6" s="17">
        <v>13902</v>
      </c>
      <c r="I6" s="17">
        <v>1302300</v>
      </c>
      <c r="J6" s="17">
        <v>2023811</v>
      </c>
      <c r="K6" s="17">
        <v>0</v>
      </c>
      <c r="L6" s="17">
        <v>0</v>
      </c>
      <c r="M6" s="17">
        <v>0</v>
      </c>
      <c r="N6" s="17">
        <v>0</v>
      </c>
      <c r="O6" s="17">
        <v>0</v>
      </c>
      <c r="P6" s="17">
        <v>919837</v>
      </c>
      <c r="Q6" s="17">
        <v>59893</v>
      </c>
      <c r="R6" s="17">
        <v>269082</v>
      </c>
      <c r="S6" s="17">
        <v>3761</v>
      </c>
      <c r="T6" s="17">
        <v>4493</v>
      </c>
      <c r="U6" s="17">
        <v>33322</v>
      </c>
      <c r="V6" s="17">
        <v>5521</v>
      </c>
      <c r="W6" s="17">
        <v>0</v>
      </c>
      <c r="X6" s="17">
        <v>67761</v>
      </c>
      <c r="Y6" s="17">
        <v>0</v>
      </c>
      <c r="Z6" s="17">
        <v>0</v>
      </c>
      <c r="AA6" s="17">
        <v>11370191</v>
      </c>
      <c r="AB6" s="17">
        <v>0</v>
      </c>
    </row>
    <row r="7" spans="1:28" x14ac:dyDescent="0.3">
      <c r="A7" s="15" t="s">
        <v>7</v>
      </c>
      <c r="B7" s="14" t="s">
        <v>8</v>
      </c>
      <c r="C7" s="14">
        <v>1</v>
      </c>
      <c r="D7" s="14">
        <v>0</v>
      </c>
      <c r="E7" s="17">
        <v>13890316</v>
      </c>
      <c r="F7" s="17">
        <v>0</v>
      </c>
      <c r="G7" s="17">
        <v>950728</v>
      </c>
      <c r="H7" s="17">
        <v>0</v>
      </c>
      <c r="I7" s="17">
        <v>4545349</v>
      </c>
      <c r="J7" s="17">
        <v>4430894</v>
      </c>
      <c r="K7" s="17">
        <v>0</v>
      </c>
      <c r="L7" s="17">
        <v>0</v>
      </c>
      <c r="M7" s="17">
        <v>0</v>
      </c>
      <c r="N7" s="17">
        <v>0</v>
      </c>
      <c r="O7" s="17">
        <v>0</v>
      </c>
      <c r="P7" s="17">
        <v>1697536</v>
      </c>
      <c r="Q7" s="17">
        <v>328338</v>
      </c>
      <c r="R7" s="17">
        <v>636946</v>
      </c>
      <c r="S7" s="17">
        <v>66512</v>
      </c>
      <c r="T7" s="17">
        <v>27750</v>
      </c>
      <c r="U7" s="17">
        <v>265329</v>
      </c>
      <c r="V7" s="17">
        <v>64362</v>
      </c>
      <c r="W7" s="17">
        <v>0</v>
      </c>
      <c r="X7" s="17">
        <v>480600</v>
      </c>
      <c r="Y7" s="17">
        <v>0</v>
      </c>
      <c r="Z7" s="17">
        <v>0</v>
      </c>
      <c r="AA7" s="17">
        <v>27384660</v>
      </c>
      <c r="AB7" s="17">
        <v>0</v>
      </c>
    </row>
    <row r="8" spans="1:28" x14ac:dyDescent="0.3">
      <c r="A8" s="15" t="s">
        <v>9</v>
      </c>
      <c r="B8" s="14" t="s">
        <v>10</v>
      </c>
      <c r="C8" s="14">
        <v>1</v>
      </c>
      <c r="D8" s="14">
        <v>0</v>
      </c>
      <c r="E8" s="17">
        <v>11998992</v>
      </c>
      <c r="F8" s="17">
        <v>0</v>
      </c>
      <c r="G8" s="17">
        <v>0</v>
      </c>
      <c r="H8" s="17">
        <v>0</v>
      </c>
      <c r="I8" s="17">
        <v>2353156</v>
      </c>
      <c r="J8" s="17">
        <v>1516746</v>
      </c>
      <c r="K8" s="17">
        <v>0</v>
      </c>
      <c r="L8" s="17">
        <v>0</v>
      </c>
      <c r="M8" s="17">
        <v>0</v>
      </c>
      <c r="N8" s="17">
        <v>0</v>
      </c>
      <c r="O8" s="17">
        <v>0</v>
      </c>
      <c r="P8" s="17">
        <v>1188065</v>
      </c>
      <c r="Q8" s="17">
        <v>137662</v>
      </c>
      <c r="R8" s="17">
        <v>568827</v>
      </c>
      <c r="S8" s="17">
        <v>26485</v>
      </c>
      <c r="T8" s="17">
        <v>11050</v>
      </c>
      <c r="U8" s="17">
        <v>109510</v>
      </c>
      <c r="V8" s="17">
        <v>26185</v>
      </c>
      <c r="W8" s="17">
        <v>0</v>
      </c>
      <c r="X8" s="17">
        <v>173163</v>
      </c>
      <c r="Y8" s="17">
        <v>0</v>
      </c>
      <c r="Z8" s="17">
        <v>0</v>
      </c>
      <c r="AA8" s="17">
        <v>18109841</v>
      </c>
      <c r="AB8" s="17">
        <v>0</v>
      </c>
    </row>
    <row r="9" spans="1:28" x14ac:dyDescent="0.3">
      <c r="A9" s="15" t="s">
        <v>11</v>
      </c>
      <c r="B9" s="14" t="s">
        <v>12</v>
      </c>
      <c r="C9" s="14">
        <v>1</v>
      </c>
      <c r="D9" s="14">
        <v>0</v>
      </c>
      <c r="E9" s="17">
        <v>17918980</v>
      </c>
      <c r="F9" s="17">
        <v>201764</v>
      </c>
      <c r="G9" s="17">
        <v>0</v>
      </c>
      <c r="H9" s="17">
        <v>0</v>
      </c>
      <c r="I9" s="17">
        <v>1091060</v>
      </c>
      <c r="J9" s="17">
        <v>3304879</v>
      </c>
      <c r="K9" s="17">
        <v>0</v>
      </c>
      <c r="L9" s="17">
        <v>0</v>
      </c>
      <c r="M9" s="17">
        <v>0</v>
      </c>
      <c r="N9" s="17">
        <v>0</v>
      </c>
      <c r="O9" s="17">
        <v>0</v>
      </c>
      <c r="P9" s="17">
        <v>1317955</v>
      </c>
      <c r="Q9" s="17">
        <v>384357</v>
      </c>
      <c r="R9" s="17">
        <v>406487</v>
      </c>
      <c r="S9" s="17">
        <v>27713</v>
      </c>
      <c r="T9" s="17">
        <v>10255</v>
      </c>
      <c r="U9" s="17">
        <v>114520</v>
      </c>
      <c r="V9" s="17">
        <v>33981</v>
      </c>
      <c r="W9" s="17">
        <v>0</v>
      </c>
      <c r="X9" s="17">
        <v>929437</v>
      </c>
      <c r="Y9" s="17">
        <v>0</v>
      </c>
      <c r="Z9" s="17">
        <v>0</v>
      </c>
      <c r="AA9" s="17">
        <v>25741388</v>
      </c>
      <c r="AB9" s="17">
        <v>0</v>
      </c>
    </row>
    <row r="10" spans="1:28" x14ac:dyDescent="0.3">
      <c r="A10" s="15" t="s">
        <v>13</v>
      </c>
      <c r="B10" s="14" t="s">
        <v>14</v>
      </c>
      <c r="C10" s="14">
        <v>1</v>
      </c>
      <c r="D10" s="14">
        <v>0</v>
      </c>
      <c r="E10" s="17">
        <v>18689571</v>
      </c>
      <c r="F10" s="17">
        <v>0</v>
      </c>
      <c r="G10" s="17">
        <v>0</v>
      </c>
      <c r="H10" s="17">
        <v>42700</v>
      </c>
      <c r="I10" s="17">
        <v>2826172</v>
      </c>
      <c r="J10" s="17">
        <v>1512802</v>
      </c>
      <c r="K10" s="17">
        <v>0</v>
      </c>
      <c r="L10" s="17">
        <v>0</v>
      </c>
      <c r="M10" s="17">
        <v>0</v>
      </c>
      <c r="N10" s="17">
        <v>0</v>
      </c>
      <c r="O10" s="17">
        <v>0</v>
      </c>
      <c r="P10" s="17">
        <v>1259056</v>
      </c>
      <c r="Q10" s="17">
        <v>0</v>
      </c>
      <c r="R10" s="17">
        <v>295745</v>
      </c>
      <c r="S10" s="17">
        <v>81537</v>
      </c>
      <c r="T10" s="17">
        <v>34018</v>
      </c>
      <c r="U10" s="17">
        <v>291192</v>
      </c>
      <c r="V10" s="17">
        <v>71261</v>
      </c>
      <c r="W10" s="17">
        <v>0</v>
      </c>
      <c r="X10" s="17">
        <v>970078</v>
      </c>
      <c r="Y10" s="17">
        <v>0</v>
      </c>
      <c r="Z10" s="17">
        <v>0</v>
      </c>
      <c r="AA10" s="17">
        <v>26074132</v>
      </c>
      <c r="AB10" s="17">
        <v>0</v>
      </c>
    </row>
    <row r="11" spans="1:28" x14ac:dyDescent="0.3">
      <c r="A11" s="15" t="s">
        <v>15</v>
      </c>
      <c r="B11" s="14" t="s">
        <v>16</v>
      </c>
      <c r="C11" s="14">
        <v>1</v>
      </c>
      <c r="D11" s="14">
        <v>0</v>
      </c>
      <c r="E11" s="17">
        <v>806305</v>
      </c>
      <c r="F11" s="17">
        <v>110284</v>
      </c>
      <c r="G11" s="17">
        <v>0</v>
      </c>
      <c r="H11" s="17">
        <v>0</v>
      </c>
      <c r="I11" s="17">
        <v>289719</v>
      </c>
      <c r="J11" s="17">
        <v>467660</v>
      </c>
      <c r="K11" s="17">
        <v>0</v>
      </c>
      <c r="L11" s="17">
        <v>0</v>
      </c>
      <c r="M11" s="17">
        <v>0</v>
      </c>
      <c r="N11" s="17">
        <v>0</v>
      </c>
      <c r="O11" s="17">
        <v>0</v>
      </c>
      <c r="P11" s="17">
        <v>196862</v>
      </c>
      <c r="Q11" s="17">
        <v>75980</v>
      </c>
      <c r="R11" s="17">
        <v>63660</v>
      </c>
      <c r="S11" s="17">
        <v>4704</v>
      </c>
      <c r="T11" s="17">
        <v>1962</v>
      </c>
      <c r="U11" s="17">
        <v>25759</v>
      </c>
      <c r="V11" s="17">
        <v>4225</v>
      </c>
      <c r="W11" s="17">
        <v>0</v>
      </c>
      <c r="X11" s="17">
        <v>108000</v>
      </c>
      <c r="Y11" s="17">
        <v>0</v>
      </c>
      <c r="Z11" s="17">
        <v>0</v>
      </c>
      <c r="AA11" s="17">
        <v>2155120</v>
      </c>
      <c r="AB11" s="17">
        <v>0</v>
      </c>
    </row>
    <row r="12" spans="1:28" x14ac:dyDescent="0.3">
      <c r="A12" s="15" t="s">
        <v>17</v>
      </c>
      <c r="B12" s="14" t="s">
        <v>18</v>
      </c>
      <c r="C12" s="14">
        <v>1</v>
      </c>
      <c r="D12" s="14">
        <v>1</v>
      </c>
      <c r="E12" s="17">
        <v>15399866</v>
      </c>
      <c r="F12" s="17">
        <v>0</v>
      </c>
      <c r="G12" s="17">
        <v>0</v>
      </c>
      <c r="H12" s="17">
        <v>0</v>
      </c>
      <c r="I12" s="17">
        <v>3551389</v>
      </c>
      <c r="J12" s="17">
        <v>3543174</v>
      </c>
      <c r="K12" s="17">
        <v>637818</v>
      </c>
      <c r="L12" s="17">
        <v>285659</v>
      </c>
      <c r="M12" s="17">
        <v>0</v>
      </c>
      <c r="N12" s="17">
        <v>0</v>
      </c>
      <c r="O12" s="17">
        <v>0</v>
      </c>
      <c r="P12" s="17">
        <v>1292056</v>
      </c>
      <c r="Q12" s="17">
        <v>471048</v>
      </c>
      <c r="R12" s="17">
        <v>281211</v>
      </c>
      <c r="S12" s="17">
        <v>42897</v>
      </c>
      <c r="T12" s="17">
        <v>41225</v>
      </c>
      <c r="U12" s="17">
        <v>275031</v>
      </c>
      <c r="V12" s="17">
        <v>84282</v>
      </c>
      <c r="W12" s="17">
        <v>0</v>
      </c>
      <c r="X12" s="17">
        <v>507600</v>
      </c>
      <c r="Y12" s="17">
        <v>531</v>
      </c>
      <c r="Z12" s="17">
        <v>0</v>
      </c>
      <c r="AA12" s="17">
        <v>26413787</v>
      </c>
      <c r="AB12" s="17">
        <v>0</v>
      </c>
    </row>
    <row r="13" spans="1:28" x14ac:dyDescent="0.3">
      <c r="A13" s="15" t="s">
        <v>19</v>
      </c>
      <c r="B13" s="14" t="s">
        <v>20</v>
      </c>
      <c r="C13" s="14">
        <v>1</v>
      </c>
      <c r="D13" s="14">
        <v>0</v>
      </c>
      <c r="E13" s="17">
        <v>2460688</v>
      </c>
      <c r="F13" s="17">
        <v>58488</v>
      </c>
      <c r="G13" s="17">
        <v>0</v>
      </c>
      <c r="H13" s="17">
        <v>0</v>
      </c>
      <c r="I13" s="17">
        <v>16820</v>
      </c>
      <c r="J13" s="17">
        <v>323584</v>
      </c>
      <c r="K13" s="17">
        <v>0</v>
      </c>
      <c r="L13" s="17">
        <v>0</v>
      </c>
      <c r="M13" s="17">
        <v>0</v>
      </c>
      <c r="N13" s="17">
        <v>0</v>
      </c>
      <c r="O13" s="17">
        <v>0</v>
      </c>
      <c r="P13" s="17">
        <v>239620</v>
      </c>
      <c r="Q13" s="17">
        <v>466</v>
      </c>
      <c r="R13" s="17">
        <v>36242</v>
      </c>
      <c r="S13" s="17">
        <v>3308</v>
      </c>
      <c r="T13" s="17">
        <v>0</v>
      </c>
      <c r="U13" s="17">
        <v>4653</v>
      </c>
      <c r="V13" s="17">
        <v>3837</v>
      </c>
      <c r="W13" s="17">
        <v>0</v>
      </c>
      <c r="X13" s="17">
        <v>127520</v>
      </c>
      <c r="Y13" s="17">
        <v>0</v>
      </c>
      <c r="Z13" s="17">
        <v>0</v>
      </c>
      <c r="AA13" s="17">
        <v>3275226</v>
      </c>
      <c r="AB13" s="17">
        <v>16126</v>
      </c>
    </row>
    <row r="14" spans="1:28" x14ac:dyDescent="0.3">
      <c r="A14" s="15" t="s">
        <v>21</v>
      </c>
      <c r="B14" s="14" t="s">
        <v>22</v>
      </c>
      <c r="C14" s="14">
        <v>1</v>
      </c>
      <c r="D14" s="14">
        <v>0</v>
      </c>
      <c r="E14" s="17">
        <v>16577184</v>
      </c>
      <c r="F14" s="17">
        <v>0</v>
      </c>
      <c r="G14" s="17">
        <v>0</v>
      </c>
      <c r="H14" s="17">
        <v>0</v>
      </c>
      <c r="I14" s="17">
        <v>3964826</v>
      </c>
      <c r="J14" s="17">
        <v>3045162</v>
      </c>
      <c r="K14" s="17">
        <v>0</v>
      </c>
      <c r="L14" s="17">
        <v>0</v>
      </c>
      <c r="M14" s="17">
        <v>0</v>
      </c>
      <c r="N14" s="17">
        <v>0</v>
      </c>
      <c r="O14" s="17">
        <v>0</v>
      </c>
      <c r="P14" s="17">
        <v>1536124</v>
      </c>
      <c r="Q14" s="17">
        <v>644042</v>
      </c>
      <c r="R14" s="17">
        <v>724660</v>
      </c>
      <c r="S14" s="17">
        <v>74286</v>
      </c>
      <c r="T14" s="17">
        <v>30251</v>
      </c>
      <c r="U14" s="17">
        <v>293988</v>
      </c>
      <c r="V14" s="17">
        <v>68285</v>
      </c>
      <c r="W14" s="17">
        <v>0</v>
      </c>
      <c r="X14" s="17">
        <v>626400</v>
      </c>
      <c r="Y14" s="17">
        <v>0</v>
      </c>
      <c r="Z14" s="17">
        <v>0</v>
      </c>
      <c r="AA14" s="17">
        <v>27585208</v>
      </c>
      <c r="AB14" s="17">
        <v>0</v>
      </c>
    </row>
    <row r="15" spans="1:28" x14ac:dyDescent="0.3">
      <c r="A15" s="15" t="s">
        <v>23</v>
      </c>
      <c r="B15" s="14" t="s">
        <v>24</v>
      </c>
      <c r="C15" s="14">
        <v>1</v>
      </c>
      <c r="D15" s="14">
        <v>0</v>
      </c>
      <c r="E15" s="17">
        <v>3761505</v>
      </c>
      <c r="F15" s="17">
        <v>0</v>
      </c>
      <c r="G15" s="17">
        <v>0</v>
      </c>
      <c r="H15" s="17">
        <v>0</v>
      </c>
      <c r="I15" s="17">
        <v>843442</v>
      </c>
      <c r="J15" s="17">
        <v>885892</v>
      </c>
      <c r="K15" s="17">
        <v>0</v>
      </c>
      <c r="L15" s="17">
        <v>0</v>
      </c>
      <c r="M15" s="17">
        <v>0</v>
      </c>
      <c r="N15" s="17">
        <v>0</v>
      </c>
      <c r="O15" s="17">
        <v>0</v>
      </c>
      <c r="P15" s="17">
        <v>681291</v>
      </c>
      <c r="Q15" s="17">
        <v>216638</v>
      </c>
      <c r="R15" s="17">
        <v>16702</v>
      </c>
      <c r="S15" s="17">
        <v>17827</v>
      </c>
      <c r="T15" s="17">
        <v>7437</v>
      </c>
      <c r="U15" s="17">
        <v>72056</v>
      </c>
      <c r="V15" s="17">
        <v>16646</v>
      </c>
      <c r="W15" s="17">
        <v>0</v>
      </c>
      <c r="X15" s="17">
        <v>145800</v>
      </c>
      <c r="Y15" s="17">
        <v>0</v>
      </c>
      <c r="Z15" s="17">
        <v>0</v>
      </c>
      <c r="AA15" s="17">
        <v>6665236</v>
      </c>
      <c r="AB15" s="17">
        <v>29469</v>
      </c>
    </row>
    <row r="16" spans="1:28" x14ac:dyDescent="0.3">
      <c r="A16" s="15" t="s">
        <v>25</v>
      </c>
      <c r="B16" s="14" t="s">
        <v>26</v>
      </c>
      <c r="C16" s="14">
        <v>1</v>
      </c>
      <c r="D16" s="14">
        <v>0</v>
      </c>
      <c r="E16" s="17">
        <v>14435457</v>
      </c>
      <c r="F16" s="17">
        <v>222133</v>
      </c>
      <c r="G16" s="17">
        <v>0</v>
      </c>
      <c r="H16" s="17">
        <v>0</v>
      </c>
      <c r="I16" s="17">
        <v>1008861</v>
      </c>
      <c r="J16" s="17">
        <v>3956442</v>
      </c>
      <c r="K16" s="17">
        <v>0</v>
      </c>
      <c r="L16" s="17">
        <v>0</v>
      </c>
      <c r="M16" s="17">
        <v>0</v>
      </c>
      <c r="N16" s="17">
        <v>0</v>
      </c>
      <c r="O16" s="17">
        <v>0</v>
      </c>
      <c r="P16" s="17">
        <v>917468</v>
      </c>
      <c r="Q16" s="17">
        <v>816262</v>
      </c>
      <c r="R16" s="17">
        <v>756705</v>
      </c>
      <c r="S16" s="17">
        <v>2813</v>
      </c>
      <c r="T16" s="17">
        <v>8606</v>
      </c>
      <c r="U16" s="17">
        <v>12300</v>
      </c>
      <c r="V16" s="17">
        <v>2597</v>
      </c>
      <c r="W16" s="17">
        <v>0</v>
      </c>
      <c r="X16" s="17">
        <v>518627</v>
      </c>
      <c r="Y16" s="17">
        <v>0</v>
      </c>
      <c r="Z16" s="17">
        <v>0</v>
      </c>
      <c r="AA16" s="17">
        <v>22658271</v>
      </c>
      <c r="AB16" s="17">
        <v>0</v>
      </c>
    </row>
    <row r="17" spans="1:28" x14ac:dyDescent="0.3">
      <c r="A17" s="15" t="s">
        <v>27</v>
      </c>
      <c r="B17" s="14" t="s">
        <v>28</v>
      </c>
      <c r="C17" s="14">
        <v>1</v>
      </c>
      <c r="D17" s="14">
        <v>0</v>
      </c>
      <c r="E17" s="17">
        <v>5463064</v>
      </c>
      <c r="F17" s="17">
        <v>0</v>
      </c>
      <c r="G17" s="17">
        <v>0</v>
      </c>
      <c r="H17" s="17">
        <v>0</v>
      </c>
      <c r="I17" s="17">
        <v>607912</v>
      </c>
      <c r="J17" s="17">
        <v>1247282</v>
      </c>
      <c r="K17" s="17">
        <v>0</v>
      </c>
      <c r="L17" s="17">
        <v>0</v>
      </c>
      <c r="M17" s="17">
        <v>0</v>
      </c>
      <c r="N17" s="17">
        <v>0</v>
      </c>
      <c r="O17" s="17">
        <v>0</v>
      </c>
      <c r="P17" s="17">
        <v>1204979</v>
      </c>
      <c r="Q17" s="17">
        <v>84440</v>
      </c>
      <c r="R17" s="17">
        <v>0</v>
      </c>
      <c r="S17" s="17">
        <v>6605</v>
      </c>
      <c r="T17" s="17">
        <v>0</v>
      </c>
      <c r="U17" s="17">
        <v>5867</v>
      </c>
      <c r="V17" s="17">
        <v>9999</v>
      </c>
      <c r="W17" s="17">
        <v>0</v>
      </c>
      <c r="X17" s="17">
        <v>66336</v>
      </c>
      <c r="Y17" s="17">
        <v>0</v>
      </c>
      <c r="Z17" s="17">
        <v>0</v>
      </c>
      <c r="AA17" s="17">
        <v>8696484</v>
      </c>
      <c r="AB17" s="17">
        <v>0</v>
      </c>
    </row>
    <row r="18" spans="1:28" x14ac:dyDescent="0.3">
      <c r="A18" s="15" t="s">
        <v>29</v>
      </c>
      <c r="B18" s="14" t="s">
        <v>30</v>
      </c>
      <c r="C18" s="14">
        <v>1</v>
      </c>
      <c r="D18" s="14">
        <v>0</v>
      </c>
      <c r="E18" s="17">
        <v>4256834</v>
      </c>
      <c r="F18" s="17">
        <v>0</v>
      </c>
      <c r="G18" s="17">
        <v>0</v>
      </c>
      <c r="H18" s="17">
        <v>0</v>
      </c>
      <c r="I18" s="17">
        <v>463994</v>
      </c>
      <c r="J18" s="17">
        <v>870953</v>
      </c>
      <c r="K18" s="17">
        <v>0</v>
      </c>
      <c r="L18" s="17">
        <v>0</v>
      </c>
      <c r="M18" s="17">
        <v>0</v>
      </c>
      <c r="N18" s="17">
        <v>0</v>
      </c>
      <c r="O18" s="17">
        <v>0</v>
      </c>
      <c r="P18" s="17">
        <v>730710</v>
      </c>
      <c r="Q18" s="17">
        <v>14156</v>
      </c>
      <c r="R18" s="17">
        <v>0</v>
      </c>
      <c r="S18" s="17">
        <v>3955</v>
      </c>
      <c r="T18" s="17">
        <v>121</v>
      </c>
      <c r="U18" s="17">
        <v>15262</v>
      </c>
      <c r="V18" s="17">
        <v>5112</v>
      </c>
      <c r="W18" s="17">
        <v>0</v>
      </c>
      <c r="X18" s="17">
        <v>59517</v>
      </c>
      <c r="Y18" s="17">
        <v>0</v>
      </c>
      <c r="Z18" s="17">
        <v>0</v>
      </c>
      <c r="AA18" s="17">
        <v>6420614</v>
      </c>
      <c r="AB18" s="17">
        <v>0</v>
      </c>
    </row>
    <row r="19" spans="1:28" x14ac:dyDescent="0.3">
      <c r="A19" s="15" t="s">
        <v>31</v>
      </c>
      <c r="B19" s="14" t="s">
        <v>32</v>
      </c>
      <c r="C19" s="14">
        <v>1</v>
      </c>
      <c r="D19" s="14">
        <v>0</v>
      </c>
      <c r="E19" s="17">
        <v>8132176</v>
      </c>
      <c r="F19" s="17">
        <v>0</v>
      </c>
      <c r="G19" s="17">
        <v>0</v>
      </c>
      <c r="H19" s="17">
        <v>0</v>
      </c>
      <c r="I19" s="17">
        <v>603907</v>
      </c>
      <c r="J19" s="17">
        <v>3255521</v>
      </c>
      <c r="K19" s="17">
        <v>0</v>
      </c>
      <c r="L19" s="17">
        <v>0</v>
      </c>
      <c r="M19" s="17">
        <v>0</v>
      </c>
      <c r="N19" s="17">
        <v>0</v>
      </c>
      <c r="O19" s="17">
        <v>0</v>
      </c>
      <c r="P19" s="17">
        <v>1124087</v>
      </c>
      <c r="Q19" s="17">
        <v>209704</v>
      </c>
      <c r="R19" s="17">
        <v>0</v>
      </c>
      <c r="S19" s="17">
        <v>6936</v>
      </c>
      <c r="T19" s="17">
        <v>2893</v>
      </c>
      <c r="U19" s="17">
        <v>25164</v>
      </c>
      <c r="V19" s="17">
        <v>8740</v>
      </c>
      <c r="W19" s="17">
        <v>0</v>
      </c>
      <c r="X19" s="17">
        <v>324204</v>
      </c>
      <c r="Y19" s="17">
        <v>0</v>
      </c>
      <c r="Z19" s="17">
        <v>0</v>
      </c>
      <c r="AA19" s="17">
        <v>13693332</v>
      </c>
      <c r="AB19" s="17">
        <v>0</v>
      </c>
    </row>
    <row r="20" spans="1:28" x14ac:dyDescent="0.3">
      <c r="A20" s="15" t="s">
        <v>33</v>
      </c>
      <c r="B20" s="14" t="s">
        <v>34</v>
      </c>
      <c r="C20" s="14">
        <v>1</v>
      </c>
      <c r="D20" s="14">
        <v>0</v>
      </c>
      <c r="E20" s="17">
        <v>4990854</v>
      </c>
      <c r="F20" s="17">
        <v>0</v>
      </c>
      <c r="G20" s="17">
        <v>0</v>
      </c>
      <c r="H20" s="17">
        <v>2656</v>
      </c>
      <c r="I20" s="17">
        <v>522311</v>
      </c>
      <c r="J20" s="17">
        <v>1275408</v>
      </c>
      <c r="K20" s="17">
        <v>0</v>
      </c>
      <c r="L20" s="17">
        <v>0</v>
      </c>
      <c r="M20" s="17">
        <v>0</v>
      </c>
      <c r="N20" s="17">
        <v>0</v>
      </c>
      <c r="O20" s="17">
        <v>0</v>
      </c>
      <c r="P20" s="17">
        <v>937732</v>
      </c>
      <c r="Q20" s="17">
        <v>77721</v>
      </c>
      <c r="R20" s="17">
        <v>0</v>
      </c>
      <c r="S20" s="17">
        <v>5318</v>
      </c>
      <c r="T20" s="17">
        <v>2218</v>
      </c>
      <c r="U20" s="17">
        <v>20330</v>
      </c>
      <c r="V20" s="17">
        <v>7002</v>
      </c>
      <c r="W20" s="17">
        <v>0</v>
      </c>
      <c r="X20" s="17">
        <v>105638</v>
      </c>
      <c r="Y20" s="17">
        <v>0</v>
      </c>
      <c r="Z20" s="17">
        <v>0</v>
      </c>
      <c r="AA20" s="17">
        <v>7947188</v>
      </c>
      <c r="AB20" s="17">
        <v>0</v>
      </c>
    </row>
    <row r="21" spans="1:28" x14ac:dyDescent="0.3">
      <c r="A21" s="15" t="s">
        <v>35</v>
      </c>
      <c r="B21" s="14" t="s">
        <v>36</v>
      </c>
      <c r="C21" s="14">
        <v>1</v>
      </c>
      <c r="D21" s="14">
        <v>0</v>
      </c>
      <c r="E21" s="17">
        <v>3292648</v>
      </c>
      <c r="F21" s="17">
        <v>0</v>
      </c>
      <c r="G21" s="17">
        <v>0</v>
      </c>
      <c r="H21" s="17">
        <v>0</v>
      </c>
      <c r="I21" s="17">
        <v>269933</v>
      </c>
      <c r="J21" s="17">
        <v>477622</v>
      </c>
      <c r="K21" s="17">
        <v>0</v>
      </c>
      <c r="L21" s="17">
        <v>0</v>
      </c>
      <c r="M21" s="17">
        <v>0</v>
      </c>
      <c r="N21" s="17">
        <v>0</v>
      </c>
      <c r="O21" s="17">
        <v>0</v>
      </c>
      <c r="P21" s="17">
        <v>440334</v>
      </c>
      <c r="Q21" s="17">
        <v>0</v>
      </c>
      <c r="R21" s="17">
        <v>0</v>
      </c>
      <c r="S21" s="17">
        <v>2892</v>
      </c>
      <c r="T21" s="17">
        <v>283</v>
      </c>
      <c r="U21" s="17">
        <v>10835</v>
      </c>
      <c r="V21" s="17">
        <v>3391</v>
      </c>
      <c r="W21" s="17">
        <v>0</v>
      </c>
      <c r="X21" s="17">
        <v>82278</v>
      </c>
      <c r="Y21" s="17">
        <v>0</v>
      </c>
      <c r="Z21" s="17">
        <v>0</v>
      </c>
      <c r="AA21" s="17">
        <v>4580216</v>
      </c>
      <c r="AB21" s="17">
        <v>0</v>
      </c>
    </row>
    <row r="22" spans="1:28" x14ac:dyDescent="0.3">
      <c r="A22" s="15" t="s">
        <v>37</v>
      </c>
      <c r="B22" s="14" t="s">
        <v>38</v>
      </c>
      <c r="C22" s="14">
        <v>1</v>
      </c>
      <c r="D22" s="14">
        <v>0</v>
      </c>
      <c r="E22" s="17">
        <v>5189148</v>
      </c>
      <c r="F22" s="17">
        <v>0</v>
      </c>
      <c r="G22" s="17">
        <v>0</v>
      </c>
      <c r="H22" s="17">
        <v>0</v>
      </c>
      <c r="I22" s="17">
        <v>281961</v>
      </c>
      <c r="J22" s="17">
        <v>1268588</v>
      </c>
      <c r="K22" s="17">
        <v>0</v>
      </c>
      <c r="L22" s="17">
        <v>0</v>
      </c>
      <c r="M22" s="17">
        <v>0</v>
      </c>
      <c r="N22" s="17">
        <v>0</v>
      </c>
      <c r="O22" s="17">
        <v>0</v>
      </c>
      <c r="P22" s="17">
        <v>1121863</v>
      </c>
      <c r="Q22" s="17">
        <v>260534</v>
      </c>
      <c r="R22" s="17">
        <v>0</v>
      </c>
      <c r="S22" s="17">
        <v>4899</v>
      </c>
      <c r="T22" s="17">
        <v>1252</v>
      </c>
      <c r="U22" s="17">
        <v>18466</v>
      </c>
      <c r="V22" s="17">
        <v>4521</v>
      </c>
      <c r="W22" s="17">
        <v>0</v>
      </c>
      <c r="X22" s="17">
        <v>109929</v>
      </c>
      <c r="Y22" s="17">
        <v>0</v>
      </c>
      <c r="Z22" s="17">
        <v>0</v>
      </c>
      <c r="AA22" s="17">
        <v>8261161</v>
      </c>
      <c r="AB22" s="17">
        <v>0</v>
      </c>
    </row>
    <row r="23" spans="1:28" x14ac:dyDescent="0.3">
      <c r="A23" s="15" t="s">
        <v>39</v>
      </c>
      <c r="B23" s="14" t="s">
        <v>40</v>
      </c>
      <c r="C23" s="14">
        <v>1</v>
      </c>
      <c r="D23" s="14">
        <v>0</v>
      </c>
      <c r="E23" s="17">
        <v>8529251</v>
      </c>
      <c r="F23" s="17">
        <v>0</v>
      </c>
      <c r="G23" s="17">
        <v>0</v>
      </c>
      <c r="H23" s="17">
        <v>0</v>
      </c>
      <c r="I23" s="17">
        <v>944645</v>
      </c>
      <c r="J23" s="17">
        <v>2171666</v>
      </c>
      <c r="K23" s="17">
        <v>0</v>
      </c>
      <c r="L23" s="17">
        <v>0</v>
      </c>
      <c r="M23" s="17">
        <v>0</v>
      </c>
      <c r="N23" s="17">
        <v>0</v>
      </c>
      <c r="O23" s="17">
        <v>0</v>
      </c>
      <c r="P23" s="17">
        <v>1199250</v>
      </c>
      <c r="Q23" s="17">
        <v>229529</v>
      </c>
      <c r="R23" s="17">
        <v>0</v>
      </c>
      <c r="S23" s="17">
        <v>10217</v>
      </c>
      <c r="T23" s="17">
        <v>4262</v>
      </c>
      <c r="U23" s="17">
        <v>22862</v>
      </c>
      <c r="V23" s="17">
        <v>10231</v>
      </c>
      <c r="W23" s="17">
        <v>0</v>
      </c>
      <c r="X23" s="17">
        <v>313336</v>
      </c>
      <c r="Y23" s="17">
        <v>0</v>
      </c>
      <c r="Z23" s="17">
        <v>0</v>
      </c>
      <c r="AA23" s="17">
        <v>13435249</v>
      </c>
      <c r="AB23" s="17">
        <v>0</v>
      </c>
    </row>
    <row r="24" spans="1:28" x14ac:dyDescent="0.3">
      <c r="A24" s="15" t="s">
        <v>41</v>
      </c>
      <c r="B24" s="14" t="s">
        <v>42</v>
      </c>
      <c r="C24" s="14">
        <v>1</v>
      </c>
      <c r="D24" s="14">
        <v>0</v>
      </c>
      <c r="E24" s="17">
        <v>3391584</v>
      </c>
      <c r="F24" s="17">
        <v>0</v>
      </c>
      <c r="G24" s="17">
        <v>0</v>
      </c>
      <c r="H24" s="17">
        <v>0</v>
      </c>
      <c r="I24" s="17">
        <v>325620</v>
      </c>
      <c r="J24" s="17">
        <v>865519</v>
      </c>
      <c r="K24" s="17">
        <v>0</v>
      </c>
      <c r="L24" s="17">
        <v>0</v>
      </c>
      <c r="M24" s="17">
        <v>0</v>
      </c>
      <c r="N24" s="17">
        <v>0</v>
      </c>
      <c r="O24" s="17">
        <v>0</v>
      </c>
      <c r="P24" s="17">
        <v>560886</v>
      </c>
      <c r="Q24" s="17">
        <v>0</v>
      </c>
      <c r="R24" s="17">
        <v>0</v>
      </c>
      <c r="S24" s="17">
        <v>2337</v>
      </c>
      <c r="T24" s="17">
        <v>975</v>
      </c>
      <c r="U24" s="17">
        <v>7689</v>
      </c>
      <c r="V24" s="17">
        <v>2938</v>
      </c>
      <c r="W24" s="17">
        <v>0</v>
      </c>
      <c r="X24" s="17">
        <v>37407</v>
      </c>
      <c r="Y24" s="17">
        <v>0</v>
      </c>
      <c r="Z24" s="17">
        <v>0</v>
      </c>
      <c r="AA24" s="17">
        <v>5194955</v>
      </c>
      <c r="AB24" s="17">
        <v>0</v>
      </c>
    </row>
    <row r="25" spans="1:28" x14ac:dyDescent="0.3">
      <c r="A25" s="15" t="s">
        <v>43</v>
      </c>
      <c r="B25" s="14" t="s">
        <v>44</v>
      </c>
      <c r="C25" s="14">
        <v>1</v>
      </c>
      <c r="D25" s="14">
        <v>0</v>
      </c>
      <c r="E25" s="17">
        <v>10584721</v>
      </c>
      <c r="F25" s="17">
        <v>0</v>
      </c>
      <c r="G25" s="17">
        <v>0</v>
      </c>
      <c r="H25" s="17">
        <v>0</v>
      </c>
      <c r="I25" s="17">
        <v>1132974</v>
      </c>
      <c r="J25" s="17">
        <v>1616700</v>
      </c>
      <c r="K25" s="17">
        <v>0</v>
      </c>
      <c r="L25" s="17">
        <v>0</v>
      </c>
      <c r="M25" s="17">
        <v>0</v>
      </c>
      <c r="N25" s="17">
        <v>0</v>
      </c>
      <c r="O25" s="17">
        <v>0</v>
      </c>
      <c r="P25" s="17">
        <v>1550705</v>
      </c>
      <c r="Q25" s="17">
        <v>129138</v>
      </c>
      <c r="R25" s="17">
        <v>35039</v>
      </c>
      <c r="S25" s="17">
        <v>8023</v>
      </c>
      <c r="T25" s="17">
        <v>1928</v>
      </c>
      <c r="U25" s="17">
        <v>32497</v>
      </c>
      <c r="V25" s="17">
        <v>13066</v>
      </c>
      <c r="W25" s="17">
        <v>0</v>
      </c>
      <c r="X25" s="17">
        <v>133764</v>
      </c>
      <c r="Y25" s="17">
        <v>0</v>
      </c>
      <c r="Z25" s="17">
        <v>0</v>
      </c>
      <c r="AA25" s="17">
        <v>15238555</v>
      </c>
      <c r="AB25" s="17">
        <v>0</v>
      </c>
    </row>
    <row r="26" spans="1:28" x14ac:dyDescent="0.3">
      <c r="A26" s="15" t="s">
        <v>45</v>
      </c>
      <c r="B26" s="14" t="s">
        <v>46</v>
      </c>
      <c r="C26" s="14">
        <v>1</v>
      </c>
      <c r="D26" s="14">
        <v>0</v>
      </c>
      <c r="E26" s="17">
        <v>5278945</v>
      </c>
      <c r="F26" s="17">
        <v>0</v>
      </c>
      <c r="G26" s="17">
        <v>0</v>
      </c>
      <c r="H26" s="17">
        <v>0</v>
      </c>
      <c r="I26" s="17">
        <v>478138</v>
      </c>
      <c r="J26" s="17">
        <v>886064</v>
      </c>
      <c r="K26" s="17">
        <v>0</v>
      </c>
      <c r="L26" s="17">
        <v>0</v>
      </c>
      <c r="M26" s="17">
        <v>0</v>
      </c>
      <c r="N26" s="17">
        <v>0</v>
      </c>
      <c r="O26" s="17">
        <v>0</v>
      </c>
      <c r="P26" s="17">
        <v>1087508</v>
      </c>
      <c r="Q26" s="17">
        <v>47656</v>
      </c>
      <c r="R26" s="17">
        <v>0</v>
      </c>
      <c r="S26" s="17">
        <v>4330</v>
      </c>
      <c r="T26" s="17">
        <v>807</v>
      </c>
      <c r="U26" s="17">
        <v>15844</v>
      </c>
      <c r="V26" s="17">
        <v>5791</v>
      </c>
      <c r="W26" s="17">
        <v>0</v>
      </c>
      <c r="X26" s="17">
        <v>101006</v>
      </c>
      <c r="Y26" s="17">
        <v>0</v>
      </c>
      <c r="Z26" s="17">
        <v>0</v>
      </c>
      <c r="AA26" s="17">
        <v>7906089</v>
      </c>
      <c r="AB26" s="17">
        <v>0</v>
      </c>
    </row>
    <row r="27" spans="1:28" x14ac:dyDescent="0.3">
      <c r="A27" s="15" t="s">
        <v>47</v>
      </c>
      <c r="B27" s="14" t="s">
        <v>48</v>
      </c>
      <c r="C27" s="14">
        <v>0</v>
      </c>
      <c r="D27" s="14">
        <v>0</v>
      </c>
      <c r="E27" s="17">
        <v>13188250</v>
      </c>
      <c r="F27" s="17">
        <v>0</v>
      </c>
      <c r="G27" s="17">
        <v>0</v>
      </c>
      <c r="H27" s="17">
        <v>0</v>
      </c>
      <c r="I27" s="17">
        <v>1056900</v>
      </c>
      <c r="J27" s="17">
        <v>4765651</v>
      </c>
      <c r="K27" s="17">
        <v>0</v>
      </c>
      <c r="L27" s="17">
        <v>0</v>
      </c>
      <c r="M27" s="17">
        <v>0</v>
      </c>
      <c r="N27" s="17">
        <v>0</v>
      </c>
      <c r="O27" s="17">
        <v>0</v>
      </c>
      <c r="P27" s="17">
        <v>2103165</v>
      </c>
      <c r="Q27" s="17">
        <v>573067</v>
      </c>
      <c r="R27" s="17">
        <v>70805</v>
      </c>
      <c r="S27" s="17">
        <v>17931</v>
      </c>
      <c r="T27" s="17">
        <v>7481</v>
      </c>
      <c r="U27" s="17">
        <v>66755</v>
      </c>
      <c r="V27" s="17">
        <v>23724</v>
      </c>
      <c r="W27" s="17">
        <v>0</v>
      </c>
      <c r="X27" s="17">
        <v>256381</v>
      </c>
      <c r="Y27" s="17">
        <v>0</v>
      </c>
      <c r="Z27" s="17">
        <v>0</v>
      </c>
      <c r="AA27" s="17">
        <v>22130110</v>
      </c>
      <c r="AB27" s="17">
        <v>0</v>
      </c>
    </row>
    <row r="28" spans="1:28" x14ac:dyDescent="0.3">
      <c r="A28" s="15" t="s">
        <v>49</v>
      </c>
      <c r="B28" s="14" t="s">
        <v>50</v>
      </c>
      <c r="C28" s="14">
        <v>1</v>
      </c>
      <c r="D28" s="14">
        <v>0</v>
      </c>
      <c r="E28" s="17">
        <v>11006532</v>
      </c>
      <c r="F28" s="17">
        <v>0</v>
      </c>
      <c r="G28" s="17">
        <v>0</v>
      </c>
      <c r="H28" s="17">
        <v>0</v>
      </c>
      <c r="I28" s="17">
        <v>1034145</v>
      </c>
      <c r="J28" s="17">
        <v>1321260</v>
      </c>
      <c r="K28" s="17">
        <v>15363</v>
      </c>
      <c r="L28" s="17">
        <v>0</v>
      </c>
      <c r="M28" s="17">
        <v>0</v>
      </c>
      <c r="N28" s="17">
        <v>0</v>
      </c>
      <c r="O28" s="17">
        <v>0</v>
      </c>
      <c r="P28" s="17">
        <v>1913235</v>
      </c>
      <c r="Q28" s="17">
        <v>246568</v>
      </c>
      <c r="R28" s="17">
        <v>0</v>
      </c>
      <c r="S28" s="17">
        <v>10142</v>
      </c>
      <c r="T28" s="17">
        <v>4231</v>
      </c>
      <c r="U28" s="17">
        <v>36085</v>
      </c>
      <c r="V28" s="17">
        <v>14172</v>
      </c>
      <c r="W28" s="17">
        <v>0</v>
      </c>
      <c r="X28" s="17">
        <v>461659</v>
      </c>
      <c r="Y28" s="17">
        <v>0</v>
      </c>
      <c r="Z28" s="17">
        <v>0</v>
      </c>
      <c r="AA28" s="17">
        <v>16063392</v>
      </c>
      <c r="AB28" s="17">
        <v>0</v>
      </c>
    </row>
    <row r="29" spans="1:28" x14ac:dyDescent="0.3">
      <c r="A29" s="15" t="s">
        <v>51</v>
      </c>
      <c r="B29" s="14" t="s">
        <v>52</v>
      </c>
      <c r="C29" s="14">
        <v>1</v>
      </c>
      <c r="D29" s="14">
        <v>0</v>
      </c>
      <c r="E29" s="17">
        <v>13183443</v>
      </c>
      <c r="F29" s="17">
        <v>0</v>
      </c>
      <c r="G29" s="17">
        <v>0</v>
      </c>
      <c r="H29" s="17">
        <v>0</v>
      </c>
      <c r="I29" s="17">
        <v>1962250</v>
      </c>
      <c r="J29" s="17">
        <v>2717022</v>
      </c>
      <c r="K29" s="17">
        <v>0</v>
      </c>
      <c r="L29" s="17">
        <v>0</v>
      </c>
      <c r="M29" s="17">
        <v>0</v>
      </c>
      <c r="N29" s="17">
        <v>0</v>
      </c>
      <c r="O29" s="17">
        <v>0</v>
      </c>
      <c r="P29" s="17">
        <v>1988013</v>
      </c>
      <c r="Q29" s="17">
        <v>253889</v>
      </c>
      <c r="R29" s="17">
        <v>166391</v>
      </c>
      <c r="S29" s="17">
        <v>20029</v>
      </c>
      <c r="T29" s="17">
        <v>8356</v>
      </c>
      <c r="U29" s="17">
        <v>77123</v>
      </c>
      <c r="V29" s="17">
        <v>26144</v>
      </c>
      <c r="W29" s="17">
        <v>0</v>
      </c>
      <c r="X29" s="17">
        <v>201965</v>
      </c>
      <c r="Y29" s="17">
        <v>47253</v>
      </c>
      <c r="Z29" s="17">
        <v>0</v>
      </c>
      <c r="AA29" s="17">
        <v>20651878</v>
      </c>
      <c r="AB29" s="17">
        <v>0</v>
      </c>
    </row>
    <row r="30" spans="1:28" x14ac:dyDescent="0.3">
      <c r="A30" s="15" t="s">
        <v>53</v>
      </c>
      <c r="B30" s="14" t="s">
        <v>54</v>
      </c>
      <c r="C30" s="14">
        <v>1</v>
      </c>
      <c r="D30" s="14">
        <v>0</v>
      </c>
      <c r="E30" s="17">
        <v>56773573</v>
      </c>
      <c r="F30" s="17">
        <v>0</v>
      </c>
      <c r="G30" s="17">
        <v>0</v>
      </c>
      <c r="H30" s="17">
        <v>0</v>
      </c>
      <c r="I30" s="17">
        <v>2013595</v>
      </c>
      <c r="J30" s="17">
        <v>7746666</v>
      </c>
      <c r="K30" s="17">
        <v>0</v>
      </c>
      <c r="L30" s="17">
        <v>0</v>
      </c>
      <c r="M30" s="17">
        <v>0</v>
      </c>
      <c r="N30" s="17">
        <v>0</v>
      </c>
      <c r="O30" s="17">
        <v>0</v>
      </c>
      <c r="P30" s="17">
        <v>8442525</v>
      </c>
      <c r="Q30" s="17">
        <v>1038534</v>
      </c>
      <c r="R30" s="17">
        <v>1116395</v>
      </c>
      <c r="S30" s="17">
        <v>80099</v>
      </c>
      <c r="T30" s="17">
        <v>33418</v>
      </c>
      <c r="U30" s="17">
        <v>302842</v>
      </c>
      <c r="V30" s="17">
        <v>107659</v>
      </c>
      <c r="W30" s="17">
        <v>0</v>
      </c>
      <c r="X30" s="17">
        <v>2374590</v>
      </c>
      <c r="Y30" s="17">
        <v>0</v>
      </c>
      <c r="Z30" s="17">
        <v>0</v>
      </c>
      <c r="AA30" s="17">
        <v>80029896</v>
      </c>
      <c r="AB30" s="17">
        <v>0</v>
      </c>
    </row>
    <row r="31" spans="1:28" x14ac:dyDescent="0.3">
      <c r="A31" s="15" t="s">
        <v>55</v>
      </c>
      <c r="B31" s="14" t="s">
        <v>56</v>
      </c>
      <c r="C31" s="14">
        <v>1</v>
      </c>
      <c r="D31" s="14">
        <v>0</v>
      </c>
      <c r="E31" s="17">
        <v>10867630</v>
      </c>
      <c r="F31" s="17">
        <v>0</v>
      </c>
      <c r="G31" s="17">
        <v>0</v>
      </c>
      <c r="H31" s="17">
        <v>0</v>
      </c>
      <c r="I31" s="17">
        <v>1101967</v>
      </c>
      <c r="J31" s="17">
        <v>1393347</v>
      </c>
      <c r="K31" s="17">
        <v>0</v>
      </c>
      <c r="L31" s="17">
        <v>0</v>
      </c>
      <c r="M31" s="17">
        <v>0</v>
      </c>
      <c r="N31" s="17">
        <v>0</v>
      </c>
      <c r="O31" s="17">
        <v>0</v>
      </c>
      <c r="P31" s="17">
        <v>1303901</v>
      </c>
      <c r="Q31" s="17">
        <v>296727</v>
      </c>
      <c r="R31" s="17">
        <v>130396</v>
      </c>
      <c r="S31" s="17">
        <v>9663</v>
      </c>
      <c r="T31" s="17">
        <v>4031</v>
      </c>
      <c r="U31" s="17">
        <v>37164</v>
      </c>
      <c r="V31" s="17">
        <v>12254</v>
      </c>
      <c r="W31" s="17">
        <v>0</v>
      </c>
      <c r="X31" s="17">
        <v>166175</v>
      </c>
      <c r="Y31" s="17">
        <v>0</v>
      </c>
      <c r="Z31" s="17">
        <v>0</v>
      </c>
      <c r="AA31" s="17">
        <v>15323255</v>
      </c>
      <c r="AB31" s="17">
        <v>0</v>
      </c>
    </row>
    <row r="32" spans="1:28" x14ac:dyDescent="0.3">
      <c r="A32" s="15" t="s">
        <v>57</v>
      </c>
      <c r="B32" s="14" t="s">
        <v>58</v>
      </c>
      <c r="C32" s="14">
        <v>1</v>
      </c>
      <c r="D32" s="14">
        <v>0</v>
      </c>
      <c r="E32" s="17">
        <v>13683712</v>
      </c>
      <c r="F32" s="17">
        <v>0</v>
      </c>
      <c r="G32" s="17">
        <v>0</v>
      </c>
      <c r="H32" s="17">
        <v>0</v>
      </c>
      <c r="I32" s="17">
        <v>1418777</v>
      </c>
      <c r="J32" s="17">
        <v>3241370</v>
      </c>
      <c r="K32" s="17">
        <v>0</v>
      </c>
      <c r="L32" s="17">
        <v>0</v>
      </c>
      <c r="M32" s="17">
        <v>0</v>
      </c>
      <c r="N32" s="17">
        <v>0</v>
      </c>
      <c r="O32" s="17">
        <v>0</v>
      </c>
      <c r="P32" s="17">
        <v>1937209</v>
      </c>
      <c r="Q32" s="17">
        <v>83455</v>
      </c>
      <c r="R32" s="17">
        <v>144108</v>
      </c>
      <c r="S32" s="17">
        <v>20493</v>
      </c>
      <c r="T32" s="17">
        <v>8550</v>
      </c>
      <c r="U32" s="17">
        <v>81317</v>
      </c>
      <c r="V32" s="17">
        <v>25194</v>
      </c>
      <c r="W32" s="17">
        <v>0</v>
      </c>
      <c r="X32" s="17">
        <v>256320</v>
      </c>
      <c r="Y32" s="17">
        <v>0</v>
      </c>
      <c r="Z32" s="17">
        <v>0</v>
      </c>
      <c r="AA32" s="17">
        <v>20900505</v>
      </c>
      <c r="AB32" s="17">
        <v>0</v>
      </c>
    </row>
    <row r="33" spans="1:28" x14ac:dyDescent="0.3">
      <c r="A33" s="15" t="s">
        <v>59</v>
      </c>
      <c r="B33" s="14" t="s">
        <v>60</v>
      </c>
      <c r="C33" s="14">
        <v>1</v>
      </c>
      <c r="D33" s="14">
        <v>0</v>
      </c>
      <c r="E33" s="17">
        <v>11380190</v>
      </c>
      <c r="F33" s="17">
        <v>0</v>
      </c>
      <c r="G33" s="17">
        <v>0</v>
      </c>
      <c r="H33" s="17">
        <v>0</v>
      </c>
      <c r="I33" s="17">
        <v>1370528</v>
      </c>
      <c r="J33" s="17">
        <v>3243797</v>
      </c>
      <c r="K33" s="17">
        <v>0</v>
      </c>
      <c r="L33" s="17">
        <v>0</v>
      </c>
      <c r="M33" s="17">
        <v>0</v>
      </c>
      <c r="N33" s="17">
        <v>0</v>
      </c>
      <c r="O33" s="17">
        <v>0</v>
      </c>
      <c r="P33" s="17">
        <v>2445348</v>
      </c>
      <c r="Q33" s="17">
        <v>387578</v>
      </c>
      <c r="R33" s="17">
        <v>45528</v>
      </c>
      <c r="S33" s="17">
        <v>24972</v>
      </c>
      <c r="T33" s="17">
        <v>10418</v>
      </c>
      <c r="U33" s="17">
        <v>97278</v>
      </c>
      <c r="V33" s="17">
        <v>31426</v>
      </c>
      <c r="W33" s="17">
        <v>0</v>
      </c>
      <c r="X33" s="17">
        <v>245882</v>
      </c>
      <c r="Y33" s="17">
        <v>0</v>
      </c>
      <c r="Z33" s="17">
        <v>0</v>
      </c>
      <c r="AA33" s="17">
        <v>19282945</v>
      </c>
      <c r="AB33" s="17">
        <v>0</v>
      </c>
    </row>
    <row r="34" spans="1:28" x14ac:dyDescent="0.3">
      <c r="A34" s="15" t="s">
        <v>61</v>
      </c>
      <c r="B34" s="14" t="s">
        <v>62</v>
      </c>
      <c r="C34" s="14">
        <v>1</v>
      </c>
      <c r="D34" s="14">
        <v>0</v>
      </c>
      <c r="E34" s="17">
        <v>16502802</v>
      </c>
      <c r="F34" s="17">
        <v>0</v>
      </c>
      <c r="G34" s="17">
        <v>0</v>
      </c>
      <c r="H34" s="17">
        <v>1053</v>
      </c>
      <c r="I34" s="17">
        <v>2236384</v>
      </c>
      <c r="J34" s="17">
        <v>5551792</v>
      </c>
      <c r="K34" s="17">
        <v>0</v>
      </c>
      <c r="L34" s="17">
        <v>0</v>
      </c>
      <c r="M34" s="17">
        <v>0</v>
      </c>
      <c r="N34" s="17">
        <v>0</v>
      </c>
      <c r="O34" s="17">
        <v>0</v>
      </c>
      <c r="P34" s="17">
        <v>3232576</v>
      </c>
      <c r="Q34" s="17">
        <v>815760</v>
      </c>
      <c r="R34" s="17">
        <v>199028</v>
      </c>
      <c r="S34" s="17">
        <v>37450</v>
      </c>
      <c r="T34" s="17">
        <v>15625</v>
      </c>
      <c r="U34" s="17">
        <v>146150</v>
      </c>
      <c r="V34" s="17">
        <v>49489</v>
      </c>
      <c r="W34" s="17">
        <v>0</v>
      </c>
      <c r="X34" s="17">
        <v>759548</v>
      </c>
      <c r="Y34" s="17">
        <v>0</v>
      </c>
      <c r="Z34" s="17">
        <v>0</v>
      </c>
      <c r="AA34" s="17">
        <v>29547657</v>
      </c>
      <c r="AB34" s="17">
        <v>0</v>
      </c>
    </row>
    <row r="35" spans="1:28" x14ac:dyDescent="0.3">
      <c r="A35" s="15" t="s">
        <v>63</v>
      </c>
      <c r="B35" s="14" t="s">
        <v>64</v>
      </c>
      <c r="C35" s="14">
        <v>1</v>
      </c>
      <c r="D35" s="14">
        <v>0</v>
      </c>
      <c r="E35" s="17">
        <v>5364782</v>
      </c>
      <c r="F35" s="17">
        <v>0</v>
      </c>
      <c r="G35" s="17">
        <v>290478</v>
      </c>
      <c r="H35" s="17">
        <v>0</v>
      </c>
      <c r="I35" s="17">
        <v>509783</v>
      </c>
      <c r="J35" s="17">
        <v>803712</v>
      </c>
      <c r="K35" s="17">
        <v>0</v>
      </c>
      <c r="L35" s="17">
        <v>0</v>
      </c>
      <c r="M35" s="17">
        <v>0</v>
      </c>
      <c r="N35" s="17">
        <v>0</v>
      </c>
      <c r="O35" s="17">
        <v>0</v>
      </c>
      <c r="P35" s="17">
        <v>526578</v>
      </c>
      <c r="Q35" s="17">
        <v>36455</v>
      </c>
      <c r="R35" s="17">
        <v>72639</v>
      </c>
      <c r="S35" s="17">
        <v>7101</v>
      </c>
      <c r="T35" s="17">
        <v>2962</v>
      </c>
      <c r="U35" s="17">
        <v>27786</v>
      </c>
      <c r="V35" s="17">
        <v>3430</v>
      </c>
      <c r="W35" s="17">
        <v>0</v>
      </c>
      <c r="X35" s="17">
        <v>84000</v>
      </c>
      <c r="Y35" s="17">
        <v>0</v>
      </c>
      <c r="Z35" s="17">
        <v>0</v>
      </c>
      <c r="AA35" s="17">
        <v>7729706</v>
      </c>
      <c r="AB35" s="17">
        <v>0</v>
      </c>
    </row>
    <row r="36" spans="1:28" x14ac:dyDescent="0.3">
      <c r="A36" s="15" t="s">
        <v>65</v>
      </c>
      <c r="B36" s="14" t="s">
        <v>66</v>
      </c>
      <c r="C36" s="14">
        <v>1</v>
      </c>
      <c r="D36" s="14">
        <v>0</v>
      </c>
      <c r="E36" s="17">
        <v>18094291</v>
      </c>
      <c r="F36" s="17">
        <v>0</v>
      </c>
      <c r="G36" s="17">
        <v>0</v>
      </c>
      <c r="H36" s="17">
        <v>0</v>
      </c>
      <c r="I36" s="17">
        <v>2369490</v>
      </c>
      <c r="J36" s="17">
        <v>5114793</v>
      </c>
      <c r="K36" s="17">
        <v>0</v>
      </c>
      <c r="L36" s="17">
        <v>0</v>
      </c>
      <c r="M36" s="17">
        <v>0</v>
      </c>
      <c r="N36" s="17">
        <v>0</v>
      </c>
      <c r="O36" s="17">
        <v>0</v>
      </c>
      <c r="P36" s="17">
        <v>2184574</v>
      </c>
      <c r="Q36" s="17">
        <v>210214</v>
      </c>
      <c r="R36" s="17">
        <v>125465</v>
      </c>
      <c r="S36" s="17">
        <v>20987</v>
      </c>
      <c r="T36" s="17">
        <v>8756</v>
      </c>
      <c r="U36" s="17">
        <v>81143</v>
      </c>
      <c r="V36" s="17">
        <v>28073</v>
      </c>
      <c r="W36" s="17">
        <v>0</v>
      </c>
      <c r="X36" s="17">
        <v>1549821</v>
      </c>
      <c r="Y36" s="17">
        <v>0</v>
      </c>
      <c r="Z36" s="17">
        <v>0</v>
      </c>
      <c r="AA36" s="17">
        <v>29787607</v>
      </c>
      <c r="AB36" s="17">
        <v>0</v>
      </c>
    </row>
    <row r="37" spans="1:28" x14ac:dyDescent="0.3">
      <c r="A37" s="15" t="s">
        <v>67</v>
      </c>
      <c r="B37" s="14" t="s">
        <v>68</v>
      </c>
      <c r="C37" s="14">
        <v>1</v>
      </c>
      <c r="D37" s="14">
        <v>0</v>
      </c>
      <c r="E37" s="17">
        <v>26215992</v>
      </c>
      <c r="F37" s="17">
        <v>0</v>
      </c>
      <c r="G37" s="17">
        <v>0</v>
      </c>
      <c r="H37" s="17">
        <v>0</v>
      </c>
      <c r="I37" s="17">
        <v>2177855</v>
      </c>
      <c r="J37" s="17">
        <v>6129666</v>
      </c>
      <c r="K37" s="17">
        <v>0</v>
      </c>
      <c r="L37" s="17">
        <v>0</v>
      </c>
      <c r="M37" s="17">
        <v>0</v>
      </c>
      <c r="N37" s="17">
        <v>0</v>
      </c>
      <c r="O37" s="17">
        <v>0</v>
      </c>
      <c r="P37" s="17">
        <v>5282018</v>
      </c>
      <c r="Q37" s="17">
        <v>1051070</v>
      </c>
      <c r="R37" s="17">
        <v>355161</v>
      </c>
      <c r="S37" s="17">
        <v>55906</v>
      </c>
      <c r="T37" s="17">
        <v>23325</v>
      </c>
      <c r="U37" s="17">
        <v>220477</v>
      </c>
      <c r="V37" s="17">
        <v>71349</v>
      </c>
      <c r="W37" s="17">
        <v>0</v>
      </c>
      <c r="X37" s="17">
        <v>455250</v>
      </c>
      <c r="Y37" s="17">
        <v>0</v>
      </c>
      <c r="Z37" s="17">
        <v>0</v>
      </c>
      <c r="AA37" s="17">
        <v>42038069</v>
      </c>
      <c r="AB37" s="17">
        <v>0</v>
      </c>
    </row>
    <row r="38" spans="1:28" x14ac:dyDescent="0.3">
      <c r="A38" s="15" t="s">
        <v>69</v>
      </c>
      <c r="B38" s="14" t="s">
        <v>70</v>
      </c>
      <c r="C38" s="14">
        <v>1</v>
      </c>
      <c r="D38" s="14">
        <v>0</v>
      </c>
      <c r="E38" s="17">
        <v>19708129</v>
      </c>
      <c r="F38" s="17">
        <v>0</v>
      </c>
      <c r="G38" s="17">
        <v>0</v>
      </c>
      <c r="H38" s="17">
        <v>0</v>
      </c>
      <c r="I38" s="17">
        <v>1934979</v>
      </c>
      <c r="J38" s="17">
        <v>4095761</v>
      </c>
      <c r="K38" s="17">
        <v>0</v>
      </c>
      <c r="L38" s="17">
        <v>0</v>
      </c>
      <c r="M38" s="17">
        <v>0</v>
      </c>
      <c r="N38" s="17">
        <v>0</v>
      </c>
      <c r="O38" s="17">
        <v>0</v>
      </c>
      <c r="P38" s="17">
        <v>2284676</v>
      </c>
      <c r="Q38" s="17">
        <v>608108</v>
      </c>
      <c r="R38" s="17">
        <v>205647</v>
      </c>
      <c r="S38" s="17">
        <v>36417</v>
      </c>
      <c r="T38" s="17">
        <v>15193</v>
      </c>
      <c r="U38" s="17">
        <v>136888</v>
      </c>
      <c r="V38" s="17">
        <v>45417</v>
      </c>
      <c r="W38" s="17">
        <v>0</v>
      </c>
      <c r="X38" s="17">
        <v>251187</v>
      </c>
      <c r="Y38" s="17">
        <v>0</v>
      </c>
      <c r="Z38" s="17">
        <v>0</v>
      </c>
      <c r="AA38" s="17">
        <v>29322402</v>
      </c>
      <c r="AB38" s="17">
        <v>0</v>
      </c>
    </row>
    <row r="39" spans="1:28" x14ac:dyDescent="0.3">
      <c r="A39" s="15" t="s">
        <v>71</v>
      </c>
      <c r="B39" s="14" t="s">
        <v>72</v>
      </c>
      <c r="C39" s="14">
        <v>1</v>
      </c>
      <c r="D39" s="14">
        <v>0</v>
      </c>
      <c r="E39" s="17">
        <v>15245982</v>
      </c>
      <c r="F39" s="17">
        <v>0</v>
      </c>
      <c r="G39" s="17">
        <v>0</v>
      </c>
      <c r="H39" s="17">
        <v>0</v>
      </c>
      <c r="I39" s="17">
        <v>2574453</v>
      </c>
      <c r="J39" s="17">
        <v>4341966</v>
      </c>
      <c r="K39" s="17">
        <v>0</v>
      </c>
      <c r="L39" s="17">
        <v>0</v>
      </c>
      <c r="M39" s="17">
        <v>0</v>
      </c>
      <c r="N39" s="17">
        <v>0</v>
      </c>
      <c r="O39" s="17">
        <v>0</v>
      </c>
      <c r="P39" s="17">
        <v>3709793</v>
      </c>
      <c r="Q39" s="17">
        <v>829291</v>
      </c>
      <c r="R39" s="17">
        <v>145609</v>
      </c>
      <c r="S39" s="17">
        <v>51442</v>
      </c>
      <c r="T39" s="17">
        <v>21462</v>
      </c>
      <c r="U39" s="17">
        <v>201371</v>
      </c>
      <c r="V39" s="17">
        <v>55347</v>
      </c>
      <c r="W39" s="17">
        <v>0</v>
      </c>
      <c r="X39" s="17">
        <v>715500</v>
      </c>
      <c r="Y39" s="17">
        <v>4264</v>
      </c>
      <c r="Z39" s="17">
        <v>0</v>
      </c>
      <c r="AA39" s="17">
        <v>27896480</v>
      </c>
      <c r="AB39" s="17">
        <v>0</v>
      </c>
    </row>
    <row r="40" spans="1:28" x14ac:dyDescent="0.3">
      <c r="A40" s="15" t="s">
        <v>73</v>
      </c>
      <c r="B40" s="14" t="s">
        <v>74</v>
      </c>
      <c r="C40" s="14">
        <v>1</v>
      </c>
      <c r="D40" s="14">
        <v>0</v>
      </c>
      <c r="E40" s="17">
        <v>14716628</v>
      </c>
      <c r="F40" s="17">
        <v>0</v>
      </c>
      <c r="G40" s="17">
        <v>0</v>
      </c>
      <c r="H40" s="17">
        <v>0</v>
      </c>
      <c r="I40" s="17">
        <v>2308342</v>
      </c>
      <c r="J40" s="17">
        <v>4429414</v>
      </c>
      <c r="K40" s="17">
        <v>0</v>
      </c>
      <c r="L40" s="17">
        <v>0</v>
      </c>
      <c r="M40" s="17">
        <v>0</v>
      </c>
      <c r="N40" s="17">
        <v>0</v>
      </c>
      <c r="O40" s="17">
        <v>0</v>
      </c>
      <c r="P40" s="17">
        <v>2648428</v>
      </c>
      <c r="Q40" s="17">
        <v>285841</v>
      </c>
      <c r="R40" s="17">
        <v>34797</v>
      </c>
      <c r="S40" s="17">
        <v>22815</v>
      </c>
      <c r="T40" s="17">
        <v>9518</v>
      </c>
      <c r="U40" s="17">
        <v>86676</v>
      </c>
      <c r="V40" s="17">
        <v>27680</v>
      </c>
      <c r="W40" s="17">
        <v>0</v>
      </c>
      <c r="X40" s="17">
        <v>540343</v>
      </c>
      <c r="Y40" s="17">
        <v>0</v>
      </c>
      <c r="Z40" s="17">
        <v>0</v>
      </c>
      <c r="AA40" s="17">
        <v>25110482</v>
      </c>
      <c r="AB40" s="17">
        <v>0</v>
      </c>
    </row>
    <row r="41" spans="1:28" x14ac:dyDescent="0.3">
      <c r="A41" s="15" t="s">
        <v>75</v>
      </c>
      <c r="B41" s="14" t="s">
        <v>76</v>
      </c>
      <c r="C41" s="14">
        <v>1</v>
      </c>
      <c r="D41" s="14">
        <v>0</v>
      </c>
      <c r="E41" s="17">
        <v>3458229</v>
      </c>
      <c r="F41" s="17">
        <v>0</v>
      </c>
      <c r="G41" s="17">
        <v>166648</v>
      </c>
      <c r="H41" s="17">
        <v>0</v>
      </c>
      <c r="I41" s="17">
        <v>404265</v>
      </c>
      <c r="J41" s="17">
        <v>270978</v>
      </c>
      <c r="K41" s="17">
        <v>0</v>
      </c>
      <c r="L41" s="17">
        <v>0</v>
      </c>
      <c r="M41" s="17">
        <v>0</v>
      </c>
      <c r="N41" s="17">
        <v>0</v>
      </c>
      <c r="O41" s="17">
        <v>0</v>
      </c>
      <c r="P41" s="17">
        <v>587801</v>
      </c>
      <c r="Q41" s="17">
        <v>0</v>
      </c>
      <c r="R41" s="17">
        <v>0</v>
      </c>
      <c r="S41" s="17">
        <v>2892</v>
      </c>
      <c r="T41" s="17">
        <v>1206</v>
      </c>
      <c r="U41" s="17">
        <v>10951</v>
      </c>
      <c r="V41" s="17">
        <v>3013</v>
      </c>
      <c r="W41" s="17">
        <v>0</v>
      </c>
      <c r="X41" s="17">
        <v>76933</v>
      </c>
      <c r="Y41" s="17">
        <v>4176</v>
      </c>
      <c r="Z41" s="17">
        <v>0</v>
      </c>
      <c r="AA41" s="17">
        <v>4987092</v>
      </c>
      <c r="AB41" s="17">
        <v>0</v>
      </c>
    </row>
    <row r="42" spans="1:28" x14ac:dyDescent="0.3">
      <c r="A42" s="15" t="s">
        <v>77</v>
      </c>
      <c r="B42" s="14" t="s">
        <v>78</v>
      </c>
      <c r="C42" s="14">
        <v>1</v>
      </c>
      <c r="D42" s="14">
        <v>0</v>
      </c>
      <c r="E42" s="17">
        <v>10419154</v>
      </c>
      <c r="F42" s="17">
        <v>0</v>
      </c>
      <c r="G42" s="17">
        <v>0</v>
      </c>
      <c r="H42" s="17">
        <v>0</v>
      </c>
      <c r="I42" s="17">
        <v>1317399</v>
      </c>
      <c r="J42" s="17">
        <v>2247908</v>
      </c>
      <c r="K42" s="17">
        <v>79632</v>
      </c>
      <c r="L42" s="17">
        <v>0</v>
      </c>
      <c r="M42" s="17">
        <v>0</v>
      </c>
      <c r="N42" s="17">
        <v>0</v>
      </c>
      <c r="O42" s="17">
        <v>0</v>
      </c>
      <c r="P42" s="17">
        <v>2168036</v>
      </c>
      <c r="Q42" s="17">
        <v>388700</v>
      </c>
      <c r="R42" s="17">
        <v>36319</v>
      </c>
      <c r="S42" s="17">
        <v>15804</v>
      </c>
      <c r="T42" s="17">
        <v>6593</v>
      </c>
      <c r="U42" s="17">
        <v>61046</v>
      </c>
      <c r="V42" s="17">
        <v>19991</v>
      </c>
      <c r="W42" s="17">
        <v>0</v>
      </c>
      <c r="X42" s="17">
        <v>149871</v>
      </c>
      <c r="Y42" s="17">
        <v>0</v>
      </c>
      <c r="Z42" s="17">
        <v>0</v>
      </c>
      <c r="AA42" s="17">
        <v>16910453</v>
      </c>
      <c r="AB42" s="17">
        <v>0</v>
      </c>
    </row>
    <row r="43" spans="1:28" x14ac:dyDescent="0.3">
      <c r="A43" s="15" t="s">
        <v>79</v>
      </c>
      <c r="B43" s="14" t="s">
        <v>80</v>
      </c>
      <c r="C43" s="14">
        <v>1</v>
      </c>
      <c r="D43" s="14">
        <v>0</v>
      </c>
      <c r="E43" s="17">
        <v>2962377</v>
      </c>
      <c r="F43" s="17">
        <v>0</v>
      </c>
      <c r="G43" s="17">
        <v>0</v>
      </c>
      <c r="H43" s="17">
        <v>0</v>
      </c>
      <c r="I43" s="17">
        <v>229461</v>
      </c>
      <c r="J43" s="17">
        <v>561484</v>
      </c>
      <c r="K43" s="17">
        <v>0</v>
      </c>
      <c r="L43" s="17">
        <v>0</v>
      </c>
      <c r="M43" s="17">
        <v>0</v>
      </c>
      <c r="N43" s="17">
        <v>0</v>
      </c>
      <c r="O43" s="17">
        <v>0</v>
      </c>
      <c r="P43" s="17">
        <v>375966</v>
      </c>
      <c r="Q43" s="17">
        <v>0</v>
      </c>
      <c r="R43" s="17">
        <v>0</v>
      </c>
      <c r="S43" s="17">
        <v>8959</v>
      </c>
      <c r="T43" s="17">
        <v>977</v>
      </c>
      <c r="U43" s="17">
        <v>26984</v>
      </c>
      <c r="V43" s="17">
        <v>0</v>
      </c>
      <c r="W43" s="17">
        <v>0</v>
      </c>
      <c r="X43" s="17">
        <v>42944</v>
      </c>
      <c r="Y43" s="17">
        <v>0</v>
      </c>
      <c r="Z43" s="17">
        <v>0</v>
      </c>
      <c r="AA43" s="17">
        <v>4209152</v>
      </c>
      <c r="AB43" s="17">
        <v>0</v>
      </c>
    </row>
    <row r="44" spans="1:28" x14ac:dyDescent="0.3">
      <c r="A44" s="15" t="s">
        <v>81</v>
      </c>
      <c r="B44" s="14" t="s">
        <v>82</v>
      </c>
      <c r="C44" s="14">
        <v>1</v>
      </c>
      <c r="D44" s="14">
        <v>0</v>
      </c>
      <c r="E44" s="17">
        <v>9768589</v>
      </c>
      <c r="F44" s="17">
        <v>0</v>
      </c>
      <c r="G44" s="17">
        <v>0</v>
      </c>
      <c r="H44" s="17">
        <v>0</v>
      </c>
      <c r="I44" s="17">
        <v>1020051</v>
      </c>
      <c r="J44" s="17">
        <v>1680208</v>
      </c>
      <c r="K44" s="17">
        <v>0</v>
      </c>
      <c r="L44" s="17">
        <v>0</v>
      </c>
      <c r="M44" s="17">
        <v>0</v>
      </c>
      <c r="N44" s="17">
        <v>0</v>
      </c>
      <c r="O44" s="17">
        <v>0</v>
      </c>
      <c r="P44" s="17">
        <v>1604094</v>
      </c>
      <c r="Q44" s="17">
        <v>271158</v>
      </c>
      <c r="R44" s="17">
        <v>126266</v>
      </c>
      <c r="S44" s="17">
        <v>9228</v>
      </c>
      <c r="T44" s="17">
        <v>3850</v>
      </c>
      <c r="U44" s="17">
        <v>33436</v>
      </c>
      <c r="V44" s="17">
        <v>11688</v>
      </c>
      <c r="W44" s="17">
        <v>0</v>
      </c>
      <c r="X44" s="17">
        <v>426451</v>
      </c>
      <c r="Y44" s="17">
        <v>0</v>
      </c>
      <c r="Z44" s="17">
        <v>0</v>
      </c>
      <c r="AA44" s="17">
        <v>14955019</v>
      </c>
      <c r="AB44" s="17">
        <v>0</v>
      </c>
    </row>
    <row r="45" spans="1:28" x14ac:dyDescent="0.3">
      <c r="A45" s="15" t="s">
        <v>83</v>
      </c>
      <c r="B45" s="14" t="s">
        <v>84</v>
      </c>
      <c r="C45" s="14">
        <v>1</v>
      </c>
      <c r="D45" s="14">
        <v>0</v>
      </c>
      <c r="E45" s="17">
        <v>5426460</v>
      </c>
      <c r="F45" s="17">
        <v>0</v>
      </c>
      <c r="G45" s="17">
        <v>0</v>
      </c>
      <c r="H45" s="17">
        <v>0</v>
      </c>
      <c r="I45" s="17">
        <v>462307</v>
      </c>
      <c r="J45" s="17">
        <v>795807</v>
      </c>
      <c r="K45" s="17">
        <v>0</v>
      </c>
      <c r="L45" s="17">
        <v>0</v>
      </c>
      <c r="M45" s="17">
        <v>0</v>
      </c>
      <c r="N45" s="17">
        <v>0</v>
      </c>
      <c r="O45" s="17">
        <v>0</v>
      </c>
      <c r="P45" s="17">
        <v>1014542</v>
      </c>
      <c r="Q45" s="17">
        <v>0</v>
      </c>
      <c r="R45" s="17">
        <v>0</v>
      </c>
      <c r="S45" s="17">
        <v>5663</v>
      </c>
      <c r="T45" s="17">
        <v>2362</v>
      </c>
      <c r="U45" s="17">
        <v>18341</v>
      </c>
      <c r="V45" s="17">
        <v>924</v>
      </c>
      <c r="W45" s="17">
        <v>0</v>
      </c>
      <c r="X45" s="17">
        <v>98300</v>
      </c>
      <c r="Y45" s="17">
        <v>0</v>
      </c>
      <c r="Z45" s="17">
        <v>0</v>
      </c>
      <c r="AA45" s="17">
        <v>7824706</v>
      </c>
      <c r="AB45" s="17">
        <v>0</v>
      </c>
    </row>
    <row r="46" spans="1:28" x14ac:dyDescent="0.3">
      <c r="A46" s="15" t="s">
        <v>85</v>
      </c>
      <c r="B46" s="14" t="s">
        <v>86</v>
      </c>
      <c r="C46" s="14">
        <v>1</v>
      </c>
      <c r="D46" s="14">
        <v>0</v>
      </c>
      <c r="E46" s="17">
        <v>11357610</v>
      </c>
      <c r="F46" s="17">
        <v>0</v>
      </c>
      <c r="G46" s="17">
        <v>0</v>
      </c>
      <c r="H46" s="17">
        <v>2859</v>
      </c>
      <c r="I46" s="17">
        <v>1690121</v>
      </c>
      <c r="J46" s="17">
        <v>3652290</v>
      </c>
      <c r="K46" s="17">
        <v>211090</v>
      </c>
      <c r="L46" s="17">
        <v>0</v>
      </c>
      <c r="M46" s="17">
        <v>0</v>
      </c>
      <c r="N46" s="17">
        <v>0</v>
      </c>
      <c r="O46" s="17">
        <v>0</v>
      </c>
      <c r="P46" s="17">
        <v>1820797</v>
      </c>
      <c r="Q46" s="17">
        <v>368573</v>
      </c>
      <c r="R46" s="17">
        <v>262020</v>
      </c>
      <c r="S46" s="17">
        <v>12733</v>
      </c>
      <c r="T46" s="17">
        <v>5312</v>
      </c>
      <c r="U46" s="17">
        <v>49338</v>
      </c>
      <c r="V46" s="17">
        <v>15490</v>
      </c>
      <c r="W46" s="17">
        <v>0</v>
      </c>
      <c r="X46" s="17">
        <v>254112</v>
      </c>
      <c r="Y46" s="17">
        <v>45377</v>
      </c>
      <c r="Z46" s="17">
        <v>0</v>
      </c>
      <c r="AA46" s="17">
        <v>19747722</v>
      </c>
      <c r="AB46" s="17">
        <v>0</v>
      </c>
    </row>
    <row r="47" spans="1:28" x14ac:dyDescent="0.3">
      <c r="A47" s="15" t="s">
        <v>87</v>
      </c>
      <c r="B47" s="14" t="s">
        <v>88</v>
      </c>
      <c r="C47" s="14">
        <v>1</v>
      </c>
      <c r="D47" s="14">
        <v>0</v>
      </c>
      <c r="E47" s="17">
        <v>19502659</v>
      </c>
      <c r="F47" s="17">
        <v>0</v>
      </c>
      <c r="G47" s="17">
        <v>0</v>
      </c>
      <c r="H47" s="17">
        <v>0</v>
      </c>
      <c r="I47" s="17">
        <v>865998</v>
      </c>
      <c r="J47" s="17">
        <v>3494263</v>
      </c>
      <c r="K47" s="17">
        <v>0</v>
      </c>
      <c r="L47" s="17">
        <v>0</v>
      </c>
      <c r="M47" s="17">
        <v>0</v>
      </c>
      <c r="N47" s="17">
        <v>0</v>
      </c>
      <c r="O47" s="17">
        <v>0</v>
      </c>
      <c r="P47" s="17">
        <v>2896159</v>
      </c>
      <c r="Q47" s="17">
        <v>756315</v>
      </c>
      <c r="R47" s="17">
        <v>72651</v>
      </c>
      <c r="S47" s="17">
        <v>31863</v>
      </c>
      <c r="T47" s="17">
        <v>13293</v>
      </c>
      <c r="U47" s="17">
        <v>116617</v>
      </c>
      <c r="V47" s="17">
        <v>42157</v>
      </c>
      <c r="W47" s="17">
        <v>0</v>
      </c>
      <c r="X47" s="17">
        <v>477387</v>
      </c>
      <c r="Y47" s="17">
        <v>0</v>
      </c>
      <c r="Z47" s="17">
        <v>0</v>
      </c>
      <c r="AA47" s="17">
        <v>28269362</v>
      </c>
      <c r="AB47" s="17">
        <v>0</v>
      </c>
    </row>
    <row r="48" spans="1:28" x14ac:dyDescent="0.3">
      <c r="A48" s="15" t="s">
        <v>89</v>
      </c>
      <c r="B48" s="14" t="s">
        <v>90</v>
      </c>
      <c r="C48" s="14">
        <v>1</v>
      </c>
      <c r="D48" s="14">
        <v>0</v>
      </c>
      <c r="E48" s="17">
        <v>14651030</v>
      </c>
      <c r="F48" s="17">
        <v>0</v>
      </c>
      <c r="G48" s="17">
        <v>0</v>
      </c>
      <c r="H48" s="17">
        <v>0</v>
      </c>
      <c r="I48" s="17">
        <v>1411530</v>
      </c>
      <c r="J48" s="17">
        <v>1543201</v>
      </c>
      <c r="K48" s="17">
        <v>0</v>
      </c>
      <c r="L48" s="17">
        <v>0</v>
      </c>
      <c r="M48" s="17">
        <v>0</v>
      </c>
      <c r="N48" s="17">
        <v>0</v>
      </c>
      <c r="O48" s="17">
        <v>0</v>
      </c>
      <c r="P48" s="17">
        <v>1692433</v>
      </c>
      <c r="Q48" s="17">
        <v>359574</v>
      </c>
      <c r="R48" s="17">
        <v>428668</v>
      </c>
      <c r="S48" s="17">
        <v>15520</v>
      </c>
      <c r="T48" s="17">
        <v>6475</v>
      </c>
      <c r="U48" s="17">
        <v>61978</v>
      </c>
      <c r="V48" s="17">
        <v>20734</v>
      </c>
      <c r="W48" s="17">
        <v>0</v>
      </c>
      <c r="X48" s="17">
        <v>159730</v>
      </c>
      <c r="Y48" s="17">
        <v>0</v>
      </c>
      <c r="Z48" s="17">
        <v>0</v>
      </c>
      <c r="AA48" s="17">
        <v>20350873</v>
      </c>
      <c r="AB48" s="17">
        <v>0</v>
      </c>
    </row>
    <row r="49" spans="1:28" x14ac:dyDescent="0.3">
      <c r="A49" s="15" t="s">
        <v>91</v>
      </c>
      <c r="B49" s="14" t="s">
        <v>92</v>
      </c>
      <c r="C49" s="14">
        <v>1</v>
      </c>
      <c r="D49" s="14">
        <v>0</v>
      </c>
      <c r="E49" s="17">
        <v>9363956</v>
      </c>
      <c r="F49" s="17">
        <v>0</v>
      </c>
      <c r="G49" s="17">
        <v>0</v>
      </c>
      <c r="H49" s="17">
        <v>0</v>
      </c>
      <c r="I49" s="17">
        <v>1016311</v>
      </c>
      <c r="J49" s="17">
        <v>1276635</v>
      </c>
      <c r="K49" s="17">
        <v>0</v>
      </c>
      <c r="L49" s="17">
        <v>0</v>
      </c>
      <c r="M49" s="17">
        <v>0</v>
      </c>
      <c r="N49" s="17">
        <v>0</v>
      </c>
      <c r="O49" s="17">
        <v>0</v>
      </c>
      <c r="P49" s="17">
        <v>1388781</v>
      </c>
      <c r="Q49" s="17">
        <v>150756</v>
      </c>
      <c r="R49" s="17">
        <v>50995</v>
      </c>
      <c r="S49" s="17">
        <v>13947</v>
      </c>
      <c r="T49" s="17">
        <v>5818</v>
      </c>
      <c r="U49" s="17">
        <v>41008</v>
      </c>
      <c r="V49" s="17">
        <v>19331</v>
      </c>
      <c r="W49" s="17">
        <v>0</v>
      </c>
      <c r="X49" s="17">
        <v>169472</v>
      </c>
      <c r="Y49" s="17">
        <v>0</v>
      </c>
      <c r="Z49" s="17">
        <v>0</v>
      </c>
      <c r="AA49" s="17">
        <v>13497010</v>
      </c>
      <c r="AB49" s="17">
        <v>0</v>
      </c>
    </row>
    <row r="50" spans="1:28" x14ac:dyDescent="0.3">
      <c r="A50" s="15" t="s">
        <v>93</v>
      </c>
      <c r="B50" s="14" t="s">
        <v>94</v>
      </c>
      <c r="C50" s="14">
        <v>1</v>
      </c>
      <c r="D50" s="14">
        <v>0</v>
      </c>
      <c r="E50" s="17">
        <v>9516864</v>
      </c>
      <c r="F50" s="17">
        <v>0</v>
      </c>
      <c r="G50" s="17">
        <v>0</v>
      </c>
      <c r="H50" s="17">
        <v>0</v>
      </c>
      <c r="I50" s="17">
        <v>1104334</v>
      </c>
      <c r="J50" s="17">
        <v>970686</v>
      </c>
      <c r="K50" s="17">
        <v>0</v>
      </c>
      <c r="L50" s="17">
        <v>0</v>
      </c>
      <c r="M50" s="17">
        <v>0</v>
      </c>
      <c r="N50" s="17">
        <v>0</v>
      </c>
      <c r="O50" s="17">
        <v>0</v>
      </c>
      <c r="P50" s="17">
        <v>1193354</v>
      </c>
      <c r="Q50" s="17">
        <v>282791</v>
      </c>
      <c r="R50" s="17">
        <v>202602</v>
      </c>
      <c r="S50" s="17">
        <v>12604</v>
      </c>
      <c r="T50" s="17">
        <v>6400</v>
      </c>
      <c r="U50" s="17">
        <v>50256</v>
      </c>
      <c r="V50" s="17">
        <v>14177</v>
      </c>
      <c r="W50" s="17">
        <v>0</v>
      </c>
      <c r="X50" s="17">
        <v>131324</v>
      </c>
      <c r="Y50" s="17">
        <v>0</v>
      </c>
      <c r="Z50" s="17">
        <v>0</v>
      </c>
      <c r="AA50" s="17">
        <v>13485392</v>
      </c>
      <c r="AB50" s="17">
        <v>0</v>
      </c>
    </row>
    <row r="51" spans="1:28" x14ac:dyDescent="0.3">
      <c r="A51" s="15" t="s">
        <v>95</v>
      </c>
      <c r="B51" s="14" t="s">
        <v>96</v>
      </c>
      <c r="C51" s="14">
        <v>1</v>
      </c>
      <c r="D51" s="14">
        <v>0</v>
      </c>
      <c r="E51" s="17">
        <v>16012606</v>
      </c>
      <c r="F51" s="17">
        <v>0</v>
      </c>
      <c r="G51" s="17">
        <v>0</v>
      </c>
      <c r="H51" s="17">
        <v>0</v>
      </c>
      <c r="I51" s="17">
        <v>689614</v>
      </c>
      <c r="J51" s="17">
        <v>3908979</v>
      </c>
      <c r="K51" s="17">
        <v>0</v>
      </c>
      <c r="L51" s="17">
        <v>0</v>
      </c>
      <c r="M51" s="17">
        <v>0</v>
      </c>
      <c r="N51" s="17">
        <v>0</v>
      </c>
      <c r="O51" s="17">
        <v>0</v>
      </c>
      <c r="P51" s="17">
        <v>2822045</v>
      </c>
      <c r="Q51" s="17">
        <v>404930</v>
      </c>
      <c r="R51" s="17">
        <v>69276</v>
      </c>
      <c r="S51" s="17">
        <v>19190</v>
      </c>
      <c r="T51" s="17">
        <v>8006</v>
      </c>
      <c r="U51" s="17">
        <v>76133</v>
      </c>
      <c r="V51" s="17">
        <v>28180</v>
      </c>
      <c r="W51" s="17">
        <v>0</v>
      </c>
      <c r="X51" s="17">
        <v>560628</v>
      </c>
      <c r="Y51" s="17">
        <v>0</v>
      </c>
      <c r="Z51" s="17">
        <v>0</v>
      </c>
      <c r="AA51" s="17">
        <v>24599587</v>
      </c>
      <c r="AB51" s="17">
        <v>0</v>
      </c>
    </row>
    <row r="52" spans="1:28" x14ac:dyDescent="0.3">
      <c r="A52" s="15" t="s">
        <v>97</v>
      </c>
      <c r="B52" s="14" t="s">
        <v>98</v>
      </c>
      <c r="C52" s="14">
        <v>1</v>
      </c>
      <c r="D52" s="14">
        <v>0</v>
      </c>
      <c r="E52" s="17">
        <v>27528503</v>
      </c>
      <c r="F52" s="17">
        <v>0</v>
      </c>
      <c r="G52" s="17">
        <v>0</v>
      </c>
      <c r="H52" s="17">
        <v>0</v>
      </c>
      <c r="I52" s="17">
        <v>2047150</v>
      </c>
      <c r="J52" s="17">
        <v>6380369</v>
      </c>
      <c r="K52" s="17">
        <v>208430</v>
      </c>
      <c r="L52" s="17">
        <v>0</v>
      </c>
      <c r="M52" s="17">
        <v>0</v>
      </c>
      <c r="N52" s="17">
        <v>0</v>
      </c>
      <c r="O52" s="17">
        <v>0</v>
      </c>
      <c r="P52" s="17">
        <v>3311546</v>
      </c>
      <c r="Q52" s="17">
        <v>503709</v>
      </c>
      <c r="R52" s="17">
        <v>89842</v>
      </c>
      <c r="S52" s="17">
        <v>34604</v>
      </c>
      <c r="T52" s="17">
        <v>14437</v>
      </c>
      <c r="U52" s="17">
        <v>131471</v>
      </c>
      <c r="V52" s="17">
        <v>42766</v>
      </c>
      <c r="W52" s="17">
        <v>0</v>
      </c>
      <c r="X52" s="17">
        <v>890402</v>
      </c>
      <c r="Y52" s="17">
        <v>12169</v>
      </c>
      <c r="Z52" s="17">
        <v>0</v>
      </c>
      <c r="AA52" s="17">
        <v>41195398</v>
      </c>
      <c r="AB52" s="17">
        <v>0</v>
      </c>
    </row>
    <row r="53" spans="1:28" x14ac:dyDescent="0.3">
      <c r="A53" s="15" t="s">
        <v>99</v>
      </c>
      <c r="B53" s="14" t="s">
        <v>100</v>
      </c>
      <c r="C53" s="14">
        <v>1</v>
      </c>
      <c r="D53" s="14">
        <v>0</v>
      </c>
      <c r="E53" s="17">
        <v>32967312</v>
      </c>
      <c r="F53" s="17">
        <v>0</v>
      </c>
      <c r="G53" s="17">
        <v>0</v>
      </c>
      <c r="H53" s="17">
        <v>0</v>
      </c>
      <c r="I53" s="17">
        <v>1656716</v>
      </c>
      <c r="J53" s="17">
        <v>3275827</v>
      </c>
      <c r="K53" s="17">
        <v>0</v>
      </c>
      <c r="L53" s="17">
        <v>0</v>
      </c>
      <c r="M53" s="17">
        <v>0</v>
      </c>
      <c r="N53" s="17">
        <v>0</v>
      </c>
      <c r="O53" s="17">
        <v>0</v>
      </c>
      <c r="P53" s="17">
        <v>5631002</v>
      </c>
      <c r="Q53" s="17">
        <v>1165447</v>
      </c>
      <c r="R53" s="17">
        <v>0</v>
      </c>
      <c r="S53" s="17">
        <v>62123</v>
      </c>
      <c r="T53" s="17">
        <v>14272</v>
      </c>
      <c r="U53" s="17">
        <v>241330</v>
      </c>
      <c r="V53" s="17">
        <v>76272</v>
      </c>
      <c r="W53" s="17">
        <v>0</v>
      </c>
      <c r="X53" s="17">
        <v>3527361</v>
      </c>
      <c r="Y53" s="17">
        <v>0</v>
      </c>
      <c r="Z53" s="17">
        <v>0</v>
      </c>
      <c r="AA53" s="17">
        <v>48617662</v>
      </c>
      <c r="AB53" s="17">
        <v>0</v>
      </c>
    </row>
    <row r="54" spans="1:28" x14ac:dyDescent="0.3">
      <c r="A54" s="15" t="s">
        <v>101</v>
      </c>
      <c r="B54" s="14" t="s">
        <v>102</v>
      </c>
      <c r="C54" s="14">
        <v>1</v>
      </c>
      <c r="D54" s="14">
        <v>0</v>
      </c>
      <c r="E54" s="17">
        <v>6289573</v>
      </c>
      <c r="F54" s="17">
        <v>0</v>
      </c>
      <c r="G54" s="17">
        <v>0</v>
      </c>
      <c r="H54" s="17">
        <v>0</v>
      </c>
      <c r="I54" s="17">
        <v>691846</v>
      </c>
      <c r="J54" s="17">
        <v>2008003</v>
      </c>
      <c r="K54" s="17">
        <v>0</v>
      </c>
      <c r="L54" s="17">
        <v>0</v>
      </c>
      <c r="M54" s="17">
        <v>0</v>
      </c>
      <c r="N54" s="17">
        <v>0</v>
      </c>
      <c r="O54" s="17">
        <v>0</v>
      </c>
      <c r="P54" s="17">
        <v>1209320</v>
      </c>
      <c r="Q54" s="17">
        <v>50359</v>
      </c>
      <c r="R54" s="17">
        <v>0</v>
      </c>
      <c r="S54" s="17">
        <v>10816</v>
      </c>
      <c r="T54" s="17">
        <v>3544</v>
      </c>
      <c r="U54" s="17">
        <v>42232</v>
      </c>
      <c r="V54" s="17">
        <v>12982</v>
      </c>
      <c r="W54" s="17">
        <v>0</v>
      </c>
      <c r="X54" s="17">
        <v>126432</v>
      </c>
      <c r="Y54" s="17">
        <v>0</v>
      </c>
      <c r="Z54" s="17">
        <v>0</v>
      </c>
      <c r="AA54" s="17">
        <v>10445107</v>
      </c>
      <c r="AB54" s="17">
        <v>0</v>
      </c>
    </row>
    <row r="55" spans="1:28" x14ac:dyDescent="0.3">
      <c r="A55" s="15" t="s">
        <v>103</v>
      </c>
      <c r="B55" s="14" t="s">
        <v>104</v>
      </c>
      <c r="C55" s="14">
        <v>1</v>
      </c>
      <c r="D55" s="14">
        <v>0</v>
      </c>
      <c r="E55" s="17">
        <v>10064818</v>
      </c>
      <c r="F55" s="17">
        <v>0</v>
      </c>
      <c r="G55" s="17">
        <v>0</v>
      </c>
      <c r="H55" s="17">
        <v>22047</v>
      </c>
      <c r="I55" s="17">
        <v>1401568</v>
      </c>
      <c r="J55" s="17">
        <v>1991074</v>
      </c>
      <c r="K55" s="17">
        <v>0</v>
      </c>
      <c r="L55" s="17">
        <v>0</v>
      </c>
      <c r="M55" s="17">
        <v>0</v>
      </c>
      <c r="N55" s="17">
        <v>0</v>
      </c>
      <c r="O55" s="17">
        <v>0</v>
      </c>
      <c r="P55" s="17">
        <v>1534824</v>
      </c>
      <c r="Q55" s="17">
        <v>161055</v>
      </c>
      <c r="R55" s="17">
        <v>34024</v>
      </c>
      <c r="S55" s="17">
        <v>12748</v>
      </c>
      <c r="T55" s="17">
        <v>4187</v>
      </c>
      <c r="U55" s="17">
        <v>49222</v>
      </c>
      <c r="V55" s="17">
        <v>16393</v>
      </c>
      <c r="W55" s="17">
        <v>0</v>
      </c>
      <c r="X55" s="17">
        <v>161533</v>
      </c>
      <c r="Y55" s="17">
        <v>0</v>
      </c>
      <c r="Z55" s="17">
        <v>0</v>
      </c>
      <c r="AA55" s="17">
        <v>15453493</v>
      </c>
      <c r="AB55" s="17">
        <v>0</v>
      </c>
    </row>
    <row r="56" spans="1:28" x14ac:dyDescent="0.3">
      <c r="A56" s="15" t="s">
        <v>105</v>
      </c>
      <c r="B56" s="14" t="s">
        <v>106</v>
      </c>
      <c r="C56" s="14">
        <v>1</v>
      </c>
      <c r="D56" s="14">
        <v>0</v>
      </c>
      <c r="E56" s="17">
        <v>6847245</v>
      </c>
      <c r="F56" s="17">
        <v>0</v>
      </c>
      <c r="G56" s="17">
        <v>0</v>
      </c>
      <c r="H56" s="17">
        <v>0</v>
      </c>
      <c r="I56" s="17">
        <v>674591</v>
      </c>
      <c r="J56" s="17">
        <v>864952</v>
      </c>
      <c r="K56" s="17">
        <v>0</v>
      </c>
      <c r="L56" s="17">
        <v>0</v>
      </c>
      <c r="M56" s="17">
        <v>0</v>
      </c>
      <c r="N56" s="17">
        <v>0</v>
      </c>
      <c r="O56" s="17">
        <v>0</v>
      </c>
      <c r="P56" s="17">
        <v>570677</v>
      </c>
      <c r="Q56" s="17">
        <v>146183</v>
      </c>
      <c r="R56" s="17">
        <v>0</v>
      </c>
      <c r="S56" s="17">
        <v>10292</v>
      </c>
      <c r="T56" s="17">
        <v>4293</v>
      </c>
      <c r="U56" s="17">
        <v>39610</v>
      </c>
      <c r="V56" s="17">
        <v>8579</v>
      </c>
      <c r="W56" s="17">
        <v>0</v>
      </c>
      <c r="X56" s="17">
        <v>296824</v>
      </c>
      <c r="Y56" s="17">
        <v>0</v>
      </c>
      <c r="Z56" s="17">
        <v>0</v>
      </c>
      <c r="AA56" s="17">
        <v>9463246</v>
      </c>
      <c r="AB56" s="17">
        <v>0</v>
      </c>
    </row>
    <row r="57" spans="1:28" x14ac:dyDescent="0.3">
      <c r="A57" s="15" t="s">
        <v>107</v>
      </c>
      <c r="B57" s="14" t="s">
        <v>108</v>
      </c>
      <c r="C57" s="14">
        <v>1</v>
      </c>
      <c r="D57" s="14">
        <v>0</v>
      </c>
      <c r="E57" s="17">
        <v>9755642</v>
      </c>
      <c r="F57" s="17">
        <v>0</v>
      </c>
      <c r="G57" s="17">
        <v>0</v>
      </c>
      <c r="H57" s="17">
        <v>0</v>
      </c>
      <c r="I57" s="17">
        <v>1022553</v>
      </c>
      <c r="J57" s="17">
        <v>1892372</v>
      </c>
      <c r="K57" s="17">
        <v>0</v>
      </c>
      <c r="L57" s="17">
        <v>0</v>
      </c>
      <c r="M57" s="17">
        <v>0</v>
      </c>
      <c r="N57" s="17">
        <v>0</v>
      </c>
      <c r="O57" s="17">
        <v>0</v>
      </c>
      <c r="P57" s="17">
        <v>2171067</v>
      </c>
      <c r="Q57" s="17">
        <v>126499</v>
      </c>
      <c r="R57" s="17">
        <v>0</v>
      </c>
      <c r="S57" s="17">
        <v>11775</v>
      </c>
      <c r="T57" s="17">
        <v>4564</v>
      </c>
      <c r="U57" s="17">
        <v>46600</v>
      </c>
      <c r="V57" s="17">
        <v>14799</v>
      </c>
      <c r="W57" s="17">
        <v>0</v>
      </c>
      <c r="X57" s="17">
        <v>390820</v>
      </c>
      <c r="Y57" s="17">
        <v>0</v>
      </c>
      <c r="Z57" s="17">
        <v>0</v>
      </c>
      <c r="AA57" s="17">
        <v>15436691</v>
      </c>
      <c r="AB57" s="17">
        <v>0</v>
      </c>
    </row>
    <row r="58" spans="1:28" x14ac:dyDescent="0.3">
      <c r="A58" s="15" t="s">
        <v>109</v>
      </c>
      <c r="B58" s="14" t="s">
        <v>110</v>
      </c>
      <c r="C58" s="14">
        <v>1</v>
      </c>
      <c r="D58" s="14">
        <v>0</v>
      </c>
      <c r="E58" s="17">
        <v>9221585</v>
      </c>
      <c r="F58" s="17">
        <v>0</v>
      </c>
      <c r="G58" s="17">
        <v>0</v>
      </c>
      <c r="H58" s="17">
        <v>0</v>
      </c>
      <c r="I58" s="17">
        <v>1363856</v>
      </c>
      <c r="J58" s="17">
        <v>2287261</v>
      </c>
      <c r="K58" s="17">
        <v>0</v>
      </c>
      <c r="L58" s="17">
        <v>0</v>
      </c>
      <c r="M58" s="17">
        <v>0</v>
      </c>
      <c r="N58" s="17">
        <v>0</v>
      </c>
      <c r="O58" s="17">
        <v>0</v>
      </c>
      <c r="P58" s="17">
        <v>1550490</v>
      </c>
      <c r="Q58" s="17">
        <v>211183</v>
      </c>
      <c r="R58" s="17">
        <v>0</v>
      </c>
      <c r="S58" s="17">
        <v>13363</v>
      </c>
      <c r="T58" s="17">
        <v>2979</v>
      </c>
      <c r="U58" s="17">
        <v>53940</v>
      </c>
      <c r="V58" s="17">
        <v>14636</v>
      </c>
      <c r="W58" s="17">
        <v>0</v>
      </c>
      <c r="X58" s="17">
        <v>129511</v>
      </c>
      <c r="Y58" s="17">
        <v>0</v>
      </c>
      <c r="Z58" s="17">
        <v>0</v>
      </c>
      <c r="AA58" s="17">
        <v>14848804</v>
      </c>
      <c r="AB58" s="17">
        <v>0</v>
      </c>
    </row>
    <row r="59" spans="1:28" x14ac:dyDescent="0.3">
      <c r="A59" s="15" t="s">
        <v>111</v>
      </c>
      <c r="B59" s="14" t="s">
        <v>112</v>
      </c>
      <c r="C59" s="14">
        <v>1</v>
      </c>
      <c r="D59" s="14">
        <v>0</v>
      </c>
      <c r="E59" s="17">
        <v>7366988</v>
      </c>
      <c r="F59" s="17">
        <v>0</v>
      </c>
      <c r="G59" s="17">
        <v>0</v>
      </c>
      <c r="H59" s="17">
        <v>0</v>
      </c>
      <c r="I59" s="17">
        <v>564350</v>
      </c>
      <c r="J59" s="17">
        <v>937855</v>
      </c>
      <c r="K59" s="17">
        <v>0</v>
      </c>
      <c r="L59" s="17">
        <v>0</v>
      </c>
      <c r="M59" s="17">
        <v>0</v>
      </c>
      <c r="N59" s="17">
        <v>0</v>
      </c>
      <c r="O59" s="17">
        <v>0</v>
      </c>
      <c r="P59" s="17">
        <v>1336348</v>
      </c>
      <c r="Q59" s="17">
        <v>0</v>
      </c>
      <c r="R59" s="17">
        <v>0</v>
      </c>
      <c r="S59" s="17">
        <v>5572</v>
      </c>
      <c r="T59" s="17">
        <v>5270</v>
      </c>
      <c r="U59" s="17">
        <v>42650</v>
      </c>
      <c r="V59" s="17">
        <v>12918</v>
      </c>
      <c r="W59" s="17">
        <v>0</v>
      </c>
      <c r="X59" s="17">
        <v>300000</v>
      </c>
      <c r="Y59" s="17">
        <v>0</v>
      </c>
      <c r="Z59" s="17">
        <v>0</v>
      </c>
      <c r="AA59" s="17">
        <v>10571951</v>
      </c>
      <c r="AB59" s="17">
        <v>0</v>
      </c>
    </row>
    <row r="60" spans="1:28" x14ac:dyDescent="0.3">
      <c r="A60" s="15" t="s">
        <v>113</v>
      </c>
      <c r="B60" s="14" t="s">
        <v>114</v>
      </c>
      <c r="C60" s="14">
        <v>1</v>
      </c>
      <c r="D60" s="14">
        <v>0</v>
      </c>
      <c r="E60" s="17">
        <v>8065719</v>
      </c>
      <c r="F60" s="17">
        <v>0</v>
      </c>
      <c r="G60" s="17">
        <v>0</v>
      </c>
      <c r="H60" s="17">
        <v>0</v>
      </c>
      <c r="I60" s="17">
        <v>974830</v>
      </c>
      <c r="J60" s="17">
        <v>5880424</v>
      </c>
      <c r="K60" s="17">
        <v>0</v>
      </c>
      <c r="L60" s="17">
        <v>0</v>
      </c>
      <c r="M60" s="17">
        <v>0</v>
      </c>
      <c r="N60" s="17">
        <v>0</v>
      </c>
      <c r="O60" s="17">
        <v>0</v>
      </c>
      <c r="P60" s="17">
        <v>1664335</v>
      </c>
      <c r="Q60" s="17">
        <v>333020</v>
      </c>
      <c r="R60" s="17">
        <v>0</v>
      </c>
      <c r="S60" s="17">
        <v>20373</v>
      </c>
      <c r="T60" s="17">
        <v>8500</v>
      </c>
      <c r="U60" s="17">
        <v>75259</v>
      </c>
      <c r="V60" s="17">
        <v>24125</v>
      </c>
      <c r="W60" s="17">
        <v>0</v>
      </c>
      <c r="X60" s="17">
        <v>132675</v>
      </c>
      <c r="Y60" s="17">
        <v>1094</v>
      </c>
      <c r="Z60" s="17">
        <v>0</v>
      </c>
      <c r="AA60" s="17">
        <v>17180354</v>
      </c>
      <c r="AB60" s="17">
        <v>0</v>
      </c>
    </row>
    <row r="61" spans="1:28" x14ac:dyDescent="0.3">
      <c r="A61" s="15" t="s">
        <v>115</v>
      </c>
      <c r="B61" s="14" t="s">
        <v>116</v>
      </c>
      <c r="C61" s="14">
        <v>1</v>
      </c>
      <c r="D61" s="14">
        <v>0</v>
      </c>
      <c r="E61" s="17">
        <v>8194658</v>
      </c>
      <c r="F61" s="17">
        <v>0</v>
      </c>
      <c r="G61" s="17">
        <v>0</v>
      </c>
      <c r="H61" s="17">
        <v>0</v>
      </c>
      <c r="I61" s="17">
        <v>742959</v>
      </c>
      <c r="J61" s="17">
        <v>1551554</v>
      </c>
      <c r="K61" s="17">
        <v>0</v>
      </c>
      <c r="L61" s="17">
        <v>0</v>
      </c>
      <c r="M61" s="17">
        <v>0</v>
      </c>
      <c r="N61" s="17">
        <v>0</v>
      </c>
      <c r="O61" s="17">
        <v>0</v>
      </c>
      <c r="P61" s="17">
        <v>1110690</v>
      </c>
      <c r="Q61" s="17">
        <v>420545</v>
      </c>
      <c r="R61" s="17">
        <v>212748</v>
      </c>
      <c r="S61" s="17">
        <v>11685</v>
      </c>
      <c r="T61" s="17">
        <v>128</v>
      </c>
      <c r="U61" s="17">
        <v>43863</v>
      </c>
      <c r="V61" s="17">
        <v>10344</v>
      </c>
      <c r="W61" s="17">
        <v>0</v>
      </c>
      <c r="X61" s="17">
        <v>256768</v>
      </c>
      <c r="Y61" s="17">
        <v>0</v>
      </c>
      <c r="Z61" s="17">
        <v>0</v>
      </c>
      <c r="AA61" s="17">
        <v>12555942</v>
      </c>
      <c r="AB61" s="17">
        <v>0</v>
      </c>
    </row>
    <row r="62" spans="1:28" x14ac:dyDescent="0.3">
      <c r="A62" s="15" t="s">
        <v>117</v>
      </c>
      <c r="B62" s="14" t="s">
        <v>118</v>
      </c>
      <c r="C62" s="14">
        <v>1</v>
      </c>
      <c r="D62" s="14">
        <v>0</v>
      </c>
      <c r="E62" s="17">
        <v>12335500</v>
      </c>
      <c r="F62" s="17">
        <v>0</v>
      </c>
      <c r="G62" s="17">
        <v>0</v>
      </c>
      <c r="H62" s="17">
        <v>0</v>
      </c>
      <c r="I62" s="17">
        <v>1003781</v>
      </c>
      <c r="J62" s="17">
        <v>2056132</v>
      </c>
      <c r="K62" s="17">
        <v>0</v>
      </c>
      <c r="L62" s="17">
        <v>0</v>
      </c>
      <c r="M62" s="17">
        <v>0</v>
      </c>
      <c r="N62" s="17">
        <v>0</v>
      </c>
      <c r="O62" s="17">
        <v>0</v>
      </c>
      <c r="P62" s="17">
        <v>1005988</v>
      </c>
      <c r="Q62" s="17">
        <v>469030</v>
      </c>
      <c r="R62" s="17">
        <v>73632</v>
      </c>
      <c r="S62" s="17">
        <v>11850</v>
      </c>
      <c r="T62" s="17">
        <v>4403</v>
      </c>
      <c r="U62" s="17">
        <v>46950</v>
      </c>
      <c r="V62" s="17">
        <v>14855</v>
      </c>
      <c r="W62" s="17">
        <v>0</v>
      </c>
      <c r="X62" s="17">
        <v>247225</v>
      </c>
      <c r="Y62" s="17">
        <v>0</v>
      </c>
      <c r="Z62" s="17">
        <v>0</v>
      </c>
      <c r="AA62" s="17">
        <v>17269346</v>
      </c>
      <c r="AB62" s="17">
        <v>0</v>
      </c>
    </row>
    <row r="63" spans="1:28" x14ac:dyDescent="0.3">
      <c r="A63" s="15" t="s">
        <v>119</v>
      </c>
      <c r="B63" s="14" t="s">
        <v>120</v>
      </c>
      <c r="C63" s="14">
        <v>1</v>
      </c>
      <c r="D63" s="14">
        <v>0</v>
      </c>
      <c r="E63" s="17">
        <v>4526044</v>
      </c>
      <c r="F63" s="17">
        <v>0</v>
      </c>
      <c r="G63" s="17">
        <v>256703</v>
      </c>
      <c r="H63" s="17">
        <v>0</v>
      </c>
      <c r="I63" s="17">
        <v>336297</v>
      </c>
      <c r="J63" s="17">
        <v>2449608</v>
      </c>
      <c r="K63" s="17">
        <v>379050</v>
      </c>
      <c r="L63" s="17">
        <v>0</v>
      </c>
      <c r="M63" s="17">
        <v>0</v>
      </c>
      <c r="N63" s="17">
        <v>0</v>
      </c>
      <c r="O63" s="17">
        <v>0</v>
      </c>
      <c r="P63" s="17">
        <v>422037</v>
      </c>
      <c r="Q63" s="17">
        <v>0</v>
      </c>
      <c r="R63" s="17">
        <v>0</v>
      </c>
      <c r="S63" s="17">
        <v>11250</v>
      </c>
      <c r="T63" s="17">
        <v>2636</v>
      </c>
      <c r="U63" s="17">
        <v>36873</v>
      </c>
      <c r="V63" s="17">
        <v>0</v>
      </c>
      <c r="W63" s="17">
        <v>0</v>
      </c>
      <c r="X63" s="17">
        <v>162000</v>
      </c>
      <c r="Y63" s="17">
        <v>0</v>
      </c>
      <c r="Z63" s="17">
        <v>0</v>
      </c>
      <c r="AA63" s="17">
        <v>8582498</v>
      </c>
      <c r="AB63" s="17">
        <v>0</v>
      </c>
    </row>
    <row r="64" spans="1:28" x14ac:dyDescent="0.3">
      <c r="A64" s="15" t="s">
        <v>121</v>
      </c>
      <c r="B64" s="14" t="s">
        <v>122</v>
      </c>
      <c r="C64" s="14">
        <v>1</v>
      </c>
      <c r="D64" s="14">
        <v>0</v>
      </c>
      <c r="E64" s="17">
        <v>8067645</v>
      </c>
      <c r="F64" s="17">
        <v>0</v>
      </c>
      <c r="G64" s="17">
        <v>0</v>
      </c>
      <c r="H64" s="17">
        <v>0</v>
      </c>
      <c r="I64" s="17">
        <v>1325534</v>
      </c>
      <c r="J64" s="17">
        <v>1778828</v>
      </c>
      <c r="K64" s="17">
        <v>0</v>
      </c>
      <c r="L64" s="17">
        <v>0</v>
      </c>
      <c r="M64" s="17">
        <v>0</v>
      </c>
      <c r="N64" s="17">
        <v>0</v>
      </c>
      <c r="O64" s="17">
        <v>0</v>
      </c>
      <c r="P64" s="17">
        <v>785331</v>
      </c>
      <c r="Q64" s="17">
        <v>91932</v>
      </c>
      <c r="R64" s="17">
        <v>68557</v>
      </c>
      <c r="S64" s="17">
        <v>6123</v>
      </c>
      <c r="T64" s="17">
        <v>646</v>
      </c>
      <c r="U64" s="17">
        <v>38095</v>
      </c>
      <c r="V64" s="17">
        <v>12308</v>
      </c>
      <c r="W64" s="17">
        <v>0</v>
      </c>
      <c r="X64" s="17">
        <v>279112</v>
      </c>
      <c r="Y64" s="17">
        <v>0</v>
      </c>
      <c r="Z64" s="17">
        <v>0</v>
      </c>
      <c r="AA64" s="17">
        <v>12454111</v>
      </c>
      <c r="AB64" s="17">
        <v>0</v>
      </c>
    </row>
    <row r="65" spans="1:28" x14ac:dyDescent="0.3">
      <c r="A65" s="15" t="s">
        <v>123</v>
      </c>
      <c r="B65" s="14" t="s">
        <v>124</v>
      </c>
      <c r="C65" s="14">
        <v>1</v>
      </c>
      <c r="D65" s="14">
        <v>0</v>
      </c>
      <c r="E65" s="17">
        <v>4158768</v>
      </c>
      <c r="F65" s="17">
        <v>0</v>
      </c>
      <c r="G65" s="17">
        <v>111903</v>
      </c>
      <c r="H65" s="17">
        <v>0</v>
      </c>
      <c r="I65" s="17">
        <v>335518</v>
      </c>
      <c r="J65" s="17">
        <v>841273</v>
      </c>
      <c r="K65" s="17">
        <v>0</v>
      </c>
      <c r="L65" s="17">
        <v>0</v>
      </c>
      <c r="M65" s="17">
        <v>0</v>
      </c>
      <c r="N65" s="17">
        <v>0</v>
      </c>
      <c r="O65" s="17">
        <v>0</v>
      </c>
      <c r="P65" s="17">
        <v>396205</v>
      </c>
      <c r="Q65" s="17">
        <v>160353</v>
      </c>
      <c r="R65" s="17">
        <v>0</v>
      </c>
      <c r="S65" s="17">
        <v>6801</v>
      </c>
      <c r="T65" s="17">
        <v>1299</v>
      </c>
      <c r="U65" s="17">
        <v>25689</v>
      </c>
      <c r="V65" s="17">
        <v>6823</v>
      </c>
      <c r="W65" s="17">
        <v>0</v>
      </c>
      <c r="X65" s="17">
        <v>184143</v>
      </c>
      <c r="Y65" s="17">
        <v>0</v>
      </c>
      <c r="Z65" s="17">
        <v>0</v>
      </c>
      <c r="AA65" s="17">
        <v>6228775</v>
      </c>
      <c r="AB65" s="17">
        <v>0</v>
      </c>
    </row>
    <row r="66" spans="1:28" x14ac:dyDescent="0.3">
      <c r="A66" s="15" t="s">
        <v>125</v>
      </c>
      <c r="B66" s="14" t="s">
        <v>126</v>
      </c>
      <c r="C66" s="14">
        <v>1</v>
      </c>
      <c r="D66" s="14">
        <v>0</v>
      </c>
      <c r="E66" s="17">
        <v>23712328</v>
      </c>
      <c r="F66" s="17">
        <v>0</v>
      </c>
      <c r="G66" s="17">
        <v>0</v>
      </c>
      <c r="H66" s="17">
        <v>0</v>
      </c>
      <c r="I66" s="17">
        <v>891825</v>
      </c>
      <c r="J66" s="17">
        <v>4556659</v>
      </c>
      <c r="K66" s="17">
        <v>0</v>
      </c>
      <c r="L66" s="17">
        <v>0</v>
      </c>
      <c r="M66" s="17">
        <v>0</v>
      </c>
      <c r="N66" s="17">
        <v>0</v>
      </c>
      <c r="O66" s="17">
        <v>0</v>
      </c>
      <c r="P66" s="17">
        <v>2834842</v>
      </c>
      <c r="Q66" s="17">
        <v>1009786</v>
      </c>
      <c r="R66" s="17">
        <v>420068</v>
      </c>
      <c r="S66" s="17">
        <v>13379</v>
      </c>
      <c r="T66" s="17">
        <v>4233</v>
      </c>
      <c r="U66" s="17">
        <v>85934</v>
      </c>
      <c r="V66" s="17">
        <v>44159</v>
      </c>
      <c r="W66" s="17">
        <v>0</v>
      </c>
      <c r="X66" s="17">
        <v>2202569</v>
      </c>
      <c r="Y66" s="17">
        <v>0</v>
      </c>
      <c r="Z66" s="17">
        <v>0</v>
      </c>
      <c r="AA66" s="17">
        <v>35775782</v>
      </c>
      <c r="AB66" s="17">
        <v>39123</v>
      </c>
    </row>
    <row r="67" spans="1:28" x14ac:dyDescent="0.3">
      <c r="A67" s="15" t="s">
        <v>127</v>
      </c>
      <c r="B67" s="14" t="s">
        <v>128</v>
      </c>
      <c r="C67" s="14">
        <v>1</v>
      </c>
      <c r="D67" s="14">
        <v>0</v>
      </c>
      <c r="E67" s="17">
        <v>3589926</v>
      </c>
      <c r="F67" s="17">
        <v>0</v>
      </c>
      <c r="G67" s="17">
        <v>0</v>
      </c>
      <c r="H67" s="17">
        <v>0</v>
      </c>
      <c r="I67" s="17">
        <v>433286</v>
      </c>
      <c r="J67" s="17">
        <v>1164036</v>
      </c>
      <c r="K67" s="17">
        <v>0</v>
      </c>
      <c r="L67" s="17">
        <v>0</v>
      </c>
      <c r="M67" s="17">
        <v>0</v>
      </c>
      <c r="N67" s="17">
        <v>0</v>
      </c>
      <c r="O67" s="17">
        <v>0</v>
      </c>
      <c r="P67" s="17">
        <v>394430</v>
      </c>
      <c r="Q67" s="17">
        <v>106208</v>
      </c>
      <c r="R67" s="17">
        <v>53142</v>
      </c>
      <c r="S67" s="17">
        <v>9288</v>
      </c>
      <c r="T67" s="17">
        <v>1495</v>
      </c>
      <c r="U67" s="17">
        <v>34659</v>
      </c>
      <c r="V67" s="17">
        <v>7157</v>
      </c>
      <c r="W67" s="17">
        <v>0</v>
      </c>
      <c r="X67" s="17">
        <v>67500</v>
      </c>
      <c r="Y67" s="17">
        <v>0</v>
      </c>
      <c r="Z67" s="17">
        <v>0</v>
      </c>
      <c r="AA67" s="17">
        <v>5861127</v>
      </c>
      <c r="AB67" s="17">
        <v>0</v>
      </c>
    </row>
    <row r="68" spans="1:28" x14ac:dyDescent="0.3">
      <c r="A68" s="15" t="s">
        <v>129</v>
      </c>
      <c r="B68" s="14" t="s">
        <v>130</v>
      </c>
      <c r="C68" s="14">
        <v>1</v>
      </c>
      <c r="D68" s="14">
        <v>0</v>
      </c>
      <c r="E68" s="17">
        <v>10765584</v>
      </c>
      <c r="F68" s="17">
        <v>0</v>
      </c>
      <c r="G68" s="17">
        <v>0</v>
      </c>
      <c r="H68" s="17">
        <v>0</v>
      </c>
      <c r="I68" s="17">
        <v>1136924</v>
      </c>
      <c r="J68" s="17">
        <v>1291484</v>
      </c>
      <c r="K68" s="17">
        <v>0</v>
      </c>
      <c r="L68" s="17">
        <v>0</v>
      </c>
      <c r="M68" s="17">
        <v>0</v>
      </c>
      <c r="N68" s="17">
        <v>0</v>
      </c>
      <c r="O68" s="17">
        <v>0</v>
      </c>
      <c r="P68" s="17">
        <v>1437232</v>
      </c>
      <c r="Q68" s="17">
        <v>241613</v>
      </c>
      <c r="R68" s="17">
        <v>145480</v>
      </c>
      <c r="S68" s="17">
        <v>16928</v>
      </c>
      <c r="T68" s="17">
        <v>7062</v>
      </c>
      <c r="U68" s="17">
        <v>64075</v>
      </c>
      <c r="V68" s="17">
        <v>22096</v>
      </c>
      <c r="W68" s="17">
        <v>0</v>
      </c>
      <c r="X68" s="17">
        <v>155082</v>
      </c>
      <c r="Y68" s="17">
        <v>0</v>
      </c>
      <c r="Z68" s="17">
        <v>0</v>
      </c>
      <c r="AA68" s="17">
        <v>15283560</v>
      </c>
      <c r="AB68" s="17">
        <v>0</v>
      </c>
    </row>
    <row r="69" spans="1:28" x14ac:dyDescent="0.3">
      <c r="A69" s="15" t="s">
        <v>131</v>
      </c>
      <c r="B69" s="14" t="s">
        <v>132</v>
      </c>
      <c r="C69" s="14">
        <v>1</v>
      </c>
      <c r="D69" s="14">
        <v>0</v>
      </c>
      <c r="E69" s="17">
        <v>10984244</v>
      </c>
      <c r="F69" s="17">
        <v>0</v>
      </c>
      <c r="G69" s="17">
        <v>0</v>
      </c>
      <c r="H69" s="17">
        <v>9401</v>
      </c>
      <c r="I69" s="17">
        <v>1028764</v>
      </c>
      <c r="J69" s="17">
        <v>1931426</v>
      </c>
      <c r="K69" s="17">
        <v>0</v>
      </c>
      <c r="L69" s="17">
        <v>0</v>
      </c>
      <c r="M69" s="17">
        <v>0</v>
      </c>
      <c r="N69" s="17">
        <v>0</v>
      </c>
      <c r="O69" s="17">
        <v>0</v>
      </c>
      <c r="P69" s="17">
        <v>1800657</v>
      </c>
      <c r="Q69" s="17">
        <v>453289</v>
      </c>
      <c r="R69" s="17">
        <v>116953</v>
      </c>
      <c r="S69" s="17">
        <v>14462</v>
      </c>
      <c r="T69" s="17">
        <v>6306</v>
      </c>
      <c r="U69" s="17">
        <v>50527</v>
      </c>
      <c r="V69" s="17">
        <v>19706</v>
      </c>
      <c r="W69" s="17">
        <v>0</v>
      </c>
      <c r="X69" s="17">
        <v>297145</v>
      </c>
      <c r="Y69" s="17">
        <v>0</v>
      </c>
      <c r="Z69" s="17">
        <v>0</v>
      </c>
      <c r="AA69" s="17">
        <v>16712880</v>
      </c>
      <c r="AB69" s="17">
        <v>0</v>
      </c>
    </row>
    <row r="70" spans="1:28" x14ac:dyDescent="0.3">
      <c r="A70" s="15" t="s">
        <v>133</v>
      </c>
      <c r="B70" s="14" t="s">
        <v>134</v>
      </c>
      <c r="C70" s="14">
        <v>1</v>
      </c>
      <c r="D70" s="14">
        <v>0</v>
      </c>
      <c r="E70" s="17">
        <v>4967325</v>
      </c>
      <c r="F70" s="17">
        <v>0</v>
      </c>
      <c r="G70" s="17">
        <v>0</v>
      </c>
      <c r="H70" s="17">
        <v>0</v>
      </c>
      <c r="I70" s="17">
        <v>612922</v>
      </c>
      <c r="J70" s="17">
        <v>1490612</v>
      </c>
      <c r="K70" s="17">
        <v>0</v>
      </c>
      <c r="L70" s="17">
        <v>0</v>
      </c>
      <c r="M70" s="17">
        <v>0</v>
      </c>
      <c r="N70" s="17">
        <v>0</v>
      </c>
      <c r="O70" s="17">
        <v>0</v>
      </c>
      <c r="P70" s="17">
        <v>512764</v>
      </c>
      <c r="Q70" s="17">
        <v>130564</v>
      </c>
      <c r="R70" s="17">
        <v>64717</v>
      </c>
      <c r="S70" s="17">
        <v>3645</v>
      </c>
      <c r="T70" s="17">
        <v>2556</v>
      </c>
      <c r="U70" s="17">
        <v>10013</v>
      </c>
      <c r="V70" s="17">
        <v>7097</v>
      </c>
      <c r="W70" s="17">
        <v>0</v>
      </c>
      <c r="X70" s="17">
        <v>153091</v>
      </c>
      <c r="Y70" s="17">
        <v>0</v>
      </c>
      <c r="Z70" s="17">
        <v>0</v>
      </c>
      <c r="AA70" s="17">
        <v>7955306</v>
      </c>
      <c r="AB70" s="17">
        <v>0</v>
      </c>
    </row>
    <row r="71" spans="1:28" x14ac:dyDescent="0.3">
      <c r="A71" s="15" t="s">
        <v>135</v>
      </c>
      <c r="B71" s="14" t="s">
        <v>136</v>
      </c>
      <c r="C71" s="14">
        <v>1</v>
      </c>
      <c r="D71" s="14">
        <v>0</v>
      </c>
      <c r="E71" s="17">
        <v>6749284</v>
      </c>
      <c r="F71" s="17">
        <v>0</v>
      </c>
      <c r="G71" s="17">
        <v>0</v>
      </c>
      <c r="H71" s="17">
        <v>3596</v>
      </c>
      <c r="I71" s="17">
        <v>532193</v>
      </c>
      <c r="J71" s="17">
        <v>595195</v>
      </c>
      <c r="K71" s="17">
        <v>0</v>
      </c>
      <c r="L71" s="17">
        <v>0</v>
      </c>
      <c r="M71" s="17">
        <v>0</v>
      </c>
      <c r="N71" s="17">
        <v>0</v>
      </c>
      <c r="O71" s="17">
        <v>0</v>
      </c>
      <c r="P71" s="17">
        <v>547468</v>
      </c>
      <c r="Q71" s="17">
        <v>121057</v>
      </c>
      <c r="R71" s="17">
        <v>0</v>
      </c>
      <c r="S71" s="17">
        <v>6322</v>
      </c>
      <c r="T71" s="17">
        <v>2637</v>
      </c>
      <c r="U71" s="17">
        <v>23999</v>
      </c>
      <c r="V71" s="17">
        <v>7731</v>
      </c>
      <c r="W71" s="17">
        <v>0</v>
      </c>
      <c r="X71" s="17">
        <v>77100</v>
      </c>
      <c r="Y71" s="17">
        <v>0</v>
      </c>
      <c r="Z71" s="17">
        <v>0</v>
      </c>
      <c r="AA71" s="17">
        <v>8666582</v>
      </c>
      <c r="AB71" s="17">
        <v>0</v>
      </c>
    </row>
    <row r="72" spans="1:28" x14ac:dyDescent="0.3">
      <c r="A72" s="15" t="s">
        <v>137</v>
      </c>
      <c r="B72" s="14" t="s">
        <v>138</v>
      </c>
      <c r="C72" s="14">
        <v>1</v>
      </c>
      <c r="D72" s="14">
        <v>0</v>
      </c>
      <c r="E72" s="17">
        <v>53030717</v>
      </c>
      <c r="F72" s="17">
        <v>0</v>
      </c>
      <c r="G72" s="17">
        <v>0</v>
      </c>
      <c r="H72" s="17">
        <v>0</v>
      </c>
      <c r="I72" s="17">
        <v>1397394</v>
      </c>
      <c r="J72" s="17">
        <v>10251156</v>
      </c>
      <c r="K72" s="17">
        <v>0</v>
      </c>
      <c r="L72" s="17">
        <v>0</v>
      </c>
      <c r="M72" s="17">
        <v>0</v>
      </c>
      <c r="N72" s="17">
        <v>0</v>
      </c>
      <c r="O72" s="17">
        <v>0</v>
      </c>
      <c r="P72" s="17">
        <v>3939979</v>
      </c>
      <c r="Q72" s="17">
        <v>1516660</v>
      </c>
      <c r="R72" s="17">
        <v>252705</v>
      </c>
      <c r="S72" s="17">
        <v>66572</v>
      </c>
      <c r="T72" s="17">
        <v>27775</v>
      </c>
      <c r="U72" s="17">
        <v>1272</v>
      </c>
      <c r="V72" s="17">
        <v>97113</v>
      </c>
      <c r="W72" s="17">
        <v>0</v>
      </c>
      <c r="X72" s="17">
        <v>3066147</v>
      </c>
      <c r="Y72" s="17">
        <v>0</v>
      </c>
      <c r="Z72" s="17">
        <v>0</v>
      </c>
      <c r="AA72" s="17">
        <v>73647490</v>
      </c>
      <c r="AB72" s="17">
        <v>0</v>
      </c>
    </row>
    <row r="73" spans="1:28" x14ac:dyDescent="0.3">
      <c r="A73" s="15" t="s">
        <v>139</v>
      </c>
      <c r="B73" s="14" t="s">
        <v>140</v>
      </c>
      <c r="C73" s="14">
        <v>1</v>
      </c>
      <c r="D73" s="14">
        <v>0</v>
      </c>
      <c r="E73" s="17">
        <v>9636248</v>
      </c>
      <c r="F73" s="17">
        <v>0</v>
      </c>
      <c r="G73" s="17">
        <v>0</v>
      </c>
      <c r="H73" s="17">
        <v>7173</v>
      </c>
      <c r="I73" s="17">
        <v>713826</v>
      </c>
      <c r="J73" s="17">
        <v>1013710</v>
      </c>
      <c r="K73" s="17">
        <v>0</v>
      </c>
      <c r="L73" s="17">
        <v>0</v>
      </c>
      <c r="M73" s="17">
        <v>0</v>
      </c>
      <c r="N73" s="17">
        <v>0</v>
      </c>
      <c r="O73" s="17">
        <v>0</v>
      </c>
      <c r="P73" s="17">
        <v>1154657</v>
      </c>
      <c r="Q73" s="17">
        <v>444064</v>
      </c>
      <c r="R73" s="17">
        <v>99320</v>
      </c>
      <c r="S73" s="17">
        <v>13078</v>
      </c>
      <c r="T73" s="17">
        <v>8662</v>
      </c>
      <c r="U73" s="17">
        <v>85337</v>
      </c>
      <c r="V73" s="17">
        <v>24184</v>
      </c>
      <c r="W73" s="17">
        <v>0</v>
      </c>
      <c r="X73" s="17">
        <v>136560</v>
      </c>
      <c r="Y73" s="17">
        <v>0</v>
      </c>
      <c r="Z73" s="17">
        <v>0</v>
      </c>
      <c r="AA73" s="17">
        <v>13336819</v>
      </c>
      <c r="AB73" s="17">
        <v>0</v>
      </c>
    </row>
    <row r="74" spans="1:28" x14ac:dyDescent="0.3">
      <c r="A74" s="15" t="s">
        <v>141</v>
      </c>
      <c r="B74" s="14" t="s">
        <v>142</v>
      </c>
      <c r="C74" s="14">
        <v>1</v>
      </c>
      <c r="D74" s="14">
        <v>0</v>
      </c>
      <c r="E74" s="17">
        <v>7996096</v>
      </c>
      <c r="F74" s="17">
        <v>0</v>
      </c>
      <c r="G74" s="17">
        <v>275127</v>
      </c>
      <c r="H74" s="17">
        <v>0</v>
      </c>
      <c r="I74" s="17">
        <v>541117</v>
      </c>
      <c r="J74" s="17">
        <v>2073807</v>
      </c>
      <c r="K74" s="17">
        <v>0</v>
      </c>
      <c r="L74" s="17">
        <v>0</v>
      </c>
      <c r="M74" s="17">
        <v>0</v>
      </c>
      <c r="N74" s="17">
        <v>0</v>
      </c>
      <c r="O74" s="17">
        <v>0</v>
      </c>
      <c r="P74" s="17">
        <v>739008</v>
      </c>
      <c r="Q74" s="17">
        <v>326262</v>
      </c>
      <c r="R74" s="17">
        <v>0</v>
      </c>
      <c r="S74" s="17">
        <v>8105</v>
      </c>
      <c r="T74" s="17">
        <v>3381</v>
      </c>
      <c r="U74" s="17">
        <v>32620</v>
      </c>
      <c r="V74" s="17">
        <v>10592</v>
      </c>
      <c r="W74" s="17">
        <v>0</v>
      </c>
      <c r="X74" s="17">
        <v>350949</v>
      </c>
      <c r="Y74" s="17">
        <v>0</v>
      </c>
      <c r="Z74" s="17">
        <v>0</v>
      </c>
      <c r="AA74" s="17">
        <v>12357064</v>
      </c>
      <c r="AB74" s="17">
        <v>0</v>
      </c>
    </row>
    <row r="75" spans="1:28" x14ac:dyDescent="0.3">
      <c r="A75" s="15" t="s">
        <v>143</v>
      </c>
      <c r="B75" s="14" t="s">
        <v>144</v>
      </c>
      <c r="C75" s="14">
        <v>1</v>
      </c>
      <c r="D75" s="14">
        <v>0</v>
      </c>
      <c r="E75" s="17">
        <v>4644656</v>
      </c>
      <c r="F75" s="17">
        <v>0</v>
      </c>
      <c r="G75" s="17">
        <v>147825</v>
      </c>
      <c r="H75" s="17">
        <v>0</v>
      </c>
      <c r="I75" s="17">
        <v>488660</v>
      </c>
      <c r="J75" s="17">
        <v>1111177</v>
      </c>
      <c r="K75" s="17">
        <v>0</v>
      </c>
      <c r="L75" s="17">
        <v>0</v>
      </c>
      <c r="M75" s="17">
        <v>0</v>
      </c>
      <c r="N75" s="17">
        <v>0</v>
      </c>
      <c r="O75" s="17">
        <v>0</v>
      </c>
      <c r="P75" s="17">
        <v>701695</v>
      </c>
      <c r="Q75" s="17">
        <v>23173</v>
      </c>
      <c r="R75" s="17">
        <v>0</v>
      </c>
      <c r="S75" s="17">
        <v>1933</v>
      </c>
      <c r="T75" s="17">
        <v>806</v>
      </c>
      <c r="U75" s="17">
        <v>15553</v>
      </c>
      <c r="V75" s="17">
        <v>2595</v>
      </c>
      <c r="W75" s="17">
        <v>0</v>
      </c>
      <c r="X75" s="17">
        <v>194319</v>
      </c>
      <c r="Y75" s="17">
        <v>0</v>
      </c>
      <c r="Z75" s="17">
        <v>0</v>
      </c>
      <c r="AA75" s="17">
        <v>7332392</v>
      </c>
      <c r="AB75" s="17">
        <v>0</v>
      </c>
    </row>
    <row r="76" spans="1:28" x14ac:dyDescent="0.3">
      <c r="A76" s="15" t="s">
        <v>145</v>
      </c>
      <c r="B76" s="14" t="s">
        <v>146</v>
      </c>
      <c r="C76" s="14">
        <v>1</v>
      </c>
      <c r="D76" s="14">
        <v>0</v>
      </c>
      <c r="E76" s="17">
        <v>5402955</v>
      </c>
      <c r="F76" s="17">
        <v>0</v>
      </c>
      <c r="G76" s="17">
        <v>0</v>
      </c>
      <c r="H76" s="17">
        <v>0</v>
      </c>
      <c r="I76" s="17">
        <v>407979</v>
      </c>
      <c r="J76" s="17">
        <v>648671</v>
      </c>
      <c r="K76" s="17">
        <v>0</v>
      </c>
      <c r="L76" s="17">
        <v>0</v>
      </c>
      <c r="M76" s="17">
        <v>0</v>
      </c>
      <c r="N76" s="17">
        <v>0</v>
      </c>
      <c r="O76" s="17">
        <v>0</v>
      </c>
      <c r="P76" s="17">
        <v>637941</v>
      </c>
      <c r="Q76" s="17">
        <v>0</v>
      </c>
      <c r="R76" s="17">
        <v>0</v>
      </c>
      <c r="S76" s="17">
        <v>7476</v>
      </c>
      <c r="T76" s="17">
        <v>2935</v>
      </c>
      <c r="U76" s="17">
        <v>24990</v>
      </c>
      <c r="V76" s="17">
        <v>9094</v>
      </c>
      <c r="W76" s="17">
        <v>0</v>
      </c>
      <c r="X76" s="17">
        <v>234016</v>
      </c>
      <c r="Y76" s="17">
        <v>0</v>
      </c>
      <c r="Z76" s="17">
        <v>0</v>
      </c>
      <c r="AA76" s="17">
        <v>7376057</v>
      </c>
      <c r="AB76" s="17">
        <v>0</v>
      </c>
    </row>
    <row r="77" spans="1:28" x14ac:dyDescent="0.3">
      <c r="A77" s="15" t="s">
        <v>147</v>
      </c>
      <c r="B77" s="14" t="s">
        <v>148</v>
      </c>
      <c r="C77" s="14">
        <v>1</v>
      </c>
      <c r="D77" s="14">
        <v>0</v>
      </c>
      <c r="E77" s="17">
        <v>7402039</v>
      </c>
      <c r="F77" s="17">
        <v>0</v>
      </c>
      <c r="G77" s="17">
        <v>250006</v>
      </c>
      <c r="H77" s="17">
        <v>0</v>
      </c>
      <c r="I77" s="17">
        <v>724944</v>
      </c>
      <c r="J77" s="17">
        <v>750736</v>
      </c>
      <c r="K77" s="17">
        <v>0</v>
      </c>
      <c r="L77" s="17">
        <v>0</v>
      </c>
      <c r="M77" s="17">
        <v>0</v>
      </c>
      <c r="N77" s="17">
        <v>0</v>
      </c>
      <c r="O77" s="17">
        <v>0</v>
      </c>
      <c r="P77" s="17">
        <v>880046</v>
      </c>
      <c r="Q77" s="17">
        <v>0</v>
      </c>
      <c r="R77" s="17">
        <v>64062</v>
      </c>
      <c r="S77" s="17">
        <v>9333</v>
      </c>
      <c r="T77" s="17">
        <v>3893</v>
      </c>
      <c r="U77" s="17">
        <v>36756</v>
      </c>
      <c r="V77" s="17">
        <v>10976</v>
      </c>
      <c r="W77" s="17">
        <v>0</v>
      </c>
      <c r="X77" s="17">
        <v>71567</v>
      </c>
      <c r="Y77" s="17">
        <v>0</v>
      </c>
      <c r="Z77" s="17">
        <v>0</v>
      </c>
      <c r="AA77" s="17">
        <v>10204358</v>
      </c>
      <c r="AB77" s="17">
        <v>0</v>
      </c>
    </row>
    <row r="78" spans="1:28" x14ac:dyDescent="0.3">
      <c r="A78" s="15" t="s">
        <v>149</v>
      </c>
      <c r="B78" s="14" t="s">
        <v>150</v>
      </c>
      <c r="C78" s="14">
        <v>1</v>
      </c>
      <c r="D78" s="14">
        <v>0</v>
      </c>
      <c r="E78" s="17">
        <v>66847847</v>
      </c>
      <c r="F78" s="17">
        <v>367040</v>
      </c>
      <c r="G78" s="17">
        <v>0</v>
      </c>
      <c r="H78" s="17">
        <v>128115</v>
      </c>
      <c r="I78" s="17">
        <v>4490616</v>
      </c>
      <c r="J78" s="17">
        <v>11783832</v>
      </c>
      <c r="K78" s="17">
        <v>0</v>
      </c>
      <c r="L78" s="17">
        <v>0</v>
      </c>
      <c r="M78" s="17">
        <v>0</v>
      </c>
      <c r="N78" s="17">
        <v>0</v>
      </c>
      <c r="O78" s="17">
        <v>0</v>
      </c>
      <c r="P78" s="17">
        <v>8859901</v>
      </c>
      <c r="Q78" s="17">
        <v>1714115</v>
      </c>
      <c r="R78" s="17">
        <v>122087</v>
      </c>
      <c r="S78" s="17">
        <v>97281</v>
      </c>
      <c r="T78" s="17">
        <v>34250</v>
      </c>
      <c r="U78" s="17">
        <v>375946</v>
      </c>
      <c r="V78" s="17">
        <v>133582</v>
      </c>
      <c r="W78" s="17">
        <v>0</v>
      </c>
      <c r="X78" s="17">
        <v>1386068</v>
      </c>
      <c r="Y78" s="17">
        <v>0</v>
      </c>
      <c r="Z78" s="17">
        <v>0</v>
      </c>
      <c r="AA78" s="17">
        <v>96340680</v>
      </c>
      <c r="AB78" s="17">
        <v>0</v>
      </c>
    </row>
    <row r="79" spans="1:28" x14ac:dyDescent="0.3">
      <c r="A79" s="15" t="s">
        <v>151</v>
      </c>
      <c r="B79" s="14" t="s">
        <v>152</v>
      </c>
      <c r="C79" s="14">
        <v>1</v>
      </c>
      <c r="D79" s="14">
        <v>0</v>
      </c>
      <c r="E79" s="17">
        <v>22661905</v>
      </c>
      <c r="F79" s="17">
        <v>0</v>
      </c>
      <c r="G79" s="17">
        <v>0</v>
      </c>
      <c r="H79" s="17">
        <v>0</v>
      </c>
      <c r="I79" s="17">
        <v>3247401</v>
      </c>
      <c r="J79" s="17">
        <v>6598173</v>
      </c>
      <c r="K79" s="17">
        <v>0</v>
      </c>
      <c r="L79" s="17">
        <v>0</v>
      </c>
      <c r="M79" s="17">
        <v>0</v>
      </c>
      <c r="N79" s="17">
        <v>0</v>
      </c>
      <c r="O79" s="17">
        <v>0</v>
      </c>
      <c r="P79" s="17">
        <v>4971061</v>
      </c>
      <c r="Q79" s="17">
        <v>704975</v>
      </c>
      <c r="R79" s="17">
        <v>0</v>
      </c>
      <c r="S79" s="17">
        <v>60699</v>
      </c>
      <c r="T79" s="17">
        <v>25325</v>
      </c>
      <c r="U79" s="17">
        <v>228282</v>
      </c>
      <c r="V79" s="17">
        <v>70701</v>
      </c>
      <c r="W79" s="17">
        <v>0</v>
      </c>
      <c r="X79" s="17">
        <v>371608</v>
      </c>
      <c r="Y79" s="17">
        <v>50827</v>
      </c>
      <c r="Z79" s="17">
        <v>0</v>
      </c>
      <c r="AA79" s="17">
        <v>38990957</v>
      </c>
      <c r="AB79" s="17">
        <v>0</v>
      </c>
    </row>
    <row r="80" spans="1:28" x14ac:dyDescent="0.3">
      <c r="A80" s="15" t="s">
        <v>153</v>
      </c>
      <c r="B80" s="14" t="s">
        <v>154</v>
      </c>
      <c r="C80" s="14">
        <v>1</v>
      </c>
      <c r="D80" s="14">
        <v>0</v>
      </c>
      <c r="E80" s="17">
        <v>8429854</v>
      </c>
      <c r="F80" s="17">
        <v>0</v>
      </c>
      <c r="G80" s="17">
        <v>0</v>
      </c>
      <c r="H80" s="17">
        <v>0</v>
      </c>
      <c r="I80" s="17">
        <v>558802</v>
      </c>
      <c r="J80" s="17">
        <v>1928918</v>
      </c>
      <c r="K80" s="17">
        <v>0</v>
      </c>
      <c r="L80" s="17">
        <v>0</v>
      </c>
      <c r="M80" s="17">
        <v>0</v>
      </c>
      <c r="N80" s="17">
        <v>0</v>
      </c>
      <c r="O80" s="17">
        <v>0</v>
      </c>
      <c r="P80" s="17">
        <v>1749208</v>
      </c>
      <c r="Q80" s="17">
        <v>383060</v>
      </c>
      <c r="R80" s="17">
        <v>0</v>
      </c>
      <c r="S80" s="17">
        <v>15040</v>
      </c>
      <c r="T80" s="17">
        <v>6275</v>
      </c>
      <c r="U80" s="17">
        <v>55831</v>
      </c>
      <c r="V80" s="17">
        <v>19972</v>
      </c>
      <c r="W80" s="17">
        <v>0</v>
      </c>
      <c r="X80" s="17">
        <v>164736</v>
      </c>
      <c r="Y80" s="17">
        <v>0</v>
      </c>
      <c r="Z80" s="17">
        <v>0</v>
      </c>
      <c r="AA80" s="17">
        <v>13311696</v>
      </c>
      <c r="AB80" s="17">
        <v>0</v>
      </c>
    </row>
    <row r="81" spans="1:28" x14ac:dyDescent="0.3">
      <c r="A81" s="15" t="s">
        <v>155</v>
      </c>
      <c r="B81" s="14" t="s">
        <v>156</v>
      </c>
      <c r="C81" s="14">
        <v>1</v>
      </c>
      <c r="D81" s="14">
        <v>0</v>
      </c>
      <c r="E81" s="17">
        <v>7753672</v>
      </c>
      <c r="F81" s="17">
        <v>0</v>
      </c>
      <c r="G81" s="17">
        <v>283125</v>
      </c>
      <c r="H81" s="17">
        <v>0</v>
      </c>
      <c r="I81" s="17">
        <v>913149</v>
      </c>
      <c r="J81" s="17">
        <v>841128</v>
      </c>
      <c r="K81" s="17">
        <v>0</v>
      </c>
      <c r="L81" s="17">
        <v>0</v>
      </c>
      <c r="M81" s="17">
        <v>0</v>
      </c>
      <c r="N81" s="17">
        <v>0</v>
      </c>
      <c r="O81" s="17">
        <v>0</v>
      </c>
      <c r="P81" s="17">
        <v>1161595</v>
      </c>
      <c r="Q81" s="17">
        <v>35002</v>
      </c>
      <c r="R81" s="17">
        <v>0</v>
      </c>
      <c r="S81" s="17">
        <v>8030</v>
      </c>
      <c r="T81" s="17">
        <v>3350</v>
      </c>
      <c r="U81" s="17">
        <v>30523</v>
      </c>
      <c r="V81" s="17">
        <v>10040</v>
      </c>
      <c r="W81" s="17">
        <v>0</v>
      </c>
      <c r="X81" s="17">
        <v>303497</v>
      </c>
      <c r="Y81" s="17">
        <v>0</v>
      </c>
      <c r="Z81" s="17">
        <v>0</v>
      </c>
      <c r="AA81" s="17">
        <v>11343111</v>
      </c>
      <c r="AB81" s="17">
        <v>0</v>
      </c>
    </row>
    <row r="82" spans="1:28" x14ac:dyDescent="0.3">
      <c r="A82" s="15" t="s">
        <v>157</v>
      </c>
      <c r="B82" s="14" t="s">
        <v>158</v>
      </c>
      <c r="C82" s="14">
        <v>1</v>
      </c>
      <c r="D82" s="14">
        <v>0</v>
      </c>
      <c r="E82" s="17">
        <v>8769707</v>
      </c>
      <c r="F82" s="17">
        <v>0</v>
      </c>
      <c r="G82" s="17">
        <v>0</v>
      </c>
      <c r="H82" s="17">
        <v>0</v>
      </c>
      <c r="I82" s="17">
        <v>779471</v>
      </c>
      <c r="J82" s="17">
        <v>1488609</v>
      </c>
      <c r="K82" s="17">
        <v>0</v>
      </c>
      <c r="L82" s="17">
        <v>0</v>
      </c>
      <c r="M82" s="17">
        <v>0</v>
      </c>
      <c r="N82" s="17">
        <v>0</v>
      </c>
      <c r="O82" s="17">
        <v>0</v>
      </c>
      <c r="P82" s="17">
        <v>1326656</v>
      </c>
      <c r="Q82" s="17">
        <v>186693</v>
      </c>
      <c r="R82" s="17">
        <v>0</v>
      </c>
      <c r="S82" s="17">
        <v>11355</v>
      </c>
      <c r="T82" s="17">
        <v>4737</v>
      </c>
      <c r="U82" s="17">
        <v>33398</v>
      </c>
      <c r="V82" s="17">
        <v>14272</v>
      </c>
      <c r="W82" s="17">
        <v>0</v>
      </c>
      <c r="X82" s="17">
        <v>128230</v>
      </c>
      <c r="Y82" s="17">
        <v>0</v>
      </c>
      <c r="Z82" s="17">
        <v>0</v>
      </c>
      <c r="AA82" s="17">
        <v>12743128</v>
      </c>
      <c r="AB82" s="17">
        <v>0</v>
      </c>
    </row>
    <row r="83" spans="1:28" x14ac:dyDescent="0.3">
      <c r="A83" s="15" t="s">
        <v>159</v>
      </c>
      <c r="B83" s="14" t="s">
        <v>160</v>
      </c>
      <c r="C83" s="14">
        <v>1</v>
      </c>
      <c r="D83" s="14">
        <v>0</v>
      </c>
      <c r="E83" s="17">
        <v>11972832</v>
      </c>
      <c r="F83" s="17">
        <v>0</v>
      </c>
      <c r="G83" s="17">
        <v>0</v>
      </c>
      <c r="H83" s="17">
        <v>0</v>
      </c>
      <c r="I83" s="17">
        <v>1542161</v>
      </c>
      <c r="J83" s="17">
        <v>2969406</v>
      </c>
      <c r="K83" s="17">
        <v>0</v>
      </c>
      <c r="L83" s="17">
        <v>0</v>
      </c>
      <c r="M83" s="17">
        <v>0</v>
      </c>
      <c r="N83" s="17">
        <v>0</v>
      </c>
      <c r="O83" s="17">
        <v>0</v>
      </c>
      <c r="P83" s="17">
        <v>1921948</v>
      </c>
      <c r="Q83" s="17">
        <v>241469</v>
      </c>
      <c r="R83" s="17">
        <v>143666</v>
      </c>
      <c r="S83" s="17">
        <v>13752</v>
      </c>
      <c r="T83" s="17">
        <v>5737</v>
      </c>
      <c r="U83" s="17">
        <v>49215</v>
      </c>
      <c r="V83" s="17">
        <v>17440</v>
      </c>
      <c r="W83" s="17">
        <v>0</v>
      </c>
      <c r="X83" s="17">
        <v>380696</v>
      </c>
      <c r="Y83" s="17">
        <v>0</v>
      </c>
      <c r="Z83" s="17">
        <v>0</v>
      </c>
      <c r="AA83" s="17">
        <v>19258322</v>
      </c>
      <c r="AB83" s="17">
        <v>0</v>
      </c>
    </row>
    <row r="84" spans="1:28" x14ac:dyDescent="0.3">
      <c r="A84" s="15" t="s">
        <v>161</v>
      </c>
      <c r="B84" s="14" t="s">
        <v>162</v>
      </c>
      <c r="C84" s="14">
        <v>1</v>
      </c>
      <c r="D84" s="14">
        <v>0</v>
      </c>
      <c r="E84" s="17">
        <v>11179717</v>
      </c>
      <c r="F84" s="17">
        <v>0</v>
      </c>
      <c r="G84" s="17">
        <v>0</v>
      </c>
      <c r="H84" s="17">
        <v>11260</v>
      </c>
      <c r="I84" s="17">
        <v>1095716</v>
      </c>
      <c r="J84" s="17">
        <v>1309783</v>
      </c>
      <c r="K84" s="17">
        <v>612</v>
      </c>
      <c r="L84" s="17">
        <v>0</v>
      </c>
      <c r="M84" s="17">
        <v>0</v>
      </c>
      <c r="N84" s="17">
        <v>0</v>
      </c>
      <c r="O84" s="17">
        <v>0</v>
      </c>
      <c r="P84" s="17">
        <v>1459254</v>
      </c>
      <c r="Q84" s="17">
        <v>84996</v>
      </c>
      <c r="R84" s="17">
        <v>192482</v>
      </c>
      <c r="S84" s="17">
        <v>10815</v>
      </c>
      <c r="T84" s="17">
        <v>3963</v>
      </c>
      <c r="U84" s="17">
        <v>35611</v>
      </c>
      <c r="V84" s="17">
        <v>14367</v>
      </c>
      <c r="W84" s="17">
        <v>0</v>
      </c>
      <c r="X84" s="17">
        <v>145595</v>
      </c>
      <c r="Y84" s="17">
        <v>0</v>
      </c>
      <c r="Z84" s="17">
        <v>0</v>
      </c>
      <c r="AA84" s="17">
        <v>15544171</v>
      </c>
      <c r="AB84" s="17">
        <v>0</v>
      </c>
    </row>
    <row r="85" spans="1:28" x14ac:dyDescent="0.3">
      <c r="A85" s="15" t="s">
        <v>163</v>
      </c>
      <c r="B85" s="14" t="s">
        <v>164</v>
      </c>
      <c r="C85" s="14">
        <v>1</v>
      </c>
      <c r="D85" s="14">
        <v>0</v>
      </c>
      <c r="E85" s="17">
        <v>20012730</v>
      </c>
      <c r="F85" s="17">
        <v>0</v>
      </c>
      <c r="G85" s="17">
        <v>0</v>
      </c>
      <c r="H85" s="17">
        <v>0</v>
      </c>
      <c r="I85" s="17">
        <v>1560552</v>
      </c>
      <c r="J85" s="17">
        <v>4208669</v>
      </c>
      <c r="K85" s="17">
        <v>0</v>
      </c>
      <c r="L85" s="17">
        <v>0</v>
      </c>
      <c r="M85" s="17">
        <v>0</v>
      </c>
      <c r="N85" s="17">
        <v>0</v>
      </c>
      <c r="O85" s="17">
        <v>0</v>
      </c>
      <c r="P85" s="17">
        <v>3367273</v>
      </c>
      <c r="Q85" s="17">
        <v>375617</v>
      </c>
      <c r="R85" s="17">
        <v>234007</v>
      </c>
      <c r="S85" s="17">
        <v>26710</v>
      </c>
      <c r="T85" s="17">
        <v>11143</v>
      </c>
      <c r="U85" s="17">
        <v>101122</v>
      </c>
      <c r="V85" s="17">
        <v>35426</v>
      </c>
      <c r="W85" s="17">
        <v>0</v>
      </c>
      <c r="X85" s="17">
        <v>373543</v>
      </c>
      <c r="Y85" s="17">
        <v>0</v>
      </c>
      <c r="Z85" s="17">
        <v>0</v>
      </c>
      <c r="AA85" s="17">
        <v>30306792</v>
      </c>
      <c r="AB85" s="17">
        <v>0</v>
      </c>
    </row>
    <row r="86" spans="1:28" x14ac:dyDescent="0.3">
      <c r="A86" s="15" t="s">
        <v>165</v>
      </c>
      <c r="B86" s="14" t="s">
        <v>166</v>
      </c>
      <c r="C86" s="14">
        <v>1</v>
      </c>
      <c r="D86" s="14">
        <v>0</v>
      </c>
      <c r="E86" s="17">
        <v>4781761</v>
      </c>
      <c r="F86" s="17">
        <v>0</v>
      </c>
      <c r="G86" s="17">
        <v>0</v>
      </c>
      <c r="H86" s="17">
        <v>0</v>
      </c>
      <c r="I86" s="17">
        <v>888329</v>
      </c>
      <c r="J86" s="17">
        <v>919370</v>
      </c>
      <c r="K86" s="17">
        <v>0</v>
      </c>
      <c r="L86" s="17">
        <v>0</v>
      </c>
      <c r="M86" s="17">
        <v>0</v>
      </c>
      <c r="N86" s="17">
        <v>0</v>
      </c>
      <c r="O86" s="17">
        <v>0</v>
      </c>
      <c r="P86" s="17">
        <v>800001</v>
      </c>
      <c r="Q86" s="17">
        <v>0</v>
      </c>
      <c r="R86" s="17">
        <v>34770</v>
      </c>
      <c r="S86" s="17">
        <v>4494</v>
      </c>
      <c r="T86" s="17">
        <v>1875</v>
      </c>
      <c r="U86" s="17">
        <v>18000</v>
      </c>
      <c r="V86" s="17">
        <v>4661</v>
      </c>
      <c r="W86" s="17">
        <v>0</v>
      </c>
      <c r="X86" s="17">
        <v>151833</v>
      </c>
      <c r="Y86" s="17">
        <v>0</v>
      </c>
      <c r="Z86" s="17">
        <v>0</v>
      </c>
      <c r="AA86" s="17">
        <v>7605094</v>
      </c>
      <c r="AB86" s="17">
        <v>0</v>
      </c>
    </row>
    <row r="87" spans="1:28" x14ac:dyDescent="0.3">
      <c r="A87" s="15" t="s">
        <v>167</v>
      </c>
      <c r="B87" s="14" t="s">
        <v>168</v>
      </c>
      <c r="C87" s="14">
        <v>1</v>
      </c>
      <c r="D87" s="14">
        <v>0</v>
      </c>
      <c r="E87" s="17">
        <v>9508597</v>
      </c>
      <c r="F87" s="17">
        <v>0</v>
      </c>
      <c r="G87" s="17">
        <v>0</v>
      </c>
      <c r="H87" s="17">
        <v>0</v>
      </c>
      <c r="I87" s="17">
        <v>1124369</v>
      </c>
      <c r="J87" s="17">
        <v>1066935</v>
      </c>
      <c r="K87" s="17">
        <v>0</v>
      </c>
      <c r="L87" s="17">
        <v>0</v>
      </c>
      <c r="M87" s="17">
        <v>0</v>
      </c>
      <c r="N87" s="17">
        <v>0</v>
      </c>
      <c r="O87" s="17">
        <v>0</v>
      </c>
      <c r="P87" s="17">
        <v>1372234</v>
      </c>
      <c r="Q87" s="17">
        <v>86102</v>
      </c>
      <c r="R87" s="17">
        <v>0</v>
      </c>
      <c r="S87" s="17">
        <v>10067</v>
      </c>
      <c r="T87" s="17">
        <v>4200</v>
      </c>
      <c r="U87" s="17">
        <v>39494</v>
      </c>
      <c r="V87" s="17">
        <v>13238</v>
      </c>
      <c r="W87" s="17">
        <v>0</v>
      </c>
      <c r="X87" s="17">
        <v>136589</v>
      </c>
      <c r="Y87" s="17">
        <v>0</v>
      </c>
      <c r="Z87" s="17">
        <v>0</v>
      </c>
      <c r="AA87" s="17">
        <v>13361825</v>
      </c>
      <c r="AB87" s="17">
        <v>0</v>
      </c>
    </row>
    <row r="88" spans="1:28" x14ac:dyDescent="0.3">
      <c r="A88" s="15" t="s">
        <v>169</v>
      </c>
      <c r="B88" s="14" t="s">
        <v>170</v>
      </c>
      <c r="C88" s="14">
        <v>1</v>
      </c>
      <c r="D88" s="14">
        <v>0</v>
      </c>
      <c r="E88" s="17">
        <v>18356735</v>
      </c>
      <c r="F88" s="17">
        <v>0</v>
      </c>
      <c r="G88" s="17">
        <v>0</v>
      </c>
      <c r="H88" s="17">
        <v>0</v>
      </c>
      <c r="I88" s="17">
        <v>2010283</v>
      </c>
      <c r="J88" s="17">
        <v>3202181</v>
      </c>
      <c r="K88" s="17">
        <v>38151</v>
      </c>
      <c r="L88" s="17">
        <v>0</v>
      </c>
      <c r="M88" s="17">
        <v>0</v>
      </c>
      <c r="N88" s="17">
        <v>0</v>
      </c>
      <c r="O88" s="17">
        <v>0</v>
      </c>
      <c r="P88" s="17">
        <v>2605222</v>
      </c>
      <c r="Q88" s="17">
        <v>221243</v>
      </c>
      <c r="R88" s="17">
        <v>181031</v>
      </c>
      <c r="S88" s="17">
        <v>10453</v>
      </c>
      <c r="T88" s="17">
        <v>742</v>
      </c>
      <c r="U88" s="17">
        <v>19793</v>
      </c>
      <c r="V88" s="17">
        <v>0</v>
      </c>
      <c r="W88" s="17">
        <v>0</v>
      </c>
      <c r="X88" s="17">
        <v>255058</v>
      </c>
      <c r="Y88" s="17">
        <v>0</v>
      </c>
      <c r="Z88" s="17">
        <v>0</v>
      </c>
      <c r="AA88" s="17">
        <v>26900892</v>
      </c>
      <c r="AB88" s="17">
        <v>0</v>
      </c>
    </row>
    <row r="89" spans="1:28" x14ac:dyDescent="0.3">
      <c r="A89" s="15" t="s">
        <v>171</v>
      </c>
      <c r="B89" s="14" t="s">
        <v>172</v>
      </c>
      <c r="C89" s="14">
        <v>1</v>
      </c>
      <c r="D89" s="14">
        <v>0</v>
      </c>
      <c r="E89" s="17">
        <v>11669516</v>
      </c>
      <c r="F89" s="17">
        <v>0</v>
      </c>
      <c r="G89" s="17">
        <v>283996</v>
      </c>
      <c r="H89" s="17">
        <v>0</v>
      </c>
      <c r="I89" s="17">
        <v>1598267</v>
      </c>
      <c r="J89" s="17">
        <v>2897737</v>
      </c>
      <c r="K89" s="17">
        <v>662968</v>
      </c>
      <c r="L89" s="17">
        <v>0</v>
      </c>
      <c r="M89" s="17">
        <v>0</v>
      </c>
      <c r="N89" s="17">
        <v>0</v>
      </c>
      <c r="O89" s="17">
        <v>0</v>
      </c>
      <c r="P89" s="17">
        <v>905573</v>
      </c>
      <c r="Q89" s="17">
        <v>136097</v>
      </c>
      <c r="R89" s="17">
        <v>27744</v>
      </c>
      <c r="S89" s="17">
        <v>17347</v>
      </c>
      <c r="T89" s="17">
        <v>2020</v>
      </c>
      <c r="U89" s="17">
        <v>65590</v>
      </c>
      <c r="V89" s="17">
        <v>17095</v>
      </c>
      <c r="W89" s="17">
        <v>0</v>
      </c>
      <c r="X89" s="17">
        <v>346918</v>
      </c>
      <c r="Y89" s="17">
        <v>0</v>
      </c>
      <c r="Z89" s="17">
        <v>0</v>
      </c>
      <c r="AA89" s="17">
        <v>18630868</v>
      </c>
      <c r="AB89" s="17">
        <v>0</v>
      </c>
    </row>
    <row r="90" spans="1:28" x14ac:dyDescent="0.3">
      <c r="A90" s="15" t="s">
        <v>173</v>
      </c>
      <c r="B90" s="14" t="s">
        <v>174</v>
      </c>
      <c r="C90" s="14">
        <v>1</v>
      </c>
      <c r="D90" s="14">
        <v>0</v>
      </c>
      <c r="E90" s="17">
        <v>14018809</v>
      </c>
      <c r="F90" s="17">
        <v>0</v>
      </c>
      <c r="G90" s="17">
        <v>0</v>
      </c>
      <c r="H90" s="17">
        <v>4843</v>
      </c>
      <c r="I90" s="17">
        <v>1693280</v>
      </c>
      <c r="J90" s="17">
        <v>2153755</v>
      </c>
      <c r="K90" s="17">
        <v>0</v>
      </c>
      <c r="L90" s="17">
        <v>0</v>
      </c>
      <c r="M90" s="17">
        <v>0</v>
      </c>
      <c r="N90" s="17">
        <v>0</v>
      </c>
      <c r="O90" s="17">
        <v>0</v>
      </c>
      <c r="P90" s="17">
        <v>1479756</v>
      </c>
      <c r="Q90" s="17">
        <v>223291</v>
      </c>
      <c r="R90" s="17">
        <v>0</v>
      </c>
      <c r="S90" s="17">
        <v>28762</v>
      </c>
      <c r="T90" s="17">
        <v>12000</v>
      </c>
      <c r="U90" s="17">
        <v>112889</v>
      </c>
      <c r="V90" s="17">
        <v>30527</v>
      </c>
      <c r="W90" s="17">
        <v>0</v>
      </c>
      <c r="X90" s="17">
        <v>433390</v>
      </c>
      <c r="Y90" s="17">
        <v>0</v>
      </c>
      <c r="Z90" s="17">
        <v>0</v>
      </c>
      <c r="AA90" s="17">
        <v>20191302</v>
      </c>
      <c r="AB90" s="17">
        <v>0</v>
      </c>
    </row>
    <row r="91" spans="1:28" x14ac:dyDescent="0.3">
      <c r="A91" s="15" t="s">
        <v>175</v>
      </c>
      <c r="B91" s="14" t="s">
        <v>176</v>
      </c>
      <c r="C91" s="14">
        <v>1</v>
      </c>
      <c r="D91" s="14">
        <v>0</v>
      </c>
      <c r="E91" s="17">
        <v>12759142</v>
      </c>
      <c r="F91" s="17">
        <v>0</v>
      </c>
      <c r="G91" s="17">
        <v>0</v>
      </c>
      <c r="H91" s="17">
        <v>0</v>
      </c>
      <c r="I91" s="17">
        <v>1735640</v>
      </c>
      <c r="J91" s="17">
        <v>1715905</v>
      </c>
      <c r="K91" s="17">
        <v>150548</v>
      </c>
      <c r="L91" s="17">
        <v>0</v>
      </c>
      <c r="M91" s="17">
        <v>0</v>
      </c>
      <c r="N91" s="17">
        <v>0</v>
      </c>
      <c r="O91" s="17">
        <v>0</v>
      </c>
      <c r="P91" s="17">
        <v>1379449</v>
      </c>
      <c r="Q91" s="17">
        <v>545081</v>
      </c>
      <c r="R91" s="17">
        <v>0</v>
      </c>
      <c r="S91" s="17">
        <v>17812</v>
      </c>
      <c r="T91" s="17">
        <v>7431</v>
      </c>
      <c r="U91" s="17">
        <v>44760</v>
      </c>
      <c r="V91" s="17">
        <v>22041</v>
      </c>
      <c r="W91" s="17">
        <v>0</v>
      </c>
      <c r="X91" s="17">
        <v>142354</v>
      </c>
      <c r="Y91" s="17">
        <v>0</v>
      </c>
      <c r="Z91" s="17">
        <v>0</v>
      </c>
      <c r="AA91" s="17">
        <v>18520163</v>
      </c>
      <c r="AB91" s="17">
        <v>0</v>
      </c>
    </row>
    <row r="92" spans="1:28" x14ac:dyDescent="0.3">
      <c r="A92" s="15" t="s">
        <v>177</v>
      </c>
      <c r="B92" s="14" t="s">
        <v>178</v>
      </c>
      <c r="C92" s="14">
        <v>1</v>
      </c>
      <c r="D92" s="14">
        <v>0</v>
      </c>
      <c r="E92" s="17">
        <v>3337841</v>
      </c>
      <c r="F92" s="17">
        <v>0</v>
      </c>
      <c r="G92" s="17">
        <v>0</v>
      </c>
      <c r="H92" s="17">
        <v>0</v>
      </c>
      <c r="I92" s="17">
        <v>504335</v>
      </c>
      <c r="J92" s="17">
        <v>783959</v>
      </c>
      <c r="K92" s="17">
        <v>0</v>
      </c>
      <c r="L92" s="17">
        <v>0</v>
      </c>
      <c r="M92" s="17">
        <v>0</v>
      </c>
      <c r="N92" s="17">
        <v>0</v>
      </c>
      <c r="O92" s="17">
        <v>0</v>
      </c>
      <c r="P92" s="17">
        <v>541675</v>
      </c>
      <c r="Q92" s="17">
        <v>88830</v>
      </c>
      <c r="R92" s="17">
        <v>0</v>
      </c>
      <c r="S92" s="17">
        <v>2886</v>
      </c>
      <c r="T92" s="17">
        <v>2187</v>
      </c>
      <c r="U92" s="17">
        <v>20349</v>
      </c>
      <c r="V92" s="17">
        <v>7650</v>
      </c>
      <c r="W92" s="17">
        <v>0</v>
      </c>
      <c r="X92" s="17">
        <v>138320</v>
      </c>
      <c r="Y92" s="17">
        <v>0</v>
      </c>
      <c r="Z92" s="17">
        <v>0</v>
      </c>
      <c r="AA92" s="17">
        <v>5428032</v>
      </c>
      <c r="AB92" s="17">
        <v>0</v>
      </c>
    </row>
    <row r="93" spans="1:28" x14ac:dyDescent="0.3">
      <c r="A93" s="15" t="s">
        <v>179</v>
      </c>
      <c r="B93" s="14" t="s">
        <v>180</v>
      </c>
      <c r="C93" s="14">
        <v>1</v>
      </c>
      <c r="D93" s="14">
        <v>0</v>
      </c>
      <c r="E93" s="17">
        <v>11466390</v>
      </c>
      <c r="F93" s="17">
        <v>0</v>
      </c>
      <c r="G93" s="17">
        <v>0</v>
      </c>
      <c r="H93" s="17">
        <v>0</v>
      </c>
      <c r="I93" s="17">
        <v>1520640</v>
      </c>
      <c r="J93" s="17">
        <v>1788746</v>
      </c>
      <c r="K93" s="17">
        <v>2529</v>
      </c>
      <c r="L93" s="17">
        <v>0</v>
      </c>
      <c r="M93" s="17">
        <v>0</v>
      </c>
      <c r="N93" s="17">
        <v>0</v>
      </c>
      <c r="O93" s="17">
        <v>0</v>
      </c>
      <c r="P93" s="17">
        <v>1226759</v>
      </c>
      <c r="Q93" s="17">
        <v>26480</v>
      </c>
      <c r="R93" s="17">
        <v>0</v>
      </c>
      <c r="S93" s="17">
        <v>3630</v>
      </c>
      <c r="T93" s="17">
        <v>4055</v>
      </c>
      <c r="U93" s="17">
        <v>11733</v>
      </c>
      <c r="V93" s="17">
        <v>7267</v>
      </c>
      <c r="W93" s="17">
        <v>0</v>
      </c>
      <c r="X93" s="17">
        <v>0</v>
      </c>
      <c r="Y93" s="17">
        <v>0</v>
      </c>
      <c r="Z93" s="17">
        <v>0</v>
      </c>
      <c r="AA93" s="17">
        <v>16058229</v>
      </c>
      <c r="AB93" s="17">
        <v>0</v>
      </c>
    </row>
    <row r="94" spans="1:28" x14ac:dyDescent="0.3">
      <c r="A94" s="15" t="s">
        <v>181</v>
      </c>
      <c r="B94" s="14" t="s">
        <v>182</v>
      </c>
      <c r="C94" s="14">
        <v>1</v>
      </c>
      <c r="D94" s="14">
        <v>0</v>
      </c>
      <c r="E94" s="17">
        <v>18799610</v>
      </c>
      <c r="F94" s="17">
        <v>0</v>
      </c>
      <c r="G94" s="17">
        <v>0</v>
      </c>
      <c r="H94" s="17">
        <v>0</v>
      </c>
      <c r="I94" s="17">
        <v>2863426</v>
      </c>
      <c r="J94" s="17">
        <v>1633868</v>
      </c>
      <c r="K94" s="17">
        <v>0</v>
      </c>
      <c r="L94" s="17">
        <v>0</v>
      </c>
      <c r="M94" s="17">
        <v>0</v>
      </c>
      <c r="N94" s="17">
        <v>0</v>
      </c>
      <c r="O94" s="17">
        <v>0</v>
      </c>
      <c r="P94" s="17">
        <v>1951073</v>
      </c>
      <c r="Q94" s="17">
        <v>352421</v>
      </c>
      <c r="R94" s="17">
        <v>107988</v>
      </c>
      <c r="S94" s="17">
        <v>30215</v>
      </c>
      <c r="T94" s="17">
        <v>12606</v>
      </c>
      <c r="U94" s="17">
        <v>107821</v>
      </c>
      <c r="V94" s="17">
        <v>36267</v>
      </c>
      <c r="W94" s="17">
        <v>0</v>
      </c>
      <c r="X94" s="17">
        <v>558203</v>
      </c>
      <c r="Y94" s="17">
        <v>2222</v>
      </c>
      <c r="Z94" s="17">
        <v>0</v>
      </c>
      <c r="AA94" s="17">
        <v>26455720</v>
      </c>
      <c r="AB94" s="17">
        <v>0</v>
      </c>
    </row>
    <row r="95" spans="1:28" x14ac:dyDescent="0.3">
      <c r="A95" s="15" t="s">
        <v>183</v>
      </c>
      <c r="B95" s="14" t="s">
        <v>184</v>
      </c>
      <c r="C95" s="14">
        <v>1</v>
      </c>
      <c r="D95" s="14">
        <v>0</v>
      </c>
      <c r="E95" s="17">
        <v>15033921</v>
      </c>
      <c r="F95" s="17">
        <v>0</v>
      </c>
      <c r="G95" s="17">
        <v>507748</v>
      </c>
      <c r="H95" s="17">
        <v>0</v>
      </c>
      <c r="I95" s="17">
        <v>236618</v>
      </c>
      <c r="J95" s="17">
        <v>1235844</v>
      </c>
      <c r="K95" s="17">
        <v>0</v>
      </c>
      <c r="L95" s="17">
        <v>0</v>
      </c>
      <c r="M95" s="17">
        <v>0</v>
      </c>
      <c r="N95" s="17">
        <v>0</v>
      </c>
      <c r="O95" s="17">
        <v>0</v>
      </c>
      <c r="P95" s="17">
        <v>1711823</v>
      </c>
      <c r="Q95" s="17">
        <v>0</v>
      </c>
      <c r="R95" s="17">
        <v>29689</v>
      </c>
      <c r="S95" s="17">
        <v>26470</v>
      </c>
      <c r="T95" s="17">
        <v>11043</v>
      </c>
      <c r="U95" s="17">
        <v>104617</v>
      </c>
      <c r="V95" s="17">
        <v>30276</v>
      </c>
      <c r="W95" s="17">
        <v>0</v>
      </c>
      <c r="X95" s="17">
        <v>226069</v>
      </c>
      <c r="Y95" s="17">
        <v>43246</v>
      </c>
      <c r="Z95" s="17">
        <v>0</v>
      </c>
      <c r="AA95" s="17">
        <v>19197364</v>
      </c>
      <c r="AB95" s="17">
        <v>802</v>
      </c>
    </row>
    <row r="96" spans="1:28" x14ac:dyDescent="0.3">
      <c r="A96" s="15" t="s">
        <v>185</v>
      </c>
      <c r="B96" s="14" t="s">
        <v>186</v>
      </c>
      <c r="C96" s="14">
        <v>1</v>
      </c>
      <c r="D96" s="14">
        <v>0</v>
      </c>
      <c r="E96" s="17">
        <v>15583847</v>
      </c>
      <c r="F96" s="17">
        <v>0</v>
      </c>
      <c r="G96" s="17">
        <v>0</v>
      </c>
      <c r="H96" s="17">
        <v>0</v>
      </c>
      <c r="I96" s="17">
        <v>1575204</v>
      </c>
      <c r="J96" s="17">
        <v>539661</v>
      </c>
      <c r="K96" s="17">
        <v>0</v>
      </c>
      <c r="L96" s="17">
        <v>0</v>
      </c>
      <c r="M96" s="17">
        <v>0</v>
      </c>
      <c r="N96" s="17">
        <v>0</v>
      </c>
      <c r="O96" s="17">
        <v>0</v>
      </c>
      <c r="P96" s="17">
        <v>1029592</v>
      </c>
      <c r="Q96" s="17">
        <v>317871</v>
      </c>
      <c r="R96" s="17">
        <v>137088</v>
      </c>
      <c r="S96" s="17">
        <v>21527</v>
      </c>
      <c r="T96" s="17">
        <v>8981</v>
      </c>
      <c r="U96" s="17">
        <v>83298</v>
      </c>
      <c r="V96" s="17">
        <v>26047</v>
      </c>
      <c r="W96" s="17">
        <v>0</v>
      </c>
      <c r="X96" s="17">
        <v>515760</v>
      </c>
      <c r="Y96" s="17">
        <v>0</v>
      </c>
      <c r="Z96" s="17">
        <v>0</v>
      </c>
      <c r="AA96" s="17">
        <v>19838876</v>
      </c>
      <c r="AB96" s="17">
        <v>0</v>
      </c>
    </row>
    <row r="97" spans="1:28" x14ac:dyDescent="0.3">
      <c r="A97" s="15" t="s">
        <v>187</v>
      </c>
      <c r="B97" s="14" t="s">
        <v>188</v>
      </c>
      <c r="C97" s="14">
        <v>1</v>
      </c>
      <c r="D97" s="14">
        <v>0</v>
      </c>
      <c r="E97" s="17">
        <v>7744950</v>
      </c>
      <c r="F97" s="17">
        <v>0</v>
      </c>
      <c r="G97" s="17">
        <v>352002</v>
      </c>
      <c r="H97" s="17">
        <v>0</v>
      </c>
      <c r="I97" s="17">
        <v>694046</v>
      </c>
      <c r="J97" s="17">
        <v>2720408</v>
      </c>
      <c r="K97" s="17">
        <v>10062</v>
      </c>
      <c r="L97" s="17">
        <v>0</v>
      </c>
      <c r="M97" s="17">
        <v>0</v>
      </c>
      <c r="N97" s="17">
        <v>0</v>
      </c>
      <c r="O97" s="17">
        <v>0</v>
      </c>
      <c r="P97" s="17">
        <v>491743</v>
      </c>
      <c r="Q97" s="17">
        <v>40725</v>
      </c>
      <c r="R97" s="17">
        <v>283329</v>
      </c>
      <c r="S97" s="17">
        <v>21197</v>
      </c>
      <c r="T97" s="17">
        <v>8843</v>
      </c>
      <c r="U97" s="17">
        <v>73279</v>
      </c>
      <c r="V97" s="17">
        <v>0</v>
      </c>
      <c r="W97" s="17">
        <v>0</v>
      </c>
      <c r="X97" s="17">
        <v>97200</v>
      </c>
      <c r="Y97" s="17">
        <v>0</v>
      </c>
      <c r="Z97" s="17">
        <v>0</v>
      </c>
      <c r="AA97" s="17">
        <v>12537784</v>
      </c>
      <c r="AB97" s="17">
        <v>0</v>
      </c>
    </row>
    <row r="98" spans="1:28" x14ac:dyDescent="0.3">
      <c r="A98" s="15" t="s">
        <v>189</v>
      </c>
      <c r="B98" s="14" t="s">
        <v>190</v>
      </c>
      <c r="C98" s="14">
        <v>1</v>
      </c>
      <c r="D98" s="14">
        <v>0</v>
      </c>
      <c r="E98" s="17">
        <v>3796188</v>
      </c>
      <c r="F98" s="17">
        <v>0</v>
      </c>
      <c r="G98" s="17">
        <v>143067</v>
      </c>
      <c r="H98" s="17">
        <v>0</v>
      </c>
      <c r="I98" s="17">
        <v>309524</v>
      </c>
      <c r="J98" s="17">
        <v>363464</v>
      </c>
      <c r="K98" s="17">
        <v>0</v>
      </c>
      <c r="L98" s="17">
        <v>0</v>
      </c>
      <c r="M98" s="17">
        <v>0</v>
      </c>
      <c r="N98" s="17">
        <v>0</v>
      </c>
      <c r="O98" s="17">
        <v>0</v>
      </c>
      <c r="P98" s="17">
        <v>309761</v>
      </c>
      <c r="Q98" s="17">
        <v>30199</v>
      </c>
      <c r="R98" s="17">
        <v>0</v>
      </c>
      <c r="S98" s="17">
        <v>7401</v>
      </c>
      <c r="T98" s="17">
        <v>1077</v>
      </c>
      <c r="U98" s="17">
        <v>29533</v>
      </c>
      <c r="V98" s="17">
        <v>3109</v>
      </c>
      <c r="W98" s="17">
        <v>0</v>
      </c>
      <c r="X98" s="17">
        <v>380000</v>
      </c>
      <c r="Y98" s="17">
        <v>70</v>
      </c>
      <c r="Z98" s="17">
        <v>0</v>
      </c>
      <c r="AA98" s="17">
        <v>5373393</v>
      </c>
      <c r="AB98" s="17">
        <v>0</v>
      </c>
    </row>
    <row r="99" spans="1:28" x14ac:dyDescent="0.3">
      <c r="A99" s="15" t="s">
        <v>191</v>
      </c>
      <c r="B99" s="14" t="s">
        <v>192</v>
      </c>
      <c r="C99" s="14">
        <v>1</v>
      </c>
      <c r="D99" s="14">
        <v>0</v>
      </c>
      <c r="E99" s="17">
        <v>5021221</v>
      </c>
      <c r="F99" s="17">
        <v>0</v>
      </c>
      <c r="G99" s="17">
        <v>148960</v>
      </c>
      <c r="H99" s="17">
        <v>0</v>
      </c>
      <c r="I99" s="17">
        <v>765892</v>
      </c>
      <c r="J99" s="17">
        <v>899824</v>
      </c>
      <c r="K99" s="17">
        <v>0</v>
      </c>
      <c r="L99" s="17">
        <v>0</v>
      </c>
      <c r="M99" s="17">
        <v>0</v>
      </c>
      <c r="N99" s="17">
        <v>0</v>
      </c>
      <c r="O99" s="17">
        <v>0</v>
      </c>
      <c r="P99" s="17">
        <v>624482</v>
      </c>
      <c r="Q99" s="17">
        <v>24264</v>
      </c>
      <c r="R99" s="17">
        <v>134824</v>
      </c>
      <c r="S99" s="17">
        <v>13827</v>
      </c>
      <c r="T99" s="17">
        <v>5762</v>
      </c>
      <c r="U99" s="17">
        <v>57784</v>
      </c>
      <c r="V99" s="17">
        <v>3909</v>
      </c>
      <c r="W99" s="17">
        <v>0</v>
      </c>
      <c r="X99" s="17">
        <v>108000</v>
      </c>
      <c r="Y99" s="17">
        <v>0</v>
      </c>
      <c r="Z99" s="17">
        <v>0</v>
      </c>
      <c r="AA99" s="17">
        <v>7808749</v>
      </c>
      <c r="AB99" s="17">
        <v>0</v>
      </c>
    </row>
    <row r="100" spans="1:28" x14ac:dyDescent="0.3">
      <c r="A100" s="15" t="s">
        <v>193</v>
      </c>
      <c r="B100" s="14" t="s">
        <v>194</v>
      </c>
      <c r="C100" s="14">
        <v>1</v>
      </c>
      <c r="D100" s="14">
        <v>0</v>
      </c>
      <c r="E100" s="17">
        <v>16838779</v>
      </c>
      <c r="F100" s="17">
        <v>0</v>
      </c>
      <c r="G100" s="17">
        <v>218990</v>
      </c>
      <c r="H100" s="17">
        <v>0</v>
      </c>
      <c r="I100" s="17">
        <v>1212552</v>
      </c>
      <c r="J100" s="17">
        <v>3911400</v>
      </c>
      <c r="K100" s="17">
        <v>714908</v>
      </c>
      <c r="L100" s="17">
        <v>0</v>
      </c>
      <c r="M100" s="17">
        <v>0</v>
      </c>
      <c r="N100" s="17">
        <v>0</v>
      </c>
      <c r="O100" s="17">
        <v>0</v>
      </c>
      <c r="P100" s="17">
        <v>1049354</v>
      </c>
      <c r="Q100" s="17">
        <v>127989</v>
      </c>
      <c r="R100" s="17">
        <v>534597</v>
      </c>
      <c r="S100" s="17">
        <v>24658</v>
      </c>
      <c r="T100" s="17">
        <v>10287</v>
      </c>
      <c r="U100" s="17">
        <v>100831</v>
      </c>
      <c r="V100" s="17">
        <v>20037</v>
      </c>
      <c r="W100" s="17">
        <v>0</v>
      </c>
      <c r="X100" s="17">
        <v>284590</v>
      </c>
      <c r="Y100" s="17">
        <v>0</v>
      </c>
      <c r="Z100" s="17">
        <v>0</v>
      </c>
      <c r="AA100" s="17">
        <v>25048972</v>
      </c>
      <c r="AB100" s="17">
        <v>0</v>
      </c>
    </row>
    <row r="101" spans="1:28" x14ac:dyDescent="0.3">
      <c r="A101" s="15" t="s">
        <v>195</v>
      </c>
      <c r="B101" s="14" t="s">
        <v>196</v>
      </c>
      <c r="C101" s="14">
        <v>1</v>
      </c>
      <c r="D101" s="14">
        <v>0</v>
      </c>
      <c r="E101" s="17">
        <v>11127967</v>
      </c>
      <c r="F101" s="17">
        <v>0</v>
      </c>
      <c r="G101" s="17">
        <v>224558</v>
      </c>
      <c r="H101" s="17">
        <v>0</v>
      </c>
      <c r="I101" s="17">
        <v>1907226</v>
      </c>
      <c r="J101" s="17">
        <v>846806</v>
      </c>
      <c r="K101" s="17">
        <v>0</v>
      </c>
      <c r="L101" s="17">
        <v>0</v>
      </c>
      <c r="M101" s="17">
        <v>0</v>
      </c>
      <c r="N101" s="17">
        <v>0</v>
      </c>
      <c r="O101" s="17">
        <v>0</v>
      </c>
      <c r="P101" s="17">
        <v>1225674</v>
      </c>
      <c r="Q101" s="17">
        <v>311259</v>
      </c>
      <c r="R101" s="17">
        <v>198723</v>
      </c>
      <c r="S101" s="17">
        <v>24732</v>
      </c>
      <c r="T101" s="17">
        <v>10318</v>
      </c>
      <c r="U101" s="17">
        <v>101647</v>
      </c>
      <c r="V101" s="17">
        <v>22694</v>
      </c>
      <c r="W101" s="17">
        <v>0</v>
      </c>
      <c r="X101" s="17">
        <v>185504</v>
      </c>
      <c r="Y101" s="17">
        <v>2199</v>
      </c>
      <c r="Z101" s="17">
        <v>0</v>
      </c>
      <c r="AA101" s="17">
        <v>16189307</v>
      </c>
      <c r="AB101" s="17">
        <v>0</v>
      </c>
    </row>
    <row r="102" spans="1:28" x14ac:dyDescent="0.3">
      <c r="A102" s="15" t="s">
        <v>197</v>
      </c>
      <c r="B102" s="14" t="s">
        <v>198</v>
      </c>
      <c r="C102" s="14">
        <v>1</v>
      </c>
      <c r="D102" s="14">
        <v>0</v>
      </c>
      <c r="E102" s="17">
        <v>2442609</v>
      </c>
      <c r="F102" s="17">
        <v>0</v>
      </c>
      <c r="G102" s="17">
        <v>143187</v>
      </c>
      <c r="H102" s="17">
        <v>0</v>
      </c>
      <c r="I102" s="17">
        <v>261993</v>
      </c>
      <c r="J102" s="17">
        <v>462757</v>
      </c>
      <c r="K102" s="17">
        <v>11208</v>
      </c>
      <c r="L102" s="17">
        <v>0</v>
      </c>
      <c r="M102" s="17">
        <v>0</v>
      </c>
      <c r="N102" s="17">
        <v>0</v>
      </c>
      <c r="O102" s="17">
        <v>0</v>
      </c>
      <c r="P102" s="17">
        <v>136685</v>
      </c>
      <c r="Q102" s="17">
        <v>5232</v>
      </c>
      <c r="R102" s="17">
        <v>53573</v>
      </c>
      <c r="S102" s="17">
        <v>7161</v>
      </c>
      <c r="T102" s="17">
        <v>2987</v>
      </c>
      <c r="U102" s="17">
        <v>17739</v>
      </c>
      <c r="V102" s="17">
        <v>1502</v>
      </c>
      <c r="W102" s="17">
        <v>0</v>
      </c>
      <c r="X102" s="17">
        <v>108000</v>
      </c>
      <c r="Y102" s="17">
        <v>3825</v>
      </c>
      <c r="Z102" s="17">
        <v>0</v>
      </c>
      <c r="AA102" s="17">
        <v>3658458</v>
      </c>
      <c r="AB102" s="17">
        <v>0</v>
      </c>
    </row>
    <row r="103" spans="1:28" x14ac:dyDescent="0.3">
      <c r="A103" s="15" t="s">
        <v>199</v>
      </c>
      <c r="B103" s="14" t="s">
        <v>200</v>
      </c>
      <c r="C103" s="14">
        <v>1</v>
      </c>
      <c r="D103" s="14">
        <v>0</v>
      </c>
      <c r="E103" s="17">
        <v>8178446</v>
      </c>
      <c r="F103" s="17">
        <v>0</v>
      </c>
      <c r="G103" s="17">
        <v>0</v>
      </c>
      <c r="H103" s="17">
        <v>0</v>
      </c>
      <c r="I103" s="17">
        <v>754767</v>
      </c>
      <c r="J103" s="17">
        <v>2258903</v>
      </c>
      <c r="K103" s="17">
        <v>0</v>
      </c>
      <c r="L103" s="17">
        <v>0</v>
      </c>
      <c r="M103" s="17">
        <v>0</v>
      </c>
      <c r="N103" s="17">
        <v>0</v>
      </c>
      <c r="O103" s="17">
        <v>0</v>
      </c>
      <c r="P103" s="17">
        <v>1066844</v>
      </c>
      <c r="Q103" s="17">
        <v>127729</v>
      </c>
      <c r="R103" s="17">
        <v>0</v>
      </c>
      <c r="S103" s="17">
        <v>8000</v>
      </c>
      <c r="T103" s="17">
        <v>3337</v>
      </c>
      <c r="U103" s="17">
        <v>30873</v>
      </c>
      <c r="V103" s="17">
        <v>8714</v>
      </c>
      <c r="W103" s="17">
        <v>0</v>
      </c>
      <c r="X103" s="17">
        <v>156015</v>
      </c>
      <c r="Y103" s="17">
        <v>0</v>
      </c>
      <c r="Z103" s="17">
        <v>0</v>
      </c>
      <c r="AA103" s="17">
        <v>12593628</v>
      </c>
      <c r="AB103" s="17">
        <v>0</v>
      </c>
    </row>
    <row r="104" spans="1:28" x14ac:dyDescent="0.3">
      <c r="A104" s="15" t="s">
        <v>201</v>
      </c>
      <c r="B104" s="14" t="s">
        <v>202</v>
      </c>
      <c r="C104" s="14">
        <v>1</v>
      </c>
      <c r="D104" s="14">
        <v>0</v>
      </c>
      <c r="E104" s="17">
        <v>21988949</v>
      </c>
      <c r="F104" s="17">
        <v>0</v>
      </c>
      <c r="G104" s="17">
        <v>0</v>
      </c>
      <c r="H104" s="17">
        <v>0</v>
      </c>
      <c r="I104" s="17">
        <v>1213903</v>
      </c>
      <c r="J104" s="17">
        <v>3743555</v>
      </c>
      <c r="K104" s="17">
        <v>0</v>
      </c>
      <c r="L104" s="17">
        <v>0</v>
      </c>
      <c r="M104" s="17">
        <v>0</v>
      </c>
      <c r="N104" s="17">
        <v>0</v>
      </c>
      <c r="O104" s="17">
        <v>0</v>
      </c>
      <c r="P104" s="17">
        <v>2105260</v>
      </c>
      <c r="Q104" s="17">
        <v>470264</v>
      </c>
      <c r="R104" s="17">
        <v>237087</v>
      </c>
      <c r="S104" s="17">
        <v>30981</v>
      </c>
      <c r="T104" s="17">
        <v>14193</v>
      </c>
      <c r="U104" s="17">
        <v>100272</v>
      </c>
      <c r="V104" s="17">
        <v>42098</v>
      </c>
      <c r="W104" s="17">
        <v>0</v>
      </c>
      <c r="X104" s="17">
        <v>410134</v>
      </c>
      <c r="Y104" s="17">
        <v>0</v>
      </c>
      <c r="Z104" s="17">
        <v>0</v>
      </c>
      <c r="AA104" s="17">
        <v>30356696</v>
      </c>
      <c r="AB104" s="17">
        <v>0</v>
      </c>
    </row>
    <row r="105" spans="1:28" x14ac:dyDescent="0.3">
      <c r="A105" s="15" t="s">
        <v>203</v>
      </c>
      <c r="B105" s="14" t="s">
        <v>204</v>
      </c>
      <c r="C105" s="14">
        <v>1</v>
      </c>
      <c r="D105" s="14">
        <v>0</v>
      </c>
      <c r="E105" s="17">
        <v>6921818</v>
      </c>
      <c r="F105" s="17">
        <v>0</v>
      </c>
      <c r="G105" s="17">
        <v>0</v>
      </c>
      <c r="H105" s="17">
        <v>0</v>
      </c>
      <c r="I105" s="17">
        <v>498802</v>
      </c>
      <c r="J105" s="17">
        <v>833071</v>
      </c>
      <c r="K105" s="17">
        <v>0</v>
      </c>
      <c r="L105" s="17">
        <v>0</v>
      </c>
      <c r="M105" s="17">
        <v>0</v>
      </c>
      <c r="N105" s="17">
        <v>0</v>
      </c>
      <c r="O105" s="17">
        <v>0</v>
      </c>
      <c r="P105" s="17">
        <v>932743</v>
      </c>
      <c r="Q105" s="17">
        <v>270805</v>
      </c>
      <c r="R105" s="17">
        <v>0</v>
      </c>
      <c r="S105" s="17">
        <v>7910</v>
      </c>
      <c r="T105" s="17">
        <v>2448</v>
      </c>
      <c r="U105" s="17">
        <v>31572</v>
      </c>
      <c r="V105" s="17">
        <v>10695</v>
      </c>
      <c r="W105" s="17">
        <v>0</v>
      </c>
      <c r="X105" s="17">
        <v>260512</v>
      </c>
      <c r="Y105" s="17">
        <v>0</v>
      </c>
      <c r="Z105" s="17">
        <v>0</v>
      </c>
      <c r="AA105" s="17">
        <v>9770376</v>
      </c>
      <c r="AB105" s="17">
        <v>0</v>
      </c>
    </row>
    <row r="106" spans="1:28" x14ac:dyDescent="0.3">
      <c r="A106" s="15" t="s">
        <v>205</v>
      </c>
      <c r="B106" s="14" t="s">
        <v>206</v>
      </c>
      <c r="C106" s="14">
        <v>1</v>
      </c>
      <c r="D106" s="14">
        <v>0</v>
      </c>
      <c r="E106" s="17">
        <v>16662752</v>
      </c>
      <c r="F106" s="17">
        <v>0</v>
      </c>
      <c r="G106" s="17">
        <v>0</v>
      </c>
      <c r="H106" s="17">
        <v>30235</v>
      </c>
      <c r="I106" s="17">
        <v>1804435</v>
      </c>
      <c r="J106" s="17">
        <v>3556232</v>
      </c>
      <c r="K106" s="17">
        <v>112095</v>
      </c>
      <c r="L106" s="17">
        <v>0</v>
      </c>
      <c r="M106" s="17">
        <v>0</v>
      </c>
      <c r="N106" s="17">
        <v>0</v>
      </c>
      <c r="O106" s="17">
        <v>0</v>
      </c>
      <c r="P106" s="17">
        <v>2186583</v>
      </c>
      <c r="Q106" s="17">
        <v>113903</v>
      </c>
      <c r="R106" s="17">
        <v>6214</v>
      </c>
      <c r="S106" s="17">
        <v>27848</v>
      </c>
      <c r="T106" s="17">
        <v>9697</v>
      </c>
      <c r="U106" s="17">
        <v>67380</v>
      </c>
      <c r="V106" s="17">
        <v>27234</v>
      </c>
      <c r="W106" s="17">
        <v>0</v>
      </c>
      <c r="X106" s="17">
        <v>315422</v>
      </c>
      <c r="Y106" s="17">
        <v>0</v>
      </c>
      <c r="Z106" s="17">
        <v>0</v>
      </c>
      <c r="AA106" s="17">
        <v>24920030</v>
      </c>
      <c r="AB106" s="17">
        <v>0</v>
      </c>
    </row>
    <row r="107" spans="1:28" x14ac:dyDescent="0.3">
      <c r="A107" s="15" t="s">
        <v>207</v>
      </c>
      <c r="B107" s="14" t="s">
        <v>208</v>
      </c>
      <c r="C107" s="14">
        <v>1</v>
      </c>
      <c r="D107" s="14">
        <v>0</v>
      </c>
      <c r="E107" s="17">
        <v>9773537</v>
      </c>
      <c r="F107" s="17">
        <v>0</v>
      </c>
      <c r="G107" s="17">
        <v>0</v>
      </c>
      <c r="H107" s="17">
        <v>0</v>
      </c>
      <c r="I107" s="17">
        <v>994729</v>
      </c>
      <c r="J107" s="17">
        <v>2102671</v>
      </c>
      <c r="K107" s="17">
        <v>0</v>
      </c>
      <c r="L107" s="17">
        <v>0</v>
      </c>
      <c r="M107" s="17">
        <v>0</v>
      </c>
      <c r="N107" s="17">
        <v>0</v>
      </c>
      <c r="O107" s="17">
        <v>0</v>
      </c>
      <c r="P107" s="17">
        <v>848277</v>
      </c>
      <c r="Q107" s="17">
        <v>0</v>
      </c>
      <c r="R107" s="17">
        <v>0</v>
      </c>
      <c r="S107" s="17">
        <v>9633</v>
      </c>
      <c r="T107" s="17">
        <v>0</v>
      </c>
      <c r="U107" s="17">
        <v>37688</v>
      </c>
      <c r="V107" s="17">
        <v>12153</v>
      </c>
      <c r="W107" s="17">
        <v>0</v>
      </c>
      <c r="X107" s="17">
        <v>85523</v>
      </c>
      <c r="Y107" s="17">
        <v>0</v>
      </c>
      <c r="Z107" s="17">
        <v>0</v>
      </c>
      <c r="AA107" s="17">
        <v>13864211</v>
      </c>
      <c r="AB107" s="17">
        <v>0</v>
      </c>
    </row>
    <row r="108" spans="1:28" x14ac:dyDescent="0.3">
      <c r="A108" s="15" t="s">
        <v>209</v>
      </c>
      <c r="B108" s="14" t="s">
        <v>210</v>
      </c>
      <c r="C108" s="14">
        <v>1</v>
      </c>
      <c r="D108" s="14">
        <v>0</v>
      </c>
      <c r="E108" s="17">
        <v>692799</v>
      </c>
      <c r="F108" s="17">
        <v>0</v>
      </c>
      <c r="G108" s="17">
        <v>100000</v>
      </c>
      <c r="H108" s="17">
        <v>0</v>
      </c>
      <c r="I108" s="17">
        <v>16325</v>
      </c>
      <c r="J108" s="17">
        <v>78947</v>
      </c>
      <c r="K108" s="17">
        <v>0</v>
      </c>
      <c r="L108" s="17">
        <v>0</v>
      </c>
      <c r="M108" s="17">
        <v>0</v>
      </c>
      <c r="N108" s="17">
        <v>0</v>
      </c>
      <c r="O108" s="17">
        <v>0</v>
      </c>
      <c r="P108" s="17">
        <v>113704</v>
      </c>
      <c r="Q108" s="17">
        <v>0</v>
      </c>
      <c r="R108" s="17">
        <v>0</v>
      </c>
      <c r="S108" s="17">
        <v>914</v>
      </c>
      <c r="T108" s="17">
        <v>381</v>
      </c>
      <c r="U108" s="17">
        <v>3321</v>
      </c>
      <c r="V108" s="17">
        <v>0</v>
      </c>
      <c r="W108" s="17">
        <v>0</v>
      </c>
      <c r="X108" s="17">
        <v>0</v>
      </c>
      <c r="Y108" s="17">
        <v>1318</v>
      </c>
      <c r="Z108" s="17">
        <v>0</v>
      </c>
      <c r="AA108" s="17">
        <v>1007709</v>
      </c>
      <c r="AB108" s="17">
        <v>0</v>
      </c>
    </row>
    <row r="109" spans="1:28" x14ac:dyDescent="0.3">
      <c r="A109" s="15" t="s">
        <v>211</v>
      </c>
      <c r="B109" s="14" t="s">
        <v>212</v>
      </c>
      <c r="C109" s="14">
        <v>1</v>
      </c>
      <c r="D109" s="14">
        <v>0</v>
      </c>
      <c r="E109" s="17">
        <v>1184272</v>
      </c>
      <c r="F109" s="17">
        <v>0</v>
      </c>
      <c r="G109" s="17">
        <v>237714</v>
      </c>
      <c r="H109" s="17">
        <v>0</v>
      </c>
      <c r="I109" s="17">
        <v>42077</v>
      </c>
      <c r="J109" s="17">
        <v>111754</v>
      </c>
      <c r="K109" s="17">
        <v>0</v>
      </c>
      <c r="L109" s="17">
        <v>0</v>
      </c>
      <c r="M109" s="17">
        <v>0</v>
      </c>
      <c r="N109" s="17">
        <v>0</v>
      </c>
      <c r="O109" s="17">
        <v>0</v>
      </c>
      <c r="P109" s="17">
        <v>190412</v>
      </c>
      <c r="Q109" s="17">
        <v>0</v>
      </c>
      <c r="R109" s="17">
        <v>32520</v>
      </c>
      <c r="S109" s="17">
        <v>3491</v>
      </c>
      <c r="T109" s="17">
        <v>1456</v>
      </c>
      <c r="U109" s="17">
        <v>13747</v>
      </c>
      <c r="V109" s="17">
        <v>0</v>
      </c>
      <c r="W109" s="17">
        <v>0</v>
      </c>
      <c r="X109" s="17">
        <v>0</v>
      </c>
      <c r="Y109" s="17">
        <v>0</v>
      </c>
      <c r="Z109" s="17">
        <v>0</v>
      </c>
      <c r="AA109" s="17">
        <v>1817443</v>
      </c>
      <c r="AB109" s="17">
        <v>0</v>
      </c>
    </row>
    <row r="110" spans="1:28" x14ac:dyDescent="0.3">
      <c r="A110" s="15" t="s">
        <v>213</v>
      </c>
      <c r="B110" s="14" t="s">
        <v>214</v>
      </c>
      <c r="C110" s="14">
        <v>1</v>
      </c>
      <c r="D110" s="14">
        <v>0</v>
      </c>
      <c r="E110" s="17">
        <v>4014190</v>
      </c>
      <c r="F110" s="17">
        <v>0</v>
      </c>
      <c r="G110" s="17">
        <v>70000</v>
      </c>
      <c r="H110" s="17">
        <v>0</v>
      </c>
      <c r="I110" s="17">
        <v>423729</v>
      </c>
      <c r="J110" s="17">
        <v>1087587</v>
      </c>
      <c r="K110" s="17">
        <v>0</v>
      </c>
      <c r="L110" s="17">
        <v>0</v>
      </c>
      <c r="M110" s="17">
        <v>0</v>
      </c>
      <c r="N110" s="17">
        <v>0</v>
      </c>
      <c r="O110" s="17">
        <v>0</v>
      </c>
      <c r="P110" s="17">
        <v>549298</v>
      </c>
      <c r="Q110" s="17">
        <v>47045</v>
      </c>
      <c r="R110" s="17">
        <v>47941</v>
      </c>
      <c r="S110" s="17">
        <v>5693</v>
      </c>
      <c r="T110" s="17">
        <v>2375</v>
      </c>
      <c r="U110" s="17">
        <v>21961</v>
      </c>
      <c r="V110" s="17">
        <v>5840</v>
      </c>
      <c r="W110" s="17">
        <v>0</v>
      </c>
      <c r="X110" s="17">
        <v>80000</v>
      </c>
      <c r="Y110" s="17">
        <v>0</v>
      </c>
      <c r="Z110" s="17">
        <v>0</v>
      </c>
      <c r="AA110" s="17">
        <v>6355659</v>
      </c>
      <c r="AB110" s="17">
        <v>0</v>
      </c>
    </row>
    <row r="111" spans="1:28" x14ac:dyDescent="0.3">
      <c r="A111" s="15" t="s">
        <v>215</v>
      </c>
      <c r="B111" s="14" t="s">
        <v>216</v>
      </c>
      <c r="C111" s="14">
        <v>1</v>
      </c>
      <c r="D111" s="14">
        <v>0</v>
      </c>
      <c r="E111" s="17">
        <v>6301732</v>
      </c>
      <c r="F111" s="17">
        <v>0</v>
      </c>
      <c r="G111" s="17">
        <v>181328</v>
      </c>
      <c r="H111" s="17">
        <v>0</v>
      </c>
      <c r="I111" s="17">
        <v>638338</v>
      </c>
      <c r="J111" s="17">
        <v>1224440</v>
      </c>
      <c r="K111" s="17">
        <v>188416</v>
      </c>
      <c r="L111" s="17">
        <v>0</v>
      </c>
      <c r="M111" s="17">
        <v>0</v>
      </c>
      <c r="N111" s="17">
        <v>0</v>
      </c>
      <c r="O111" s="17">
        <v>0</v>
      </c>
      <c r="P111" s="17">
        <v>603882</v>
      </c>
      <c r="Q111" s="17">
        <v>60965</v>
      </c>
      <c r="R111" s="17">
        <v>94994</v>
      </c>
      <c r="S111" s="17">
        <v>11026</v>
      </c>
      <c r="T111" s="17">
        <v>4600</v>
      </c>
      <c r="U111" s="17">
        <v>42173</v>
      </c>
      <c r="V111" s="17">
        <v>9565</v>
      </c>
      <c r="W111" s="17">
        <v>0</v>
      </c>
      <c r="X111" s="17">
        <v>118900</v>
      </c>
      <c r="Y111" s="17">
        <v>16795</v>
      </c>
      <c r="Z111" s="17">
        <v>0</v>
      </c>
      <c r="AA111" s="17">
        <v>9497154</v>
      </c>
      <c r="AB111" s="17">
        <v>0</v>
      </c>
    </row>
    <row r="112" spans="1:28" x14ac:dyDescent="0.3">
      <c r="A112" s="15" t="s">
        <v>217</v>
      </c>
      <c r="B112" s="14" t="s">
        <v>218</v>
      </c>
      <c r="C112" s="14">
        <v>1</v>
      </c>
      <c r="D112" s="14">
        <v>0</v>
      </c>
      <c r="E112" s="17">
        <v>2882709</v>
      </c>
      <c r="F112" s="17">
        <v>0</v>
      </c>
      <c r="G112" s="17">
        <v>100000</v>
      </c>
      <c r="H112" s="17">
        <v>0</v>
      </c>
      <c r="I112" s="17">
        <v>539354</v>
      </c>
      <c r="J112" s="17">
        <v>617430</v>
      </c>
      <c r="K112" s="17">
        <v>0</v>
      </c>
      <c r="L112" s="17">
        <v>0</v>
      </c>
      <c r="M112" s="17">
        <v>0</v>
      </c>
      <c r="N112" s="17">
        <v>0</v>
      </c>
      <c r="O112" s="17">
        <v>0</v>
      </c>
      <c r="P112" s="17">
        <v>376644</v>
      </c>
      <c r="Q112" s="17">
        <v>20787</v>
      </c>
      <c r="R112" s="17">
        <v>0</v>
      </c>
      <c r="S112" s="17">
        <v>3536</v>
      </c>
      <c r="T112" s="17">
        <v>1475</v>
      </c>
      <c r="U112" s="17">
        <v>12408</v>
      </c>
      <c r="V112" s="17">
        <v>3290</v>
      </c>
      <c r="W112" s="17">
        <v>0</v>
      </c>
      <c r="X112" s="17">
        <v>34623</v>
      </c>
      <c r="Y112" s="17">
        <v>3938</v>
      </c>
      <c r="Z112" s="17">
        <v>0</v>
      </c>
      <c r="AA112" s="17">
        <v>4596194</v>
      </c>
      <c r="AB112" s="17">
        <v>0</v>
      </c>
    </row>
    <row r="113" spans="1:28" x14ac:dyDescent="0.3">
      <c r="A113" s="15" t="s">
        <v>219</v>
      </c>
      <c r="B113" s="14" t="s">
        <v>220</v>
      </c>
      <c r="C113" s="14">
        <v>1</v>
      </c>
      <c r="D113" s="14">
        <v>0</v>
      </c>
      <c r="E113" s="17">
        <v>4999441</v>
      </c>
      <c r="F113" s="17">
        <v>0</v>
      </c>
      <c r="G113" s="17">
        <v>249655</v>
      </c>
      <c r="H113" s="17">
        <v>2802</v>
      </c>
      <c r="I113" s="17">
        <v>291971</v>
      </c>
      <c r="J113" s="17">
        <v>784172</v>
      </c>
      <c r="K113" s="17">
        <v>0</v>
      </c>
      <c r="L113" s="17">
        <v>0</v>
      </c>
      <c r="M113" s="17">
        <v>0</v>
      </c>
      <c r="N113" s="17">
        <v>0</v>
      </c>
      <c r="O113" s="17">
        <v>0</v>
      </c>
      <c r="P113" s="17">
        <v>364948</v>
      </c>
      <c r="Q113" s="17">
        <v>1757</v>
      </c>
      <c r="R113" s="17">
        <v>0</v>
      </c>
      <c r="S113" s="17">
        <v>4584</v>
      </c>
      <c r="T113" s="17">
        <v>1912</v>
      </c>
      <c r="U113" s="17">
        <v>14912</v>
      </c>
      <c r="V113" s="17">
        <v>2859</v>
      </c>
      <c r="W113" s="17">
        <v>0</v>
      </c>
      <c r="X113" s="17">
        <v>0</v>
      </c>
      <c r="Y113" s="17">
        <v>3994</v>
      </c>
      <c r="Z113" s="17">
        <v>0</v>
      </c>
      <c r="AA113" s="17">
        <v>6723007</v>
      </c>
      <c r="AB113" s="17">
        <v>0</v>
      </c>
    </row>
    <row r="114" spans="1:28" x14ac:dyDescent="0.3">
      <c r="A114" s="15" t="s">
        <v>221</v>
      </c>
      <c r="B114" s="14" t="s">
        <v>222</v>
      </c>
      <c r="C114" s="14">
        <v>1</v>
      </c>
      <c r="D114" s="14">
        <v>0</v>
      </c>
      <c r="E114" s="17">
        <v>2479727</v>
      </c>
      <c r="F114" s="17">
        <v>0</v>
      </c>
      <c r="G114" s="17">
        <v>70000</v>
      </c>
      <c r="H114" s="17">
        <v>0</v>
      </c>
      <c r="I114" s="17">
        <v>174949</v>
      </c>
      <c r="J114" s="17">
        <v>214879</v>
      </c>
      <c r="K114" s="17">
        <v>10846</v>
      </c>
      <c r="L114" s="17">
        <v>0</v>
      </c>
      <c r="M114" s="17">
        <v>0</v>
      </c>
      <c r="N114" s="17">
        <v>0</v>
      </c>
      <c r="O114" s="17">
        <v>0</v>
      </c>
      <c r="P114" s="17">
        <v>357011</v>
      </c>
      <c r="Q114" s="17">
        <v>0</v>
      </c>
      <c r="R114" s="17">
        <v>0</v>
      </c>
      <c r="S114" s="17">
        <v>5034</v>
      </c>
      <c r="T114" s="17">
        <v>2100</v>
      </c>
      <c r="U114" s="17">
        <v>19165</v>
      </c>
      <c r="V114" s="17">
        <v>0</v>
      </c>
      <c r="W114" s="17">
        <v>0</v>
      </c>
      <c r="X114" s="17">
        <v>48000</v>
      </c>
      <c r="Y114" s="17">
        <v>10960</v>
      </c>
      <c r="Z114" s="17">
        <v>0</v>
      </c>
      <c r="AA114" s="17">
        <v>3392671</v>
      </c>
      <c r="AB114" s="17">
        <v>0</v>
      </c>
    </row>
    <row r="115" spans="1:28" x14ac:dyDescent="0.3">
      <c r="A115" s="15" t="s">
        <v>223</v>
      </c>
      <c r="B115" s="14" t="s">
        <v>224</v>
      </c>
      <c r="C115" s="14">
        <v>1</v>
      </c>
      <c r="D115" s="14">
        <v>0</v>
      </c>
      <c r="E115" s="17">
        <v>2520549</v>
      </c>
      <c r="F115" s="17">
        <v>0</v>
      </c>
      <c r="G115" s="17">
        <v>192600</v>
      </c>
      <c r="H115" s="17">
        <v>0</v>
      </c>
      <c r="I115" s="17">
        <v>200982</v>
      </c>
      <c r="J115" s="17">
        <v>114331</v>
      </c>
      <c r="K115" s="17">
        <v>0</v>
      </c>
      <c r="L115" s="17">
        <v>0</v>
      </c>
      <c r="M115" s="17">
        <v>0</v>
      </c>
      <c r="N115" s="17">
        <v>0</v>
      </c>
      <c r="O115" s="17">
        <v>0</v>
      </c>
      <c r="P115" s="17">
        <v>215008</v>
      </c>
      <c r="Q115" s="17">
        <v>0</v>
      </c>
      <c r="R115" s="17">
        <v>29772</v>
      </c>
      <c r="S115" s="17">
        <v>3731</v>
      </c>
      <c r="T115" s="17">
        <v>1556</v>
      </c>
      <c r="U115" s="17">
        <v>14330</v>
      </c>
      <c r="V115" s="17">
        <v>31</v>
      </c>
      <c r="W115" s="17">
        <v>0</v>
      </c>
      <c r="X115" s="17">
        <v>28350</v>
      </c>
      <c r="Y115" s="17">
        <v>290</v>
      </c>
      <c r="Z115" s="17">
        <v>0</v>
      </c>
      <c r="AA115" s="17">
        <v>3321530</v>
      </c>
      <c r="AB115" s="17">
        <v>0</v>
      </c>
    </row>
    <row r="116" spans="1:28" x14ac:dyDescent="0.3">
      <c r="A116" s="15" t="s">
        <v>225</v>
      </c>
      <c r="B116" s="14" t="s">
        <v>226</v>
      </c>
      <c r="C116" s="14">
        <v>1</v>
      </c>
      <c r="D116" s="14">
        <v>0</v>
      </c>
      <c r="E116" s="17">
        <v>12208810</v>
      </c>
      <c r="F116" s="17">
        <v>0</v>
      </c>
      <c r="G116" s="17">
        <v>125580</v>
      </c>
      <c r="H116" s="17">
        <v>0</v>
      </c>
      <c r="I116" s="17">
        <v>1194097</v>
      </c>
      <c r="J116" s="17">
        <v>2845296</v>
      </c>
      <c r="K116" s="17">
        <v>0</v>
      </c>
      <c r="L116" s="17">
        <v>0</v>
      </c>
      <c r="M116" s="17">
        <v>0</v>
      </c>
      <c r="N116" s="17">
        <v>0</v>
      </c>
      <c r="O116" s="17">
        <v>0</v>
      </c>
      <c r="P116" s="17">
        <v>2206926</v>
      </c>
      <c r="Q116" s="17">
        <v>330463</v>
      </c>
      <c r="R116" s="17">
        <v>52735</v>
      </c>
      <c r="S116" s="17">
        <v>15909</v>
      </c>
      <c r="T116" s="17">
        <v>2116</v>
      </c>
      <c r="U116" s="17">
        <v>59357</v>
      </c>
      <c r="V116" s="17">
        <v>20741</v>
      </c>
      <c r="W116" s="17">
        <v>0</v>
      </c>
      <c r="X116" s="17">
        <v>83978</v>
      </c>
      <c r="Y116" s="17">
        <v>0</v>
      </c>
      <c r="Z116" s="17">
        <v>0</v>
      </c>
      <c r="AA116" s="17">
        <v>19146008</v>
      </c>
      <c r="AB116" s="17">
        <v>0</v>
      </c>
    </row>
    <row r="117" spans="1:28" x14ac:dyDescent="0.3">
      <c r="A117" s="15" t="s">
        <v>227</v>
      </c>
      <c r="B117" s="14" t="s">
        <v>228</v>
      </c>
      <c r="C117" s="14">
        <v>1</v>
      </c>
      <c r="D117" s="14">
        <v>0</v>
      </c>
      <c r="E117" s="17">
        <v>4269529</v>
      </c>
      <c r="F117" s="17">
        <v>0</v>
      </c>
      <c r="G117" s="17">
        <v>92649</v>
      </c>
      <c r="H117" s="17">
        <v>0</v>
      </c>
      <c r="I117" s="17">
        <v>370723</v>
      </c>
      <c r="J117" s="17">
        <v>359525</v>
      </c>
      <c r="K117" s="17">
        <v>0</v>
      </c>
      <c r="L117" s="17">
        <v>0</v>
      </c>
      <c r="M117" s="17">
        <v>0</v>
      </c>
      <c r="N117" s="17">
        <v>0</v>
      </c>
      <c r="O117" s="17">
        <v>0</v>
      </c>
      <c r="P117" s="17">
        <v>424093</v>
      </c>
      <c r="Q117" s="17">
        <v>30698</v>
      </c>
      <c r="R117" s="17">
        <v>42682</v>
      </c>
      <c r="S117" s="17">
        <v>3745</v>
      </c>
      <c r="T117" s="17">
        <v>1562</v>
      </c>
      <c r="U117" s="17">
        <v>15553</v>
      </c>
      <c r="V117" s="17">
        <v>2291</v>
      </c>
      <c r="W117" s="17">
        <v>0</v>
      </c>
      <c r="X117" s="17">
        <v>39199</v>
      </c>
      <c r="Y117" s="17">
        <v>0</v>
      </c>
      <c r="Z117" s="17">
        <v>0</v>
      </c>
      <c r="AA117" s="17">
        <v>5652249</v>
      </c>
      <c r="AB117" s="17">
        <v>0</v>
      </c>
    </row>
    <row r="118" spans="1:28" x14ac:dyDescent="0.3">
      <c r="A118" s="15" t="s">
        <v>229</v>
      </c>
      <c r="B118" s="14" t="s">
        <v>230</v>
      </c>
      <c r="C118" s="14">
        <v>1</v>
      </c>
      <c r="D118" s="14">
        <v>0</v>
      </c>
      <c r="E118" s="17">
        <v>3242292</v>
      </c>
      <c r="F118" s="17">
        <v>0</v>
      </c>
      <c r="G118" s="17">
        <v>100000</v>
      </c>
      <c r="H118" s="17">
        <v>0</v>
      </c>
      <c r="I118" s="17">
        <v>584333</v>
      </c>
      <c r="J118" s="17">
        <v>834916</v>
      </c>
      <c r="K118" s="17">
        <v>0</v>
      </c>
      <c r="L118" s="17">
        <v>0</v>
      </c>
      <c r="M118" s="17">
        <v>0</v>
      </c>
      <c r="N118" s="17">
        <v>0</v>
      </c>
      <c r="O118" s="17">
        <v>0</v>
      </c>
      <c r="P118" s="17">
        <v>419748</v>
      </c>
      <c r="Q118" s="17">
        <v>26473</v>
      </c>
      <c r="R118" s="17">
        <v>79914</v>
      </c>
      <c r="S118" s="17">
        <v>4674</v>
      </c>
      <c r="T118" s="17">
        <v>1950</v>
      </c>
      <c r="U118" s="17">
        <v>16776</v>
      </c>
      <c r="V118" s="17">
        <v>3919</v>
      </c>
      <c r="W118" s="17">
        <v>0</v>
      </c>
      <c r="X118" s="17">
        <v>56250</v>
      </c>
      <c r="Y118" s="17">
        <v>0</v>
      </c>
      <c r="Z118" s="17">
        <v>0</v>
      </c>
      <c r="AA118" s="17">
        <v>5371245</v>
      </c>
      <c r="AB118" s="17">
        <v>0</v>
      </c>
    </row>
    <row r="119" spans="1:28" x14ac:dyDescent="0.3">
      <c r="A119" s="15" t="s">
        <v>231</v>
      </c>
      <c r="B119" s="14" t="s">
        <v>232</v>
      </c>
      <c r="C119" s="14">
        <v>1</v>
      </c>
      <c r="D119" s="14">
        <v>0</v>
      </c>
      <c r="E119" s="17">
        <v>10382341</v>
      </c>
      <c r="F119" s="17">
        <v>0</v>
      </c>
      <c r="G119" s="17">
        <v>117847</v>
      </c>
      <c r="H119" s="17">
        <v>0</v>
      </c>
      <c r="I119" s="17">
        <v>1047841</v>
      </c>
      <c r="J119" s="17">
        <v>858759</v>
      </c>
      <c r="K119" s="17">
        <v>0</v>
      </c>
      <c r="L119" s="17">
        <v>0</v>
      </c>
      <c r="M119" s="17">
        <v>0</v>
      </c>
      <c r="N119" s="17">
        <v>0</v>
      </c>
      <c r="O119" s="17">
        <v>0</v>
      </c>
      <c r="P119" s="17">
        <v>1402462</v>
      </c>
      <c r="Q119" s="17">
        <v>146769</v>
      </c>
      <c r="R119" s="17">
        <v>148204</v>
      </c>
      <c r="S119" s="17">
        <v>12599</v>
      </c>
      <c r="T119" s="17">
        <v>5027</v>
      </c>
      <c r="U119" s="17">
        <v>48464</v>
      </c>
      <c r="V119" s="17">
        <v>13636</v>
      </c>
      <c r="W119" s="17">
        <v>0</v>
      </c>
      <c r="X119" s="17">
        <v>105496</v>
      </c>
      <c r="Y119" s="17">
        <v>0</v>
      </c>
      <c r="Z119" s="17">
        <v>0</v>
      </c>
      <c r="AA119" s="17">
        <v>14289445</v>
      </c>
      <c r="AB119" s="17">
        <v>0</v>
      </c>
    </row>
    <row r="120" spans="1:28" x14ac:dyDescent="0.3">
      <c r="A120" s="15" t="s">
        <v>233</v>
      </c>
      <c r="B120" s="14" t="s">
        <v>234</v>
      </c>
      <c r="C120" s="14">
        <v>1</v>
      </c>
      <c r="D120" s="14">
        <v>0</v>
      </c>
      <c r="E120" s="17">
        <v>20091064</v>
      </c>
      <c r="F120" s="17">
        <v>0</v>
      </c>
      <c r="G120" s="17">
        <v>0</v>
      </c>
      <c r="H120" s="17">
        <v>0</v>
      </c>
      <c r="I120" s="17">
        <v>1748465</v>
      </c>
      <c r="J120" s="17">
        <v>3701652</v>
      </c>
      <c r="K120" s="17">
        <v>701890</v>
      </c>
      <c r="L120" s="17">
        <v>0</v>
      </c>
      <c r="M120" s="17">
        <v>0</v>
      </c>
      <c r="N120" s="17">
        <v>0</v>
      </c>
      <c r="O120" s="17">
        <v>0</v>
      </c>
      <c r="P120" s="17">
        <v>1681221</v>
      </c>
      <c r="Q120" s="17">
        <v>603782</v>
      </c>
      <c r="R120" s="17">
        <v>847577</v>
      </c>
      <c r="S120" s="17">
        <v>40432</v>
      </c>
      <c r="T120" s="17">
        <v>14060</v>
      </c>
      <c r="U120" s="17">
        <v>167760</v>
      </c>
      <c r="V120" s="17">
        <v>16872</v>
      </c>
      <c r="W120" s="17">
        <v>0</v>
      </c>
      <c r="X120" s="17">
        <v>295880</v>
      </c>
      <c r="Y120" s="17">
        <v>0</v>
      </c>
      <c r="Z120" s="17">
        <v>0</v>
      </c>
      <c r="AA120" s="17">
        <v>29910655</v>
      </c>
      <c r="AB120" s="17">
        <v>0</v>
      </c>
    </row>
    <row r="121" spans="1:28" x14ac:dyDescent="0.3">
      <c r="A121" s="15" t="s">
        <v>235</v>
      </c>
      <c r="B121" s="14" t="s">
        <v>236</v>
      </c>
      <c r="C121" s="14">
        <v>1</v>
      </c>
      <c r="D121" s="14">
        <v>0</v>
      </c>
      <c r="E121" s="17">
        <v>10109253</v>
      </c>
      <c r="F121" s="17">
        <v>0</v>
      </c>
      <c r="G121" s="17">
        <v>0</v>
      </c>
      <c r="H121" s="17">
        <v>0</v>
      </c>
      <c r="I121" s="17">
        <v>1315897</v>
      </c>
      <c r="J121" s="17">
        <v>479183</v>
      </c>
      <c r="K121" s="17">
        <v>0</v>
      </c>
      <c r="L121" s="17">
        <v>0</v>
      </c>
      <c r="M121" s="17">
        <v>0</v>
      </c>
      <c r="N121" s="17">
        <v>0</v>
      </c>
      <c r="O121" s="17">
        <v>0</v>
      </c>
      <c r="P121" s="17">
        <v>952499</v>
      </c>
      <c r="Q121" s="17">
        <v>271045</v>
      </c>
      <c r="R121" s="17">
        <v>335772</v>
      </c>
      <c r="S121" s="17">
        <v>20268</v>
      </c>
      <c r="T121" s="17">
        <v>0</v>
      </c>
      <c r="U121" s="17">
        <v>84288</v>
      </c>
      <c r="V121" s="17">
        <v>20373</v>
      </c>
      <c r="W121" s="17">
        <v>0</v>
      </c>
      <c r="X121" s="17">
        <v>328369</v>
      </c>
      <c r="Y121" s="17">
        <v>0</v>
      </c>
      <c r="Z121" s="17">
        <v>0</v>
      </c>
      <c r="AA121" s="17">
        <v>13916947</v>
      </c>
      <c r="AB121" s="17">
        <v>0</v>
      </c>
    </row>
    <row r="122" spans="1:28" x14ac:dyDescent="0.3">
      <c r="A122" s="15" t="s">
        <v>237</v>
      </c>
      <c r="B122" s="14" t="s">
        <v>238</v>
      </c>
      <c r="C122" s="14">
        <v>1</v>
      </c>
      <c r="D122" s="14">
        <v>0</v>
      </c>
      <c r="E122" s="17">
        <v>20779121</v>
      </c>
      <c r="F122" s="17">
        <v>0</v>
      </c>
      <c r="G122" s="17">
        <v>727915</v>
      </c>
      <c r="H122" s="17">
        <v>0</v>
      </c>
      <c r="I122" s="17">
        <v>4248945</v>
      </c>
      <c r="J122" s="17">
        <v>2758199</v>
      </c>
      <c r="K122" s="17">
        <v>0</v>
      </c>
      <c r="L122" s="17">
        <v>0</v>
      </c>
      <c r="M122" s="17">
        <v>0</v>
      </c>
      <c r="N122" s="17">
        <v>0</v>
      </c>
      <c r="O122" s="17">
        <v>0</v>
      </c>
      <c r="P122" s="17">
        <v>2531528</v>
      </c>
      <c r="Q122" s="17">
        <v>455497</v>
      </c>
      <c r="R122" s="17">
        <v>939820</v>
      </c>
      <c r="S122" s="17">
        <v>51487</v>
      </c>
      <c r="T122" s="17">
        <v>21481</v>
      </c>
      <c r="U122" s="17">
        <v>209933</v>
      </c>
      <c r="V122" s="17">
        <v>48991</v>
      </c>
      <c r="W122" s="17">
        <v>0</v>
      </c>
      <c r="X122" s="17">
        <v>1462768</v>
      </c>
      <c r="Y122" s="17">
        <v>0</v>
      </c>
      <c r="Z122" s="17">
        <v>0</v>
      </c>
      <c r="AA122" s="17">
        <v>34235685</v>
      </c>
      <c r="AB122" s="17">
        <v>0</v>
      </c>
    </row>
    <row r="123" spans="1:28" x14ac:dyDescent="0.3">
      <c r="A123" s="15" t="s">
        <v>239</v>
      </c>
      <c r="B123" s="14" t="s">
        <v>240</v>
      </c>
      <c r="C123" s="14">
        <v>1</v>
      </c>
      <c r="D123" s="14">
        <v>0</v>
      </c>
      <c r="E123" s="17">
        <v>4182288</v>
      </c>
      <c r="F123" s="17">
        <v>0</v>
      </c>
      <c r="G123" s="17">
        <v>232682</v>
      </c>
      <c r="H123" s="17">
        <v>0</v>
      </c>
      <c r="I123" s="17">
        <v>381731</v>
      </c>
      <c r="J123" s="17">
        <v>892496</v>
      </c>
      <c r="K123" s="17">
        <v>0</v>
      </c>
      <c r="L123" s="17">
        <v>0</v>
      </c>
      <c r="M123" s="17">
        <v>0</v>
      </c>
      <c r="N123" s="17">
        <v>0</v>
      </c>
      <c r="O123" s="17">
        <v>0</v>
      </c>
      <c r="P123" s="17">
        <v>353594</v>
      </c>
      <c r="Q123" s="17">
        <v>21180</v>
      </c>
      <c r="R123" s="17">
        <v>86945</v>
      </c>
      <c r="S123" s="17">
        <v>14411</v>
      </c>
      <c r="T123" s="17">
        <v>0</v>
      </c>
      <c r="U123" s="17">
        <v>38620</v>
      </c>
      <c r="V123" s="17">
        <v>279</v>
      </c>
      <c r="W123" s="17">
        <v>0</v>
      </c>
      <c r="X123" s="17">
        <v>77002</v>
      </c>
      <c r="Y123" s="17">
        <v>0</v>
      </c>
      <c r="Z123" s="17">
        <v>0</v>
      </c>
      <c r="AA123" s="17">
        <v>6281228</v>
      </c>
      <c r="AB123" s="17">
        <v>0</v>
      </c>
    </row>
    <row r="124" spans="1:28" x14ac:dyDescent="0.3">
      <c r="A124" s="15" t="s">
        <v>241</v>
      </c>
      <c r="B124" s="14" t="s">
        <v>242</v>
      </c>
      <c r="C124" s="14">
        <v>1</v>
      </c>
      <c r="D124" s="14">
        <v>0</v>
      </c>
      <c r="E124" s="17">
        <v>4158207</v>
      </c>
      <c r="F124" s="17">
        <v>0</v>
      </c>
      <c r="G124" s="17">
        <v>505490</v>
      </c>
      <c r="H124" s="17">
        <v>0</v>
      </c>
      <c r="I124" s="17">
        <v>1344278</v>
      </c>
      <c r="J124" s="17">
        <v>962063</v>
      </c>
      <c r="K124" s="17">
        <v>0</v>
      </c>
      <c r="L124" s="17">
        <v>0</v>
      </c>
      <c r="M124" s="17">
        <v>0</v>
      </c>
      <c r="N124" s="17">
        <v>0</v>
      </c>
      <c r="O124" s="17">
        <v>0</v>
      </c>
      <c r="P124" s="17">
        <v>1197170</v>
      </c>
      <c r="Q124" s="17">
        <v>84616</v>
      </c>
      <c r="R124" s="17">
        <v>53978</v>
      </c>
      <c r="S124" s="17">
        <v>22081</v>
      </c>
      <c r="T124" s="17">
        <v>9212</v>
      </c>
      <c r="U124" s="17">
        <v>69260</v>
      </c>
      <c r="V124" s="17">
        <v>15981</v>
      </c>
      <c r="W124" s="17">
        <v>0</v>
      </c>
      <c r="X124" s="17">
        <v>129600</v>
      </c>
      <c r="Y124" s="17">
        <v>0</v>
      </c>
      <c r="Z124" s="17">
        <v>0</v>
      </c>
      <c r="AA124" s="17">
        <v>8551936</v>
      </c>
      <c r="AB124" s="17">
        <v>0</v>
      </c>
    </row>
    <row r="125" spans="1:28" x14ac:dyDescent="0.3">
      <c r="A125" s="15" t="s">
        <v>243</v>
      </c>
      <c r="B125" s="14" t="s">
        <v>244</v>
      </c>
      <c r="C125" s="14">
        <v>1</v>
      </c>
      <c r="D125" s="14">
        <v>0</v>
      </c>
      <c r="E125" s="17">
        <v>6026707</v>
      </c>
      <c r="F125" s="17">
        <v>0</v>
      </c>
      <c r="G125" s="17">
        <v>27384</v>
      </c>
      <c r="H125" s="17">
        <v>0</v>
      </c>
      <c r="I125" s="17">
        <v>568050</v>
      </c>
      <c r="J125" s="17">
        <v>413956</v>
      </c>
      <c r="K125" s="17">
        <v>0</v>
      </c>
      <c r="L125" s="17">
        <v>0</v>
      </c>
      <c r="M125" s="17">
        <v>0</v>
      </c>
      <c r="N125" s="17">
        <v>0</v>
      </c>
      <c r="O125" s="17">
        <v>0</v>
      </c>
      <c r="P125" s="17">
        <v>553781</v>
      </c>
      <c r="Q125" s="17">
        <v>17792</v>
      </c>
      <c r="R125" s="17">
        <v>304285</v>
      </c>
      <c r="S125" s="17">
        <v>12704</v>
      </c>
      <c r="T125" s="17">
        <v>5300</v>
      </c>
      <c r="U125" s="17">
        <v>51901</v>
      </c>
      <c r="V125" s="17">
        <v>0</v>
      </c>
      <c r="W125" s="17">
        <v>0</v>
      </c>
      <c r="X125" s="17">
        <v>108000</v>
      </c>
      <c r="Y125" s="17">
        <v>2989</v>
      </c>
      <c r="Z125" s="17">
        <v>0</v>
      </c>
      <c r="AA125" s="17">
        <v>8092849</v>
      </c>
      <c r="AB125" s="17">
        <v>0</v>
      </c>
    </row>
    <row r="126" spans="1:28" x14ac:dyDescent="0.3">
      <c r="A126" s="15" t="s">
        <v>245</v>
      </c>
      <c r="B126" s="14" t="s">
        <v>246</v>
      </c>
      <c r="C126" s="14">
        <v>1</v>
      </c>
      <c r="D126" s="14">
        <v>0</v>
      </c>
      <c r="E126" s="17">
        <v>60943328</v>
      </c>
      <c r="F126" s="17">
        <v>0</v>
      </c>
      <c r="G126" s="17">
        <v>0</v>
      </c>
      <c r="H126" s="17">
        <v>0</v>
      </c>
      <c r="I126" s="17">
        <v>2901661</v>
      </c>
      <c r="J126" s="17">
        <v>1538133</v>
      </c>
      <c r="K126" s="17">
        <v>0</v>
      </c>
      <c r="L126" s="17">
        <v>0</v>
      </c>
      <c r="M126" s="17">
        <v>0</v>
      </c>
      <c r="N126" s="17">
        <v>0</v>
      </c>
      <c r="O126" s="17">
        <v>0</v>
      </c>
      <c r="P126" s="17">
        <v>2390698</v>
      </c>
      <c r="Q126" s="17">
        <v>1813697</v>
      </c>
      <c r="R126" s="17">
        <v>3108378</v>
      </c>
      <c r="S126" s="17">
        <v>58156</v>
      </c>
      <c r="T126" s="17">
        <v>7982</v>
      </c>
      <c r="U126" s="17">
        <v>247309</v>
      </c>
      <c r="V126" s="17">
        <v>78200</v>
      </c>
      <c r="W126" s="17">
        <v>0</v>
      </c>
      <c r="X126" s="17">
        <v>3027487</v>
      </c>
      <c r="Y126" s="17">
        <v>0</v>
      </c>
      <c r="Z126" s="17">
        <v>0</v>
      </c>
      <c r="AA126" s="17">
        <v>76115029</v>
      </c>
      <c r="AB126" s="17">
        <v>0</v>
      </c>
    </row>
    <row r="127" spans="1:28" x14ac:dyDescent="0.3">
      <c r="A127" s="15" t="s">
        <v>247</v>
      </c>
      <c r="B127" s="14" t="s">
        <v>248</v>
      </c>
      <c r="C127" s="14">
        <v>1</v>
      </c>
      <c r="D127" s="14">
        <v>0</v>
      </c>
      <c r="E127" s="17">
        <v>40023939</v>
      </c>
      <c r="F127" s="17">
        <v>0</v>
      </c>
      <c r="G127" s="17">
        <v>222138</v>
      </c>
      <c r="H127" s="17">
        <v>0</v>
      </c>
      <c r="I127" s="17">
        <v>10550577</v>
      </c>
      <c r="J127" s="17">
        <v>8092879</v>
      </c>
      <c r="K127" s="17">
        <v>0</v>
      </c>
      <c r="L127" s="17">
        <v>0</v>
      </c>
      <c r="M127" s="17">
        <v>0</v>
      </c>
      <c r="N127" s="17">
        <v>0</v>
      </c>
      <c r="O127" s="17">
        <v>0</v>
      </c>
      <c r="P127" s="17">
        <v>5441650</v>
      </c>
      <c r="Q127" s="17">
        <v>1584203</v>
      </c>
      <c r="R127" s="17">
        <v>1585209</v>
      </c>
      <c r="S127" s="17">
        <v>136124</v>
      </c>
      <c r="T127" s="17">
        <v>56793</v>
      </c>
      <c r="U127" s="17">
        <v>484116</v>
      </c>
      <c r="V127" s="17">
        <v>139421</v>
      </c>
      <c r="W127" s="17">
        <v>0</v>
      </c>
      <c r="X127" s="17">
        <v>1036800</v>
      </c>
      <c r="Y127" s="17">
        <v>0</v>
      </c>
      <c r="Z127" s="17">
        <v>0</v>
      </c>
      <c r="AA127" s="17">
        <v>69353849</v>
      </c>
      <c r="AB127" s="17">
        <v>0</v>
      </c>
    </row>
    <row r="128" spans="1:28" x14ac:dyDescent="0.3">
      <c r="A128" s="15" t="s">
        <v>249</v>
      </c>
      <c r="B128" s="14" t="s">
        <v>250</v>
      </c>
      <c r="C128" s="14">
        <v>1</v>
      </c>
      <c r="D128" s="14">
        <v>0</v>
      </c>
      <c r="E128" s="17">
        <v>6470108</v>
      </c>
      <c r="F128" s="17">
        <v>0</v>
      </c>
      <c r="G128" s="17">
        <v>341381</v>
      </c>
      <c r="H128" s="17">
        <v>0</v>
      </c>
      <c r="I128" s="17">
        <v>1201543</v>
      </c>
      <c r="J128" s="17">
        <v>1123685</v>
      </c>
      <c r="K128" s="17">
        <v>0</v>
      </c>
      <c r="L128" s="17">
        <v>0</v>
      </c>
      <c r="M128" s="17">
        <v>0</v>
      </c>
      <c r="N128" s="17">
        <v>0</v>
      </c>
      <c r="O128" s="17">
        <v>0</v>
      </c>
      <c r="P128" s="17">
        <v>1527913</v>
      </c>
      <c r="Q128" s="17">
        <v>32470</v>
      </c>
      <c r="R128" s="17">
        <v>174164</v>
      </c>
      <c r="S128" s="17">
        <v>27009</v>
      </c>
      <c r="T128" s="17">
        <v>11268</v>
      </c>
      <c r="U128" s="17">
        <v>86385</v>
      </c>
      <c r="V128" s="17">
        <v>29932</v>
      </c>
      <c r="W128" s="17">
        <v>0</v>
      </c>
      <c r="X128" s="17">
        <v>162780</v>
      </c>
      <c r="Y128" s="17">
        <v>0</v>
      </c>
      <c r="Z128" s="17">
        <v>0</v>
      </c>
      <c r="AA128" s="17">
        <v>11188638</v>
      </c>
      <c r="AB128" s="17">
        <v>0</v>
      </c>
    </row>
    <row r="129" spans="1:28" x14ac:dyDescent="0.3">
      <c r="A129" s="15" t="s">
        <v>251</v>
      </c>
      <c r="B129" s="14" t="s">
        <v>252</v>
      </c>
      <c r="C129" s="14">
        <v>1</v>
      </c>
      <c r="D129" s="14">
        <v>0</v>
      </c>
      <c r="E129" s="17">
        <v>10600237</v>
      </c>
      <c r="F129" s="17">
        <v>0</v>
      </c>
      <c r="G129" s="17">
        <v>438238</v>
      </c>
      <c r="H129" s="17">
        <v>0</v>
      </c>
      <c r="I129" s="17">
        <v>2002684</v>
      </c>
      <c r="J129" s="17">
        <v>1580422</v>
      </c>
      <c r="K129" s="17">
        <v>216431</v>
      </c>
      <c r="L129" s="17">
        <v>0</v>
      </c>
      <c r="M129" s="17">
        <v>0</v>
      </c>
      <c r="N129" s="17">
        <v>0</v>
      </c>
      <c r="O129" s="17">
        <v>0</v>
      </c>
      <c r="P129" s="17">
        <v>1061814</v>
      </c>
      <c r="Q129" s="17">
        <v>153532</v>
      </c>
      <c r="R129" s="17">
        <v>348563</v>
      </c>
      <c r="S129" s="17">
        <v>25257</v>
      </c>
      <c r="T129" s="17">
        <v>10537</v>
      </c>
      <c r="U129" s="17">
        <v>101122</v>
      </c>
      <c r="V129" s="17">
        <v>21911</v>
      </c>
      <c r="W129" s="17">
        <v>0</v>
      </c>
      <c r="X129" s="17">
        <v>124200</v>
      </c>
      <c r="Y129" s="17">
        <v>0</v>
      </c>
      <c r="Z129" s="17">
        <v>0</v>
      </c>
      <c r="AA129" s="17">
        <v>16684948</v>
      </c>
      <c r="AB129" s="17">
        <v>0</v>
      </c>
    </row>
    <row r="130" spans="1:28" x14ac:dyDescent="0.3">
      <c r="A130" s="15" t="s">
        <v>253</v>
      </c>
      <c r="B130" s="14" t="s">
        <v>254</v>
      </c>
      <c r="C130" s="14">
        <v>1</v>
      </c>
      <c r="D130" s="14">
        <v>0</v>
      </c>
      <c r="E130" s="17">
        <v>2070399</v>
      </c>
      <c r="F130" s="17">
        <v>0</v>
      </c>
      <c r="G130" s="17">
        <v>100000</v>
      </c>
      <c r="H130" s="17">
        <v>658</v>
      </c>
      <c r="I130" s="17">
        <v>151544</v>
      </c>
      <c r="J130" s="17">
        <v>44671</v>
      </c>
      <c r="K130" s="17">
        <v>0</v>
      </c>
      <c r="L130" s="17">
        <v>0</v>
      </c>
      <c r="M130" s="17">
        <v>0</v>
      </c>
      <c r="N130" s="17">
        <v>0</v>
      </c>
      <c r="O130" s="17">
        <v>0</v>
      </c>
      <c r="P130" s="17">
        <v>423626</v>
      </c>
      <c r="Q130" s="17">
        <v>0</v>
      </c>
      <c r="R130" s="17">
        <v>140751</v>
      </c>
      <c r="S130" s="17">
        <v>15205</v>
      </c>
      <c r="T130" s="17">
        <v>6343</v>
      </c>
      <c r="U130" s="17">
        <v>57377</v>
      </c>
      <c r="V130" s="17">
        <v>0</v>
      </c>
      <c r="W130" s="17">
        <v>0</v>
      </c>
      <c r="X130" s="17">
        <v>0</v>
      </c>
      <c r="Y130" s="17">
        <v>0</v>
      </c>
      <c r="Z130" s="17">
        <v>0</v>
      </c>
      <c r="AA130" s="17">
        <v>3010574</v>
      </c>
      <c r="AB130" s="17">
        <v>147746</v>
      </c>
    </row>
    <row r="131" spans="1:28" x14ac:dyDescent="0.3">
      <c r="A131" s="15" t="s">
        <v>255</v>
      </c>
      <c r="B131" s="14" t="s">
        <v>256</v>
      </c>
      <c r="C131" s="14">
        <v>1</v>
      </c>
      <c r="D131" s="14">
        <v>0</v>
      </c>
      <c r="E131" s="17">
        <v>45445967</v>
      </c>
      <c r="F131" s="17">
        <v>0</v>
      </c>
      <c r="G131" s="17">
        <v>0</v>
      </c>
      <c r="H131" s="17">
        <v>3387</v>
      </c>
      <c r="I131" s="17">
        <v>2841460</v>
      </c>
      <c r="J131" s="17">
        <v>5141701</v>
      </c>
      <c r="K131" s="17">
        <v>0</v>
      </c>
      <c r="L131" s="17">
        <v>0</v>
      </c>
      <c r="M131" s="17">
        <v>0</v>
      </c>
      <c r="N131" s="17">
        <v>0</v>
      </c>
      <c r="O131" s="17">
        <v>0</v>
      </c>
      <c r="P131" s="17">
        <v>3249561</v>
      </c>
      <c r="Q131" s="17">
        <v>3597293</v>
      </c>
      <c r="R131" s="17">
        <v>3150340</v>
      </c>
      <c r="S131" s="17">
        <v>164316</v>
      </c>
      <c r="T131" s="17">
        <v>68556</v>
      </c>
      <c r="U131" s="17">
        <v>428599</v>
      </c>
      <c r="V131" s="17">
        <v>133677</v>
      </c>
      <c r="W131" s="17">
        <v>0</v>
      </c>
      <c r="X131" s="17">
        <v>1225800</v>
      </c>
      <c r="Y131" s="17">
        <v>0</v>
      </c>
      <c r="Z131" s="17">
        <v>0</v>
      </c>
      <c r="AA131" s="17">
        <v>65450657</v>
      </c>
      <c r="AB131" s="17">
        <v>0</v>
      </c>
    </row>
    <row r="132" spans="1:28" x14ac:dyDescent="0.3">
      <c r="A132" s="15" t="s">
        <v>257</v>
      </c>
      <c r="B132" s="14" t="s">
        <v>258</v>
      </c>
      <c r="C132" s="14">
        <v>1</v>
      </c>
      <c r="D132" s="14">
        <v>0</v>
      </c>
      <c r="E132" s="17">
        <v>2392320</v>
      </c>
      <c r="F132" s="17">
        <v>0</v>
      </c>
      <c r="G132" s="17">
        <v>83975</v>
      </c>
      <c r="H132" s="17">
        <v>1424</v>
      </c>
      <c r="I132" s="17">
        <v>284515</v>
      </c>
      <c r="J132" s="17">
        <v>462032</v>
      </c>
      <c r="K132" s="17">
        <v>0</v>
      </c>
      <c r="L132" s="17">
        <v>0</v>
      </c>
      <c r="M132" s="17">
        <v>0</v>
      </c>
      <c r="N132" s="17">
        <v>0</v>
      </c>
      <c r="O132" s="17">
        <v>0</v>
      </c>
      <c r="P132" s="17">
        <v>501394</v>
      </c>
      <c r="Q132" s="17">
        <v>45047</v>
      </c>
      <c r="R132" s="17">
        <v>55990</v>
      </c>
      <c r="S132" s="17">
        <v>16419</v>
      </c>
      <c r="T132" s="17">
        <v>6850</v>
      </c>
      <c r="U132" s="17">
        <v>54074</v>
      </c>
      <c r="V132" s="17">
        <v>1141</v>
      </c>
      <c r="W132" s="17">
        <v>0</v>
      </c>
      <c r="X132" s="17">
        <v>140400</v>
      </c>
      <c r="Y132" s="17">
        <v>0</v>
      </c>
      <c r="Z132" s="17">
        <v>0</v>
      </c>
      <c r="AA132" s="17">
        <v>4045581</v>
      </c>
      <c r="AB132" s="17">
        <v>0</v>
      </c>
    </row>
    <row r="133" spans="1:28" x14ac:dyDescent="0.3">
      <c r="A133" s="15" t="s">
        <v>259</v>
      </c>
      <c r="B133" s="14" t="s">
        <v>260</v>
      </c>
      <c r="C133" s="14">
        <v>1</v>
      </c>
      <c r="D133" s="14">
        <v>0</v>
      </c>
      <c r="E133" s="17">
        <v>9799555</v>
      </c>
      <c r="F133" s="17">
        <v>0</v>
      </c>
      <c r="G133" s="17">
        <v>0</v>
      </c>
      <c r="H133" s="17">
        <v>0</v>
      </c>
      <c r="I133" s="17">
        <v>1727604</v>
      </c>
      <c r="J133" s="17">
        <v>1888764</v>
      </c>
      <c r="K133" s="17">
        <v>0</v>
      </c>
      <c r="L133" s="17">
        <v>0</v>
      </c>
      <c r="M133" s="17">
        <v>0</v>
      </c>
      <c r="N133" s="17">
        <v>0</v>
      </c>
      <c r="O133" s="17">
        <v>0</v>
      </c>
      <c r="P133" s="17">
        <v>1132447</v>
      </c>
      <c r="Q133" s="17">
        <v>52093</v>
      </c>
      <c r="R133" s="17">
        <v>254211</v>
      </c>
      <c r="S133" s="17">
        <v>23968</v>
      </c>
      <c r="T133" s="17">
        <v>10000</v>
      </c>
      <c r="U133" s="17">
        <v>91045</v>
      </c>
      <c r="V133" s="17">
        <v>26562</v>
      </c>
      <c r="W133" s="17">
        <v>0</v>
      </c>
      <c r="X133" s="17">
        <v>420372</v>
      </c>
      <c r="Y133" s="17">
        <v>878</v>
      </c>
      <c r="Z133" s="17">
        <v>0</v>
      </c>
      <c r="AA133" s="17">
        <v>15427499</v>
      </c>
      <c r="AB133" s="17">
        <v>0</v>
      </c>
    </row>
    <row r="134" spans="1:28" x14ac:dyDescent="0.3">
      <c r="A134" s="15" t="s">
        <v>261</v>
      </c>
      <c r="B134" s="14" t="s">
        <v>262</v>
      </c>
      <c r="C134" s="14">
        <v>1</v>
      </c>
      <c r="D134" s="14">
        <v>0</v>
      </c>
      <c r="E134" s="17">
        <v>9369483</v>
      </c>
      <c r="F134" s="17">
        <v>0</v>
      </c>
      <c r="G134" s="17">
        <v>0</v>
      </c>
      <c r="H134" s="17">
        <v>0</v>
      </c>
      <c r="I134" s="17">
        <v>1430252</v>
      </c>
      <c r="J134" s="17">
        <v>3074937</v>
      </c>
      <c r="K134" s="17">
        <v>267158</v>
      </c>
      <c r="L134" s="17">
        <v>0</v>
      </c>
      <c r="M134" s="17">
        <v>0</v>
      </c>
      <c r="N134" s="17">
        <v>0</v>
      </c>
      <c r="O134" s="17">
        <v>0</v>
      </c>
      <c r="P134" s="17">
        <v>1734820</v>
      </c>
      <c r="Q134" s="17">
        <v>225080</v>
      </c>
      <c r="R134" s="17">
        <v>931741</v>
      </c>
      <c r="S134" s="17">
        <v>60834</v>
      </c>
      <c r="T134" s="17">
        <v>25381</v>
      </c>
      <c r="U134" s="17">
        <v>205506</v>
      </c>
      <c r="V134" s="17">
        <v>65747</v>
      </c>
      <c r="W134" s="17">
        <v>0</v>
      </c>
      <c r="X134" s="17">
        <v>377955</v>
      </c>
      <c r="Y134" s="17">
        <v>0</v>
      </c>
      <c r="Z134" s="17">
        <v>0</v>
      </c>
      <c r="AA134" s="17">
        <v>17768894</v>
      </c>
      <c r="AB134" s="17">
        <v>0</v>
      </c>
    </row>
    <row r="135" spans="1:28" x14ac:dyDescent="0.3">
      <c r="A135" s="15" t="s">
        <v>263</v>
      </c>
      <c r="B135" s="14" t="s">
        <v>264</v>
      </c>
      <c r="C135" s="14">
        <v>1</v>
      </c>
      <c r="D135" s="14">
        <v>0</v>
      </c>
      <c r="E135" s="17">
        <v>29371656</v>
      </c>
      <c r="F135" s="17">
        <v>0</v>
      </c>
      <c r="G135" s="17">
        <v>0</v>
      </c>
      <c r="H135" s="17">
        <v>0</v>
      </c>
      <c r="I135" s="17">
        <v>4690030</v>
      </c>
      <c r="J135" s="17">
        <v>6483207</v>
      </c>
      <c r="K135" s="17">
        <v>0</v>
      </c>
      <c r="L135" s="17">
        <v>0</v>
      </c>
      <c r="M135" s="17">
        <v>0</v>
      </c>
      <c r="N135" s="17">
        <v>0</v>
      </c>
      <c r="O135" s="17">
        <v>0</v>
      </c>
      <c r="P135" s="17">
        <v>3385676</v>
      </c>
      <c r="Q135" s="17">
        <v>207901</v>
      </c>
      <c r="R135" s="17">
        <v>1733200</v>
      </c>
      <c r="S135" s="17">
        <v>162728</v>
      </c>
      <c r="T135" s="17">
        <v>67893</v>
      </c>
      <c r="U135" s="17">
        <v>638304</v>
      </c>
      <c r="V135" s="17">
        <v>164829</v>
      </c>
      <c r="W135" s="17">
        <v>0</v>
      </c>
      <c r="X135" s="17">
        <v>1833231</v>
      </c>
      <c r="Y135" s="17">
        <v>0</v>
      </c>
      <c r="Z135" s="17">
        <v>0</v>
      </c>
      <c r="AA135" s="17">
        <v>48738655</v>
      </c>
      <c r="AB135" s="17">
        <v>0</v>
      </c>
    </row>
    <row r="136" spans="1:28" x14ac:dyDescent="0.3">
      <c r="A136" s="15" t="s">
        <v>265</v>
      </c>
      <c r="B136" s="14" t="s">
        <v>266</v>
      </c>
      <c r="C136" s="14">
        <v>1</v>
      </c>
      <c r="D136" s="14">
        <v>0</v>
      </c>
      <c r="E136" s="17">
        <v>15973115</v>
      </c>
      <c r="F136" s="17">
        <v>0</v>
      </c>
      <c r="G136" s="17">
        <v>0</v>
      </c>
      <c r="H136" s="17">
        <v>0</v>
      </c>
      <c r="I136" s="17">
        <v>2953088</v>
      </c>
      <c r="J136" s="17">
        <v>3251207</v>
      </c>
      <c r="K136" s="17">
        <v>0</v>
      </c>
      <c r="L136" s="17">
        <v>0</v>
      </c>
      <c r="M136" s="17">
        <v>0</v>
      </c>
      <c r="N136" s="17">
        <v>0</v>
      </c>
      <c r="O136" s="17">
        <v>0</v>
      </c>
      <c r="P136" s="17">
        <v>1349870</v>
      </c>
      <c r="Q136" s="17">
        <v>148804</v>
      </c>
      <c r="R136" s="17">
        <v>950698</v>
      </c>
      <c r="S136" s="17">
        <v>53884</v>
      </c>
      <c r="T136" s="17">
        <v>20016</v>
      </c>
      <c r="U136" s="17">
        <v>212030</v>
      </c>
      <c r="V136" s="17">
        <v>48272</v>
      </c>
      <c r="W136" s="17">
        <v>0</v>
      </c>
      <c r="X136" s="17">
        <v>326700</v>
      </c>
      <c r="Y136" s="17">
        <v>0</v>
      </c>
      <c r="Z136" s="17">
        <v>0</v>
      </c>
      <c r="AA136" s="17">
        <v>25287684</v>
      </c>
      <c r="AB136" s="17">
        <v>0</v>
      </c>
    </row>
    <row r="137" spans="1:28" x14ac:dyDescent="0.3">
      <c r="A137" s="15" t="s">
        <v>267</v>
      </c>
      <c r="B137" s="14" t="s">
        <v>268</v>
      </c>
      <c r="C137" s="14">
        <v>1</v>
      </c>
      <c r="D137" s="14">
        <v>0</v>
      </c>
      <c r="E137" s="17">
        <v>5546675</v>
      </c>
      <c r="F137" s="17">
        <v>0</v>
      </c>
      <c r="G137" s="17">
        <v>0</v>
      </c>
      <c r="H137" s="17">
        <v>0</v>
      </c>
      <c r="I137" s="17">
        <v>1079359</v>
      </c>
      <c r="J137" s="17">
        <v>2862883</v>
      </c>
      <c r="K137" s="17">
        <v>0</v>
      </c>
      <c r="L137" s="17">
        <v>0</v>
      </c>
      <c r="M137" s="17">
        <v>0</v>
      </c>
      <c r="N137" s="17">
        <v>0</v>
      </c>
      <c r="O137" s="17">
        <v>0</v>
      </c>
      <c r="P137" s="17">
        <v>1117744</v>
      </c>
      <c r="Q137" s="17">
        <v>502247</v>
      </c>
      <c r="R137" s="17">
        <v>130271</v>
      </c>
      <c r="S137" s="17">
        <v>31219</v>
      </c>
      <c r="T137" s="17">
        <v>13025</v>
      </c>
      <c r="U137" s="17">
        <v>110734</v>
      </c>
      <c r="V137" s="17">
        <v>28949</v>
      </c>
      <c r="W137" s="17">
        <v>0</v>
      </c>
      <c r="X137" s="17">
        <v>248400</v>
      </c>
      <c r="Y137" s="17">
        <v>0</v>
      </c>
      <c r="Z137" s="17">
        <v>0</v>
      </c>
      <c r="AA137" s="17">
        <v>11671506</v>
      </c>
      <c r="AB137" s="17">
        <v>0</v>
      </c>
    </row>
    <row r="138" spans="1:28" x14ac:dyDescent="0.3">
      <c r="A138" s="15" t="s">
        <v>269</v>
      </c>
      <c r="B138" s="14" t="s">
        <v>270</v>
      </c>
      <c r="C138" s="14">
        <v>1</v>
      </c>
      <c r="D138" s="14">
        <v>1</v>
      </c>
      <c r="E138" s="17">
        <v>585432636</v>
      </c>
      <c r="F138" s="17">
        <v>7473840</v>
      </c>
      <c r="G138" s="17">
        <v>0</v>
      </c>
      <c r="H138" s="17">
        <v>0</v>
      </c>
      <c r="I138" s="17">
        <v>25905054</v>
      </c>
      <c r="J138" s="17">
        <v>117242606</v>
      </c>
      <c r="K138" s="17">
        <v>0</v>
      </c>
      <c r="L138" s="17">
        <v>0</v>
      </c>
      <c r="M138" s="17">
        <v>2073758</v>
      </c>
      <c r="N138" s="17">
        <v>6313321</v>
      </c>
      <c r="O138" s="17">
        <v>5220553</v>
      </c>
      <c r="P138" s="17">
        <v>0</v>
      </c>
      <c r="Q138" s="17">
        <v>2724477</v>
      </c>
      <c r="R138" s="17">
        <v>25979280</v>
      </c>
      <c r="S138" s="17">
        <v>651645</v>
      </c>
      <c r="T138" s="17">
        <v>268270</v>
      </c>
      <c r="U138" s="17">
        <v>2553622</v>
      </c>
      <c r="V138" s="17">
        <v>911660</v>
      </c>
      <c r="W138" s="17">
        <v>0</v>
      </c>
      <c r="X138" s="17">
        <v>16594227</v>
      </c>
      <c r="Y138" s="17">
        <v>0</v>
      </c>
      <c r="Z138" s="17">
        <v>0</v>
      </c>
      <c r="AA138" s="17">
        <v>799344949</v>
      </c>
      <c r="AB138" s="17">
        <v>0</v>
      </c>
    </row>
    <row r="139" spans="1:28" x14ac:dyDescent="0.3">
      <c r="A139" s="15" t="s">
        <v>271</v>
      </c>
      <c r="B139" s="14" t="s">
        <v>272</v>
      </c>
      <c r="C139" s="14">
        <v>1</v>
      </c>
      <c r="D139" s="14">
        <v>0</v>
      </c>
      <c r="E139" s="17">
        <v>11644922</v>
      </c>
      <c r="F139" s="17">
        <v>187124</v>
      </c>
      <c r="G139" s="17">
        <v>0</v>
      </c>
      <c r="H139" s="17">
        <v>0</v>
      </c>
      <c r="I139" s="17">
        <v>3802850</v>
      </c>
      <c r="J139" s="17">
        <v>2272655</v>
      </c>
      <c r="K139" s="17">
        <v>0</v>
      </c>
      <c r="L139" s="17">
        <v>0</v>
      </c>
      <c r="M139" s="17">
        <v>0</v>
      </c>
      <c r="N139" s="17">
        <v>0</v>
      </c>
      <c r="O139" s="17">
        <v>0</v>
      </c>
      <c r="P139" s="17">
        <v>1394823</v>
      </c>
      <c r="Q139" s="17">
        <v>219413</v>
      </c>
      <c r="R139" s="17">
        <v>693338</v>
      </c>
      <c r="S139" s="17">
        <v>32252</v>
      </c>
      <c r="T139" s="17">
        <v>11899</v>
      </c>
      <c r="U139" s="17">
        <v>147839</v>
      </c>
      <c r="V139" s="17">
        <v>33815</v>
      </c>
      <c r="W139" s="17">
        <v>0</v>
      </c>
      <c r="X139" s="17">
        <v>1254320</v>
      </c>
      <c r="Y139" s="17">
        <v>0</v>
      </c>
      <c r="Z139" s="17">
        <v>0</v>
      </c>
      <c r="AA139" s="17">
        <v>21695250</v>
      </c>
      <c r="AB139" s="17">
        <v>0</v>
      </c>
    </row>
    <row r="140" spans="1:28" x14ac:dyDescent="0.3">
      <c r="A140" s="15" t="s">
        <v>273</v>
      </c>
      <c r="B140" s="14" t="s">
        <v>274</v>
      </c>
      <c r="C140" s="14">
        <v>1</v>
      </c>
      <c r="D140" s="14">
        <v>0</v>
      </c>
      <c r="E140" s="17">
        <v>12596511</v>
      </c>
      <c r="F140" s="17">
        <v>0</v>
      </c>
      <c r="G140" s="17">
        <v>0</v>
      </c>
      <c r="H140" s="17">
        <v>0</v>
      </c>
      <c r="I140" s="17">
        <v>1385967</v>
      </c>
      <c r="J140" s="17">
        <v>6195717</v>
      </c>
      <c r="K140" s="17">
        <v>0</v>
      </c>
      <c r="L140" s="17">
        <v>0</v>
      </c>
      <c r="M140" s="17">
        <v>0</v>
      </c>
      <c r="N140" s="17">
        <v>0</v>
      </c>
      <c r="O140" s="17">
        <v>0</v>
      </c>
      <c r="P140" s="17">
        <v>1546880</v>
      </c>
      <c r="Q140" s="17">
        <v>453969</v>
      </c>
      <c r="R140" s="17">
        <v>919067</v>
      </c>
      <c r="S140" s="17">
        <v>33795</v>
      </c>
      <c r="T140" s="17">
        <v>14100</v>
      </c>
      <c r="U140" s="17">
        <v>132170</v>
      </c>
      <c r="V140" s="17">
        <v>37890</v>
      </c>
      <c r="W140" s="17">
        <v>0</v>
      </c>
      <c r="X140" s="17">
        <v>170392</v>
      </c>
      <c r="Y140" s="17">
        <v>0</v>
      </c>
      <c r="Z140" s="17">
        <v>0</v>
      </c>
      <c r="AA140" s="17">
        <v>23486458</v>
      </c>
      <c r="AB140" s="17">
        <v>0</v>
      </c>
    </row>
    <row r="141" spans="1:28" x14ac:dyDescent="0.3">
      <c r="A141" s="15" t="s">
        <v>275</v>
      </c>
      <c r="B141" s="14" t="s">
        <v>276</v>
      </c>
      <c r="C141" s="14">
        <v>1</v>
      </c>
      <c r="D141" s="14">
        <v>0</v>
      </c>
      <c r="E141" s="17">
        <v>10035705</v>
      </c>
      <c r="F141" s="17">
        <v>106553</v>
      </c>
      <c r="G141" s="17">
        <v>0</v>
      </c>
      <c r="H141" s="17">
        <v>0</v>
      </c>
      <c r="I141" s="17">
        <v>868966</v>
      </c>
      <c r="J141" s="17">
        <v>1598286</v>
      </c>
      <c r="K141" s="17">
        <v>0</v>
      </c>
      <c r="L141" s="17">
        <v>0</v>
      </c>
      <c r="M141" s="17">
        <v>0</v>
      </c>
      <c r="N141" s="17">
        <v>0</v>
      </c>
      <c r="O141" s="17">
        <v>0</v>
      </c>
      <c r="P141" s="17">
        <v>1069867</v>
      </c>
      <c r="Q141" s="17">
        <v>267662</v>
      </c>
      <c r="R141" s="17">
        <v>860582</v>
      </c>
      <c r="S141" s="17">
        <v>19594</v>
      </c>
      <c r="T141" s="17">
        <v>8175</v>
      </c>
      <c r="U141" s="17">
        <v>85395</v>
      </c>
      <c r="V141" s="17">
        <v>25260</v>
      </c>
      <c r="W141" s="17">
        <v>0</v>
      </c>
      <c r="X141" s="17">
        <v>358604</v>
      </c>
      <c r="Y141" s="17">
        <v>0</v>
      </c>
      <c r="Z141" s="17">
        <v>0</v>
      </c>
      <c r="AA141" s="17">
        <v>15304649</v>
      </c>
      <c r="AB141" s="17">
        <v>0</v>
      </c>
    </row>
    <row r="142" spans="1:28" x14ac:dyDescent="0.3">
      <c r="A142" s="15" t="s">
        <v>277</v>
      </c>
      <c r="B142" s="14" t="s">
        <v>278</v>
      </c>
      <c r="C142" s="14">
        <v>1</v>
      </c>
      <c r="D142" s="14">
        <v>0</v>
      </c>
      <c r="E142" s="17">
        <v>13344202</v>
      </c>
      <c r="F142" s="17">
        <v>0</v>
      </c>
      <c r="G142" s="17">
        <v>0</v>
      </c>
      <c r="H142" s="17">
        <v>0</v>
      </c>
      <c r="I142" s="17">
        <v>1585304</v>
      </c>
      <c r="J142" s="17">
        <v>4429184</v>
      </c>
      <c r="K142" s="17">
        <v>0</v>
      </c>
      <c r="L142" s="17">
        <v>0</v>
      </c>
      <c r="M142" s="17">
        <v>0</v>
      </c>
      <c r="N142" s="17">
        <v>0</v>
      </c>
      <c r="O142" s="17">
        <v>0</v>
      </c>
      <c r="P142" s="17">
        <v>1073156</v>
      </c>
      <c r="Q142" s="17">
        <v>303148</v>
      </c>
      <c r="R142" s="17">
        <v>887198</v>
      </c>
      <c r="S142" s="17">
        <v>22861</v>
      </c>
      <c r="T142" s="17">
        <v>11387</v>
      </c>
      <c r="U142" s="17">
        <v>100573</v>
      </c>
      <c r="V142" s="17">
        <v>32276</v>
      </c>
      <c r="W142" s="17">
        <v>0</v>
      </c>
      <c r="X142" s="17">
        <v>184447</v>
      </c>
      <c r="Y142" s="17">
        <v>19075</v>
      </c>
      <c r="Z142" s="17">
        <v>0</v>
      </c>
      <c r="AA142" s="17">
        <v>21992811</v>
      </c>
      <c r="AB142" s="17">
        <v>0</v>
      </c>
    </row>
    <row r="143" spans="1:28" x14ac:dyDescent="0.3">
      <c r="A143" s="15" t="s">
        <v>279</v>
      </c>
      <c r="B143" s="14" t="s">
        <v>280</v>
      </c>
      <c r="C143" s="14">
        <v>1</v>
      </c>
      <c r="D143" s="14">
        <v>0</v>
      </c>
      <c r="E143" s="17">
        <v>11068580</v>
      </c>
      <c r="F143" s="17">
        <v>207998</v>
      </c>
      <c r="G143" s="17">
        <v>520911</v>
      </c>
      <c r="H143" s="17">
        <v>0</v>
      </c>
      <c r="I143" s="17">
        <v>1212584</v>
      </c>
      <c r="J143" s="17">
        <v>2276929</v>
      </c>
      <c r="K143" s="17">
        <v>0</v>
      </c>
      <c r="L143" s="17">
        <v>0</v>
      </c>
      <c r="M143" s="17">
        <v>0</v>
      </c>
      <c r="N143" s="17">
        <v>0</v>
      </c>
      <c r="O143" s="17">
        <v>0</v>
      </c>
      <c r="P143" s="17">
        <v>1194667</v>
      </c>
      <c r="Q143" s="17">
        <v>291292</v>
      </c>
      <c r="R143" s="17">
        <v>987157</v>
      </c>
      <c r="S143" s="17">
        <v>19010</v>
      </c>
      <c r="T143" s="17">
        <v>7931</v>
      </c>
      <c r="U143" s="17">
        <v>79919</v>
      </c>
      <c r="V143" s="17">
        <v>24415</v>
      </c>
      <c r="W143" s="17">
        <v>0</v>
      </c>
      <c r="X143" s="17">
        <v>174853</v>
      </c>
      <c r="Y143" s="17">
        <v>0</v>
      </c>
      <c r="Z143" s="17">
        <v>0</v>
      </c>
      <c r="AA143" s="17">
        <v>18066246</v>
      </c>
      <c r="AB143" s="17">
        <v>0</v>
      </c>
    </row>
    <row r="144" spans="1:28" x14ac:dyDescent="0.3">
      <c r="A144" s="15" t="s">
        <v>281</v>
      </c>
      <c r="B144" s="14" t="s">
        <v>282</v>
      </c>
      <c r="C144" s="14">
        <v>1</v>
      </c>
      <c r="D144" s="14">
        <v>0</v>
      </c>
      <c r="E144" s="17">
        <v>14689858</v>
      </c>
      <c r="F144" s="17">
        <v>0</v>
      </c>
      <c r="G144" s="17">
        <v>0</v>
      </c>
      <c r="H144" s="17">
        <v>0</v>
      </c>
      <c r="I144" s="17">
        <v>3424989</v>
      </c>
      <c r="J144" s="17">
        <v>4215239</v>
      </c>
      <c r="K144" s="17">
        <v>0</v>
      </c>
      <c r="L144" s="17">
        <v>0</v>
      </c>
      <c r="M144" s="17">
        <v>0</v>
      </c>
      <c r="N144" s="17">
        <v>0</v>
      </c>
      <c r="O144" s="17">
        <v>0</v>
      </c>
      <c r="P144" s="17">
        <v>1363896</v>
      </c>
      <c r="Q144" s="17">
        <v>86548</v>
      </c>
      <c r="R144" s="17">
        <v>1225328</v>
      </c>
      <c r="S144" s="17">
        <v>63920</v>
      </c>
      <c r="T144" s="17">
        <v>26668</v>
      </c>
      <c r="U144" s="17">
        <v>267135</v>
      </c>
      <c r="V144" s="17">
        <v>58240</v>
      </c>
      <c r="W144" s="17">
        <v>0</v>
      </c>
      <c r="X144" s="17">
        <v>729000</v>
      </c>
      <c r="Y144" s="17">
        <v>0</v>
      </c>
      <c r="Z144" s="17">
        <v>0</v>
      </c>
      <c r="AA144" s="17">
        <v>26150821</v>
      </c>
      <c r="AB144" s="17">
        <v>0</v>
      </c>
    </row>
    <row r="145" spans="1:28" x14ac:dyDescent="0.3">
      <c r="A145" s="15" t="s">
        <v>283</v>
      </c>
      <c r="B145" s="14" t="s">
        <v>284</v>
      </c>
      <c r="C145" s="14">
        <v>1</v>
      </c>
      <c r="D145" s="14">
        <v>0</v>
      </c>
      <c r="E145" s="17">
        <v>13350446</v>
      </c>
      <c r="F145" s="17">
        <v>0</v>
      </c>
      <c r="G145" s="17">
        <v>0</v>
      </c>
      <c r="H145" s="17">
        <v>0</v>
      </c>
      <c r="I145" s="17">
        <v>1912160</v>
      </c>
      <c r="J145" s="17">
        <v>3214565</v>
      </c>
      <c r="K145" s="17">
        <v>0</v>
      </c>
      <c r="L145" s="17">
        <v>0</v>
      </c>
      <c r="M145" s="17">
        <v>0</v>
      </c>
      <c r="N145" s="17">
        <v>0</v>
      </c>
      <c r="O145" s="17">
        <v>0</v>
      </c>
      <c r="P145" s="17">
        <v>1812694</v>
      </c>
      <c r="Q145" s="17">
        <v>261913</v>
      </c>
      <c r="R145" s="17">
        <v>71317</v>
      </c>
      <c r="S145" s="17">
        <v>24433</v>
      </c>
      <c r="T145" s="17">
        <v>10193</v>
      </c>
      <c r="U145" s="17">
        <v>96404</v>
      </c>
      <c r="V145" s="17">
        <v>27117</v>
      </c>
      <c r="W145" s="17">
        <v>0</v>
      </c>
      <c r="X145" s="17">
        <v>179001</v>
      </c>
      <c r="Y145" s="17">
        <v>0</v>
      </c>
      <c r="Z145" s="17">
        <v>0</v>
      </c>
      <c r="AA145" s="17">
        <v>20960243</v>
      </c>
      <c r="AB145" s="17">
        <v>0</v>
      </c>
    </row>
    <row r="146" spans="1:28" x14ac:dyDescent="0.3">
      <c r="A146" s="15" t="s">
        <v>285</v>
      </c>
      <c r="B146" s="14" t="s">
        <v>286</v>
      </c>
      <c r="C146" s="14">
        <v>1</v>
      </c>
      <c r="D146" s="14">
        <v>0</v>
      </c>
      <c r="E146" s="17">
        <v>7621818</v>
      </c>
      <c r="F146" s="17">
        <v>0</v>
      </c>
      <c r="G146" s="17">
        <v>0</v>
      </c>
      <c r="H146" s="17">
        <v>0</v>
      </c>
      <c r="I146" s="17">
        <v>1522514</v>
      </c>
      <c r="J146" s="17">
        <v>2138055</v>
      </c>
      <c r="K146" s="17">
        <v>0</v>
      </c>
      <c r="L146" s="17">
        <v>0</v>
      </c>
      <c r="M146" s="17">
        <v>0</v>
      </c>
      <c r="N146" s="17">
        <v>0</v>
      </c>
      <c r="O146" s="17">
        <v>0</v>
      </c>
      <c r="P146" s="17">
        <v>1194535</v>
      </c>
      <c r="Q146" s="17">
        <v>299110</v>
      </c>
      <c r="R146" s="17">
        <v>234219</v>
      </c>
      <c r="S146" s="17">
        <v>19190</v>
      </c>
      <c r="T146" s="17">
        <v>8006</v>
      </c>
      <c r="U146" s="17">
        <v>78055</v>
      </c>
      <c r="V146" s="17">
        <v>21205</v>
      </c>
      <c r="W146" s="17">
        <v>0</v>
      </c>
      <c r="X146" s="17">
        <v>134616</v>
      </c>
      <c r="Y146" s="17">
        <v>0</v>
      </c>
      <c r="Z146" s="17">
        <v>0</v>
      </c>
      <c r="AA146" s="17">
        <v>13271323</v>
      </c>
      <c r="AB146" s="17">
        <v>0</v>
      </c>
    </row>
    <row r="147" spans="1:28" x14ac:dyDescent="0.3">
      <c r="A147" s="15" t="s">
        <v>287</v>
      </c>
      <c r="B147" s="14" t="s">
        <v>288</v>
      </c>
      <c r="C147" s="14">
        <v>1</v>
      </c>
      <c r="D147" s="14">
        <v>0</v>
      </c>
      <c r="E147" s="17">
        <v>9706491</v>
      </c>
      <c r="F147" s="17">
        <v>0</v>
      </c>
      <c r="G147" s="17">
        <v>0</v>
      </c>
      <c r="H147" s="17">
        <v>0</v>
      </c>
      <c r="I147" s="17">
        <v>1770539</v>
      </c>
      <c r="J147" s="17">
        <v>2031171</v>
      </c>
      <c r="K147" s="17">
        <v>0</v>
      </c>
      <c r="L147" s="17">
        <v>0</v>
      </c>
      <c r="M147" s="17">
        <v>0</v>
      </c>
      <c r="N147" s="17">
        <v>0</v>
      </c>
      <c r="O147" s="17">
        <v>0</v>
      </c>
      <c r="P147" s="17">
        <v>1315905</v>
      </c>
      <c r="Q147" s="17">
        <v>103534</v>
      </c>
      <c r="R147" s="17">
        <v>274697</v>
      </c>
      <c r="S147" s="17">
        <v>31024</v>
      </c>
      <c r="T147" s="17">
        <v>12943</v>
      </c>
      <c r="U147" s="17">
        <v>130422</v>
      </c>
      <c r="V147" s="17">
        <v>25561</v>
      </c>
      <c r="W147" s="17">
        <v>0</v>
      </c>
      <c r="X147" s="17">
        <v>205200</v>
      </c>
      <c r="Y147" s="17">
        <v>0</v>
      </c>
      <c r="Z147" s="17">
        <v>0</v>
      </c>
      <c r="AA147" s="17">
        <v>15607487</v>
      </c>
      <c r="AB147" s="17">
        <v>0</v>
      </c>
    </row>
    <row r="148" spans="1:28" x14ac:dyDescent="0.3">
      <c r="A148" s="15" t="s">
        <v>289</v>
      </c>
      <c r="B148" s="14" t="s">
        <v>290</v>
      </c>
      <c r="C148" s="14">
        <v>1</v>
      </c>
      <c r="D148" s="14">
        <v>0</v>
      </c>
      <c r="E148" s="17">
        <v>22134126</v>
      </c>
      <c r="F148" s="17">
        <v>0</v>
      </c>
      <c r="G148" s="17">
        <v>0</v>
      </c>
      <c r="H148" s="17">
        <v>42852</v>
      </c>
      <c r="I148" s="17">
        <v>3009989</v>
      </c>
      <c r="J148" s="17">
        <v>2186552</v>
      </c>
      <c r="K148" s="17">
        <v>143980</v>
      </c>
      <c r="L148" s="17">
        <v>0</v>
      </c>
      <c r="M148" s="17">
        <v>0</v>
      </c>
      <c r="N148" s="17">
        <v>0</v>
      </c>
      <c r="O148" s="17">
        <v>0</v>
      </c>
      <c r="P148" s="17">
        <v>1858629</v>
      </c>
      <c r="Q148" s="17">
        <v>0</v>
      </c>
      <c r="R148" s="17">
        <v>490284</v>
      </c>
      <c r="S148" s="17">
        <v>31743</v>
      </c>
      <c r="T148" s="17">
        <v>13243</v>
      </c>
      <c r="U148" s="17">
        <v>130306</v>
      </c>
      <c r="V148" s="17">
        <v>37178</v>
      </c>
      <c r="W148" s="17">
        <v>0</v>
      </c>
      <c r="X148" s="17">
        <v>213767</v>
      </c>
      <c r="Y148" s="17">
        <v>7236</v>
      </c>
      <c r="Z148" s="17">
        <v>0</v>
      </c>
      <c r="AA148" s="17">
        <v>30299885</v>
      </c>
      <c r="AB148" s="17">
        <v>0</v>
      </c>
    </row>
    <row r="149" spans="1:28" x14ac:dyDescent="0.3">
      <c r="A149" s="15" t="s">
        <v>291</v>
      </c>
      <c r="B149" s="14" t="s">
        <v>292</v>
      </c>
      <c r="C149" s="14">
        <v>1</v>
      </c>
      <c r="D149" s="14">
        <v>0</v>
      </c>
      <c r="E149" s="17">
        <v>12333627</v>
      </c>
      <c r="F149" s="17">
        <v>0</v>
      </c>
      <c r="G149" s="17">
        <v>0</v>
      </c>
      <c r="H149" s="17">
        <v>0</v>
      </c>
      <c r="I149" s="17">
        <v>2436455</v>
      </c>
      <c r="J149" s="17">
        <v>3505566</v>
      </c>
      <c r="K149" s="17">
        <v>0</v>
      </c>
      <c r="L149" s="17">
        <v>0</v>
      </c>
      <c r="M149" s="17">
        <v>0</v>
      </c>
      <c r="N149" s="17">
        <v>0</v>
      </c>
      <c r="O149" s="17">
        <v>0</v>
      </c>
      <c r="P149" s="17">
        <v>1506430</v>
      </c>
      <c r="Q149" s="17">
        <v>289436</v>
      </c>
      <c r="R149" s="17">
        <v>465471</v>
      </c>
      <c r="S149" s="17">
        <v>44461</v>
      </c>
      <c r="T149" s="17">
        <v>18550</v>
      </c>
      <c r="U149" s="17">
        <v>182090</v>
      </c>
      <c r="V149" s="17">
        <v>46974</v>
      </c>
      <c r="W149" s="17">
        <v>0</v>
      </c>
      <c r="X149" s="17">
        <v>478023</v>
      </c>
      <c r="Y149" s="17">
        <v>0</v>
      </c>
      <c r="Z149" s="17">
        <v>0</v>
      </c>
      <c r="AA149" s="17">
        <v>21307083</v>
      </c>
      <c r="AB149" s="17">
        <v>0</v>
      </c>
    </row>
    <row r="150" spans="1:28" x14ac:dyDescent="0.3">
      <c r="A150" s="15" t="s">
        <v>293</v>
      </c>
      <c r="B150" s="14" t="s">
        <v>294</v>
      </c>
      <c r="C150" s="14">
        <v>1</v>
      </c>
      <c r="D150" s="14">
        <v>0</v>
      </c>
      <c r="E150" s="17">
        <v>16642661</v>
      </c>
      <c r="F150" s="17">
        <v>0</v>
      </c>
      <c r="G150" s="17">
        <v>0</v>
      </c>
      <c r="H150" s="17">
        <v>0</v>
      </c>
      <c r="I150" s="17">
        <v>2525460</v>
      </c>
      <c r="J150" s="17">
        <v>4150016</v>
      </c>
      <c r="K150" s="17">
        <v>0</v>
      </c>
      <c r="L150" s="17">
        <v>0</v>
      </c>
      <c r="M150" s="17">
        <v>0</v>
      </c>
      <c r="N150" s="17">
        <v>0</v>
      </c>
      <c r="O150" s="17">
        <v>0</v>
      </c>
      <c r="P150" s="17">
        <v>2159208</v>
      </c>
      <c r="Q150" s="17">
        <v>687300</v>
      </c>
      <c r="R150" s="17">
        <v>358980</v>
      </c>
      <c r="S150" s="17">
        <v>51741</v>
      </c>
      <c r="T150" s="17">
        <v>21587</v>
      </c>
      <c r="U150" s="17">
        <v>206846</v>
      </c>
      <c r="V150" s="17">
        <v>57090</v>
      </c>
      <c r="W150" s="17">
        <v>0</v>
      </c>
      <c r="X150" s="17">
        <v>505505</v>
      </c>
      <c r="Y150" s="17">
        <v>0</v>
      </c>
      <c r="Z150" s="17">
        <v>0</v>
      </c>
      <c r="AA150" s="17">
        <v>27366394</v>
      </c>
      <c r="AB150" s="17">
        <v>0</v>
      </c>
    </row>
    <row r="151" spans="1:28" x14ac:dyDescent="0.3">
      <c r="A151" s="15" t="s">
        <v>295</v>
      </c>
      <c r="B151" s="14" t="s">
        <v>296</v>
      </c>
      <c r="C151" s="14">
        <v>1</v>
      </c>
      <c r="D151" s="14">
        <v>0</v>
      </c>
      <c r="E151" s="17">
        <v>24558382</v>
      </c>
      <c r="F151" s="17">
        <v>0</v>
      </c>
      <c r="G151" s="17">
        <v>0</v>
      </c>
      <c r="H151" s="17">
        <v>0</v>
      </c>
      <c r="I151" s="17">
        <v>3658533</v>
      </c>
      <c r="J151" s="17">
        <v>4623786</v>
      </c>
      <c r="K151" s="17">
        <v>0</v>
      </c>
      <c r="L151" s="17">
        <v>0</v>
      </c>
      <c r="M151" s="17">
        <v>0</v>
      </c>
      <c r="N151" s="17">
        <v>0</v>
      </c>
      <c r="O151" s="17">
        <v>0</v>
      </c>
      <c r="P151" s="17">
        <v>2775453</v>
      </c>
      <c r="Q151" s="17">
        <v>861259</v>
      </c>
      <c r="R151" s="17">
        <v>919546</v>
      </c>
      <c r="S151" s="17">
        <v>50367</v>
      </c>
      <c r="T151" s="17">
        <v>32250</v>
      </c>
      <c r="U151" s="17">
        <v>231466</v>
      </c>
      <c r="V151" s="17">
        <v>84539</v>
      </c>
      <c r="W151" s="17">
        <v>0</v>
      </c>
      <c r="X151" s="17">
        <v>757049</v>
      </c>
      <c r="Y151" s="17">
        <v>0</v>
      </c>
      <c r="Z151" s="17">
        <v>0</v>
      </c>
      <c r="AA151" s="17">
        <v>38552630</v>
      </c>
      <c r="AB151" s="17">
        <v>0</v>
      </c>
    </row>
    <row r="152" spans="1:28" x14ac:dyDescent="0.3">
      <c r="A152" s="15" t="s">
        <v>297</v>
      </c>
      <c r="B152" s="14" t="s">
        <v>298</v>
      </c>
      <c r="C152" s="14">
        <v>1</v>
      </c>
      <c r="D152" s="14">
        <v>0</v>
      </c>
      <c r="E152" s="17">
        <v>6926741</v>
      </c>
      <c r="F152" s="17">
        <v>0</v>
      </c>
      <c r="G152" s="17">
        <v>0</v>
      </c>
      <c r="H152" s="17">
        <v>9579</v>
      </c>
      <c r="I152" s="17">
        <v>1099076</v>
      </c>
      <c r="J152" s="17">
        <v>1680768</v>
      </c>
      <c r="K152" s="17">
        <v>0</v>
      </c>
      <c r="L152" s="17">
        <v>0</v>
      </c>
      <c r="M152" s="17">
        <v>0</v>
      </c>
      <c r="N152" s="17">
        <v>0</v>
      </c>
      <c r="O152" s="17">
        <v>0</v>
      </c>
      <c r="P152" s="17">
        <v>1240005</v>
      </c>
      <c r="Q152" s="17">
        <v>0</v>
      </c>
      <c r="R152" s="17">
        <v>114281</v>
      </c>
      <c r="S152" s="17">
        <v>11625</v>
      </c>
      <c r="T152" s="17">
        <v>4850</v>
      </c>
      <c r="U152" s="17">
        <v>44933</v>
      </c>
      <c r="V152" s="17">
        <v>9838</v>
      </c>
      <c r="W152" s="17">
        <v>0</v>
      </c>
      <c r="X152" s="17">
        <v>84418</v>
      </c>
      <c r="Y152" s="17">
        <v>0</v>
      </c>
      <c r="Z152" s="17">
        <v>0</v>
      </c>
      <c r="AA152" s="17">
        <v>11226114</v>
      </c>
      <c r="AB152" s="17">
        <v>0</v>
      </c>
    </row>
    <row r="153" spans="1:28" x14ac:dyDescent="0.3">
      <c r="A153" s="15" t="s">
        <v>299</v>
      </c>
      <c r="B153" s="14" t="s">
        <v>300</v>
      </c>
      <c r="C153" s="14">
        <v>1</v>
      </c>
      <c r="D153" s="14">
        <v>0</v>
      </c>
      <c r="E153" s="17">
        <v>31751481</v>
      </c>
      <c r="F153" s="17">
        <v>673760</v>
      </c>
      <c r="G153" s="17">
        <v>0</v>
      </c>
      <c r="H153" s="17">
        <v>0</v>
      </c>
      <c r="I153" s="17">
        <v>3012930</v>
      </c>
      <c r="J153" s="17">
        <v>4224541</v>
      </c>
      <c r="K153" s="17">
        <v>0</v>
      </c>
      <c r="L153" s="17">
        <v>0</v>
      </c>
      <c r="M153" s="17">
        <v>0</v>
      </c>
      <c r="N153" s="17">
        <v>0</v>
      </c>
      <c r="O153" s="17">
        <v>0</v>
      </c>
      <c r="P153" s="17">
        <v>2393447</v>
      </c>
      <c r="Q153" s="17">
        <v>518344</v>
      </c>
      <c r="R153" s="17">
        <v>1360796</v>
      </c>
      <c r="S153" s="17">
        <v>48146</v>
      </c>
      <c r="T153" s="17">
        <v>14354</v>
      </c>
      <c r="U153" s="17">
        <v>174226</v>
      </c>
      <c r="V153" s="17">
        <v>67357</v>
      </c>
      <c r="W153" s="17">
        <v>0</v>
      </c>
      <c r="X153" s="17">
        <v>1068649</v>
      </c>
      <c r="Y153" s="17">
        <v>0</v>
      </c>
      <c r="Z153" s="17">
        <v>0</v>
      </c>
      <c r="AA153" s="17">
        <v>45308031</v>
      </c>
      <c r="AB153" s="17">
        <v>0</v>
      </c>
    </row>
    <row r="154" spans="1:28" x14ac:dyDescent="0.3">
      <c r="A154" s="15" t="s">
        <v>301</v>
      </c>
      <c r="B154" s="14" t="s">
        <v>302</v>
      </c>
      <c r="C154" s="14">
        <v>1</v>
      </c>
      <c r="D154" s="14">
        <v>0</v>
      </c>
      <c r="E154" s="17">
        <v>24419984</v>
      </c>
      <c r="F154" s="17">
        <v>0</v>
      </c>
      <c r="G154" s="17">
        <v>0</v>
      </c>
      <c r="H154" s="17">
        <v>5662</v>
      </c>
      <c r="I154" s="17">
        <v>5050763</v>
      </c>
      <c r="J154" s="17">
        <v>6943112</v>
      </c>
      <c r="K154" s="17">
        <v>0</v>
      </c>
      <c r="L154" s="17">
        <v>0</v>
      </c>
      <c r="M154" s="17">
        <v>0</v>
      </c>
      <c r="N154" s="17">
        <v>0</v>
      </c>
      <c r="O154" s="17">
        <v>0</v>
      </c>
      <c r="P154" s="17">
        <v>2614805</v>
      </c>
      <c r="Q154" s="17">
        <v>940239</v>
      </c>
      <c r="R154" s="17">
        <v>1199056</v>
      </c>
      <c r="S154" s="17">
        <v>93176</v>
      </c>
      <c r="T154" s="17">
        <v>38875</v>
      </c>
      <c r="U154" s="17">
        <v>350374</v>
      </c>
      <c r="V154" s="17">
        <v>102808</v>
      </c>
      <c r="W154" s="17">
        <v>0</v>
      </c>
      <c r="X154" s="17">
        <v>999000</v>
      </c>
      <c r="Y154" s="17">
        <v>0</v>
      </c>
      <c r="Z154" s="17">
        <v>0</v>
      </c>
      <c r="AA154" s="17">
        <v>42757854</v>
      </c>
      <c r="AB154" s="17">
        <v>0</v>
      </c>
    </row>
    <row r="155" spans="1:28" x14ac:dyDescent="0.3">
      <c r="A155" s="15" t="s">
        <v>303</v>
      </c>
      <c r="B155" s="14" t="s">
        <v>304</v>
      </c>
      <c r="C155" s="14">
        <v>1</v>
      </c>
      <c r="D155" s="14">
        <v>0</v>
      </c>
      <c r="E155" s="17">
        <v>10550836</v>
      </c>
      <c r="F155" s="17">
        <v>0</v>
      </c>
      <c r="G155" s="17">
        <v>0</v>
      </c>
      <c r="H155" s="17">
        <v>0</v>
      </c>
      <c r="I155" s="17">
        <v>1315342</v>
      </c>
      <c r="J155" s="17">
        <v>2280745</v>
      </c>
      <c r="K155" s="17">
        <v>0</v>
      </c>
      <c r="L155" s="17">
        <v>0</v>
      </c>
      <c r="M155" s="17">
        <v>0</v>
      </c>
      <c r="N155" s="17">
        <v>0</v>
      </c>
      <c r="O155" s="17">
        <v>0</v>
      </c>
      <c r="P155" s="17">
        <v>1229069</v>
      </c>
      <c r="Q155" s="17">
        <v>169678</v>
      </c>
      <c r="R155" s="17">
        <v>477005</v>
      </c>
      <c r="S155" s="17">
        <v>18950</v>
      </c>
      <c r="T155" s="17">
        <v>7906</v>
      </c>
      <c r="U155" s="17">
        <v>76308</v>
      </c>
      <c r="V155" s="17">
        <v>22715</v>
      </c>
      <c r="W155" s="17">
        <v>0</v>
      </c>
      <c r="X155" s="17">
        <v>180158</v>
      </c>
      <c r="Y155" s="17">
        <v>0</v>
      </c>
      <c r="Z155" s="17">
        <v>0</v>
      </c>
      <c r="AA155" s="17">
        <v>16328712</v>
      </c>
      <c r="AB155" s="17">
        <v>0</v>
      </c>
    </row>
    <row r="156" spans="1:28" x14ac:dyDescent="0.3">
      <c r="A156" s="15" t="s">
        <v>305</v>
      </c>
      <c r="B156" s="14" t="s">
        <v>306</v>
      </c>
      <c r="C156" s="14">
        <v>1</v>
      </c>
      <c r="D156" s="14">
        <v>0</v>
      </c>
      <c r="E156" s="17">
        <v>5362687</v>
      </c>
      <c r="F156" s="17">
        <v>0</v>
      </c>
      <c r="G156" s="17">
        <v>0</v>
      </c>
      <c r="H156" s="17">
        <v>0</v>
      </c>
      <c r="I156" s="17">
        <v>1002443</v>
      </c>
      <c r="J156" s="17">
        <v>510332</v>
      </c>
      <c r="K156" s="17">
        <v>0</v>
      </c>
      <c r="L156" s="17">
        <v>0</v>
      </c>
      <c r="M156" s="17">
        <v>0</v>
      </c>
      <c r="N156" s="17">
        <v>0</v>
      </c>
      <c r="O156" s="17">
        <v>0</v>
      </c>
      <c r="P156" s="17">
        <v>624624</v>
      </c>
      <c r="Q156" s="17">
        <v>157750</v>
      </c>
      <c r="R156" s="17">
        <v>158459</v>
      </c>
      <c r="S156" s="17">
        <v>8105</v>
      </c>
      <c r="T156" s="17">
        <v>3381</v>
      </c>
      <c r="U156" s="17">
        <v>33436</v>
      </c>
      <c r="V156" s="17">
        <v>9073</v>
      </c>
      <c r="W156" s="17">
        <v>0</v>
      </c>
      <c r="X156" s="17">
        <v>81245</v>
      </c>
      <c r="Y156" s="17">
        <v>0</v>
      </c>
      <c r="Z156" s="17">
        <v>0</v>
      </c>
      <c r="AA156" s="17">
        <v>7951535</v>
      </c>
      <c r="AB156" s="17">
        <v>0</v>
      </c>
    </row>
    <row r="157" spans="1:28" x14ac:dyDescent="0.3">
      <c r="A157" s="15" t="s">
        <v>307</v>
      </c>
      <c r="B157" s="14" t="s">
        <v>308</v>
      </c>
      <c r="C157" s="14">
        <v>1</v>
      </c>
      <c r="D157" s="14">
        <v>0</v>
      </c>
      <c r="E157" s="17">
        <v>16654718</v>
      </c>
      <c r="F157" s="17">
        <v>0</v>
      </c>
      <c r="G157" s="17">
        <v>0</v>
      </c>
      <c r="H157" s="17">
        <v>0</v>
      </c>
      <c r="I157" s="17">
        <v>3409282</v>
      </c>
      <c r="J157" s="17">
        <v>3416116</v>
      </c>
      <c r="K157" s="17">
        <v>0</v>
      </c>
      <c r="L157" s="17">
        <v>0</v>
      </c>
      <c r="M157" s="17">
        <v>0</v>
      </c>
      <c r="N157" s="17">
        <v>0</v>
      </c>
      <c r="O157" s="17">
        <v>0</v>
      </c>
      <c r="P157" s="17">
        <v>2501484</v>
      </c>
      <c r="Q157" s="17">
        <v>883504</v>
      </c>
      <c r="R157" s="17">
        <v>653081</v>
      </c>
      <c r="S157" s="17">
        <v>74646</v>
      </c>
      <c r="T157" s="17">
        <v>30355</v>
      </c>
      <c r="U157" s="17">
        <v>302609</v>
      </c>
      <c r="V157" s="17">
        <v>72957</v>
      </c>
      <c r="W157" s="17">
        <v>0</v>
      </c>
      <c r="X157" s="17">
        <v>912600</v>
      </c>
      <c r="Y157" s="17">
        <v>0</v>
      </c>
      <c r="Z157" s="17">
        <v>0</v>
      </c>
      <c r="AA157" s="17">
        <v>28911352</v>
      </c>
      <c r="AB157" s="17">
        <v>0</v>
      </c>
    </row>
    <row r="158" spans="1:28" x14ac:dyDescent="0.3">
      <c r="A158" s="15" t="s">
        <v>309</v>
      </c>
      <c r="B158" s="14" t="s">
        <v>310</v>
      </c>
      <c r="C158" s="14">
        <v>1</v>
      </c>
      <c r="D158" s="14">
        <v>0</v>
      </c>
      <c r="E158" s="17">
        <v>14236668</v>
      </c>
      <c r="F158" s="17">
        <v>70150</v>
      </c>
      <c r="G158" s="17">
        <v>0</v>
      </c>
      <c r="H158" s="17">
        <v>0</v>
      </c>
      <c r="I158" s="17">
        <v>602597</v>
      </c>
      <c r="J158" s="17">
        <v>1427337</v>
      </c>
      <c r="K158" s="17">
        <v>0</v>
      </c>
      <c r="L158" s="17">
        <v>0</v>
      </c>
      <c r="M158" s="17">
        <v>0</v>
      </c>
      <c r="N158" s="17">
        <v>0</v>
      </c>
      <c r="O158" s="17">
        <v>0</v>
      </c>
      <c r="P158" s="17">
        <v>1489318</v>
      </c>
      <c r="Q158" s="17">
        <v>83178</v>
      </c>
      <c r="R158" s="17">
        <v>678289</v>
      </c>
      <c r="S158" s="17">
        <v>26335</v>
      </c>
      <c r="T158" s="17">
        <v>10987</v>
      </c>
      <c r="U158" s="17">
        <v>109802</v>
      </c>
      <c r="V158" s="17">
        <v>32589</v>
      </c>
      <c r="W158" s="17">
        <v>0</v>
      </c>
      <c r="X158" s="17">
        <v>260275</v>
      </c>
      <c r="Y158" s="17">
        <v>0</v>
      </c>
      <c r="Z158" s="17">
        <v>0</v>
      </c>
      <c r="AA158" s="17">
        <v>19027525</v>
      </c>
      <c r="AB158" s="17">
        <v>0</v>
      </c>
    </row>
    <row r="159" spans="1:28" x14ac:dyDescent="0.3">
      <c r="A159" s="15" t="s">
        <v>311</v>
      </c>
      <c r="B159" s="14" t="s">
        <v>312</v>
      </c>
      <c r="C159" s="14">
        <v>1</v>
      </c>
      <c r="D159" s="14">
        <v>0</v>
      </c>
      <c r="E159" s="17">
        <v>41658704</v>
      </c>
      <c r="F159" s="17">
        <v>366110</v>
      </c>
      <c r="G159" s="17">
        <v>0</v>
      </c>
      <c r="H159" s="17">
        <v>0</v>
      </c>
      <c r="I159" s="17">
        <v>3909111</v>
      </c>
      <c r="J159" s="17">
        <v>6900735</v>
      </c>
      <c r="K159" s="17">
        <v>0</v>
      </c>
      <c r="L159" s="17">
        <v>0</v>
      </c>
      <c r="M159" s="17">
        <v>0</v>
      </c>
      <c r="N159" s="17">
        <v>0</v>
      </c>
      <c r="O159" s="17">
        <v>0</v>
      </c>
      <c r="P159" s="17">
        <v>4005497</v>
      </c>
      <c r="Q159" s="17">
        <v>529105</v>
      </c>
      <c r="R159" s="17">
        <v>3365957</v>
      </c>
      <c r="S159" s="17">
        <v>163627</v>
      </c>
      <c r="T159" s="17">
        <v>68268</v>
      </c>
      <c r="U159" s="17">
        <v>465185</v>
      </c>
      <c r="V159" s="17">
        <v>169705</v>
      </c>
      <c r="W159" s="17">
        <v>0</v>
      </c>
      <c r="X159" s="17">
        <v>1968361</v>
      </c>
      <c r="Y159" s="17">
        <v>0</v>
      </c>
      <c r="Z159" s="17">
        <v>0</v>
      </c>
      <c r="AA159" s="17">
        <v>63570365</v>
      </c>
      <c r="AB159" s="17">
        <v>0</v>
      </c>
    </row>
    <row r="160" spans="1:28" x14ac:dyDescent="0.3">
      <c r="A160" s="15" t="s">
        <v>313</v>
      </c>
      <c r="B160" s="14" t="s">
        <v>314</v>
      </c>
      <c r="C160" s="14">
        <v>1</v>
      </c>
      <c r="D160" s="14">
        <v>0</v>
      </c>
      <c r="E160" s="17">
        <v>35765384</v>
      </c>
      <c r="F160" s="17">
        <v>0</v>
      </c>
      <c r="G160" s="17">
        <v>0</v>
      </c>
      <c r="H160" s="17">
        <v>0</v>
      </c>
      <c r="I160" s="17">
        <v>4318455</v>
      </c>
      <c r="J160" s="17">
        <v>2873367</v>
      </c>
      <c r="K160" s="17">
        <v>0</v>
      </c>
      <c r="L160" s="17">
        <v>0</v>
      </c>
      <c r="M160" s="17">
        <v>0</v>
      </c>
      <c r="N160" s="17">
        <v>0</v>
      </c>
      <c r="O160" s="17">
        <v>0</v>
      </c>
      <c r="P160" s="17">
        <v>3242668</v>
      </c>
      <c r="Q160" s="17">
        <v>1385219</v>
      </c>
      <c r="R160" s="17">
        <v>1276050</v>
      </c>
      <c r="S160" s="17">
        <v>97835</v>
      </c>
      <c r="T160" s="17">
        <v>38989</v>
      </c>
      <c r="U160" s="17">
        <v>393770</v>
      </c>
      <c r="V160" s="17">
        <v>110003</v>
      </c>
      <c r="W160" s="17">
        <v>0</v>
      </c>
      <c r="X160" s="17">
        <v>643437</v>
      </c>
      <c r="Y160" s="17">
        <v>0</v>
      </c>
      <c r="Z160" s="17">
        <v>0</v>
      </c>
      <c r="AA160" s="17">
        <v>50145177</v>
      </c>
      <c r="AB160" s="17">
        <v>0</v>
      </c>
    </row>
    <row r="161" spans="1:28" x14ac:dyDescent="0.3">
      <c r="A161" s="15" t="s">
        <v>315</v>
      </c>
      <c r="B161" s="14" t="s">
        <v>316</v>
      </c>
      <c r="C161" s="14">
        <v>1</v>
      </c>
      <c r="D161" s="14">
        <v>0</v>
      </c>
      <c r="E161" s="17">
        <v>3934927</v>
      </c>
      <c r="F161" s="17">
        <v>0</v>
      </c>
      <c r="G161" s="17">
        <v>70000</v>
      </c>
      <c r="H161" s="17">
        <v>5488</v>
      </c>
      <c r="I161" s="17">
        <v>406099</v>
      </c>
      <c r="J161" s="17">
        <v>249216</v>
      </c>
      <c r="K161" s="17">
        <v>0</v>
      </c>
      <c r="L161" s="17">
        <v>0</v>
      </c>
      <c r="M161" s="17">
        <v>0</v>
      </c>
      <c r="N161" s="17">
        <v>0</v>
      </c>
      <c r="O161" s="17">
        <v>0</v>
      </c>
      <c r="P161" s="17">
        <v>336055</v>
      </c>
      <c r="Q161" s="17">
        <v>0</v>
      </c>
      <c r="R161" s="17">
        <v>0</v>
      </c>
      <c r="S161" s="17">
        <v>4644</v>
      </c>
      <c r="T161" s="17">
        <v>1937</v>
      </c>
      <c r="U161" s="17">
        <v>17941</v>
      </c>
      <c r="V161" s="17">
        <v>5304</v>
      </c>
      <c r="W161" s="17">
        <v>0</v>
      </c>
      <c r="X161" s="17">
        <v>66424</v>
      </c>
      <c r="Y161" s="17">
        <v>1248</v>
      </c>
      <c r="Z161" s="17">
        <v>0</v>
      </c>
      <c r="AA161" s="17">
        <v>5099283</v>
      </c>
      <c r="AB161" s="17">
        <v>0</v>
      </c>
    </row>
    <row r="162" spans="1:28" x14ac:dyDescent="0.3">
      <c r="A162" s="15" t="s">
        <v>317</v>
      </c>
      <c r="B162" s="14" t="s">
        <v>318</v>
      </c>
      <c r="C162" s="14">
        <v>1</v>
      </c>
      <c r="D162" s="14">
        <v>0</v>
      </c>
      <c r="E162" s="17">
        <v>458194</v>
      </c>
      <c r="F162" s="17">
        <v>0</v>
      </c>
      <c r="G162" s="17">
        <v>170528</v>
      </c>
      <c r="H162" s="17">
        <v>0</v>
      </c>
      <c r="I162" s="17">
        <v>20303</v>
      </c>
      <c r="J162" s="17">
        <v>364</v>
      </c>
      <c r="K162" s="17">
        <v>0</v>
      </c>
      <c r="L162" s="17">
        <v>0</v>
      </c>
      <c r="M162" s="17">
        <v>0</v>
      </c>
      <c r="N162" s="17">
        <v>0</v>
      </c>
      <c r="O162" s="17">
        <v>0</v>
      </c>
      <c r="P162" s="17">
        <v>104346</v>
      </c>
      <c r="Q162" s="17">
        <v>0</v>
      </c>
      <c r="R162" s="17">
        <v>0</v>
      </c>
      <c r="S162" s="17">
        <v>2337</v>
      </c>
      <c r="T162" s="17">
        <v>0</v>
      </c>
      <c r="U162" s="17">
        <v>7282</v>
      </c>
      <c r="V162" s="17">
        <v>0</v>
      </c>
      <c r="W162" s="17">
        <v>0</v>
      </c>
      <c r="X162" s="17">
        <v>8100</v>
      </c>
      <c r="Y162" s="17">
        <v>1555</v>
      </c>
      <c r="Z162" s="17">
        <v>0</v>
      </c>
      <c r="AA162" s="17">
        <v>773009</v>
      </c>
      <c r="AB162" s="17">
        <v>0</v>
      </c>
    </row>
    <row r="163" spans="1:28" x14ac:dyDescent="0.3">
      <c r="A163" s="15" t="s">
        <v>319</v>
      </c>
      <c r="B163" s="14" t="s">
        <v>320</v>
      </c>
      <c r="C163" s="14">
        <v>1</v>
      </c>
      <c r="D163" s="14">
        <v>0</v>
      </c>
      <c r="E163" s="17">
        <v>948616</v>
      </c>
      <c r="F163" s="17">
        <v>0</v>
      </c>
      <c r="G163" s="17">
        <v>285697</v>
      </c>
      <c r="H163" s="17">
        <v>0</v>
      </c>
      <c r="I163" s="17">
        <v>23504</v>
      </c>
      <c r="J163" s="17">
        <v>77300</v>
      </c>
      <c r="K163" s="17">
        <v>0</v>
      </c>
      <c r="L163" s="17">
        <v>0</v>
      </c>
      <c r="M163" s="17">
        <v>0</v>
      </c>
      <c r="N163" s="17">
        <v>0</v>
      </c>
      <c r="O163" s="17">
        <v>0</v>
      </c>
      <c r="P163" s="17">
        <v>106528</v>
      </c>
      <c r="Q163" s="17">
        <v>0</v>
      </c>
      <c r="R163" s="17">
        <v>0</v>
      </c>
      <c r="S163" s="17">
        <v>1618</v>
      </c>
      <c r="T163" s="17">
        <v>675</v>
      </c>
      <c r="U163" s="17">
        <v>6058</v>
      </c>
      <c r="V163" s="17">
        <v>0</v>
      </c>
      <c r="W163" s="17">
        <v>0</v>
      </c>
      <c r="X163" s="17">
        <v>21600</v>
      </c>
      <c r="Y163" s="17">
        <v>0</v>
      </c>
      <c r="Z163" s="17">
        <v>0</v>
      </c>
      <c r="AA163" s="17">
        <v>1471596</v>
      </c>
      <c r="AB163" s="17">
        <v>0</v>
      </c>
    </row>
    <row r="164" spans="1:28" x14ac:dyDescent="0.3">
      <c r="A164" s="15" t="s">
        <v>321</v>
      </c>
      <c r="B164" s="14" t="s">
        <v>322</v>
      </c>
      <c r="C164" s="14">
        <v>1</v>
      </c>
      <c r="D164" s="14">
        <v>0</v>
      </c>
      <c r="E164" s="17">
        <v>8932736</v>
      </c>
      <c r="F164" s="17">
        <v>0</v>
      </c>
      <c r="G164" s="17">
        <v>75884</v>
      </c>
      <c r="H164" s="17">
        <v>0</v>
      </c>
      <c r="I164" s="17">
        <v>739233</v>
      </c>
      <c r="J164" s="17">
        <v>1634186</v>
      </c>
      <c r="K164" s="17">
        <v>0</v>
      </c>
      <c r="L164" s="17">
        <v>0</v>
      </c>
      <c r="M164" s="17">
        <v>0</v>
      </c>
      <c r="N164" s="17">
        <v>0</v>
      </c>
      <c r="O164" s="17">
        <v>0</v>
      </c>
      <c r="P164" s="17">
        <v>966894</v>
      </c>
      <c r="Q164" s="17">
        <v>368681</v>
      </c>
      <c r="R164" s="17">
        <v>0</v>
      </c>
      <c r="S164" s="17">
        <v>10202</v>
      </c>
      <c r="T164" s="17">
        <v>4256</v>
      </c>
      <c r="U164" s="17">
        <v>39261</v>
      </c>
      <c r="V164" s="17">
        <v>13663</v>
      </c>
      <c r="W164" s="17">
        <v>0</v>
      </c>
      <c r="X164" s="17">
        <v>163268</v>
      </c>
      <c r="Y164" s="17">
        <v>0</v>
      </c>
      <c r="Z164" s="17">
        <v>0</v>
      </c>
      <c r="AA164" s="17">
        <v>12948264</v>
      </c>
      <c r="AB164" s="17">
        <v>0</v>
      </c>
    </row>
    <row r="165" spans="1:28" x14ac:dyDescent="0.3">
      <c r="A165" s="15" t="s">
        <v>323</v>
      </c>
      <c r="B165" s="14" t="s">
        <v>324</v>
      </c>
      <c r="C165" s="14">
        <v>1</v>
      </c>
      <c r="D165" s="14">
        <v>0</v>
      </c>
      <c r="E165" s="17">
        <v>331208</v>
      </c>
      <c r="F165" s="17">
        <v>0</v>
      </c>
      <c r="G165" s="17">
        <v>70000</v>
      </c>
      <c r="H165" s="17">
        <v>99</v>
      </c>
      <c r="I165" s="17">
        <v>9475</v>
      </c>
      <c r="J165" s="17">
        <v>86875</v>
      </c>
      <c r="K165" s="17">
        <v>0</v>
      </c>
      <c r="L165" s="17">
        <v>0</v>
      </c>
      <c r="M165" s="17">
        <v>0</v>
      </c>
      <c r="N165" s="17">
        <v>0</v>
      </c>
      <c r="O165" s="17">
        <v>0</v>
      </c>
      <c r="P165" s="17">
        <v>86911</v>
      </c>
      <c r="Q165" s="17">
        <v>0</v>
      </c>
      <c r="R165" s="17">
        <v>0</v>
      </c>
      <c r="S165" s="17">
        <v>1079</v>
      </c>
      <c r="T165" s="17">
        <v>450</v>
      </c>
      <c r="U165" s="17">
        <v>3379</v>
      </c>
      <c r="V165" s="17">
        <v>0</v>
      </c>
      <c r="W165" s="17">
        <v>0</v>
      </c>
      <c r="X165" s="17">
        <v>0</v>
      </c>
      <c r="Y165" s="17">
        <v>0</v>
      </c>
      <c r="Z165" s="17">
        <v>0</v>
      </c>
      <c r="AA165" s="17">
        <v>589476</v>
      </c>
      <c r="AB165" s="17">
        <v>0</v>
      </c>
    </row>
    <row r="166" spans="1:28" x14ac:dyDescent="0.3">
      <c r="A166" s="15" t="s">
        <v>325</v>
      </c>
      <c r="B166" s="14" t="s">
        <v>326</v>
      </c>
      <c r="C166" s="14">
        <v>1</v>
      </c>
      <c r="D166" s="14">
        <v>0</v>
      </c>
      <c r="E166" s="17">
        <v>1908481</v>
      </c>
      <c r="F166" s="17">
        <v>0</v>
      </c>
      <c r="G166" s="17">
        <v>150669</v>
      </c>
      <c r="H166" s="17">
        <v>196</v>
      </c>
      <c r="I166" s="17">
        <v>44403</v>
      </c>
      <c r="J166" s="17">
        <v>447495</v>
      </c>
      <c r="K166" s="17">
        <v>0</v>
      </c>
      <c r="L166" s="17">
        <v>0</v>
      </c>
      <c r="M166" s="17">
        <v>0</v>
      </c>
      <c r="N166" s="17">
        <v>0</v>
      </c>
      <c r="O166" s="17">
        <v>0</v>
      </c>
      <c r="P166" s="17">
        <v>377190</v>
      </c>
      <c r="Q166" s="17">
        <v>19601</v>
      </c>
      <c r="R166" s="17">
        <v>0</v>
      </c>
      <c r="S166" s="17">
        <v>12988</v>
      </c>
      <c r="T166" s="17">
        <v>5418</v>
      </c>
      <c r="U166" s="17">
        <v>37164</v>
      </c>
      <c r="V166" s="17">
        <v>0</v>
      </c>
      <c r="W166" s="17">
        <v>0</v>
      </c>
      <c r="X166" s="17">
        <v>405000</v>
      </c>
      <c r="Y166" s="17">
        <v>0</v>
      </c>
      <c r="Z166" s="17">
        <v>0</v>
      </c>
      <c r="AA166" s="17">
        <v>3408605</v>
      </c>
      <c r="AB166" s="17">
        <v>0</v>
      </c>
    </row>
    <row r="167" spans="1:28" x14ac:dyDescent="0.3">
      <c r="A167" s="15" t="s">
        <v>327</v>
      </c>
      <c r="B167" s="14" t="s">
        <v>328</v>
      </c>
      <c r="C167" s="14">
        <v>1</v>
      </c>
      <c r="D167" s="14">
        <v>0</v>
      </c>
      <c r="E167" s="17">
        <v>797255</v>
      </c>
      <c r="F167" s="17">
        <v>0</v>
      </c>
      <c r="G167" s="17">
        <v>181474</v>
      </c>
      <c r="H167" s="17">
        <v>106</v>
      </c>
      <c r="I167" s="17">
        <v>27118</v>
      </c>
      <c r="J167" s="17">
        <v>49048</v>
      </c>
      <c r="K167" s="17">
        <v>0</v>
      </c>
      <c r="L167" s="17">
        <v>0</v>
      </c>
      <c r="M167" s="17">
        <v>0</v>
      </c>
      <c r="N167" s="17">
        <v>0</v>
      </c>
      <c r="O167" s="17">
        <v>0</v>
      </c>
      <c r="P167" s="17">
        <v>82476</v>
      </c>
      <c r="Q167" s="17">
        <v>0</v>
      </c>
      <c r="R167" s="17">
        <v>9193</v>
      </c>
      <c r="S167" s="17">
        <v>3041</v>
      </c>
      <c r="T167" s="17">
        <v>1268</v>
      </c>
      <c r="U167" s="17">
        <v>10893</v>
      </c>
      <c r="V167" s="17">
        <v>0</v>
      </c>
      <c r="W167" s="17">
        <v>0</v>
      </c>
      <c r="X167" s="17">
        <v>0</v>
      </c>
      <c r="Y167" s="17">
        <v>0</v>
      </c>
      <c r="Z167" s="17">
        <v>0</v>
      </c>
      <c r="AA167" s="17">
        <v>1161872</v>
      </c>
      <c r="AB167" s="17">
        <v>0</v>
      </c>
    </row>
    <row r="168" spans="1:28" x14ac:dyDescent="0.3">
      <c r="A168" s="15" t="s">
        <v>329</v>
      </c>
      <c r="B168" s="14" t="s">
        <v>330</v>
      </c>
      <c r="C168" s="14">
        <v>1</v>
      </c>
      <c r="D168" s="14">
        <v>0</v>
      </c>
      <c r="E168" s="17">
        <v>5807375</v>
      </c>
      <c r="F168" s="17">
        <v>0</v>
      </c>
      <c r="G168" s="17">
        <v>247326</v>
      </c>
      <c r="H168" s="17">
        <v>0</v>
      </c>
      <c r="I168" s="17">
        <v>456697</v>
      </c>
      <c r="J168" s="17">
        <v>1031161</v>
      </c>
      <c r="K168" s="17">
        <v>171105</v>
      </c>
      <c r="L168" s="17">
        <v>0</v>
      </c>
      <c r="M168" s="17">
        <v>0</v>
      </c>
      <c r="N168" s="17">
        <v>0</v>
      </c>
      <c r="O168" s="17">
        <v>0</v>
      </c>
      <c r="P168" s="17">
        <v>228981</v>
      </c>
      <c r="Q168" s="17">
        <v>1833</v>
      </c>
      <c r="R168" s="17">
        <v>0</v>
      </c>
      <c r="S168" s="17">
        <v>11865</v>
      </c>
      <c r="T168" s="17">
        <v>3718</v>
      </c>
      <c r="U168" s="17">
        <v>44096</v>
      </c>
      <c r="V168" s="17">
        <v>1706</v>
      </c>
      <c r="W168" s="17">
        <v>0</v>
      </c>
      <c r="X168" s="17">
        <v>189000</v>
      </c>
      <c r="Y168" s="17">
        <v>0</v>
      </c>
      <c r="Z168" s="17">
        <v>0</v>
      </c>
      <c r="AA168" s="17">
        <v>8194863</v>
      </c>
      <c r="AB168" s="17">
        <v>0</v>
      </c>
    </row>
    <row r="169" spans="1:28" x14ac:dyDescent="0.3">
      <c r="A169" s="15" t="s">
        <v>331</v>
      </c>
      <c r="B169" s="14" t="s">
        <v>332</v>
      </c>
      <c r="C169" s="14">
        <v>1</v>
      </c>
      <c r="D169" s="14">
        <v>0</v>
      </c>
      <c r="E169" s="17">
        <v>1833264</v>
      </c>
      <c r="F169" s="17">
        <v>0</v>
      </c>
      <c r="G169" s="17">
        <v>127909</v>
      </c>
      <c r="H169" s="17">
        <v>252</v>
      </c>
      <c r="I169" s="17">
        <v>137576</v>
      </c>
      <c r="J169" s="17">
        <v>377799</v>
      </c>
      <c r="K169" s="17">
        <v>0</v>
      </c>
      <c r="L169" s="17">
        <v>0</v>
      </c>
      <c r="M169" s="17">
        <v>0</v>
      </c>
      <c r="N169" s="17">
        <v>0</v>
      </c>
      <c r="O169" s="17">
        <v>0</v>
      </c>
      <c r="P169" s="17">
        <v>168367</v>
      </c>
      <c r="Q169" s="17">
        <v>36035</v>
      </c>
      <c r="R169" s="17">
        <v>157357</v>
      </c>
      <c r="S169" s="17">
        <v>28</v>
      </c>
      <c r="T169" s="17">
        <v>35</v>
      </c>
      <c r="U169" s="17">
        <v>4968</v>
      </c>
      <c r="V169" s="17">
        <v>0</v>
      </c>
      <c r="W169" s="17">
        <v>0</v>
      </c>
      <c r="X169" s="17">
        <v>25138</v>
      </c>
      <c r="Y169" s="17">
        <v>0</v>
      </c>
      <c r="Z169" s="17">
        <v>0</v>
      </c>
      <c r="AA169" s="17">
        <v>2868728</v>
      </c>
      <c r="AB169" s="17">
        <v>0</v>
      </c>
    </row>
    <row r="170" spans="1:28" x14ac:dyDescent="0.3">
      <c r="A170" s="15" t="s">
        <v>333</v>
      </c>
      <c r="B170" s="14" t="s">
        <v>334</v>
      </c>
      <c r="C170" s="14">
        <v>1</v>
      </c>
      <c r="D170" s="14">
        <v>1</v>
      </c>
      <c r="E170" s="17">
        <v>4680099</v>
      </c>
      <c r="F170" s="17">
        <v>0</v>
      </c>
      <c r="G170" s="17">
        <v>209232</v>
      </c>
      <c r="H170" s="17">
        <v>0</v>
      </c>
      <c r="I170" s="17">
        <v>310770</v>
      </c>
      <c r="J170" s="17">
        <v>182738</v>
      </c>
      <c r="K170" s="17">
        <v>0</v>
      </c>
      <c r="L170" s="17">
        <v>657839</v>
      </c>
      <c r="M170" s="17">
        <v>0</v>
      </c>
      <c r="N170" s="17">
        <v>0</v>
      </c>
      <c r="O170" s="17">
        <v>0</v>
      </c>
      <c r="P170" s="17">
        <v>528079</v>
      </c>
      <c r="Q170" s="17">
        <v>79256</v>
      </c>
      <c r="R170" s="17">
        <v>0</v>
      </c>
      <c r="S170" s="17">
        <v>6397</v>
      </c>
      <c r="T170" s="17">
        <v>2668</v>
      </c>
      <c r="U170" s="17">
        <v>24407</v>
      </c>
      <c r="V170" s="17">
        <v>3256</v>
      </c>
      <c r="W170" s="17">
        <v>0</v>
      </c>
      <c r="X170" s="17">
        <v>166743</v>
      </c>
      <c r="Y170" s="17">
        <v>3796</v>
      </c>
      <c r="Z170" s="17">
        <v>0</v>
      </c>
      <c r="AA170" s="17">
        <v>6855280</v>
      </c>
      <c r="AB170" s="17">
        <v>0</v>
      </c>
    </row>
    <row r="171" spans="1:28" x14ac:dyDescent="0.3">
      <c r="A171" s="15" t="s">
        <v>335</v>
      </c>
      <c r="B171" s="14" t="s">
        <v>336</v>
      </c>
      <c r="C171" s="14">
        <v>1</v>
      </c>
      <c r="D171" s="14">
        <v>0</v>
      </c>
      <c r="E171" s="17">
        <v>7145143</v>
      </c>
      <c r="F171" s="17">
        <v>0</v>
      </c>
      <c r="G171" s="17">
        <v>0</v>
      </c>
      <c r="H171" s="17">
        <v>0</v>
      </c>
      <c r="I171" s="17">
        <v>609006</v>
      </c>
      <c r="J171" s="17">
        <v>622344</v>
      </c>
      <c r="K171" s="17">
        <v>0</v>
      </c>
      <c r="L171" s="17">
        <v>0</v>
      </c>
      <c r="M171" s="17">
        <v>0</v>
      </c>
      <c r="N171" s="17">
        <v>0</v>
      </c>
      <c r="O171" s="17">
        <v>0</v>
      </c>
      <c r="P171" s="17">
        <v>955993</v>
      </c>
      <c r="Q171" s="17">
        <v>0</v>
      </c>
      <c r="R171" s="17">
        <v>0</v>
      </c>
      <c r="S171" s="17">
        <v>10711</v>
      </c>
      <c r="T171" s="17">
        <v>4468</v>
      </c>
      <c r="U171" s="17">
        <v>42057</v>
      </c>
      <c r="V171" s="17">
        <v>9240</v>
      </c>
      <c r="W171" s="17">
        <v>0</v>
      </c>
      <c r="X171" s="17">
        <v>97907</v>
      </c>
      <c r="Y171" s="17">
        <v>0</v>
      </c>
      <c r="Z171" s="17">
        <v>0</v>
      </c>
      <c r="AA171" s="17">
        <v>9496869</v>
      </c>
      <c r="AB171" s="17">
        <v>0</v>
      </c>
    </row>
    <row r="172" spans="1:28" x14ac:dyDescent="0.3">
      <c r="A172" s="15" t="s">
        <v>337</v>
      </c>
      <c r="B172" s="14" t="s">
        <v>338</v>
      </c>
      <c r="C172" s="14">
        <v>1</v>
      </c>
      <c r="D172" s="14">
        <v>0</v>
      </c>
      <c r="E172" s="17">
        <v>5679010</v>
      </c>
      <c r="F172" s="17">
        <v>0</v>
      </c>
      <c r="G172" s="17">
        <v>0</v>
      </c>
      <c r="H172" s="17">
        <v>0</v>
      </c>
      <c r="I172" s="17">
        <v>642123</v>
      </c>
      <c r="J172" s="17">
        <v>1045892</v>
      </c>
      <c r="K172" s="17">
        <v>0</v>
      </c>
      <c r="L172" s="17">
        <v>0</v>
      </c>
      <c r="M172" s="17">
        <v>0</v>
      </c>
      <c r="N172" s="17">
        <v>0</v>
      </c>
      <c r="O172" s="17">
        <v>0</v>
      </c>
      <c r="P172" s="17">
        <v>792105</v>
      </c>
      <c r="Q172" s="17">
        <v>0</v>
      </c>
      <c r="R172" s="17">
        <v>0</v>
      </c>
      <c r="S172" s="17">
        <v>4310</v>
      </c>
      <c r="T172" s="17">
        <v>2900</v>
      </c>
      <c r="U172" s="17">
        <v>21720</v>
      </c>
      <c r="V172" s="17">
        <v>7226</v>
      </c>
      <c r="W172" s="17">
        <v>0</v>
      </c>
      <c r="X172" s="17">
        <v>264663</v>
      </c>
      <c r="Y172" s="17">
        <v>0</v>
      </c>
      <c r="Z172" s="17">
        <v>0</v>
      </c>
      <c r="AA172" s="17">
        <v>8459949</v>
      </c>
      <c r="AB172" s="17">
        <v>0</v>
      </c>
    </row>
    <row r="173" spans="1:28" x14ac:dyDescent="0.3">
      <c r="A173" s="15" t="s">
        <v>339</v>
      </c>
      <c r="B173" s="14" t="s">
        <v>340</v>
      </c>
      <c r="C173" s="14">
        <v>1</v>
      </c>
      <c r="D173" s="14">
        <v>0</v>
      </c>
      <c r="E173" s="17">
        <v>20299594</v>
      </c>
      <c r="F173" s="17">
        <v>0</v>
      </c>
      <c r="G173" s="17">
        <v>0</v>
      </c>
      <c r="H173" s="17">
        <v>0</v>
      </c>
      <c r="I173" s="17">
        <v>1358467</v>
      </c>
      <c r="J173" s="17">
        <v>4211526</v>
      </c>
      <c r="K173" s="17">
        <v>0</v>
      </c>
      <c r="L173" s="17">
        <v>0</v>
      </c>
      <c r="M173" s="17">
        <v>0</v>
      </c>
      <c r="N173" s="17">
        <v>0</v>
      </c>
      <c r="O173" s="17">
        <v>0</v>
      </c>
      <c r="P173" s="17">
        <v>3058664</v>
      </c>
      <c r="Q173" s="17">
        <v>175156</v>
      </c>
      <c r="R173" s="17">
        <v>98255</v>
      </c>
      <c r="S173" s="17">
        <v>20268</v>
      </c>
      <c r="T173" s="17">
        <v>8456</v>
      </c>
      <c r="U173" s="17">
        <v>77764</v>
      </c>
      <c r="V173" s="17">
        <v>30222</v>
      </c>
      <c r="W173" s="17">
        <v>0</v>
      </c>
      <c r="X173" s="17">
        <v>152513</v>
      </c>
      <c r="Y173" s="17">
        <v>32260</v>
      </c>
      <c r="Z173" s="17">
        <v>0</v>
      </c>
      <c r="AA173" s="17">
        <v>29523145</v>
      </c>
      <c r="AB173" s="17">
        <v>0</v>
      </c>
    </row>
    <row r="174" spans="1:28" x14ac:dyDescent="0.3">
      <c r="A174" s="15" t="s">
        <v>341</v>
      </c>
      <c r="B174" s="14" t="s">
        <v>342</v>
      </c>
      <c r="C174" s="14">
        <v>1</v>
      </c>
      <c r="D174" s="14">
        <v>0</v>
      </c>
      <c r="E174" s="17">
        <v>7136691</v>
      </c>
      <c r="F174" s="17">
        <v>0</v>
      </c>
      <c r="G174" s="17">
        <v>227664</v>
      </c>
      <c r="H174" s="17">
        <v>1003</v>
      </c>
      <c r="I174" s="17">
        <v>510604</v>
      </c>
      <c r="J174" s="17">
        <v>731002</v>
      </c>
      <c r="K174" s="17">
        <v>0</v>
      </c>
      <c r="L174" s="17">
        <v>0</v>
      </c>
      <c r="M174" s="17">
        <v>0</v>
      </c>
      <c r="N174" s="17">
        <v>0</v>
      </c>
      <c r="O174" s="17">
        <v>0</v>
      </c>
      <c r="P174" s="17">
        <v>477159</v>
      </c>
      <c r="Q174" s="17">
        <v>0</v>
      </c>
      <c r="R174" s="17">
        <v>3207</v>
      </c>
      <c r="S174" s="17">
        <v>17302</v>
      </c>
      <c r="T174" s="17">
        <v>7218</v>
      </c>
      <c r="U174" s="17">
        <v>68328</v>
      </c>
      <c r="V174" s="17">
        <v>280</v>
      </c>
      <c r="W174" s="17">
        <v>0</v>
      </c>
      <c r="X174" s="17">
        <v>245700</v>
      </c>
      <c r="Y174" s="17">
        <v>0</v>
      </c>
      <c r="Z174" s="17">
        <v>0</v>
      </c>
      <c r="AA174" s="17">
        <v>9426158</v>
      </c>
      <c r="AB174" s="17">
        <v>0</v>
      </c>
    </row>
    <row r="175" spans="1:28" x14ac:dyDescent="0.3">
      <c r="A175" s="15" t="s">
        <v>343</v>
      </c>
      <c r="B175" s="14" t="s">
        <v>344</v>
      </c>
      <c r="C175" s="14">
        <v>1</v>
      </c>
      <c r="D175" s="14">
        <v>0</v>
      </c>
      <c r="E175" s="17">
        <v>26709463</v>
      </c>
      <c r="F175" s="17">
        <v>0</v>
      </c>
      <c r="G175" s="17">
        <v>0</v>
      </c>
      <c r="H175" s="17">
        <v>0</v>
      </c>
      <c r="I175" s="17">
        <v>2119504</v>
      </c>
      <c r="J175" s="17">
        <v>3718585</v>
      </c>
      <c r="K175" s="17">
        <v>0</v>
      </c>
      <c r="L175" s="17">
        <v>0</v>
      </c>
      <c r="M175" s="17">
        <v>0</v>
      </c>
      <c r="N175" s="17">
        <v>0</v>
      </c>
      <c r="O175" s="17">
        <v>0</v>
      </c>
      <c r="P175" s="17">
        <v>4093171</v>
      </c>
      <c r="Q175" s="17">
        <v>1021786</v>
      </c>
      <c r="R175" s="17">
        <v>210746</v>
      </c>
      <c r="S175" s="17">
        <v>32357</v>
      </c>
      <c r="T175" s="17">
        <v>13500</v>
      </c>
      <c r="U175" s="17">
        <v>126112</v>
      </c>
      <c r="V175" s="17">
        <v>42654</v>
      </c>
      <c r="W175" s="17">
        <v>0</v>
      </c>
      <c r="X175" s="17">
        <v>490300</v>
      </c>
      <c r="Y175" s="17">
        <v>0</v>
      </c>
      <c r="Z175" s="17">
        <v>0</v>
      </c>
      <c r="AA175" s="17">
        <v>38578178</v>
      </c>
      <c r="AB175" s="17">
        <v>0</v>
      </c>
    </row>
    <row r="176" spans="1:28" x14ac:dyDescent="0.3">
      <c r="A176" s="15" t="s">
        <v>345</v>
      </c>
      <c r="B176" s="14" t="s">
        <v>346</v>
      </c>
      <c r="C176" s="14">
        <v>1</v>
      </c>
      <c r="D176" s="14">
        <v>0</v>
      </c>
      <c r="E176" s="17">
        <v>10152381</v>
      </c>
      <c r="F176" s="17">
        <v>0</v>
      </c>
      <c r="G176" s="17">
        <v>0</v>
      </c>
      <c r="H176" s="17">
        <v>0</v>
      </c>
      <c r="I176" s="17">
        <v>1043871</v>
      </c>
      <c r="J176" s="17">
        <v>2254163</v>
      </c>
      <c r="K176" s="17">
        <v>0</v>
      </c>
      <c r="L176" s="17">
        <v>0</v>
      </c>
      <c r="M176" s="17">
        <v>0</v>
      </c>
      <c r="N176" s="17">
        <v>0</v>
      </c>
      <c r="O176" s="17">
        <v>0</v>
      </c>
      <c r="P176" s="17">
        <v>1818677</v>
      </c>
      <c r="Q176" s="17">
        <v>154184</v>
      </c>
      <c r="R176" s="17">
        <v>0</v>
      </c>
      <c r="S176" s="17">
        <v>10981</v>
      </c>
      <c r="T176" s="17">
        <v>4581</v>
      </c>
      <c r="U176" s="17">
        <v>41416</v>
      </c>
      <c r="V176" s="17">
        <v>15504</v>
      </c>
      <c r="W176" s="17">
        <v>0</v>
      </c>
      <c r="X176" s="17">
        <v>245060</v>
      </c>
      <c r="Y176" s="17">
        <v>0</v>
      </c>
      <c r="Z176" s="17">
        <v>0</v>
      </c>
      <c r="AA176" s="17">
        <v>15740818</v>
      </c>
      <c r="AB176" s="17">
        <v>0</v>
      </c>
    </row>
    <row r="177" spans="1:28" x14ac:dyDescent="0.3">
      <c r="A177" s="15" t="s">
        <v>347</v>
      </c>
      <c r="B177" s="14" t="s">
        <v>348</v>
      </c>
      <c r="C177" s="14">
        <v>1</v>
      </c>
      <c r="D177" s="14">
        <v>0</v>
      </c>
      <c r="E177" s="17">
        <v>3712520</v>
      </c>
      <c r="F177" s="17">
        <v>0</v>
      </c>
      <c r="G177" s="17">
        <v>88986</v>
      </c>
      <c r="H177" s="17">
        <v>0</v>
      </c>
      <c r="I177" s="17">
        <v>352443</v>
      </c>
      <c r="J177" s="17">
        <v>957491</v>
      </c>
      <c r="K177" s="17">
        <v>0</v>
      </c>
      <c r="L177" s="17">
        <v>0</v>
      </c>
      <c r="M177" s="17">
        <v>0</v>
      </c>
      <c r="N177" s="17">
        <v>0</v>
      </c>
      <c r="O177" s="17">
        <v>0</v>
      </c>
      <c r="P177" s="17">
        <v>820409</v>
      </c>
      <c r="Q177" s="17">
        <v>2484</v>
      </c>
      <c r="R177" s="17">
        <v>0</v>
      </c>
      <c r="S177" s="17">
        <v>3895</v>
      </c>
      <c r="T177" s="17">
        <v>1625</v>
      </c>
      <c r="U177" s="17">
        <v>14796</v>
      </c>
      <c r="V177" s="17">
        <v>4078</v>
      </c>
      <c r="W177" s="17">
        <v>0</v>
      </c>
      <c r="X177" s="17">
        <v>41103</v>
      </c>
      <c r="Y177" s="17">
        <v>0</v>
      </c>
      <c r="Z177" s="17">
        <v>0</v>
      </c>
      <c r="AA177" s="17">
        <v>5999830</v>
      </c>
      <c r="AB177" s="17">
        <v>0</v>
      </c>
    </row>
    <row r="178" spans="1:28" x14ac:dyDescent="0.3">
      <c r="A178" s="15" t="s">
        <v>349</v>
      </c>
      <c r="B178" s="14" t="s">
        <v>350</v>
      </c>
      <c r="C178" s="14">
        <v>1</v>
      </c>
      <c r="D178" s="14">
        <v>0</v>
      </c>
      <c r="E178" s="17">
        <v>1088183</v>
      </c>
      <c r="F178" s="17">
        <v>0</v>
      </c>
      <c r="G178" s="17">
        <v>142853</v>
      </c>
      <c r="H178" s="17">
        <v>0</v>
      </c>
      <c r="I178" s="17">
        <v>110329</v>
      </c>
      <c r="J178" s="17">
        <v>256388</v>
      </c>
      <c r="K178" s="17">
        <v>0</v>
      </c>
      <c r="L178" s="17">
        <v>0</v>
      </c>
      <c r="M178" s="17">
        <v>0</v>
      </c>
      <c r="N178" s="17">
        <v>0</v>
      </c>
      <c r="O178" s="17">
        <v>0</v>
      </c>
      <c r="P178" s="17">
        <v>96257</v>
      </c>
      <c r="Q178" s="17">
        <v>0</v>
      </c>
      <c r="R178" s="17">
        <v>0</v>
      </c>
      <c r="S178" s="17">
        <v>1663</v>
      </c>
      <c r="T178" s="17">
        <v>693</v>
      </c>
      <c r="U178" s="17">
        <v>7689</v>
      </c>
      <c r="V178" s="17">
        <v>0</v>
      </c>
      <c r="W178" s="17">
        <v>0</v>
      </c>
      <c r="X178" s="17">
        <v>0</v>
      </c>
      <c r="Y178" s="17">
        <v>845</v>
      </c>
      <c r="Z178" s="17">
        <v>0</v>
      </c>
      <c r="AA178" s="17">
        <v>1704900</v>
      </c>
      <c r="AB178" s="17">
        <v>0</v>
      </c>
    </row>
    <row r="179" spans="1:28" x14ac:dyDescent="0.3">
      <c r="A179" s="15" t="s">
        <v>351</v>
      </c>
      <c r="B179" s="14" t="s">
        <v>352</v>
      </c>
      <c r="C179" s="14">
        <v>1</v>
      </c>
      <c r="D179" s="14">
        <v>0</v>
      </c>
      <c r="E179" s="17">
        <v>31493846</v>
      </c>
      <c r="F179" s="17">
        <v>0</v>
      </c>
      <c r="G179" s="17">
        <v>0</v>
      </c>
      <c r="H179" s="17">
        <v>0</v>
      </c>
      <c r="I179" s="17">
        <v>2250459</v>
      </c>
      <c r="J179" s="17">
        <v>7727194</v>
      </c>
      <c r="K179" s="17">
        <v>50834</v>
      </c>
      <c r="L179" s="17">
        <v>0</v>
      </c>
      <c r="M179" s="17">
        <v>0</v>
      </c>
      <c r="N179" s="17">
        <v>0</v>
      </c>
      <c r="O179" s="17">
        <v>0</v>
      </c>
      <c r="P179" s="17">
        <v>3119204</v>
      </c>
      <c r="Q179" s="17">
        <v>1920790</v>
      </c>
      <c r="R179" s="17">
        <v>658188</v>
      </c>
      <c r="S179" s="17">
        <v>37600</v>
      </c>
      <c r="T179" s="17">
        <v>15687</v>
      </c>
      <c r="U179" s="17">
        <v>134662</v>
      </c>
      <c r="V179" s="17">
        <v>51874</v>
      </c>
      <c r="W179" s="17">
        <v>0</v>
      </c>
      <c r="X179" s="17">
        <v>1544902</v>
      </c>
      <c r="Y179" s="17">
        <v>0</v>
      </c>
      <c r="Z179" s="17">
        <v>0</v>
      </c>
      <c r="AA179" s="17">
        <v>49005240</v>
      </c>
      <c r="AB179" s="17">
        <v>0</v>
      </c>
    </row>
    <row r="180" spans="1:28" x14ac:dyDescent="0.3">
      <c r="A180" s="15" t="s">
        <v>353</v>
      </c>
      <c r="B180" s="14" t="s">
        <v>354</v>
      </c>
      <c r="C180" s="14">
        <v>1</v>
      </c>
      <c r="D180" s="14">
        <v>0</v>
      </c>
      <c r="E180" s="17">
        <v>16251006</v>
      </c>
      <c r="F180" s="17">
        <v>0</v>
      </c>
      <c r="G180" s="17">
        <v>0</v>
      </c>
      <c r="H180" s="17">
        <v>0</v>
      </c>
      <c r="I180" s="17">
        <v>545774</v>
      </c>
      <c r="J180" s="17">
        <v>3263244</v>
      </c>
      <c r="K180" s="17">
        <v>41795</v>
      </c>
      <c r="L180" s="17">
        <v>0</v>
      </c>
      <c r="M180" s="17">
        <v>0</v>
      </c>
      <c r="N180" s="17">
        <v>0</v>
      </c>
      <c r="O180" s="17">
        <v>0</v>
      </c>
      <c r="P180" s="17">
        <v>1951619</v>
      </c>
      <c r="Q180" s="17">
        <v>343164</v>
      </c>
      <c r="R180" s="17">
        <v>38824</v>
      </c>
      <c r="S180" s="17">
        <v>21392</v>
      </c>
      <c r="T180" s="17">
        <v>8925</v>
      </c>
      <c r="U180" s="17">
        <v>84113</v>
      </c>
      <c r="V180" s="17">
        <v>27059</v>
      </c>
      <c r="W180" s="17">
        <v>0</v>
      </c>
      <c r="X180" s="17">
        <v>456595</v>
      </c>
      <c r="Y180" s="17">
        <v>0</v>
      </c>
      <c r="Z180" s="17">
        <v>0</v>
      </c>
      <c r="AA180" s="17">
        <v>23033510</v>
      </c>
      <c r="AB180" s="17">
        <v>0</v>
      </c>
    </row>
    <row r="181" spans="1:28" x14ac:dyDescent="0.3">
      <c r="A181" s="15" t="s">
        <v>355</v>
      </c>
      <c r="B181" s="14" t="s">
        <v>356</v>
      </c>
      <c r="C181" s="14">
        <v>1</v>
      </c>
      <c r="D181" s="14">
        <v>0</v>
      </c>
      <c r="E181" s="17">
        <v>7533329</v>
      </c>
      <c r="F181" s="17">
        <v>0</v>
      </c>
      <c r="G181" s="17">
        <v>0</v>
      </c>
      <c r="H181" s="17">
        <v>0</v>
      </c>
      <c r="I181" s="17">
        <v>667714</v>
      </c>
      <c r="J181" s="17">
        <v>1372972</v>
      </c>
      <c r="K181" s="17">
        <v>0</v>
      </c>
      <c r="L181" s="17">
        <v>0</v>
      </c>
      <c r="M181" s="17">
        <v>0</v>
      </c>
      <c r="N181" s="17">
        <v>0</v>
      </c>
      <c r="O181" s="17">
        <v>0</v>
      </c>
      <c r="P181" s="17">
        <v>1062837</v>
      </c>
      <c r="Q181" s="17">
        <v>181637</v>
      </c>
      <c r="R181" s="17">
        <v>181301</v>
      </c>
      <c r="S181" s="17">
        <v>3030</v>
      </c>
      <c r="T181" s="17">
        <v>4843</v>
      </c>
      <c r="U181" s="17">
        <v>50387</v>
      </c>
      <c r="V181" s="17">
        <v>3319</v>
      </c>
      <c r="W181" s="17">
        <v>0</v>
      </c>
      <c r="X181" s="17">
        <v>128256</v>
      </c>
      <c r="Y181" s="17">
        <v>0</v>
      </c>
      <c r="Z181" s="17">
        <v>0</v>
      </c>
      <c r="AA181" s="17">
        <v>11189625</v>
      </c>
      <c r="AB181" s="17">
        <v>0</v>
      </c>
    </row>
    <row r="182" spans="1:28" x14ac:dyDescent="0.3">
      <c r="A182" s="15" t="s">
        <v>357</v>
      </c>
      <c r="B182" s="14" t="s">
        <v>358</v>
      </c>
      <c r="C182" s="14">
        <v>1</v>
      </c>
      <c r="D182" s="14">
        <v>0</v>
      </c>
      <c r="E182" s="17">
        <v>3220006</v>
      </c>
      <c r="F182" s="17">
        <v>0</v>
      </c>
      <c r="G182" s="17">
        <v>74724</v>
      </c>
      <c r="H182" s="17">
        <v>0</v>
      </c>
      <c r="I182" s="17">
        <v>306544</v>
      </c>
      <c r="J182" s="17">
        <v>779806</v>
      </c>
      <c r="K182" s="17">
        <v>0</v>
      </c>
      <c r="L182" s="17">
        <v>0</v>
      </c>
      <c r="M182" s="17">
        <v>0</v>
      </c>
      <c r="N182" s="17">
        <v>0</v>
      </c>
      <c r="O182" s="17">
        <v>0</v>
      </c>
      <c r="P182" s="17">
        <v>159538</v>
      </c>
      <c r="Q182" s="17">
        <v>609</v>
      </c>
      <c r="R182" s="17">
        <v>0</v>
      </c>
      <c r="S182" s="17">
        <v>6307</v>
      </c>
      <c r="T182" s="17">
        <v>2631</v>
      </c>
      <c r="U182" s="17">
        <v>21495</v>
      </c>
      <c r="V182" s="17">
        <v>2680</v>
      </c>
      <c r="W182" s="17">
        <v>0</v>
      </c>
      <c r="X182" s="17">
        <v>48600</v>
      </c>
      <c r="Y182" s="17">
        <v>0</v>
      </c>
      <c r="Z182" s="17">
        <v>0</v>
      </c>
      <c r="AA182" s="17">
        <v>4622940</v>
      </c>
      <c r="AB182" s="17">
        <v>0</v>
      </c>
    </row>
    <row r="183" spans="1:28" x14ac:dyDescent="0.3">
      <c r="A183" s="15" t="s">
        <v>359</v>
      </c>
      <c r="B183" s="14" t="s">
        <v>360</v>
      </c>
      <c r="C183" s="14">
        <v>1</v>
      </c>
      <c r="D183" s="14">
        <v>0</v>
      </c>
      <c r="E183" s="17">
        <v>11765164</v>
      </c>
      <c r="F183" s="17">
        <v>0</v>
      </c>
      <c r="G183" s="17">
        <v>0</v>
      </c>
      <c r="H183" s="17">
        <v>0</v>
      </c>
      <c r="I183" s="17">
        <v>2205668</v>
      </c>
      <c r="J183" s="17">
        <v>1122349</v>
      </c>
      <c r="K183" s="17">
        <v>69583</v>
      </c>
      <c r="L183" s="17">
        <v>0</v>
      </c>
      <c r="M183" s="17">
        <v>0</v>
      </c>
      <c r="N183" s="17">
        <v>0</v>
      </c>
      <c r="O183" s="17">
        <v>0</v>
      </c>
      <c r="P183" s="17">
        <v>1611603</v>
      </c>
      <c r="Q183" s="17">
        <v>658916</v>
      </c>
      <c r="R183" s="17">
        <v>193202</v>
      </c>
      <c r="S183" s="17">
        <v>25586</v>
      </c>
      <c r="T183" s="17">
        <v>10675</v>
      </c>
      <c r="U183" s="17">
        <v>96637</v>
      </c>
      <c r="V183" s="17">
        <v>29678</v>
      </c>
      <c r="W183" s="17">
        <v>0</v>
      </c>
      <c r="X183" s="17">
        <v>763594</v>
      </c>
      <c r="Y183" s="17">
        <v>0</v>
      </c>
      <c r="Z183" s="17">
        <v>0</v>
      </c>
      <c r="AA183" s="17">
        <v>18552655</v>
      </c>
      <c r="AB183" s="17">
        <v>0</v>
      </c>
    </row>
    <row r="184" spans="1:28" x14ac:dyDescent="0.3">
      <c r="A184" s="15" t="s">
        <v>361</v>
      </c>
      <c r="B184" s="14" t="s">
        <v>362</v>
      </c>
      <c r="C184" s="14">
        <v>1</v>
      </c>
      <c r="D184" s="14">
        <v>0</v>
      </c>
      <c r="E184" s="17">
        <v>8006264</v>
      </c>
      <c r="F184" s="17">
        <v>0</v>
      </c>
      <c r="G184" s="17">
        <v>0</v>
      </c>
      <c r="H184" s="17">
        <v>0</v>
      </c>
      <c r="I184" s="17">
        <v>992239</v>
      </c>
      <c r="J184" s="17">
        <v>838874</v>
      </c>
      <c r="K184" s="17">
        <v>0</v>
      </c>
      <c r="L184" s="17">
        <v>0</v>
      </c>
      <c r="M184" s="17">
        <v>0</v>
      </c>
      <c r="N184" s="17">
        <v>0</v>
      </c>
      <c r="O184" s="17">
        <v>0</v>
      </c>
      <c r="P184" s="17">
        <v>931468</v>
      </c>
      <c r="Q184" s="17">
        <v>305848</v>
      </c>
      <c r="R184" s="17">
        <v>39922</v>
      </c>
      <c r="S184" s="17">
        <v>11191</v>
      </c>
      <c r="T184" s="17">
        <v>4668</v>
      </c>
      <c r="U184" s="17">
        <v>36003</v>
      </c>
      <c r="V184" s="17">
        <v>14300</v>
      </c>
      <c r="W184" s="17">
        <v>0</v>
      </c>
      <c r="X184" s="17">
        <v>76982</v>
      </c>
      <c r="Y184" s="17">
        <v>0</v>
      </c>
      <c r="Z184" s="17">
        <v>0</v>
      </c>
      <c r="AA184" s="17">
        <v>11257759</v>
      </c>
      <c r="AB184" s="17">
        <v>0</v>
      </c>
    </row>
    <row r="185" spans="1:28" x14ac:dyDescent="0.3">
      <c r="A185" s="15" t="s">
        <v>363</v>
      </c>
      <c r="B185" s="14" t="s">
        <v>364</v>
      </c>
      <c r="C185" s="14">
        <v>1</v>
      </c>
      <c r="D185" s="14">
        <v>0</v>
      </c>
      <c r="E185" s="17">
        <v>19315107</v>
      </c>
      <c r="F185" s="17">
        <v>0</v>
      </c>
      <c r="G185" s="17">
        <v>729993</v>
      </c>
      <c r="H185" s="17">
        <v>0</v>
      </c>
      <c r="I185" s="17">
        <v>1010632</v>
      </c>
      <c r="J185" s="17">
        <v>3001234</v>
      </c>
      <c r="K185" s="17">
        <v>0</v>
      </c>
      <c r="L185" s="17">
        <v>0</v>
      </c>
      <c r="M185" s="17">
        <v>0</v>
      </c>
      <c r="N185" s="17">
        <v>0</v>
      </c>
      <c r="O185" s="17">
        <v>0</v>
      </c>
      <c r="P185" s="17">
        <v>2998613</v>
      </c>
      <c r="Q185" s="17">
        <v>103079</v>
      </c>
      <c r="R185" s="17">
        <v>494016</v>
      </c>
      <c r="S185" s="17">
        <v>13594</v>
      </c>
      <c r="T185" s="17">
        <v>15712</v>
      </c>
      <c r="U185" s="17">
        <v>125692</v>
      </c>
      <c r="V185" s="17">
        <v>12570</v>
      </c>
      <c r="W185" s="17">
        <v>0</v>
      </c>
      <c r="X185" s="17">
        <v>658094</v>
      </c>
      <c r="Y185" s="17">
        <v>0</v>
      </c>
      <c r="Z185" s="17">
        <v>0</v>
      </c>
      <c r="AA185" s="17">
        <v>28478336</v>
      </c>
      <c r="AB185" s="17">
        <v>0</v>
      </c>
    </row>
    <row r="186" spans="1:28" x14ac:dyDescent="0.3">
      <c r="A186" s="15" t="s">
        <v>365</v>
      </c>
      <c r="B186" s="14" t="s">
        <v>366</v>
      </c>
      <c r="C186" s="14">
        <v>1</v>
      </c>
      <c r="D186" s="14">
        <v>0</v>
      </c>
      <c r="E186" s="17">
        <v>8634696</v>
      </c>
      <c r="F186" s="17">
        <v>0</v>
      </c>
      <c r="G186" s="17">
        <v>0</v>
      </c>
      <c r="H186" s="17">
        <v>0</v>
      </c>
      <c r="I186" s="17">
        <v>1272197</v>
      </c>
      <c r="J186" s="17">
        <v>2882106</v>
      </c>
      <c r="K186" s="17">
        <v>0</v>
      </c>
      <c r="L186" s="17">
        <v>0</v>
      </c>
      <c r="M186" s="17">
        <v>0</v>
      </c>
      <c r="N186" s="17">
        <v>0</v>
      </c>
      <c r="O186" s="17">
        <v>0</v>
      </c>
      <c r="P186" s="17">
        <v>1549544</v>
      </c>
      <c r="Q186" s="17">
        <v>106186</v>
      </c>
      <c r="R186" s="17">
        <v>163355</v>
      </c>
      <c r="S186" s="17">
        <v>11910</v>
      </c>
      <c r="T186" s="17">
        <v>4968</v>
      </c>
      <c r="U186" s="17">
        <v>47358</v>
      </c>
      <c r="V186" s="17">
        <v>14872</v>
      </c>
      <c r="W186" s="17">
        <v>0</v>
      </c>
      <c r="X186" s="17">
        <v>80976</v>
      </c>
      <c r="Y186" s="17">
        <v>0</v>
      </c>
      <c r="Z186" s="17">
        <v>0</v>
      </c>
      <c r="AA186" s="17">
        <v>14768168</v>
      </c>
      <c r="AB186" s="17">
        <v>0</v>
      </c>
    </row>
    <row r="187" spans="1:28" x14ac:dyDescent="0.3">
      <c r="A187" s="15" t="s">
        <v>367</v>
      </c>
      <c r="B187" s="14" t="s">
        <v>368</v>
      </c>
      <c r="C187" s="14">
        <v>1</v>
      </c>
      <c r="D187" s="14">
        <v>0</v>
      </c>
      <c r="E187" s="17">
        <v>4789233</v>
      </c>
      <c r="F187" s="17">
        <v>0</v>
      </c>
      <c r="G187" s="17">
        <v>0</v>
      </c>
      <c r="H187" s="17">
        <v>0</v>
      </c>
      <c r="I187" s="17">
        <v>415640</v>
      </c>
      <c r="J187" s="17">
        <v>299591</v>
      </c>
      <c r="K187" s="17">
        <v>0</v>
      </c>
      <c r="L187" s="17">
        <v>0</v>
      </c>
      <c r="M187" s="17">
        <v>0</v>
      </c>
      <c r="N187" s="17">
        <v>0</v>
      </c>
      <c r="O187" s="17">
        <v>0</v>
      </c>
      <c r="P187" s="17">
        <v>439527</v>
      </c>
      <c r="Q187" s="17">
        <v>80574</v>
      </c>
      <c r="R187" s="17">
        <v>49252</v>
      </c>
      <c r="S187" s="17">
        <v>5828</v>
      </c>
      <c r="T187" s="17">
        <v>2261</v>
      </c>
      <c r="U187" s="17">
        <v>23592</v>
      </c>
      <c r="V187" s="17">
        <v>7447</v>
      </c>
      <c r="W187" s="17">
        <v>0</v>
      </c>
      <c r="X187" s="17">
        <v>60827</v>
      </c>
      <c r="Y187" s="17">
        <v>0</v>
      </c>
      <c r="Z187" s="17">
        <v>0</v>
      </c>
      <c r="AA187" s="17">
        <v>6173772</v>
      </c>
      <c r="AB187" s="17">
        <v>0</v>
      </c>
    </row>
    <row r="188" spans="1:28" x14ac:dyDescent="0.3">
      <c r="A188" s="15" t="s">
        <v>369</v>
      </c>
      <c r="B188" s="14" t="s">
        <v>370</v>
      </c>
      <c r="C188" s="14">
        <v>1</v>
      </c>
      <c r="D188" s="14">
        <v>0</v>
      </c>
      <c r="E188" s="17">
        <v>8922193</v>
      </c>
      <c r="F188" s="17">
        <v>0</v>
      </c>
      <c r="G188" s="17">
        <v>0</v>
      </c>
      <c r="H188" s="17">
        <v>27388</v>
      </c>
      <c r="I188" s="17">
        <v>1280165</v>
      </c>
      <c r="J188" s="17">
        <v>2474839</v>
      </c>
      <c r="K188" s="17">
        <v>0</v>
      </c>
      <c r="L188" s="17">
        <v>0</v>
      </c>
      <c r="M188" s="17">
        <v>0</v>
      </c>
      <c r="N188" s="17">
        <v>0</v>
      </c>
      <c r="O188" s="17">
        <v>0</v>
      </c>
      <c r="P188" s="17">
        <v>1858595</v>
      </c>
      <c r="Q188" s="17">
        <v>187193</v>
      </c>
      <c r="R188" s="17">
        <v>334506</v>
      </c>
      <c r="S188" s="17">
        <v>17198</v>
      </c>
      <c r="T188" s="17">
        <v>7175</v>
      </c>
      <c r="U188" s="17">
        <v>70541</v>
      </c>
      <c r="V188" s="17">
        <v>22420</v>
      </c>
      <c r="W188" s="17">
        <v>0</v>
      </c>
      <c r="X188" s="17">
        <v>303372</v>
      </c>
      <c r="Y188" s="17">
        <v>0</v>
      </c>
      <c r="Z188" s="17">
        <v>0</v>
      </c>
      <c r="AA188" s="17">
        <v>15505585</v>
      </c>
      <c r="AB188" s="17">
        <v>0</v>
      </c>
    </row>
    <row r="189" spans="1:28" x14ac:dyDescent="0.3">
      <c r="A189" s="15" t="s">
        <v>371</v>
      </c>
      <c r="B189" s="14" t="s">
        <v>372</v>
      </c>
      <c r="C189" s="14">
        <v>1</v>
      </c>
      <c r="D189" s="14">
        <v>0</v>
      </c>
      <c r="E189" s="17">
        <v>9345129</v>
      </c>
      <c r="F189" s="17">
        <v>0</v>
      </c>
      <c r="G189" s="17">
        <v>0</v>
      </c>
      <c r="H189" s="17">
        <v>0</v>
      </c>
      <c r="I189" s="17">
        <v>1189287</v>
      </c>
      <c r="J189" s="17">
        <v>2198509</v>
      </c>
      <c r="K189" s="17">
        <v>0</v>
      </c>
      <c r="L189" s="17">
        <v>0</v>
      </c>
      <c r="M189" s="17">
        <v>0</v>
      </c>
      <c r="N189" s="17">
        <v>0</v>
      </c>
      <c r="O189" s="17">
        <v>0</v>
      </c>
      <c r="P189" s="17">
        <v>1143547</v>
      </c>
      <c r="Q189" s="17">
        <v>978</v>
      </c>
      <c r="R189" s="17">
        <v>121278</v>
      </c>
      <c r="S189" s="17">
        <v>11235</v>
      </c>
      <c r="T189" s="17">
        <v>4687</v>
      </c>
      <c r="U189" s="17">
        <v>43921</v>
      </c>
      <c r="V189" s="17">
        <v>15119</v>
      </c>
      <c r="W189" s="17">
        <v>0</v>
      </c>
      <c r="X189" s="17">
        <v>111626</v>
      </c>
      <c r="Y189" s="17">
        <v>0</v>
      </c>
      <c r="Z189" s="17">
        <v>0</v>
      </c>
      <c r="AA189" s="17">
        <v>14185316</v>
      </c>
      <c r="AB189" s="17">
        <v>0</v>
      </c>
    </row>
    <row r="190" spans="1:28" x14ac:dyDescent="0.3">
      <c r="A190" s="15" t="s">
        <v>373</v>
      </c>
      <c r="B190" s="14" t="s">
        <v>374</v>
      </c>
      <c r="C190" s="14">
        <v>1</v>
      </c>
      <c r="D190" s="14">
        <v>0</v>
      </c>
      <c r="E190" s="17">
        <v>7696252</v>
      </c>
      <c r="F190" s="17">
        <v>0</v>
      </c>
      <c r="G190" s="17">
        <v>0</v>
      </c>
      <c r="H190" s="17">
        <v>0</v>
      </c>
      <c r="I190" s="17">
        <v>900230</v>
      </c>
      <c r="J190" s="17">
        <v>499584</v>
      </c>
      <c r="K190" s="17">
        <v>0</v>
      </c>
      <c r="L190" s="17">
        <v>0</v>
      </c>
      <c r="M190" s="17">
        <v>0</v>
      </c>
      <c r="N190" s="17">
        <v>0</v>
      </c>
      <c r="O190" s="17">
        <v>0</v>
      </c>
      <c r="P190" s="17">
        <v>1110869</v>
      </c>
      <c r="Q190" s="17">
        <v>52191</v>
      </c>
      <c r="R190" s="17">
        <v>234080</v>
      </c>
      <c r="S190" s="17">
        <v>9408</v>
      </c>
      <c r="T190" s="17">
        <v>3925</v>
      </c>
      <c r="U190" s="17">
        <v>36115</v>
      </c>
      <c r="V190" s="17">
        <v>11611</v>
      </c>
      <c r="W190" s="17">
        <v>0</v>
      </c>
      <c r="X190" s="17">
        <v>96617</v>
      </c>
      <c r="Y190" s="17">
        <v>0</v>
      </c>
      <c r="Z190" s="17">
        <v>0</v>
      </c>
      <c r="AA190" s="17">
        <v>10650882</v>
      </c>
      <c r="AB190" s="17">
        <v>0</v>
      </c>
    </row>
    <row r="191" spans="1:28" x14ac:dyDescent="0.3">
      <c r="A191" s="15" t="s">
        <v>375</v>
      </c>
      <c r="B191" s="14" t="s">
        <v>376</v>
      </c>
      <c r="C191" s="14">
        <v>1</v>
      </c>
      <c r="D191" s="14">
        <v>0</v>
      </c>
      <c r="E191" s="17">
        <v>9288836</v>
      </c>
      <c r="F191" s="17">
        <v>0</v>
      </c>
      <c r="G191" s="17">
        <v>0</v>
      </c>
      <c r="H191" s="17">
        <v>0</v>
      </c>
      <c r="I191" s="17">
        <v>1450074</v>
      </c>
      <c r="J191" s="17">
        <v>1906805</v>
      </c>
      <c r="K191" s="17">
        <v>0</v>
      </c>
      <c r="L191" s="17">
        <v>0</v>
      </c>
      <c r="M191" s="17">
        <v>0</v>
      </c>
      <c r="N191" s="17">
        <v>0</v>
      </c>
      <c r="O191" s="17">
        <v>0</v>
      </c>
      <c r="P191" s="17">
        <v>1061158</v>
      </c>
      <c r="Q191" s="17">
        <v>119598</v>
      </c>
      <c r="R191" s="17">
        <v>267400</v>
      </c>
      <c r="S191" s="17">
        <v>13482</v>
      </c>
      <c r="T191" s="17">
        <v>5625</v>
      </c>
      <c r="U191" s="17">
        <v>53066</v>
      </c>
      <c r="V191" s="17">
        <v>16227</v>
      </c>
      <c r="W191" s="17">
        <v>0</v>
      </c>
      <c r="X191" s="17">
        <v>195381</v>
      </c>
      <c r="Y191" s="17">
        <v>0</v>
      </c>
      <c r="Z191" s="17">
        <v>0</v>
      </c>
      <c r="AA191" s="17">
        <v>14377652</v>
      </c>
      <c r="AB191" s="17">
        <v>0</v>
      </c>
    </row>
    <row r="192" spans="1:28" x14ac:dyDescent="0.3">
      <c r="A192" s="15" t="s">
        <v>377</v>
      </c>
      <c r="B192" s="14" t="s">
        <v>378</v>
      </c>
      <c r="C192" s="14">
        <v>1</v>
      </c>
      <c r="D192" s="14">
        <v>0</v>
      </c>
      <c r="E192" s="17">
        <v>11022509</v>
      </c>
      <c r="F192" s="17">
        <v>0</v>
      </c>
      <c r="G192" s="17">
        <v>184142</v>
      </c>
      <c r="H192" s="17">
        <v>0</v>
      </c>
      <c r="I192" s="17">
        <v>1599158</v>
      </c>
      <c r="J192" s="17">
        <v>1054947</v>
      </c>
      <c r="K192" s="17">
        <v>140475</v>
      </c>
      <c r="L192" s="17">
        <v>0</v>
      </c>
      <c r="M192" s="17">
        <v>0</v>
      </c>
      <c r="N192" s="17">
        <v>0</v>
      </c>
      <c r="O192" s="17">
        <v>0</v>
      </c>
      <c r="P192" s="17">
        <v>1076239</v>
      </c>
      <c r="Q192" s="17">
        <v>217500</v>
      </c>
      <c r="R192" s="17">
        <v>367194</v>
      </c>
      <c r="S192" s="17">
        <v>16958</v>
      </c>
      <c r="T192" s="17">
        <v>7075</v>
      </c>
      <c r="U192" s="17">
        <v>67629</v>
      </c>
      <c r="V192" s="17">
        <v>16382</v>
      </c>
      <c r="W192" s="17">
        <v>0</v>
      </c>
      <c r="X192" s="17">
        <v>257344</v>
      </c>
      <c r="Y192" s="17">
        <v>0</v>
      </c>
      <c r="Z192" s="17">
        <v>0</v>
      </c>
      <c r="AA192" s="17">
        <v>16027552</v>
      </c>
      <c r="AB192" s="17">
        <v>0</v>
      </c>
    </row>
    <row r="193" spans="1:28" x14ac:dyDescent="0.3">
      <c r="A193" s="15" t="s">
        <v>379</v>
      </c>
      <c r="B193" s="14" t="s">
        <v>380</v>
      </c>
      <c r="C193" s="14">
        <v>1</v>
      </c>
      <c r="D193" s="14">
        <v>0</v>
      </c>
      <c r="E193" s="17">
        <v>11170779</v>
      </c>
      <c r="F193" s="17">
        <v>0</v>
      </c>
      <c r="G193" s="17">
        <v>188575</v>
      </c>
      <c r="H193" s="17">
        <v>0</v>
      </c>
      <c r="I193" s="17">
        <v>1356202</v>
      </c>
      <c r="J193" s="17">
        <v>2923009</v>
      </c>
      <c r="K193" s="17">
        <v>652937</v>
      </c>
      <c r="L193" s="17">
        <v>0</v>
      </c>
      <c r="M193" s="17">
        <v>0</v>
      </c>
      <c r="N193" s="17">
        <v>0</v>
      </c>
      <c r="O193" s="17">
        <v>0</v>
      </c>
      <c r="P193" s="17">
        <v>1327202</v>
      </c>
      <c r="Q193" s="17">
        <v>160952</v>
      </c>
      <c r="R193" s="17">
        <v>543119</v>
      </c>
      <c r="S193" s="17">
        <v>20298</v>
      </c>
      <c r="T193" s="17">
        <v>8468</v>
      </c>
      <c r="U193" s="17">
        <v>80094</v>
      </c>
      <c r="V193" s="17">
        <v>18232</v>
      </c>
      <c r="W193" s="17">
        <v>0</v>
      </c>
      <c r="X193" s="17">
        <v>318367</v>
      </c>
      <c r="Y193" s="17">
        <v>0</v>
      </c>
      <c r="Z193" s="17">
        <v>0</v>
      </c>
      <c r="AA193" s="17">
        <v>18768234</v>
      </c>
      <c r="AB193" s="17">
        <v>0</v>
      </c>
    </row>
    <row r="194" spans="1:28" x14ac:dyDescent="0.3">
      <c r="A194" s="15" t="s">
        <v>381</v>
      </c>
      <c r="B194" s="14" t="s">
        <v>382</v>
      </c>
      <c r="C194" s="14">
        <v>1</v>
      </c>
      <c r="D194" s="14">
        <v>0</v>
      </c>
      <c r="E194" s="17">
        <v>7248108</v>
      </c>
      <c r="F194" s="17">
        <v>0</v>
      </c>
      <c r="G194" s="17">
        <v>166717</v>
      </c>
      <c r="H194" s="17">
        <v>0</v>
      </c>
      <c r="I194" s="17">
        <v>1115105</v>
      </c>
      <c r="J194" s="17">
        <v>1367301</v>
      </c>
      <c r="K194" s="17">
        <v>0</v>
      </c>
      <c r="L194" s="17">
        <v>0</v>
      </c>
      <c r="M194" s="17">
        <v>0</v>
      </c>
      <c r="N194" s="17">
        <v>0</v>
      </c>
      <c r="O194" s="17">
        <v>0</v>
      </c>
      <c r="P194" s="17">
        <v>1258933</v>
      </c>
      <c r="Q194" s="17">
        <v>62703</v>
      </c>
      <c r="R194" s="17">
        <v>320301</v>
      </c>
      <c r="S194" s="17">
        <v>18051</v>
      </c>
      <c r="T194" s="17">
        <v>7531</v>
      </c>
      <c r="U194" s="17">
        <v>72871</v>
      </c>
      <c r="V194" s="17">
        <v>16885</v>
      </c>
      <c r="W194" s="17">
        <v>0</v>
      </c>
      <c r="X194" s="17">
        <v>480164</v>
      </c>
      <c r="Y194" s="17">
        <v>0</v>
      </c>
      <c r="Z194" s="17">
        <v>0</v>
      </c>
      <c r="AA194" s="17">
        <v>12134670</v>
      </c>
      <c r="AB194" s="17">
        <v>0</v>
      </c>
    </row>
    <row r="195" spans="1:28" x14ac:dyDescent="0.3">
      <c r="A195" s="15" t="s">
        <v>383</v>
      </c>
      <c r="B195" s="14" t="s">
        <v>384</v>
      </c>
      <c r="C195" s="14">
        <v>1</v>
      </c>
      <c r="D195" s="14">
        <v>0</v>
      </c>
      <c r="E195" s="17">
        <v>8541582</v>
      </c>
      <c r="F195" s="17">
        <v>0</v>
      </c>
      <c r="G195" s="17">
        <v>281504</v>
      </c>
      <c r="H195" s="17">
        <v>0</v>
      </c>
      <c r="I195" s="17">
        <v>1627205</v>
      </c>
      <c r="J195" s="17">
        <v>1713748</v>
      </c>
      <c r="K195" s="17">
        <v>0</v>
      </c>
      <c r="L195" s="17">
        <v>0</v>
      </c>
      <c r="M195" s="17">
        <v>0</v>
      </c>
      <c r="N195" s="17">
        <v>0</v>
      </c>
      <c r="O195" s="17">
        <v>0</v>
      </c>
      <c r="P195" s="17">
        <v>1026233</v>
      </c>
      <c r="Q195" s="17">
        <v>189833</v>
      </c>
      <c r="R195" s="17">
        <v>282146</v>
      </c>
      <c r="S195" s="17">
        <v>17018</v>
      </c>
      <c r="T195" s="17">
        <v>7100</v>
      </c>
      <c r="U195" s="17">
        <v>64774</v>
      </c>
      <c r="V195" s="17">
        <v>17073</v>
      </c>
      <c r="W195" s="17">
        <v>0</v>
      </c>
      <c r="X195" s="17">
        <v>282218</v>
      </c>
      <c r="Y195" s="17">
        <v>0</v>
      </c>
      <c r="Z195" s="17">
        <v>0</v>
      </c>
      <c r="AA195" s="17">
        <v>14050434</v>
      </c>
      <c r="AB195" s="17">
        <v>0</v>
      </c>
    </row>
    <row r="196" spans="1:28" x14ac:dyDescent="0.3">
      <c r="A196" s="15" t="s">
        <v>385</v>
      </c>
      <c r="B196" s="14" t="s">
        <v>386</v>
      </c>
      <c r="C196" s="14">
        <v>1</v>
      </c>
      <c r="D196" s="14">
        <v>0</v>
      </c>
      <c r="E196" s="17">
        <v>1718045</v>
      </c>
      <c r="F196" s="17">
        <v>0</v>
      </c>
      <c r="G196" s="17">
        <v>210056</v>
      </c>
      <c r="H196" s="17">
        <v>0</v>
      </c>
      <c r="I196" s="17">
        <v>125140</v>
      </c>
      <c r="J196" s="17">
        <v>201445</v>
      </c>
      <c r="K196" s="17">
        <v>0</v>
      </c>
      <c r="L196" s="17">
        <v>0</v>
      </c>
      <c r="M196" s="17">
        <v>0</v>
      </c>
      <c r="N196" s="17">
        <v>0</v>
      </c>
      <c r="O196" s="17">
        <v>0</v>
      </c>
      <c r="P196" s="17">
        <v>216947</v>
      </c>
      <c r="Q196" s="17">
        <v>23326</v>
      </c>
      <c r="R196" s="17">
        <v>8873</v>
      </c>
      <c r="S196" s="17">
        <v>5603</v>
      </c>
      <c r="T196" s="17">
        <v>1799</v>
      </c>
      <c r="U196" s="17">
        <v>23126</v>
      </c>
      <c r="V196" s="17">
        <v>0</v>
      </c>
      <c r="W196" s="17">
        <v>0</v>
      </c>
      <c r="X196" s="17">
        <v>45900</v>
      </c>
      <c r="Y196" s="17">
        <v>0</v>
      </c>
      <c r="Z196" s="17">
        <v>0</v>
      </c>
      <c r="AA196" s="17">
        <v>2580260</v>
      </c>
      <c r="AB196" s="17">
        <v>0</v>
      </c>
    </row>
    <row r="197" spans="1:28" x14ac:dyDescent="0.3">
      <c r="A197" s="15" t="s">
        <v>387</v>
      </c>
      <c r="B197" s="14" t="s">
        <v>388</v>
      </c>
      <c r="C197" s="14">
        <v>1</v>
      </c>
      <c r="D197" s="14">
        <v>0</v>
      </c>
      <c r="E197" s="17">
        <v>1105560</v>
      </c>
      <c r="F197" s="17">
        <v>0</v>
      </c>
      <c r="G197" s="17">
        <v>200976</v>
      </c>
      <c r="H197" s="17">
        <v>0</v>
      </c>
      <c r="I197" s="17">
        <v>43686</v>
      </c>
      <c r="J197" s="17">
        <v>89463</v>
      </c>
      <c r="K197" s="17">
        <v>0</v>
      </c>
      <c r="L197" s="17">
        <v>0</v>
      </c>
      <c r="M197" s="17">
        <v>0</v>
      </c>
      <c r="N197" s="17">
        <v>0</v>
      </c>
      <c r="O197" s="17">
        <v>0</v>
      </c>
      <c r="P197" s="17">
        <v>106783</v>
      </c>
      <c r="Q197" s="17">
        <v>0</v>
      </c>
      <c r="R197" s="17">
        <v>0</v>
      </c>
      <c r="S197" s="17">
        <v>3898</v>
      </c>
      <c r="T197" s="17">
        <v>1925</v>
      </c>
      <c r="U197" s="17">
        <v>18349</v>
      </c>
      <c r="V197" s="17">
        <v>0</v>
      </c>
      <c r="W197" s="17">
        <v>0</v>
      </c>
      <c r="X197" s="17">
        <v>0</v>
      </c>
      <c r="Y197" s="17">
        <v>0</v>
      </c>
      <c r="Z197" s="17">
        <v>0</v>
      </c>
      <c r="AA197" s="17">
        <v>1570640</v>
      </c>
      <c r="AB197" s="17">
        <v>0</v>
      </c>
    </row>
    <row r="198" spans="1:28" x14ac:dyDescent="0.3">
      <c r="A198" s="15" t="s">
        <v>389</v>
      </c>
      <c r="B198" s="14" t="s">
        <v>390</v>
      </c>
      <c r="C198" s="14">
        <v>1</v>
      </c>
      <c r="D198" s="14">
        <v>0</v>
      </c>
      <c r="E198" s="17">
        <v>486970</v>
      </c>
      <c r="F198" s="17">
        <v>0</v>
      </c>
      <c r="G198" s="17">
        <v>223843</v>
      </c>
      <c r="H198" s="17">
        <v>0</v>
      </c>
      <c r="I198" s="17">
        <v>24891</v>
      </c>
      <c r="J198" s="17">
        <v>22512</v>
      </c>
      <c r="K198" s="17">
        <v>0</v>
      </c>
      <c r="L198" s="17">
        <v>0</v>
      </c>
      <c r="M198" s="17">
        <v>0</v>
      </c>
      <c r="N198" s="17">
        <v>0</v>
      </c>
      <c r="O198" s="17">
        <v>0</v>
      </c>
      <c r="P198" s="17">
        <v>82656</v>
      </c>
      <c r="Q198" s="17">
        <v>0</v>
      </c>
      <c r="R198" s="17">
        <v>0</v>
      </c>
      <c r="S198" s="17">
        <v>1498</v>
      </c>
      <c r="T198" s="17">
        <v>602</v>
      </c>
      <c r="U198" s="17">
        <v>5884</v>
      </c>
      <c r="V198" s="17">
        <v>0</v>
      </c>
      <c r="W198" s="17">
        <v>0</v>
      </c>
      <c r="X198" s="17">
        <v>0</v>
      </c>
      <c r="Y198" s="17">
        <v>0</v>
      </c>
      <c r="Z198" s="17">
        <v>0</v>
      </c>
      <c r="AA198" s="17">
        <v>848856</v>
      </c>
      <c r="AB198" s="17">
        <v>0</v>
      </c>
    </row>
    <row r="199" spans="1:28" x14ac:dyDescent="0.3">
      <c r="A199" s="15" t="s">
        <v>391</v>
      </c>
      <c r="B199" s="14" t="s">
        <v>392</v>
      </c>
      <c r="C199" s="14">
        <v>1</v>
      </c>
      <c r="D199" s="14">
        <v>0</v>
      </c>
      <c r="E199" s="17">
        <v>335257</v>
      </c>
      <c r="F199" s="17">
        <v>0</v>
      </c>
      <c r="G199" s="17">
        <v>180008</v>
      </c>
      <c r="H199" s="17">
        <v>0</v>
      </c>
      <c r="I199" s="17">
        <v>29794</v>
      </c>
      <c r="J199" s="17">
        <v>59157</v>
      </c>
      <c r="K199" s="17">
        <v>0</v>
      </c>
      <c r="L199" s="17">
        <v>0</v>
      </c>
      <c r="M199" s="17">
        <v>0</v>
      </c>
      <c r="N199" s="17">
        <v>0</v>
      </c>
      <c r="O199" s="17">
        <v>0</v>
      </c>
      <c r="P199" s="17">
        <v>20534</v>
      </c>
      <c r="Q199" s="17">
        <v>0</v>
      </c>
      <c r="R199" s="17">
        <v>0</v>
      </c>
      <c r="S199" s="17">
        <v>1169</v>
      </c>
      <c r="T199" s="17">
        <v>487</v>
      </c>
      <c r="U199" s="17">
        <v>4602</v>
      </c>
      <c r="V199" s="17">
        <v>0</v>
      </c>
      <c r="W199" s="17">
        <v>0</v>
      </c>
      <c r="X199" s="17">
        <v>0</v>
      </c>
      <c r="Y199" s="17">
        <v>0</v>
      </c>
      <c r="Z199" s="17">
        <v>0</v>
      </c>
      <c r="AA199" s="17">
        <v>631008</v>
      </c>
      <c r="AB199" s="17">
        <v>0</v>
      </c>
    </row>
    <row r="200" spans="1:28" x14ac:dyDescent="0.3">
      <c r="A200" s="15" t="s">
        <v>393</v>
      </c>
      <c r="B200" s="14" t="s">
        <v>394</v>
      </c>
      <c r="C200" s="14">
        <v>1</v>
      </c>
      <c r="D200" s="14">
        <v>0</v>
      </c>
      <c r="E200" s="17">
        <v>270524</v>
      </c>
      <c r="F200" s="17">
        <v>0</v>
      </c>
      <c r="G200" s="17">
        <v>202087</v>
      </c>
      <c r="H200" s="17">
        <v>0</v>
      </c>
      <c r="I200" s="17">
        <v>9560</v>
      </c>
      <c r="J200" s="17">
        <v>11775</v>
      </c>
      <c r="K200" s="17">
        <v>0</v>
      </c>
      <c r="L200" s="17">
        <v>0</v>
      </c>
      <c r="M200" s="17">
        <v>0</v>
      </c>
      <c r="N200" s="17">
        <v>0</v>
      </c>
      <c r="O200" s="17">
        <v>0</v>
      </c>
      <c r="P200" s="17">
        <v>59456</v>
      </c>
      <c r="Q200" s="17">
        <v>0</v>
      </c>
      <c r="R200" s="17">
        <v>0</v>
      </c>
      <c r="S200" s="17">
        <v>974</v>
      </c>
      <c r="T200" s="17">
        <v>406</v>
      </c>
      <c r="U200" s="17">
        <v>3321</v>
      </c>
      <c r="V200" s="17">
        <v>0</v>
      </c>
      <c r="W200" s="17">
        <v>0</v>
      </c>
      <c r="X200" s="17">
        <v>0</v>
      </c>
      <c r="Y200" s="17">
        <v>0</v>
      </c>
      <c r="Z200" s="17">
        <v>0</v>
      </c>
      <c r="AA200" s="17">
        <v>558103</v>
      </c>
      <c r="AB200" s="17">
        <v>0</v>
      </c>
    </row>
    <row r="201" spans="1:28" x14ac:dyDescent="0.3">
      <c r="A201" s="15" t="s">
        <v>395</v>
      </c>
      <c r="B201" s="14" t="s">
        <v>396</v>
      </c>
      <c r="C201" s="14">
        <v>1</v>
      </c>
      <c r="D201" s="14">
        <v>0</v>
      </c>
      <c r="E201" s="17">
        <v>880299</v>
      </c>
      <c r="F201" s="17">
        <v>0</v>
      </c>
      <c r="G201" s="17">
        <v>207132</v>
      </c>
      <c r="H201" s="17">
        <v>0</v>
      </c>
      <c r="I201" s="17">
        <v>47116</v>
      </c>
      <c r="J201" s="17">
        <v>257160</v>
      </c>
      <c r="K201" s="17">
        <v>0</v>
      </c>
      <c r="L201" s="17">
        <v>0</v>
      </c>
      <c r="M201" s="17">
        <v>0</v>
      </c>
      <c r="N201" s="17">
        <v>0</v>
      </c>
      <c r="O201" s="17">
        <v>0</v>
      </c>
      <c r="P201" s="17">
        <v>139066</v>
      </c>
      <c r="Q201" s="17">
        <v>0</v>
      </c>
      <c r="R201" s="17">
        <v>0</v>
      </c>
      <c r="S201" s="17">
        <v>2083</v>
      </c>
      <c r="T201" s="17">
        <v>868</v>
      </c>
      <c r="U201" s="17">
        <v>7107</v>
      </c>
      <c r="V201" s="17">
        <v>0</v>
      </c>
      <c r="W201" s="17">
        <v>0</v>
      </c>
      <c r="X201" s="17">
        <v>0</v>
      </c>
      <c r="Y201" s="17">
        <v>0</v>
      </c>
      <c r="Z201" s="17">
        <v>0</v>
      </c>
      <c r="AA201" s="17">
        <v>1540831</v>
      </c>
      <c r="AB201" s="17">
        <v>0</v>
      </c>
    </row>
    <row r="202" spans="1:28" x14ac:dyDescent="0.3">
      <c r="A202" s="15" t="s">
        <v>397</v>
      </c>
      <c r="B202" s="14" t="s">
        <v>398</v>
      </c>
      <c r="C202" s="14">
        <v>1</v>
      </c>
      <c r="D202" s="14">
        <v>0</v>
      </c>
      <c r="E202" s="17">
        <v>7763174</v>
      </c>
      <c r="F202" s="17">
        <v>0</v>
      </c>
      <c r="G202" s="17">
        <v>0</v>
      </c>
      <c r="H202" s="17">
        <v>0</v>
      </c>
      <c r="I202" s="17">
        <v>1272303</v>
      </c>
      <c r="J202" s="17">
        <v>1338897</v>
      </c>
      <c r="K202" s="17">
        <v>0</v>
      </c>
      <c r="L202" s="17">
        <v>0</v>
      </c>
      <c r="M202" s="17">
        <v>0</v>
      </c>
      <c r="N202" s="17">
        <v>0</v>
      </c>
      <c r="O202" s="17">
        <v>0</v>
      </c>
      <c r="P202" s="17">
        <v>1098662</v>
      </c>
      <c r="Q202" s="17">
        <v>57741</v>
      </c>
      <c r="R202" s="17">
        <v>48135</v>
      </c>
      <c r="S202" s="17">
        <v>9857</v>
      </c>
      <c r="T202" s="17">
        <v>4112</v>
      </c>
      <c r="U202" s="17">
        <v>37572</v>
      </c>
      <c r="V202" s="17">
        <v>12214</v>
      </c>
      <c r="W202" s="17">
        <v>0</v>
      </c>
      <c r="X202" s="17">
        <v>87204</v>
      </c>
      <c r="Y202" s="17">
        <v>0</v>
      </c>
      <c r="Z202" s="17">
        <v>0</v>
      </c>
      <c r="AA202" s="17">
        <v>11729871</v>
      </c>
      <c r="AB202" s="17">
        <v>0</v>
      </c>
    </row>
    <row r="203" spans="1:28" x14ac:dyDescent="0.3">
      <c r="A203" s="15" t="s">
        <v>399</v>
      </c>
      <c r="B203" s="14" t="s">
        <v>400</v>
      </c>
      <c r="C203" s="14">
        <v>1</v>
      </c>
      <c r="D203" s="14">
        <v>0</v>
      </c>
      <c r="E203" s="17">
        <v>7572271</v>
      </c>
      <c r="F203" s="17">
        <v>0</v>
      </c>
      <c r="G203" s="17">
        <v>0</v>
      </c>
      <c r="H203" s="17">
        <v>0</v>
      </c>
      <c r="I203" s="17">
        <v>808456</v>
      </c>
      <c r="J203" s="17">
        <v>795681</v>
      </c>
      <c r="K203" s="17">
        <v>0</v>
      </c>
      <c r="L203" s="17">
        <v>0</v>
      </c>
      <c r="M203" s="17">
        <v>0</v>
      </c>
      <c r="N203" s="17">
        <v>0</v>
      </c>
      <c r="O203" s="17">
        <v>0</v>
      </c>
      <c r="P203" s="17">
        <v>1384676</v>
      </c>
      <c r="Q203" s="17">
        <v>180940</v>
      </c>
      <c r="R203" s="17">
        <v>113872</v>
      </c>
      <c r="S203" s="17">
        <v>13453</v>
      </c>
      <c r="T203" s="17">
        <v>5612</v>
      </c>
      <c r="U203" s="17">
        <v>51726</v>
      </c>
      <c r="V203" s="17">
        <v>16734</v>
      </c>
      <c r="W203" s="17">
        <v>0</v>
      </c>
      <c r="X203" s="17">
        <v>253566</v>
      </c>
      <c r="Y203" s="17">
        <v>0</v>
      </c>
      <c r="Z203" s="17">
        <v>0</v>
      </c>
      <c r="AA203" s="17">
        <v>11196987</v>
      </c>
      <c r="AB203" s="17">
        <v>0</v>
      </c>
    </row>
    <row r="204" spans="1:28" x14ac:dyDescent="0.3">
      <c r="A204" s="15" t="s">
        <v>401</v>
      </c>
      <c r="B204" s="14" t="s">
        <v>402</v>
      </c>
      <c r="C204" s="14">
        <v>1</v>
      </c>
      <c r="D204" s="14">
        <v>0</v>
      </c>
      <c r="E204" s="17">
        <v>9586635</v>
      </c>
      <c r="F204" s="17">
        <v>0</v>
      </c>
      <c r="G204" s="17">
        <v>0</v>
      </c>
      <c r="H204" s="17">
        <v>0</v>
      </c>
      <c r="I204" s="17">
        <v>1198580</v>
      </c>
      <c r="J204" s="17">
        <v>1961730</v>
      </c>
      <c r="K204" s="17">
        <v>0</v>
      </c>
      <c r="L204" s="17">
        <v>0</v>
      </c>
      <c r="M204" s="17">
        <v>0</v>
      </c>
      <c r="N204" s="17">
        <v>0</v>
      </c>
      <c r="O204" s="17">
        <v>0</v>
      </c>
      <c r="P204" s="17">
        <v>1875926</v>
      </c>
      <c r="Q204" s="17">
        <v>385864</v>
      </c>
      <c r="R204" s="17">
        <v>84039</v>
      </c>
      <c r="S204" s="17">
        <v>16449</v>
      </c>
      <c r="T204" s="17">
        <v>6470</v>
      </c>
      <c r="U204" s="17">
        <v>63959</v>
      </c>
      <c r="V204" s="17">
        <v>22028</v>
      </c>
      <c r="W204" s="17">
        <v>0</v>
      </c>
      <c r="X204" s="17">
        <v>245144</v>
      </c>
      <c r="Y204" s="17">
        <v>0</v>
      </c>
      <c r="Z204" s="17">
        <v>0</v>
      </c>
      <c r="AA204" s="17">
        <v>15446824</v>
      </c>
      <c r="AB204" s="17">
        <v>0</v>
      </c>
    </row>
    <row r="205" spans="1:28" x14ac:dyDescent="0.3">
      <c r="A205" s="15" t="s">
        <v>403</v>
      </c>
      <c r="B205" s="14" t="s">
        <v>404</v>
      </c>
      <c r="C205" s="14">
        <v>1</v>
      </c>
      <c r="D205" s="14">
        <v>0</v>
      </c>
      <c r="E205" s="17">
        <v>10783478</v>
      </c>
      <c r="F205" s="17">
        <v>0</v>
      </c>
      <c r="G205" s="17">
        <v>0</v>
      </c>
      <c r="H205" s="17">
        <v>0</v>
      </c>
      <c r="I205" s="17">
        <v>1019234</v>
      </c>
      <c r="J205" s="17">
        <v>565921</v>
      </c>
      <c r="K205" s="17">
        <v>0</v>
      </c>
      <c r="L205" s="17">
        <v>0</v>
      </c>
      <c r="M205" s="17">
        <v>0</v>
      </c>
      <c r="N205" s="17">
        <v>0</v>
      </c>
      <c r="O205" s="17">
        <v>0</v>
      </c>
      <c r="P205" s="17">
        <v>1307282</v>
      </c>
      <c r="Q205" s="17">
        <v>148811</v>
      </c>
      <c r="R205" s="17">
        <v>124817</v>
      </c>
      <c r="S205" s="17">
        <v>16374</v>
      </c>
      <c r="T205" s="17">
        <v>5628</v>
      </c>
      <c r="U205" s="17">
        <v>57435</v>
      </c>
      <c r="V205" s="17">
        <v>22060</v>
      </c>
      <c r="W205" s="17">
        <v>0</v>
      </c>
      <c r="X205" s="17">
        <v>152881</v>
      </c>
      <c r="Y205" s="17">
        <v>3453</v>
      </c>
      <c r="Z205" s="17">
        <v>0</v>
      </c>
      <c r="AA205" s="17">
        <v>14207374</v>
      </c>
      <c r="AB205" s="17">
        <v>0</v>
      </c>
    </row>
    <row r="206" spans="1:28" x14ac:dyDescent="0.3">
      <c r="A206" s="15" t="s">
        <v>405</v>
      </c>
      <c r="B206" s="14" t="s">
        <v>406</v>
      </c>
      <c r="C206" s="14">
        <v>1</v>
      </c>
      <c r="D206" s="14">
        <v>0</v>
      </c>
      <c r="E206" s="17">
        <v>10166341</v>
      </c>
      <c r="F206" s="17">
        <v>0</v>
      </c>
      <c r="G206" s="17">
        <v>0</v>
      </c>
      <c r="H206" s="17">
        <v>0</v>
      </c>
      <c r="I206" s="17">
        <v>866511</v>
      </c>
      <c r="J206" s="17">
        <v>1132946</v>
      </c>
      <c r="K206" s="17">
        <v>63863</v>
      </c>
      <c r="L206" s="17">
        <v>0</v>
      </c>
      <c r="M206" s="17">
        <v>0</v>
      </c>
      <c r="N206" s="17">
        <v>0</v>
      </c>
      <c r="O206" s="17">
        <v>0</v>
      </c>
      <c r="P206" s="17">
        <v>1008290</v>
      </c>
      <c r="Q206" s="17">
        <v>21551</v>
      </c>
      <c r="R206" s="17">
        <v>49890</v>
      </c>
      <c r="S206" s="17">
        <v>12044</v>
      </c>
      <c r="T206" s="17">
        <v>5025</v>
      </c>
      <c r="U206" s="17">
        <v>42931</v>
      </c>
      <c r="V206" s="17">
        <v>14379</v>
      </c>
      <c r="W206" s="17">
        <v>0</v>
      </c>
      <c r="X206" s="17">
        <v>234586</v>
      </c>
      <c r="Y206" s="17">
        <v>0</v>
      </c>
      <c r="Z206" s="17">
        <v>0</v>
      </c>
      <c r="AA206" s="17">
        <v>13618357</v>
      </c>
      <c r="AB206" s="17">
        <v>0</v>
      </c>
    </row>
    <row r="207" spans="1:28" x14ac:dyDescent="0.3">
      <c r="A207" s="15" t="s">
        <v>407</v>
      </c>
      <c r="B207" s="14" t="s">
        <v>408</v>
      </c>
      <c r="C207" s="14">
        <v>1</v>
      </c>
      <c r="D207" s="14">
        <v>0</v>
      </c>
      <c r="E207" s="17">
        <v>5058096</v>
      </c>
      <c r="F207" s="17">
        <v>0</v>
      </c>
      <c r="G207" s="17">
        <v>0</v>
      </c>
      <c r="H207" s="17">
        <v>0</v>
      </c>
      <c r="I207" s="17">
        <v>697028</v>
      </c>
      <c r="J207" s="17">
        <v>196458</v>
      </c>
      <c r="K207" s="17">
        <v>0</v>
      </c>
      <c r="L207" s="17">
        <v>0</v>
      </c>
      <c r="M207" s="17">
        <v>0</v>
      </c>
      <c r="N207" s="17">
        <v>0</v>
      </c>
      <c r="O207" s="17">
        <v>0</v>
      </c>
      <c r="P207" s="17">
        <v>588717</v>
      </c>
      <c r="Q207" s="17">
        <v>77264</v>
      </c>
      <c r="R207" s="17">
        <v>40815</v>
      </c>
      <c r="S207" s="17">
        <v>7685</v>
      </c>
      <c r="T207" s="17">
        <v>3206</v>
      </c>
      <c r="U207" s="17">
        <v>18895</v>
      </c>
      <c r="V207" s="17">
        <v>5823</v>
      </c>
      <c r="W207" s="17">
        <v>0</v>
      </c>
      <c r="X207" s="17">
        <v>132961</v>
      </c>
      <c r="Y207" s="17">
        <v>0</v>
      </c>
      <c r="Z207" s="17">
        <v>0</v>
      </c>
      <c r="AA207" s="17">
        <v>6826948</v>
      </c>
      <c r="AB207" s="17">
        <v>0</v>
      </c>
    </row>
    <row r="208" spans="1:28" x14ac:dyDescent="0.3">
      <c r="A208" s="15" t="s">
        <v>409</v>
      </c>
      <c r="B208" s="14" t="s">
        <v>410</v>
      </c>
      <c r="C208" s="14">
        <v>1</v>
      </c>
      <c r="D208" s="14">
        <v>0</v>
      </c>
      <c r="E208" s="17">
        <v>2544244</v>
      </c>
      <c r="F208" s="17">
        <v>0</v>
      </c>
      <c r="G208" s="17">
        <v>0</v>
      </c>
      <c r="H208" s="17">
        <v>0</v>
      </c>
      <c r="I208" s="17">
        <v>386554</v>
      </c>
      <c r="J208" s="17">
        <v>385346</v>
      </c>
      <c r="K208" s="17">
        <v>0</v>
      </c>
      <c r="L208" s="17">
        <v>0</v>
      </c>
      <c r="M208" s="17">
        <v>0</v>
      </c>
      <c r="N208" s="17">
        <v>0</v>
      </c>
      <c r="O208" s="17">
        <v>0</v>
      </c>
      <c r="P208" s="17">
        <v>492154</v>
      </c>
      <c r="Q208" s="17">
        <v>0</v>
      </c>
      <c r="R208" s="17">
        <v>0</v>
      </c>
      <c r="S208" s="17">
        <v>1166</v>
      </c>
      <c r="T208" s="17">
        <v>1075</v>
      </c>
      <c r="U208" s="17">
        <v>7327</v>
      </c>
      <c r="V208" s="17">
        <v>1266</v>
      </c>
      <c r="W208" s="17">
        <v>0</v>
      </c>
      <c r="X208" s="17">
        <v>0</v>
      </c>
      <c r="Y208" s="17">
        <v>0</v>
      </c>
      <c r="Z208" s="17">
        <v>0</v>
      </c>
      <c r="AA208" s="17">
        <v>3819132</v>
      </c>
      <c r="AB208" s="17">
        <v>0</v>
      </c>
    </row>
    <row r="209" spans="1:28" x14ac:dyDescent="0.3">
      <c r="A209" s="15" t="s">
        <v>411</v>
      </c>
      <c r="B209" s="14" t="s">
        <v>412</v>
      </c>
      <c r="C209" s="14">
        <v>1</v>
      </c>
      <c r="D209" s="14">
        <v>0</v>
      </c>
      <c r="E209" s="17">
        <v>624508</v>
      </c>
      <c r="F209" s="17">
        <v>0</v>
      </c>
      <c r="G209" s="17">
        <v>271313</v>
      </c>
      <c r="H209" s="17">
        <v>0</v>
      </c>
      <c r="I209" s="17">
        <v>28214</v>
      </c>
      <c r="J209" s="17">
        <v>20270</v>
      </c>
      <c r="K209" s="17">
        <v>0</v>
      </c>
      <c r="L209" s="17">
        <v>0</v>
      </c>
      <c r="M209" s="17">
        <v>0</v>
      </c>
      <c r="N209" s="17">
        <v>0</v>
      </c>
      <c r="O209" s="17">
        <v>0</v>
      </c>
      <c r="P209" s="17">
        <v>158007</v>
      </c>
      <c r="Q209" s="17">
        <v>0</v>
      </c>
      <c r="R209" s="17">
        <v>0</v>
      </c>
      <c r="S209" s="17">
        <v>3701</v>
      </c>
      <c r="T209" s="17">
        <v>1543</v>
      </c>
      <c r="U209" s="17">
        <v>5292</v>
      </c>
      <c r="V209" s="17">
        <v>0</v>
      </c>
      <c r="W209" s="17">
        <v>0</v>
      </c>
      <c r="X209" s="17">
        <v>0</v>
      </c>
      <c r="Y209" s="17">
        <v>2008</v>
      </c>
      <c r="Z209" s="17">
        <v>0</v>
      </c>
      <c r="AA209" s="17">
        <v>1114856</v>
      </c>
      <c r="AB209" s="17">
        <v>0</v>
      </c>
    </row>
    <row r="210" spans="1:28" x14ac:dyDescent="0.3">
      <c r="A210" s="15" t="s">
        <v>413</v>
      </c>
      <c r="B210" s="14" t="s">
        <v>414</v>
      </c>
      <c r="C210" s="14">
        <v>1</v>
      </c>
      <c r="D210" s="14">
        <v>0</v>
      </c>
      <c r="E210" s="17">
        <v>13515086</v>
      </c>
      <c r="F210" s="17">
        <v>0</v>
      </c>
      <c r="G210" s="17">
        <v>0</v>
      </c>
      <c r="H210" s="17">
        <v>0</v>
      </c>
      <c r="I210" s="17">
        <v>1407083</v>
      </c>
      <c r="J210" s="17">
        <v>3199885</v>
      </c>
      <c r="K210" s="17">
        <v>45673</v>
      </c>
      <c r="L210" s="17">
        <v>0</v>
      </c>
      <c r="M210" s="17">
        <v>0</v>
      </c>
      <c r="N210" s="17">
        <v>0</v>
      </c>
      <c r="O210" s="17">
        <v>0</v>
      </c>
      <c r="P210" s="17">
        <v>1781624</v>
      </c>
      <c r="Q210" s="17">
        <v>204670</v>
      </c>
      <c r="R210" s="17">
        <v>0</v>
      </c>
      <c r="S210" s="17">
        <v>15490</v>
      </c>
      <c r="T210" s="17">
        <v>6462</v>
      </c>
      <c r="U210" s="17">
        <v>59823</v>
      </c>
      <c r="V210" s="17">
        <v>20394</v>
      </c>
      <c r="W210" s="17">
        <v>0</v>
      </c>
      <c r="X210" s="17">
        <v>189864</v>
      </c>
      <c r="Y210" s="17">
        <v>0</v>
      </c>
      <c r="Z210" s="17">
        <v>0</v>
      </c>
      <c r="AA210" s="17">
        <v>20446054</v>
      </c>
      <c r="AB210" s="17">
        <v>0</v>
      </c>
    </row>
    <row r="211" spans="1:28" x14ac:dyDescent="0.3">
      <c r="A211" s="15" t="s">
        <v>415</v>
      </c>
      <c r="B211" s="14" t="s">
        <v>416</v>
      </c>
      <c r="C211" s="14">
        <v>1</v>
      </c>
      <c r="D211" s="14">
        <v>1</v>
      </c>
      <c r="E211" s="17">
        <v>22873257</v>
      </c>
      <c r="F211" s="17">
        <v>0</v>
      </c>
      <c r="G211" s="17">
        <v>0</v>
      </c>
      <c r="H211" s="17">
        <v>0</v>
      </c>
      <c r="I211" s="17">
        <v>1662025</v>
      </c>
      <c r="J211" s="17">
        <v>8281018</v>
      </c>
      <c r="K211" s="17">
        <v>0</v>
      </c>
      <c r="L211" s="17">
        <v>2668059</v>
      </c>
      <c r="M211" s="17">
        <v>0</v>
      </c>
      <c r="N211" s="17">
        <v>0</v>
      </c>
      <c r="O211" s="17">
        <v>0</v>
      </c>
      <c r="P211" s="17">
        <v>3426084</v>
      </c>
      <c r="Q211" s="17">
        <v>612583</v>
      </c>
      <c r="R211" s="17">
        <v>321915</v>
      </c>
      <c r="S211" s="17">
        <v>31578</v>
      </c>
      <c r="T211" s="17">
        <v>13175</v>
      </c>
      <c r="U211" s="17">
        <v>123024</v>
      </c>
      <c r="V211" s="17">
        <v>44892</v>
      </c>
      <c r="W211" s="17">
        <v>0</v>
      </c>
      <c r="X211" s="17">
        <v>937556</v>
      </c>
      <c r="Y211" s="17">
        <v>0</v>
      </c>
      <c r="Z211" s="17">
        <v>0</v>
      </c>
      <c r="AA211" s="17">
        <v>40995166</v>
      </c>
      <c r="AB211" s="17">
        <v>0</v>
      </c>
    </row>
    <row r="212" spans="1:28" x14ac:dyDescent="0.3">
      <c r="A212" s="15" t="s">
        <v>417</v>
      </c>
      <c r="B212" s="14" t="s">
        <v>418</v>
      </c>
      <c r="C212" s="14">
        <v>1</v>
      </c>
      <c r="D212" s="14">
        <v>0</v>
      </c>
      <c r="E212" s="17">
        <v>18067639</v>
      </c>
      <c r="F212" s="17">
        <v>0</v>
      </c>
      <c r="G212" s="17">
        <v>0</v>
      </c>
      <c r="H212" s="17">
        <v>16290</v>
      </c>
      <c r="I212" s="17">
        <v>2329885</v>
      </c>
      <c r="J212" s="17">
        <v>3839728</v>
      </c>
      <c r="K212" s="17">
        <v>209554</v>
      </c>
      <c r="L212" s="17">
        <v>0</v>
      </c>
      <c r="M212" s="17">
        <v>0</v>
      </c>
      <c r="N212" s="17">
        <v>0</v>
      </c>
      <c r="O212" s="17">
        <v>0</v>
      </c>
      <c r="P212" s="17">
        <v>1550589</v>
      </c>
      <c r="Q212" s="17">
        <v>72062</v>
      </c>
      <c r="R212" s="17">
        <v>36643</v>
      </c>
      <c r="S212" s="17">
        <v>25676</v>
      </c>
      <c r="T212" s="17">
        <v>10712</v>
      </c>
      <c r="U212" s="17">
        <v>101530</v>
      </c>
      <c r="V212" s="17">
        <v>32769</v>
      </c>
      <c r="W212" s="17">
        <v>0</v>
      </c>
      <c r="X212" s="17">
        <v>285307</v>
      </c>
      <c r="Y212" s="17">
        <v>0</v>
      </c>
      <c r="Z212" s="17">
        <v>0</v>
      </c>
      <c r="AA212" s="17">
        <v>26578384</v>
      </c>
      <c r="AB212" s="17">
        <v>0</v>
      </c>
    </row>
    <row r="213" spans="1:28" x14ac:dyDescent="0.3">
      <c r="A213" s="15" t="s">
        <v>419</v>
      </c>
      <c r="B213" s="14" t="s">
        <v>420</v>
      </c>
      <c r="C213" s="14">
        <v>1</v>
      </c>
      <c r="D213" s="14">
        <v>0</v>
      </c>
      <c r="E213" s="17">
        <v>3685740</v>
      </c>
      <c r="F213" s="17">
        <v>0</v>
      </c>
      <c r="G213" s="17">
        <v>0</v>
      </c>
      <c r="H213" s="17">
        <v>0</v>
      </c>
      <c r="I213" s="17">
        <v>565605</v>
      </c>
      <c r="J213" s="17">
        <v>477011</v>
      </c>
      <c r="K213" s="17">
        <v>36347</v>
      </c>
      <c r="L213" s="17">
        <v>0</v>
      </c>
      <c r="M213" s="17">
        <v>0</v>
      </c>
      <c r="N213" s="17">
        <v>0</v>
      </c>
      <c r="O213" s="17">
        <v>0</v>
      </c>
      <c r="P213" s="17">
        <v>284523</v>
      </c>
      <c r="Q213" s="17">
        <v>32140</v>
      </c>
      <c r="R213" s="17">
        <v>0</v>
      </c>
      <c r="S213" s="17">
        <v>6936</v>
      </c>
      <c r="T213" s="17">
        <v>2893</v>
      </c>
      <c r="U213" s="17">
        <v>25747</v>
      </c>
      <c r="V213" s="17">
        <v>3292</v>
      </c>
      <c r="W213" s="17">
        <v>0</v>
      </c>
      <c r="X213" s="17">
        <v>48735</v>
      </c>
      <c r="Y213" s="17">
        <v>1320</v>
      </c>
      <c r="Z213" s="17">
        <v>0</v>
      </c>
      <c r="AA213" s="17">
        <v>5170289</v>
      </c>
      <c r="AB213" s="17">
        <v>0</v>
      </c>
    </row>
    <row r="214" spans="1:28" x14ac:dyDescent="0.3">
      <c r="A214" s="15" t="s">
        <v>421</v>
      </c>
      <c r="B214" s="14" t="s">
        <v>422</v>
      </c>
      <c r="C214" s="14">
        <v>1</v>
      </c>
      <c r="D214" s="14">
        <v>0</v>
      </c>
      <c r="E214" s="17">
        <v>41128939</v>
      </c>
      <c r="F214" s="17">
        <v>0</v>
      </c>
      <c r="G214" s="17">
        <v>0</v>
      </c>
      <c r="H214" s="17">
        <v>4459</v>
      </c>
      <c r="I214" s="17">
        <v>5426516</v>
      </c>
      <c r="J214" s="17">
        <v>6728090</v>
      </c>
      <c r="K214" s="17">
        <v>0</v>
      </c>
      <c r="L214" s="17">
        <v>0</v>
      </c>
      <c r="M214" s="17">
        <v>0</v>
      </c>
      <c r="N214" s="17">
        <v>0</v>
      </c>
      <c r="O214" s="17">
        <v>0</v>
      </c>
      <c r="P214" s="17">
        <v>3755686</v>
      </c>
      <c r="Q214" s="17">
        <v>40708</v>
      </c>
      <c r="R214" s="17">
        <v>0</v>
      </c>
      <c r="S214" s="17">
        <v>50228</v>
      </c>
      <c r="T214" s="17">
        <v>20956</v>
      </c>
      <c r="U214" s="17">
        <v>198283</v>
      </c>
      <c r="V214" s="17">
        <v>70676</v>
      </c>
      <c r="W214" s="17">
        <v>0</v>
      </c>
      <c r="X214" s="17">
        <v>915415</v>
      </c>
      <c r="Y214" s="17">
        <v>0</v>
      </c>
      <c r="Z214" s="17">
        <v>0</v>
      </c>
      <c r="AA214" s="17">
        <v>58339956</v>
      </c>
      <c r="AB214" s="17">
        <v>0</v>
      </c>
    </row>
    <row r="215" spans="1:28" x14ac:dyDescent="0.3">
      <c r="A215" s="15" t="s">
        <v>423</v>
      </c>
      <c r="B215" s="14" t="s">
        <v>424</v>
      </c>
      <c r="C215" s="14">
        <v>1</v>
      </c>
      <c r="D215" s="14">
        <v>0</v>
      </c>
      <c r="E215" s="17">
        <v>10762315</v>
      </c>
      <c r="F215" s="17">
        <v>0</v>
      </c>
      <c r="G215" s="17">
        <v>0</v>
      </c>
      <c r="H215" s="17">
        <v>0</v>
      </c>
      <c r="I215" s="17">
        <v>1111205</v>
      </c>
      <c r="J215" s="17">
        <v>1474224</v>
      </c>
      <c r="K215" s="17">
        <v>0</v>
      </c>
      <c r="L215" s="17">
        <v>0</v>
      </c>
      <c r="M215" s="17">
        <v>0</v>
      </c>
      <c r="N215" s="17">
        <v>0</v>
      </c>
      <c r="O215" s="17">
        <v>0</v>
      </c>
      <c r="P215" s="17">
        <v>1242840</v>
      </c>
      <c r="Q215" s="17">
        <v>249460</v>
      </c>
      <c r="R215" s="17">
        <v>0</v>
      </c>
      <c r="S215" s="17">
        <v>20104</v>
      </c>
      <c r="T215" s="17">
        <v>8387</v>
      </c>
      <c r="U215" s="17">
        <v>81026</v>
      </c>
      <c r="V215" s="17">
        <v>22507</v>
      </c>
      <c r="W215" s="17">
        <v>0</v>
      </c>
      <c r="X215" s="17">
        <v>165552</v>
      </c>
      <c r="Y215" s="17">
        <v>0</v>
      </c>
      <c r="Z215" s="17">
        <v>0</v>
      </c>
      <c r="AA215" s="17">
        <v>15137620</v>
      </c>
      <c r="AB215" s="17">
        <v>0</v>
      </c>
    </row>
    <row r="216" spans="1:28" x14ac:dyDescent="0.3">
      <c r="A216" s="15" t="s">
        <v>425</v>
      </c>
      <c r="B216" s="14" t="s">
        <v>426</v>
      </c>
      <c r="C216" s="14">
        <v>1</v>
      </c>
      <c r="D216" s="14">
        <v>0</v>
      </c>
      <c r="E216" s="17">
        <v>6764177</v>
      </c>
      <c r="F216" s="17">
        <v>0</v>
      </c>
      <c r="G216" s="17">
        <v>0</v>
      </c>
      <c r="H216" s="17">
        <v>0</v>
      </c>
      <c r="I216" s="17">
        <v>981070</v>
      </c>
      <c r="J216" s="17">
        <v>1343247</v>
      </c>
      <c r="K216" s="17">
        <v>165478</v>
      </c>
      <c r="L216" s="17">
        <v>0</v>
      </c>
      <c r="M216" s="17">
        <v>0</v>
      </c>
      <c r="N216" s="17">
        <v>0</v>
      </c>
      <c r="O216" s="17">
        <v>0</v>
      </c>
      <c r="P216" s="17">
        <v>531789</v>
      </c>
      <c r="Q216" s="17">
        <v>0</v>
      </c>
      <c r="R216" s="17">
        <v>0</v>
      </c>
      <c r="S216" s="17">
        <v>11910</v>
      </c>
      <c r="T216" s="17">
        <v>4968</v>
      </c>
      <c r="U216" s="17">
        <v>45785</v>
      </c>
      <c r="V216" s="17">
        <v>6138</v>
      </c>
      <c r="W216" s="17">
        <v>0</v>
      </c>
      <c r="X216" s="17">
        <v>469760</v>
      </c>
      <c r="Y216" s="17">
        <v>0</v>
      </c>
      <c r="Z216" s="17">
        <v>0</v>
      </c>
      <c r="AA216" s="17">
        <v>10324322</v>
      </c>
      <c r="AB216" s="17">
        <v>0</v>
      </c>
    </row>
    <row r="217" spans="1:28" x14ac:dyDescent="0.3">
      <c r="A217" s="15" t="s">
        <v>427</v>
      </c>
      <c r="B217" s="14" t="s">
        <v>428</v>
      </c>
      <c r="C217" s="14">
        <v>1</v>
      </c>
      <c r="D217" s="14">
        <v>0</v>
      </c>
      <c r="E217" s="17">
        <v>3419977</v>
      </c>
      <c r="F217" s="17">
        <v>0</v>
      </c>
      <c r="G217" s="17">
        <v>0</v>
      </c>
      <c r="H217" s="17">
        <v>0</v>
      </c>
      <c r="I217" s="17">
        <v>457278</v>
      </c>
      <c r="J217" s="17">
        <v>733414</v>
      </c>
      <c r="K217" s="17">
        <v>146044</v>
      </c>
      <c r="L217" s="17">
        <v>0</v>
      </c>
      <c r="M217" s="17">
        <v>0</v>
      </c>
      <c r="N217" s="17">
        <v>0</v>
      </c>
      <c r="O217" s="17">
        <v>0</v>
      </c>
      <c r="P217" s="17">
        <v>331282</v>
      </c>
      <c r="Q217" s="17">
        <v>31551</v>
      </c>
      <c r="R217" s="17">
        <v>239063</v>
      </c>
      <c r="S217" s="17">
        <v>7116</v>
      </c>
      <c r="T217" s="17">
        <v>2968</v>
      </c>
      <c r="U217" s="17">
        <v>28019</v>
      </c>
      <c r="V217" s="17">
        <v>4518</v>
      </c>
      <c r="W217" s="17">
        <v>0</v>
      </c>
      <c r="X217" s="17">
        <v>107310</v>
      </c>
      <c r="Y217" s="17">
        <v>3277</v>
      </c>
      <c r="Z217" s="17">
        <v>0</v>
      </c>
      <c r="AA217" s="17">
        <v>5511817</v>
      </c>
      <c r="AB217" s="17">
        <v>0</v>
      </c>
    </row>
    <row r="218" spans="1:28" x14ac:dyDescent="0.3">
      <c r="A218" s="15" t="s">
        <v>429</v>
      </c>
      <c r="B218" s="14" t="s">
        <v>430</v>
      </c>
      <c r="C218" s="14">
        <v>1</v>
      </c>
      <c r="D218" s="14">
        <v>0</v>
      </c>
      <c r="E218" s="17">
        <v>2971360</v>
      </c>
      <c r="F218" s="17">
        <v>0</v>
      </c>
      <c r="G218" s="17">
        <v>0</v>
      </c>
      <c r="H218" s="17">
        <v>0</v>
      </c>
      <c r="I218" s="17">
        <v>291953</v>
      </c>
      <c r="J218" s="17">
        <v>701631</v>
      </c>
      <c r="K218" s="17">
        <v>0</v>
      </c>
      <c r="L218" s="17">
        <v>0</v>
      </c>
      <c r="M218" s="17">
        <v>0</v>
      </c>
      <c r="N218" s="17">
        <v>0</v>
      </c>
      <c r="O218" s="17">
        <v>0</v>
      </c>
      <c r="P218" s="17">
        <v>328549</v>
      </c>
      <c r="Q218" s="17">
        <v>29160</v>
      </c>
      <c r="R218" s="17">
        <v>0</v>
      </c>
      <c r="S218" s="17">
        <v>5918</v>
      </c>
      <c r="T218" s="17">
        <v>2468</v>
      </c>
      <c r="U218" s="17">
        <v>20970</v>
      </c>
      <c r="V218" s="17">
        <v>4589</v>
      </c>
      <c r="W218" s="17">
        <v>0</v>
      </c>
      <c r="X218" s="17">
        <v>113616</v>
      </c>
      <c r="Y218" s="17">
        <v>0</v>
      </c>
      <c r="Z218" s="17">
        <v>0</v>
      </c>
      <c r="AA218" s="17">
        <v>4470214</v>
      </c>
      <c r="AB218" s="17">
        <v>0</v>
      </c>
    </row>
    <row r="219" spans="1:28" x14ac:dyDescent="0.3">
      <c r="A219" s="15" t="s">
        <v>431</v>
      </c>
      <c r="B219" s="14" t="s">
        <v>432</v>
      </c>
      <c r="C219" s="14">
        <v>1</v>
      </c>
      <c r="D219" s="14">
        <v>0</v>
      </c>
      <c r="E219" s="17">
        <v>2683899</v>
      </c>
      <c r="F219" s="17">
        <v>0</v>
      </c>
      <c r="G219" s="17">
        <v>62551</v>
      </c>
      <c r="H219" s="17">
        <v>0</v>
      </c>
      <c r="I219" s="17">
        <v>309649</v>
      </c>
      <c r="J219" s="17">
        <v>455257</v>
      </c>
      <c r="K219" s="17">
        <v>0</v>
      </c>
      <c r="L219" s="17">
        <v>0</v>
      </c>
      <c r="M219" s="17">
        <v>0</v>
      </c>
      <c r="N219" s="17">
        <v>0</v>
      </c>
      <c r="O219" s="17">
        <v>0</v>
      </c>
      <c r="P219" s="17">
        <v>206893</v>
      </c>
      <c r="Q219" s="17">
        <v>405</v>
      </c>
      <c r="R219" s="17">
        <v>0</v>
      </c>
      <c r="S219" s="17">
        <v>5034</v>
      </c>
      <c r="T219" s="17">
        <v>250</v>
      </c>
      <c r="U219" s="17">
        <v>19631</v>
      </c>
      <c r="V219" s="17">
        <v>2838</v>
      </c>
      <c r="W219" s="17">
        <v>0</v>
      </c>
      <c r="X219" s="17">
        <v>35649</v>
      </c>
      <c r="Y219" s="17">
        <v>19298</v>
      </c>
      <c r="Z219" s="17">
        <v>0</v>
      </c>
      <c r="AA219" s="17">
        <v>3801354</v>
      </c>
      <c r="AB219" s="17">
        <v>0</v>
      </c>
    </row>
    <row r="220" spans="1:28" x14ac:dyDescent="0.3">
      <c r="A220" s="15" t="s">
        <v>433</v>
      </c>
      <c r="B220" s="14" t="s">
        <v>434</v>
      </c>
      <c r="C220" s="14">
        <v>1</v>
      </c>
      <c r="D220" s="14">
        <v>0</v>
      </c>
      <c r="E220" s="17">
        <v>4673742</v>
      </c>
      <c r="F220" s="17">
        <v>0</v>
      </c>
      <c r="G220" s="17">
        <v>0</v>
      </c>
      <c r="H220" s="17">
        <v>0</v>
      </c>
      <c r="I220" s="17">
        <v>492485</v>
      </c>
      <c r="J220" s="17">
        <v>987831</v>
      </c>
      <c r="K220" s="17">
        <v>0</v>
      </c>
      <c r="L220" s="17">
        <v>0</v>
      </c>
      <c r="M220" s="17">
        <v>0</v>
      </c>
      <c r="N220" s="17">
        <v>0</v>
      </c>
      <c r="O220" s="17">
        <v>0</v>
      </c>
      <c r="P220" s="17">
        <v>341073</v>
      </c>
      <c r="Q220" s="17">
        <v>35172</v>
      </c>
      <c r="R220" s="17">
        <v>0</v>
      </c>
      <c r="S220" s="17">
        <v>7101</v>
      </c>
      <c r="T220" s="17">
        <v>2962</v>
      </c>
      <c r="U220" s="17">
        <v>27320</v>
      </c>
      <c r="V220" s="17">
        <v>5851</v>
      </c>
      <c r="W220" s="17">
        <v>0</v>
      </c>
      <c r="X220" s="17">
        <v>77943</v>
      </c>
      <c r="Y220" s="17">
        <v>0</v>
      </c>
      <c r="Z220" s="17">
        <v>0</v>
      </c>
      <c r="AA220" s="17">
        <v>6651480</v>
      </c>
      <c r="AB220" s="17">
        <v>0</v>
      </c>
    </row>
    <row r="221" spans="1:28" x14ac:dyDescent="0.3">
      <c r="A221" s="15" t="s">
        <v>435</v>
      </c>
      <c r="B221" s="14" t="s">
        <v>436</v>
      </c>
      <c r="C221" s="14">
        <v>1</v>
      </c>
      <c r="D221" s="14">
        <v>0</v>
      </c>
      <c r="E221" s="17">
        <v>37200978</v>
      </c>
      <c r="F221" s="17">
        <v>0</v>
      </c>
      <c r="G221" s="17">
        <v>0</v>
      </c>
      <c r="H221" s="17">
        <v>0</v>
      </c>
      <c r="I221" s="17">
        <v>1841727</v>
      </c>
      <c r="J221" s="17">
        <v>4983670</v>
      </c>
      <c r="K221" s="17">
        <v>245999</v>
      </c>
      <c r="L221" s="17">
        <v>0</v>
      </c>
      <c r="M221" s="17">
        <v>0</v>
      </c>
      <c r="N221" s="17">
        <v>0</v>
      </c>
      <c r="O221" s="17">
        <v>0</v>
      </c>
      <c r="P221" s="17">
        <v>3050701</v>
      </c>
      <c r="Q221" s="17">
        <v>230823</v>
      </c>
      <c r="R221" s="17">
        <v>0</v>
      </c>
      <c r="S221" s="17">
        <v>27521</v>
      </c>
      <c r="T221" s="17">
        <v>26083</v>
      </c>
      <c r="U221" s="17">
        <v>120480</v>
      </c>
      <c r="V221" s="17">
        <v>59062</v>
      </c>
      <c r="W221" s="17">
        <v>0</v>
      </c>
      <c r="X221" s="17">
        <v>3570540</v>
      </c>
      <c r="Y221" s="17">
        <v>0</v>
      </c>
      <c r="Z221" s="17">
        <v>0</v>
      </c>
      <c r="AA221" s="17">
        <v>51357584</v>
      </c>
      <c r="AB221" s="17">
        <v>0</v>
      </c>
    </row>
    <row r="222" spans="1:28" x14ac:dyDescent="0.3">
      <c r="A222" s="15" t="s">
        <v>437</v>
      </c>
      <c r="B222" s="14" t="s">
        <v>438</v>
      </c>
      <c r="C222" s="14">
        <v>1</v>
      </c>
      <c r="D222" s="14">
        <v>0</v>
      </c>
      <c r="E222" s="17">
        <v>32512478</v>
      </c>
      <c r="F222" s="17">
        <v>0</v>
      </c>
      <c r="G222" s="17">
        <v>0</v>
      </c>
      <c r="H222" s="17">
        <v>0</v>
      </c>
      <c r="I222" s="17">
        <v>4916715</v>
      </c>
      <c r="J222" s="17">
        <v>2344231</v>
      </c>
      <c r="K222" s="17">
        <v>0</v>
      </c>
      <c r="L222" s="17">
        <v>0</v>
      </c>
      <c r="M222" s="17">
        <v>0</v>
      </c>
      <c r="N222" s="17">
        <v>0</v>
      </c>
      <c r="O222" s="17">
        <v>0</v>
      </c>
      <c r="P222" s="17">
        <v>2652681</v>
      </c>
      <c r="Q222" s="17">
        <v>165273</v>
      </c>
      <c r="R222" s="17">
        <v>165990</v>
      </c>
      <c r="S222" s="17">
        <v>43862</v>
      </c>
      <c r="T222" s="17">
        <v>18300</v>
      </c>
      <c r="U222" s="17">
        <v>170964</v>
      </c>
      <c r="V222" s="17">
        <v>60159</v>
      </c>
      <c r="W222" s="17">
        <v>0</v>
      </c>
      <c r="X222" s="17">
        <v>1312233</v>
      </c>
      <c r="Y222" s="17">
        <v>0</v>
      </c>
      <c r="Z222" s="17">
        <v>0</v>
      </c>
      <c r="AA222" s="17">
        <v>44362886</v>
      </c>
      <c r="AB222" s="17">
        <v>0</v>
      </c>
    </row>
    <row r="223" spans="1:28" x14ac:dyDescent="0.3">
      <c r="A223" s="15" t="s">
        <v>439</v>
      </c>
      <c r="B223" s="14" t="s">
        <v>440</v>
      </c>
      <c r="C223" s="14">
        <v>1</v>
      </c>
      <c r="D223" s="14">
        <v>0</v>
      </c>
      <c r="E223" s="17">
        <v>5674899</v>
      </c>
      <c r="F223" s="17">
        <v>0</v>
      </c>
      <c r="G223" s="17">
        <v>0</v>
      </c>
      <c r="H223" s="17">
        <v>9668</v>
      </c>
      <c r="I223" s="17">
        <v>691872</v>
      </c>
      <c r="J223" s="17">
        <v>1339749</v>
      </c>
      <c r="K223" s="17">
        <v>0</v>
      </c>
      <c r="L223" s="17">
        <v>0</v>
      </c>
      <c r="M223" s="17">
        <v>0</v>
      </c>
      <c r="N223" s="17">
        <v>0</v>
      </c>
      <c r="O223" s="17">
        <v>0</v>
      </c>
      <c r="P223" s="17">
        <v>577133</v>
      </c>
      <c r="Q223" s="17">
        <v>3640</v>
      </c>
      <c r="R223" s="17">
        <v>0</v>
      </c>
      <c r="S223" s="17">
        <v>6397</v>
      </c>
      <c r="T223" s="17">
        <v>2668</v>
      </c>
      <c r="U223" s="17">
        <v>23184</v>
      </c>
      <c r="V223" s="17">
        <v>7399</v>
      </c>
      <c r="W223" s="17">
        <v>0</v>
      </c>
      <c r="X223" s="17">
        <v>342744</v>
      </c>
      <c r="Y223" s="17">
        <v>0</v>
      </c>
      <c r="Z223" s="17">
        <v>0</v>
      </c>
      <c r="AA223" s="17">
        <v>8679353</v>
      </c>
      <c r="AB223" s="17">
        <v>0</v>
      </c>
    </row>
    <row r="224" spans="1:28" x14ac:dyDescent="0.3">
      <c r="A224" s="15" t="s">
        <v>441</v>
      </c>
      <c r="B224" s="14" t="s">
        <v>442</v>
      </c>
      <c r="C224" s="14">
        <v>1</v>
      </c>
      <c r="D224" s="14">
        <v>0</v>
      </c>
      <c r="E224" s="17">
        <v>3976435</v>
      </c>
      <c r="F224" s="17">
        <v>0</v>
      </c>
      <c r="G224" s="17">
        <v>0</v>
      </c>
      <c r="H224" s="17">
        <v>0</v>
      </c>
      <c r="I224" s="17">
        <v>594442</v>
      </c>
      <c r="J224" s="17">
        <v>638754</v>
      </c>
      <c r="K224" s="17">
        <v>0</v>
      </c>
      <c r="L224" s="17">
        <v>0</v>
      </c>
      <c r="M224" s="17">
        <v>0</v>
      </c>
      <c r="N224" s="17">
        <v>0</v>
      </c>
      <c r="O224" s="17">
        <v>0</v>
      </c>
      <c r="P224" s="17">
        <v>746011</v>
      </c>
      <c r="Q224" s="17">
        <v>11962</v>
      </c>
      <c r="R224" s="17">
        <v>0</v>
      </c>
      <c r="S224" s="17">
        <v>4869</v>
      </c>
      <c r="T224" s="17">
        <v>2031</v>
      </c>
      <c r="U224" s="17">
        <v>18699</v>
      </c>
      <c r="V224" s="17">
        <v>4932</v>
      </c>
      <c r="W224" s="17">
        <v>0</v>
      </c>
      <c r="X224" s="17">
        <v>79095</v>
      </c>
      <c r="Y224" s="17">
        <v>3888</v>
      </c>
      <c r="Z224" s="17">
        <v>0</v>
      </c>
      <c r="AA224" s="17">
        <v>6081118</v>
      </c>
      <c r="AB224" s="17">
        <v>0</v>
      </c>
    </row>
    <row r="225" spans="1:28" x14ac:dyDescent="0.3">
      <c r="A225" s="15" t="s">
        <v>443</v>
      </c>
      <c r="B225" s="14" t="s">
        <v>444</v>
      </c>
      <c r="C225" s="14">
        <v>1</v>
      </c>
      <c r="D225" s="14">
        <v>0</v>
      </c>
      <c r="E225" s="17">
        <v>13617506</v>
      </c>
      <c r="F225" s="17">
        <v>0</v>
      </c>
      <c r="G225" s="17">
        <v>0</v>
      </c>
      <c r="H225" s="17">
        <v>0</v>
      </c>
      <c r="I225" s="17">
        <v>1327787</v>
      </c>
      <c r="J225" s="17">
        <v>3506300</v>
      </c>
      <c r="K225" s="17">
        <v>0</v>
      </c>
      <c r="L225" s="17">
        <v>0</v>
      </c>
      <c r="M225" s="17">
        <v>0</v>
      </c>
      <c r="N225" s="17">
        <v>0</v>
      </c>
      <c r="O225" s="17">
        <v>0</v>
      </c>
      <c r="P225" s="17">
        <v>1277893</v>
      </c>
      <c r="Q225" s="17">
        <v>173710</v>
      </c>
      <c r="R225" s="17">
        <v>0</v>
      </c>
      <c r="S225" s="17">
        <v>19355</v>
      </c>
      <c r="T225" s="17">
        <v>8075</v>
      </c>
      <c r="U225" s="17">
        <v>71881</v>
      </c>
      <c r="V225" s="17">
        <v>23575</v>
      </c>
      <c r="W225" s="17">
        <v>0</v>
      </c>
      <c r="X225" s="17">
        <v>485963</v>
      </c>
      <c r="Y225" s="17">
        <v>0</v>
      </c>
      <c r="Z225" s="17">
        <v>0</v>
      </c>
      <c r="AA225" s="17">
        <v>20512045</v>
      </c>
      <c r="AB225" s="17">
        <v>0</v>
      </c>
    </row>
    <row r="226" spans="1:28" x14ac:dyDescent="0.3">
      <c r="A226" s="15" t="s">
        <v>445</v>
      </c>
      <c r="B226" s="14" t="s">
        <v>446</v>
      </c>
      <c r="C226" s="14">
        <v>1</v>
      </c>
      <c r="D226" s="14">
        <v>0</v>
      </c>
      <c r="E226" s="17">
        <v>11764221</v>
      </c>
      <c r="F226" s="17">
        <v>0</v>
      </c>
      <c r="G226" s="17">
        <v>0</v>
      </c>
      <c r="H226" s="17">
        <v>0</v>
      </c>
      <c r="I226" s="17">
        <v>1655410</v>
      </c>
      <c r="J226" s="17">
        <v>3334163</v>
      </c>
      <c r="K226" s="17">
        <v>204446</v>
      </c>
      <c r="L226" s="17">
        <v>0</v>
      </c>
      <c r="M226" s="17">
        <v>0</v>
      </c>
      <c r="N226" s="17">
        <v>0</v>
      </c>
      <c r="O226" s="17">
        <v>0</v>
      </c>
      <c r="P226" s="17">
        <v>826929</v>
      </c>
      <c r="Q226" s="17">
        <v>110218</v>
      </c>
      <c r="R226" s="17">
        <v>84175</v>
      </c>
      <c r="S226" s="17">
        <v>13318</v>
      </c>
      <c r="T226" s="17">
        <v>5556</v>
      </c>
      <c r="U226" s="17">
        <v>51086</v>
      </c>
      <c r="V226" s="17">
        <v>13619</v>
      </c>
      <c r="W226" s="17">
        <v>0</v>
      </c>
      <c r="X226" s="17">
        <v>89413</v>
      </c>
      <c r="Y226" s="17">
        <v>0</v>
      </c>
      <c r="Z226" s="17">
        <v>0</v>
      </c>
      <c r="AA226" s="17">
        <v>18152554</v>
      </c>
      <c r="AB226" s="17">
        <v>0</v>
      </c>
    </row>
    <row r="227" spans="1:28" x14ac:dyDescent="0.3">
      <c r="A227" s="15" t="s">
        <v>447</v>
      </c>
      <c r="B227" s="14" t="s">
        <v>448</v>
      </c>
      <c r="C227" s="14">
        <v>1</v>
      </c>
      <c r="D227" s="14">
        <v>0</v>
      </c>
      <c r="E227" s="17">
        <v>7994257</v>
      </c>
      <c r="F227" s="17">
        <v>0</v>
      </c>
      <c r="G227" s="17">
        <v>0</v>
      </c>
      <c r="H227" s="17">
        <v>0</v>
      </c>
      <c r="I227" s="17">
        <v>1075076</v>
      </c>
      <c r="J227" s="17">
        <v>884713</v>
      </c>
      <c r="K227" s="17">
        <v>0</v>
      </c>
      <c r="L227" s="17">
        <v>0</v>
      </c>
      <c r="M227" s="17">
        <v>0</v>
      </c>
      <c r="N227" s="17">
        <v>0</v>
      </c>
      <c r="O227" s="17">
        <v>0</v>
      </c>
      <c r="P227" s="17">
        <v>868756</v>
      </c>
      <c r="Q227" s="17">
        <v>72630</v>
      </c>
      <c r="R227" s="17">
        <v>0</v>
      </c>
      <c r="S227" s="17">
        <v>12943</v>
      </c>
      <c r="T227" s="17">
        <v>3575</v>
      </c>
      <c r="U227" s="17">
        <v>49396</v>
      </c>
      <c r="V227" s="17">
        <v>14260</v>
      </c>
      <c r="W227" s="17">
        <v>0</v>
      </c>
      <c r="X227" s="17">
        <v>206952</v>
      </c>
      <c r="Y227" s="17">
        <v>0</v>
      </c>
      <c r="Z227" s="17">
        <v>0</v>
      </c>
      <c r="AA227" s="17">
        <v>11182558</v>
      </c>
      <c r="AB227" s="17">
        <v>0</v>
      </c>
    </row>
    <row r="228" spans="1:28" x14ac:dyDescent="0.3">
      <c r="A228" s="15" t="s">
        <v>449</v>
      </c>
      <c r="B228" s="14" t="s">
        <v>450</v>
      </c>
      <c r="C228" s="14">
        <v>1</v>
      </c>
      <c r="D228" s="14">
        <v>0</v>
      </c>
      <c r="E228" s="17">
        <v>6478296</v>
      </c>
      <c r="F228" s="17">
        <v>0</v>
      </c>
      <c r="G228" s="17">
        <v>0</v>
      </c>
      <c r="H228" s="17">
        <v>0</v>
      </c>
      <c r="I228" s="17">
        <v>689914</v>
      </c>
      <c r="J228" s="17">
        <v>1241309</v>
      </c>
      <c r="K228" s="17">
        <v>0</v>
      </c>
      <c r="L228" s="17">
        <v>0</v>
      </c>
      <c r="M228" s="17">
        <v>0</v>
      </c>
      <c r="N228" s="17">
        <v>0</v>
      </c>
      <c r="O228" s="17">
        <v>0</v>
      </c>
      <c r="P228" s="17">
        <v>1091897</v>
      </c>
      <c r="Q228" s="17">
        <v>49215</v>
      </c>
      <c r="R228" s="17">
        <v>214997</v>
      </c>
      <c r="S228" s="17">
        <v>15000</v>
      </c>
      <c r="T228" s="17">
        <v>6300</v>
      </c>
      <c r="U228" s="17">
        <v>57037</v>
      </c>
      <c r="V228" s="17">
        <v>9930</v>
      </c>
      <c r="W228" s="17">
        <v>0</v>
      </c>
      <c r="X228" s="17">
        <v>149320</v>
      </c>
      <c r="Y228" s="17">
        <v>0</v>
      </c>
      <c r="Z228" s="17">
        <v>0</v>
      </c>
      <c r="AA228" s="17">
        <v>10003215</v>
      </c>
      <c r="AB228" s="17">
        <v>0</v>
      </c>
    </row>
    <row r="229" spans="1:28" x14ac:dyDescent="0.3">
      <c r="A229" s="15" t="s">
        <v>451</v>
      </c>
      <c r="B229" s="14" t="s">
        <v>452</v>
      </c>
      <c r="C229" s="14">
        <v>1</v>
      </c>
      <c r="D229" s="14">
        <v>0</v>
      </c>
      <c r="E229" s="17">
        <v>6953263</v>
      </c>
      <c r="F229" s="17">
        <v>0</v>
      </c>
      <c r="G229" s="17">
        <v>0</v>
      </c>
      <c r="H229" s="17">
        <v>0</v>
      </c>
      <c r="I229" s="17">
        <v>709034</v>
      </c>
      <c r="J229" s="17">
        <v>1671519</v>
      </c>
      <c r="K229" s="17">
        <v>0</v>
      </c>
      <c r="L229" s="17">
        <v>0</v>
      </c>
      <c r="M229" s="17">
        <v>0</v>
      </c>
      <c r="N229" s="17">
        <v>0</v>
      </c>
      <c r="O229" s="17">
        <v>0</v>
      </c>
      <c r="P229" s="17">
        <v>1175385</v>
      </c>
      <c r="Q229" s="17">
        <v>0</v>
      </c>
      <c r="R229" s="17">
        <v>0</v>
      </c>
      <c r="S229" s="17">
        <v>11355</v>
      </c>
      <c r="T229" s="17">
        <v>4737</v>
      </c>
      <c r="U229" s="17">
        <v>45028</v>
      </c>
      <c r="V229" s="17">
        <v>13593</v>
      </c>
      <c r="W229" s="17">
        <v>0</v>
      </c>
      <c r="X229" s="17">
        <v>61177</v>
      </c>
      <c r="Y229" s="17">
        <v>0</v>
      </c>
      <c r="Z229" s="17">
        <v>0</v>
      </c>
      <c r="AA229" s="17">
        <v>10645091</v>
      </c>
      <c r="AB229" s="17">
        <v>0</v>
      </c>
    </row>
    <row r="230" spans="1:28" x14ac:dyDescent="0.3">
      <c r="A230" s="15" t="s">
        <v>453</v>
      </c>
      <c r="B230" s="14" t="s">
        <v>454</v>
      </c>
      <c r="C230" s="14">
        <v>1</v>
      </c>
      <c r="D230" s="14">
        <v>0</v>
      </c>
      <c r="E230" s="17">
        <v>5519844</v>
      </c>
      <c r="F230" s="17">
        <v>0</v>
      </c>
      <c r="G230" s="17">
        <v>0</v>
      </c>
      <c r="H230" s="17">
        <v>0</v>
      </c>
      <c r="I230" s="17">
        <v>666850</v>
      </c>
      <c r="J230" s="17">
        <v>878456</v>
      </c>
      <c r="K230" s="17">
        <v>0</v>
      </c>
      <c r="L230" s="17">
        <v>0</v>
      </c>
      <c r="M230" s="17">
        <v>0</v>
      </c>
      <c r="N230" s="17">
        <v>0</v>
      </c>
      <c r="O230" s="17">
        <v>0</v>
      </c>
      <c r="P230" s="17">
        <v>658835</v>
      </c>
      <c r="Q230" s="17">
        <v>106986</v>
      </c>
      <c r="R230" s="17">
        <v>296947</v>
      </c>
      <c r="S230" s="17">
        <v>13378</v>
      </c>
      <c r="T230" s="17">
        <v>5581</v>
      </c>
      <c r="U230" s="17">
        <v>52134</v>
      </c>
      <c r="V230" s="17">
        <v>12189</v>
      </c>
      <c r="W230" s="17">
        <v>0</v>
      </c>
      <c r="X230" s="17">
        <v>97200</v>
      </c>
      <c r="Y230" s="17">
        <v>4248</v>
      </c>
      <c r="Z230" s="17">
        <v>0</v>
      </c>
      <c r="AA230" s="17">
        <v>8312648</v>
      </c>
      <c r="AB230" s="17">
        <v>0</v>
      </c>
    </row>
    <row r="231" spans="1:28" x14ac:dyDescent="0.3">
      <c r="A231" s="15" t="s">
        <v>455</v>
      </c>
      <c r="B231" s="14" t="s">
        <v>456</v>
      </c>
      <c r="C231" s="14">
        <v>1</v>
      </c>
      <c r="D231" s="14">
        <v>0</v>
      </c>
      <c r="E231" s="17">
        <v>10994145</v>
      </c>
      <c r="F231" s="17">
        <v>0</v>
      </c>
      <c r="G231" s="17">
        <v>0</v>
      </c>
      <c r="H231" s="17">
        <v>0</v>
      </c>
      <c r="I231" s="17">
        <v>1274744</v>
      </c>
      <c r="J231" s="17">
        <v>1299499</v>
      </c>
      <c r="K231" s="17">
        <v>0</v>
      </c>
      <c r="L231" s="17">
        <v>0</v>
      </c>
      <c r="M231" s="17">
        <v>0</v>
      </c>
      <c r="N231" s="17">
        <v>0</v>
      </c>
      <c r="O231" s="17">
        <v>0</v>
      </c>
      <c r="P231" s="17">
        <v>1715793</v>
      </c>
      <c r="Q231" s="17">
        <v>49967</v>
      </c>
      <c r="R231" s="17">
        <v>178266</v>
      </c>
      <c r="S231" s="17">
        <v>21497</v>
      </c>
      <c r="T231" s="17">
        <v>8414</v>
      </c>
      <c r="U231" s="17">
        <v>83356</v>
      </c>
      <c r="V231" s="17">
        <v>14558</v>
      </c>
      <c r="W231" s="17">
        <v>0</v>
      </c>
      <c r="X231" s="17">
        <v>106400</v>
      </c>
      <c r="Y231" s="17">
        <v>0</v>
      </c>
      <c r="Z231" s="17">
        <v>0</v>
      </c>
      <c r="AA231" s="17">
        <v>15746639</v>
      </c>
      <c r="AB231" s="17">
        <v>0</v>
      </c>
    </row>
    <row r="232" spans="1:28" x14ac:dyDescent="0.3">
      <c r="A232" s="15" t="s">
        <v>457</v>
      </c>
      <c r="B232" s="14" t="s">
        <v>458</v>
      </c>
      <c r="C232" s="14">
        <v>1</v>
      </c>
      <c r="D232" s="14">
        <v>0</v>
      </c>
      <c r="E232" s="17">
        <v>6973230</v>
      </c>
      <c r="F232" s="17">
        <v>0</v>
      </c>
      <c r="G232" s="17">
        <v>0</v>
      </c>
      <c r="H232" s="17">
        <v>0</v>
      </c>
      <c r="I232" s="17">
        <v>731957</v>
      </c>
      <c r="J232" s="17">
        <v>1484378</v>
      </c>
      <c r="K232" s="17">
        <v>0</v>
      </c>
      <c r="L232" s="17">
        <v>0</v>
      </c>
      <c r="M232" s="17">
        <v>0</v>
      </c>
      <c r="N232" s="17">
        <v>0</v>
      </c>
      <c r="O232" s="17">
        <v>0</v>
      </c>
      <c r="P232" s="17">
        <v>1010440</v>
      </c>
      <c r="Q232" s="17">
        <v>292803</v>
      </c>
      <c r="R232" s="17">
        <v>127244</v>
      </c>
      <c r="S232" s="17">
        <v>7865</v>
      </c>
      <c r="T232" s="17">
        <v>3281</v>
      </c>
      <c r="U232" s="17">
        <v>31688</v>
      </c>
      <c r="V232" s="17">
        <v>10647</v>
      </c>
      <c r="W232" s="17">
        <v>0</v>
      </c>
      <c r="X232" s="17">
        <v>204406</v>
      </c>
      <c r="Y232" s="17">
        <v>0</v>
      </c>
      <c r="Z232" s="17">
        <v>0</v>
      </c>
      <c r="AA232" s="17">
        <v>10877939</v>
      </c>
      <c r="AB232" s="17">
        <v>0</v>
      </c>
    </row>
    <row r="233" spans="1:28" x14ac:dyDescent="0.3">
      <c r="A233" s="15" t="s">
        <v>459</v>
      </c>
      <c r="B233" s="14" t="s">
        <v>460</v>
      </c>
      <c r="C233" s="14">
        <v>1</v>
      </c>
      <c r="D233" s="14">
        <v>0</v>
      </c>
      <c r="E233" s="17">
        <v>16025541</v>
      </c>
      <c r="F233" s="17">
        <v>0</v>
      </c>
      <c r="G233" s="17">
        <v>0</v>
      </c>
      <c r="H233" s="17">
        <v>0</v>
      </c>
      <c r="I233" s="17">
        <v>1976913</v>
      </c>
      <c r="J233" s="17">
        <v>717802</v>
      </c>
      <c r="K233" s="17">
        <v>0</v>
      </c>
      <c r="L233" s="17">
        <v>0</v>
      </c>
      <c r="M233" s="17">
        <v>0</v>
      </c>
      <c r="N233" s="17">
        <v>0</v>
      </c>
      <c r="O233" s="17">
        <v>0</v>
      </c>
      <c r="P233" s="17">
        <v>1618963</v>
      </c>
      <c r="Q233" s="17">
        <v>447256</v>
      </c>
      <c r="R233" s="17">
        <v>419079</v>
      </c>
      <c r="S233" s="17">
        <v>19534</v>
      </c>
      <c r="T233" s="17">
        <v>8150</v>
      </c>
      <c r="U233" s="17">
        <v>76366</v>
      </c>
      <c r="V233" s="17">
        <v>24899</v>
      </c>
      <c r="W233" s="17">
        <v>0</v>
      </c>
      <c r="X233" s="17">
        <v>830569</v>
      </c>
      <c r="Y233" s="17">
        <v>0</v>
      </c>
      <c r="Z233" s="17">
        <v>0</v>
      </c>
      <c r="AA233" s="17">
        <v>22165072</v>
      </c>
      <c r="AB233" s="17">
        <v>0</v>
      </c>
    </row>
    <row r="234" spans="1:28" x14ac:dyDescent="0.3">
      <c r="A234" s="15" t="s">
        <v>461</v>
      </c>
      <c r="B234" s="14" t="s">
        <v>462</v>
      </c>
      <c r="C234" s="14">
        <v>1</v>
      </c>
      <c r="D234" s="14">
        <v>0</v>
      </c>
      <c r="E234" s="17">
        <v>9659726</v>
      </c>
      <c r="F234" s="17">
        <v>0</v>
      </c>
      <c r="G234" s="17">
        <v>0</v>
      </c>
      <c r="H234" s="17">
        <v>0</v>
      </c>
      <c r="I234" s="17">
        <v>713394</v>
      </c>
      <c r="J234" s="17">
        <v>1419624</v>
      </c>
      <c r="K234" s="17">
        <v>53104</v>
      </c>
      <c r="L234" s="17">
        <v>0</v>
      </c>
      <c r="M234" s="17">
        <v>0</v>
      </c>
      <c r="N234" s="17">
        <v>0</v>
      </c>
      <c r="O234" s="17">
        <v>0</v>
      </c>
      <c r="P234" s="17">
        <v>781789</v>
      </c>
      <c r="Q234" s="17">
        <v>39501</v>
      </c>
      <c r="R234" s="17">
        <v>63738</v>
      </c>
      <c r="S234" s="17">
        <v>1906</v>
      </c>
      <c r="T234" s="17">
        <v>3643</v>
      </c>
      <c r="U234" s="17">
        <v>31446</v>
      </c>
      <c r="V234" s="17">
        <v>10921</v>
      </c>
      <c r="W234" s="17">
        <v>0</v>
      </c>
      <c r="X234" s="17">
        <v>318269</v>
      </c>
      <c r="Y234" s="17">
        <v>0</v>
      </c>
      <c r="Z234" s="17">
        <v>0</v>
      </c>
      <c r="AA234" s="17">
        <v>13097061</v>
      </c>
      <c r="AB234" s="17">
        <v>0</v>
      </c>
    </row>
    <row r="235" spans="1:28" x14ac:dyDescent="0.3">
      <c r="A235" s="15" t="s">
        <v>463</v>
      </c>
      <c r="B235" s="14" t="s">
        <v>464</v>
      </c>
      <c r="C235" s="14">
        <v>1</v>
      </c>
      <c r="D235" s="14">
        <v>0</v>
      </c>
      <c r="E235" s="17">
        <v>7311701</v>
      </c>
      <c r="F235" s="17">
        <v>0</v>
      </c>
      <c r="G235" s="17">
        <v>0</v>
      </c>
      <c r="H235" s="17">
        <v>0</v>
      </c>
      <c r="I235" s="17">
        <v>921811</v>
      </c>
      <c r="J235" s="17">
        <v>877699</v>
      </c>
      <c r="K235" s="17">
        <v>0</v>
      </c>
      <c r="L235" s="17">
        <v>0</v>
      </c>
      <c r="M235" s="17">
        <v>0</v>
      </c>
      <c r="N235" s="17">
        <v>0</v>
      </c>
      <c r="O235" s="17">
        <v>0</v>
      </c>
      <c r="P235" s="17">
        <v>996341</v>
      </c>
      <c r="Q235" s="17">
        <v>86365</v>
      </c>
      <c r="R235" s="17">
        <v>58602</v>
      </c>
      <c r="S235" s="17">
        <v>10472</v>
      </c>
      <c r="T235" s="17">
        <v>4368</v>
      </c>
      <c r="U235" s="17">
        <v>41882</v>
      </c>
      <c r="V235" s="17">
        <v>12992</v>
      </c>
      <c r="W235" s="17">
        <v>0</v>
      </c>
      <c r="X235" s="17">
        <v>124245</v>
      </c>
      <c r="Y235" s="17">
        <v>0</v>
      </c>
      <c r="Z235" s="17">
        <v>0</v>
      </c>
      <c r="AA235" s="17">
        <v>10446478</v>
      </c>
      <c r="AB235" s="17">
        <v>0</v>
      </c>
    </row>
    <row r="236" spans="1:28" x14ac:dyDescent="0.3">
      <c r="A236" s="15" t="s">
        <v>465</v>
      </c>
      <c r="B236" s="14" t="s">
        <v>466</v>
      </c>
      <c r="C236" s="14">
        <v>1</v>
      </c>
      <c r="D236" s="14">
        <v>0</v>
      </c>
      <c r="E236" s="17">
        <v>2969563</v>
      </c>
      <c r="F236" s="17">
        <v>0</v>
      </c>
      <c r="G236" s="17">
        <v>0</v>
      </c>
      <c r="H236" s="17">
        <v>0</v>
      </c>
      <c r="I236" s="17">
        <v>395691</v>
      </c>
      <c r="J236" s="17">
        <v>552916</v>
      </c>
      <c r="K236" s="17">
        <v>0</v>
      </c>
      <c r="L236" s="17">
        <v>0</v>
      </c>
      <c r="M236" s="17">
        <v>0</v>
      </c>
      <c r="N236" s="17">
        <v>0</v>
      </c>
      <c r="O236" s="17">
        <v>0</v>
      </c>
      <c r="P236" s="17">
        <v>500557</v>
      </c>
      <c r="Q236" s="17">
        <v>107373</v>
      </c>
      <c r="R236" s="17">
        <v>0</v>
      </c>
      <c r="S236" s="17">
        <v>3266</v>
      </c>
      <c r="T236" s="17">
        <v>1362</v>
      </c>
      <c r="U236" s="17">
        <v>11767</v>
      </c>
      <c r="V236" s="17">
        <v>4084</v>
      </c>
      <c r="W236" s="17">
        <v>0</v>
      </c>
      <c r="X236" s="17">
        <v>30843</v>
      </c>
      <c r="Y236" s="17">
        <v>0</v>
      </c>
      <c r="Z236" s="17">
        <v>0</v>
      </c>
      <c r="AA236" s="17">
        <v>4577422</v>
      </c>
      <c r="AB236" s="17">
        <v>0</v>
      </c>
    </row>
    <row r="237" spans="1:28" x14ac:dyDescent="0.3">
      <c r="A237" s="15" t="s">
        <v>467</v>
      </c>
      <c r="B237" s="14" t="s">
        <v>468</v>
      </c>
      <c r="C237" s="14">
        <v>1</v>
      </c>
      <c r="D237" s="14">
        <v>0</v>
      </c>
      <c r="E237" s="17">
        <v>6567018</v>
      </c>
      <c r="F237" s="17">
        <v>0</v>
      </c>
      <c r="G237" s="17">
        <v>0</v>
      </c>
      <c r="H237" s="17">
        <v>0</v>
      </c>
      <c r="I237" s="17">
        <v>1172925</v>
      </c>
      <c r="J237" s="17">
        <v>1273280</v>
      </c>
      <c r="K237" s="17">
        <v>0</v>
      </c>
      <c r="L237" s="17">
        <v>0</v>
      </c>
      <c r="M237" s="17">
        <v>0</v>
      </c>
      <c r="N237" s="17">
        <v>0</v>
      </c>
      <c r="O237" s="17">
        <v>0</v>
      </c>
      <c r="P237" s="17">
        <v>546368</v>
      </c>
      <c r="Q237" s="17">
        <v>122558</v>
      </c>
      <c r="R237" s="17">
        <v>0</v>
      </c>
      <c r="S237" s="17">
        <v>19879</v>
      </c>
      <c r="T237" s="17">
        <v>8293</v>
      </c>
      <c r="U237" s="17">
        <v>78754</v>
      </c>
      <c r="V237" s="17">
        <v>19108</v>
      </c>
      <c r="W237" s="17">
        <v>0</v>
      </c>
      <c r="X237" s="17">
        <v>162000</v>
      </c>
      <c r="Y237" s="17">
        <v>0</v>
      </c>
      <c r="Z237" s="17">
        <v>0</v>
      </c>
      <c r="AA237" s="17">
        <v>9970183</v>
      </c>
      <c r="AB237" s="17">
        <v>0</v>
      </c>
    </row>
    <row r="238" spans="1:28" x14ac:dyDescent="0.3">
      <c r="A238" s="15" t="s">
        <v>469</v>
      </c>
      <c r="B238" s="14" t="s">
        <v>470</v>
      </c>
      <c r="C238" s="14">
        <v>1</v>
      </c>
      <c r="D238" s="14">
        <v>0</v>
      </c>
      <c r="E238" s="17">
        <v>4591078</v>
      </c>
      <c r="F238" s="17">
        <v>0</v>
      </c>
      <c r="G238" s="17">
        <v>158847</v>
      </c>
      <c r="H238" s="17">
        <v>0</v>
      </c>
      <c r="I238" s="17">
        <v>606837</v>
      </c>
      <c r="J238" s="17">
        <v>486541</v>
      </c>
      <c r="K238" s="17">
        <v>0</v>
      </c>
      <c r="L238" s="17">
        <v>0</v>
      </c>
      <c r="M238" s="17">
        <v>0</v>
      </c>
      <c r="N238" s="17">
        <v>0</v>
      </c>
      <c r="O238" s="17">
        <v>0</v>
      </c>
      <c r="P238" s="17">
        <v>467291</v>
      </c>
      <c r="Q238" s="17">
        <v>9348</v>
      </c>
      <c r="R238" s="17">
        <v>0</v>
      </c>
      <c r="S238" s="17">
        <v>4929</v>
      </c>
      <c r="T238" s="17">
        <v>2056</v>
      </c>
      <c r="U238" s="17">
        <v>19339</v>
      </c>
      <c r="V238" s="17">
        <v>4945</v>
      </c>
      <c r="W238" s="17">
        <v>0</v>
      </c>
      <c r="X238" s="17">
        <v>165247</v>
      </c>
      <c r="Y238" s="17">
        <v>0</v>
      </c>
      <c r="Z238" s="17">
        <v>0</v>
      </c>
      <c r="AA238" s="17">
        <v>6516458</v>
      </c>
      <c r="AB238" s="17">
        <v>0</v>
      </c>
    </row>
    <row r="239" spans="1:28" x14ac:dyDescent="0.3">
      <c r="A239" s="15" t="s">
        <v>471</v>
      </c>
      <c r="B239" s="14" t="s">
        <v>472</v>
      </c>
      <c r="C239" s="14">
        <v>1</v>
      </c>
      <c r="D239" s="14">
        <v>0</v>
      </c>
      <c r="E239" s="17">
        <v>7878779</v>
      </c>
      <c r="F239" s="17">
        <v>0</v>
      </c>
      <c r="G239" s="17">
        <v>0</v>
      </c>
      <c r="H239" s="17">
        <v>0</v>
      </c>
      <c r="I239" s="17">
        <v>1266582</v>
      </c>
      <c r="J239" s="17">
        <v>1618676</v>
      </c>
      <c r="K239" s="17">
        <v>0</v>
      </c>
      <c r="L239" s="17">
        <v>0</v>
      </c>
      <c r="M239" s="17">
        <v>0</v>
      </c>
      <c r="N239" s="17">
        <v>0</v>
      </c>
      <c r="O239" s="17">
        <v>0</v>
      </c>
      <c r="P239" s="17">
        <v>934828</v>
      </c>
      <c r="Q239" s="17">
        <v>90533</v>
      </c>
      <c r="R239" s="17">
        <v>94261</v>
      </c>
      <c r="S239" s="17">
        <v>8344</v>
      </c>
      <c r="T239" s="17">
        <v>3481</v>
      </c>
      <c r="U239" s="17">
        <v>32795</v>
      </c>
      <c r="V239" s="17">
        <v>10002</v>
      </c>
      <c r="W239" s="17">
        <v>0</v>
      </c>
      <c r="X239" s="17">
        <v>99759</v>
      </c>
      <c r="Y239" s="17">
        <v>0</v>
      </c>
      <c r="Z239" s="17">
        <v>0</v>
      </c>
      <c r="AA239" s="17">
        <v>12038040</v>
      </c>
      <c r="AB239" s="17">
        <v>0</v>
      </c>
    </row>
    <row r="240" spans="1:28" x14ac:dyDescent="0.3">
      <c r="A240" s="15" t="s">
        <v>473</v>
      </c>
      <c r="B240" s="14" t="s">
        <v>474</v>
      </c>
      <c r="C240" s="14">
        <v>1</v>
      </c>
      <c r="D240" s="14">
        <v>0</v>
      </c>
      <c r="E240" s="17">
        <v>3550392</v>
      </c>
      <c r="F240" s="17">
        <v>0</v>
      </c>
      <c r="G240" s="17">
        <v>0</v>
      </c>
      <c r="H240" s="17">
        <v>0</v>
      </c>
      <c r="I240" s="17">
        <v>395430</v>
      </c>
      <c r="J240" s="17">
        <v>603347</v>
      </c>
      <c r="K240" s="17">
        <v>0</v>
      </c>
      <c r="L240" s="17">
        <v>0</v>
      </c>
      <c r="M240" s="17">
        <v>0</v>
      </c>
      <c r="N240" s="17">
        <v>0</v>
      </c>
      <c r="O240" s="17">
        <v>0</v>
      </c>
      <c r="P240" s="17">
        <v>422905</v>
      </c>
      <c r="Q240" s="17">
        <v>33004</v>
      </c>
      <c r="R240" s="17">
        <v>58139</v>
      </c>
      <c r="S240" s="17">
        <v>9168</v>
      </c>
      <c r="T240" s="17">
        <v>3311</v>
      </c>
      <c r="U240" s="17">
        <v>31281</v>
      </c>
      <c r="V240" s="17">
        <v>9005</v>
      </c>
      <c r="W240" s="17">
        <v>0</v>
      </c>
      <c r="X240" s="17">
        <v>69500</v>
      </c>
      <c r="Y240" s="17">
        <v>7730</v>
      </c>
      <c r="Z240" s="17">
        <v>0</v>
      </c>
      <c r="AA240" s="17">
        <v>5193212</v>
      </c>
      <c r="AB240" s="17">
        <v>0</v>
      </c>
    </row>
    <row r="241" spans="1:28" x14ac:dyDescent="0.3">
      <c r="A241" s="15" t="s">
        <v>475</v>
      </c>
      <c r="B241" s="14" t="s">
        <v>476</v>
      </c>
      <c r="C241" s="14">
        <v>1</v>
      </c>
      <c r="D241" s="14">
        <v>0</v>
      </c>
      <c r="E241" s="17">
        <v>11121845</v>
      </c>
      <c r="F241" s="17">
        <v>0</v>
      </c>
      <c r="G241" s="17">
        <v>0</v>
      </c>
      <c r="H241" s="17">
        <v>0</v>
      </c>
      <c r="I241" s="17">
        <v>1427319</v>
      </c>
      <c r="J241" s="17">
        <v>1350298</v>
      </c>
      <c r="K241" s="17">
        <v>0</v>
      </c>
      <c r="L241" s="17">
        <v>0</v>
      </c>
      <c r="M241" s="17">
        <v>0</v>
      </c>
      <c r="N241" s="17">
        <v>0</v>
      </c>
      <c r="O241" s="17">
        <v>0</v>
      </c>
      <c r="P241" s="17">
        <v>1803767</v>
      </c>
      <c r="Q241" s="17">
        <v>499867</v>
      </c>
      <c r="R241" s="17">
        <v>180078</v>
      </c>
      <c r="S241" s="17">
        <v>19474</v>
      </c>
      <c r="T241" s="17">
        <v>2746</v>
      </c>
      <c r="U241" s="17">
        <v>77182</v>
      </c>
      <c r="V241" s="17">
        <v>25231</v>
      </c>
      <c r="W241" s="17">
        <v>0</v>
      </c>
      <c r="X241" s="17">
        <v>273524</v>
      </c>
      <c r="Y241" s="17">
        <v>0</v>
      </c>
      <c r="Z241" s="17">
        <v>0</v>
      </c>
      <c r="AA241" s="17">
        <v>16781331</v>
      </c>
      <c r="AB241" s="17">
        <v>0</v>
      </c>
    </row>
    <row r="242" spans="1:28" x14ac:dyDescent="0.3">
      <c r="A242" s="15" t="s">
        <v>477</v>
      </c>
      <c r="B242" s="14" t="s">
        <v>478</v>
      </c>
      <c r="C242" s="14">
        <v>1</v>
      </c>
      <c r="D242" s="14">
        <v>0</v>
      </c>
      <c r="E242" s="17">
        <v>4565580</v>
      </c>
      <c r="F242" s="17">
        <v>0</v>
      </c>
      <c r="G242" s="17">
        <v>0</v>
      </c>
      <c r="H242" s="17">
        <v>0</v>
      </c>
      <c r="I242" s="17">
        <v>465513</v>
      </c>
      <c r="J242" s="17">
        <v>967681</v>
      </c>
      <c r="K242" s="17">
        <v>0</v>
      </c>
      <c r="L242" s="17">
        <v>0</v>
      </c>
      <c r="M242" s="17">
        <v>0</v>
      </c>
      <c r="N242" s="17">
        <v>0</v>
      </c>
      <c r="O242" s="17">
        <v>0</v>
      </c>
      <c r="P242" s="17">
        <v>470133</v>
      </c>
      <c r="Q242" s="17">
        <v>74754</v>
      </c>
      <c r="R242" s="17">
        <v>0</v>
      </c>
      <c r="S242" s="17">
        <v>6637</v>
      </c>
      <c r="T242" s="17">
        <v>2768</v>
      </c>
      <c r="U242" s="17">
        <v>25106</v>
      </c>
      <c r="V242" s="17">
        <v>8480</v>
      </c>
      <c r="W242" s="17">
        <v>0</v>
      </c>
      <c r="X242" s="17">
        <v>274117</v>
      </c>
      <c r="Y242" s="17">
        <v>0</v>
      </c>
      <c r="Z242" s="17">
        <v>0</v>
      </c>
      <c r="AA242" s="17">
        <v>6860769</v>
      </c>
      <c r="AB242" s="17">
        <v>0</v>
      </c>
    </row>
    <row r="243" spans="1:28" x14ac:dyDescent="0.3">
      <c r="A243" s="15" t="s">
        <v>479</v>
      </c>
      <c r="B243" s="14" t="s">
        <v>480</v>
      </c>
      <c r="C243" s="14">
        <v>1</v>
      </c>
      <c r="D243" s="14">
        <v>0</v>
      </c>
      <c r="E243" s="17">
        <v>17757675</v>
      </c>
      <c r="F243" s="17">
        <v>0</v>
      </c>
      <c r="G243" s="17">
        <v>0</v>
      </c>
      <c r="H243" s="17">
        <v>0</v>
      </c>
      <c r="I243" s="17">
        <v>2296136</v>
      </c>
      <c r="J243" s="17">
        <v>2488907</v>
      </c>
      <c r="K243" s="17">
        <v>100036</v>
      </c>
      <c r="L243" s="17">
        <v>0</v>
      </c>
      <c r="M243" s="17">
        <v>0</v>
      </c>
      <c r="N243" s="17">
        <v>0</v>
      </c>
      <c r="O243" s="17">
        <v>0</v>
      </c>
      <c r="P243" s="17">
        <v>2051741</v>
      </c>
      <c r="Q243" s="17">
        <v>642930</v>
      </c>
      <c r="R243" s="17">
        <v>132828</v>
      </c>
      <c r="S243" s="17">
        <v>29466</v>
      </c>
      <c r="T243" s="17">
        <v>12293</v>
      </c>
      <c r="U243" s="17">
        <v>110559</v>
      </c>
      <c r="V243" s="17">
        <v>38034</v>
      </c>
      <c r="W243" s="17">
        <v>0</v>
      </c>
      <c r="X243" s="17">
        <v>274186</v>
      </c>
      <c r="Y243" s="17">
        <v>0</v>
      </c>
      <c r="Z243" s="17">
        <v>0</v>
      </c>
      <c r="AA243" s="17">
        <v>25934791</v>
      </c>
      <c r="AB243" s="17">
        <v>0</v>
      </c>
    </row>
    <row r="244" spans="1:28" x14ac:dyDescent="0.3">
      <c r="A244" s="15" t="s">
        <v>481</v>
      </c>
      <c r="B244" s="14" t="s">
        <v>482</v>
      </c>
      <c r="C244" s="14">
        <v>1</v>
      </c>
      <c r="D244" s="14">
        <v>0</v>
      </c>
      <c r="E244" s="17">
        <v>5381409</v>
      </c>
      <c r="F244" s="17">
        <v>0</v>
      </c>
      <c r="G244" s="17">
        <v>0</v>
      </c>
      <c r="H244" s="17">
        <v>0</v>
      </c>
      <c r="I244" s="17">
        <v>727444</v>
      </c>
      <c r="J244" s="17">
        <v>1041082</v>
      </c>
      <c r="K244" s="17">
        <v>0</v>
      </c>
      <c r="L244" s="17">
        <v>0</v>
      </c>
      <c r="M244" s="17">
        <v>0</v>
      </c>
      <c r="N244" s="17">
        <v>0</v>
      </c>
      <c r="O244" s="17">
        <v>0</v>
      </c>
      <c r="P244" s="17">
        <v>926587</v>
      </c>
      <c r="Q244" s="17">
        <v>108890</v>
      </c>
      <c r="R244" s="17">
        <v>0</v>
      </c>
      <c r="S244" s="17">
        <v>5933</v>
      </c>
      <c r="T244" s="17">
        <v>2475</v>
      </c>
      <c r="U244" s="17">
        <v>22776</v>
      </c>
      <c r="V244" s="17">
        <v>8127</v>
      </c>
      <c r="W244" s="17">
        <v>0</v>
      </c>
      <c r="X244" s="17">
        <v>69466</v>
      </c>
      <c r="Y244" s="17">
        <v>0</v>
      </c>
      <c r="Z244" s="17">
        <v>0</v>
      </c>
      <c r="AA244" s="17">
        <v>8294189</v>
      </c>
      <c r="AB244" s="17">
        <v>0</v>
      </c>
    </row>
    <row r="245" spans="1:28" x14ac:dyDescent="0.3">
      <c r="A245" s="15" t="s">
        <v>483</v>
      </c>
      <c r="B245" s="14" t="s">
        <v>484</v>
      </c>
      <c r="C245" s="14">
        <v>1</v>
      </c>
      <c r="D245" s="14">
        <v>0</v>
      </c>
      <c r="E245" s="17">
        <v>13718502</v>
      </c>
      <c r="F245" s="17">
        <v>0</v>
      </c>
      <c r="G245" s="17">
        <v>0</v>
      </c>
      <c r="H245" s="17">
        <v>34675</v>
      </c>
      <c r="I245" s="17">
        <v>2831747</v>
      </c>
      <c r="J245" s="17">
        <v>2232324</v>
      </c>
      <c r="K245" s="17">
        <v>0</v>
      </c>
      <c r="L245" s="17">
        <v>0</v>
      </c>
      <c r="M245" s="17">
        <v>0</v>
      </c>
      <c r="N245" s="17">
        <v>0</v>
      </c>
      <c r="O245" s="17">
        <v>0</v>
      </c>
      <c r="P245" s="17">
        <v>1505556</v>
      </c>
      <c r="Q245" s="17">
        <v>429209</v>
      </c>
      <c r="R245" s="17">
        <v>45923</v>
      </c>
      <c r="S245" s="17">
        <v>27728</v>
      </c>
      <c r="T245" s="17">
        <v>11568</v>
      </c>
      <c r="U245" s="17">
        <v>108404</v>
      </c>
      <c r="V245" s="17">
        <v>34716</v>
      </c>
      <c r="W245" s="17">
        <v>0</v>
      </c>
      <c r="X245" s="17">
        <v>615160</v>
      </c>
      <c r="Y245" s="17">
        <v>0</v>
      </c>
      <c r="Z245" s="17">
        <v>0</v>
      </c>
      <c r="AA245" s="17">
        <v>21595512</v>
      </c>
      <c r="AB245" s="17">
        <v>0</v>
      </c>
    </row>
    <row r="246" spans="1:28" x14ac:dyDescent="0.3">
      <c r="A246" s="15" t="s">
        <v>485</v>
      </c>
      <c r="B246" s="14" t="s">
        <v>486</v>
      </c>
      <c r="C246" s="14">
        <v>1</v>
      </c>
      <c r="D246" s="14">
        <v>0</v>
      </c>
      <c r="E246" s="17">
        <v>10276462</v>
      </c>
      <c r="F246" s="17">
        <v>0</v>
      </c>
      <c r="G246" s="17">
        <v>0</v>
      </c>
      <c r="H246" s="17">
        <v>0</v>
      </c>
      <c r="I246" s="17">
        <v>2927441</v>
      </c>
      <c r="J246" s="17">
        <v>3103862</v>
      </c>
      <c r="K246" s="17">
        <v>95369</v>
      </c>
      <c r="L246" s="17">
        <v>0</v>
      </c>
      <c r="M246" s="17">
        <v>0</v>
      </c>
      <c r="N246" s="17">
        <v>0</v>
      </c>
      <c r="O246" s="17">
        <v>0</v>
      </c>
      <c r="P246" s="17">
        <v>2826363</v>
      </c>
      <c r="Q246" s="17">
        <v>671925</v>
      </c>
      <c r="R246" s="17">
        <v>761009</v>
      </c>
      <c r="S246" s="17">
        <v>80383</v>
      </c>
      <c r="T246" s="17">
        <v>33537</v>
      </c>
      <c r="U246" s="17">
        <v>221642</v>
      </c>
      <c r="V246" s="17">
        <v>87394</v>
      </c>
      <c r="W246" s="17">
        <v>773304</v>
      </c>
      <c r="X246" s="17">
        <v>475200</v>
      </c>
      <c r="Y246" s="17">
        <v>0</v>
      </c>
      <c r="Z246" s="17">
        <v>0</v>
      </c>
      <c r="AA246" s="17">
        <v>22333891</v>
      </c>
      <c r="AB246" s="17">
        <v>0</v>
      </c>
    </row>
    <row r="247" spans="1:28" x14ac:dyDescent="0.3">
      <c r="A247" s="15" t="s">
        <v>487</v>
      </c>
      <c r="B247" s="14" t="s">
        <v>488</v>
      </c>
      <c r="C247" s="14">
        <v>1</v>
      </c>
      <c r="D247" s="14">
        <v>0</v>
      </c>
      <c r="E247" s="17">
        <v>24275849</v>
      </c>
      <c r="F247" s="17">
        <v>0</v>
      </c>
      <c r="G247" s="17">
        <v>1154706</v>
      </c>
      <c r="H247" s="17">
        <v>0</v>
      </c>
      <c r="I247" s="17">
        <v>4476806</v>
      </c>
      <c r="J247" s="17">
        <v>6827085</v>
      </c>
      <c r="K247" s="17">
        <v>0</v>
      </c>
      <c r="L247" s="17">
        <v>0</v>
      </c>
      <c r="M247" s="17">
        <v>0</v>
      </c>
      <c r="N247" s="17">
        <v>0</v>
      </c>
      <c r="O247" s="17">
        <v>0</v>
      </c>
      <c r="P247" s="17">
        <v>3480236</v>
      </c>
      <c r="Q247" s="17">
        <v>1962043</v>
      </c>
      <c r="R247" s="17">
        <v>757180</v>
      </c>
      <c r="S247" s="17">
        <v>63935</v>
      </c>
      <c r="T247" s="17">
        <v>26675</v>
      </c>
      <c r="U247" s="17">
        <v>232185</v>
      </c>
      <c r="V247" s="17">
        <v>73850</v>
      </c>
      <c r="W247" s="17">
        <v>0</v>
      </c>
      <c r="X247" s="17">
        <v>900000</v>
      </c>
      <c r="Y247" s="17">
        <v>0</v>
      </c>
      <c r="Z247" s="17">
        <v>0</v>
      </c>
      <c r="AA247" s="17">
        <v>44230550</v>
      </c>
      <c r="AB247" s="17">
        <v>0</v>
      </c>
    </row>
    <row r="248" spans="1:28" x14ac:dyDescent="0.3">
      <c r="A248" s="15" t="s">
        <v>489</v>
      </c>
      <c r="B248" s="14" t="s">
        <v>490</v>
      </c>
      <c r="C248" s="14">
        <v>1</v>
      </c>
      <c r="D248" s="14">
        <v>0</v>
      </c>
      <c r="E248" s="17">
        <v>72342509</v>
      </c>
      <c r="F248" s="17">
        <v>501473</v>
      </c>
      <c r="G248" s="17">
        <v>0</v>
      </c>
      <c r="H248" s="17">
        <v>0</v>
      </c>
      <c r="I248" s="17">
        <v>14174023</v>
      </c>
      <c r="J248" s="17">
        <v>9519569</v>
      </c>
      <c r="K248" s="17">
        <v>0</v>
      </c>
      <c r="L248" s="17">
        <v>0</v>
      </c>
      <c r="M248" s="17">
        <v>0</v>
      </c>
      <c r="N248" s="17">
        <v>0</v>
      </c>
      <c r="O248" s="17">
        <v>0</v>
      </c>
      <c r="P248" s="17">
        <v>7943567</v>
      </c>
      <c r="Q248" s="17">
        <v>1417570</v>
      </c>
      <c r="R248" s="17">
        <v>1463972</v>
      </c>
      <c r="S248" s="17">
        <v>177648</v>
      </c>
      <c r="T248" s="17">
        <v>74118</v>
      </c>
      <c r="U248" s="17">
        <v>661487</v>
      </c>
      <c r="V248" s="17">
        <v>224138</v>
      </c>
      <c r="W248" s="17">
        <v>0</v>
      </c>
      <c r="X248" s="17">
        <v>1517225</v>
      </c>
      <c r="Y248" s="17">
        <v>0</v>
      </c>
      <c r="Z248" s="17">
        <v>0</v>
      </c>
      <c r="AA248" s="17">
        <v>110017299</v>
      </c>
      <c r="AB248" s="17">
        <v>0</v>
      </c>
    </row>
    <row r="249" spans="1:28" x14ac:dyDescent="0.3">
      <c r="A249" s="15" t="s">
        <v>491</v>
      </c>
      <c r="B249" s="14" t="s">
        <v>492</v>
      </c>
      <c r="C249" s="14">
        <v>1</v>
      </c>
      <c r="D249" s="14">
        <v>0</v>
      </c>
      <c r="E249" s="17">
        <v>17290165</v>
      </c>
      <c r="F249" s="17">
        <v>195274</v>
      </c>
      <c r="G249" s="17">
        <v>0</v>
      </c>
      <c r="H249" s="17">
        <v>0</v>
      </c>
      <c r="I249" s="17">
        <v>3491254</v>
      </c>
      <c r="J249" s="17">
        <v>8236157</v>
      </c>
      <c r="K249" s="17">
        <v>0</v>
      </c>
      <c r="L249" s="17">
        <v>0</v>
      </c>
      <c r="M249" s="17">
        <v>0</v>
      </c>
      <c r="N249" s="17">
        <v>0</v>
      </c>
      <c r="O249" s="17">
        <v>0</v>
      </c>
      <c r="P249" s="17">
        <v>3738259</v>
      </c>
      <c r="Q249" s="17">
        <v>883425</v>
      </c>
      <c r="R249" s="17">
        <v>797597</v>
      </c>
      <c r="S249" s="17">
        <v>50423</v>
      </c>
      <c r="T249" s="17">
        <v>21037</v>
      </c>
      <c r="U249" s="17">
        <v>182498</v>
      </c>
      <c r="V249" s="17">
        <v>59953</v>
      </c>
      <c r="W249" s="17">
        <v>0</v>
      </c>
      <c r="X249" s="17">
        <v>698897</v>
      </c>
      <c r="Y249" s="17">
        <v>0</v>
      </c>
      <c r="Z249" s="17">
        <v>0</v>
      </c>
      <c r="AA249" s="17">
        <v>35644939</v>
      </c>
      <c r="AB249" s="17">
        <v>0</v>
      </c>
    </row>
    <row r="250" spans="1:28" x14ac:dyDescent="0.3">
      <c r="A250" s="15" t="s">
        <v>493</v>
      </c>
      <c r="B250" s="14" t="s">
        <v>494</v>
      </c>
      <c r="C250" s="14">
        <v>1</v>
      </c>
      <c r="D250" s="14">
        <v>0</v>
      </c>
      <c r="E250" s="17">
        <v>19250025</v>
      </c>
      <c r="F250" s="17">
        <v>0</v>
      </c>
      <c r="G250" s="17">
        <v>0</v>
      </c>
      <c r="H250" s="17">
        <v>0</v>
      </c>
      <c r="I250" s="17">
        <v>1737968</v>
      </c>
      <c r="J250" s="17">
        <v>3537688</v>
      </c>
      <c r="K250" s="17">
        <v>0</v>
      </c>
      <c r="L250" s="17">
        <v>0</v>
      </c>
      <c r="M250" s="17">
        <v>0</v>
      </c>
      <c r="N250" s="17">
        <v>0</v>
      </c>
      <c r="O250" s="17">
        <v>0</v>
      </c>
      <c r="P250" s="17">
        <v>3238400</v>
      </c>
      <c r="Q250" s="17">
        <v>640899</v>
      </c>
      <c r="R250" s="17">
        <v>647455</v>
      </c>
      <c r="S250" s="17">
        <v>55471</v>
      </c>
      <c r="T250" s="17">
        <v>23143</v>
      </c>
      <c r="U250" s="17">
        <v>215700</v>
      </c>
      <c r="V250" s="17">
        <v>70436</v>
      </c>
      <c r="W250" s="17">
        <v>0</v>
      </c>
      <c r="X250" s="17">
        <v>495300</v>
      </c>
      <c r="Y250" s="17">
        <v>0</v>
      </c>
      <c r="Z250" s="17">
        <v>0</v>
      </c>
      <c r="AA250" s="17">
        <v>29912485</v>
      </c>
      <c r="AB250" s="17">
        <v>0</v>
      </c>
    </row>
    <row r="251" spans="1:28" x14ac:dyDescent="0.3">
      <c r="A251" s="15" t="s">
        <v>495</v>
      </c>
      <c r="B251" s="14" t="s">
        <v>496</v>
      </c>
      <c r="C251" s="14">
        <v>1</v>
      </c>
      <c r="D251" s="14">
        <v>0</v>
      </c>
      <c r="E251" s="17">
        <v>9084240</v>
      </c>
      <c r="F251" s="17">
        <v>0</v>
      </c>
      <c r="G251" s="17">
        <v>0</v>
      </c>
      <c r="H251" s="17">
        <v>0</v>
      </c>
      <c r="I251" s="17">
        <v>2170554</v>
      </c>
      <c r="J251" s="17">
        <v>4425504</v>
      </c>
      <c r="K251" s="17">
        <v>202571</v>
      </c>
      <c r="L251" s="17">
        <v>0</v>
      </c>
      <c r="M251" s="17">
        <v>0</v>
      </c>
      <c r="N251" s="17">
        <v>0</v>
      </c>
      <c r="O251" s="17">
        <v>0</v>
      </c>
      <c r="P251" s="17">
        <v>2012923</v>
      </c>
      <c r="Q251" s="17">
        <v>233605</v>
      </c>
      <c r="R251" s="17">
        <v>275408</v>
      </c>
      <c r="S251" s="17">
        <v>33586</v>
      </c>
      <c r="T251" s="17">
        <v>14012</v>
      </c>
      <c r="U251" s="17">
        <v>126519</v>
      </c>
      <c r="V251" s="17">
        <v>38034</v>
      </c>
      <c r="W251" s="17">
        <v>0</v>
      </c>
      <c r="X251" s="17">
        <v>329737</v>
      </c>
      <c r="Y251" s="17">
        <v>0</v>
      </c>
      <c r="Z251" s="17">
        <v>0</v>
      </c>
      <c r="AA251" s="17">
        <v>18946693</v>
      </c>
      <c r="AB251" s="17">
        <v>0</v>
      </c>
    </row>
    <row r="252" spans="1:28" x14ac:dyDescent="0.3">
      <c r="A252" s="15" t="s">
        <v>497</v>
      </c>
      <c r="B252" s="14" t="s">
        <v>498</v>
      </c>
      <c r="C252" s="14">
        <v>1</v>
      </c>
      <c r="D252" s="14">
        <v>0</v>
      </c>
      <c r="E252" s="17">
        <v>22875760</v>
      </c>
      <c r="F252" s="17">
        <v>0</v>
      </c>
      <c r="G252" s="17">
        <v>0</v>
      </c>
      <c r="H252" s="17">
        <v>0</v>
      </c>
      <c r="I252" s="17">
        <v>3071631</v>
      </c>
      <c r="J252" s="17">
        <v>7021697</v>
      </c>
      <c r="K252" s="17">
        <v>0</v>
      </c>
      <c r="L252" s="17">
        <v>0</v>
      </c>
      <c r="M252" s="17">
        <v>0</v>
      </c>
      <c r="N252" s="17">
        <v>0</v>
      </c>
      <c r="O252" s="17">
        <v>0</v>
      </c>
      <c r="P252" s="17">
        <v>2917175</v>
      </c>
      <c r="Q252" s="17">
        <v>1095433</v>
      </c>
      <c r="R252" s="17">
        <v>449584</v>
      </c>
      <c r="S252" s="17">
        <v>53614</v>
      </c>
      <c r="T252" s="17">
        <v>22368</v>
      </c>
      <c r="U252" s="17">
        <v>215351</v>
      </c>
      <c r="V252" s="17">
        <v>66518</v>
      </c>
      <c r="W252" s="17">
        <v>0</v>
      </c>
      <c r="X252" s="17">
        <v>487464</v>
      </c>
      <c r="Y252" s="17">
        <v>0</v>
      </c>
      <c r="Z252" s="17">
        <v>0</v>
      </c>
      <c r="AA252" s="17">
        <v>38276595</v>
      </c>
      <c r="AB252" s="17">
        <v>0</v>
      </c>
    </row>
    <row r="253" spans="1:28" x14ac:dyDescent="0.3">
      <c r="A253" s="15" t="s">
        <v>499</v>
      </c>
      <c r="B253" s="14" t="s">
        <v>500</v>
      </c>
      <c r="C253" s="14">
        <v>1</v>
      </c>
      <c r="D253" s="14">
        <v>0</v>
      </c>
      <c r="E253" s="17">
        <v>24738814</v>
      </c>
      <c r="F253" s="17">
        <v>0</v>
      </c>
      <c r="G253" s="17">
        <v>0</v>
      </c>
      <c r="H253" s="17">
        <v>0</v>
      </c>
      <c r="I253" s="17">
        <v>5004171</v>
      </c>
      <c r="J253" s="17">
        <v>4674211</v>
      </c>
      <c r="K253" s="17">
        <v>0</v>
      </c>
      <c r="L253" s="17">
        <v>0</v>
      </c>
      <c r="M253" s="17">
        <v>0</v>
      </c>
      <c r="N253" s="17">
        <v>0</v>
      </c>
      <c r="O253" s="17">
        <v>0</v>
      </c>
      <c r="P253" s="17">
        <v>4326477</v>
      </c>
      <c r="Q253" s="17">
        <v>811145</v>
      </c>
      <c r="R253" s="17">
        <v>422515</v>
      </c>
      <c r="S253" s="17">
        <v>65568</v>
      </c>
      <c r="T253" s="17">
        <v>27356</v>
      </c>
      <c r="U253" s="17">
        <v>253970</v>
      </c>
      <c r="V253" s="17">
        <v>83468</v>
      </c>
      <c r="W253" s="17">
        <v>0</v>
      </c>
      <c r="X253" s="17">
        <v>889390</v>
      </c>
      <c r="Y253" s="17">
        <v>0</v>
      </c>
      <c r="Z253" s="17">
        <v>0</v>
      </c>
      <c r="AA253" s="17">
        <v>41297085</v>
      </c>
      <c r="AB253" s="17">
        <v>0</v>
      </c>
    </row>
    <row r="254" spans="1:28" x14ac:dyDescent="0.3">
      <c r="A254" s="15" t="s">
        <v>501</v>
      </c>
      <c r="B254" s="14" t="s">
        <v>502</v>
      </c>
      <c r="C254" s="14">
        <v>1</v>
      </c>
      <c r="D254" s="14">
        <v>0</v>
      </c>
      <c r="E254" s="17">
        <v>15886407</v>
      </c>
      <c r="F254" s="17">
        <v>0</v>
      </c>
      <c r="G254" s="17">
        <v>0</v>
      </c>
      <c r="H254" s="17">
        <v>0</v>
      </c>
      <c r="I254" s="17">
        <v>3834244</v>
      </c>
      <c r="J254" s="17">
        <v>6520272</v>
      </c>
      <c r="K254" s="17">
        <v>0</v>
      </c>
      <c r="L254" s="17">
        <v>0</v>
      </c>
      <c r="M254" s="17">
        <v>0</v>
      </c>
      <c r="N254" s="17">
        <v>0</v>
      </c>
      <c r="O254" s="17">
        <v>0</v>
      </c>
      <c r="P254" s="17">
        <v>4302813</v>
      </c>
      <c r="Q254" s="17">
        <v>850029</v>
      </c>
      <c r="R254" s="17">
        <v>618661</v>
      </c>
      <c r="S254" s="17">
        <v>83888</v>
      </c>
      <c r="T254" s="17">
        <v>35000</v>
      </c>
      <c r="U254" s="17">
        <v>281814</v>
      </c>
      <c r="V254" s="17">
        <v>95000</v>
      </c>
      <c r="W254" s="17">
        <v>0</v>
      </c>
      <c r="X254" s="17">
        <v>626400</v>
      </c>
      <c r="Y254" s="17">
        <v>0</v>
      </c>
      <c r="Z254" s="17">
        <v>0</v>
      </c>
      <c r="AA254" s="17">
        <v>33134528</v>
      </c>
      <c r="AB254" s="17">
        <v>0</v>
      </c>
    </row>
    <row r="255" spans="1:28" x14ac:dyDescent="0.3">
      <c r="A255" s="15" t="s">
        <v>503</v>
      </c>
      <c r="B255" s="14" t="s">
        <v>504</v>
      </c>
      <c r="C255" s="14">
        <v>1</v>
      </c>
      <c r="D255" s="14">
        <v>0</v>
      </c>
      <c r="E255" s="17">
        <v>25072813</v>
      </c>
      <c r="F255" s="17">
        <v>0</v>
      </c>
      <c r="G255" s="17">
        <v>0</v>
      </c>
      <c r="H255" s="17">
        <v>0</v>
      </c>
      <c r="I255" s="17">
        <v>4648798</v>
      </c>
      <c r="J255" s="17">
        <v>5750058</v>
      </c>
      <c r="K255" s="17">
        <v>0</v>
      </c>
      <c r="L255" s="17">
        <v>0</v>
      </c>
      <c r="M255" s="17">
        <v>0</v>
      </c>
      <c r="N255" s="17">
        <v>0</v>
      </c>
      <c r="O255" s="17">
        <v>0</v>
      </c>
      <c r="P255" s="17">
        <v>3759298</v>
      </c>
      <c r="Q255" s="17">
        <v>1936771</v>
      </c>
      <c r="R255" s="17">
        <v>565478</v>
      </c>
      <c r="S255" s="17">
        <v>83754</v>
      </c>
      <c r="T255" s="17">
        <v>34943</v>
      </c>
      <c r="U255" s="17">
        <v>339423</v>
      </c>
      <c r="V255" s="17">
        <v>92412</v>
      </c>
      <c r="W255" s="17">
        <v>0</v>
      </c>
      <c r="X255" s="17">
        <v>808200</v>
      </c>
      <c r="Y255" s="17">
        <v>0</v>
      </c>
      <c r="Z255" s="17">
        <v>0</v>
      </c>
      <c r="AA255" s="17">
        <v>43091948</v>
      </c>
      <c r="AB255" s="17">
        <v>0</v>
      </c>
    </row>
    <row r="256" spans="1:28" x14ac:dyDescent="0.3">
      <c r="A256" s="15" t="s">
        <v>505</v>
      </c>
      <c r="B256" s="14" t="s">
        <v>506</v>
      </c>
      <c r="C256" s="14">
        <v>1</v>
      </c>
      <c r="D256" s="14">
        <v>0</v>
      </c>
      <c r="E256" s="17">
        <v>7036438</v>
      </c>
      <c r="F256" s="17">
        <v>0</v>
      </c>
      <c r="G256" s="17">
        <v>325321</v>
      </c>
      <c r="H256" s="17">
        <v>0</v>
      </c>
      <c r="I256" s="17">
        <v>364142</v>
      </c>
      <c r="J256" s="17">
        <v>1343791</v>
      </c>
      <c r="K256" s="17">
        <v>0</v>
      </c>
      <c r="L256" s="17">
        <v>0</v>
      </c>
      <c r="M256" s="17">
        <v>0</v>
      </c>
      <c r="N256" s="17">
        <v>0</v>
      </c>
      <c r="O256" s="17">
        <v>0</v>
      </c>
      <c r="P256" s="17">
        <v>1328496</v>
      </c>
      <c r="Q256" s="17">
        <v>282237</v>
      </c>
      <c r="R256" s="17">
        <v>125130</v>
      </c>
      <c r="S256" s="17">
        <v>16643</v>
      </c>
      <c r="T256" s="17">
        <v>6943</v>
      </c>
      <c r="U256" s="17">
        <v>57318</v>
      </c>
      <c r="V256" s="17">
        <v>18633</v>
      </c>
      <c r="W256" s="17">
        <v>0</v>
      </c>
      <c r="X256" s="17">
        <v>100510</v>
      </c>
      <c r="Y256" s="17">
        <v>0</v>
      </c>
      <c r="Z256" s="17">
        <v>0</v>
      </c>
      <c r="AA256" s="17">
        <v>11005602</v>
      </c>
      <c r="AB256" s="17">
        <v>0</v>
      </c>
    </row>
    <row r="257" spans="1:28" x14ac:dyDescent="0.3">
      <c r="A257" s="15" t="s">
        <v>507</v>
      </c>
      <c r="B257" s="14" t="s">
        <v>508</v>
      </c>
      <c r="C257" s="14">
        <v>1</v>
      </c>
      <c r="D257" s="14">
        <v>0</v>
      </c>
      <c r="E257" s="17">
        <v>11275831</v>
      </c>
      <c r="F257" s="17">
        <v>0</v>
      </c>
      <c r="G257" s="17">
        <v>0</v>
      </c>
      <c r="H257" s="17">
        <v>0</v>
      </c>
      <c r="I257" s="17">
        <v>3406300</v>
      </c>
      <c r="J257" s="17">
        <v>4503556</v>
      </c>
      <c r="K257" s="17">
        <v>0</v>
      </c>
      <c r="L257" s="17">
        <v>0</v>
      </c>
      <c r="M257" s="17">
        <v>0</v>
      </c>
      <c r="N257" s="17">
        <v>0</v>
      </c>
      <c r="O257" s="17">
        <v>0</v>
      </c>
      <c r="P257" s="17">
        <v>3617129</v>
      </c>
      <c r="Q257" s="17">
        <v>350977</v>
      </c>
      <c r="R257" s="17">
        <v>341551</v>
      </c>
      <c r="S257" s="17">
        <v>92172</v>
      </c>
      <c r="T257" s="17">
        <v>38456</v>
      </c>
      <c r="U257" s="17">
        <v>349384</v>
      </c>
      <c r="V257" s="17">
        <v>92916</v>
      </c>
      <c r="W257" s="17">
        <v>0</v>
      </c>
      <c r="X257" s="17">
        <v>626400</v>
      </c>
      <c r="Y257" s="17">
        <v>0</v>
      </c>
      <c r="Z257" s="17">
        <v>0</v>
      </c>
      <c r="AA257" s="17">
        <v>24694672</v>
      </c>
      <c r="AB257" s="17">
        <v>0</v>
      </c>
    </row>
    <row r="258" spans="1:28" x14ac:dyDescent="0.3">
      <c r="A258" s="15" t="s">
        <v>509</v>
      </c>
      <c r="B258" s="14" t="s">
        <v>510</v>
      </c>
      <c r="C258" s="14">
        <v>1</v>
      </c>
      <c r="D258" s="14">
        <v>0</v>
      </c>
      <c r="E258" s="17">
        <v>23554009</v>
      </c>
      <c r="F258" s="17">
        <v>0</v>
      </c>
      <c r="G258" s="17">
        <v>0</v>
      </c>
      <c r="H258" s="17">
        <v>0</v>
      </c>
      <c r="I258" s="17">
        <v>4744537</v>
      </c>
      <c r="J258" s="17">
        <v>8546222</v>
      </c>
      <c r="K258" s="17">
        <v>0</v>
      </c>
      <c r="L258" s="17">
        <v>0</v>
      </c>
      <c r="M258" s="17">
        <v>0</v>
      </c>
      <c r="N258" s="17">
        <v>0</v>
      </c>
      <c r="O258" s="17">
        <v>0</v>
      </c>
      <c r="P258" s="17">
        <v>3327821</v>
      </c>
      <c r="Q258" s="17">
        <v>1213566</v>
      </c>
      <c r="R258" s="17">
        <v>520792</v>
      </c>
      <c r="S258" s="17">
        <v>56026</v>
      </c>
      <c r="T258" s="17">
        <v>23375</v>
      </c>
      <c r="U258" s="17">
        <v>231486</v>
      </c>
      <c r="V258" s="17">
        <v>70597</v>
      </c>
      <c r="W258" s="17">
        <v>0</v>
      </c>
      <c r="X258" s="17">
        <v>451696</v>
      </c>
      <c r="Y258" s="17">
        <v>0</v>
      </c>
      <c r="Z258" s="17">
        <v>0</v>
      </c>
      <c r="AA258" s="17">
        <v>42740127</v>
      </c>
      <c r="AB258" s="17">
        <v>0</v>
      </c>
    </row>
    <row r="259" spans="1:28" x14ac:dyDescent="0.3">
      <c r="A259" s="15" t="s">
        <v>511</v>
      </c>
      <c r="B259" s="14" t="s">
        <v>512</v>
      </c>
      <c r="C259" s="14">
        <v>1</v>
      </c>
      <c r="D259" s="14">
        <v>1</v>
      </c>
      <c r="E259" s="17">
        <v>486514073</v>
      </c>
      <c r="F259" s="17">
        <v>8061468</v>
      </c>
      <c r="G259" s="17">
        <v>0</v>
      </c>
      <c r="H259" s="17">
        <v>0</v>
      </c>
      <c r="I259" s="17">
        <v>24286576</v>
      </c>
      <c r="J259" s="17">
        <v>82296825</v>
      </c>
      <c r="K259" s="17">
        <v>0</v>
      </c>
      <c r="L259" s="17">
        <v>0</v>
      </c>
      <c r="M259" s="17">
        <v>1614961</v>
      </c>
      <c r="N259" s="17">
        <v>4322452</v>
      </c>
      <c r="O259" s="17">
        <v>3972920</v>
      </c>
      <c r="P259" s="17">
        <v>0</v>
      </c>
      <c r="Q259" s="17">
        <v>6416108</v>
      </c>
      <c r="R259" s="17">
        <v>9912655</v>
      </c>
      <c r="S259" s="17">
        <v>466208</v>
      </c>
      <c r="T259" s="17">
        <v>194512</v>
      </c>
      <c r="U259" s="17">
        <v>1864816</v>
      </c>
      <c r="V259" s="17">
        <v>661426</v>
      </c>
      <c r="W259" s="17">
        <v>0</v>
      </c>
      <c r="X259" s="17">
        <v>36188959</v>
      </c>
      <c r="Y259" s="17">
        <v>0</v>
      </c>
      <c r="Z259" s="17">
        <v>0</v>
      </c>
      <c r="AA259" s="17">
        <v>666773959</v>
      </c>
      <c r="AB259" s="17">
        <v>0</v>
      </c>
    </row>
    <row r="260" spans="1:28" x14ac:dyDescent="0.3">
      <c r="A260" s="15" t="s">
        <v>513</v>
      </c>
      <c r="B260" s="14" t="s">
        <v>514</v>
      </c>
      <c r="C260" s="14">
        <v>1</v>
      </c>
      <c r="D260" s="14">
        <v>0</v>
      </c>
      <c r="E260" s="17">
        <v>23719656</v>
      </c>
      <c r="F260" s="17">
        <v>0</v>
      </c>
      <c r="G260" s="17">
        <v>0</v>
      </c>
      <c r="H260" s="17">
        <v>0</v>
      </c>
      <c r="I260" s="17">
        <v>6663312</v>
      </c>
      <c r="J260" s="17">
        <v>4477790</v>
      </c>
      <c r="K260" s="17">
        <v>0</v>
      </c>
      <c r="L260" s="17">
        <v>0</v>
      </c>
      <c r="M260" s="17">
        <v>0</v>
      </c>
      <c r="N260" s="17">
        <v>0</v>
      </c>
      <c r="O260" s="17">
        <v>0</v>
      </c>
      <c r="P260" s="17">
        <v>3775356</v>
      </c>
      <c r="Q260" s="17">
        <v>2162851</v>
      </c>
      <c r="R260" s="17">
        <v>707418</v>
      </c>
      <c r="S260" s="17">
        <v>81027</v>
      </c>
      <c r="T260" s="17">
        <v>33806</v>
      </c>
      <c r="U260" s="17">
        <v>331093</v>
      </c>
      <c r="V260" s="17">
        <v>81419</v>
      </c>
      <c r="W260" s="17">
        <v>0</v>
      </c>
      <c r="X260" s="17">
        <v>1555039</v>
      </c>
      <c r="Y260" s="17">
        <v>0</v>
      </c>
      <c r="Z260" s="17">
        <v>0</v>
      </c>
      <c r="AA260" s="17">
        <v>43588767</v>
      </c>
      <c r="AB260" s="17">
        <v>0</v>
      </c>
    </row>
    <row r="261" spans="1:28" x14ac:dyDescent="0.3">
      <c r="A261" s="15" t="s">
        <v>515</v>
      </c>
      <c r="B261" s="14" t="s">
        <v>516</v>
      </c>
      <c r="C261" s="14">
        <v>1</v>
      </c>
      <c r="D261" s="14">
        <v>0</v>
      </c>
      <c r="E261" s="17">
        <v>28840641</v>
      </c>
      <c r="F261" s="17">
        <v>0</v>
      </c>
      <c r="G261" s="17">
        <v>0</v>
      </c>
      <c r="H261" s="17">
        <v>0</v>
      </c>
      <c r="I261" s="17">
        <v>4665632</v>
      </c>
      <c r="J261" s="17">
        <v>4461881</v>
      </c>
      <c r="K261" s="17">
        <v>0</v>
      </c>
      <c r="L261" s="17">
        <v>0</v>
      </c>
      <c r="M261" s="17">
        <v>0</v>
      </c>
      <c r="N261" s="17">
        <v>0</v>
      </c>
      <c r="O261" s="17">
        <v>0</v>
      </c>
      <c r="P261" s="17">
        <v>4188092</v>
      </c>
      <c r="Q261" s="17">
        <v>1427353</v>
      </c>
      <c r="R261" s="17">
        <v>742779</v>
      </c>
      <c r="S261" s="17">
        <v>47262</v>
      </c>
      <c r="T261" s="17">
        <v>19718</v>
      </c>
      <c r="U261" s="17">
        <v>184536</v>
      </c>
      <c r="V261" s="17">
        <v>59402</v>
      </c>
      <c r="W261" s="17">
        <v>0</v>
      </c>
      <c r="X261" s="17">
        <v>359327</v>
      </c>
      <c r="Y261" s="17">
        <v>0</v>
      </c>
      <c r="Z261" s="17">
        <v>0</v>
      </c>
      <c r="AA261" s="17">
        <v>44996623</v>
      </c>
      <c r="AB261" s="17">
        <v>0</v>
      </c>
    </row>
    <row r="262" spans="1:28" x14ac:dyDescent="0.3">
      <c r="A262" s="15" t="s">
        <v>517</v>
      </c>
      <c r="B262" s="14" t="s">
        <v>518</v>
      </c>
      <c r="C262" s="14">
        <v>1</v>
      </c>
      <c r="D262" s="14">
        <v>0</v>
      </c>
      <c r="E262" s="17">
        <v>31839516</v>
      </c>
      <c r="F262" s="17">
        <v>0</v>
      </c>
      <c r="G262" s="17">
        <v>0</v>
      </c>
      <c r="H262" s="17">
        <v>0</v>
      </c>
      <c r="I262" s="17">
        <v>7286018</v>
      </c>
      <c r="J262" s="17">
        <v>10052963</v>
      </c>
      <c r="K262" s="17">
        <v>0</v>
      </c>
      <c r="L262" s="17">
        <v>0</v>
      </c>
      <c r="M262" s="17">
        <v>0</v>
      </c>
      <c r="N262" s="17">
        <v>0</v>
      </c>
      <c r="O262" s="17">
        <v>0</v>
      </c>
      <c r="P262" s="17">
        <v>6690218</v>
      </c>
      <c r="Q262" s="17">
        <v>591519</v>
      </c>
      <c r="R262" s="17">
        <v>849968</v>
      </c>
      <c r="S262" s="17">
        <v>124634</v>
      </c>
      <c r="T262" s="17">
        <v>52000</v>
      </c>
      <c r="U262" s="17">
        <v>505610</v>
      </c>
      <c r="V262" s="17">
        <v>134297</v>
      </c>
      <c r="W262" s="17">
        <v>0</v>
      </c>
      <c r="X262" s="17">
        <v>1422900</v>
      </c>
      <c r="Y262" s="17">
        <v>0</v>
      </c>
      <c r="Z262" s="17">
        <v>0</v>
      </c>
      <c r="AA262" s="17">
        <v>59549643</v>
      </c>
      <c r="AB262" s="17">
        <v>0</v>
      </c>
    </row>
    <row r="263" spans="1:28" x14ac:dyDescent="0.3">
      <c r="A263" s="15" t="s">
        <v>519</v>
      </c>
      <c r="B263" s="14" t="s">
        <v>520</v>
      </c>
      <c r="C263" s="14">
        <v>1</v>
      </c>
      <c r="D263" s="14">
        <v>0</v>
      </c>
      <c r="E263" s="17">
        <v>4578511</v>
      </c>
      <c r="F263" s="17">
        <v>0</v>
      </c>
      <c r="G263" s="17">
        <v>181923</v>
      </c>
      <c r="H263" s="17">
        <v>0</v>
      </c>
      <c r="I263" s="17">
        <v>747328</v>
      </c>
      <c r="J263" s="17">
        <v>1604373</v>
      </c>
      <c r="K263" s="17">
        <v>0</v>
      </c>
      <c r="L263" s="17">
        <v>0</v>
      </c>
      <c r="M263" s="17">
        <v>0</v>
      </c>
      <c r="N263" s="17">
        <v>0</v>
      </c>
      <c r="O263" s="17">
        <v>0</v>
      </c>
      <c r="P263" s="17">
        <v>1213114</v>
      </c>
      <c r="Q263" s="17">
        <v>158615</v>
      </c>
      <c r="R263" s="17">
        <v>283351</v>
      </c>
      <c r="S263" s="17">
        <v>9184</v>
      </c>
      <c r="T263" s="17">
        <v>3956</v>
      </c>
      <c r="U263" s="17">
        <v>36756</v>
      </c>
      <c r="V263" s="17">
        <v>9942</v>
      </c>
      <c r="W263" s="17">
        <v>0</v>
      </c>
      <c r="X263" s="17">
        <v>192040</v>
      </c>
      <c r="Y263" s="17">
        <v>0</v>
      </c>
      <c r="Z263" s="17">
        <v>0</v>
      </c>
      <c r="AA263" s="17">
        <v>9019093</v>
      </c>
      <c r="AB263" s="17">
        <v>0</v>
      </c>
    </row>
    <row r="264" spans="1:28" x14ac:dyDescent="0.3">
      <c r="A264" s="15" t="s">
        <v>521</v>
      </c>
      <c r="B264" s="14" t="s">
        <v>522</v>
      </c>
      <c r="C264" s="14">
        <v>1</v>
      </c>
      <c r="D264" s="14">
        <v>0</v>
      </c>
      <c r="E264" s="17">
        <v>36003464</v>
      </c>
      <c r="F264" s="17">
        <v>0</v>
      </c>
      <c r="G264" s="17">
        <v>0</v>
      </c>
      <c r="H264" s="17">
        <v>0</v>
      </c>
      <c r="I264" s="17">
        <v>4082506</v>
      </c>
      <c r="J264" s="17">
        <v>7654628</v>
      </c>
      <c r="K264" s="17">
        <v>68851</v>
      </c>
      <c r="L264" s="17">
        <v>0</v>
      </c>
      <c r="M264" s="17">
        <v>0</v>
      </c>
      <c r="N264" s="17">
        <v>0</v>
      </c>
      <c r="O264" s="17">
        <v>0</v>
      </c>
      <c r="P264" s="17">
        <v>3459757</v>
      </c>
      <c r="Q264" s="17">
        <v>452266</v>
      </c>
      <c r="R264" s="17">
        <v>773728</v>
      </c>
      <c r="S264" s="17">
        <v>57329</v>
      </c>
      <c r="T264" s="17">
        <v>23375</v>
      </c>
      <c r="U264" s="17">
        <v>226185</v>
      </c>
      <c r="V264" s="17">
        <v>76777</v>
      </c>
      <c r="W264" s="17">
        <v>0</v>
      </c>
      <c r="X264" s="17">
        <v>2171705</v>
      </c>
      <c r="Y264" s="17">
        <v>0</v>
      </c>
      <c r="Z264" s="17">
        <v>0</v>
      </c>
      <c r="AA264" s="17">
        <v>55050571</v>
      </c>
      <c r="AB264" s="17">
        <v>0</v>
      </c>
    </row>
    <row r="265" spans="1:28" x14ac:dyDescent="0.3">
      <c r="A265" s="15" t="s">
        <v>523</v>
      </c>
      <c r="B265" s="14" t="s">
        <v>524</v>
      </c>
      <c r="C265" s="14">
        <v>1</v>
      </c>
      <c r="D265" s="14">
        <v>0</v>
      </c>
      <c r="E265" s="17">
        <v>9287552</v>
      </c>
      <c r="F265" s="17">
        <v>0</v>
      </c>
      <c r="G265" s="17">
        <v>0</v>
      </c>
      <c r="H265" s="17">
        <v>0</v>
      </c>
      <c r="I265" s="17">
        <v>1308448</v>
      </c>
      <c r="J265" s="17">
        <v>2813297</v>
      </c>
      <c r="K265" s="17">
        <v>0</v>
      </c>
      <c r="L265" s="17">
        <v>0</v>
      </c>
      <c r="M265" s="17">
        <v>0</v>
      </c>
      <c r="N265" s="17">
        <v>0</v>
      </c>
      <c r="O265" s="17">
        <v>0</v>
      </c>
      <c r="P265" s="17">
        <v>1279796</v>
      </c>
      <c r="Q265" s="17">
        <v>199605</v>
      </c>
      <c r="R265" s="17">
        <v>208735</v>
      </c>
      <c r="S265" s="17">
        <v>12808</v>
      </c>
      <c r="T265" s="17">
        <v>5343</v>
      </c>
      <c r="U265" s="17">
        <v>46950</v>
      </c>
      <c r="V265" s="17">
        <v>15974</v>
      </c>
      <c r="W265" s="17">
        <v>0</v>
      </c>
      <c r="X265" s="17">
        <v>348112</v>
      </c>
      <c r="Y265" s="17">
        <v>0</v>
      </c>
      <c r="Z265" s="17">
        <v>0</v>
      </c>
      <c r="AA265" s="17">
        <v>15526620</v>
      </c>
      <c r="AB265" s="17">
        <v>0</v>
      </c>
    </row>
    <row r="266" spans="1:28" x14ac:dyDescent="0.3">
      <c r="A266" s="15" t="s">
        <v>525</v>
      </c>
      <c r="B266" s="14" t="s">
        <v>526</v>
      </c>
      <c r="C266" s="14">
        <v>1</v>
      </c>
      <c r="D266" s="14">
        <v>0</v>
      </c>
      <c r="E266" s="17">
        <v>11993207</v>
      </c>
      <c r="F266" s="17">
        <v>0</v>
      </c>
      <c r="G266" s="17">
        <v>0</v>
      </c>
      <c r="H266" s="17">
        <v>0</v>
      </c>
      <c r="I266" s="17">
        <v>1673640</v>
      </c>
      <c r="J266" s="17">
        <v>2163577</v>
      </c>
      <c r="K266" s="17">
        <v>0</v>
      </c>
      <c r="L266" s="17">
        <v>0</v>
      </c>
      <c r="M266" s="17">
        <v>0</v>
      </c>
      <c r="N266" s="17">
        <v>0</v>
      </c>
      <c r="O266" s="17">
        <v>0</v>
      </c>
      <c r="P266" s="17">
        <v>1186425</v>
      </c>
      <c r="Q266" s="17">
        <v>254771</v>
      </c>
      <c r="R266" s="17">
        <v>108232</v>
      </c>
      <c r="S266" s="17">
        <v>18396</v>
      </c>
      <c r="T266" s="17">
        <v>7675</v>
      </c>
      <c r="U266" s="17">
        <v>70308</v>
      </c>
      <c r="V266" s="17">
        <v>21784</v>
      </c>
      <c r="W266" s="17">
        <v>0</v>
      </c>
      <c r="X266" s="17">
        <v>570003</v>
      </c>
      <c r="Y266" s="17">
        <v>0</v>
      </c>
      <c r="Z266" s="17">
        <v>0</v>
      </c>
      <c r="AA266" s="17">
        <v>18068018</v>
      </c>
      <c r="AB266" s="17">
        <v>0</v>
      </c>
    </row>
    <row r="267" spans="1:28" x14ac:dyDescent="0.3">
      <c r="A267" s="15" t="s">
        <v>527</v>
      </c>
      <c r="B267" s="14" t="s">
        <v>528</v>
      </c>
      <c r="C267" s="14">
        <v>1</v>
      </c>
      <c r="D267" s="14">
        <v>0</v>
      </c>
      <c r="E267" s="17">
        <v>10126699</v>
      </c>
      <c r="F267" s="17">
        <v>0</v>
      </c>
      <c r="G267" s="17">
        <v>344565</v>
      </c>
      <c r="H267" s="17">
        <v>0</v>
      </c>
      <c r="I267" s="17">
        <v>1164653</v>
      </c>
      <c r="J267" s="17">
        <v>1251254</v>
      </c>
      <c r="K267" s="17">
        <v>0</v>
      </c>
      <c r="L267" s="17">
        <v>0</v>
      </c>
      <c r="M267" s="17">
        <v>0</v>
      </c>
      <c r="N267" s="17">
        <v>0</v>
      </c>
      <c r="O267" s="17">
        <v>0</v>
      </c>
      <c r="P267" s="17">
        <v>1176515</v>
      </c>
      <c r="Q267" s="17">
        <v>220768</v>
      </c>
      <c r="R267" s="17">
        <v>273547</v>
      </c>
      <c r="S267" s="17">
        <v>10801</v>
      </c>
      <c r="T267" s="17">
        <v>4506</v>
      </c>
      <c r="U267" s="17">
        <v>39552</v>
      </c>
      <c r="V267" s="17">
        <v>13750</v>
      </c>
      <c r="W267" s="17">
        <v>0</v>
      </c>
      <c r="X267" s="17">
        <v>430702</v>
      </c>
      <c r="Y267" s="17">
        <v>0</v>
      </c>
      <c r="Z267" s="17">
        <v>0</v>
      </c>
      <c r="AA267" s="17">
        <v>15057312</v>
      </c>
      <c r="AB267" s="17">
        <v>0</v>
      </c>
    </row>
    <row r="268" spans="1:28" x14ac:dyDescent="0.3">
      <c r="A268" s="15" t="s">
        <v>529</v>
      </c>
      <c r="B268" s="14" t="s">
        <v>530</v>
      </c>
      <c r="C268" s="14">
        <v>1</v>
      </c>
      <c r="D268" s="14">
        <v>1</v>
      </c>
      <c r="E268" s="17">
        <v>9527384</v>
      </c>
      <c r="F268" s="17">
        <v>0</v>
      </c>
      <c r="G268" s="17">
        <v>150754</v>
      </c>
      <c r="H268" s="17">
        <v>0</v>
      </c>
      <c r="I268" s="17">
        <v>1131745</v>
      </c>
      <c r="J268" s="17">
        <v>2464740</v>
      </c>
      <c r="K268" s="17">
        <v>61638</v>
      </c>
      <c r="L268" s="17">
        <v>879696</v>
      </c>
      <c r="M268" s="17">
        <v>0</v>
      </c>
      <c r="N268" s="17">
        <v>0</v>
      </c>
      <c r="O268" s="17">
        <v>0</v>
      </c>
      <c r="P268" s="17">
        <v>873964</v>
      </c>
      <c r="Q268" s="17">
        <v>158529</v>
      </c>
      <c r="R268" s="17">
        <v>101710</v>
      </c>
      <c r="S268" s="17">
        <v>10696</v>
      </c>
      <c r="T268" s="17">
        <v>4462</v>
      </c>
      <c r="U268" s="17">
        <v>41008</v>
      </c>
      <c r="V268" s="17">
        <v>13944</v>
      </c>
      <c r="W268" s="17">
        <v>0</v>
      </c>
      <c r="X268" s="17">
        <v>137627</v>
      </c>
      <c r="Y268" s="17">
        <v>0</v>
      </c>
      <c r="Z268" s="17">
        <v>0</v>
      </c>
      <c r="AA268" s="17">
        <v>15557897</v>
      </c>
      <c r="AB268" s="17">
        <v>0</v>
      </c>
    </row>
    <row r="269" spans="1:28" x14ac:dyDescent="0.3">
      <c r="A269" s="15" t="s">
        <v>531</v>
      </c>
      <c r="B269" s="14" t="s">
        <v>532</v>
      </c>
      <c r="C269" s="14">
        <v>1</v>
      </c>
      <c r="D269" s="14">
        <v>0</v>
      </c>
      <c r="E269" s="17">
        <v>11829917</v>
      </c>
      <c r="F269" s="17">
        <v>0</v>
      </c>
      <c r="G269" s="17">
        <v>317335</v>
      </c>
      <c r="H269" s="17">
        <v>0</v>
      </c>
      <c r="I269" s="17">
        <v>1558676</v>
      </c>
      <c r="J269" s="17">
        <v>392928</v>
      </c>
      <c r="K269" s="17">
        <v>0</v>
      </c>
      <c r="L269" s="17">
        <v>0</v>
      </c>
      <c r="M269" s="17">
        <v>0</v>
      </c>
      <c r="N269" s="17">
        <v>0</v>
      </c>
      <c r="O269" s="17">
        <v>0</v>
      </c>
      <c r="P269" s="17">
        <v>921247</v>
      </c>
      <c r="Q269" s="17">
        <v>916178</v>
      </c>
      <c r="R269" s="17">
        <v>618809</v>
      </c>
      <c r="S269" s="17">
        <v>59681</v>
      </c>
      <c r="T269" s="17">
        <v>24311</v>
      </c>
      <c r="U269" s="17">
        <v>212555</v>
      </c>
      <c r="V269" s="17">
        <v>29406</v>
      </c>
      <c r="W269" s="17">
        <v>0</v>
      </c>
      <c r="X269" s="17">
        <v>616147</v>
      </c>
      <c r="Y269" s="17">
        <v>0</v>
      </c>
      <c r="Z269" s="17">
        <v>0</v>
      </c>
      <c r="AA269" s="17">
        <v>17497190</v>
      </c>
      <c r="AB269" s="17">
        <v>0</v>
      </c>
    </row>
    <row r="270" spans="1:28" x14ac:dyDescent="0.3">
      <c r="A270" s="15" t="s">
        <v>533</v>
      </c>
      <c r="B270" s="14" t="s">
        <v>534</v>
      </c>
      <c r="C270" s="14">
        <v>1</v>
      </c>
      <c r="D270" s="14">
        <v>1</v>
      </c>
      <c r="E270" s="17">
        <v>114592107</v>
      </c>
      <c r="F270" s="17">
        <v>9916632</v>
      </c>
      <c r="G270" s="17">
        <v>2687597</v>
      </c>
      <c r="H270" s="17">
        <v>0</v>
      </c>
      <c r="I270" s="17">
        <v>6101857</v>
      </c>
      <c r="J270" s="17">
        <v>4749811</v>
      </c>
      <c r="K270" s="17">
        <v>0</v>
      </c>
      <c r="L270" s="17">
        <v>0</v>
      </c>
      <c r="M270" s="17">
        <v>0</v>
      </c>
      <c r="N270" s="17">
        <v>0</v>
      </c>
      <c r="O270" s="17">
        <v>0</v>
      </c>
      <c r="P270" s="17">
        <v>3416562</v>
      </c>
      <c r="Q270" s="17">
        <v>11259899</v>
      </c>
      <c r="R270" s="17">
        <v>1733893</v>
      </c>
      <c r="S270" s="17">
        <v>149905</v>
      </c>
      <c r="T270" s="17">
        <v>5334</v>
      </c>
      <c r="U270" s="17">
        <v>547492</v>
      </c>
      <c r="V270" s="17">
        <v>211172</v>
      </c>
      <c r="W270" s="17">
        <v>0</v>
      </c>
      <c r="X270" s="17">
        <v>5955615</v>
      </c>
      <c r="Y270" s="17">
        <v>0</v>
      </c>
      <c r="Z270" s="17">
        <v>2520255</v>
      </c>
      <c r="AA270" s="17">
        <v>163848131</v>
      </c>
      <c r="AB270" s="17">
        <v>0</v>
      </c>
    </row>
    <row r="271" spans="1:28" x14ac:dyDescent="0.3">
      <c r="A271" s="15" t="s">
        <v>535</v>
      </c>
      <c r="B271" s="14" t="s">
        <v>536</v>
      </c>
      <c r="C271" s="14">
        <v>1</v>
      </c>
      <c r="D271" s="14">
        <v>0</v>
      </c>
      <c r="E271" s="17">
        <v>48803311</v>
      </c>
      <c r="F271" s="17">
        <v>3821270</v>
      </c>
      <c r="G271" s="17">
        <v>1755704</v>
      </c>
      <c r="H271" s="17">
        <v>0</v>
      </c>
      <c r="I271" s="17">
        <v>6240109</v>
      </c>
      <c r="J271" s="17">
        <v>1723194</v>
      </c>
      <c r="K271" s="17">
        <v>0</v>
      </c>
      <c r="L271" s="17">
        <v>0</v>
      </c>
      <c r="M271" s="17">
        <v>0</v>
      </c>
      <c r="N271" s="17">
        <v>0</v>
      </c>
      <c r="O271" s="17">
        <v>0</v>
      </c>
      <c r="P271" s="17">
        <v>3268941</v>
      </c>
      <c r="Q271" s="17">
        <v>4624344</v>
      </c>
      <c r="R271" s="17">
        <v>889178</v>
      </c>
      <c r="S271" s="17">
        <v>157875</v>
      </c>
      <c r="T271" s="17">
        <v>65868</v>
      </c>
      <c r="U271" s="17">
        <v>447826</v>
      </c>
      <c r="V271" s="17">
        <v>156342</v>
      </c>
      <c r="W271" s="17">
        <v>0</v>
      </c>
      <c r="X271" s="17">
        <v>3240000</v>
      </c>
      <c r="Y271" s="17">
        <v>0</v>
      </c>
      <c r="Z271" s="17">
        <v>0</v>
      </c>
      <c r="AA271" s="17">
        <v>75193962</v>
      </c>
      <c r="AB271" s="17">
        <v>2505635</v>
      </c>
    </row>
    <row r="272" spans="1:28" x14ac:dyDescent="0.3">
      <c r="A272" s="15" t="s">
        <v>537</v>
      </c>
      <c r="B272" s="14" t="s">
        <v>538</v>
      </c>
      <c r="C272" s="14">
        <v>1</v>
      </c>
      <c r="D272" s="14">
        <v>0</v>
      </c>
      <c r="E272" s="17">
        <v>31742978</v>
      </c>
      <c r="F272" s="17">
        <v>0</v>
      </c>
      <c r="G272" s="17">
        <v>3378742</v>
      </c>
      <c r="H272" s="17">
        <v>0</v>
      </c>
      <c r="I272" s="17">
        <v>4545280</v>
      </c>
      <c r="J272" s="17">
        <v>1442466</v>
      </c>
      <c r="K272" s="17">
        <v>0</v>
      </c>
      <c r="L272" s="17">
        <v>0</v>
      </c>
      <c r="M272" s="17">
        <v>0</v>
      </c>
      <c r="N272" s="17">
        <v>0</v>
      </c>
      <c r="O272" s="17">
        <v>0</v>
      </c>
      <c r="P272" s="17">
        <v>4510986</v>
      </c>
      <c r="Q272" s="17">
        <v>2557766</v>
      </c>
      <c r="R272" s="17">
        <v>494556</v>
      </c>
      <c r="S272" s="17">
        <v>110059</v>
      </c>
      <c r="T272" s="17">
        <v>30245</v>
      </c>
      <c r="U272" s="17">
        <v>457904</v>
      </c>
      <c r="V272" s="17">
        <v>102234</v>
      </c>
      <c r="W272" s="17">
        <v>0</v>
      </c>
      <c r="X272" s="17">
        <v>907200</v>
      </c>
      <c r="Y272" s="17">
        <v>33193</v>
      </c>
      <c r="Z272" s="17">
        <v>0</v>
      </c>
      <c r="AA272" s="17">
        <v>50313609</v>
      </c>
      <c r="AB272" s="17">
        <v>38575</v>
      </c>
    </row>
    <row r="273" spans="1:28" x14ac:dyDescent="0.3">
      <c r="A273" s="15" t="s">
        <v>539</v>
      </c>
      <c r="B273" s="14" t="s">
        <v>540</v>
      </c>
      <c r="C273" s="14">
        <v>1</v>
      </c>
      <c r="D273" s="14">
        <v>0</v>
      </c>
      <c r="E273" s="17">
        <v>10001285</v>
      </c>
      <c r="F273" s="17">
        <v>0</v>
      </c>
      <c r="G273" s="17">
        <v>947589</v>
      </c>
      <c r="H273" s="17">
        <v>0</v>
      </c>
      <c r="I273" s="17">
        <v>989956</v>
      </c>
      <c r="J273" s="17">
        <v>961578</v>
      </c>
      <c r="K273" s="17">
        <v>0</v>
      </c>
      <c r="L273" s="17">
        <v>0</v>
      </c>
      <c r="M273" s="17">
        <v>0</v>
      </c>
      <c r="N273" s="17">
        <v>0</v>
      </c>
      <c r="O273" s="17">
        <v>0</v>
      </c>
      <c r="P273" s="17">
        <v>1489189</v>
      </c>
      <c r="Q273" s="17">
        <v>491255</v>
      </c>
      <c r="R273" s="17">
        <v>200204</v>
      </c>
      <c r="S273" s="17">
        <v>30754</v>
      </c>
      <c r="T273" s="17">
        <v>12831</v>
      </c>
      <c r="U273" s="17">
        <v>122908</v>
      </c>
      <c r="V273" s="17">
        <v>29363</v>
      </c>
      <c r="W273" s="17">
        <v>0</v>
      </c>
      <c r="X273" s="17">
        <v>642600</v>
      </c>
      <c r="Y273" s="17">
        <v>4977</v>
      </c>
      <c r="Z273" s="17">
        <v>0</v>
      </c>
      <c r="AA273" s="17">
        <v>15924489</v>
      </c>
      <c r="AB273" s="17">
        <v>0</v>
      </c>
    </row>
    <row r="274" spans="1:28" x14ac:dyDescent="0.3">
      <c r="A274" s="15" t="s">
        <v>541</v>
      </c>
      <c r="B274" s="14" t="s">
        <v>542</v>
      </c>
      <c r="C274" s="14">
        <v>1</v>
      </c>
      <c r="D274" s="14">
        <v>0</v>
      </c>
      <c r="E274" s="17">
        <v>40817506</v>
      </c>
      <c r="F274" s="17">
        <v>0</v>
      </c>
      <c r="G274" s="17">
        <v>4406095</v>
      </c>
      <c r="H274" s="17">
        <v>0</v>
      </c>
      <c r="I274" s="17">
        <v>3650559</v>
      </c>
      <c r="J274" s="17">
        <v>3243367</v>
      </c>
      <c r="K274" s="17">
        <v>0</v>
      </c>
      <c r="L274" s="17">
        <v>0</v>
      </c>
      <c r="M274" s="17">
        <v>0</v>
      </c>
      <c r="N274" s="17">
        <v>0</v>
      </c>
      <c r="O274" s="17">
        <v>0</v>
      </c>
      <c r="P274" s="17">
        <v>4473608</v>
      </c>
      <c r="Q274" s="17">
        <v>1718604</v>
      </c>
      <c r="R274" s="17">
        <v>769872</v>
      </c>
      <c r="S274" s="17">
        <v>107602</v>
      </c>
      <c r="T274" s="17">
        <v>9515</v>
      </c>
      <c r="U274" s="17">
        <v>433089</v>
      </c>
      <c r="V274" s="17">
        <v>114380</v>
      </c>
      <c r="W274" s="17">
        <v>0</v>
      </c>
      <c r="X274" s="17">
        <v>1153283</v>
      </c>
      <c r="Y274" s="17">
        <v>208322</v>
      </c>
      <c r="Z274" s="17">
        <v>0</v>
      </c>
      <c r="AA274" s="17">
        <v>61105802</v>
      </c>
      <c r="AB274" s="17">
        <v>0</v>
      </c>
    </row>
    <row r="275" spans="1:28" x14ac:dyDescent="0.3">
      <c r="A275" s="15" t="s">
        <v>543</v>
      </c>
      <c r="B275" s="14" t="s">
        <v>544</v>
      </c>
      <c r="C275" s="14">
        <v>1</v>
      </c>
      <c r="D275" s="14">
        <v>0</v>
      </c>
      <c r="E275" s="17">
        <v>8469272</v>
      </c>
      <c r="F275" s="17">
        <v>0</v>
      </c>
      <c r="G275" s="17">
        <v>710955</v>
      </c>
      <c r="H275" s="17">
        <v>0</v>
      </c>
      <c r="I275" s="17">
        <v>1499851</v>
      </c>
      <c r="J275" s="17">
        <v>1467751</v>
      </c>
      <c r="K275" s="17">
        <v>0</v>
      </c>
      <c r="L275" s="17">
        <v>0</v>
      </c>
      <c r="M275" s="17">
        <v>0</v>
      </c>
      <c r="N275" s="17">
        <v>0</v>
      </c>
      <c r="O275" s="17">
        <v>0</v>
      </c>
      <c r="P275" s="17">
        <v>1898568</v>
      </c>
      <c r="Q275" s="17">
        <v>319604</v>
      </c>
      <c r="R275" s="17">
        <v>329307</v>
      </c>
      <c r="S275" s="17">
        <v>38664</v>
      </c>
      <c r="T275" s="17">
        <v>16131</v>
      </c>
      <c r="U275" s="17">
        <v>133846</v>
      </c>
      <c r="V275" s="17">
        <v>6058</v>
      </c>
      <c r="W275" s="17">
        <v>0</v>
      </c>
      <c r="X275" s="17">
        <v>329400</v>
      </c>
      <c r="Y275" s="17">
        <v>13483</v>
      </c>
      <c r="Z275" s="17">
        <v>0</v>
      </c>
      <c r="AA275" s="17">
        <v>15232890</v>
      </c>
      <c r="AB275" s="17">
        <v>0</v>
      </c>
    </row>
    <row r="276" spans="1:28" x14ac:dyDescent="0.3">
      <c r="A276" s="15" t="s">
        <v>545</v>
      </c>
      <c r="B276" s="14" t="s">
        <v>546</v>
      </c>
      <c r="C276" s="14">
        <v>1</v>
      </c>
      <c r="D276" s="14">
        <v>0</v>
      </c>
      <c r="E276" s="17">
        <v>2959691</v>
      </c>
      <c r="F276" s="17">
        <v>0</v>
      </c>
      <c r="G276" s="17">
        <v>413153</v>
      </c>
      <c r="H276" s="17">
        <v>0</v>
      </c>
      <c r="I276" s="17">
        <v>436877</v>
      </c>
      <c r="J276" s="17">
        <v>1046247</v>
      </c>
      <c r="K276" s="17">
        <v>0</v>
      </c>
      <c r="L276" s="17">
        <v>0</v>
      </c>
      <c r="M276" s="17">
        <v>0</v>
      </c>
      <c r="N276" s="17">
        <v>0</v>
      </c>
      <c r="O276" s="17">
        <v>0</v>
      </c>
      <c r="P276" s="17">
        <v>927067</v>
      </c>
      <c r="Q276" s="17">
        <v>52107</v>
      </c>
      <c r="R276" s="17">
        <v>0</v>
      </c>
      <c r="S276" s="17">
        <v>17003</v>
      </c>
      <c r="T276" s="17">
        <v>7093</v>
      </c>
      <c r="U276" s="17">
        <v>58017</v>
      </c>
      <c r="V276" s="17">
        <v>10932</v>
      </c>
      <c r="W276" s="17">
        <v>0</v>
      </c>
      <c r="X276" s="17">
        <v>50400</v>
      </c>
      <c r="Y276" s="17">
        <v>0</v>
      </c>
      <c r="Z276" s="17">
        <v>0</v>
      </c>
      <c r="AA276" s="17">
        <v>5978587</v>
      </c>
      <c r="AB276" s="17">
        <v>0</v>
      </c>
    </row>
    <row r="277" spans="1:28" x14ac:dyDescent="0.3">
      <c r="A277" s="15" t="s">
        <v>547</v>
      </c>
      <c r="B277" s="14" t="s">
        <v>548</v>
      </c>
      <c r="C277" s="14">
        <v>1</v>
      </c>
      <c r="D277" s="14">
        <v>0</v>
      </c>
      <c r="E277" s="17">
        <v>46544905</v>
      </c>
      <c r="F277" s="17">
        <v>1282306</v>
      </c>
      <c r="G277" s="17">
        <v>3926511</v>
      </c>
      <c r="H277" s="17">
        <v>0</v>
      </c>
      <c r="I277" s="17">
        <v>3953930</v>
      </c>
      <c r="J277" s="17">
        <v>14323482</v>
      </c>
      <c r="K277" s="17">
        <v>0</v>
      </c>
      <c r="L277" s="17">
        <v>0</v>
      </c>
      <c r="M277" s="17">
        <v>0</v>
      </c>
      <c r="N277" s="17">
        <v>0</v>
      </c>
      <c r="O277" s="17">
        <v>0</v>
      </c>
      <c r="P277" s="17">
        <v>1655564</v>
      </c>
      <c r="Q277" s="17">
        <v>2103936</v>
      </c>
      <c r="R277" s="17">
        <v>562216</v>
      </c>
      <c r="S277" s="17">
        <v>59426</v>
      </c>
      <c r="T277" s="17">
        <v>3747</v>
      </c>
      <c r="U277" s="17">
        <v>223972</v>
      </c>
      <c r="V277" s="17">
        <v>29725</v>
      </c>
      <c r="W277" s="17">
        <v>0</v>
      </c>
      <c r="X277" s="17">
        <v>2487439</v>
      </c>
      <c r="Y277" s="17">
        <v>0</v>
      </c>
      <c r="Z277" s="17">
        <v>0</v>
      </c>
      <c r="AA277" s="17">
        <v>77157159</v>
      </c>
      <c r="AB277" s="17">
        <v>0</v>
      </c>
    </row>
    <row r="278" spans="1:28" x14ac:dyDescent="0.3">
      <c r="A278" s="15" t="s">
        <v>549</v>
      </c>
      <c r="B278" s="14" t="s">
        <v>550</v>
      </c>
      <c r="C278" s="14">
        <v>1</v>
      </c>
      <c r="D278" s="14">
        <v>0</v>
      </c>
      <c r="E278" s="17">
        <v>67108061</v>
      </c>
      <c r="F278" s="17">
        <v>0</v>
      </c>
      <c r="G278" s="17">
        <v>3657932</v>
      </c>
      <c r="H278" s="17">
        <v>0</v>
      </c>
      <c r="I278" s="17">
        <v>6432111</v>
      </c>
      <c r="J278" s="17">
        <v>5668938</v>
      </c>
      <c r="K278" s="17">
        <v>0</v>
      </c>
      <c r="L278" s="17">
        <v>0</v>
      </c>
      <c r="M278" s="17">
        <v>0</v>
      </c>
      <c r="N278" s="17">
        <v>0</v>
      </c>
      <c r="O278" s="17">
        <v>0</v>
      </c>
      <c r="P278" s="17">
        <v>4402654</v>
      </c>
      <c r="Q278" s="17">
        <v>4374799</v>
      </c>
      <c r="R278" s="17">
        <v>1035036</v>
      </c>
      <c r="S278" s="17">
        <v>101939</v>
      </c>
      <c r="T278" s="17">
        <v>42531</v>
      </c>
      <c r="U278" s="17">
        <v>420624</v>
      </c>
      <c r="V278" s="17">
        <v>120547</v>
      </c>
      <c r="W278" s="17">
        <v>0</v>
      </c>
      <c r="X278" s="17">
        <v>1823330</v>
      </c>
      <c r="Y278" s="17">
        <v>0</v>
      </c>
      <c r="Z278" s="17">
        <v>0</v>
      </c>
      <c r="AA278" s="17">
        <v>95188502</v>
      </c>
      <c r="AB278" s="17">
        <v>0</v>
      </c>
    </row>
    <row r="279" spans="1:28" x14ac:dyDescent="0.3">
      <c r="A279" s="15" t="s">
        <v>551</v>
      </c>
      <c r="B279" s="14" t="s">
        <v>552</v>
      </c>
      <c r="C279" s="14">
        <v>1</v>
      </c>
      <c r="D279" s="14">
        <v>0</v>
      </c>
      <c r="E279" s="17">
        <v>21845380</v>
      </c>
      <c r="F279" s="17">
        <v>0</v>
      </c>
      <c r="G279" s="17">
        <v>2262592</v>
      </c>
      <c r="H279" s="17">
        <v>0</v>
      </c>
      <c r="I279" s="17">
        <v>3959034</v>
      </c>
      <c r="J279" s="17">
        <v>988433</v>
      </c>
      <c r="K279" s="17">
        <v>0</v>
      </c>
      <c r="L279" s="17">
        <v>0</v>
      </c>
      <c r="M279" s="17">
        <v>0</v>
      </c>
      <c r="N279" s="17">
        <v>0</v>
      </c>
      <c r="O279" s="17">
        <v>0</v>
      </c>
      <c r="P279" s="17">
        <v>2431747</v>
      </c>
      <c r="Q279" s="17">
        <v>1267983</v>
      </c>
      <c r="R279" s="17">
        <v>430098</v>
      </c>
      <c r="S279" s="17">
        <v>70077</v>
      </c>
      <c r="T279" s="17">
        <v>29237</v>
      </c>
      <c r="U279" s="17">
        <v>301910</v>
      </c>
      <c r="V279" s="17">
        <v>66001</v>
      </c>
      <c r="W279" s="17">
        <v>0</v>
      </c>
      <c r="X279" s="17">
        <v>547584</v>
      </c>
      <c r="Y279" s="17">
        <v>99700</v>
      </c>
      <c r="Z279" s="17">
        <v>0</v>
      </c>
      <c r="AA279" s="17">
        <v>34299776</v>
      </c>
      <c r="AB279" s="17">
        <v>0</v>
      </c>
    </row>
    <row r="280" spans="1:28" x14ac:dyDescent="0.3">
      <c r="A280" s="15" t="s">
        <v>553</v>
      </c>
      <c r="B280" s="14" t="s">
        <v>554</v>
      </c>
      <c r="C280" s="14">
        <v>1</v>
      </c>
      <c r="D280" s="14">
        <v>0</v>
      </c>
      <c r="E280" s="17">
        <v>15925457</v>
      </c>
      <c r="F280" s="17">
        <v>0</v>
      </c>
      <c r="G280" s="17">
        <v>2030230</v>
      </c>
      <c r="H280" s="17">
        <v>0</v>
      </c>
      <c r="I280" s="17">
        <v>2093746</v>
      </c>
      <c r="J280" s="17">
        <v>1274395</v>
      </c>
      <c r="K280" s="17">
        <v>0</v>
      </c>
      <c r="L280" s="17">
        <v>0</v>
      </c>
      <c r="M280" s="17">
        <v>0</v>
      </c>
      <c r="N280" s="17">
        <v>0</v>
      </c>
      <c r="O280" s="17">
        <v>0</v>
      </c>
      <c r="P280" s="17">
        <v>1535948</v>
      </c>
      <c r="Q280" s="17">
        <v>740</v>
      </c>
      <c r="R280" s="17">
        <v>60170</v>
      </c>
      <c r="S280" s="17">
        <v>81776</v>
      </c>
      <c r="T280" s="17">
        <v>34118</v>
      </c>
      <c r="U280" s="17">
        <v>345598</v>
      </c>
      <c r="V280" s="17">
        <v>46767</v>
      </c>
      <c r="W280" s="17">
        <v>0</v>
      </c>
      <c r="X280" s="17">
        <v>637200</v>
      </c>
      <c r="Y280" s="17">
        <v>0</v>
      </c>
      <c r="Z280" s="17">
        <v>0</v>
      </c>
      <c r="AA280" s="17">
        <v>24066145</v>
      </c>
      <c r="AB280" s="17">
        <v>0</v>
      </c>
    </row>
    <row r="281" spans="1:28" x14ac:dyDescent="0.3">
      <c r="A281" s="15" t="s">
        <v>555</v>
      </c>
      <c r="B281" s="14" t="s">
        <v>556</v>
      </c>
      <c r="C281" s="14">
        <v>1</v>
      </c>
      <c r="D281" s="14">
        <v>0</v>
      </c>
      <c r="E281" s="17">
        <v>7926408</v>
      </c>
      <c r="F281" s="17">
        <v>0</v>
      </c>
      <c r="G281" s="17">
        <v>599691</v>
      </c>
      <c r="H281" s="17">
        <v>0</v>
      </c>
      <c r="I281" s="17">
        <v>1410526</v>
      </c>
      <c r="J281" s="17">
        <v>1080598</v>
      </c>
      <c r="K281" s="17">
        <v>0</v>
      </c>
      <c r="L281" s="17">
        <v>0</v>
      </c>
      <c r="M281" s="17">
        <v>0</v>
      </c>
      <c r="N281" s="17">
        <v>0</v>
      </c>
      <c r="O281" s="17">
        <v>0</v>
      </c>
      <c r="P281" s="17">
        <v>758553</v>
      </c>
      <c r="Q281" s="17">
        <v>850207</v>
      </c>
      <c r="R281" s="17">
        <v>131684</v>
      </c>
      <c r="S281" s="17">
        <v>30515</v>
      </c>
      <c r="T281" s="17">
        <v>12731</v>
      </c>
      <c r="U281" s="17">
        <v>132170</v>
      </c>
      <c r="V281" s="17">
        <v>23169</v>
      </c>
      <c r="W281" s="17">
        <v>0</v>
      </c>
      <c r="X281" s="17">
        <v>264600</v>
      </c>
      <c r="Y281" s="17">
        <v>9367</v>
      </c>
      <c r="Z281" s="17">
        <v>0</v>
      </c>
      <c r="AA281" s="17">
        <v>13230219</v>
      </c>
      <c r="AB281" s="17">
        <v>0</v>
      </c>
    </row>
    <row r="282" spans="1:28" x14ac:dyDescent="0.3">
      <c r="A282" s="15" t="s">
        <v>557</v>
      </c>
      <c r="B282" s="14" t="s">
        <v>558</v>
      </c>
      <c r="C282" s="14">
        <v>1</v>
      </c>
      <c r="D282" s="14">
        <v>1</v>
      </c>
      <c r="E282" s="17">
        <v>9560978</v>
      </c>
      <c r="F282" s="17">
        <v>0</v>
      </c>
      <c r="G282" s="17">
        <v>805075</v>
      </c>
      <c r="H282" s="17">
        <v>0</v>
      </c>
      <c r="I282" s="17">
        <v>915613</v>
      </c>
      <c r="J282" s="17">
        <v>1369899</v>
      </c>
      <c r="K282" s="17">
        <v>0</v>
      </c>
      <c r="L282" s="17">
        <v>0</v>
      </c>
      <c r="M282" s="17">
        <v>0</v>
      </c>
      <c r="N282" s="17">
        <v>0</v>
      </c>
      <c r="O282" s="17">
        <v>0</v>
      </c>
      <c r="P282" s="17">
        <v>712302</v>
      </c>
      <c r="Q282" s="17">
        <v>0</v>
      </c>
      <c r="R282" s="17">
        <v>275412</v>
      </c>
      <c r="S282" s="17">
        <v>29691</v>
      </c>
      <c r="T282" s="17">
        <v>12387</v>
      </c>
      <c r="U282" s="17">
        <v>123840</v>
      </c>
      <c r="V282" s="17">
        <v>28539</v>
      </c>
      <c r="W282" s="17">
        <v>0</v>
      </c>
      <c r="X282" s="17">
        <v>441440</v>
      </c>
      <c r="Y282" s="17">
        <v>17124</v>
      </c>
      <c r="Z282" s="17">
        <v>0</v>
      </c>
      <c r="AA282" s="17">
        <v>14292300</v>
      </c>
      <c r="AB282" s="17">
        <v>0</v>
      </c>
    </row>
    <row r="283" spans="1:28" x14ac:dyDescent="0.3">
      <c r="A283" s="15" t="s">
        <v>559</v>
      </c>
      <c r="B283" s="14" t="s">
        <v>560</v>
      </c>
      <c r="C283" s="14">
        <v>1</v>
      </c>
      <c r="D283" s="14">
        <v>0</v>
      </c>
      <c r="E283" s="17">
        <v>5951447</v>
      </c>
      <c r="F283" s="17">
        <v>0</v>
      </c>
      <c r="G283" s="17">
        <v>229331</v>
      </c>
      <c r="H283" s="17">
        <v>0</v>
      </c>
      <c r="I283" s="17">
        <v>3500537</v>
      </c>
      <c r="J283" s="17">
        <v>1382110</v>
      </c>
      <c r="K283" s="17">
        <v>0</v>
      </c>
      <c r="L283" s="17">
        <v>0</v>
      </c>
      <c r="M283" s="17">
        <v>0</v>
      </c>
      <c r="N283" s="17">
        <v>0</v>
      </c>
      <c r="O283" s="17">
        <v>0</v>
      </c>
      <c r="P283" s="17">
        <v>1735196</v>
      </c>
      <c r="Q283" s="17">
        <v>95014</v>
      </c>
      <c r="R283" s="17">
        <v>102616</v>
      </c>
      <c r="S283" s="17">
        <v>62872</v>
      </c>
      <c r="T283" s="17">
        <v>26231</v>
      </c>
      <c r="U283" s="17">
        <v>294745</v>
      </c>
      <c r="V283" s="17">
        <v>36362</v>
      </c>
      <c r="W283" s="17">
        <v>0</v>
      </c>
      <c r="X283" s="17">
        <v>822735</v>
      </c>
      <c r="Y283" s="17">
        <v>4496</v>
      </c>
      <c r="Z283" s="17">
        <v>0</v>
      </c>
      <c r="AA283" s="17">
        <v>14243692</v>
      </c>
      <c r="AB283" s="17">
        <v>0</v>
      </c>
    </row>
    <row r="284" spans="1:28" x14ac:dyDescent="0.3">
      <c r="A284" s="15" t="s">
        <v>561</v>
      </c>
      <c r="B284" s="14" t="s">
        <v>562</v>
      </c>
      <c r="C284" s="14">
        <v>1</v>
      </c>
      <c r="D284" s="14">
        <v>0</v>
      </c>
      <c r="E284" s="17">
        <v>6734136</v>
      </c>
      <c r="F284" s="17">
        <v>0</v>
      </c>
      <c r="G284" s="17">
        <v>240598</v>
      </c>
      <c r="H284" s="17">
        <v>0</v>
      </c>
      <c r="I284" s="17">
        <v>4019424</v>
      </c>
      <c r="J284" s="17">
        <v>81555</v>
      </c>
      <c r="K284" s="17">
        <v>0</v>
      </c>
      <c r="L284" s="17">
        <v>0</v>
      </c>
      <c r="M284" s="17">
        <v>0</v>
      </c>
      <c r="N284" s="17">
        <v>0</v>
      </c>
      <c r="O284" s="17">
        <v>0</v>
      </c>
      <c r="P284" s="17">
        <v>331170</v>
      </c>
      <c r="Q284" s="17">
        <v>403773</v>
      </c>
      <c r="R284" s="17">
        <v>91210</v>
      </c>
      <c r="S284" s="17">
        <v>93940</v>
      </c>
      <c r="T284" s="17">
        <v>22814</v>
      </c>
      <c r="U284" s="17">
        <v>441186</v>
      </c>
      <c r="V284" s="17">
        <v>0</v>
      </c>
      <c r="W284" s="17">
        <v>0</v>
      </c>
      <c r="X284" s="17">
        <v>589300</v>
      </c>
      <c r="Y284" s="17">
        <v>22561</v>
      </c>
      <c r="Z284" s="17">
        <v>0</v>
      </c>
      <c r="AA284" s="17">
        <v>13071667</v>
      </c>
      <c r="AB284" s="17">
        <v>11223</v>
      </c>
    </row>
    <row r="285" spans="1:28" x14ac:dyDescent="0.3">
      <c r="A285" s="15" t="s">
        <v>563</v>
      </c>
      <c r="B285" s="14" t="s">
        <v>564</v>
      </c>
      <c r="C285" s="14">
        <v>1</v>
      </c>
      <c r="D285" s="14">
        <v>0</v>
      </c>
      <c r="E285" s="17">
        <v>21087759</v>
      </c>
      <c r="F285" s="17">
        <v>0</v>
      </c>
      <c r="G285" s="17">
        <v>1401076</v>
      </c>
      <c r="H285" s="17">
        <v>45940</v>
      </c>
      <c r="I285" s="17">
        <v>2116040</v>
      </c>
      <c r="J285" s="17">
        <v>1007085</v>
      </c>
      <c r="K285" s="17">
        <v>0</v>
      </c>
      <c r="L285" s="17">
        <v>0</v>
      </c>
      <c r="M285" s="17">
        <v>0</v>
      </c>
      <c r="N285" s="17">
        <v>0</v>
      </c>
      <c r="O285" s="17">
        <v>0</v>
      </c>
      <c r="P285" s="17">
        <v>2097794</v>
      </c>
      <c r="Q285" s="17">
        <v>662744</v>
      </c>
      <c r="R285" s="17">
        <v>216721</v>
      </c>
      <c r="S285" s="17">
        <v>49420</v>
      </c>
      <c r="T285" s="17">
        <v>20618</v>
      </c>
      <c r="U285" s="17">
        <v>206438</v>
      </c>
      <c r="V285" s="17">
        <v>48940</v>
      </c>
      <c r="W285" s="17">
        <v>0</v>
      </c>
      <c r="X285" s="17">
        <v>564510</v>
      </c>
      <c r="Y285" s="17">
        <v>0</v>
      </c>
      <c r="Z285" s="17">
        <v>0</v>
      </c>
      <c r="AA285" s="17">
        <v>29525085</v>
      </c>
      <c r="AB285" s="17">
        <v>0</v>
      </c>
    </row>
    <row r="286" spans="1:28" x14ac:dyDescent="0.3">
      <c r="A286" s="15" t="s">
        <v>565</v>
      </c>
      <c r="B286" s="14" t="s">
        <v>566</v>
      </c>
      <c r="C286" s="14">
        <v>1</v>
      </c>
      <c r="D286" s="14">
        <v>0</v>
      </c>
      <c r="E286" s="17">
        <v>6873345</v>
      </c>
      <c r="F286" s="17">
        <v>0</v>
      </c>
      <c r="G286" s="17">
        <v>553249</v>
      </c>
      <c r="H286" s="17">
        <v>0</v>
      </c>
      <c r="I286" s="17">
        <v>364097</v>
      </c>
      <c r="J286" s="17">
        <v>758367</v>
      </c>
      <c r="K286" s="17">
        <v>0</v>
      </c>
      <c r="L286" s="17">
        <v>0</v>
      </c>
      <c r="M286" s="17">
        <v>0</v>
      </c>
      <c r="N286" s="17">
        <v>0</v>
      </c>
      <c r="O286" s="17">
        <v>0</v>
      </c>
      <c r="P286" s="17">
        <v>401173</v>
      </c>
      <c r="Q286" s="17">
        <v>207681</v>
      </c>
      <c r="R286" s="17">
        <v>0</v>
      </c>
      <c r="S286" s="17">
        <v>27654</v>
      </c>
      <c r="T286" s="17">
        <v>0</v>
      </c>
      <c r="U286" s="17">
        <v>113937</v>
      </c>
      <c r="V286" s="17">
        <v>22918</v>
      </c>
      <c r="W286" s="17">
        <v>0</v>
      </c>
      <c r="X286" s="17">
        <v>405000</v>
      </c>
      <c r="Y286" s="17">
        <v>0</v>
      </c>
      <c r="Z286" s="17">
        <v>0</v>
      </c>
      <c r="AA286" s="17">
        <v>9727421</v>
      </c>
      <c r="AB286" s="17">
        <v>0</v>
      </c>
    </row>
    <row r="287" spans="1:28" x14ac:dyDescent="0.3">
      <c r="A287" s="15" t="s">
        <v>567</v>
      </c>
      <c r="B287" s="14" t="s">
        <v>568</v>
      </c>
      <c r="C287" s="14">
        <v>1</v>
      </c>
      <c r="D287" s="14">
        <v>0</v>
      </c>
      <c r="E287" s="17">
        <v>4246717</v>
      </c>
      <c r="F287" s="17">
        <v>0</v>
      </c>
      <c r="G287" s="17">
        <v>314685</v>
      </c>
      <c r="H287" s="17">
        <v>0</v>
      </c>
      <c r="I287" s="17">
        <v>645264</v>
      </c>
      <c r="J287" s="17">
        <v>409843</v>
      </c>
      <c r="K287" s="17">
        <v>0</v>
      </c>
      <c r="L287" s="17">
        <v>0</v>
      </c>
      <c r="M287" s="17">
        <v>0</v>
      </c>
      <c r="N287" s="17">
        <v>0</v>
      </c>
      <c r="O287" s="17">
        <v>0</v>
      </c>
      <c r="P287" s="17">
        <v>574462</v>
      </c>
      <c r="Q287" s="17">
        <v>364826</v>
      </c>
      <c r="R287" s="17">
        <v>161980</v>
      </c>
      <c r="S287" s="17">
        <v>71141</v>
      </c>
      <c r="T287" s="17">
        <v>29681</v>
      </c>
      <c r="U287" s="17">
        <v>259912</v>
      </c>
      <c r="V287" s="17">
        <v>7471</v>
      </c>
      <c r="W287" s="17">
        <v>0</v>
      </c>
      <c r="X287" s="17">
        <v>0</v>
      </c>
      <c r="Y287" s="17">
        <v>0</v>
      </c>
      <c r="Z287" s="17">
        <v>0</v>
      </c>
      <c r="AA287" s="17">
        <v>7085982</v>
      </c>
      <c r="AB287" s="17">
        <v>2206</v>
      </c>
    </row>
    <row r="288" spans="1:28" x14ac:dyDescent="0.3">
      <c r="A288" s="15" t="s">
        <v>569</v>
      </c>
      <c r="B288" s="14" t="s">
        <v>570</v>
      </c>
      <c r="C288" s="14">
        <v>1</v>
      </c>
      <c r="D288" s="14">
        <v>0</v>
      </c>
      <c r="E288" s="17">
        <v>4484632</v>
      </c>
      <c r="F288" s="17">
        <v>0</v>
      </c>
      <c r="G288" s="17">
        <v>575562</v>
      </c>
      <c r="H288" s="17">
        <v>0</v>
      </c>
      <c r="I288" s="17">
        <v>495832</v>
      </c>
      <c r="J288" s="17">
        <v>972162</v>
      </c>
      <c r="K288" s="17">
        <v>0</v>
      </c>
      <c r="L288" s="17">
        <v>0</v>
      </c>
      <c r="M288" s="17">
        <v>0</v>
      </c>
      <c r="N288" s="17">
        <v>0</v>
      </c>
      <c r="O288" s="17">
        <v>0</v>
      </c>
      <c r="P288" s="17">
        <v>867530</v>
      </c>
      <c r="Q288" s="17">
        <v>90329</v>
      </c>
      <c r="R288" s="17">
        <v>184673</v>
      </c>
      <c r="S288" s="17">
        <v>18920</v>
      </c>
      <c r="T288" s="17">
        <v>7893</v>
      </c>
      <c r="U288" s="17">
        <v>74910</v>
      </c>
      <c r="V288" s="17">
        <v>13418</v>
      </c>
      <c r="W288" s="17">
        <v>0</v>
      </c>
      <c r="X288" s="17">
        <v>140400</v>
      </c>
      <c r="Y288" s="17">
        <v>0</v>
      </c>
      <c r="Z288" s="17">
        <v>0</v>
      </c>
      <c r="AA288" s="17">
        <v>7926261</v>
      </c>
      <c r="AB288" s="17">
        <v>0</v>
      </c>
    </row>
    <row r="289" spans="1:28" x14ac:dyDescent="0.3">
      <c r="A289" s="15" t="s">
        <v>571</v>
      </c>
      <c r="B289" s="14" t="s">
        <v>572</v>
      </c>
      <c r="C289" s="14">
        <v>1</v>
      </c>
      <c r="D289" s="14">
        <v>0</v>
      </c>
      <c r="E289" s="17">
        <v>8125803</v>
      </c>
      <c r="F289" s="17">
        <v>0</v>
      </c>
      <c r="G289" s="17">
        <v>395881</v>
      </c>
      <c r="H289" s="17">
        <v>0</v>
      </c>
      <c r="I289" s="17">
        <v>1214967</v>
      </c>
      <c r="J289" s="17">
        <v>970103</v>
      </c>
      <c r="K289" s="17">
        <v>0</v>
      </c>
      <c r="L289" s="17">
        <v>0</v>
      </c>
      <c r="M289" s="17">
        <v>0</v>
      </c>
      <c r="N289" s="17">
        <v>0</v>
      </c>
      <c r="O289" s="17">
        <v>0</v>
      </c>
      <c r="P289" s="17">
        <v>1296096</v>
      </c>
      <c r="Q289" s="17">
        <v>60436</v>
      </c>
      <c r="R289" s="17">
        <v>291429</v>
      </c>
      <c r="S289" s="17">
        <v>44057</v>
      </c>
      <c r="T289" s="17">
        <v>18381</v>
      </c>
      <c r="U289" s="17">
        <v>173352</v>
      </c>
      <c r="V289" s="17">
        <v>32882</v>
      </c>
      <c r="W289" s="17">
        <v>0</v>
      </c>
      <c r="X289" s="17">
        <v>356400</v>
      </c>
      <c r="Y289" s="17">
        <v>0</v>
      </c>
      <c r="Z289" s="17">
        <v>0</v>
      </c>
      <c r="AA289" s="17">
        <v>12979787</v>
      </c>
      <c r="AB289" s="17">
        <v>97985</v>
      </c>
    </row>
    <row r="290" spans="1:28" x14ac:dyDescent="0.3">
      <c r="A290" s="15" t="s">
        <v>573</v>
      </c>
      <c r="B290" s="14" t="s">
        <v>574</v>
      </c>
      <c r="C290" s="14">
        <v>1</v>
      </c>
      <c r="D290" s="14">
        <v>0</v>
      </c>
      <c r="E290" s="17">
        <v>7026670</v>
      </c>
      <c r="F290" s="17">
        <v>0</v>
      </c>
      <c r="G290" s="17">
        <v>376635</v>
      </c>
      <c r="H290" s="17">
        <v>0</v>
      </c>
      <c r="I290" s="17">
        <v>1589506</v>
      </c>
      <c r="J290" s="17">
        <v>1613016</v>
      </c>
      <c r="K290" s="17">
        <v>0</v>
      </c>
      <c r="L290" s="17">
        <v>0</v>
      </c>
      <c r="M290" s="17">
        <v>0</v>
      </c>
      <c r="N290" s="17">
        <v>0</v>
      </c>
      <c r="O290" s="17">
        <v>0</v>
      </c>
      <c r="P290" s="17">
        <v>2328971</v>
      </c>
      <c r="Q290" s="17">
        <v>166573</v>
      </c>
      <c r="R290" s="17">
        <v>172308</v>
      </c>
      <c r="S290" s="17">
        <v>61523</v>
      </c>
      <c r="T290" s="17">
        <v>25668</v>
      </c>
      <c r="U290" s="17">
        <v>233699</v>
      </c>
      <c r="V290" s="17">
        <v>36675</v>
      </c>
      <c r="W290" s="17">
        <v>0</v>
      </c>
      <c r="X290" s="17">
        <v>502200</v>
      </c>
      <c r="Y290" s="17">
        <v>0</v>
      </c>
      <c r="Z290" s="17">
        <v>0</v>
      </c>
      <c r="AA290" s="17">
        <v>14133444</v>
      </c>
      <c r="AB290" s="17">
        <v>0</v>
      </c>
    </row>
    <row r="291" spans="1:28" x14ac:dyDescent="0.3">
      <c r="A291" s="15" t="s">
        <v>575</v>
      </c>
      <c r="B291" s="14" t="s">
        <v>576</v>
      </c>
      <c r="C291" s="14">
        <v>1</v>
      </c>
      <c r="D291" s="14">
        <v>0</v>
      </c>
      <c r="E291" s="17">
        <v>4027554</v>
      </c>
      <c r="F291" s="17">
        <v>0</v>
      </c>
      <c r="G291" s="17">
        <v>161576</v>
      </c>
      <c r="H291" s="17">
        <v>0</v>
      </c>
      <c r="I291" s="17">
        <v>177916</v>
      </c>
      <c r="J291" s="17">
        <v>666765</v>
      </c>
      <c r="K291" s="17">
        <v>0</v>
      </c>
      <c r="L291" s="17">
        <v>0</v>
      </c>
      <c r="M291" s="17">
        <v>0</v>
      </c>
      <c r="N291" s="17">
        <v>0</v>
      </c>
      <c r="O291" s="17">
        <v>0</v>
      </c>
      <c r="P291" s="17">
        <v>760349</v>
      </c>
      <c r="Q291" s="17">
        <v>77390</v>
      </c>
      <c r="R291" s="17">
        <v>120821</v>
      </c>
      <c r="S291" s="17">
        <v>24747</v>
      </c>
      <c r="T291" s="17">
        <v>10325</v>
      </c>
      <c r="U291" s="17">
        <v>94191</v>
      </c>
      <c r="V291" s="17">
        <v>18630</v>
      </c>
      <c r="W291" s="17">
        <v>0</v>
      </c>
      <c r="X291" s="17">
        <v>410400</v>
      </c>
      <c r="Y291" s="17">
        <v>0</v>
      </c>
      <c r="Z291" s="17">
        <v>0</v>
      </c>
      <c r="AA291" s="17">
        <v>6550664</v>
      </c>
      <c r="AB291" s="17">
        <v>3537</v>
      </c>
    </row>
    <row r="292" spans="1:28" x14ac:dyDescent="0.3">
      <c r="A292" s="15" t="s">
        <v>577</v>
      </c>
      <c r="B292" s="14" t="s">
        <v>578</v>
      </c>
      <c r="C292" s="14">
        <v>1</v>
      </c>
      <c r="D292" s="14">
        <v>0</v>
      </c>
      <c r="E292" s="17">
        <v>11601654</v>
      </c>
      <c r="F292" s="17">
        <v>0</v>
      </c>
      <c r="G292" s="17">
        <v>872758</v>
      </c>
      <c r="H292" s="17">
        <v>0</v>
      </c>
      <c r="I292" s="17">
        <v>1196380</v>
      </c>
      <c r="J292" s="17">
        <v>2353669</v>
      </c>
      <c r="K292" s="17">
        <v>0</v>
      </c>
      <c r="L292" s="17">
        <v>0</v>
      </c>
      <c r="M292" s="17">
        <v>0</v>
      </c>
      <c r="N292" s="17">
        <v>0</v>
      </c>
      <c r="O292" s="17">
        <v>0</v>
      </c>
      <c r="P292" s="17">
        <v>1719684</v>
      </c>
      <c r="Q292" s="17">
        <v>305190</v>
      </c>
      <c r="R292" s="17">
        <v>169332</v>
      </c>
      <c r="S292" s="17">
        <v>41645</v>
      </c>
      <c r="T292" s="17">
        <v>16922</v>
      </c>
      <c r="U292" s="17">
        <v>173877</v>
      </c>
      <c r="V292" s="17">
        <v>34311</v>
      </c>
      <c r="W292" s="17">
        <v>0</v>
      </c>
      <c r="X292" s="17">
        <v>345600</v>
      </c>
      <c r="Y292" s="17">
        <v>22291</v>
      </c>
      <c r="Z292" s="17">
        <v>0</v>
      </c>
      <c r="AA292" s="17">
        <v>18853313</v>
      </c>
      <c r="AB292" s="17">
        <v>0</v>
      </c>
    </row>
    <row r="293" spans="1:28" x14ac:dyDescent="0.3">
      <c r="A293" s="15" t="s">
        <v>579</v>
      </c>
      <c r="B293" s="14" t="s">
        <v>580</v>
      </c>
      <c r="C293" s="14">
        <v>1</v>
      </c>
      <c r="D293" s="14">
        <v>1</v>
      </c>
      <c r="E293" s="17">
        <v>5058596</v>
      </c>
      <c r="F293" s="17">
        <v>0</v>
      </c>
      <c r="G293" s="17">
        <v>1099857</v>
      </c>
      <c r="H293" s="17">
        <v>0</v>
      </c>
      <c r="I293" s="17">
        <v>676664</v>
      </c>
      <c r="J293" s="17">
        <v>549384</v>
      </c>
      <c r="K293" s="17">
        <v>0</v>
      </c>
      <c r="L293" s="17">
        <v>0</v>
      </c>
      <c r="M293" s="17">
        <v>0</v>
      </c>
      <c r="N293" s="17">
        <v>0</v>
      </c>
      <c r="O293" s="17">
        <v>0</v>
      </c>
      <c r="P293" s="17">
        <v>479360</v>
      </c>
      <c r="Q293" s="17">
        <v>444888</v>
      </c>
      <c r="R293" s="17">
        <v>180799</v>
      </c>
      <c r="S293" s="17">
        <v>18441</v>
      </c>
      <c r="T293" s="17">
        <v>2911</v>
      </c>
      <c r="U293" s="17">
        <v>40812</v>
      </c>
      <c r="V293" s="17">
        <v>10718</v>
      </c>
      <c r="W293" s="17">
        <v>0</v>
      </c>
      <c r="X293" s="17">
        <v>300720</v>
      </c>
      <c r="Y293" s="17">
        <v>0</v>
      </c>
      <c r="Z293" s="17">
        <v>0</v>
      </c>
      <c r="AA293" s="17">
        <v>8863150</v>
      </c>
      <c r="AB293" s="17">
        <v>0</v>
      </c>
    </row>
    <row r="294" spans="1:28" x14ac:dyDescent="0.3">
      <c r="A294" s="15" t="s">
        <v>581</v>
      </c>
      <c r="B294" s="14" t="s">
        <v>582</v>
      </c>
      <c r="C294" s="14">
        <v>1</v>
      </c>
      <c r="D294" s="14">
        <v>0</v>
      </c>
      <c r="E294" s="17">
        <v>4420451</v>
      </c>
      <c r="F294" s="17">
        <v>0</v>
      </c>
      <c r="G294" s="17">
        <v>193215</v>
      </c>
      <c r="H294" s="17">
        <v>0</v>
      </c>
      <c r="I294" s="17">
        <v>565236</v>
      </c>
      <c r="J294" s="17">
        <v>445323</v>
      </c>
      <c r="K294" s="17">
        <v>0</v>
      </c>
      <c r="L294" s="17">
        <v>0</v>
      </c>
      <c r="M294" s="17">
        <v>0</v>
      </c>
      <c r="N294" s="17">
        <v>0</v>
      </c>
      <c r="O294" s="17">
        <v>0</v>
      </c>
      <c r="P294" s="17">
        <v>1489050</v>
      </c>
      <c r="Q294" s="17">
        <v>259110</v>
      </c>
      <c r="R294" s="17">
        <v>0</v>
      </c>
      <c r="S294" s="17">
        <v>24118</v>
      </c>
      <c r="T294" s="17">
        <v>6986</v>
      </c>
      <c r="U294" s="17">
        <v>92967</v>
      </c>
      <c r="V294" s="17">
        <v>17378</v>
      </c>
      <c r="W294" s="17">
        <v>0</v>
      </c>
      <c r="X294" s="17">
        <v>151200</v>
      </c>
      <c r="Y294" s="17">
        <v>0</v>
      </c>
      <c r="Z294" s="17">
        <v>0</v>
      </c>
      <c r="AA294" s="17">
        <v>7665034</v>
      </c>
      <c r="AB294" s="17">
        <v>0</v>
      </c>
    </row>
    <row r="295" spans="1:28" x14ac:dyDescent="0.3">
      <c r="A295" s="15" t="s">
        <v>583</v>
      </c>
      <c r="B295" s="14" t="s">
        <v>584</v>
      </c>
      <c r="C295" s="14">
        <v>1</v>
      </c>
      <c r="D295" s="14">
        <v>0</v>
      </c>
      <c r="E295" s="17">
        <v>12040652</v>
      </c>
      <c r="F295" s="17">
        <v>0</v>
      </c>
      <c r="G295" s="17">
        <v>1342564</v>
      </c>
      <c r="H295" s="17">
        <v>0</v>
      </c>
      <c r="I295" s="17">
        <v>1415382</v>
      </c>
      <c r="J295" s="17">
        <v>2046492</v>
      </c>
      <c r="K295" s="17">
        <v>0</v>
      </c>
      <c r="L295" s="17">
        <v>0</v>
      </c>
      <c r="M295" s="17">
        <v>0</v>
      </c>
      <c r="N295" s="17">
        <v>0</v>
      </c>
      <c r="O295" s="17">
        <v>0</v>
      </c>
      <c r="P295" s="17">
        <v>1097314</v>
      </c>
      <c r="Q295" s="17">
        <v>556459</v>
      </c>
      <c r="R295" s="17">
        <v>219682</v>
      </c>
      <c r="S295" s="17">
        <v>32852</v>
      </c>
      <c r="T295" s="17">
        <v>11803</v>
      </c>
      <c r="U295" s="17">
        <v>133393</v>
      </c>
      <c r="V295" s="17">
        <v>29879</v>
      </c>
      <c r="W295" s="17">
        <v>0</v>
      </c>
      <c r="X295" s="17">
        <v>264600</v>
      </c>
      <c r="Y295" s="17">
        <v>366</v>
      </c>
      <c r="Z295" s="17">
        <v>0</v>
      </c>
      <c r="AA295" s="17">
        <v>19191438</v>
      </c>
      <c r="AB295" s="17">
        <v>0</v>
      </c>
    </row>
    <row r="296" spans="1:28" x14ac:dyDescent="0.3">
      <c r="A296" s="15" t="s">
        <v>585</v>
      </c>
      <c r="B296" s="14" t="s">
        <v>586</v>
      </c>
      <c r="C296" s="14">
        <v>1</v>
      </c>
      <c r="D296" s="14">
        <v>0</v>
      </c>
      <c r="E296" s="17">
        <v>6560818</v>
      </c>
      <c r="F296" s="17">
        <v>0</v>
      </c>
      <c r="G296" s="17">
        <v>520201</v>
      </c>
      <c r="H296" s="17">
        <v>0</v>
      </c>
      <c r="I296" s="17">
        <v>3574596</v>
      </c>
      <c r="J296" s="17">
        <v>146232</v>
      </c>
      <c r="K296" s="17">
        <v>0</v>
      </c>
      <c r="L296" s="17">
        <v>0</v>
      </c>
      <c r="M296" s="17">
        <v>0</v>
      </c>
      <c r="N296" s="17">
        <v>0</v>
      </c>
      <c r="O296" s="17">
        <v>0</v>
      </c>
      <c r="P296" s="17">
        <v>634901</v>
      </c>
      <c r="Q296" s="17">
        <v>380827</v>
      </c>
      <c r="R296" s="17">
        <v>213335</v>
      </c>
      <c r="S296" s="17">
        <v>37271</v>
      </c>
      <c r="T296" s="17">
        <v>15550</v>
      </c>
      <c r="U296" s="17">
        <v>180284</v>
      </c>
      <c r="V296" s="17">
        <v>20713</v>
      </c>
      <c r="W296" s="17">
        <v>0</v>
      </c>
      <c r="X296" s="17">
        <v>286200</v>
      </c>
      <c r="Y296" s="17">
        <v>0</v>
      </c>
      <c r="Z296" s="17">
        <v>0</v>
      </c>
      <c r="AA296" s="17">
        <v>12570928</v>
      </c>
      <c r="AB296" s="17">
        <v>0</v>
      </c>
    </row>
    <row r="297" spans="1:28" x14ac:dyDescent="0.3">
      <c r="A297" s="15" t="s">
        <v>587</v>
      </c>
      <c r="B297" s="14" t="s">
        <v>588</v>
      </c>
      <c r="C297" s="14">
        <v>1</v>
      </c>
      <c r="D297" s="14">
        <v>0</v>
      </c>
      <c r="E297" s="17">
        <v>5553820</v>
      </c>
      <c r="F297" s="17">
        <v>0</v>
      </c>
      <c r="G297" s="17">
        <v>620873</v>
      </c>
      <c r="H297" s="17">
        <v>0</v>
      </c>
      <c r="I297" s="17">
        <v>310698</v>
      </c>
      <c r="J297" s="17">
        <v>1048898</v>
      </c>
      <c r="K297" s="17">
        <v>0</v>
      </c>
      <c r="L297" s="17">
        <v>0</v>
      </c>
      <c r="M297" s="17">
        <v>0</v>
      </c>
      <c r="N297" s="17">
        <v>0</v>
      </c>
      <c r="O297" s="17">
        <v>0</v>
      </c>
      <c r="P297" s="17">
        <v>684159</v>
      </c>
      <c r="Q297" s="17">
        <v>374420</v>
      </c>
      <c r="R297" s="17">
        <v>81170</v>
      </c>
      <c r="S297" s="17">
        <v>18666</v>
      </c>
      <c r="T297" s="17">
        <v>7787</v>
      </c>
      <c r="U297" s="17">
        <v>70541</v>
      </c>
      <c r="V297" s="17">
        <v>18545</v>
      </c>
      <c r="W297" s="17">
        <v>0</v>
      </c>
      <c r="X297" s="17">
        <v>280800</v>
      </c>
      <c r="Y297" s="17">
        <v>7831</v>
      </c>
      <c r="Z297" s="17">
        <v>0</v>
      </c>
      <c r="AA297" s="17">
        <v>9078208</v>
      </c>
      <c r="AB297" s="17">
        <v>0</v>
      </c>
    </row>
    <row r="298" spans="1:28" x14ac:dyDescent="0.3">
      <c r="A298" s="15" t="s">
        <v>589</v>
      </c>
      <c r="B298" s="14" t="s">
        <v>590</v>
      </c>
      <c r="C298" s="14">
        <v>1</v>
      </c>
      <c r="D298" s="14">
        <v>1</v>
      </c>
      <c r="E298" s="17">
        <v>7266868</v>
      </c>
      <c r="F298" s="17">
        <v>0</v>
      </c>
      <c r="G298" s="17">
        <v>358885</v>
      </c>
      <c r="H298" s="17">
        <v>0</v>
      </c>
      <c r="I298" s="17">
        <v>369287</v>
      </c>
      <c r="J298" s="17">
        <v>1210725</v>
      </c>
      <c r="K298" s="17">
        <v>0</v>
      </c>
      <c r="L298" s="17">
        <v>0</v>
      </c>
      <c r="M298" s="17">
        <v>0</v>
      </c>
      <c r="N298" s="17">
        <v>0</v>
      </c>
      <c r="O298" s="17">
        <v>0</v>
      </c>
      <c r="P298" s="17">
        <v>1014553</v>
      </c>
      <c r="Q298" s="17">
        <v>140750</v>
      </c>
      <c r="R298" s="17">
        <v>62167</v>
      </c>
      <c r="S298" s="17">
        <v>20688</v>
      </c>
      <c r="T298" s="17">
        <v>8631</v>
      </c>
      <c r="U298" s="17">
        <v>87084</v>
      </c>
      <c r="V298" s="17">
        <v>21155</v>
      </c>
      <c r="W298" s="17">
        <v>0</v>
      </c>
      <c r="X298" s="17">
        <v>395280</v>
      </c>
      <c r="Y298" s="17">
        <v>0</v>
      </c>
      <c r="Z298" s="17">
        <v>0</v>
      </c>
      <c r="AA298" s="17">
        <v>10956073</v>
      </c>
      <c r="AB298" s="17">
        <v>0</v>
      </c>
    </row>
    <row r="299" spans="1:28" x14ac:dyDescent="0.3">
      <c r="A299" s="15" t="s">
        <v>591</v>
      </c>
      <c r="B299" s="14" t="s">
        <v>592</v>
      </c>
      <c r="C299" s="14">
        <v>1</v>
      </c>
      <c r="D299" s="14">
        <v>0</v>
      </c>
      <c r="E299" s="17">
        <v>1748592</v>
      </c>
      <c r="F299" s="17">
        <v>0</v>
      </c>
      <c r="G299" s="17">
        <v>151277</v>
      </c>
      <c r="H299" s="17">
        <v>0</v>
      </c>
      <c r="I299" s="17">
        <v>164974</v>
      </c>
      <c r="J299" s="17">
        <v>55503</v>
      </c>
      <c r="K299" s="17">
        <v>0</v>
      </c>
      <c r="L299" s="17">
        <v>0</v>
      </c>
      <c r="M299" s="17">
        <v>0</v>
      </c>
      <c r="N299" s="17">
        <v>0</v>
      </c>
      <c r="O299" s="17">
        <v>0</v>
      </c>
      <c r="P299" s="17">
        <v>294532</v>
      </c>
      <c r="Q299" s="17">
        <v>76868</v>
      </c>
      <c r="R299" s="17">
        <v>33502</v>
      </c>
      <c r="S299" s="17">
        <v>9962</v>
      </c>
      <c r="T299" s="17">
        <v>4156</v>
      </c>
      <c r="U299" s="17">
        <v>61396</v>
      </c>
      <c r="V299" s="17">
        <v>0</v>
      </c>
      <c r="W299" s="17">
        <v>0</v>
      </c>
      <c r="X299" s="17">
        <v>600000</v>
      </c>
      <c r="Y299" s="17">
        <v>0</v>
      </c>
      <c r="Z299" s="17">
        <v>0</v>
      </c>
      <c r="AA299" s="17">
        <v>3200762</v>
      </c>
      <c r="AB299" s="17">
        <v>0</v>
      </c>
    </row>
    <row r="300" spans="1:28" x14ac:dyDescent="0.3">
      <c r="A300" s="15" t="s">
        <v>593</v>
      </c>
      <c r="B300" s="14" t="s">
        <v>594</v>
      </c>
      <c r="C300" s="14">
        <v>1</v>
      </c>
      <c r="D300" s="14">
        <v>1</v>
      </c>
      <c r="E300" s="17">
        <v>20887335</v>
      </c>
      <c r="F300" s="17">
        <v>0</v>
      </c>
      <c r="G300" s="17">
        <v>475099</v>
      </c>
      <c r="H300" s="17">
        <v>0</v>
      </c>
      <c r="I300" s="17">
        <v>3023934</v>
      </c>
      <c r="J300" s="17">
        <v>2671741</v>
      </c>
      <c r="K300" s="17">
        <v>0</v>
      </c>
      <c r="L300" s="17">
        <v>0</v>
      </c>
      <c r="M300" s="17">
        <v>0</v>
      </c>
      <c r="N300" s="17">
        <v>0</v>
      </c>
      <c r="O300" s="17">
        <v>0</v>
      </c>
      <c r="P300" s="17">
        <v>4157490</v>
      </c>
      <c r="Q300" s="17">
        <v>1640681</v>
      </c>
      <c r="R300" s="17">
        <v>751927</v>
      </c>
      <c r="S300" s="17">
        <v>72234</v>
      </c>
      <c r="T300" s="17">
        <v>30137</v>
      </c>
      <c r="U300" s="17">
        <v>215560</v>
      </c>
      <c r="V300" s="17">
        <v>70599</v>
      </c>
      <c r="W300" s="17">
        <v>0</v>
      </c>
      <c r="X300" s="17">
        <v>0</v>
      </c>
      <c r="Y300" s="17">
        <v>0</v>
      </c>
      <c r="Z300" s="17">
        <v>0</v>
      </c>
      <c r="AA300" s="17">
        <v>33996737</v>
      </c>
      <c r="AB300" s="17">
        <v>0</v>
      </c>
    </row>
    <row r="301" spans="1:28" x14ac:dyDescent="0.3">
      <c r="A301" s="15" t="s">
        <v>595</v>
      </c>
      <c r="B301" s="14" t="s">
        <v>596</v>
      </c>
      <c r="C301" s="14">
        <v>1</v>
      </c>
      <c r="D301" s="14">
        <v>0</v>
      </c>
      <c r="E301" s="17">
        <v>31901515</v>
      </c>
      <c r="F301" s="17">
        <v>0</v>
      </c>
      <c r="G301" s="17">
        <v>889779</v>
      </c>
      <c r="H301" s="17">
        <v>0</v>
      </c>
      <c r="I301" s="17">
        <v>4833125</v>
      </c>
      <c r="J301" s="17">
        <v>5119284</v>
      </c>
      <c r="K301" s="17">
        <v>0</v>
      </c>
      <c r="L301" s="17">
        <v>0</v>
      </c>
      <c r="M301" s="17">
        <v>0</v>
      </c>
      <c r="N301" s="17">
        <v>0</v>
      </c>
      <c r="O301" s="17">
        <v>0</v>
      </c>
      <c r="P301" s="17">
        <v>1503720</v>
      </c>
      <c r="Q301" s="17">
        <v>1914710</v>
      </c>
      <c r="R301" s="17">
        <v>1100660</v>
      </c>
      <c r="S301" s="17">
        <v>121893</v>
      </c>
      <c r="T301" s="17">
        <v>42418</v>
      </c>
      <c r="U301" s="17">
        <v>529668</v>
      </c>
      <c r="V301" s="17">
        <v>103578</v>
      </c>
      <c r="W301" s="17">
        <v>0</v>
      </c>
      <c r="X301" s="17">
        <v>0</v>
      </c>
      <c r="Y301" s="17">
        <v>0</v>
      </c>
      <c r="Z301" s="17">
        <v>0</v>
      </c>
      <c r="AA301" s="17">
        <v>48060350</v>
      </c>
      <c r="AB301" s="17">
        <v>69654</v>
      </c>
    </row>
    <row r="302" spans="1:28" x14ac:dyDescent="0.3">
      <c r="A302" s="15" t="s">
        <v>597</v>
      </c>
      <c r="B302" s="14" t="s">
        <v>598</v>
      </c>
      <c r="C302" s="14">
        <v>1</v>
      </c>
      <c r="D302" s="14">
        <v>0</v>
      </c>
      <c r="E302" s="17">
        <v>16905093</v>
      </c>
      <c r="F302" s="17">
        <v>0</v>
      </c>
      <c r="G302" s="17">
        <v>630887</v>
      </c>
      <c r="H302" s="17">
        <v>0</v>
      </c>
      <c r="I302" s="17">
        <v>3891467</v>
      </c>
      <c r="J302" s="17">
        <v>3726786</v>
      </c>
      <c r="K302" s="17">
        <v>0</v>
      </c>
      <c r="L302" s="17">
        <v>0</v>
      </c>
      <c r="M302" s="17">
        <v>0</v>
      </c>
      <c r="N302" s="17">
        <v>0</v>
      </c>
      <c r="O302" s="17">
        <v>0</v>
      </c>
      <c r="P302" s="17">
        <v>3405312</v>
      </c>
      <c r="Q302" s="17">
        <v>1013759</v>
      </c>
      <c r="R302" s="17">
        <v>604920</v>
      </c>
      <c r="S302" s="17">
        <v>79964</v>
      </c>
      <c r="T302" s="17">
        <v>33362</v>
      </c>
      <c r="U302" s="17">
        <v>323055</v>
      </c>
      <c r="V302" s="17">
        <v>67820</v>
      </c>
      <c r="W302" s="17">
        <v>0</v>
      </c>
      <c r="X302" s="17">
        <v>0</v>
      </c>
      <c r="Y302" s="17">
        <v>0</v>
      </c>
      <c r="Z302" s="17">
        <v>0</v>
      </c>
      <c r="AA302" s="17">
        <v>30682425</v>
      </c>
      <c r="AB302" s="17">
        <v>0</v>
      </c>
    </row>
    <row r="303" spans="1:28" x14ac:dyDescent="0.3">
      <c r="A303" s="15" t="s">
        <v>599</v>
      </c>
      <c r="B303" s="14" t="s">
        <v>600</v>
      </c>
      <c r="C303" s="14">
        <v>1</v>
      </c>
      <c r="D303" s="14">
        <v>0</v>
      </c>
      <c r="E303" s="17">
        <v>18392885</v>
      </c>
      <c r="F303" s="17">
        <v>0</v>
      </c>
      <c r="G303" s="17">
        <v>417052</v>
      </c>
      <c r="H303" s="17">
        <v>0</v>
      </c>
      <c r="I303" s="17">
        <v>1114387</v>
      </c>
      <c r="J303" s="17">
        <v>3378461</v>
      </c>
      <c r="K303" s="17">
        <v>0</v>
      </c>
      <c r="L303" s="17">
        <v>0</v>
      </c>
      <c r="M303" s="17">
        <v>0</v>
      </c>
      <c r="N303" s="17">
        <v>0</v>
      </c>
      <c r="O303" s="17">
        <v>0</v>
      </c>
      <c r="P303" s="17">
        <v>1419863</v>
      </c>
      <c r="Q303" s="17">
        <v>45743</v>
      </c>
      <c r="R303" s="17">
        <v>194876</v>
      </c>
      <c r="S303" s="17">
        <v>61149</v>
      </c>
      <c r="T303" s="17">
        <v>25512</v>
      </c>
      <c r="U303" s="17">
        <v>223389</v>
      </c>
      <c r="V303" s="17">
        <v>6817</v>
      </c>
      <c r="W303" s="17">
        <v>0</v>
      </c>
      <c r="X303" s="17">
        <v>567278</v>
      </c>
      <c r="Y303" s="17">
        <v>0</v>
      </c>
      <c r="Z303" s="17">
        <v>0</v>
      </c>
      <c r="AA303" s="17">
        <v>25847412</v>
      </c>
      <c r="AB303" s="17">
        <v>0</v>
      </c>
    </row>
    <row r="304" spans="1:28" x14ac:dyDescent="0.3">
      <c r="A304" s="15" t="s">
        <v>601</v>
      </c>
      <c r="B304" s="14" t="s">
        <v>602</v>
      </c>
      <c r="C304" s="14">
        <v>1</v>
      </c>
      <c r="D304" s="14">
        <v>0</v>
      </c>
      <c r="E304" s="17">
        <v>45603549</v>
      </c>
      <c r="F304" s="17">
        <v>0</v>
      </c>
      <c r="G304" s="17">
        <v>3531123</v>
      </c>
      <c r="H304" s="17">
        <v>0</v>
      </c>
      <c r="I304" s="17">
        <v>4927905</v>
      </c>
      <c r="J304" s="17">
        <v>2096534</v>
      </c>
      <c r="K304" s="17">
        <v>0</v>
      </c>
      <c r="L304" s="17">
        <v>0</v>
      </c>
      <c r="M304" s="17">
        <v>0</v>
      </c>
      <c r="N304" s="17">
        <v>0</v>
      </c>
      <c r="O304" s="17">
        <v>0</v>
      </c>
      <c r="P304" s="17">
        <v>3184826</v>
      </c>
      <c r="Q304" s="17">
        <v>2692080</v>
      </c>
      <c r="R304" s="17">
        <v>264813</v>
      </c>
      <c r="S304" s="17">
        <v>80338</v>
      </c>
      <c r="T304" s="17">
        <v>25765</v>
      </c>
      <c r="U304" s="17">
        <v>322822</v>
      </c>
      <c r="V304" s="17">
        <v>90331</v>
      </c>
      <c r="W304" s="17">
        <v>0</v>
      </c>
      <c r="X304" s="17">
        <v>0</v>
      </c>
      <c r="Y304" s="17">
        <v>0</v>
      </c>
      <c r="Z304" s="17">
        <v>0</v>
      </c>
      <c r="AA304" s="17">
        <v>62820086</v>
      </c>
      <c r="AB304" s="17">
        <v>0</v>
      </c>
    </row>
    <row r="305" spans="1:28" x14ac:dyDescent="0.3">
      <c r="A305" s="15" t="s">
        <v>603</v>
      </c>
      <c r="B305" s="14" t="s">
        <v>604</v>
      </c>
      <c r="C305" s="14">
        <v>1</v>
      </c>
      <c r="D305" s="14">
        <v>0</v>
      </c>
      <c r="E305" s="17">
        <v>2009396</v>
      </c>
      <c r="F305" s="17">
        <v>0</v>
      </c>
      <c r="G305" s="17">
        <v>136611</v>
      </c>
      <c r="H305" s="17">
        <v>0</v>
      </c>
      <c r="I305" s="17">
        <v>467427</v>
      </c>
      <c r="J305" s="17">
        <v>178077</v>
      </c>
      <c r="K305" s="17">
        <v>0</v>
      </c>
      <c r="L305" s="17">
        <v>0</v>
      </c>
      <c r="M305" s="17">
        <v>0</v>
      </c>
      <c r="N305" s="17">
        <v>0</v>
      </c>
      <c r="O305" s="17">
        <v>0</v>
      </c>
      <c r="P305" s="17">
        <v>759428</v>
      </c>
      <c r="Q305" s="17">
        <v>52530</v>
      </c>
      <c r="R305" s="17">
        <v>200601</v>
      </c>
      <c r="S305" s="17">
        <v>24957</v>
      </c>
      <c r="T305" s="17">
        <v>10412</v>
      </c>
      <c r="U305" s="17">
        <v>105375</v>
      </c>
      <c r="V305" s="17">
        <v>7016</v>
      </c>
      <c r="W305" s="17">
        <v>0</v>
      </c>
      <c r="X305" s="17">
        <v>0</v>
      </c>
      <c r="Y305" s="17">
        <v>13288</v>
      </c>
      <c r="Z305" s="17">
        <v>0</v>
      </c>
      <c r="AA305" s="17">
        <v>3965118</v>
      </c>
      <c r="AB305" s="17">
        <v>6200</v>
      </c>
    </row>
    <row r="306" spans="1:28" x14ac:dyDescent="0.3">
      <c r="A306" s="15" t="s">
        <v>605</v>
      </c>
      <c r="B306" s="14" t="s">
        <v>606</v>
      </c>
      <c r="C306" s="14">
        <v>1</v>
      </c>
      <c r="D306" s="14">
        <v>0</v>
      </c>
      <c r="E306" s="17">
        <v>3934848</v>
      </c>
      <c r="F306" s="17">
        <v>0</v>
      </c>
      <c r="G306" s="17">
        <v>250393</v>
      </c>
      <c r="H306" s="17">
        <v>0</v>
      </c>
      <c r="I306" s="17">
        <v>1164777</v>
      </c>
      <c r="J306" s="17">
        <v>342259</v>
      </c>
      <c r="K306" s="17">
        <v>0</v>
      </c>
      <c r="L306" s="17">
        <v>0</v>
      </c>
      <c r="M306" s="17">
        <v>0</v>
      </c>
      <c r="N306" s="17">
        <v>0</v>
      </c>
      <c r="O306" s="17">
        <v>0</v>
      </c>
      <c r="P306" s="17">
        <v>1073308</v>
      </c>
      <c r="Q306" s="17">
        <v>0</v>
      </c>
      <c r="R306" s="17">
        <v>32494</v>
      </c>
      <c r="S306" s="17">
        <v>48026</v>
      </c>
      <c r="T306" s="17">
        <v>20037</v>
      </c>
      <c r="U306" s="17">
        <v>199390</v>
      </c>
      <c r="V306" s="17">
        <v>9699</v>
      </c>
      <c r="W306" s="17">
        <v>0</v>
      </c>
      <c r="X306" s="17">
        <v>34078</v>
      </c>
      <c r="Y306" s="17">
        <v>0</v>
      </c>
      <c r="Z306" s="17">
        <v>0</v>
      </c>
      <c r="AA306" s="17">
        <v>7109309</v>
      </c>
      <c r="AB306" s="17">
        <v>0</v>
      </c>
    </row>
    <row r="307" spans="1:28" x14ac:dyDescent="0.3">
      <c r="A307" s="15" t="s">
        <v>607</v>
      </c>
      <c r="B307" s="14" t="s">
        <v>608</v>
      </c>
      <c r="C307" s="14">
        <v>1</v>
      </c>
      <c r="D307" s="14">
        <v>0</v>
      </c>
      <c r="E307" s="17">
        <v>6988363</v>
      </c>
      <c r="F307" s="17">
        <v>0</v>
      </c>
      <c r="G307" s="17">
        <v>361671</v>
      </c>
      <c r="H307" s="17">
        <v>2957</v>
      </c>
      <c r="I307" s="17">
        <v>1254008</v>
      </c>
      <c r="J307" s="17">
        <v>1569607</v>
      </c>
      <c r="K307" s="17">
        <v>0</v>
      </c>
      <c r="L307" s="17">
        <v>0</v>
      </c>
      <c r="M307" s="17">
        <v>0</v>
      </c>
      <c r="N307" s="17">
        <v>0</v>
      </c>
      <c r="O307" s="17">
        <v>0</v>
      </c>
      <c r="P307" s="17">
        <v>856311</v>
      </c>
      <c r="Q307" s="17">
        <v>167990</v>
      </c>
      <c r="R307" s="17">
        <v>457263</v>
      </c>
      <c r="S307" s="17">
        <v>79514</v>
      </c>
      <c r="T307" s="17">
        <v>33175</v>
      </c>
      <c r="U307" s="17">
        <v>333423</v>
      </c>
      <c r="V307" s="17">
        <v>21067</v>
      </c>
      <c r="W307" s="17">
        <v>0</v>
      </c>
      <c r="X307" s="17">
        <v>601723</v>
      </c>
      <c r="Y307" s="17">
        <v>41592</v>
      </c>
      <c r="Z307" s="17">
        <v>0</v>
      </c>
      <c r="AA307" s="17">
        <v>12768664</v>
      </c>
      <c r="AB307" s="17">
        <v>0</v>
      </c>
    </row>
    <row r="308" spans="1:28" x14ac:dyDescent="0.3">
      <c r="A308" s="15" t="s">
        <v>609</v>
      </c>
      <c r="B308" s="14" t="s">
        <v>610</v>
      </c>
      <c r="C308" s="14">
        <v>1</v>
      </c>
      <c r="D308" s="14">
        <v>0</v>
      </c>
      <c r="E308" s="17">
        <v>4946423</v>
      </c>
      <c r="F308" s="17">
        <v>0</v>
      </c>
      <c r="G308" s="17">
        <v>458062</v>
      </c>
      <c r="H308" s="17">
        <v>0</v>
      </c>
      <c r="I308" s="17">
        <v>392398</v>
      </c>
      <c r="J308" s="17">
        <v>873697</v>
      </c>
      <c r="K308" s="17">
        <v>0</v>
      </c>
      <c r="L308" s="17">
        <v>0</v>
      </c>
      <c r="M308" s="17">
        <v>0</v>
      </c>
      <c r="N308" s="17">
        <v>0</v>
      </c>
      <c r="O308" s="17">
        <v>0</v>
      </c>
      <c r="P308" s="17">
        <v>1542113</v>
      </c>
      <c r="Q308" s="17">
        <v>170375</v>
      </c>
      <c r="R308" s="17">
        <v>134116</v>
      </c>
      <c r="S308" s="17">
        <v>27414</v>
      </c>
      <c r="T308" s="17">
        <v>11437</v>
      </c>
      <c r="U308" s="17">
        <v>100715</v>
      </c>
      <c r="V308" s="17">
        <v>18645</v>
      </c>
      <c r="W308" s="17">
        <v>0</v>
      </c>
      <c r="X308" s="17">
        <v>510300</v>
      </c>
      <c r="Y308" s="17">
        <v>0</v>
      </c>
      <c r="Z308" s="17">
        <v>0</v>
      </c>
      <c r="AA308" s="17">
        <v>9185695</v>
      </c>
      <c r="AB308" s="17">
        <v>42432</v>
      </c>
    </row>
    <row r="309" spans="1:28" x14ac:dyDescent="0.3">
      <c r="A309" s="15" t="s">
        <v>611</v>
      </c>
      <c r="B309" s="14" t="s">
        <v>612</v>
      </c>
      <c r="C309" s="14">
        <v>1</v>
      </c>
      <c r="D309" s="14">
        <v>0</v>
      </c>
      <c r="E309" s="17">
        <v>2858150</v>
      </c>
      <c r="F309" s="17">
        <v>0</v>
      </c>
      <c r="G309" s="17">
        <v>215117</v>
      </c>
      <c r="H309" s="17">
        <v>0</v>
      </c>
      <c r="I309" s="17">
        <v>199854</v>
      </c>
      <c r="J309" s="17">
        <v>264012</v>
      </c>
      <c r="K309" s="17">
        <v>0</v>
      </c>
      <c r="L309" s="17">
        <v>0</v>
      </c>
      <c r="M309" s="17">
        <v>0</v>
      </c>
      <c r="N309" s="17">
        <v>0</v>
      </c>
      <c r="O309" s="17">
        <v>0</v>
      </c>
      <c r="P309" s="17">
        <v>642356</v>
      </c>
      <c r="Q309" s="17">
        <v>265463</v>
      </c>
      <c r="R309" s="17">
        <v>408959</v>
      </c>
      <c r="S309" s="17">
        <v>55996</v>
      </c>
      <c r="T309" s="17">
        <v>23362</v>
      </c>
      <c r="U309" s="17">
        <v>196536</v>
      </c>
      <c r="V309" s="17">
        <v>0</v>
      </c>
      <c r="W309" s="17">
        <v>0</v>
      </c>
      <c r="X309" s="17">
        <v>0</v>
      </c>
      <c r="Y309" s="17">
        <v>3434</v>
      </c>
      <c r="Z309" s="17">
        <v>0</v>
      </c>
      <c r="AA309" s="17">
        <v>5133239</v>
      </c>
      <c r="AB309" s="17">
        <v>0</v>
      </c>
    </row>
    <row r="310" spans="1:28" x14ac:dyDescent="0.3">
      <c r="A310" s="15" t="s">
        <v>613</v>
      </c>
      <c r="B310" s="14" t="s">
        <v>614</v>
      </c>
      <c r="C310" s="14">
        <v>1</v>
      </c>
      <c r="D310" s="14">
        <v>0</v>
      </c>
      <c r="E310" s="17">
        <v>6174375</v>
      </c>
      <c r="F310" s="17">
        <v>0</v>
      </c>
      <c r="G310" s="17">
        <v>452843</v>
      </c>
      <c r="H310" s="17">
        <v>0</v>
      </c>
      <c r="I310" s="17">
        <v>641408</v>
      </c>
      <c r="J310" s="17">
        <v>283630</v>
      </c>
      <c r="K310" s="17">
        <v>0</v>
      </c>
      <c r="L310" s="17">
        <v>0</v>
      </c>
      <c r="M310" s="17">
        <v>0</v>
      </c>
      <c r="N310" s="17">
        <v>0</v>
      </c>
      <c r="O310" s="17">
        <v>0</v>
      </c>
      <c r="P310" s="17">
        <v>731606</v>
      </c>
      <c r="Q310" s="17">
        <v>447650</v>
      </c>
      <c r="R310" s="17">
        <v>557959</v>
      </c>
      <c r="S310" s="17">
        <v>122492</v>
      </c>
      <c r="T310" s="17">
        <v>51106</v>
      </c>
      <c r="U310" s="17">
        <v>509105</v>
      </c>
      <c r="V310" s="17">
        <v>0</v>
      </c>
      <c r="W310" s="17">
        <v>0</v>
      </c>
      <c r="X310" s="17">
        <v>654324</v>
      </c>
      <c r="Y310" s="17">
        <v>33711</v>
      </c>
      <c r="Z310" s="17">
        <v>0</v>
      </c>
      <c r="AA310" s="17">
        <v>10660209</v>
      </c>
      <c r="AB310" s="17">
        <v>0</v>
      </c>
    </row>
    <row r="311" spans="1:28" x14ac:dyDescent="0.3">
      <c r="A311" s="15" t="s">
        <v>615</v>
      </c>
      <c r="B311" s="14" t="s">
        <v>616</v>
      </c>
      <c r="C311" s="14">
        <v>1</v>
      </c>
      <c r="D311" s="14">
        <v>0</v>
      </c>
      <c r="E311" s="17">
        <v>8752284</v>
      </c>
      <c r="F311" s="17">
        <v>0</v>
      </c>
      <c r="G311" s="17">
        <v>425196</v>
      </c>
      <c r="H311" s="17">
        <v>0</v>
      </c>
      <c r="I311" s="17">
        <v>1211417</v>
      </c>
      <c r="J311" s="17">
        <v>1323747</v>
      </c>
      <c r="K311" s="17">
        <v>0</v>
      </c>
      <c r="L311" s="17">
        <v>0</v>
      </c>
      <c r="M311" s="17">
        <v>0</v>
      </c>
      <c r="N311" s="17">
        <v>0</v>
      </c>
      <c r="O311" s="17">
        <v>0</v>
      </c>
      <c r="P311" s="17">
        <v>1207840</v>
      </c>
      <c r="Q311" s="17">
        <v>181939</v>
      </c>
      <c r="R311" s="17">
        <v>311828</v>
      </c>
      <c r="S311" s="17">
        <v>17555</v>
      </c>
      <c r="T311" s="17">
        <v>27681</v>
      </c>
      <c r="U311" s="17">
        <v>177152</v>
      </c>
      <c r="V311" s="17">
        <v>18853</v>
      </c>
      <c r="W311" s="17">
        <v>0</v>
      </c>
      <c r="X311" s="17">
        <v>602100</v>
      </c>
      <c r="Y311" s="17">
        <v>0</v>
      </c>
      <c r="Z311" s="17">
        <v>0</v>
      </c>
      <c r="AA311" s="17">
        <v>14257592</v>
      </c>
      <c r="AB311" s="17">
        <v>0</v>
      </c>
    </row>
    <row r="312" spans="1:28" x14ac:dyDescent="0.3">
      <c r="A312" s="15" t="s">
        <v>617</v>
      </c>
      <c r="B312" s="14" t="s">
        <v>618</v>
      </c>
      <c r="C312" s="14">
        <v>1</v>
      </c>
      <c r="D312" s="14">
        <v>0</v>
      </c>
      <c r="E312" s="17">
        <v>5622180</v>
      </c>
      <c r="F312" s="17">
        <v>0</v>
      </c>
      <c r="G312" s="17">
        <v>290733</v>
      </c>
      <c r="H312" s="17">
        <v>0</v>
      </c>
      <c r="I312" s="17">
        <v>670101</v>
      </c>
      <c r="J312" s="17">
        <v>454088</v>
      </c>
      <c r="K312" s="17">
        <v>0</v>
      </c>
      <c r="L312" s="17">
        <v>0</v>
      </c>
      <c r="M312" s="17">
        <v>0</v>
      </c>
      <c r="N312" s="17">
        <v>0</v>
      </c>
      <c r="O312" s="17">
        <v>0</v>
      </c>
      <c r="P312" s="17">
        <v>1080087</v>
      </c>
      <c r="Q312" s="17">
        <v>223362</v>
      </c>
      <c r="R312" s="17">
        <v>181196</v>
      </c>
      <c r="S312" s="17">
        <v>74751</v>
      </c>
      <c r="T312" s="17">
        <v>31187</v>
      </c>
      <c r="U312" s="17">
        <v>189604</v>
      </c>
      <c r="V312" s="17">
        <v>11714</v>
      </c>
      <c r="W312" s="17">
        <v>0</v>
      </c>
      <c r="X312" s="17">
        <v>253800</v>
      </c>
      <c r="Y312" s="17">
        <v>0</v>
      </c>
      <c r="Z312" s="17">
        <v>0</v>
      </c>
      <c r="AA312" s="17">
        <v>9082803</v>
      </c>
      <c r="AB312" s="17">
        <v>0</v>
      </c>
    </row>
    <row r="313" spans="1:28" x14ac:dyDescent="0.3">
      <c r="A313" s="15" t="s">
        <v>619</v>
      </c>
      <c r="B313" s="14" t="s">
        <v>620</v>
      </c>
      <c r="C313" s="14">
        <v>1</v>
      </c>
      <c r="D313" s="14">
        <v>0</v>
      </c>
      <c r="E313" s="17">
        <v>3519853</v>
      </c>
      <c r="F313" s="17">
        <v>0</v>
      </c>
      <c r="G313" s="17">
        <v>233260</v>
      </c>
      <c r="H313" s="17">
        <v>0</v>
      </c>
      <c r="I313" s="17">
        <v>101024</v>
      </c>
      <c r="J313" s="17">
        <v>149435</v>
      </c>
      <c r="K313" s="17">
        <v>0</v>
      </c>
      <c r="L313" s="17">
        <v>0</v>
      </c>
      <c r="M313" s="17">
        <v>0</v>
      </c>
      <c r="N313" s="17">
        <v>0</v>
      </c>
      <c r="O313" s="17">
        <v>0</v>
      </c>
      <c r="P313" s="17">
        <v>700051</v>
      </c>
      <c r="Q313" s="17">
        <v>27988</v>
      </c>
      <c r="R313" s="17">
        <v>72299</v>
      </c>
      <c r="S313" s="17">
        <v>19714</v>
      </c>
      <c r="T313" s="17">
        <v>8225</v>
      </c>
      <c r="U313" s="17">
        <v>81842</v>
      </c>
      <c r="V313" s="17">
        <v>510</v>
      </c>
      <c r="W313" s="17">
        <v>0</v>
      </c>
      <c r="X313" s="17">
        <v>189000</v>
      </c>
      <c r="Y313" s="17">
        <v>0</v>
      </c>
      <c r="Z313" s="17">
        <v>0</v>
      </c>
      <c r="AA313" s="17">
        <v>5103201</v>
      </c>
      <c r="AB313" s="17">
        <v>3807</v>
      </c>
    </row>
    <row r="314" spans="1:28" x14ac:dyDescent="0.3">
      <c r="A314" s="15" t="s">
        <v>621</v>
      </c>
      <c r="B314" s="14" t="s">
        <v>622</v>
      </c>
      <c r="C314" s="14">
        <v>1</v>
      </c>
      <c r="D314" s="14">
        <v>0</v>
      </c>
      <c r="E314" s="17">
        <v>3218904</v>
      </c>
      <c r="F314" s="17">
        <v>0</v>
      </c>
      <c r="G314" s="17">
        <v>212171</v>
      </c>
      <c r="H314" s="17">
        <v>0</v>
      </c>
      <c r="I314" s="17">
        <v>242153</v>
      </c>
      <c r="J314" s="17">
        <v>374446</v>
      </c>
      <c r="K314" s="17">
        <v>0</v>
      </c>
      <c r="L314" s="17">
        <v>0</v>
      </c>
      <c r="M314" s="17">
        <v>0</v>
      </c>
      <c r="N314" s="17">
        <v>0</v>
      </c>
      <c r="O314" s="17">
        <v>0</v>
      </c>
      <c r="P314" s="17">
        <v>1051929</v>
      </c>
      <c r="Q314" s="17">
        <v>115863</v>
      </c>
      <c r="R314" s="17">
        <v>312772</v>
      </c>
      <c r="S314" s="17">
        <v>43188</v>
      </c>
      <c r="T314" s="17">
        <v>2000</v>
      </c>
      <c r="U314" s="17">
        <v>165023</v>
      </c>
      <c r="V314" s="17">
        <v>0</v>
      </c>
      <c r="W314" s="17">
        <v>0</v>
      </c>
      <c r="X314" s="17">
        <v>0</v>
      </c>
      <c r="Y314" s="17">
        <v>20389</v>
      </c>
      <c r="Z314" s="17">
        <v>0</v>
      </c>
      <c r="AA314" s="17">
        <v>5758838</v>
      </c>
      <c r="AB314" s="17">
        <v>0</v>
      </c>
    </row>
    <row r="315" spans="1:28" x14ac:dyDescent="0.3">
      <c r="A315" s="15" t="s">
        <v>623</v>
      </c>
      <c r="B315" s="14" t="s">
        <v>624</v>
      </c>
      <c r="C315" s="14">
        <v>1</v>
      </c>
      <c r="D315" s="14">
        <v>0</v>
      </c>
      <c r="E315" s="17">
        <v>10626284</v>
      </c>
      <c r="F315" s="17">
        <v>0</v>
      </c>
      <c r="G315" s="17">
        <v>697595</v>
      </c>
      <c r="H315" s="17">
        <v>0</v>
      </c>
      <c r="I315" s="17">
        <v>2232035</v>
      </c>
      <c r="J315" s="17">
        <v>1142511</v>
      </c>
      <c r="K315" s="17">
        <v>0</v>
      </c>
      <c r="L315" s="17">
        <v>0</v>
      </c>
      <c r="M315" s="17">
        <v>0</v>
      </c>
      <c r="N315" s="17">
        <v>0</v>
      </c>
      <c r="O315" s="17">
        <v>0</v>
      </c>
      <c r="P315" s="17">
        <v>4346488</v>
      </c>
      <c r="Q315" s="17">
        <v>342402</v>
      </c>
      <c r="R315" s="17">
        <v>386866</v>
      </c>
      <c r="S315" s="17">
        <v>107182</v>
      </c>
      <c r="T315" s="17">
        <v>44718</v>
      </c>
      <c r="U315" s="17">
        <v>399479</v>
      </c>
      <c r="V315" s="17">
        <v>38440</v>
      </c>
      <c r="W315" s="17">
        <v>0</v>
      </c>
      <c r="X315" s="17">
        <v>642600</v>
      </c>
      <c r="Y315" s="17">
        <v>0</v>
      </c>
      <c r="Z315" s="17">
        <v>0</v>
      </c>
      <c r="AA315" s="17">
        <v>21006600</v>
      </c>
      <c r="AB315" s="17">
        <v>0</v>
      </c>
    </row>
    <row r="316" spans="1:28" x14ac:dyDescent="0.3">
      <c r="A316" s="15" t="s">
        <v>625</v>
      </c>
      <c r="B316" s="14" t="s">
        <v>626</v>
      </c>
      <c r="C316" s="14">
        <v>1</v>
      </c>
      <c r="D316" s="14">
        <v>0</v>
      </c>
      <c r="E316" s="17">
        <v>2686366</v>
      </c>
      <c r="F316" s="17">
        <v>0</v>
      </c>
      <c r="G316" s="17">
        <v>167690</v>
      </c>
      <c r="H316" s="17">
        <v>0</v>
      </c>
      <c r="I316" s="17">
        <v>309006</v>
      </c>
      <c r="J316" s="17">
        <v>69993</v>
      </c>
      <c r="K316" s="17">
        <v>0</v>
      </c>
      <c r="L316" s="17">
        <v>0</v>
      </c>
      <c r="M316" s="17">
        <v>0</v>
      </c>
      <c r="N316" s="17">
        <v>0</v>
      </c>
      <c r="O316" s="17">
        <v>0</v>
      </c>
      <c r="P316" s="17">
        <v>730911</v>
      </c>
      <c r="Q316" s="17">
        <v>191</v>
      </c>
      <c r="R316" s="17">
        <v>81498</v>
      </c>
      <c r="S316" s="17">
        <v>37480</v>
      </c>
      <c r="T316" s="17">
        <v>15637</v>
      </c>
      <c r="U316" s="17">
        <v>141490</v>
      </c>
      <c r="V316" s="17">
        <v>0</v>
      </c>
      <c r="W316" s="17">
        <v>0</v>
      </c>
      <c r="X316" s="17">
        <v>0</v>
      </c>
      <c r="Y316" s="17">
        <v>0</v>
      </c>
      <c r="Z316" s="17">
        <v>0</v>
      </c>
      <c r="AA316" s="17">
        <v>4240262</v>
      </c>
      <c r="AB316" s="17">
        <v>0</v>
      </c>
    </row>
    <row r="317" spans="1:28" x14ac:dyDescent="0.3">
      <c r="A317" s="15" t="s">
        <v>627</v>
      </c>
      <c r="B317" s="14" t="s">
        <v>628</v>
      </c>
      <c r="C317" s="14">
        <v>1</v>
      </c>
      <c r="D317" s="14">
        <v>0</v>
      </c>
      <c r="E317" s="17">
        <v>13386434</v>
      </c>
      <c r="F317" s="17">
        <v>0</v>
      </c>
      <c r="G317" s="17">
        <v>1623853</v>
      </c>
      <c r="H317" s="17">
        <v>15148</v>
      </c>
      <c r="I317" s="17">
        <v>2306695</v>
      </c>
      <c r="J317" s="17">
        <v>1621690</v>
      </c>
      <c r="K317" s="17">
        <v>0</v>
      </c>
      <c r="L317" s="17">
        <v>0</v>
      </c>
      <c r="M317" s="17">
        <v>0</v>
      </c>
      <c r="N317" s="17">
        <v>0</v>
      </c>
      <c r="O317" s="17">
        <v>0</v>
      </c>
      <c r="P317" s="17">
        <v>2442456</v>
      </c>
      <c r="Q317" s="17">
        <v>442313</v>
      </c>
      <c r="R317" s="17">
        <v>379085</v>
      </c>
      <c r="S317" s="17">
        <v>76593</v>
      </c>
      <c r="T317" s="17">
        <v>31956</v>
      </c>
      <c r="U317" s="17">
        <v>308201</v>
      </c>
      <c r="V317" s="17">
        <v>46525</v>
      </c>
      <c r="W317" s="17">
        <v>0</v>
      </c>
      <c r="X317" s="17">
        <v>523800</v>
      </c>
      <c r="Y317" s="17">
        <v>0</v>
      </c>
      <c r="Z317" s="17">
        <v>0</v>
      </c>
      <c r="AA317" s="17">
        <v>23204749</v>
      </c>
      <c r="AB317" s="17">
        <v>0</v>
      </c>
    </row>
    <row r="318" spans="1:28" x14ac:dyDescent="0.3">
      <c r="A318" s="15" t="s">
        <v>629</v>
      </c>
      <c r="B318" s="14" t="s">
        <v>630</v>
      </c>
      <c r="C318" s="14">
        <v>1</v>
      </c>
      <c r="D318" s="14">
        <v>0</v>
      </c>
      <c r="E318" s="17">
        <v>1809042</v>
      </c>
      <c r="F318" s="17">
        <v>0</v>
      </c>
      <c r="G318" s="17">
        <v>122398</v>
      </c>
      <c r="H318" s="17">
        <v>0</v>
      </c>
      <c r="I318" s="17">
        <v>213671</v>
      </c>
      <c r="J318" s="17">
        <v>228600</v>
      </c>
      <c r="K318" s="17">
        <v>0</v>
      </c>
      <c r="L318" s="17">
        <v>0</v>
      </c>
      <c r="M318" s="17">
        <v>0</v>
      </c>
      <c r="N318" s="17">
        <v>0</v>
      </c>
      <c r="O318" s="17">
        <v>0</v>
      </c>
      <c r="P318" s="17">
        <v>534198</v>
      </c>
      <c r="Q318" s="17">
        <v>55690</v>
      </c>
      <c r="R318" s="17">
        <v>139567</v>
      </c>
      <c r="S318" s="17">
        <v>33226</v>
      </c>
      <c r="T318" s="17">
        <v>6159</v>
      </c>
      <c r="U318" s="17">
        <v>108695</v>
      </c>
      <c r="V318" s="17">
        <v>0</v>
      </c>
      <c r="W318" s="17">
        <v>0</v>
      </c>
      <c r="X318" s="17">
        <v>74892</v>
      </c>
      <c r="Y318" s="17">
        <v>851</v>
      </c>
      <c r="Z318" s="17">
        <v>0</v>
      </c>
      <c r="AA318" s="17">
        <v>3326989</v>
      </c>
      <c r="AB318" s="17">
        <v>0</v>
      </c>
    </row>
    <row r="319" spans="1:28" x14ac:dyDescent="0.3">
      <c r="A319" s="15" t="s">
        <v>631</v>
      </c>
      <c r="B319" s="14" t="s">
        <v>632</v>
      </c>
      <c r="C319" s="14">
        <v>1</v>
      </c>
      <c r="D319" s="14">
        <v>0</v>
      </c>
      <c r="E319" s="17">
        <v>3705064</v>
      </c>
      <c r="F319" s="17">
        <v>0</v>
      </c>
      <c r="G319" s="17">
        <v>239788</v>
      </c>
      <c r="H319" s="17">
        <v>0</v>
      </c>
      <c r="I319" s="17">
        <v>477344</v>
      </c>
      <c r="J319" s="17">
        <v>329253</v>
      </c>
      <c r="K319" s="17">
        <v>0</v>
      </c>
      <c r="L319" s="17">
        <v>0</v>
      </c>
      <c r="M319" s="17">
        <v>0</v>
      </c>
      <c r="N319" s="17">
        <v>0</v>
      </c>
      <c r="O319" s="17">
        <v>0</v>
      </c>
      <c r="P319" s="17">
        <v>1701833</v>
      </c>
      <c r="Q319" s="17">
        <v>195954</v>
      </c>
      <c r="R319" s="17">
        <v>19306</v>
      </c>
      <c r="S319" s="17">
        <v>53449</v>
      </c>
      <c r="T319" s="17">
        <v>22300</v>
      </c>
      <c r="U319" s="17">
        <v>189662</v>
      </c>
      <c r="V319" s="17">
        <v>2073</v>
      </c>
      <c r="W319" s="17">
        <v>0</v>
      </c>
      <c r="X319" s="17">
        <v>0</v>
      </c>
      <c r="Y319" s="17">
        <v>17623</v>
      </c>
      <c r="Z319" s="17">
        <v>0</v>
      </c>
      <c r="AA319" s="17">
        <v>6953649</v>
      </c>
      <c r="AB319" s="17">
        <v>0</v>
      </c>
    </row>
    <row r="320" spans="1:28" x14ac:dyDescent="0.3">
      <c r="A320" s="15" t="s">
        <v>633</v>
      </c>
      <c r="B320" s="14" t="s">
        <v>634</v>
      </c>
      <c r="C320" s="14">
        <v>1</v>
      </c>
      <c r="D320" s="14">
        <v>0</v>
      </c>
      <c r="E320" s="17">
        <v>15896122</v>
      </c>
      <c r="F320" s="17">
        <v>0</v>
      </c>
      <c r="G320" s="17">
        <v>938243</v>
      </c>
      <c r="H320" s="17">
        <v>0</v>
      </c>
      <c r="I320" s="17">
        <v>2050403</v>
      </c>
      <c r="J320" s="17">
        <v>1050376</v>
      </c>
      <c r="K320" s="17">
        <v>0</v>
      </c>
      <c r="L320" s="17">
        <v>0</v>
      </c>
      <c r="M320" s="17">
        <v>0</v>
      </c>
      <c r="N320" s="17">
        <v>0</v>
      </c>
      <c r="O320" s="17">
        <v>0</v>
      </c>
      <c r="P320" s="17">
        <v>1483374</v>
      </c>
      <c r="Q320" s="17">
        <v>22836</v>
      </c>
      <c r="R320" s="17">
        <v>330629</v>
      </c>
      <c r="S320" s="17">
        <v>92906</v>
      </c>
      <c r="T320" s="17">
        <v>38762</v>
      </c>
      <c r="U320" s="17">
        <v>327074</v>
      </c>
      <c r="V320" s="17">
        <v>42926</v>
      </c>
      <c r="W320" s="17">
        <v>0</v>
      </c>
      <c r="X320" s="17">
        <v>631800</v>
      </c>
      <c r="Y320" s="17">
        <v>0</v>
      </c>
      <c r="Z320" s="17">
        <v>0</v>
      </c>
      <c r="AA320" s="17">
        <v>22905451</v>
      </c>
      <c r="AB320" s="17">
        <v>0</v>
      </c>
    </row>
    <row r="321" spans="1:28" x14ac:dyDescent="0.3">
      <c r="A321" s="15" t="s">
        <v>635</v>
      </c>
      <c r="B321" s="14" t="s">
        <v>636</v>
      </c>
      <c r="C321" s="14">
        <v>1</v>
      </c>
      <c r="D321" s="14">
        <v>0</v>
      </c>
      <c r="E321" s="17">
        <v>12614256</v>
      </c>
      <c r="F321" s="17">
        <v>0</v>
      </c>
      <c r="G321" s="17">
        <v>1440012</v>
      </c>
      <c r="H321" s="17">
        <v>0</v>
      </c>
      <c r="I321" s="17">
        <v>1369310</v>
      </c>
      <c r="J321" s="17">
        <v>2972182</v>
      </c>
      <c r="K321" s="17">
        <v>0</v>
      </c>
      <c r="L321" s="17">
        <v>0</v>
      </c>
      <c r="M321" s="17">
        <v>0</v>
      </c>
      <c r="N321" s="17">
        <v>0</v>
      </c>
      <c r="O321" s="17">
        <v>0</v>
      </c>
      <c r="P321" s="17">
        <v>2284938</v>
      </c>
      <c r="Q321" s="17">
        <v>22032</v>
      </c>
      <c r="R321" s="17">
        <v>161909</v>
      </c>
      <c r="S321" s="17">
        <v>44162</v>
      </c>
      <c r="T321" s="17">
        <v>18425</v>
      </c>
      <c r="U321" s="17">
        <v>166654</v>
      </c>
      <c r="V321" s="17">
        <v>36955</v>
      </c>
      <c r="W321" s="17">
        <v>0</v>
      </c>
      <c r="X321" s="17">
        <v>329400</v>
      </c>
      <c r="Y321" s="17">
        <v>12802</v>
      </c>
      <c r="Z321" s="17">
        <v>0</v>
      </c>
      <c r="AA321" s="17">
        <v>21473037</v>
      </c>
      <c r="AB321" s="17">
        <v>0</v>
      </c>
    </row>
    <row r="322" spans="1:28" x14ac:dyDescent="0.3">
      <c r="A322" s="15" t="s">
        <v>637</v>
      </c>
      <c r="B322" s="14" t="s">
        <v>638</v>
      </c>
      <c r="C322" s="14">
        <v>1</v>
      </c>
      <c r="D322" s="14">
        <v>0</v>
      </c>
      <c r="E322" s="17">
        <v>8954943</v>
      </c>
      <c r="F322" s="17">
        <v>0</v>
      </c>
      <c r="G322" s="17">
        <v>1867818</v>
      </c>
      <c r="H322" s="17">
        <v>0</v>
      </c>
      <c r="I322" s="17">
        <v>349217</v>
      </c>
      <c r="J322" s="17">
        <v>1299278</v>
      </c>
      <c r="K322" s="17">
        <v>0</v>
      </c>
      <c r="L322" s="17">
        <v>0</v>
      </c>
      <c r="M322" s="17">
        <v>0</v>
      </c>
      <c r="N322" s="17">
        <v>0</v>
      </c>
      <c r="O322" s="17">
        <v>0</v>
      </c>
      <c r="P322" s="17">
        <v>1416211</v>
      </c>
      <c r="Q322" s="17">
        <v>534985</v>
      </c>
      <c r="R322" s="17">
        <v>75927</v>
      </c>
      <c r="S322" s="17">
        <v>43982</v>
      </c>
      <c r="T322" s="17">
        <v>18109</v>
      </c>
      <c r="U322" s="17">
        <v>174809</v>
      </c>
      <c r="V322" s="17">
        <v>29771</v>
      </c>
      <c r="W322" s="17">
        <v>0</v>
      </c>
      <c r="X322" s="17">
        <v>297000</v>
      </c>
      <c r="Y322" s="17">
        <v>0</v>
      </c>
      <c r="Z322" s="17">
        <v>0</v>
      </c>
      <c r="AA322" s="17">
        <v>15062050</v>
      </c>
      <c r="AB322" s="17">
        <v>246</v>
      </c>
    </row>
    <row r="323" spans="1:28" x14ac:dyDescent="0.3">
      <c r="A323" s="15" t="s">
        <v>639</v>
      </c>
      <c r="B323" s="14" t="s">
        <v>640</v>
      </c>
      <c r="C323" s="14">
        <v>1</v>
      </c>
      <c r="D323" s="14">
        <v>0</v>
      </c>
      <c r="E323" s="17">
        <v>21998765</v>
      </c>
      <c r="F323" s="17">
        <v>0</v>
      </c>
      <c r="G323" s="17">
        <v>3243907</v>
      </c>
      <c r="H323" s="17">
        <v>0</v>
      </c>
      <c r="I323" s="17">
        <v>3758033</v>
      </c>
      <c r="J323" s="17">
        <v>1619899</v>
      </c>
      <c r="K323" s="17">
        <v>0</v>
      </c>
      <c r="L323" s="17">
        <v>0</v>
      </c>
      <c r="M323" s="17">
        <v>0</v>
      </c>
      <c r="N323" s="17">
        <v>0</v>
      </c>
      <c r="O323" s="17">
        <v>0</v>
      </c>
      <c r="P323" s="17">
        <v>2112118</v>
      </c>
      <c r="Q323" s="17">
        <v>1050603</v>
      </c>
      <c r="R323" s="17">
        <v>320868</v>
      </c>
      <c r="S323" s="17">
        <v>81267</v>
      </c>
      <c r="T323" s="17">
        <v>33906</v>
      </c>
      <c r="U323" s="17">
        <v>185809</v>
      </c>
      <c r="V323" s="17">
        <v>57109</v>
      </c>
      <c r="W323" s="17">
        <v>0</v>
      </c>
      <c r="X323" s="17">
        <v>776624</v>
      </c>
      <c r="Y323" s="17">
        <v>0</v>
      </c>
      <c r="Z323" s="17">
        <v>0</v>
      </c>
      <c r="AA323" s="17">
        <v>35238908</v>
      </c>
      <c r="AB323" s="17">
        <v>0</v>
      </c>
    </row>
    <row r="324" spans="1:28" x14ac:dyDescent="0.3">
      <c r="A324" s="15" t="s">
        <v>641</v>
      </c>
      <c r="B324" s="14" t="s">
        <v>642</v>
      </c>
      <c r="C324" s="14">
        <v>1</v>
      </c>
      <c r="D324" s="14">
        <v>0</v>
      </c>
      <c r="E324" s="17">
        <v>17889341</v>
      </c>
      <c r="F324" s="17">
        <v>0</v>
      </c>
      <c r="G324" s="17">
        <v>2035976</v>
      </c>
      <c r="H324" s="17">
        <v>0</v>
      </c>
      <c r="I324" s="17">
        <v>4788961</v>
      </c>
      <c r="J324" s="17">
        <v>3190062</v>
      </c>
      <c r="K324" s="17">
        <v>0</v>
      </c>
      <c r="L324" s="17">
        <v>0</v>
      </c>
      <c r="M324" s="17">
        <v>0</v>
      </c>
      <c r="N324" s="17">
        <v>0</v>
      </c>
      <c r="O324" s="17">
        <v>0</v>
      </c>
      <c r="P324" s="17">
        <v>3355703</v>
      </c>
      <c r="Q324" s="17">
        <v>617318</v>
      </c>
      <c r="R324" s="17">
        <v>720604</v>
      </c>
      <c r="S324" s="17">
        <v>103123</v>
      </c>
      <c r="T324" s="17">
        <v>43025</v>
      </c>
      <c r="U324" s="17">
        <v>389624</v>
      </c>
      <c r="V324" s="17">
        <v>61640</v>
      </c>
      <c r="W324" s="17">
        <v>0</v>
      </c>
      <c r="X324" s="17">
        <v>869400</v>
      </c>
      <c r="Y324" s="17">
        <v>0</v>
      </c>
      <c r="Z324" s="17">
        <v>0</v>
      </c>
      <c r="AA324" s="17">
        <v>34064777</v>
      </c>
      <c r="AB324" s="17">
        <v>0</v>
      </c>
    </row>
    <row r="325" spans="1:28" x14ac:dyDescent="0.3">
      <c r="A325" s="15" t="s">
        <v>643</v>
      </c>
      <c r="B325" s="14" t="s">
        <v>644</v>
      </c>
      <c r="C325" s="14">
        <v>1</v>
      </c>
      <c r="D325" s="14">
        <v>1</v>
      </c>
      <c r="E325" s="17">
        <v>8629985276</v>
      </c>
      <c r="F325" s="17">
        <v>0</v>
      </c>
      <c r="G325" s="17">
        <v>0</v>
      </c>
      <c r="H325" s="17">
        <v>0</v>
      </c>
      <c r="I325" s="17">
        <v>631757672</v>
      </c>
      <c r="J325" s="17">
        <v>1339580292</v>
      </c>
      <c r="K325" s="17">
        <v>0</v>
      </c>
      <c r="L325" s="17">
        <v>0</v>
      </c>
      <c r="M325" s="17">
        <v>27995388</v>
      </c>
      <c r="N325" s="17">
        <v>128506815</v>
      </c>
      <c r="O325" s="17">
        <v>36245511</v>
      </c>
      <c r="P325" s="17">
        <v>0</v>
      </c>
      <c r="Q325" s="17">
        <v>217888602</v>
      </c>
      <c r="R325" s="17">
        <v>126720748</v>
      </c>
      <c r="S325" s="17">
        <v>18577522</v>
      </c>
      <c r="T325" s="17">
        <v>7750968</v>
      </c>
      <c r="U325" s="17">
        <v>71599269</v>
      </c>
      <c r="V325" s="17">
        <v>11644560</v>
      </c>
      <c r="W325" s="17">
        <v>0</v>
      </c>
      <c r="X325" s="17">
        <v>550858443</v>
      </c>
      <c r="Y325" s="17">
        <v>0</v>
      </c>
      <c r="Z325" s="17">
        <v>1200000</v>
      </c>
      <c r="AA325" s="17">
        <v>11800311066</v>
      </c>
      <c r="AB325" s="17">
        <v>0</v>
      </c>
    </row>
    <row r="326" spans="1:28" x14ac:dyDescent="0.3">
      <c r="A326" s="15" t="s">
        <v>645</v>
      </c>
      <c r="B326" s="14" t="s">
        <v>646</v>
      </c>
      <c r="C326" s="14">
        <v>1</v>
      </c>
      <c r="D326" s="14">
        <v>0</v>
      </c>
      <c r="E326" s="17">
        <v>10000201</v>
      </c>
      <c r="F326" s="17">
        <v>0</v>
      </c>
      <c r="G326" s="17">
        <v>491475</v>
      </c>
      <c r="H326" s="17">
        <v>0</v>
      </c>
      <c r="I326" s="17">
        <v>1419147</v>
      </c>
      <c r="J326" s="17">
        <v>3742551</v>
      </c>
      <c r="K326" s="17">
        <v>0</v>
      </c>
      <c r="L326" s="17">
        <v>0</v>
      </c>
      <c r="M326" s="17">
        <v>0</v>
      </c>
      <c r="N326" s="17">
        <v>0</v>
      </c>
      <c r="O326" s="17">
        <v>0</v>
      </c>
      <c r="P326" s="17">
        <v>1149735</v>
      </c>
      <c r="Q326" s="17">
        <v>477690</v>
      </c>
      <c r="R326" s="17">
        <v>608417</v>
      </c>
      <c r="S326" s="17">
        <v>32986</v>
      </c>
      <c r="T326" s="17">
        <v>13762</v>
      </c>
      <c r="U326" s="17">
        <v>125937</v>
      </c>
      <c r="V326" s="17">
        <v>30322</v>
      </c>
      <c r="W326" s="17">
        <v>0</v>
      </c>
      <c r="X326" s="17">
        <v>142720</v>
      </c>
      <c r="Y326" s="17">
        <v>0</v>
      </c>
      <c r="Z326" s="17">
        <v>0</v>
      </c>
      <c r="AA326" s="17">
        <v>18234943</v>
      </c>
      <c r="AB326" s="17">
        <v>0</v>
      </c>
    </row>
    <row r="327" spans="1:28" x14ac:dyDescent="0.3">
      <c r="A327" s="15" t="s">
        <v>647</v>
      </c>
      <c r="B327" s="14" t="s">
        <v>648</v>
      </c>
      <c r="C327" s="14">
        <v>1</v>
      </c>
      <c r="D327" s="14">
        <v>0</v>
      </c>
      <c r="E327" s="17">
        <v>39762452</v>
      </c>
      <c r="F327" s="17">
        <v>0</v>
      </c>
      <c r="G327" s="17">
        <v>0</v>
      </c>
      <c r="H327" s="17">
        <v>0</v>
      </c>
      <c r="I327" s="17">
        <v>3956118</v>
      </c>
      <c r="J327" s="17">
        <v>7355747</v>
      </c>
      <c r="K327" s="17">
        <v>0</v>
      </c>
      <c r="L327" s="17">
        <v>0</v>
      </c>
      <c r="M327" s="17">
        <v>0</v>
      </c>
      <c r="N327" s="17">
        <v>0</v>
      </c>
      <c r="O327" s="17">
        <v>0</v>
      </c>
      <c r="P327" s="17">
        <v>3545275</v>
      </c>
      <c r="Q327" s="17">
        <v>1227732</v>
      </c>
      <c r="R327" s="17">
        <v>3589979</v>
      </c>
      <c r="S327" s="17">
        <v>69103</v>
      </c>
      <c r="T327" s="17">
        <v>26667</v>
      </c>
      <c r="U327" s="17">
        <v>274300</v>
      </c>
      <c r="V327" s="17">
        <v>88303</v>
      </c>
      <c r="W327" s="17">
        <v>0</v>
      </c>
      <c r="X327" s="17">
        <v>691894</v>
      </c>
      <c r="Y327" s="17">
        <v>0</v>
      </c>
      <c r="Z327" s="17">
        <v>0</v>
      </c>
      <c r="AA327" s="17">
        <v>60587570</v>
      </c>
      <c r="AB327" s="17">
        <v>0</v>
      </c>
    </row>
    <row r="328" spans="1:28" x14ac:dyDescent="0.3">
      <c r="A328" s="15" t="s">
        <v>649</v>
      </c>
      <c r="B328" s="14" t="s">
        <v>650</v>
      </c>
      <c r="C328" s="14">
        <v>1</v>
      </c>
      <c r="D328" s="14">
        <v>0</v>
      </c>
      <c r="E328" s="17">
        <v>13551041</v>
      </c>
      <c r="F328" s="17">
        <v>0</v>
      </c>
      <c r="G328" s="17">
        <v>0</v>
      </c>
      <c r="H328" s="17">
        <v>0</v>
      </c>
      <c r="I328" s="17">
        <v>2317550</v>
      </c>
      <c r="J328" s="17">
        <v>916749</v>
      </c>
      <c r="K328" s="17">
        <v>0</v>
      </c>
      <c r="L328" s="17">
        <v>0</v>
      </c>
      <c r="M328" s="17">
        <v>0</v>
      </c>
      <c r="N328" s="17">
        <v>0</v>
      </c>
      <c r="O328" s="17">
        <v>0</v>
      </c>
      <c r="P328" s="17">
        <v>1304689</v>
      </c>
      <c r="Q328" s="17">
        <v>332672</v>
      </c>
      <c r="R328" s="17">
        <v>629134</v>
      </c>
      <c r="S328" s="17">
        <v>19385</v>
      </c>
      <c r="T328" s="17">
        <v>8087</v>
      </c>
      <c r="U328" s="17">
        <v>76716</v>
      </c>
      <c r="V328" s="17">
        <v>23862</v>
      </c>
      <c r="W328" s="17">
        <v>0</v>
      </c>
      <c r="X328" s="17">
        <v>287676</v>
      </c>
      <c r="Y328" s="17">
        <v>0</v>
      </c>
      <c r="Z328" s="17">
        <v>0</v>
      </c>
      <c r="AA328" s="17">
        <v>19467561</v>
      </c>
      <c r="AB328" s="17">
        <v>0</v>
      </c>
    </row>
    <row r="329" spans="1:28" x14ac:dyDescent="0.3">
      <c r="A329" s="15" t="s">
        <v>651</v>
      </c>
      <c r="B329" s="14" t="s">
        <v>652</v>
      </c>
      <c r="C329" s="14">
        <v>1</v>
      </c>
      <c r="D329" s="14">
        <v>0</v>
      </c>
      <c r="E329" s="17">
        <v>21975685</v>
      </c>
      <c r="F329" s="17">
        <v>0</v>
      </c>
      <c r="G329" s="17">
        <v>0</v>
      </c>
      <c r="H329" s="17">
        <v>0</v>
      </c>
      <c r="I329" s="17">
        <v>3497591</v>
      </c>
      <c r="J329" s="17">
        <v>4124774</v>
      </c>
      <c r="K329" s="17">
        <v>0</v>
      </c>
      <c r="L329" s="17">
        <v>0</v>
      </c>
      <c r="M329" s="17">
        <v>0</v>
      </c>
      <c r="N329" s="17">
        <v>0</v>
      </c>
      <c r="O329" s="17">
        <v>0</v>
      </c>
      <c r="P329" s="17">
        <v>3096815</v>
      </c>
      <c r="Q329" s="17">
        <v>768392</v>
      </c>
      <c r="R329" s="17">
        <v>917245</v>
      </c>
      <c r="S329" s="17">
        <v>60759</v>
      </c>
      <c r="T329" s="17">
        <v>25350</v>
      </c>
      <c r="U329" s="17">
        <v>203915</v>
      </c>
      <c r="V329" s="17">
        <v>69691</v>
      </c>
      <c r="W329" s="17">
        <v>0</v>
      </c>
      <c r="X329" s="17">
        <v>830208</v>
      </c>
      <c r="Y329" s="17">
        <v>0</v>
      </c>
      <c r="Z329" s="17">
        <v>0</v>
      </c>
      <c r="AA329" s="17">
        <v>35570425</v>
      </c>
      <c r="AB329" s="17">
        <v>0</v>
      </c>
    </row>
    <row r="330" spans="1:28" x14ac:dyDescent="0.3">
      <c r="A330" s="15" t="s">
        <v>653</v>
      </c>
      <c r="B330" s="14" t="s">
        <v>654</v>
      </c>
      <c r="C330" s="14">
        <v>1</v>
      </c>
      <c r="D330" s="14">
        <v>0</v>
      </c>
      <c r="E330" s="17">
        <v>88051712</v>
      </c>
      <c r="F330" s="17">
        <v>19089</v>
      </c>
      <c r="G330" s="17">
        <v>0</v>
      </c>
      <c r="H330" s="17">
        <v>0</v>
      </c>
      <c r="I330" s="17">
        <v>6350667</v>
      </c>
      <c r="J330" s="17">
        <v>13609636</v>
      </c>
      <c r="K330" s="17">
        <v>0</v>
      </c>
      <c r="L330" s="17">
        <v>0</v>
      </c>
      <c r="M330" s="17">
        <v>0</v>
      </c>
      <c r="N330" s="17">
        <v>0</v>
      </c>
      <c r="O330" s="17">
        <v>0</v>
      </c>
      <c r="P330" s="17">
        <v>4529904</v>
      </c>
      <c r="Q330" s="17">
        <v>2093788</v>
      </c>
      <c r="R330" s="17">
        <v>3945968</v>
      </c>
      <c r="S330" s="17">
        <v>103482</v>
      </c>
      <c r="T330" s="17">
        <v>43175</v>
      </c>
      <c r="U330" s="17">
        <v>435769</v>
      </c>
      <c r="V330" s="17">
        <v>143937</v>
      </c>
      <c r="W330" s="17">
        <v>0</v>
      </c>
      <c r="X330" s="17">
        <v>4354139</v>
      </c>
      <c r="Y330" s="17">
        <v>0</v>
      </c>
      <c r="Z330" s="17">
        <v>0</v>
      </c>
      <c r="AA330" s="17">
        <v>123681266</v>
      </c>
      <c r="AB330" s="17">
        <v>0</v>
      </c>
    </row>
    <row r="331" spans="1:28" x14ac:dyDescent="0.3">
      <c r="A331" s="15" t="s">
        <v>655</v>
      </c>
      <c r="B331" s="14" t="s">
        <v>656</v>
      </c>
      <c r="C331" s="14">
        <v>1</v>
      </c>
      <c r="D331" s="14">
        <v>0</v>
      </c>
      <c r="E331" s="17">
        <v>29989467</v>
      </c>
      <c r="F331" s="17">
        <v>0</v>
      </c>
      <c r="G331" s="17">
        <v>0</v>
      </c>
      <c r="H331" s="17">
        <v>0</v>
      </c>
      <c r="I331" s="17">
        <v>2507930</v>
      </c>
      <c r="J331" s="17">
        <v>5788896</v>
      </c>
      <c r="K331" s="17">
        <v>0</v>
      </c>
      <c r="L331" s="17">
        <v>0</v>
      </c>
      <c r="M331" s="17">
        <v>0</v>
      </c>
      <c r="N331" s="17">
        <v>0</v>
      </c>
      <c r="O331" s="17">
        <v>0</v>
      </c>
      <c r="P331" s="17">
        <v>2831616</v>
      </c>
      <c r="Q331" s="17">
        <v>1366272</v>
      </c>
      <c r="R331" s="17">
        <v>1425865</v>
      </c>
      <c r="S331" s="17">
        <v>49794</v>
      </c>
      <c r="T331" s="17">
        <v>20775</v>
      </c>
      <c r="U331" s="17">
        <v>206963</v>
      </c>
      <c r="V331" s="17">
        <v>59929</v>
      </c>
      <c r="W331" s="17">
        <v>0</v>
      </c>
      <c r="X331" s="17">
        <v>289290</v>
      </c>
      <c r="Y331" s="17">
        <v>79824</v>
      </c>
      <c r="Z331" s="17">
        <v>0</v>
      </c>
      <c r="AA331" s="17">
        <v>44616621</v>
      </c>
      <c r="AB331" s="17">
        <v>0</v>
      </c>
    </row>
    <row r="332" spans="1:28" x14ac:dyDescent="0.3">
      <c r="A332" s="15" t="s">
        <v>657</v>
      </c>
      <c r="B332" s="14" t="s">
        <v>658</v>
      </c>
      <c r="C332" s="14">
        <v>1</v>
      </c>
      <c r="D332" s="14">
        <v>0</v>
      </c>
      <c r="E332" s="17">
        <v>13320382</v>
      </c>
      <c r="F332" s="17">
        <v>0</v>
      </c>
      <c r="G332" s="17">
        <v>0</v>
      </c>
      <c r="H332" s="17">
        <v>0</v>
      </c>
      <c r="I332" s="17">
        <v>2857781</v>
      </c>
      <c r="J332" s="17">
        <v>2292495</v>
      </c>
      <c r="K332" s="17">
        <v>0</v>
      </c>
      <c r="L332" s="17">
        <v>0</v>
      </c>
      <c r="M332" s="17">
        <v>0</v>
      </c>
      <c r="N332" s="17">
        <v>0</v>
      </c>
      <c r="O332" s="17">
        <v>0</v>
      </c>
      <c r="P332" s="17">
        <v>1412060</v>
      </c>
      <c r="Q332" s="17">
        <v>646595</v>
      </c>
      <c r="R332" s="17">
        <v>815249</v>
      </c>
      <c r="S332" s="17">
        <v>44791</v>
      </c>
      <c r="T332" s="17">
        <v>15226</v>
      </c>
      <c r="U332" s="17">
        <v>183430</v>
      </c>
      <c r="V332" s="17">
        <v>52026</v>
      </c>
      <c r="W332" s="17">
        <v>0</v>
      </c>
      <c r="X332" s="17">
        <v>444544</v>
      </c>
      <c r="Y332" s="17">
        <v>0</v>
      </c>
      <c r="Z332" s="17">
        <v>0</v>
      </c>
      <c r="AA332" s="17">
        <v>22084579</v>
      </c>
      <c r="AB332" s="17">
        <v>0</v>
      </c>
    </row>
    <row r="333" spans="1:28" x14ac:dyDescent="0.3">
      <c r="A333" s="15" t="s">
        <v>659</v>
      </c>
      <c r="B333" s="14" t="s">
        <v>660</v>
      </c>
      <c r="C333" s="14">
        <v>1</v>
      </c>
      <c r="D333" s="14">
        <v>0</v>
      </c>
      <c r="E333" s="17">
        <v>10596122</v>
      </c>
      <c r="F333" s="17">
        <v>0</v>
      </c>
      <c r="G333" s="17">
        <v>0</v>
      </c>
      <c r="H333" s="17">
        <v>0</v>
      </c>
      <c r="I333" s="17">
        <v>1873036</v>
      </c>
      <c r="J333" s="17">
        <v>636583</v>
      </c>
      <c r="K333" s="17">
        <v>0</v>
      </c>
      <c r="L333" s="17">
        <v>0</v>
      </c>
      <c r="M333" s="17">
        <v>0</v>
      </c>
      <c r="N333" s="17">
        <v>0</v>
      </c>
      <c r="O333" s="17">
        <v>0</v>
      </c>
      <c r="P333" s="17">
        <v>1287781</v>
      </c>
      <c r="Q333" s="17">
        <v>198581</v>
      </c>
      <c r="R333" s="17">
        <v>395954</v>
      </c>
      <c r="S333" s="17">
        <v>13767</v>
      </c>
      <c r="T333" s="17">
        <v>7425</v>
      </c>
      <c r="U333" s="17">
        <v>56536</v>
      </c>
      <c r="V333" s="17">
        <v>18277</v>
      </c>
      <c r="W333" s="17">
        <v>0</v>
      </c>
      <c r="X333" s="17">
        <v>117776</v>
      </c>
      <c r="Y333" s="17">
        <v>0</v>
      </c>
      <c r="Z333" s="17">
        <v>0</v>
      </c>
      <c r="AA333" s="17">
        <v>15201838</v>
      </c>
      <c r="AB333" s="17">
        <v>0</v>
      </c>
    </row>
    <row r="334" spans="1:28" x14ac:dyDescent="0.3">
      <c r="A334" s="15" t="s">
        <v>661</v>
      </c>
      <c r="B334" s="14" t="s">
        <v>662</v>
      </c>
      <c r="C334" s="14">
        <v>1</v>
      </c>
      <c r="D334" s="14">
        <v>0</v>
      </c>
      <c r="E334" s="17">
        <v>6111950</v>
      </c>
      <c r="F334" s="17">
        <v>0</v>
      </c>
      <c r="G334" s="17">
        <v>0</v>
      </c>
      <c r="H334" s="17">
        <v>0</v>
      </c>
      <c r="I334" s="17">
        <v>1046651</v>
      </c>
      <c r="J334" s="17">
        <v>732259</v>
      </c>
      <c r="K334" s="17">
        <v>0</v>
      </c>
      <c r="L334" s="17">
        <v>0</v>
      </c>
      <c r="M334" s="17">
        <v>0</v>
      </c>
      <c r="N334" s="17">
        <v>0</v>
      </c>
      <c r="O334" s="17">
        <v>0</v>
      </c>
      <c r="P334" s="17">
        <v>993512</v>
      </c>
      <c r="Q334" s="17">
        <v>204718</v>
      </c>
      <c r="R334" s="17">
        <v>165204</v>
      </c>
      <c r="S334" s="17">
        <v>10382</v>
      </c>
      <c r="T334" s="17">
        <v>4331</v>
      </c>
      <c r="U334" s="17">
        <v>40542</v>
      </c>
      <c r="V334" s="17">
        <v>13149</v>
      </c>
      <c r="W334" s="17">
        <v>0</v>
      </c>
      <c r="X334" s="17">
        <v>257223</v>
      </c>
      <c r="Y334" s="17">
        <v>0</v>
      </c>
      <c r="Z334" s="17">
        <v>0</v>
      </c>
      <c r="AA334" s="17">
        <v>9579921</v>
      </c>
      <c r="AB334" s="17">
        <v>0</v>
      </c>
    </row>
    <row r="335" spans="1:28" x14ac:dyDescent="0.3">
      <c r="A335" s="15" t="s">
        <v>663</v>
      </c>
      <c r="B335" s="14" t="s">
        <v>664</v>
      </c>
      <c r="C335" s="14">
        <v>1</v>
      </c>
      <c r="D335" s="14">
        <v>0</v>
      </c>
      <c r="E335" s="17">
        <v>9948877</v>
      </c>
      <c r="F335" s="17">
        <v>0</v>
      </c>
      <c r="G335" s="17">
        <v>0</v>
      </c>
      <c r="H335" s="17">
        <v>0</v>
      </c>
      <c r="I335" s="17">
        <v>1129761</v>
      </c>
      <c r="J335" s="17">
        <v>1683386</v>
      </c>
      <c r="K335" s="17">
        <v>0</v>
      </c>
      <c r="L335" s="17">
        <v>0</v>
      </c>
      <c r="M335" s="17">
        <v>0</v>
      </c>
      <c r="N335" s="17">
        <v>0</v>
      </c>
      <c r="O335" s="17">
        <v>0</v>
      </c>
      <c r="P335" s="17">
        <v>1007896</v>
      </c>
      <c r="Q335" s="17">
        <v>172465</v>
      </c>
      <c r="R335" s="17">
        <v>163254</v>
      </c>
      <c r="S335" s="17">
        <v>15415</v>
      </c>
      <c r="T335" s="17">
        <v>5012</v>
      </c>
      <c r="U335" s="17">
        <v>63551</v>
      </c>
      <c r="V335" s="17">
        <v>17880</v>
      </c>
      <c r="W335" s="17">
        <v>0</v>
      </c>
      <c r="X335" s="17">
        <v>305816</v>
      </c>
      <c r="Y335" s="17">
        <v>0</v>
      </c>
      <c r="Z335" s="17">
        <v>0</v>
      </c>
      <c r="AA335" s="17">
        <v>14513313</v>
      </c>
      <c r="AB335" s="17">
        <v>0</v>
      </c>
    </row>
    <row r="336" spans="1:28" x14ac:dyDescent="0.3">
      <c r="A336" s="15" t="s">
        <v>665</v>
      </c>
      <c r="B336" s="14" t="s">
        <v>666</v>
      </c>
      <c r="C336" s="14">
        <v>1</v>
      </c>
      <c r="D336" s="14">
        <v>0</v>
      </c>
      <c r="E336" s="17">
        <v>12471921</v>
      </c>
      <c r="F336" s="17">
        <v>0</v>
      </c>
      <c r="G336" s="17">
        <v>0</v>
      </c>
      <c r="H336" s="17">
        <v>0</v>
      </c>
      <c r="I336" s="17">
        <v>1680371</v>
      </c>
      <c r="J336" s="17">
        <v>2339294</v>
      </c>
      <c r="K336" s="17">
        <v>158102</v>
      </c>
      <c r="L336" s="17">
        <v>0</v>
      </c>
      <c r="M336" s="17">
        <v>0</v>
      </c>
      <c r="N336" s="17">
        <v>0</v>
      </c>
      <c r="O336" s="17">
        <v>0</v>
      </c>
      <c r="P336" s="17">
        <v>1072106</v>
      </c>
      <c r="Q336" s="17">
        <v>35466</v>
      </c>
      <c r="R336" s="17">
        <v>305768</v>
      </c>
      <c r="S336" s="17">
        <v>16883</v>
      </c>
      <c r="T336" s="17">
        <v>6652</v>
      </c>
      <c r="U336" s="17">
        <v>59635</v>
      </c>
      <c r="V336" s="17">
        <v>18137</v>
      </c>
      <c r="W336" s="17">
        <v>0</v>
      </c>
      <c r="X336" s="17">
        <v>140626</v>
      </c>
      <c r="Y336" s="17">
        <v>0</v>
      </c>
      <c r="Z336" s="17">
        <v>0</v>
      </c>
      <c r="AA336" s="17">
        <v>18304961</v>
      </c>
      <c r="AB336" s="17">
        <v>0</v>
      </c>
    </row>
    <row r="337" spans="1:28" x14ac:dyDescent="0.3">
      <c r="A337" s="15" t="s">
        <v>667</v>
      </c>
      <c r="B337" s="14" t="s">
        <v>668</v>
      </c>
      <c r="C337" s="14">
        <v>1</v>
      </c>
      <c r="D337" s="14">
        <v>0</v>
      </c>
      <c r="E337" s="17">
        <v>26381267</v>
      </c>
      <c r="F337" s="17">
        <v>0</v>
      </c>
      <c r="G337" s="17">
        <v>0</v>
      </c>
      <c r="H337" s="17">
        <v>0</v>
      </c>
      <c r="I337" s="17">
        <v>2988616</v>
      </c>
      <c r="J337" s="17">
        <v>5170034</v>
      </c>
      <c r="K337" s="17">
        <v>0</v>
      </c>
      <c r="L337" s="17">
        <v>0</v>
      </c>
      <c r="M337" s="17">
        <v>0</v>
      </c>
      <c r="N337" s="17">
        <v>0</v>
      </c>
      <c r="O337" s="17">
        <v>0</v>
      </c>
      <c r="P337" s="17">
        <v>2339550</v>
      </c>
      <c r="Q337" s="17">
        <v>308268</v>
      </c>
      <c r="R337" s="17">
        <v>344173</v>
      </c>
      <c r="S337" s="17">
        <v>29421</v>
      </c>
      <c r="T337" s="17">
        <v>12275</v>
      </c>
      <c r="U337" s="17">
        <v>113704</v>
      </c>
      <c r="V337" s="17">
        <v>37643</v>
      </c>
      <c r="W337" s="17">
        <v>0</v>
      </c>
      <c r="X337" s="17">
        <v>452605</v>
      </c>
      <c r="Y337" s="17">
        <v>0</v>
      </c>
      <c r="Z337" s="17">
        <v>0</v>
      </c>
      <c r="AA337" s="17">
        <v>38177556</v>
      </c>
      <c r="AB337" s="17">
        <v>0</v>
      </c>
    </row>
    <row r="338" spans="1:28" x14ac:dyDescent="0.3">
      <c r="A338" s="15" t="s">
        <v>669</v>
      </c>
      <c r="B338" s="14" t="s">
        <v>670</v>
      </c>
      <c r="C338" s="14">
        <v>1</v>
      </c>
      <c r="D338" s="14">
        <v>0</v>
      </c>
      <c r="E338" s="17">
        <v>6928869</v>
      </c>
      <c r="F338" s="17">
        <v>0</v>
      </c>
      <c r="G338" s="17">
        <v>0</v>
      </c>
      <c r="H338" s="17">
        <v>0</v>
      </c>
      <c r="I338" s="17">
        <v>929188</v>
      </c>
      <c r="J338" s="17">
        <v>1999613</v>
      </c>
      <c r="K338" s="17">
        <v>0</v>
      </c>
      <c r="L338" s="17">
        <v>0</v>
      </c>
      <c r="M338" s="17">
        <v>0</v>
      </c>
      <c r="N338" s="17">
        <v>0</v>
      </c>
      <c r="O338" s="17">
        <v>0</v>
      </c>
      <c r="P338" s="17">
        <v>1654493</v>
      </c>
      <c r="Q338" s="17">
        <v>102257</v>
      </c>
      <c r="R338" s="17">
        <v>247722</v>
      </c>
      <c r="S338" s="17">
        <v>19130</v>
      </c>
      <c r="T338" s="17">
        <v>7981</v>
      </c>
      <c r="U338" s="17">
        <v>74211</v>
      </c>
      <c r="V338" s="17">
        <v>22745</v>
      </c>
      <c r="W338" s="17">
        <v>0</v>
      </c>
      <c r="X338" s="17">
        <v>132864</v>
      </c>
      <c r="Y338" s="17">
        <v>0</v>
      </c>
      <c r="Z338" s="17">
        <v>0</v>
      </c>
      <c r="AA338" s="17">
        <v>12119073</v>
      </c>
      <c r="AB338" s="17">
        <v>0</v>
      </c>
    </row>
    <row r="339" spans="1:28" x14ac:dyDescent="0.3">
      <c r="A339" s="15" t="s">
        <v>671</v>
      </c>
      <c r="B339" s="14" t="s">
        <v>672</v>
      </c>
      <c r="C339" s="14">
        <v>1</v>
      </c>
      <c r="D339" s="14">
        <v>0</v>
      </c>
      <c r="E339" s="17">
        <v>8701697</v>
      </c>
      <c r="F339" s="17">
        <v>0</v>
      </c>
      <c r="G339" s="17">
        <v>0</v>
      </c>
      <c r="H339" s="17">
        <v>130</v>
      </c>
      <c r="I339" s="17">
        <v>1667043</v>
      </c>
      <c r="J339" s="17">
        <v>2644710</v>
      </c>
      <c r="K339" s="17">
        <v>0</v>
      </c>
      <c r="L339" s="17">
        <v>0</v>
      </c>
      <c r="M339" s="17">
        <v>0</v>
      </c>
      <c r="N339" s="17">
        <v>0</v>
      </c>
      <c r="O339" s="17">
        <v>0</v>
      </c>
      <c r="P339" s="17">
        <v>2601254</v>
      </c>
      <c r="Q339" s="17">
        <v>495282</v>
      </c>
      <c r="R339" s="17">
        <v>340456</v>
      </c>
      <c r="S339" s="17">
        <v>38110</v>
      </c>
      <c r="T339" s="17">
        <v>15900</v>
      </c>
      <c r="U339" s="17">
        <v>148771</v>
      </c>
      <c r="V339" s="17">
        <v>43219</v>
      </c>
      <c r="W339" s="17">
        <v>0</v>
      </c>
      <c r="X339" s="17">
        <v>297000</v>
      </c>
      <c r="Y339" s="17">
        <v>12636</v>
      </c>
      <c r="Z339" s="17">
        <v>0</v>
      </c>
      <c r="AA339" s="17">
        <v>17006208</v>
      </c>
      <c r="AB339" s="17">
        <v>0</v>
      </c>
    </row>
    <row r="340" spans="1:28" x14ac:dyDescent="0.3">
      <c r="A340" s="15" t="s">
        <v>673</v>
      </c>
      <c r="B340" s="14" t="s">
        <v>674</v>
      </c>
      <c r="C340" s="14">
        <v>1</v>
      </c>
      <c r="D340" s="14">
        <v>0</v>
      </c>
      <c r="E340" s="17">
        <v>2718490</v>
      </c>
      <c r="F340" s="17">
        <v>0</v>
      </c>
      <c r="G340" s="17">
        <v>0</v>
      </c>
      <c r="H340" s="17">
        <v>0</v>
      </c>
      <c r="I340" s="17">
        <v>398103</v>
      </c>
      <c r="J340" s="17">
        <v>504032</v>
      </c>
      <c r="K340" s="17">
        <v>0</v>
      </c>
      <c r="L340" s="17">
        <v>0</v>
      </c>
      <c r="M340" s="17">
        <v>0</v>
      </c>
      <c r="N340" s="17">
        <v>0</v>
      </c>
      <c r="O340" s="17">
        <v>0</v>
      </c>
      <c r="P340" s="17">
        <v>1035744</v>
      </c>
      <c r="Q340" s="17">
        <v>71504</v>
      </c>
      <c r="R340" s="17">
        <v>14253</v>
      </c>
      <c r="S340" s="17">
        <v>8569</v>
      </c>
      <c r="T340" s="17">
        <v>3575</v>
      </c>
      <c r="U340" s="17">
        <v>32853</v>
      </c>
      <c r="V340" s="17">
        <v>9206</v>
      </c>
      <c r="W340" s="17">
        <v>0</v>
      </c>
      <c r="X340" s="17">
        <v>108000</v>
      </c>
      <c r="Y340" s="17">
        <v>0</v>
      </c>
      <c r="Z340" s="17">
        <v>0</v>
      </c>
      <c r="AA340" s="17">
        <v>4904329</v>
      </c>
      <c r="AB340" s="17">
        <v>0</v>
      </c>
    </row>
    <row r="341" spans="1:28" x14ac:dyDescent="0.3">
      <c r="A341" s="15" t="s">
        <v>675</v>
      </c>
      <c r="B341" s="14" t="s">
        <v>676</v>
      </c>
      <c r="C341" s="14">
        <v>1</v>
      </c>
      <c r="D341" s="14">
        <v>0</v>
      </c>
      <c r="E341" s="17">
        <v>8841790</v>
      </c>
      <c r="F341" s="17">
        <v>0</v>
      </c>
      <c r="G341" s="17">
        <v>0</v>
      </c>
      <c r="H341" s="17">
        <v>0</v>
      </c>
      <c r="I341" s="17">
        <v>1111457</v>
      </c>
      <c r="J341" s="17">
        <v>2889481</v>
      </c>
      <c r="K341" s="17">
        <v>91169</v>
      </c>
      <c r="L341" s="17">
        <v>0</v>
      </c>
      <c r="M341" s="17">
        <v>0</v>
      </c>
      <c r="N341" s="17">
        <v>0</v>
      </c>
      <c r="O341" s="17">
        <v>0</v>
      </c>
      <c r="P341" s="17">
        <v>1076307</v>
      </c>
      <c r="Q341" s="17">
        <v>251418</v>
      </c>
      <c r="R341" s="17">
        <v>134498</v>
      </c>
      <c r="S341" s="17">
        <v>14531</v>
      </c>
      <c r="T341" s="17">
        <v>6062</v>
      </c>
      <c r="U341" s="17">
        <v>57260</v>
      </c>
      <c r="V341" s="17">
        <v>18568</v>
      </c>
      <c r="W341" s="17">
        <v>0</v>
      </c>
      <c r="X341" s="17">
        <v>101808</v>
      </c>
      <c r="Y341" s="17">
        <v>0</v>
      </c>
      <c r="Z341" s="17">
        <v>0</v>
      </c>
      <c r="AA341" s="17">
        <v>14594349</v>
      </c>
      <c r="AB341" s="17">
        <v>0</v>
      </c>
    </row>
    <row r="342" spans="1:28" x14ac:dyDescent="0.3">
      <c r="A342" s="15" t="s">
        <v>677</v>
      </c>
      <c r="B342" s="14" t="s">
        <v>678</v>
      </c>
      <c r="C342" s="14">
        <v>1</v>
      </c>
      <c r="D342" s="14">
        <v>0</v>
      </c>
      <c r="E342" s="17">
        <v>5022076</v>
      </c>
      <c r="F342" s="17">
        <v>0</v>
      </c>
      <c r="G342" s="17">
        <v>203231</v>
      </c>
      <c r="H342" s="17">
        <v>0</v>
      </c>
      <c r="I342" s="17">
        <v>589701</v>
      </c>
      <c r="J342" s="17">
        <v>735254</v>
      </c>
      <c r="K342" s="17">
        <v>0</v>
      </c>
      <c r="L342" s="17">
        <v>0</v>
      </c>
      <c r="M342" s="17">
        <v>0</v>
      </c>
      <c r="N342" s="17">
        <v>0</v>
      </c>
      <c r="O342" s="17">
        <v>0</v>
      </c>
      <c r="P342" s="17">
        <v>551934</v>
      </c>
      <c r="Q342" s="17">
        <v>0</v>
      </c>
      <c r="R342" s="17">
        <v>0</v>
      </c>
      <c r="S342" s="17">
        <v>6202</v>
      </c>
      <c r="T342" s="17">
        <v>2587</v>
      </c>
      <c r="U342" s="17">
        <v>23766</v>
      </c>
      <c r="V342" s="17">
        <v>6593</v>
      </c>
      <c r="W342" s="17">
        <v>0</v>
      </c>
      <c r="X342" s="17">
        <v>61587</v>
      </c>
      <c r="Y342" s="17">
        <v>0</v>
      </c>
      <c r="Z342" s="17">
        <v>0</v>
      </c>
      <c r="AA342" s="17">
        <v>7202931</v>
      </c>
      <c r="AB342" s="17">
        <v>0</v>
      </c>
    </row>
    <row r="343" spans="1:28" x14ac:dyDescent="0.3">
      <c r="A343" s="15" t="s">
        <v>679</v>
      </c>
      <c r="B343" s="14" t="s">
        <v>680</v>
      </c>
      <c r="C343" s="14">
        <v>1</v>
      </c>
      <c r="D343" s="14">
        <v>0</v>
      </c>
      <c r="E343" s="17">
        <v>54145560</v>
      </c>
      <c r="F343" s="17">
        <v>0</v>
      </c>
      <c r="G343" s="17">
        <v>0</v>
      </c>
      <c r="H343" s="17">
        <v>0</v>
      </c>
      <c r="I343" s="17">
        <v>4059633</v>
      </c>
      <c r="J343" s="17">
        <v>7564078</v>
      </c>
      <c r="K343" s="17">
        <v>0</v>
      </c>
      <c r="L343" s="17">
        <v>0</v>
      </c>
      <c r="M343" s="17">
        <v>0</v>
      </c>
      <c r="N343" s="17">
        <v>0</v>
      </c>
      <c r="O343" s="17">
        <v>0</v>
      </c>
      <c r="P343" s="17">
        <v>6311418</v>
      </c>
      <c r="Q343" s="17">
        <v>740112</v>
      </c>
      <c r="R343" s="17">
        <v>1104718</v>
      </c>
      <c r="S343" s="17">
        <v>81162</v>
      </c>
      <c r="T343" s="17">
        <v>33862</v>
      </c>
      <c r="U343" s="17">
        <v>316240</v>
      </c>
      <c r="V343" s="17">
        <v>110006</v>
      </c>
      <c r="W343" s="17">
        <v>0</v>
      </c>
      <c r="X343" s="17">
        <v>3303589</v>
      </c>
      <c r="Y343" s="17">
        <v>0</v>
      </c>
      <c r="Z343" s="17">
        <v>0</v>
      </c>
      <c r="AA343" s="17">
        <v>77770378</v>
      </c>
      <c r="AB343" s="17">
        <v>0</v>
      </c>
    </row>
    <row r="344" spans="1:28" x14ac:dyDescent="0.3">
      <c r="A344" s="15" t="s">
        <v>681</v>
      </c>
      <c r="B344" s="14" t="s">
        <v>682</v>
      </c>
      <c r="C344" s="14">
        <v>1</v>
      </c>
      <c r="D344" s="14">
        <v>0</v>
      </c>
      <c r="E344" s="17">
        <v>8269768</v>
      </c>
      <c r="F344" s="17">
        <v>0</v>
      </c>
      <c r="G344" s="17">
        <v>0</v>
      </c>
      <c r="H344" s="17">
        <v>0</v>
      </c>
      <c r="I344" s="17">
        <v>1108237</v>
      </c>
      <c r="J344" s="17">
        <v>1706965</v>
      </c>
      <c r="K344" s="17">
        <v>59696</v>
      </c>
      <c r="L344" s="17">
        <v>0</v>
      </c>
      <c r="M344" s="17">
        <v>0</v>
      </c>
      <c r="N344" s="17">
        <v>0</v>
      </c>
      <c r="O344" s="17">
        <v>0</v>
      </c>
      <c r="P344" s="17">
        <v>1228659</v>
      </c>
      <c r="Q344" s="17">
        <v>237856</v>
      </c>
      <c r="R344" s="17">
        <v>132434</v>
      </c>
      <c r="S344" s="17">
        <v>10861</v>
      </c>
      <c r="T344" s="17">
        <v>4118</v>
      </c>
      <c r="U344" s="17">
        <v>40891</v>
      </c>
      <c r="V344" s="17">
        <v>14072</v>
      </c>
      <c r="W344" s="17">
        <v>0</v>
      </c>
      <c r="X344" s="17">
        <v>187922</v>
      </c>
      <c r="Y344" s="17">
        <v>0</v>
      </c>
      <c r="Z344" s="17">
        <v>0</v>
      </c>
      <c r="AA344" s="17">
        <v>13001479</v>
      </c>
      <c r="AB344" s="17">
        <v>0</v>
      </c>
    </row>
    <row r="345" spans="1:28" x14ac:dyDescent="0.3">
      <c r="A345" s="15" t="s">
        <v>683</v>
      </c>
      <c r="B345" s="14" t="s">
        <v>684</v>
      </c>
      <c r="C345" s="14">
        <v>1</v>
      </c>
      <c r="D345" s="14">
        <v>0</v>
      </c>
      <c r="E345" s="17">
        <v>15110746</v>
      </c>
      <c r="F345" s="17">
        <v>0</v>
      </c>
      <c r="G345" s="17">
        <v>0</v>
      </c>
      <c r="H345" s="17">
        <v>0</v>
      </c>
      <c r="I345" s="17">
        <v>2192131</v>
      </c>
      <c r="J345" s="17">
        <v>1557895</v>
      </c>
      <c r="K345" s="17">
        <v>0</v>
      </c>
      <c r="L345" s="17">
        <v>0</v>
      </c>
      <c r="M345" s="17">
        <v>0</v>
      </c>
      <c r="N345" s="17">
        <v>0</v>
      </c>
      <c r="O345" s="17">
        <v>0</v>
      </c>
      <c r="P345" s="17">
        <v>1931821</v>
      </c>
      <c r="Q345" s="17">
        <v>229904</v>
      </c>
      <c r="R345" s="17">
        <v>60236</v>
      </c>
      <c r="S345" s="17">
        <v>26620</v>
      </c>
      <c r="T345" s="17">
        <v>11106</v>
      </c>
      <c r="U345" s="17">
        <v>105433</v>
      </c>
      <c r="V345" s="17">
        <v>34618</v>
      </c>
      <c r="W345" s="17">
        <v>0</v>
      </c>
      <c r="X345" s="17">
        <v>263480</v>
      </c>
      <c r="Y345" s="17">
        <v>0</v>
      </c>
      <c r="Z345" s="17">
        <v>0</v>
      </c>
      <c r="AA345" s="17">
        <v>21523990</v>
      </c>
      <c r="AB345" s="17">
        <v>0</v>
      </c>
    </row>
    <row r="346" spans="1:28" x14ac:dyDescent="0.3">
      <c r="A346" s="15" t="s">
        <v>685</v>
      </c>
      <c r="B346" s="14" t="s">
        <v>686</v>
      </c>
      <c r="C346" s="14">
        <v>1</v>
      </c>
      <c r="D346" s="14">
        <v>0</v>
      </c>
      <c r="E346" s="17">
        <v>12068974</v>
      </c>
      <c r="F346" s="17">
        <v>0</v>
      </c>
      <c r="G346" s="17">
        <v>0</v>
      </c>
      <c r="H346" s="17">
        <v>0</v>
      </c>
      <c r="I346" s="17">
        <v>1789664</v>
      </c>
      <c r="J346" s="17">
        <v>1636451</v>
      </c>
      <c r="K346" s="17">
        <v>0</v>
      </c>
      <c r="L346" s="17">
        <v>0</v>
      </c>
      <c r="M346" s="17">
        <v>0</v>
      </c>
      <c r="N346" s="17">
        <v>0</v>
      </c>
      <c r="O346" s="17">
        <v>0</v>
      </c>
      <c r="P346" s="17">
        <v>2197403</v>
      </c>
      <c r="Q346" s="17">
        <v>18354</v>
      </c>
      <c r="R346" s="17">
        <v>91027</v>
      </c>
      <c r="S346" s="17">
        <v>18740</v>
      </c>
      <c r="T346" s="17">
        <v>7818</v>
      </c>
      <c r="U346" s="17">
        <v>73920</v>
      </c>
      <c r="V346" s="17">
        <v>22827</v>
      </c>
      <c r="W346" s="17">
        <v>0</v>
      </c>
      <c r="X346" s="17">
        <v>210316</v>
      </c>
      <c r="Y346" s="17">
        <v>0</v>
      </c>
      <c r="Z346" s="17">
        <v>0</v>
      </c>
      <c r="AA346" s="17">
        <v>18135494</v>
      </c>
      <c r="AB346" s="17">
        <v>0</v>
      </c>
    </row>
    <row r="347" spans="1:28" x14ac:dyDescent="0.3">
      <c r="A347" s="15" t="s">
        <v>687</v>
      </c>
      <c r="B347" s="14" t="s">
        <v>688</v>
      </c>
      <c r="C347" s="14">
        <v>1</v>
      </c>
      <c r="D347" s="14">
        <v>0</v>
      </c>
      <c r="E347" s="17">
        <v>116272669</v>
      </c>
      <c r="F347" s="17">
        <v>1574226</v>
      </c>
      <c r="G347" s="17">
        <v>0</v>
      </c>
      <c r="H347" s="17">
        <v>0</v>
      </c>
      <c r="I347" s="17">
        <v>3219216</v>
      </c>
      <c r="J347" s="17">
        <v>13172844</v>
      </c>
      <c r="K347" s="17">
        <v>0</v>
      </c>
      <c r="L347" s="17">
        <v>0</v>
      </c>
      <c r="M347" s="17">
        <v>0</v>
      </c>
      <c r="N347" s="17">
        <v>0</v>
      </c>
      <c r="O347" s="17">
        <v>0</v>
      </c>
      <c r="P347" s="17">
        <v>16414159</v>
      </c>
      <c r="Q347" s="17">
        <v>1732575</v>
      </c>
      <c r="R347" s="17">
        <v>4197025</v>
      </c>
      <c r="S347" s="17">
        <v>163058</v>
      </c>
      <c r="T347" s="17">
        <v>59898</v>
      </c>
      <c r="U347" s="17">
        <v>630091</v>
      </c>
      <c r="V347" s="17">
        <v>240237</v>
      </c>
      <c r="W347" s="17">
        <v>0</v>
      </c>
      <c r="X347" s="17">
        <v>2086659</v>
      </c>
      <c r="Y347" s="17">
        <v>0</v>
      </c>
      <c r="Z347" s="17">
        <v>0</v>
      </c>
      <c r="AA347" s="17">
        <v>159762657</v>
      </c>
      <c r="AB347" s="17">
        <v>810360</v>
      </c>
    </row>
    <row r="348" spans="1:28" x14ac:dyDescent="0.3">
      <c r="A348" s="15" t="s">
        <v>689</v>
      </c>
      <c r="B348" s="14" t="s">
        <v>690</v>
      </c>
      <c r="C348" s="14">
        <v>1</v>
      </c>
      <c r="D348" s="14">
        <v>0</v>
      </c>
      <c r="E348" s="17">
        <v>7909307</v>
      </c>
      <c r="F348" s="17">
        <v>0</v>
      </c>
      <c r="G348" s="17">
        <v>0</v>
      </c>
      <c r="H348" s="17">
        <v>0</v>
      </c>
      <c r="I348" s="17">
        <v>1127301</v>
      </c>
      <c r="J348" s="17">
        <v>2130686</v>
      </c>
      <c r="K348" s="17">
        <v>0</v>
      </c>
      <c r="L348" s="17">
        <v>0</v>
      </c>
      <c r="M348" s="17">
        <v>0</v>
      </c>
      <c r="N348" s="17">
        <v>0</v>
      </c>
      <c r="O348" s="17">
        <v>0</v>
      </c>
      <c r="P348" s="17">
        <v>1332458</v>
      </c>
      <c r="Q348" s="17">
        <v>93570</v>
      </c>
      <c r="R348" s="17">
        <v>46734</v>
      </c>
      <c r="S348" s="17">
        <v>13093</v>
      </c>
      <c r="T348" s="17">
        <v>5462</v>
      </c>
      <c r="U348" s="17">
        <v>51493</v>
      </c>
      <c r="V348" s="17">
        <v>16625</v>
      </c>
      <c r="W348" s="17">
        <v>0</v>
      </c>
      <c r="X348" s="17">
        <v>101304</v>
      </c>
      <c r="Y348" s="17">
        <v>0</v>
      </c>
      <c r="Z348" s="17">
        <v>0</v>
      </c>
      <c r="AA348" s="17">
        <v>12828033</v>
      </c>
      <c r="AB348" s="17">
        <v>0</v>
      </c>
    </row>
    <row r="349" spans="1:28" x14ac:dyDescent="0.3">
      <c r="A349" s="15" t="s">
        <v>691</v>
      </c>
      <c r="B349" s="14" t="s">
        <v>692</v>
      </c>
      <c r="C349" s="14">
        <v>1</v>
      </c>
      <c r="D349" s="14">
        <v>0</v>
      </c>
      <c r="E349" s="17">
        <v>4953447</v>
      </c>
      <c r="F349" s="17">
        <v>0</v>
      </c>
      <c r="G349" s="17">
        <v>0</v>
      </c>
      <c r="H349" s="17">
        <v>0</v>
      </c>
      <c r="I349" s="17">
        <v>725270</v>
      </c>
      <c r="J349" s="17">
        <v>914886</v>
      </c>
      <c r="K349" s="17">
        <v>0</v>
      </c>
      <c r="L349" s="17">
        <v>0</v>
      </c>
      <c r="M349" s="17">
        <v>0</v>
      </c>
      <c r="N349" s="17">
        <v>0</v>
      </c>
      <c r="O349" s="17">
        <v>0</v>
      </c>
      <c r="P349" s="17">
        <v>1115323</v>
      </c>
      <c r="Q349" s="17">
        <v>24678</v>
      </c>
      <c r="R349" s="17">
        <v>66528</v>
      </c>
      <c r="S349" s="17">
        <v>8389</v>
      </c>
      <c r="T349" s="17">
        <v>2885</v>
      </c>
      <c r="U349" s="17">
        <v>31980</v>
      </c>
      <c r="V349" s="17">
        <v>9717</v>
      </c>
      <c r="W349" s="17">
        <v>0</v>
      </c>
      <c r="X349" s="17">
        <v>209032</v>
      </c>
      <c r="Y349" s="17">
        <v>0</v>
      </c>
      <c r="Z349" s="17">
        <v>0</v>
      </c>
      <c r="AA349" s="17">
        <v>8062135</v>
      </c>
      <c r="AB349" s="17">
        <v>0</v>
      </c>
    </row>
    <row r="350" spans="1:28" x14ac:dyDescent="0.3">
      <c r="A350" s="15" t="s">
        <v>693</v>
      </c>
      <c r="B350" s="14" t="s">
        <v>694</v>
      </c>
      <c r="C350" s="14">
        <v>1</v>
      </c>
      <c r="D350" s="14">
        <v>0</v>
      </c>
      <c r="E350" s="17">
        <v>20023186</v>
      </c>
      <c r="F350" s="17">
        <v>0</v>
      </c>
      <c r="G350" s="17">
        <v>0</v>
      </c>
      <c r="H350" s="17">
        <v>0</v>
      </c>
      <c r="I350" s="17">
        <v>3069064</v>
      </c>
      <c r="J350" s="17">
        <v>5485794</v>
      </c>
      <c r="K350" s="17">
        <v>0</v>
      </c>
      <c r="L350" s="17">
        <v>0</v>
      </c>
      <c r="M350" s="17">
        <v>0</v>
      </c>
      <c r="N350" s="17">
        <v>0</v>
      </c>
      <c r="O350" s="17">
        <v>0</v>
      </c>
      <c r="P350" s="17">
        <v>4593066</v>
      </c>
      <c r="Q350" s="17">
        <v>415775</v>
      </c>
      <c r="R350" s="17">
        <v>843014</v>
      </c>
      <c r="S350" s="17">
        <v>48386</v>
      </c>
      <c r="T350" s="17">
        <v>20187</v>
      </c>
      <c r="U350" s="17">
        <v>188963</v>
      </c>
      <c r="V350" s="17">
        <v>59797</v>
      </c>
      <c r="W350" s="17">
        <v>0</v>
      </c>
      <c r="X350" s="17">
        <v>413920</v>
      </c>
      <c r="Y350" s="17">
        <v>0</v>
      </c>
      <c r="Z350" s="17">
        <v>0</v>
      </c>
      <c r="AA350" s="17">
        <v>35161152</v>
      </c>
      <c r="AB350" s="17">
        <v>0</v>
      </c>
    </row>
    <row r="351" spans="1:28" x14ac:dyDescent="0.3">
      <c r="A351" s="15" t="s">
        <v>695</v>
      </c>
      <c r="B351" s="14" t="s">
        <v>696</v>
      </c>
      <c r="C351" s="14">
        <v>1</v>
      </c>
      <c r="D351" s="14">
        <v>0</v>
      </c>
      <c r="E351" s="17">
        <v>22717022</v>
      </c>
      <c r="F351" s="17">
        <v>0</v>
      </c>
      <c r="G351" s="17">
        <v>0</v>
      </c>
      <c r="H351" s="17">
        <v>0</v>
      </c>
      <c r="I351" s="17">
        <v>5343893</v>
      </c>
      <c r="J351" s="17">
        <v>4043222</v>
      </c>
      <c r="K351" s="17">
        <v>0</v>
      </c>
      <c r="L351" s="17">
        <v>0</v>
      </c>
      <c r="M351" s="17">
        <v>0</v>
      </c>
      <c r="N351" s="17">
        <v>0</v>
      </c>
      <c r="O351" s="17">
        <v>0</v>
      </c>
      <c r="P351" s="17">
        <v>2754157</v>
      </c>
      <c r="Q351" s="17">
        <v>1183772</v>
      </c>
      <c r="R351" s="17">
        <v>235198</v>
      </c>
      <c r="S351" s="17">
        <v>73792</v>
      </c>
      <c r="T351" s="17">
        <v>30787</v>
      </c>
      <c r="U351" s="17">
        <v>239986</v>
      </c>
      <c r="V351" s="17">
        <v>90003</v>
      </c>
      <c r="W351" s="17">
        <v>0</v>
      </c>
      <c r="X351" s="17">
        <v>598344</v>
      </c>
      <c r="Y351" s="17">
        <v>0</v>
      </c>
      <c r="Z351" s="17">
        <v>0</v>
      </c>
      <c r="AA351" s="17">
        <v>37310176</v>
      </c>
      <c r="AB351" s="17">
        <v>0</v>
      </c>
    </row>
    <row r="352" spans="1:28" x14ac:dyDescent="0.3">
      <c r="A352" s="15" t="s">
        <v>697</v>
      </c>
      <c r="B352" s="14" t="s">
        <v>698</v>
      </c>
      <c r="C352" s="14">
        <v>1</v>
      </c>
      <c r="D352" s="14">
        <v>0</v>
      </c>
      <c r="E352" s="17">
        <v>50279008</v>
      </c>
      <c r="F352" s="17">
        <v>0</v>
      </c>
      <c r="G352" s="17">
        <v>0</v>
      </c>
      <c r="H352" s="17">
        <v>0</v>
      </c>
      <c r="I352" s="17">
        <v>8111604</v>
      </c>
      <c r="J352" s="17">
        <v>2998124</v>
      </c>
      <c r="K352" s="17">
        <v>0</v>
      </c>
      <c r="L352" s="17">
        <v>0</v>
      </c>
      <c r="M352" s="17">
        <v>0</v>
      </c>
      <c r="N352" s="17">
        <v>0</v>
      </c>
      <c r="O352" s="17">
        <v>0</v>
      </c>
      <c r="P352" s="17">
        <v>4972052</v>
      </c>
      <c r="Q352" s="17">
        <v>3674847</v>
      </c>
      <c r="R352" s="17">
        <v>552313</v>
      </c>
      <c r="S352" s="17">
        <v>123541</v>
      </c>
      <c r="T352" s="17">
        <v>50539</v>
      </c>
      <c r="U352" s="17">
        <v>497397</v>
      </c>
      <c r="V352" s="17">
        <v>152478</v>
      </c>
      <c r="W352" s="17">
        <v>0</v>
      </c>
      <c r="X352" s="17">
        <v>1725407</v>
      </c>
      <c r="Y352" s="17">
        <v>0</v>
      </c>
      <c r="Z352" s="17">
        <v>0</v>
      </c>
      <c r="AA352" s="17">
        <v>73137310</v>
      </c>
      <c r="AB352" s="17">
        <v>0</v>
      </c>
    </row>
    <row r="353" spans="1:28" x14ac:dyDescent="0.3">
      <c r="A353" s="15" t="s">
        <v>699</v>
      </c>
      <c r="B353" s="14" t="s">
        <v>700</v>
      </c>
      <c r="C353" s="14">
        <v>1</v>
      </c>
      <c r="D353" s="14">
        <v>0</v>
      </c>
      <c r="E353" s="17">
        <v>19106056</v>
      </c>
      <c r="F353" s="17">
        <v>0</v>
      </c>
      <c r="G353" s="17">
        <v>916120</v>
      </c>
      <c r="H353" s="17">
        <v>0</v>
      </c>
      <c r="I353" s="17">
        <v>3422435</v>
      </c>
      <c r="J353" s="17">
        <v>5302677</v>
      </c>
      <c r="K353" s="17">
        <v>0</v>
      </c>
      <c r="L353" s="17">
        <v>0</v>
      </c>
      <c r="M353" s="17">
        <v>0</v>
      </c>
      <c r="N353" s="17">
        <v>0</v>
      </c>
      <c r="O353" s="17">
        <v>0</v>
      </c>
      <c r="P353" s="17">
        <v>1726433</v>
      </c>
      <c r="Q353" s="17">
        <v>1067843</v>
      </c>
      <c r="R353" s="17">
        <v>135078</v>
      </c>
      <c r="S353" s="17">
        <v>54872</v>
      </c>
      <c r="T353" s="17">
        <v>22893</v>
      </c>
      <c r="U353" s="17">
        <v>182556</v>
      </c>
      <c r="V353" s="17">
        <v>60367</v>
      </c>
      <c r="W353" s="17">
        <v>0</v>
      </c>
      <c r="X353" s="17">
        <v>338258</v>
      </c>
      <c r="Y353" s="17">
        <v>22235</v>
      </c>
      <c r="Z353" s="17">
        <v>0</v>
      </c>
      <c r="AA353" s="17">
        <v>32357823</v>
      </c>
      <c r="AB353" s="17">
        <v>0</v>
      </c>
    </row>
    <row r="354" spans="1:28" x14ac:dyDescent="0.3">
      <c r="A354" s="15" t="s">
        <v>701</v>
      </c>
      <c r="B354" s="14" t="s">
        <v>702</v>
      </c>
      <c r="C354" s="14">
        <v>1</v>
      </c>
      <c r="D354" s="14">
        <v>0</v>
      </c>
      <c r="E354" s="17">
        <v>7976005</v>
      </c>
      <c r="F354" s="17">
        <v>0</v>
      </c>
      <c r="G354" s="17">
        <v>0</v>
      </c>
      <c r="H354" s="17">
        <v>20850</v>
      </c>
      <c r="I354" s="17">
        <v>2346869</v>
      </c>
      <c r="J354" s="17">
        <v>2585739</v>
      </c>
      <c r="K354" s="17">
        <v>0</v>
      </c>
      <c r="L354" s="17">
        <v>0</v>
      </c>
      <c r="M354" s="17">
        <v>0</v>
      </c>
      <c r="N354" s="17">
        <v>0</v>
      </c>
      <c r="O354" s="17">
        <v>0</v>
      </c>
      <c r="P354" s="17">
        <v>1528354</v>
      </c>
      <c r="Q354" s="17">
        <v>351176</v>
      </c>
      <c r="R354" s="17">
        <v>0</v>
      </c>
      <c r="S354" s="17">
        <v>59127</v>
      </c>
      <c r="T354" s="17">
        <v>24668</v>
      </c>
      <c r="U354" s="17">
        <v>168401</v>
      </c>
      <c r="V354" s="17">
        <v>64093</v>
      </c>
      <c r="W354" s="17">
        <v>0</v>
      </c>
      <c r="X354" s="17">
        <v>388800</v>
      </c>
      <c r="Y354" s="17">
        <v>0</v>
      </c>
      <c r="Z354" s="17">
        <v>0</v>
      </c>
      <c r="AA354" s="17">
        <v>15514082</v>
      </c>
      <c r="AB354" s="17">
        <v>0</v>
      </c>
    </row>
    <row r="355" spans="1:28" x14ac:dyDescent="0.3">
      <c r="A355" s="15" t="s">
        <v>703</v>
      </c>
      <c r="B355" s="14" t="s">
        <v>704</v>
      </c>
      <c r="C355" s="14">
        <v>1</v>
      </c>
      <c r="D355" s="14">
        <v>0</v>
      </c>
      <c r="E355" s="17">
        <v>10789153</v>
      </c>
      <c r="F355" s="17">
        <v>0</v>
      </c>
      <c r="G355" s="17">
        <v>0</v>
      </c>
      <c r="H355" s="17">
        <v>0</v>
      </c>
      <c r="I355" s="17">
        <v>2377244</v>
      </c>
      <c r="J355" s="17">
        <v>2674700</v>
      </c>
      <c r="K355" s="17">
        <v>0</v>
      </c>
      <c r="L355" s="17">
        <v>0</v>
      </c>
      <c r="M355" s="17">
        <v>0</v>
      </c>
      <c r="N355" s="17">
        <v>0</v>
      </c>
      <c r="O355" s="17">
        <v>0</v>
      </c>
      <c r="P355" s="17">
        <v>1711880</v>
      </c>
      <c r="Q355" s="17">
        <v>207692</v>
      </c>
      <c r="R355" s="17">
        <v>0</v>
      </c>
      <c r="S355" s="17">
        <v>16613</v>
      </c>
      <c r="T355" s="17">
        <v>2681</v>
      </c>
      <c r="U355" s="17">
        <v>65998</v>
      </c>
      <c r="V355" s="17">
        <v>19283</v>
      </c>
      <c r="W355" s="17">
        <v>0</v>
      </c>
      <c r="X355" s="17">
        <v>1029962</v>
      </c>
      <c r="Y355" s="17">
        <v>0</v>
      </c>
      <c r="Z355" s="17">
        <v>0</v>
      </c>
      <c r="AA355" s="17">
        <v>18895206</v>
      </c>
      <c r="AB355" s="17">
        <v>0</v>
      </c>
    </row>
    <row r="356" spans="1:28" x14ac:dyDescent="0.3">
      <c r="A356" s="15" t="s">
        <v>705</v>
      </c>
      <c r="B356" s="14" t="s">
        <v>706</v>
      </c>
      <c r="C356" s="14">
        <v>1</v>
      </c>
      <c r="D356" s="14">
        <v>0</v>
      </c>
      <c r="E356" s="17">
        <v>5696851</v>
      </c>
      <c r="F356" s="17">
        <v>0</v>
      </c>
      <c r="G356" s="17">
        <v>202348</v>
      </c>
      <c r="H356" s="17">
        <v>0</v>
      </c>
      <c r="I356" s="17">
        <v>1440148</v>
      </c>
      <c r="J356" s="17">
        <v>1538498</v>
      </c>
      <c r="K356" s="17">
        <v>0</v>
      </c>
      <c r="L356" s="17">
        <v>0</v>
      </c>
      <c r="M356" s="17">
        <v>0</v>
      </c>
      <c r="N356" s="17">
        <v>0</v>
      </c>
      <c r="O356" s="17">
        <v>0</v>
      </c>
      <c r="P356" s="17">
        <v>816171</v>
      </c>
      <c r="Q356" s="17">
        <v>53716</v>
      </c>
      <c r="R356" s="17">
        <v>0</v>
      </c>
      <c r="S356" s="17">
        <v>9048</v>
      </c>
      <c r="T356" s="17">
        <v>3775</v>
      </c>
      <c r="U356" s="17">
        <v>35649</v>
      </c>
      <c r="V356" s="17">
        <v>10422</v>
      </c>
      <c r="W356" s="17">
        <v>0</v>
      </c>
      <c r="X356" s="17">
        <v>128320</v>
      </c>
      <c r="Y356" s="17">
        <v>0</v>
      </c>
      <c r="Z356" s="17">
        <v>0</v>
      </c>
      <c r="AA356" s="17">
        <v>9934946</v>
      </c>
      <c r="AB356" s="17">
        <v>0</v>
      </c>
    </row>
    <row r="357" spans="1:28" x14ac:dyDescent="0.3">
      <c r="A357" s="15" t="s">
        <v>707</v>
      </c>
      <c r="B357" s="14" t="s">
        <v>708</v>
      </c>
      <c r="C357" s="14">
        <v>1</v>
      </c>
      <c r="D357" s="14">
        <v>0</v>
      </c>
      <c r="E357" s="17">
        <v>8379672</v>
      </c>
      <c r="F357" s="17">
        <v>0</v>
      </c>
      <c r="G357" s="17">
        <v>0</v>
      </c>
      <c r="H357" s="17">
        <v>0</v>
      </c>
      <c r="I357" s="17">
        <v>1856084</v>
      </c>
      <c r="J357" s="17">
        <v>3485621</v>
      </c>
      <c r="K357" s="17">
        <v>0</v>
      </c>
      <c r="L357" s="17">
        <v>0</v>
      </c>
      <c r="M357" s="17">
        <v>0</v>
      </c>
      <c r="N357" s="17">
        <v>0</v>
      </c>
      <c r="O357" s="17">
        <v>0</v>
      </c>
      <c r="P357" s="17">
        <v>1503824</v>
      </c>
      <c r="Q357" s="17">
        <v>220369</v>
      </c>
      <c r="R357" s="17">
        <v>116738</v>
      </c>
      <c r="S357" s="17">
        <v>26335</v>
      </c>
      <c r="T357" s="17">
        <v>10987</v>
      </c>
      <c r="U357" s="17">
        <v>105608</v>
      </c>
      <c r="V357" s="17">
        <v>32844</v>
      </c>
      <c r="W357" s="17">
        <v>0</v>
      </c>
      <c r="X357" s="17">
        <v>243584</v>
      </c>
      <c r="Y357" s="17">
        <v>0</v>
      </c>
      <c r="Z357" s="17">
        <v>0</v>
      </c>
      <c r="AA357" s="17">
        <v>15981666</v>
      </c>
      <c r="AB357" s="17">
        <v>0</v>
      </c>
    </row>
    <row r="358" spans="1:28" x14ac:dyDescent="0.3">
      <c r="A358" s="15" t="s">
        <v>709</v>
      </c>
      <c r="B358" s="14" t="s">
        <v>710</v>
      </c>
      <c r="C358" s="14">
        <v>1</v>
      </c>
      <c r="D358" s="14">
        <v>0</v>
      </c>
      <c r="E358" s="17">
        <v>10995096</v>
      </c>
      <c r="F358" s="17">
        <v>0</v>
      </c>
      <c r="G358" s="17">
        <v>0</v>
      </c>
      <c r="H358" s="17">
        <v>0</v>
      </c>
      <c r="I358" s="17">
        <v>1548522</v>
      </c>
      <c r="J358" s="17">
        <v>3066336</v>
      </c>
      <c r="K358" s="17">
        <v>0</v>
      </c>
      <c r="L358" s="17">
        <v>0</v>
      </c>
      <c r="M358" s="17">
        <v>0</v>
      </c>
      <c r="N358" s="17">
        <v>0</v>
      </c>
      <c r="O358" s="17">
        <v>0</v>
      </c>
      <c r="P358" s="17">
        <v>1061652</v>
      </c>
      <c r="Q358" s="17">
        <v>279752</v>
      </c>
      <c r="R358" s="17">
        <v>0</v>
      </c>
      <c r="S358" s="17">
        <v>20658</v>
      </c>
      <c r="T358" s="17">
        <v>8618</v>
      </c>
      <c r="U358" s="17">
        <v>80152</v>
      </c>
      <c r="V358" s="17">
        <v>26064</v>
      </c>
      <c r="W358" s="17">
        <v>0</v>
      </c>
      <c r="X358" s="17">
        <v>385634</v>
      </c>
      <c r="Y358" s="17">
        <v>0</v>
      </c>
      <c r="Z358" s="17">
        <v>0</v>
      </c>
      <c r="AA358" s="17">
        <v>17472484</v>
      </c>
      <c r="AB358" s="17">
        <v>0</v>
      </c>
    </row>
    <row r="359" spans="1:28" x14ac:dyDescent="0.3">
      <c r="A359" s="15" t="s">
        <v>711</v>
      </c>
      <c r="B359" s="14" t="s">
        <v>712</v>
      </c>
      <c r="C359" s="14">
        <v>1</v>
      </c>
      <c r="D359" s="14">
        <v>0</v>
      </c>
      <c r="E359" s="17">
        <v>7375089</v>
      </c>
      <c r="F359" s="17">
        <v>0</v>
      </c>
      <c r="G359" s="17">
        <v>0</v>
      </c>
      <c r="H359" s="17">
        <v>0</v>
      </c>
      <c r="I359" s="17">
        <v>338507</v>
      </c>
      <c r="J359" s="17">
        <v>1590289</v>
      </c>
      <c r="K359" s="17">
        <v>0</v>
      </c>
      <c r="L359" s="17">
        <v>0</v>
      </c>
      <c r="M359" s="17">
        <v>0</v>
      </c>
      <c r="N359" s="17">
        <v>0</v>
      </c>
      <c r="O359" s="17">
        <v>0</v>
      </c>
      <c r="P359" s="17">
        <v>879290</v>
      </c>
      <c r="Q359" s="17">
        <v>160734</v>
      </c>
      <c r="R359" s="17">
        <v>0</v>
      </c>
      <c r="S359" s="17">
        <v>11760</v>
      </c>
      <c r="T359" s="17">
        <v>4906</v>
      </c>
      <c r="U359" s="17">
        <v>45552</v>
      </c>
      <c r="V359" s="17">
        <v>14818</v>
      </c>
      <c r="W359" s="17">
        <v>0</v>
      </c>
      <c r="X359" s="17">
        <v>57019</v>
      </c>
      <c r="Y359" s="17">
        <v>29850</v>
      </c>
      <c r="Z359" s="17">
        <v>0</v>
      </c>
      <c r="AA359" s="17">
        <v>10507814</v>
      </c>
      <c r="AB359" s="17">
        <v>0</v>
      </c>
    </row>
    <row r="360" spans="1:28" x14ac:dyDescent="0.3">
      <c r="A360" s="15" t="s">
        <v>713</v>
      </c>
      <c r="B360" s="14" t="s">
        <v>714</v>
      </c>
      <c r="C360" s="14">
        <v>1</v>
      </c>
      <c r="D360" s="14">
        <v>0</v>
      </c>
      <c r="E360" s="17">
        <v>28894208</v>
      </c>
      <c r="F360" s="17">
        <v>0</v>
      </c>
      <c r="G360" s="17">
        <v>0</v>
      </c>
      <c r="H360" s="17">
        <v>0</v>
      </c>
      <c r="I360" s="17">
        <v>6533651</v>
      </c>
      <c r="J360" s="17">
        <v>5357615</v>
      </c>
      <c r="K360" s="17">
        <v>0</v>
      </c>
      <c r="L360" s="17">
        <v>0</v>
      </c>
      <c r="M360" s="17">
        <v>0</v>
      </c>
      <c r="N360" s="17">
        <v>0</v>
      </c>
      <c r="O360" s="17">
        <v>0</v>
      </c>
      <c r="P360" s="17">
        <v>3201546</v>
      </c>
      <c r="Q360" s="17">
        <v>906104</v>
      </c>
      <c r="R360" s="17">
        <v>46196</v>
      </c>
      <c r="S360" s="17">
        <v>84652</v>
      </c>
      <c r="T360" s="17">
        <v>35318</v>
      </c>
      <c r="U360" s="17">
        <v>328356</v>
      </c>
      <c r="V360" s="17">
        <v>104481</v>
      </c>
      <c r="W360" s="17">
        <v>0</v>
      </c>
      <c r="X360" s="17">
        <v>674960</v>
      </c>
      <c r="Y360" s="17">
        <v>0</v>
      </c>
      <c r="Z360" s="17">
        <v>0</v>
      </c>
      <c r="AA360" s="17">
        <v>46167087</v>
      </c>
      <c r="AB360" s="17">
        <v>0</v>
      </c>
    </row>
    <row r="361" spans="1:28" x14ac:dyDescent="0.3">
      <c r="A361" s="15" t="s">
        <v>715</v>
      </c>
      <c r="B361" s="14" t="s">
        <v>716</v>
      </c>
      <c r="C361" s="14">
        <v>1</v>
      </c>
      <c r="D361" s="14">
        <v>0</v>
      </c>
      <c r="E361" s="17">
        <v>11340218</v>
      </c>
      <c r="F361" s="17">
        <v>0</v>
      </c>
      <c r="G361" s="17">
        <v>0</v>
      </c>
      <c r="H361" s="17">
        <v>0</v>
      </c>
      <c r="I361" s="17">
        <v>4165013</v>
      </c>
      <c r="J361" s="17">
        <v>4846069</v>
      </c>
      <c r="K361" s="17">
        <v>0</v>
      </c>
      <c r="L361" s="17">
        <v>0</v>
      </c>
      <c r="M361" s="17">
        <v>0</v>
      </c>
      <c r="N361" s="17">
        <v>0</v>
      </c>
      <c r="O361" s="17">
        <v>0</v>
      </c>
      <c r="P361" s="17">
        <v>2586479</v>
      </c>
      <c r="Q361" s="17">
        <v>363071</v>
      </c>
      <c r="R361" s="17">
        <v>0</v>
      </c>
      <c r="S361" s="17">
        <v>63486</v>
      </c>
      <c r="T361" s="17">
        <v>26487</v>
      </c>
      <c r="U361" s="17">
        <v>258223</v>
      </c>
      <c r="V361" s="17">
        <v>72100</v>
      </c>
      <c r="W361" s="17">
        <v>0</v>
      </c>
      <c r="X361" s="17">
        <v>453600</v>
      </c>
      <c r="Y361" s="17">
        <v>0</v>
      </c>
      <c r="Z361" s="17">
        <v>0</v>
      </c>
      <c r="AA361" s="17">
        <v>24174746</v>
      </c>
      <c r="AB361" s="17">
        <v>0</v>
      </c>
    </row>
    <row r="362" spans="1:28" x14ac:dyDescent="0.3">
      <c r="A362" s="15" t="s">
        <v>717</v>
      </c>
      <c r="B362" s="14" t="s">
        <v>718</v>
      </c>
      <c r="C362" s="14">
        <v>1</v>
      </c>
      <c r="D362" s="14">
        <v>0</v>
      </c>
      <c r="E362" s="17">
        <v>8773371</v>
      </c>
      <c r="F362" s="17">
        <v>0</v>
      </c>
      <c r="G362" s="17">
        <v>0</v>
      </c>
      <c r="H362" s="17">
        <v>0</v>
      </c>
      <c r="I362" s="17">
        <v>1651862</v>
      </c>
      <c r="J362" s="17">
        <v>2569851</v>
      </c>
      <c r="K362" s="17">
        <v>0</v>
      </c>
      <c r="L362" s="17">
        <v>0</v>
      </c>
      <c r="M362" s="17">
        <v>0</v>
      </c>
      <c r="N362" s="17">
        <v>0</v>
      </c>
      <c r="O362" s="17">
        <v>0</v>
      </c>
      <c r="P362" s="17">
        <v>1010990</v>
      </c>
      <c r="Q362" s="17">
        <v>140908</v>
      </c>
      <c r="R362" s="17">
        <v>0</v>
      </c>
      <c r="S362" s="17">
        <v>21841</v>
      </c>
      <c r="T362" s="17">
        <v>9112</v>
      </c>
      <c r="U362" s="17">
        <v>86385</v>
      </c>
      <c r="V362" s="17">
        <v>25228</v>
      </c>
      <c r="W362" s="17">
        <v>0</v>
      </c>
      <c r="X362" s="17">
        <v>147400</v>
      </c>
      <c r="Y362" s="17">
        <v>0</v>
      </c>
      <c r="Z362" s="17">
        <v>0</v>
      </c>
      <c r="AA362" s="17">
        <v>14436948</v>
      </c>
      <c r="AB362" s="17">
        <v>0</v>
      </c>
    </row>
    <row r="363" spans="1:28" x14ac:dyDescent="0.3">
      <c r="A363" s="15" t="s">
        <v>719</v>
      </c>
      <c r="B363" s="14" t="s">
        <v>720</v>
      </c>
      <c r="C363" s="14">
        <v>1</v>
      </c>
      <c r="D363" s="14">
        <v>0</v>
      </c>
      <c r="E363" s="17">
        <v>5724522</v>
      </c>
      <c r="F363" s="17">
        <v>0</v>
      </c>
      <c r="G363" s="17">
        <v>0</v>
      </c>
      <c r="H363" s="17">
        <v>0</v>
      </c>
      <c r="I363" s="17">
        <v>1481018</v>
      </c>
      <c r="J363" s="17">
        <v>1910972</v>
      </c>
      <c r="K363" s="17">
        <v>0</v>
      </c>
      <c r="L363" s="17">
        <v>0</v>
      </c>
      <c r="M363" s="17">
        <v>0</v>
      </c>
      <c r="N363" s="17">
        <v>0</v>
      </c>
      <c r="O363" s="17">
        <v>0</v>
      </c>
      <c r="P363" s="17">
        <v>1067127</v>
      </c>
      <c r="Q363" s="17">
        <v>236308</v>
      </c>
      <c r="R363" s="17">
        <v>0</v>
      </c>
      <c r="S363" s="17">
        <v>11925</v>
      </c>
      <c r="T363" s="17">
        <v>4975</v>
      </c>
      <c r="U363" s="17">
        <v>48057</v>
      </c>
      <c r="V363" s="17">
        <v>14390</v>
      </c>
      <c r="W363" s="17">
        <v>0</v>
      </c>
      <c r="X363" s="17">
        <v>105552</v>
      </c>
      <c r="Y363" s="17">
        <v>18672</v>
      </c>
      <c r="Z363" s="17">
        <v>0</v>
      </c>
      <c r="AA363" s="17">
        <v>10623518</v>
      </c>
      <c r="AB363" s="17">
        <v>0</v>
      </c>
    </row>
    <row r="364" spans="1:28" x14ac:dyDescent="0.3">
      <c r="A364" s="15" t="s">
        <v>721</v>
      </c>
      <c r="B364" s="14" t="s">
        <v>722</v>
      </c>
      <c r="C364" s="14">
        <v>1</v>
      </c>
      <c r="D364" s="14">
        <v>0</v>
      </c>
      <c r="E364" s="17">
        <v>45744995</v>
      </c>
      <c r="F364" s="17">
        <v>0</v>
      </c>
      <c r="G364" s="17">
        <v>0</v>
      </c>
      <c r="H364" s="17">
        <v>0</v>
      </c>
      <c r="I364" s="17">
        <v>6153636</v>
      </c>
      <c r="J364" s="17">
        <v>8234398</v>
      </c>
      <c r="K364" s="17">
        <v>0</v>
      </c>
      <c r="L364" s="17">
        <v>0</v>
      </c>
      <c r="M364" s="17">
        <v>0</v>
      </c>
      <c r="N364" s="17">
        <v>0</v>
      </c>
      <c r="O364" s="17">
        <v>0</v>
      </c>
      <c r="P364" s="17">
        <v>4372239</v>
      </c>
      <c r="Q364" s="17">
        <v>2599091</v>
      </c>
      <c r="R364" s="17">
        <v>209386</v>
      </c>
      <c r="S364" s="17">
        <v>102883</v>
      </c>
      <c r="T364" s="17">
        <v>42925</v>
      </c>
      <c r="U364" s="17">
        <v>419983</v>
      </c>
      <c r="V364" s="17">
        <v>127148</v>
      </c>
      <c r="W364" s="17">
        <v>0</v>
      </c>
      <c r="X364" s="17">
        <v>1482450</v>
      </c>
      <c r="Y364" s="17">
        <v>87640</v>
      </c>
      <c r="Z364" s="17">
        <v>0</v>
      </c>
      <c r="AA364" s="17">
        <v>69576774</v>
      </c>
      <c r="AB364" s="17">
        <v>0</v>
      </c>
    </row>
    <row r="365" spans="1:28" x14ac:dyDescent="0.3">
      <c r="A365" s="15" t="s">
        <v>723</v>
      </c>
      <c r="B365" s="14" t="s">
        <v>724</v>
      </c>
      <c r="C365" s="14">
        <v>1</v>
      </c>
      <c r="D365" s="14">
        <v>0</v>
      </c>
      <c r="E365" s="17">
        <v>2751143</v>
      </c>
      <c r="F365" s="17">
        <v>0</v>
      </c>
      <c r="G365" s="17">
        <v>136453</v>
      </c>
      <c r="H365" s="17">
        <v>0</v>
      </c>
      <c r="I365" s="17">
        <v>550585</v>
      </c>
      <c r="J365" s="17">
        <v>901136</v>
      </c>
      <c r="K365" s="17">
        <v>0</v>
      </c>
      <c r="L365" s="17">
        <v>0</v>
      </c>
      <c r="M365" s="17">
        <v>0</v>
      </c>
      <c r="N365" s="17">
        <v>0</v>
      </c>
      <c r="O365" s="17">
        <v>0</v>
      </c>
      <c r="P365" s="17">
        <v>426121</v>
      </c>
      <c r="Q365" s="17">
        <v>0</v>
      </c>
      <c r="R365" s="17">
        <v>0</v>
      </c>
      <c r="S365" s="17">
        <v>5648</v>
      </c>
      <c r="T365" s="17">
        <v>2356</v>
      </c>
      <c r="U365" s="17">
        <v>32912</v>
      </c>
      <c r="V365" s="17">
        <v>7409</v>
      </c>
      <c r="W365" s="17">
        <v>0</v>
      </c>
      <c r="X365" s="17">
        <v>254550</v>
      </c>
      <c r="Y365" s="17">
        <v>0</v>
      </c>
      <c r="Z365" s="17">
        <v>0</v>
      </c>
      <c r="AA365" s="17">
        <v>5068313</v>
      </c>
      <c r="AB365" s="17">
        <v>0</v>
      </c>
    </row>
    <row r="366" spans="1:28" x14ac:dyDescent="0.3">
      <c r="A366" s="15" t="s">
        <v>725</v>
      </c>
      <c r="B366" s="14" t="s">
        <v>726</v>
      </c>
      <c r="C366" s="14">
        <v>1</v>
      </c>
      <c r="D366" s="14">
        <v>0</v>
      </c>
      <c r="E366" s="17">
        <v>4236763</v>
      </c>
      <c r="F366" s="17">
        <v>0</v>
      </c>
      <c r="G366" s="17">
        <v>0</v>
      </c>
      <c r="H366" s="17">
        <v>0</v>
      </c>
      <c r="I366" s="17">
        <v>406214</v>
      </c>
      <c r="J366" s="17">
        <v>1193111</v>
      </c>
      <c r="K366" s="17">
        <v>0</v>
      </c>
      <c r="L366" s="17">
        <v>0</v>
      </c>
      <c r="M366" s="17">
        <v>0</v>
      </c>
      <c r="N366" s="17">
        <v>0</v>
      </c>
      <c r="O366" s="17">
        <v>0</v>
      </c>
      <c r="P366" s="17">
        <v>855846</v>
      </c>
      <c r="Q366" s="17">
        <v>12533</v>
      </c>
      <c r="R366" s="17">
        <v>0</v>
      </c>
      <c r="S366" s="17">
        <v>19130</v>
      </c>
      <c r="T366" s="17">
        <v>3622</v>
      </c>
      <c r="U366" s="17">
        <v>74327</v>
      </c>
      <c r="V366" s="17">
        <v>7665</v>
      </c>
      <c r="W366" s="17">
        <v>0</v>
      </c>
      <c r="X366" s="17">
        <v>118800</v>
      </c>
      <c r="Y366" s="17">
        <v>1066</v>
      </c>
      <c r="Z366" s="17">
        <v>0</v>
      </c>
      <c r="AA366" s="17">
        <v>6929077</v>
      </c>
      <c r="AB366" s="17">
        <v>0</v>
      </c>
    </row>
    <row r="367" spans="1:28" x14ac:dyDescent="0.3">
      <c r="A367" s="15" t="s">
        <v>727</v>
      </c>
      <c r="B367" s="14" t="s">
        <v>728</v>
      </c>
      <c r="C367" s="14">
        <v>1</v>
      </c>
      <c r="D367" s="14">
        <v>1</v>
      </c>
      <c r="E367" s="17">
        <v>307120163</v>
      </c>
      <c r="F367" s="17">
        <v>3402658</v>
      </c>
      <c r="G367" s="17">
        <v>0</v>
      </c>
      <c r="H367" s="17">
        <v>0</v>
      </c>
      <c r="I367" s="17">
        <v>13328078</v>
      </c>
      <c r="J367" s="17">
        <v>36750168</v>
      </c>
      <c r="K367" s="17">
        <v>0</v>
      </c>
      <c r="L367" s="17">
        <v>0</v>
      </c>
      <c r="M367" s="17">
        <v>1091085</v>
      </c>
      <c r="N367" s="17">
        <v>6467157</v>
      </c>
      <c r="O367" s="17">
        <v>5784500</v>
      </c>
      <c r="P367" s="17">
        <v>0</v>
      </c>
      <c r="Q367" s="17">
        <v>942157</v>
      </c>
      <c r="R367" s="17">
        <v>889378</v>
      </c>
      <c r="S367" s="17">
        <v>320812</v>
      </c>
      <c r="T367" s="17">
        <v>133850</v>
      </c>
      <c r="U367" s="17">
        <v>1266588</v>
      </c>
      <c r="V367" s="17">
        <v>450375</v>
      </c>
      <c r="W367" s="17">
        <v>0</v>
      </c>
      <c r="X367" s="17">
        <v>14255222</v>
      </c>
      <c r="Y367" s="17">
        <v>0</v>
      </c>
      <c r="Z367" s="17">
        <v>2328394</v>
      </c>
      <c r="AA367" s="17">
        <v>394530585</v>
      </c>
      <c r="AB367" s="17">
        <v>0</v>
      </c>
    </row>
    <row r="368" spans="1:28" x14ac:dyDescent="0.3">
      <c r="A368" s="15" t="s">
        <v>729</v>
      </c>
      <c r="B368" s="14" t="s">
        <v>730</v>
      </c>
      <c r="C368" s="14">
        <v>1</v>
      </c>
      <c r="D368" s="14">
        <v>0</v>
      </c>
      <c r="E368" s="17">
        <v>6584637</v>
      </c>
      <c r="F368" s="17">
        <v>0</v>
      </c>
      <c r="G368" s="17">
        <v>0</v>
      </c>
      <c r="H368" s="17">
        <v>0</v>
      </c>
      <c r="I368" s="17">
        <v>888361</v>
      </c>
      <c r="J368" s="17">
        <v>1760443</v>
      </c>
      <c r="K368" s="17">
        <v>0</v>
      </c>
      <c r="L368" s="17">
        <v>0</v>
      </c>
      <c r="M368" s="17">
        <v>0</v>
      </c>
      <c r="N368" s="17">
        <v>0</v>
      </c>
      <c r="O368" s="17">
        <v>0</v>
      </c>
      <c r="P368" s="17">
        <v>968007</v>
      </c>
      <c r="Q368" s="17">
        <v>208729</v>
      </c>
      <c r="R368" s="17">
        <v>0</v>
      </c>
      <c r="S368" s="17">
        <v>11460</v>
      </c>
      <c r="T368" s="17">
        <v>4781</v>
      </c>
      <c r="U368" s="17">
        <v>45319</v>
      </c>
      <c r="V368" s="17">
        <v>12238</v>
      </c>
      <c r="W368" s="17">
        <v>0</v>
      </c>
      <c r="X368" s="17">
        <v>122240</v>
      </c>
      <c r="Y368" s="17">
        <v>0</v>
      </c>
      <c r="Z368" s="17">
        <v>0</v>
      </c>
      <c r="AA368" s="17">
        <v>10606215</v>
      </c>
      <c r="AB368" s="17">
        <v>0</v>
      </c>
    </row>
    <row r="369" spans="1:28" x14ac:dyDescent="0.3">
      <c r="A369" s="15" t="s">
        <v>731</v>
      </c>
      <c r="B369" s="14" t="s">
        <v>732</v>
      </c>
      <c r="C369" s="14">
        <v>1</v>
      </c>
      <c r="D369" s="14">
        <v>0</v>
      </c>
      <c r="E369" s="17">
        <v>19315511</v>
      </c>
      <c r="F369" s="17">
        <v>0</v>
      </c>
      <c r="G369" s="17">
        <v>0</v>
      </c>
      <c r="H369" s="17">
        <v>0</v>
      </c>
      <c r="I369" s="17">
        <v>2316391</v>
      </c>
      <c r="J369" s="17">
        <v>3218706</v>
      </c>
      <c r="K369" s="17">
        <v>0</v>
      </c>
      <c r="L369" s="17">
        <v>0</v>
      </c>
      <c r="M369" s="17">
        <v>0</v>
      </c>
      <c r="N369" s="17">
        <v>0</v>
      </c>
      <c r="O369" s="17">
        <v>0</v>
      </c>
      <c r="P369" s="17">
        <v>2348839</v>
      </c>
      <c r="Q369" s="17">
        <v>850763</v>
      </c>
      <c r="R369" s="17">
        <v>404492</v>
      </c>
      <c r="S369" s="17">
        <v>51247</v>
      </c>
      <c r="T369" s="17">
        <v>21381</v>
      </c>
      <c r="U369" s="17">
        <v>194439</v>
      </c>
      <c r="V369" s="17">
        <v>50501</v>
      </c>
      <c r="W369" s="17">
        <v>0</v>
      </c>
      <c r="X369" s="17">
        <v>726785</v>
      </c>
      <c r="Y369" s="17">
        <v>0</v>
      </c>
      <c r="Z369" s="17">
        <v>0</v>
      </c>
      <c r="AA369" s="17">
        <v>29499055</v>
      </c>
      <c r="AB369" s="17">
        <v>0</v>
      </c>
    </row>
    <row r="370" spans="1:28" x14ac:dyDescent="0.3">
      <c r="A370" s="15" t="s">
        <v>733</v>
      </c>
      <c r="B370" s="14" t="s">
        <v>734</v>
      </c>
      <c r="C370" s="14">
        <v>1</v>
      </c>
      <c r="D370" s="14">
        <v>0</v>
      </c>
      <c r="E370" s="17">
        <v>6664850</v>
      </c>
      <c r="F370" s="17">
        <v>0</v>
      </c>
      <c r="G370" s="17">
        <v>0</v>
      </c>
      <c r="H370" s="17">
        <v>0</v>
      </c>
      <c r="I370" s="17">
        <v>896710</v>
      </c>
      <c r="J370" s="17">
        <v>2014771</v>
      </c>
      <c r="K370" s="17">
        <v>0</v>
      </c>
      <c r="L370" s="17">
        <v>0</v>
      </c>
      <c r="M370" s="17">
        <v>0</v>
      </c>
      <c r="N370" s="17">
        <v>0</v>
      </c>
      <c r="O370" s="17">
        <v>0</v>
      </c>
      <c r="P370" s="17">
        <v>899398</v>
      </c>
      <c r="Q370" s="17">
        <v>199407</v>
      </c>
      <c r="R370" s="17">
        <v>95333</v>
      </c>
      <c r="S370" s="17">
        <v>12644</v>
      </c>
      <c r="T370" s="17">
        <v>5275</v>
      </c>
      <c r="U370" s="17">
        <v>50678</v>
      </c>
      <c r="V370" s="17">
        <v>14400</v>
      </c>
      <c r="W370" s="17">
        <v>0</v>
      </c>
      <c r="X370" s="17">
        <v>53997</v>
      </c>
      <c r="Y370" s="17">
        <v>0</v>
      </c>
      <c r="Z370" s="17">
        <v>0</v>
      </c>
      <c r="AA370" s="17">
        <v>10907463</v>
      </c>
      <c r="AB370" s="17">
        <v>0</v>
      </c>
    </row>
    <row r="371" spans="1:28" x14ac:dyDescent="0.3">
      <c r="A371" s="15" t="s">
        <v>735</v>
      </c>
      <c r="B371" s="14" t="s">
        <v>736</v>
      </c>
      <c r="C371" s="14">
        <v>1</v>
      </c>
      <c r="D371" s="14">
        <v>0</v>
      </c>
      <c r="E371" s="17">
        <v>21523101</v>
      </c>
      <c r="F371" s="17">
        <v>0</v>
      </c>
      <c r="G371" s="17">
        <v>0</v>
      </c>
      <c r="H371" s="17">
        <v>0</v>
      </c>
      <c r="I371" s="17">
        <v>2029841</v>
      </c>
      <c r="J371" s="17">
        <v>7168317</v>
      </c>
      <c r="K371" s="17">
        <v>396170</v>
      </c>
      <c r="L371" s="17">
        <v>0</v>
      </c>
      <c r="M371" s="17">
        <v>0</v>
      </c>
      <c r="N371" s="17">
        <v>0</v>
      </c>
      <c r="O371" s="17">
        <v>0</v>
      </c>
      <c r="P371" s="17">
        <v>2426476</v>
      </c>
      <c r="Q371" s="17">
        <v>1998715</v>
      </c>
      <c r="R371" s="17">
        <v>148005</v>
      </c>
      <c r="S371" s="17">
        <v>32462</v>
      </c>
      <c r="T371" s="17">
        <v>1739</v>
      </c>
      <c r="U371" s="17">
        <v>124888</v>
      </c>
      <c r="V371" s="17">
        <v>39594</v>
      </c>
      <c r="W371" s="17">
        <v>0</v>
      </c>
      <c r="X371" s="17">
        <v>957358</v>
      </c>
      <c r="Y371" s="17">
        <v>0</v>
      </c>
      <c r="Z371" s="17">
        <v>0</v>
      </c>
      <c r="AA371" s="17">
        <v>36846666</v>
      </c>
      <c r="AB371" s="17">
        <v>0</v>
      </c>
    </row>
    <row r="372" spans="1:28" x14ac:dyDescent="0.3">
      <c r="A372" s="15" t="s">
        <v>737</v>
      </c>
      <c r="B372" s="14" t="s">
        <v>738</v>
      </c>
      <c r="C372" s="14">
        <v>1</v>
      </c>
      <c r="D372" s="14">
        <v>0</v>
      </c>
      <c r="E372" s="17">
        <v>10910952</v>
      </c>
      <c r="F372" s="17">
        <v>0</v>
      </c>
      <c r="G372" s="17">
        <v>0</v>
      </c>
      <c r="H372" s="17">
        <v>0</v>
      </c>
      <c r="I372" s="17">
        <v>1480421</v>
      </c>
      <c r="J372" s="17">
        <v>1988271</v>
      </c>
      <c r="K372" s="17">
        <v>175006</v>
      </c>
      <c r="L372" s="17">
        <v>0</v>
      </c>
      <c r="M372" s="17">
        <v>0</v>
      </c>
      <c r="N372" s="17">
        <v>0</v>
      </c>
      <c r="O372" s="17">
        <v>0</v>
      </c>
      <c r="P372" s="17">
        <v>966291</v>
      </c>
      <c r="Q372" s="17">
        <v>548688</v>
      </c>
      <c r="R372" s="17">
        <v>46810</v>
      </c>
      <c r="S372" s="17">
        <v>16419</v>
      </c>
      <c r="T372" s="17">
        <v>6850</v>
      </c>
      <c r="U372" s="17">
        <v>65299</v>
      </c>
      <c r="V372" s="17">
        <v>13580</v>
      </c>
      <c r="W372" s="17">
        <v>0</v>
      </c>
      <c r="X372" s="17">
        <v>321383</v>
      </c>
      <c r="Y372" s="17">
        <v>0</v>
      </c>
      <c r="Z372" s="17">
        <v>0</v>
      </c>
      <c r="AA372" s="17">
        <v>16539970</v>
      </c>
      <c r="AB372" s="17">
        <v>0</v>
      </c>
    </row>
    <row r="373" spans="1:28" x14ac:dyDescent="0.3">
      <c r="A373" s="15" t="s">
        <v>739</v>
      </c>
      <c r="B373" s="14" t="s">
        <v>740</v>
      </c>
      <c r="C373" s="14">
        <v>1</v>
      </c>
      <c r="D373" s="14">
        <v>0</v>
      </c>
      <c r="E373" s="17">
        <v>6882534</v>
      </c>
      <c r="F373" s="17">
        <v>0</v>
      </c>
      <c r="G373" s="17">
        <v>0</v>
      </c>
      <c r="H373" s="17">
        <v>5330</v>
      </c>
      <c r="I373" s="17">
        <v>947434</v>
      </c>
      <c r="J373" s="17">
        <v>1665813</v>
      </c>
      <c r="K373" s="17">
        <v>0</v>
      </c>
      <c r="L373" s="17">
        <v>0</v>
      </c>
      <c r="M373" s="17">
        <v>0</v>
      </c>
      <c r="N373" s="17">
        <v>0</v>
      </c>
      <c r="O373" s="17">
        <v>0</v>
      </c>
      <c r="P373" s="17">
        <v>1165487</v>
      </c>
      <c r="Q373" s="17">
        <v>719990</v>
      </c>
      <c r="R373" s="17">
        <v>131670</v>
      </c>
      <c r="S373" s="17">
        <v>11715</v>
      </c>
      <c r="T373" s="17">
        <v>4887</v>
      </c>
      <c r="U373" s="17">
        <v>46134</v>
      </c>
      <c r="V373" s="17">
        <v>15746</v>
      </c>
      <c r="W373" s="17">
        <v>0</v>
      </c>
      <c r="X373" s="17">
        <v>248044</v>
      </c>
      <c r="Y373" s="17">
        <v>0</v>
      </c>
      <c r="Z373" s="17">
        <v>0</v>
      </c>
      <c r="AA373" s="17">
        <v>11844784</v>
      </c>
      <c r="AB373" s="17">
        <v>0</v>
      </c>
    </row>
    <row r="374" spans="1:28" x14ac:dyDescent="0.3">
      <c r="A374" s="15" t="s">
        <v>741</v>
      </c>
      <c r="B374" s="14" t="s">
        <v>742</v>
      </c>
      <c r="C374" s="14">
        <v>1</v>
      </c>
      <c r="D374" s="14">
        <v>0</v>
      </c>
      <c r="E374" s="17">
        <v>5157241</v>
      </c>
      <c r="F374" s="17">
        <v>0</v>
      </c>
      <c r="G374" s="17">
        <v>258763</v>
      </c>
      <c r="H374" s="17">
        <v>0</v>
      </c>
      <c r="I374" s="17">
        <v>550778</v>
      </c>
      <c r="J374" s="17">
        <v>1737129</v>
      </c>
      <c r="K374" s="17">
        <v>0</v>
      </c>
      <c r="L374" s="17">
        <v>0</v>
      </c>
      <c r="M374" s="17">
        <v>0</v>
      </c>
      <c r="N374" s="17">
        <v>0</v>
      </c>
      <c r="O374" s="17">
        <v>0</v>
      </c>
      <c r="P374" s="17">
        <v>666548</v>
      </c>
      <c r="Q374" s="17">
        <v>63499</v>
      </c>
      <c r="R374" s="17">
        <v>30528</v>
      </c>
      <c r="S374" s="17">
        <v>9078</v>
      </c>
      <c r="T374" s="17">
        <v>3787</v>
      </c>
      <c r="U374" s="17">
        <v>35300</v>
      </c>
      <c r="V374" s="17">
        <v>5456</v>
      </c>
      <c r="W374" s="17">
        <v>0</v>
      </c>
      <c r="X374" s="17">
        <v>45988</v>
      </c>
      <c r="Y374" s="17">
        <v>0</v>
      </c>
      <c r="Z374" s="17">
        <v>0</v>
      </c>
      <c r="AA374" s="17">
        <v>8564095</v>
      </c>
      <c r="AB374" s="17">
        <v>0</v>
      </c>
    </row>
    <row r="375" spans="1:28" x14ac:dyDescent="0.3">
      <c r="A375" s="15" t="s">
        <v>743</v>
      </c>
      <c r="B375" s="14" t="s">
        <v>744</v>
      </c>
      <c r="C375" s="14">
        <v>1</v>
      </c>
      <c r="D375" s="14">
        <v>0</v>
      </c>
      <c r="E375" s="17">
        <v>14762811</v>
      </c>
      <c r="F375" s="17">
        <v>0</v>
      </c>
      <c r="G375" s="17">
        <v>0</v>
      </c>
      <c r="H375" s="17">
        <v>0</v>
      </c>
      <c r="I375" s="17">
        <v>2000716</v>
      </c>
      <c r="J375" s="17">
        <v>2398652</v>
      </c>
      <c r="K375" s="17">
        <v>44239</v>
      </c>
      <c r="L375" s="17">
        <v>0</v>
      </c>
      <c r="M375" s="17">
        <v>0</v>
      </c>
      <c r="N375" s="17">
        <v>0</v>
      </c>
      <c r="O375" s="17">
        <v>0</v>
      </c>
      <c r="P375" s="17">
        <v>2968668</v>
      </c>
      <c r="Q375" s="17">
        <v>683776</v>
      </c>
      <c r="R375" s="17">
        <v>253731</v>
      </c>
      <c r="S375" s="17">
        <v>22980</v>
      </c>
      <c r="T375" s="17">
        <v>9587</v>
      </c>
      <c r="U375" s="17">
        <v>91802</v>
      </c>
      <c r="V375" s="17">
        <v>29179</v>
      </c>
      <c r="W375" s="17">
        <v>0</v>
      </c>
      <c r="X375" s="17">
        <v>893164</v>
      </c>
      <c r="Y375" s="17">
        <v>0</v>
      </c>
      <c r="Z375" s="17">
        <v>0</v>
      </c>
      <c r="AA375" s="17">
        <v>24159305</v>
      </c>
      <c r="AB375" s="17">
        <v>0</v>
      </c>
    </row>
    <row r="376" spans="1:28" x14ac:dyDescent="0.3">
      <c r="A376" s="15" t="s">
        <v>745</v>
      </c>
      <c r="B376" s="14" t="s">
        <v>746</v>
      </c>
      <c r="C376" s="14">
        <v>1</v>
      </c>
      <c r="D376" s="14">
        <v>0</v>
      </c>
      <c r="E376" s="17">
        <v>5853580</v>
      </c>
      <c r="F376" s="17">
        <v>0</v>
      </c>
      <c r="G376" s="17">
        <v>135290</v>
      </c>
      <c r="H376" s="17">
        <v>0</v>
      </c>
      <c r="I376" s="17">
        <v>650093</v>
      </c>
      <c r="J376" s="17">
        <v>358910</v>
      </c>
      <c r="K376" s="17">
        <v>0</v>
      </c>
      <c r="L376" s="17">
        <v>0</v>
      </c>
      <c r="M376" s="17">
        <v>0</v>
      </c>
      <c r="N376" s="17">
        <v>0</v>
      </c>
      <c r="O376" s="17">
        <v>0</v>
      </c>
      <c r="P376" s="17">
        <v>475150</v>
      </c>
      <c r="Q376" s="17">
        <v>69158</v>
      </c>
      <c r="R376" s="17">
        <v>157162</v>
      </c>
      <c r="S376" s="17">
        <v>8569</v>
      </c>
      <c r="T376" s="17">
        <v>3575</v>
      </c>
      <c r="U376" s="17">
        <v>34543</v>
      </c>
      <c r="V376" s="17">
        <v>6008</v>
      </c>
      <c r="W376" s="17">
        <v>0</v>
      </c>
      <c r="X376" s="17">
        <v>97200</v>
      </c>
      <c r="Y376" s="17">
        <v>0</v>
      </c>
      <c r="Z376" s="17">
        <v>0</v>
      </c>
      <c r="AA376" s="17">
        <v>7849238</v>
      </c>
      <c r="AB376" s="17">
        <v>0</v>
      </c>
    </row>
    <row r="377" spans="1:28" x14ac:dyDescent="0.3">
      <c r="A377" s="15" t="s">
        <v>747</v>
      </c>
      <c r="B377" s="14" t="s">
        <v>748</v>
      </c>
      <c r="C377" s="14">
        <v>1</v>
      </c>
      <c r="D377" s="14">
        <v>0</v>
      </c>
      <c r="E377" s="17">
        <v>14671723</v>
      </c>
      <c r="F377" s="17">
        <v>0</v>
      </c>
      <c r="G377" s="17">
        <v>0</v>
      </c>
      <c r="H377" s="17">
        <v>0</v>
      </c>
      <c r="I377" s="17">
        <v>3147996</v>
      </c>
      <c r="J377" s="17">
        <v>5497065</v>
      </c>
      <c r="K377" s="17">
        <v>0</v>
      </c>
      <c r="L377" s="17">
        <v>0</v>
      </c>
      <c r="M377" s="17">
        <v>0</v>
      </c>
      <c r="N377" s="17">
        <v>0</v>
      </c>
      <c r="O377" s="17">
        <v>0</v>
      </c>
      <c r="P377" s="17">
        <v>2592614</v>
      </c>
      <c r="Q377" s="17">
        <v>863856</v>
      </c>
      <c r="R377" s="17">
        <v>472589</v>
      </c>
      <c r="S377" s="17">
        <v>62931</v>
      </c>
      <c r="T377" s="17">
        <v>26256</v>
      </c>
      <c r="U377" s="17">
        <v>254436</v>
      </c>
      <c r="V377" s="17">
        <v>67302</v>
      </c>
      <c r="W377" s="17">
        <v>0</v>
      </c>
      <c r="X377" s="17">
        <v>943600</v>
      </c>
      <c r="Y377" s="17">
        <v>0</v>
      </c>
      <c r="Z377" s="17">
        <v>0</v>
      </c>
      <c r="AA377" s="17">
        <v>28600368</v>
      </c>
      <c r="AB377" s="17">
        <v>0</v>
      </c>
    </row>
    <row r="378" spans="1:28" x14ac:dyDescent="0.3">
      <c r="A378" s="15" t="s">
        <v>749</v>
      </c>
      <c r="B378" s="14" t="s">
        <v>750</v>
      </c>
      <c r="C378" s="14">
        <v>1</v>
      </c>
      <c r="D378" s="14">
        <v>0</v>
      </c>
      <c r="E378" s="17">
        <v>23425526</v>
      </c>
      <c r="F378" s="17">
        <v>0</v>
      </c>
      <c r="G378" s="17">
        <v>500874</v>
      </c>
      <c r="H378" s="17">
        <v>0</v>
      </c>
      <c r="I378" s="17">
        <v>5693895</v>
      </c>
      <c r="J378" s="17">
        <v>4542870</v>
      </c>
      <c r="K378" s="17">
        <v>0</v>
      </c>
      <c r="L378" s="17">
        <v>0</v>
      </c>
      <c r="M378" s="17">
        <v>0</v>
      </c>
      <c r="N378" s="17">
        <v>0</v>
      </c>
      <c r="O378" s="17">
        <v>0</v>
      </c>
      <c r="P378" s="17">
        <v>2538233</v>
      </c>
      <c r="Q378" s="17">
        <v>1554281</v>
      </c>
      <c r="R378" s="17">
        <v>586030</v>
      </c>
      <c r="S378" s="17">
        <v>57344</v>
      </c>
      <c r="T378" s="17">
        <v>20532</v>
      </c>
      <c r="U378" s="17">
        <v>265038</v>
      </c>
      <c r="V378" s="17">
        <v>62994</v>
      </c>
      <c r="W378" s="17">
        <v>462220</v>
      </c>
      <c r="X378" s="17">
        <v>255245</v>
      </c>
      <c r="Y378" s="17">
        <v>17651</v>
      </c>
      <c r="Z378" s="17">
        <v>0</v>
      </c>
      <c r="AA378" s="17">
        <v>39982733</v>
      </c>
      <c r="AB378" s="17">
        <v>0</v>
      </c>
    </row>
    <row r="379" spans="1:28" x14ac:dyDescent="0.3">
      <c r="A379" s="15" t="s">
        <v>751</v>
      </c>
      <c r="B379" s="14" t="s">
        <v>752</v>
      </c>
      <c r="C379" s="14">
        <v>1</v>
      </c>
      <c r="D379" s="14">
        <v>0</v>
      </c>
      <c r="E379" s="17">
        <v>5096919</v>
      </c>
      <c r="F379" s="17">
        <v>0</v>
      </c>
      <c r="G379" s="17">
        <v>192726</v>
      </c>
      <c r="H379" s="17">
        <v>0</v>
      </c>
      <c r="I379" s="17">
        <v>860702</v>
      </c>
      <c r="J379" s="17">
        <v>1172687</v>
      </c>
      <c r="K379" s="17">
        <v>0</v>
      </c>
      <c r="L379" s="17">
        <v>0</v>
      </c>
      <c r="M379" s="17">
        <v>0</v>
      </c>
      <c r="N379" s="17">
        <v>0</v>
      </c>
      <c r="O379" s="17">
        <v>0</v>
      </c>
      <c r="P379" s="17">
        <v>721606</v>
      </c>
      <c r="Q379" s="17">
        <v>775663</v>
      </c>
      <c r="R379" s="17">
        <v>189884</v>
      </c>
      <c r="S379" s="17">
        <v>14921</v>
      </c>
      <c r="T379" s="17">
        <v>6225</v>
      </c>
      <c r="U379" s="17">
        <v>59124</v>
      </c>
      <c r="V379" s="17">
        <v>14029</v>
      </c>
      <c r="W379" s="17">
        <v>0</v>
      </c>
      <c r="X379" s="17">
        <v>118940</v>
      </c>
      <c r="Y379" s="17">
        <v>28906</v>
      </c>
      <c r="Z379" s="17">
        <v>0</v>
      </c>
      <c r="AA379" s="17">
        <v>9252332</v>
      </c>
      <c r="AB379" s="17">
        <v>561162</v>
      </c>
    </row>
    <row r="380" spans="1:28" x14ac:dyDescent="0.3">
      <c r="A380" s="15" t="s">
        <v>753</v>
      </c>
      <c r="B380" s="14" t="s">
        <v>754</v>
      </c>
      <c r="C380" s="14">
        <v>1</v>
      </c>
      <c r="D380" s="14">
        <v>0</v>
      </c>
      <c r="E380" s="17">
        <v>14111701</v>
      </c>
      <c r="F380" s="17">
        <v>0</v>
      </c>
      <c r="G380" s="17">
        <v>344880</v>
      </c>
      <c r="H380" s="17">
        <v>0</v>
      </c>
      <c r="I380" s="17">
        <v>2252317</v>
      </c>
      <c r="J380" s="17">
        <v>2629949</v>
      </c>
      <c r="K380" s="17">
        <v>0</v>
      </c>
      <c r="L380" s="17">
        <v>0</v>
      </c>
      <c r="M380" s="17">
        <v>0</v>
      </c>
      <c r="N380" s="17">
        <v>0</v>
      </c>
      <c r="O380" s="17">
        <v>0</v>
      </c>
      <c r="P380" s="17">
        <v>1731034</v>
      </c>
      <c r="Q380" s="17">
        <v>452354</v>
      </c>
      <c r="R380" s="17">
        <v>765742</v>
      </c>
      <c r="S380" s="17">
        <v>48775</v>
      </c>
      <c r="T380" s="17">
        <v>20350</v>
      </c>
      <c r="U380" s="17">
        <v>181216</v>
      </c>
      <c r="V380" s="17">
        <v>53108</v>
      </c>
      <c r="W380" s="17">
        <v>0</v>
      </c>
      <c r="X380" s="17">
        <v>332580</v>
      </c>
      <c r="Y380" s="17">
        <v>0</v>
      </c>
      <c r="Z380" s="17">
        <v>0</v>
      </c>
      <c r="AA380" s="17">
        <v>22924006</v>
      </c>
      <c r="AB380" s="17">
        <v>0</v>
      </c>
    </row>
    <row r="381" spans="1:28" x14ac:dyDescent="0.3">
      <c r="A381" s="15" t="s">
        <v>755</v>
      </c>
      <c r="B381" s="14" t="s">
        <v>756</v>
      </c>
      <c r="C381" s="14">
        <v>1</v>
      </c>
      <c r="D381" s="14">
        <v>0</v>
      </c>
      <c r="E381" s="17">
        <v>42201442</v>
      </c>
      <c r="F381" s="17">
        <v>0</v>
      </c>
      <c r="G381" s="17">
        <v>646971</v>
      </c>
      <c r="H381" s="17">
        <v>0</v>
      </c>
      <c r="I381" s="17">
        <v>4804828</v>
      </c>
      <c r="J381" s="17">
        <v>3677370</v>
      </c>
      <c r="K381" s="17">
        <v>0</v>
      </c>
      <c r="L381" s="17">
        <v>0</v>
      </c>
      <c r="M381" s="17">
        <v>0</v>
      </c>
      <c r="N381" s="17">
        <v>0</v>
      </c>
      <c r="O381" s="17">
        <v>0</v>
      </c>
      <c r="P381" s="17">
        <v>2806996</v>
      </c>
      <c r="Q381" s="17">
        <v>2014451</v>
      </c>
      <c r="R381" s="17">
        <v>1265814</v>
      </c>
      <c r="S381" s="17">
        <v>82825</v>
      </c>
      <c r="T381" s="17">
        <v>9767</v>
      </c>
      <c r="U381" s="17">
        <v>320783</v>
      </c>
      <c r="V381" s="17">
        <v>98479</v>
      </c>
      <c r="W381" s="17">
        <v>0</v>
      </c>
      <c r="X381" s="17">
        <v>1537228</v>
      </c>
      <c r="Y381" s="17">
        <v>0</v>
      </c>
      <c r="Z381" s="17">
        <v>0</v>
      </c>
      <c r="AA381" s="17">
        <v>59466954</v>
      </c>
      <c r="AB381" s="17">
        <v>0</v>
      </c>
    </row>
    <row r="382" spans="1:28" x14ac:dyDescent="0.3">
      <c r="A382" s="15" t="s">
        <v>757</v>
      </c>
      <c r="B382" s="14" t="s">
        <v>758</v>
      </c>
      <c r="C382" s="14">
        <v>1</v>
      </c>
      <c r="D382" s="14">
        <v>0</v>
      </c>
      <c r="E382" s="17">
        <v>12386018</v>
      </c>
      <c r="F382" s="17">
        <v>0</v>
      </c>
      <c r="G382" s="17">
        <v>526970</v>
      </c>
      <c r="H382" s="17">
        <v>0</v>
      </c>
      <c r="I382" s="17">
        <v>2914740</v>
      </c>
      <c r="J382" s="17">
        <v>1954504</v>
      </c>
      <c r="K382" s="17">
        <v>0</v>
      </c>
      <c r="L382" s="17">
        <v>0</v>
      </c>
      <c r="M382" s="17">
        <v>0</v>
      </c>
      <c r="N382" s="17">
        <v>0</v>
      </c>
      <c r="O382" s="17">
        <v>0</v>
      </c>
      <c r="P382" s="17">
        <v>1563211</v>
      </c>
      <c r="Q382" s="17">
        <v>680803</v>
      </c>
      <c r="R382" s="17">
        <v>242289</v>
      </c>
      <c r="S382" s="17">
        <v>50213</v>
      </c>
      <c r="T382" s="17">
        <v>20950</v>
      </c>
      <c r="U382" s="17">
        <v>174343</v>
      </c>
      <c r="V382" s="17">
        <v>48590</v>
      </c>
      <c r="W382" s="17">
        <v>0</v>
      </c>
      <c r="X382" s="17">
        <v>307800</v>
      </c>
      <c r="Y382" s="17">
        <v>0</v>
      </c>
      <c r="Z382" s="17">
        <v>0</v>
      </c>
      <c r="AA382" s="17">
        <v>20870431</v>
      </c>
      <c r="AB382" s="17">
        <v>0</v>
      </c>
    </row>
    <row r="383" spans="1:28" x14ac:dyDescent="0.3">
      <c r="A383" s="15" t="s">
        <v>759</v>
      </c>
      <c r="B383" s="14" t="s">
        <v>760</v>
      </c>
      <c r="C383" s="14">
        <v>1</v>
      </c>
      <c r="D383" s="14">
        <v>0</v>
      </c>
      <c r="E383" s="17">
        <v>7506875</v>
      </c>
      <c r="F383" s="17">
        <v>0</v>
      </c>
      <c r="G383" s="17">
        <v>317551</v>
      </c>
      <c r="H383" s="17">
        <v>0</v>
      </c>
      <c r="I383" s="17">
        <v>1225897</v>
      </c>
      <c r="J383" s="17">
        <v>1199786</v>
      </c>
      <c r="K383" s="17">
        <v>0</v>
      </c>
      <c r="L383" s="17">
        <v>0</v>
      </c>
      <c r="M383" s="17">
        <v>0</v>
      </c>
      <c r="N383" s="17">
        <v>0</v>
      </c>
      <c r="O383" s="17">
        <v>0</v>
      </c>
      <c r="P383" s="17">
        <v>898368</v>
      </c>
      <c r="Q383" s="17">
        <v>448248</v>
      </c>
      <c r="R383" s="17">
        <v>177211</v>
      </c>
      <c r="S383" s="17">
        <v>17767</v>
      </c>
      <c r="T383" s="17">
        <v>7412</v>
      </c>
      <c r="U383" s="17">
        <v>68794</v>
      </c>
      <c r="V383" s="17">
        <v>20751</v>
      </c>
      <c r="W383" s="17">
        <v>0</v>
      </c>
      <c r="X383" s="17">
        <v>170940</v>
      </c>
      <c r="Y383" s="17">
        <v>0</v>
      </c>
      <c r="Z383" s="17">
        <v>0</v>
      </c>
      <c r="AA383" s="17">
        <v>12059600</v>
      </c>
      <c r="AB383" s="17">
        <v>0</v>
      </c>
    </row>
    <row r="384" spans="1:28" x14ac:dyDescent="0.3">
      <c r="A384" s="15" t="s">
        <v>761</v>
      </c>
      <c r="B384" s="14" t="s">
        <v>762</v>
      </c>
      <c r="C384" s="14">
        <v>1</v>
      </c>
      <c r="D384" s="14">
        <v>0</v>
      </c>
      <c r="E384" s="17">
        <v>91038360</v>
      </c>
      <c r="F384" s="17">
        <v>0</v>
      </c>
      <c r="G384" s="17">
        <v>714091</v>
      </c>
      <c r="H384" s="17">
        <v>50169</v>
      </c>
      <c r="I384" s="17">
        <v>6685481</v>
      </c>
      <c r="J384" s="17">
        <v>10268449</v>
      </c>
      <c r="K384" s="17">
        <v>0</v>
      </c>
      <c r="L384" s="17">
        <v>0</v>
      </c>
      <c r="M384" s="17">
        <v>0</v>
      </c>
      <c r="N384" s="17">
        <v>0</v>
      </c>
      <c r="O384" s="17">
        <v>0</v>
      </c>
      <c r="P384" s="17">
        <v>6983597</v>
      </c>
      <c r="Q384" s="17">
        <v>5405100</v>
      </c>
      <c r="R384" s="17">
        <v>1803123</v>
      </c>
      <c r="S384" s="17">
        <v>116770</v>
      </c>
      <c r="T384" s="17">
        <v>48718</v>
      </c>
      <c r="U384" s="17">
        <v>275950</v>
      </c>
      <c r="V384" s="17">
        <v>147893</v>
      </c>
      <c r="W384" s="17">
        <v>0</v>
      </c>
      <c r="X384" s="17">
        <v>1061514</v>
      </c>
      <c r="Y384" s="17">
        <v>0</v>
      </c>
      <c r="Z384" s="17">
        <v>0</v>
      </c>
      <c r="AA384" s="17">
        <v>124599215</v>
      </c>
      <c r="AB384" s="17">
        <v>0</v>
      </c>
    </row>
    <row r="385" spans="1:28" x14ac:dyDescent="0.3">
      <c r="A385" s="15" t="s">
        <v>763</v>
      </c>
      <c r="B385" s="14" t="s">
        <v>764</v>
      </c>
      <c r="C385" s="14">
        <v>1</v>
      </c>
      <c r="D385" s="14">
        <v>0</v>
      </c>
      <c r="E385" s="17">
        <v>26682073</v>
      </c>
      <c r="F385" s="17">
        <v>0</v>
      </c>
      <c r="G385" s="17">
        <v>492317</v>
      </c>
      <c r="H385" s="17">
        <v>0</v>
      </c>
      <c r="I385" s="17">
        <v>4504736</v>
      </c>
      <c r="J385" s="17">
        <v>4317585</v>
      </c>
      <c r="K385" s="17">
        <v>798939</v>
      </c>
      <c r="L385" s="17">
        <v>0</v>
      </c>
      <c r="M385" s="17">
        <v>0</v>
      </c>
      <c r="N385" s="17">
        <v>0</v>
      </c>
      <c r="O385" s="17">
        <v>0</v>
      </c>
      <c r="P385" s="17">
        <v>2157894</v>
      </c>
      <c r="Q385" s="17">
        <v>1746855</v>
      </c>
      <c r="R385" s="17">
        <v>1677046</v>
      </c>
      <c r="S385" s="17">
        <v>52850</v>
      </c>
      <c r="T385" s="17">
        <v>22050</v>
      </c>
      <c r="U385" s="17">
        <v>213428</v>
      </c>
      <c r="V385" s="17">
        <v>59679</v>
      </c>
      <c r="W385" s="17">
        <v>0</v>
      </c>
      <c r="X385" s="17">
        <v>331118</v>
      </c>
      <c r="Y385" s="17">
        <v>0</v>
      </c>
      <c r="Z385" s="17">
        <v>0</v>
      </c>
      <c r="AA385" s="17">
        <v>43056570</v>
      </c>
      <c r="AB385" s="17">
        <v>0</v>
      </c>
    </row>
    <row r="386" spans="1:28" x14ac:dyDescent="0.3">
      <c r="A386" s="15" t="s">
        <v>765</v>
      </c>
      <c r="B386" s="14" t="s">
        <v>766</v>
      </c>
      <c r="C386" s="14">
        <v>1</v>
      </c>
      <c r="D386" s="14">
        <v>0</v>
      </c>
      <c r="E386" s="17">
        <v>35097537</v>
      </c>
      <c r="F386" s="17">
        <v>0</v>
      </c>
      <c r="G386" s="17">
        <v>1602240</v>
      </c>
      <c r="H386" s="17">
        <v>0</v>
      </c>
      <c r="I386" s="17">
        <v>8591377</v>
      </c>
      <c r="J386" s="17">
        <v>4302464</v>
      </c>
      <c r="K386" s="17">
        <v>848230</v>
      </c>
      <c r="L386" s="17">
        <v>0</v>
      </c>
      <c r="M386" s="17">
        <v>0</v>
      </c>
      <c r="N386" s="17">
        <v>0</v>
      </c>
      <c r="O386" s="17">
        <v>0</v>
      </c>
      <c r="P386" s="17">
        <v>2945296</v>
      </c>
      <c r="Q386" s="17">
        <v>2196779</v>
      </c>
      <c r="R386" s="17">
        <v>1009818</v>
      </c>
      <c r="S386" s="17">
        <v>182022</v>
      </c>
      <c r="T386" s="17">
        <v>75943</v>
      </c>
      <c r="U386" s="17">
        <v>485048</v>
      </c>
      <c r="V386" s="17">
        <v>179668</v>
      </c>
      <c r="W386" s="17">
        <v>0</v>
      </c>
      <c r="X386" s="17">
        <v>2661120</v>
      </c>
      <c r="Y386" s="17">
        <v>0</v>
      </c>
      <c r="Z386" s="17">
        <v>0</v>
      </c>
      <c r="AA386" s="17">
        <v>60177542</v>
      </c>
      <c r="AB386" s="17">
        <v>0</v>
      </c>
    </row>
    <row r="387" spans="1:28" x14ac:dyDescent="0.3">
      <c r="A387" s="15" t="s">
        <v>767</v>
      </c>
      <c r="B387" s="14" t="s">
        <v>768</v>
      </c>
      <c r="C387" s="14">
        <v>1</v>
      </c>
      <c r="D387" s="14">
        <v>1</v>
      </c>
      <c r="E387" s="17">
        <v>1417922</v>
      </c>
      <c r="F387" s="17">
        <v>0</v>
      </c>
      <c r="G387" s="17">
        <v>70000</v>
      </c>
      <c r="H387" s="17">
        <v>0</v>
      </c>
      <c r="I387" s="17">
        <v>3849319</v>
      </c>
      <c r="J387" s="17">
        <v>0</v>
      </c>
      <c r="K387" s="17">
        <v>0</v>
      </c>
      <c r="L387" s="17">
        <v>0</v>
      </c>
      <c r="M387" s="17">
        <v>0</v>
      </c>
      <c r="N387" s="17">
        <v>0</v>
      </c>
      <c r="O387" s="17">
        <v>0</v>
      </c>
      <c r="P387" s="17">
        <v>18370</v>
      </c>
      <c r="Q387" s="17">
        <v>8555</v>
      </c>
      <c r="R387" s="17">
        <v>18455</v>
      </c>
      <c r="S387" s="17">
        <v>88500</v>
      </c>
      <c r="T387" s="17">
        <v>14829</v>
      </c>
      <c r="U387" s="17">
        <v>631360</v>
      </c>
      <c r="V387" s="17">
        <v>0</v>
      </c>
      <c r="W387" s="17">
        <v>0</v>
      </c>
      <c r="X387" s="17">
        <v>1347024</v>
      </c>
      <c r="Y387" s="17">
        <v>10401</v>
      </c>
      <c r="Z387" s="17">
        <v>0</v>
      </c>
      <c r="AA387" s="17">
        <v>7474735</v>
      </c>
      <c r="AB387" s="17">
        <v>0</v>
      </c>
    </row>
    <row r="388" spans="1:28" x14ac:dyDescent="0.3">
      <c r="A388" s="15" t="s">
        <v>769</v>
      </c>
      <c r="B388" s="14" t="s">
        <v>770</v>
      </c>
      <c r="C388" s="14">
        <v>1</v>
      </c>
      <c r="D388" s="14">
        <v>0</v>
      </c>
      <c r="E388" s="17">
        <v>29072776</v>
      </c>
      <c r="F388" s="17">
        <v>0</v>
      </c>
      <c r="G388" s="17">
        <v>536651</v>
      </c>
      <c r="H388" s="17">
        <v>0</v>
      </c>
      <c r="I388" s="17">
        <v>3333162</v>
      </c>
      <c r="J388" s="17">
        <v>2530971</v>
      </c>
      <c r="K388" s="17">
        <v>0</v>
      </c>
      <c r="L388" s="17">
        <v>0</v>
      </c>
      <c r="M388" s="17">
        <v>0</v>
      </c>
      <c r="N388" s="17">
        <v>0</v>
      </c>
      <c r="O388" s="17">
        <v>0</v>
      </c>
      <c r="P388" s="17">
        <v>2317924</v>
      </c>
      <c r="Q388" s="17">
        <v>646746</v>
      </c>
      <c r="R388" s="17">
        <v>652396</v>
      </c>
      <c r="S388" s="17">
        <v>21732</v>
      </c>
      <c r="T388" s="17">
        <v>13227</v>
      </c>
      <c r="U388" s="17">
        <v>251233</v>
      </c>
      <c r="V388" s="17">
        <v>71603</v>
      </c>
      <c r="W388" s="17">
        <v>0</v>
      </c>
      <c r="X388" s="17">
        <v>1471472</v>
      </c>
      <c r="Y388" s="17">
        <v>0</v>
      </c>
      <c r="Z388" s="17">
        <v>0</v>
      </c>
      <c r="AA388" s="17">
        <v>40919893</v>
      </c>
      <c r="AB388" s="17">
        <v>0</v>
      </c>
    </row>
    <row r="389" spans="1:28" x14ac:dyDescent="0.3">
      <c r="A389" s="15" t="s">
        <v>771</v>
      </c>
      <c r="B389" s="14" t="s">
        <v>772</v>
      </c>
      <c r="C389" s="14">
        <v>1</v>
      </c>
      <c r="D389" s="14">
        <v>0</v>
      </c>
      <c r="E389" s="17">
        <v>131298522</v>
      </c>
      <c r="F389" s="17">
        <v>0</v>
      </c>
      <c r="G389" s="17">
        <v>3600531</v>
      </c>
      <c r="H389" s="17">
        <v>0</v>
      </c>
      <c r="I389" s="17">
        <v>9870880</v>
      </c>
      <c r="J389" s="17">
        <v>9447351</v>
      </c>
      <c r="K389" s="17">
        <v>0</v>
      </c>
      <c r="L389" s="17">
        <v>0</v>
      </c>
      <c r="M389" s="17">
        <v>510638</v>
      </c>
      <c r="N389" s="17">
        <v>6695128</v>
      </c>
      <c r="O389" s="17">
        <v>3791761</v>
      </c>
      <c r="P389" s="17">
        <v>0</v>
      </c>
      <c r="Q389" s="17">
        <v>4265936</v>
      </c>
      <c r="R389" s="17">
        <v>4064628</v>
      </c>
      <c r="S389" s="17">
        <v>166563</v>
      </c>
      <c r="T389" s="17">
        <v>69493</v>
      </c>
      <c r="U389" s="17">
        <v>659332</v>
      </c>
      <c r="V389" s="17">
        <v>210421</v>
      </c>
      <c r="W389" s="17">
        <v>0</v>
      </c>
      <c r="X389" s="17">
        <v>5712815</v>
      </c>
      <c r="Y389" s="17">
        <v>0</v>
      </c>
      <c r="Z389" s="17">
        <v>0</v>
      </c>
      <c r="AA389" s="17">
        <v>180363999</v>
      </c>
      <c r="AB389" s="17">
        <v>2194102</v>
      </c>
    </row>
    <row r="390" spans="1:28" x14ac:dyDescent="0.3">
      <c r="A390" s="15" t="s">
        <v>773</v>
      </c>
      <c r="B390" s="14" t="s">
        <v>774</v>
      </c>
      <c r="C390" s="14">
        <v>1</v>
      </c>
      <c r="D390" s="14">
        <v>0</v>
      </c>
      <c r="E390" s="17">
        <v>34689392</v>
      </c>
      <c r="F390" s="17">
        <v>0</v>
      </c>
      <c r="G390" s="17">
        <v>343745</v>
      </c>
      <c r="H390" s="17">
        <v>0</v>
      </c>
      <c r="I390" s="17">
        <v>1950980</v>
      </c>
      <c r="J390" s="17">
        <v>4144848</v>
      </c>
      <c r="K390" s="17">
        <v>0</v>
      </c>
      <c r="L390" s="17">
        <v>0</v>
      </c>
      <c r="M390" s="17">
        <v>0</v>
      </c>
      <c r="N390" s="17">
        <v>0</v>
      </c>
      <c r="O390" s="17">
        <v>0</v>
      </c>
      <c r="P390" s="17">
        <v>1971657</v>
      </c>
      <c r="Q390" s="17">
        <v>1624830</v>
      </c>
      <c r="R390" s="17">
        <v>787150</v>
      </c>
      <c r="S390" s="17">
        <v>39922</v>
      </c>
      <c r="T390" s="17">
        <v>16421</v>
      </c>
      <c r="U390" s="17">
        <v>147664</v>
      </c>
      <c r="V390" s="17">
        <v>50047</v>
      </c>
      <c r="W390" s="17">
        <v>0</v>
      </c>
      <c r="X390" s="17">
        <v>562455</v>
      </c>
      <c r="Y390" s="17">
        <v>0</v>
      </c>
      <c r="Z390" s="17">
        <v>0</v>
      </c>
      <c r="AA390" s="17">
        <v>46329111</v>
      </c>
      <c r="AB390" s="17">
        <v>0</v>
      </c>
    </row>
    <row r="391" spans="1:28" x14ac:dyDescent="0.3">
      <c r="A391" s="15" t="s">
        <v>775</v>
      </c>
      <c r="B391" s="14" t="s">
        <v>776</v>
      </c>
      <c r="C391" s="14">
        <v>1</v>
      </c>
      <c r="D391" s="14">
        <v>0</v>
      </c>
      <c r="E391" s="17">
        <v>621374</v>
      </c>
      <c r="F391" s="17">
        <v>0</v>
      </c>
      <c r="G391" s="17">
        <v>50000</v>
      </c>
      <c r="H391" s="17">
        <v>0</v>
      </c>
      <c r="I391" s="17">
        <v>41532</v>
      </c>
      <c r="J391" s="17">
        <v>64204</v>
      </c>
      <c r="K391" s="17">
        <v>0</v>
      </c>
      <c r="L391" s="17">
        <v>0</v>
      </c>
      <c r="M391" s="17">
        <v>0</v>
      </c>
      <c r="N391" s="17">
        <v>0</v>
      </c>
      <c r="O391" s="17">
        <v>0</v>
      </c>
      <c r="P391" s="17">
        <v>235955</v>
      </c>
      <c r="Q391" s="17">
        <v>22920</v>
      </c>
      <c r="R391" s="17">
        <v>1498</v>
      </c>
      <c r="S391" s="17">
        <v>5558</v>
      </c>
      <c r="T391" s="17">
        <v>2318</v>
      </c>
      <c r="U391" s="17">
        <v>15437</v>
      </c>
      <c r="V391" s="17">
        <v>0</v>
      </c>
      <c r="W391" s="17">
        <v>0</v>
      </c>
      <c r="X391" s="17">
        <v>0</v>
      </c>
      <c r="Y391" s="17">
        <v>0</v>
      </c>
      <c r="Z391" s="17">
        <v>0</v>
      </c>
      <c r="AA391" s="17">
        <v>1060796</v>
      </c>
      <c r="AB391" s="17">
        <v>0</v>
      </c>
    </row>
    <row r="392" spans="1:28" x14ac:dyDescent="0.3">
      <c r="A392" s="15" t="s">
        <v>777</v>
      </c>
      <c r="B392" s="14" t="s">
        <v>778</v>
      </c>
      <c r="C392" s="14">
        <v>1</v>
      </c>
      <c r="D392" s="14">
        <v>0</v>
      </c>
      <c r="E392" s="17">
        <v>16788314</v>
      </c>
      <c r="F392" s="17">
        <v>0</v>
      </c>
      <c r="G392" s="17">
        <v>780717</v>
      </c>
      <c r="H392" s="17">
        <v>0</v>
      </c>
      <c r="I392" s="17">
        <v>3310314</v>
      </c>
      <c r="J392" s="17">
        <v>3838335</v>
      </c>
      <c r="K392" s="17">
        <v>0</v>
      </c>
      <c r="L392" s="17">
        <v>0</v>
      </c>
      <c r="M392" s="17">
        <v>0</v>
      </c>
      <c r="N392" s="17">
        <v>0</v>
      </c>
      <c r="O392" s="17">
        <v>0</v>
      </c>
      <c r="P392" s="17">
        <v>1640919</v>
      </c>
      <c r="Q392" s="17">
        <v>1126250</v>
      </c>
      <c r="R392" s="17">
        <v>309007</v>
      </c>
      <c r="S392" s="17">
        <v>57703</v>
      </c>
      <c r="T392" s="17">
        <v>24075</v>
      </c>
      <c r="U392" s="17">
        <v>210807</v>
      </c>
      <c r="V392" s="17">
        <v>51923</v>
      </c>
      <c r="W392" s="17">
        <v>0</v>
      </c>
      <c r="X392" s="17">
        <v>415800</v>
      </c>
      <c r="Y392" s="17">
        <v>10949</v>
      </c>
      <c r="Z392" s="17">
        <v>0</v>
      </c>
      <c r="AA392" s="17">
        <v>28565113</v>
      </c>
      <c r="AB392" s="17">
        <v>0</v>
      </c>
    </row>
    <row r="393" spans="1:28" x14ac:dyDescent="0.3">
      <c r="A393" s="15" t="s">
        <v>779</v>
      </c>
      <c r="B393" s="14" t="s">
        <v>780</v>
      </c>
      <c r="C393" s="14">
        <v>1</v>
      </c>
      <c r="D393" s="14">
        <v>0</v>
      </c>
      <c r="E393" s="17">
        <v>4708609</v>
      </c>
      <c r="F393" s="17">
        <v>0</v>
      </c>
      <c r="G393" s="17">
        <v>426016</v>
      </c>
      <c r="H393" s="17">
        <v>0</v>
      </c>
      <c r="I393" s="17">
        <v>999726</v>
      </c>
      <c r="J393" s="17">
        <v>276015</v>
      </c>
      <c r="K393" s="17">
        <v>0</v>
      </c>
      <c r="L393" s="17">
        <v>0</v>
      </c>
      <c r="M393" s="17">
        <v>0</v>
      </c>
      <c r="N393" s="17">
        <v>0</v>
      </c>
      <c r="O393" s="17">
        <v>0</v>
      </c>
      <c r="P393" s="17">
        <v>675641</v>
      </c>
      <c r="Q393" s="17">
        <v>14607</v>
      </c>
      <c r="R393" s="17">
        <v>61344</v>
      </c>
      <c r="S393" s="17">
        <v>7071</v>
      </c>
      <c r="T393" s="17">
        <v>2950</v>
      </c>
      <c r="U393" s="17">
        <v>42872</v>
      </c>
      <c r="V393" s="17">
        <v>5952</v>
      </c>
      <c r="W393" s="17">
        <v>0</v>
      </c>
      <c r="X393" s="17">
        <v>108000</v>
      </c>
      <c r="Y393" s="17">
        <v>16330</v>
      </c>
      <c r="Z393" s="17">
        <v>0</v>
      </c>
      <c r="AA393" s="17">
        <v>7345133</v>
      </c>
      <c r="AB393" s="17">
        <v>0</v>
      </c>
    </row>
    <row r="394" spans="1:28" x14ac:dyDescent="0.3">
      <c r="A394" s="15" t="s">
        <v>781</v>
      </c>
      <c r="B394" s="14" t="s">
        <v>782</v>
      </c>
      <c r="C394" s="14">
        <v>1</v>
      </c>
      <c r="D394" s="14">
        <v>0</v>
      </c>
      <c r="E394" s="17">
        <v>3858313</v>
      </c>
      <c r="F394" s="17">
        <v>0</v>
      </c>
      <c r="G394" s="17">
        <v>281467</v>
      </c>
      <c r="H394" s="17">
        <v>0</v>
      </c>
      <c r="I394" s="17">
        <v>591230</v>
      </c>
      <c r="J394" s="17">
        <v>562593</v>
      </c>
      <c r="K394" s="17">
        <v>0</v>
      </c>
      <c r="L394" s="17">
        <v>0</v>
      </c>
      <c r="M394" s="17">
        <v>0</v>
      </c>
      <c r="N394" s="17">
        <v>0</v>
      </c>
      <c r="O394" s="17">
        <v>0</v>
      </c>
      <c r="P394" s="17">
        <v>756900</v>
      </c>
      <c r="Q394" s="17">
        <v>175442</v>
      </c>
      <c r="R394" s="17">
        <v>233842</v>
      </c>
      <c r="S394" s="17">
        <v>11400</v>
      </c>
      <c r="T394" s="17">
        <v>4346</v>
      </c>
      <c r="U394" s="17">
        <v>19854</v>
      </c>
      <c r="V394" s="17">
        <v>11308</v>
      </c>
      <c r="W394" s="17">
        <v>0</v>
      </c>
      <c r="X394" s="17">
        <v>176903</v>
      </c>
      <c r="Y394" s="17">
        <v>0</v>
      </c>
      <c r="Z394" s="17">
        <v>0</v>
      </c>
      <c r="AA394" s="17">
        <v>6683598</v>
      </c>
      <c r="AB394" s="17">
        <v>0</v>
      </c>
    </row>
    <row r="395" spans="1:28" x14ac:dyDescent="0.3">
      <c r="A395" s="15" t="s">
        <v>783</v>
      </c>
      <c r="B395" s="14" t="s">
        <v>784</v>
      </c>
      <c r="C395" s="14">
        <v>1</v>
      </c>
      <c r="D395" s="14">
        <v>0</v>
      </c>
      <c r="E395" s="17">
        <v>22307559</v>
      </c>
      <c r="F395" s="17">
        <v>0</v>
      </c>
      <c r="G395" s="17">
        <v>256623</v>
      </c>
      <c r="H395" s="17">
        <v>0</v>
      </c>
      <c r="I395" s="17">
        <v>1715102</v>
      </c>
      <c r="J395" s="17">
        <v>1905177</v>
      </c>
      <c r="K395" s="17">
        <v>0</v>
      </c>
      <c r="L395" s="17">
        <v>0</v>
      </c>
      <c r="M395" s="17">
        <v>0</v>
      </c>
      <c r="N395" s="17">
        <v>0</v>
      </c>
      <c r="O395" s="17">
        <v>0</v>
      </c>
      <c r="P395" s="17">
        <v>944517</v>
      </c>
      <c r="Q395" s="17">
        <v>240115</v>
      </c>
      <c r="R395" s="17">
        <v>1042828</v>
      </c>
      <c r="S395" s="17">
        <v>26215</v>
      </c>
      <c r="T395" s="17">
        <v>10937</v>
      </c>
      <c r="U395" s="17">
        <v>103278</v>
      </c>
      <c r="V395" s="17">
        <v>35151</v>
      </c>
      <c r="W395" s="17">
        <v>0</v>
      </c>
      <c r="X395" s="17">
        <v>410717</v>
      </c>
      <c r="Y395" s="17">
        <v>0</v>
      </c>
      <c r="Z395" s="17">
        <v>0</v>
      </c>
      <c r="AA395" s="17">
        <v>28998219</v>
      </c>
      <c r="AB395" s="17">
        <v>0</v>
      </c>
    </row>
    <row r="396" spans="1:28" x14ac:dyDescent="0.3">
      <c r="A396" s="15" t="s">
        <v>785</v>
      </c>
      <c r="B396" s="14" t="s">
        <v>786</v>
      </c>
      <c r="C396" s="14">
        <v>0</v>
      </c>
      <c r="D396" s="14">
        <v>0</v>
      </c>
      <c r="E396" s="17">
        <v>8138171</v>
      </c>
      <c r="F396" s="17">
        <v>0</v>
      </c>
      <c r="G396" s="17">
        <v>101659</v>
      </c>
      <c r="H396" s="17">
        <v>0</v>
      </c>
      <c r="I396" s="17">
        <v>1093427</v>
      </c>
      <c r="J396" s="17">
        <v>3074980</v>
      </c>
      <c r="K396" s="17">
        <v>0</v>
      </c>
      <c r="L396" s="17">
        <v>0</v>
      </c>
      <c r="M396" s="17">
        <v>0</v>
      </c>
      <c r="N396" s="17">
        <v>0</v>
      </c>
      <c r="O396" s="17">
        <v>0</v>
      </c>
      <c r="P396" s="17">
        <v>949006</v>
      </c>
      <c r="Q396" s="17">
        <v>390501</v>
      </c>
      <c r="R396" s="17">
        <v>81860</v>
      </c>
      <c r="S396" s="17">
        <v>10291</v>
      </c>
      <c r="T396" s="17">
        <v>4294</v>
      </c>
      <c r="U396" s="17">
        <v>40892</v>
      </c>
      <c r="V396" s="17">
        <v>12785</v>
      </c>
      <c r="W396" s="17">
        <v>0</v>
      </c>
      <c r="X396" s="17">
        <v>86793</v>
      </c>
      <c r="Y396" s="17">
        <v>0</v>
      </c>
      <c r="Z396" s="17">
        <v>0</v>
      </c>
      <c r="AA396" s="17">
        <v>13984659</v>
      </c>
      <c r="AB396" s="17">
        <v>0</v>
      </c>
    </row>
    <row r="397" spans="1:28" x14ac:dyDescent="0.3">
      <c r="A397" s="15" t="s">
        <v>787</v>
      </c>
      <c r="B397" s="14" t="s">
        <v>788</v>
      </c>
      <c r="C397" s="14">
        <v>1</v>
      </c>
      <c r="D397" s="14">
        <v>0</v>
      </c>
      <c r="E397" s="17">
        <v>10941047</v>
      </c>
      <c r="F397" s="17">
        <v>0</v>
      </c>
      <c r="G397" s="17">
        <v>129497</v>
      </c>
      <c r="H397" s="17">
        <v>0</v>
      </c>
      <c r="I397" s="17">
        <v>1462198</v>
      </c>
      <c r="J397" s="17">
        <v>2804135</v>
      </c>
      <c r="K397" s="17">
        <v>0</v>
      </c>
      <c r="L397" s="17">
        <v>0</v>
      </c>
      <c r="M397" s="17">
        <v>0</v>
      </c>
      <c r="N397" s="17">
        <v>0</v>
      </c>
      <c r="O397" s="17">
        <v>0</v>
      </c>
      <c r="P397" s="17">
        <v>1283003</v>
      </c>
      <c r="Q397" s="17">
        <v>175233</v>
      </c>
      <c r="R397" s="17">
        <v>321613</v>
      </c>
      <c r="S397" s="17">
        <v>13977</v>
      </c>
      <c r="T397" s="17">
        <v>5831</v>
      </c>
      <c r="U397" s="17">
        <v>54988</v>
      </c>
      <c r="V397" s="17">
        <v>18425</v>
      </c>
      <c r="W397" s="17">
        <v>0</v>
      </c>
      <c r="X397" s="17">
        <v>151148</v>
      </c>
      <c r="Y397" s="17">
        <v>0</v>
      </c>
      <c r="Z397" s="17">
        <v>0</v>
      </c>
      <c r="AA397" s="17">
        <v>17361095</v>
      </c>
      <c r="AB397" s="17">
        <v>0</v>
      </c>
    </row>
    <row r="398" spans="1:28" x14ac:dyDescent="0.3">
      <c r="A398" s="15" t="s">
        <v>789</v>
      </c>
      <c r="B398" s="14" t="s">
        <v>790</v>
      </c>
      <c r="C398" s="14">
        <v>1</v>
      </c>
      <c r="D398" s="14">
        <v>0</v>
      </c>
      <c r="E398" s="17">
        <v>18539370</v>
      </c>
      <c r="F398" s="17">
        <v>0</v>
      </c>
      <c r="G398" s="17">
        <v>198267</v>
      </c>
      <c r="H398" s="17">
        <v>0</v>
      </c>
      <c r="I398" s="17">
        <v>1946364</v>
      </c>
      <c r="J398" s="17">
        <v>3965247</v>
      </c>
      <c r="K398" s="17">
        <v>0</v>
      </c>
      <c r="L398" s="17">
        <v>0</v>
      </c>
      <c r="M398" s="17">
        <v>0</v>
      </c>
      <c r="N398" s="17">
        <v>0</v>
      </c>
      <c r="O398" s="17">
        <v>0</v>
      </c>
      <c r="P398" s="17">
        <v>1876611</v>
      </c>
      <c r="Q398" s="17">
        <v>377087</v>
      </c>
      <c r="R398" s="17">
        <v>751885</v>
      </c>
      <c r="S398" s="17">
        <v>21362</v>
      </c>
      <c r="T398" s="17">
        <v>8912</v>
      </c>
      <c r="U398" s="17">
        <v>45560</v>
      </c>
      <c r="V398" s="17">
        <v>26625</v>
      </c>
      <c r="W398" s="17">
        <v>0</v>
      </c>
      <c r="X398" s="17">
        <v>266457</v>
      </c>
      <c r="Y398" s="17">
        <v>0</v>
      </c>
      <c r="Z398" s="17">
        <v>0</v>
      </c>
      <c r="AA398" s="17">
        <v>28023747</v>
      </c>
      <c r="AB398" s="17">
        <v>0</v>
      </c>
    </row>
    <row r="399" spans="1:28" x14ac:dyDescent="0.3">
      <c r="A399" s="15" t="s">
        <v>791</v>
      </c>
      <c r="B399" s="14" t="s">
        <v>792</v>
      </c>
      <c r="C399" s="14">
        <v>1</v>
      </c>
      <c r="D399" s="14">
        <v>0</v>
      </c>
      <c r="E399" s="17">
        <v>6674631</v>
      </c>
      <c r="F399" s="17">
        <v>0</v>
      </c>
      <c r="G399" s="17">
        <v>80523</v>
      </c>
      <c r="H399" s="17">
        <v>0</v>
      </c>
      <c r="I399" s="17">
        <v>694545</v>
      </c>
      <c r="J399" s="17">
        <v>1516154</v>
      </c>
      <c r="K399" s="17">
        <v>0</v>
      </c>
      <c r="L399" s="17">
        <v>0</v>
      </c>
      <c r="M399" s="17">
        <v>0</v>
      </c>
      <c r="N399" s="17">
        <v>0</v>
      </c>
      <c r="O399" s="17">
        <v>0</v>
      </c>
      <c r="P399" s="17">
        <v>699032</v>
      </c>
      <c r="Q399" s="17">
        <v>138841</v>
      </c>
      <c r="R399" s="17">
        <v>63778</v>
      </c>
      <c r="S399" s="17">
        <v>6158</v>
      </c>
      <c r="T399" s="17">
        <v>3637</v>
      </c>
      <c r="U399" s="17">
        <v>32202</v>
      </c>
      <c r="V399" s="17">
        <v>10634</v>
      </c>
      <c r="W399" s="17">
        <v>0</v>
      </c>
      <c r="X399" s="17">
        <v>616524</v>
      </c>
      <c r="Y399" s="17">
        <v>0</v>
      </c>
      <c r="Z399" s="17">
        <v>0</v>
      </c>
      <c r="AA399" s="17">
        <v>10536659</v>
      </c>
      <c r="AB399" s="17">
        <v>0</v>
      </c>
    </row>
    <row r="400" spans="1:28" x14ac:dyDescent="0.3">
      <c r="A400" s="15" t="s">
        <v>793</v>
      </c>
      <c r="B400" s="14" t="s">
        <v>794</v>
      </c>
      <c r="C400" s="14">
        <v>1</v>
      </c>
      <c r="D400" s="14">
        <v>0</v>
      </c>
      <c r="E400" s="17">
        <v>17311310</v>
      </c>
      <c r="F400" s="17">
        <v>0</v>
      </c>
      <c r="G400" s="17">
        <v>0</v>
      </c>
      <c r="H400" s="17">
        <v>0</v>
      </c>
      <c r="I400" s="17">
        <v>2047583</v>
      </c>
      <c r="J400" s="17">
        <v>2853058</v>
      </c>
      <c r="K400" s="17">
        <v>0</v>
      </c>
      <c r="L400" s="17">
        <v>0</v>
      </c>
      <c r="M400" s="17">
        <v>0</v>
      </c>
      <c r="N400" s="17">
        <v>0</v>
      </c>
      <c r="O400" s="17">
        <v>0</v>
      </c>
      <c r="P400" s="17">
        <v>1951215</v>
      </c>
      <c r="Q400" s="17">
        <v>606278</v>
      </c>
      <c r="R400" s="17">
        <v>125345</v>
      </c>
      <c r="S400" s="17">
        <v>15759</v>
      </c>
      <c r="T400" s="17">
        <v>6224</v>
      </c>
      <c r="U400" s="17">
        <v>61862</v>
      </c>
      <c r="V400" s="17">
        <v>20291</v>
      </c>
      <c r="W400" s="17">
        <v>0</v>
      </c>
      <c r="X400" s="17">
        <v>129009</v>
      </c>
      <c r="Y400" s="17">
        <v>0</v>
      </c>
      <c r="Z400" s="17">
        <v>0</v>
      </c>
      <c r="AA400" s="17">
        <v>25127934</v>
      </c>
      <c r="AB400" s="17">
        <v>0</v>
      </c>
    </row>
    <row r="401" spans="1:28" x14ac:dyDescent="0.3">
      <c r="A401" s="15" t="s">
        <v>795</v>
      </c>
      <c r="B401" s="14" t="s">
        <v>796</v>
      </c>
      <c r="C401" s="14">
        <v>1</v>
      </c>
      <c r="D401" s="14">
        <v>0</v>
      </c>
      <c r="E401" s="17">
        <v>36604834</v>
      </c>
      <c r="F401" s="17">
        <v>0</v>
      </c>
      <c r="G401" s="17">
        <v>0</v>
      </c>
      <c r="H401" s="17">
        <v>0</v>
      </c>
      <c r="I401" s="17">
        <v>3788443</v>
      </c>
      <c r="J401" s="17">
        <v>3582864</v>
      </c>
      <c r="K401" s="17">
        <v>0</v>
      </c>
      <c r="L401" s="17">
        <v>0</v>
      </c>
      <c r="M401" s="17">
        <v>0</v>
      </c>
      <c r="N401" s="17">
        <v>0</v>
      </c>
      <c r="O401" s="17">
        <v>0</v>
      </c>
      <c r="P401" s="17">
        <v>6235213</v>
      </c>
      <c r="Q401" s="17">
        <v>1201178</v>
      </c>
      <c r="R401" s="17">
        <v>0</v>
      </c>
      <c r="S401" s="17">
        <v>47547</v>
      </c>
      <c r="T401" s="17">
        <v>6939</v>
      </c>
      <c r="U401" s="17">
        <v>187158</v>
      </c>
      <c r="V401" s="17">
        <v>66519</v>
      </c>
      <c r="W401" s="17">
        <v>0</v>
      </c>
      <c r="X401" s="17">
        <v>557439</v>
      </c>
      <c r="Y401" s="17">
        <v>0</v>
      </c>
      <c r="Z401" s="17">
        <v>0</v>
      </c>
      <c r="AA401" s="17">
        <v>52278134</v>
      </c>
      <c r="AB401" s="17">
        <v>0</v>
      </c>
    </row>
    <row r="402" spans="1:28" x14ac:dyDescent="0.3">
      <c r="A402" s="15" t="s">
        <v>797</v>
      </c>
      <c r="B402" s="14" t="s">
        <v>798</v>
      </c>
      <c r="C402" s="14">
        <v>1</v>
      </c>
      <c r="D402" s="14">
        <v>0</v>
      </c>
      <c r="E402" s="17">
        <v>16823099</v>
      </c>
      <c r="F402" s="17">
        <v>0</v>
      </c>
      <c r="G402" s="17">
        <v>0</v>
      </c>
      <c r="H402" s="17">
        <v>0</v>
      </c>
      <c r="I402" s="17">
        <v>1794870</v>
      </c>
      <c r="J402" s="17">
        <v>4435399</v>
      </c>
      <c r="K402" s="17">
        <v>0</v>
      </c>
      <c r="L402" s="17">
        <v>0</v>
      </c>
      <c r="M402" s="17">
        <v>0</v>
      </c>
      <c r="N402" s="17">
        <v>0</v>
      </c>
      <c r="O402" s="17">
        <v>0</v>
      </c>
      <c r="P402" s="17">
        <v>2149795</v>
      </c>
      <c r="Q402" s="17">
        <v>403849</v>
      </c>
      <c r="R402" s="17">
        <v>0</v>
      </c>
      <c r="S402" s="17">
        <v>18006</v>
      </c>
      <c r="T402" s="17">
        <v>7512</v>
      </c>
      <c r="U402" s="17">
        <v>71881</v>
      </c>
      <c r="V402" s="17">
        <v>25366</v>
      </c>
      <c r="W402" s="17">
        <v>0</v>
      </c>
      <c r="X402" s="17">
        <v>243526</v>
      </c>
      <c r="Y402" s="17">
        <v>0</v>
      </c>
      <c r="Z402" s="17">
        <v>0</v>
      </c>
      <c r="AA402" s="17">
        <v>25973303</v>
      </c>
      <c r="AB402" s="17">
        <v>0</v>
      </c>
    </row>
    <row r="403" spans="1:28" x14ac:dyDescent="0.3">
      <c r="A403" s="15" t="s">
        <v>799</v>
      </c>
      <c r="B403" s="14" t="s">
        <v>800</v>
      </c>
      <c r="C403" s="14">
        <v>1</v>
      </c>
      <c r="D403" s="14">
        <v>0</v>
      </c>
      <c r="E403" s="17">
        <v>33532722</v>
      </c>
      <c r="F403" s="17">
        <v>0</v>
      </c>
      <c r="G403" s="17">
        <v>0</v>
      </c>
      <c r="H403" s="17">
        <v>0</v>
      </c>
      <c r="I403" s="17">
        <v>5534266</v>
      </c>
      <c r="J403" s="17">
        <v>2274726</v>
      </c>
      <c r="K403" s="17">
        <v>0</v>
      </c>
      <c r="L403" s="17">
        <v>0</v>
      </c>
      <c r="M403" s="17">
        <v>0</v>
      </c>
      <c r="N403" s="17">
        <v>0</v>
      </c>
      <c r="O403" s="17">
        <v>0</v>
      </c>
      <c r="P403" s="17">
        <v>4440460</v>
      </c>
      <c r="Q403" s="17">
        <v>1894105</v>
      </c>
      <c r="R403" s="17">
        <v>171881</v>
      </c>
      <c r="S403" s="17">
        <v>52251</v>
      </c>
      <c r="T403" s="17">
        <v>21800</v>
      </c>
      <c r="U403" s="17">
        <v>121861</v>
      </c>
      <c r="V403" s="17">
        <v>51383</v>
      </c>
      <c r="W403" s="17">
        <v>0</v>
      </c>
      <c r="X403" s="17">
        <v>372526</v>
      </c>
      <c r="Y403" s="17">
        <v>0</v>
      </c>
      <c r="Z403" s="17">
        <v>0</v>
      </c>
      <c r="AA403" s="17">
        <v>48467981</v>
      </c>
      <c r="AB403" s="17">
        <v>0</v>
      </c>
    </row>
    <row r="404" spans="1:28" x14ac:dyDescent="0.3">
      <c r="A404" s="15" t="s">
        <v>801</v>
      </c>
      <c r="B404" s="14" t="s">
        <v>802</v>
      </c>
      <c r="C404" s="14">
        <v>1</v>
      </c>
      <c r="D404" s="14">
        <v>0</v>
      </c>
      <c r="E404" s="17">
        <v>21878943</v>
      </c>
      <c r="F404" s="17">
        <v>0</v>
      </c>
      <c r="G404" s="17">
        <v>0</v>
      </c>
      <c r="H404" s="17">
        <v>0</v>
      </c>
      <c r="I404" s="17">
        <v>3003951</v>
      </c>
      <c r="J404" s="17">
        <v>3492576</v>
      </c>
      <c r="K404" s="17">
        <v>0</v>
      </c>
      <c r="L404" s="17">
        <v>0</v>
      </c>
      <c r="M404" s="17">
        <v>0</v>
      </c>
      <c r="N404" s="17">
        <v>0</v>
      </c>
      <c r="O404" s="17">
        <v>0</v>
      </c>
      <c r="P404" s="17">
        <v>2917303</v>
      </c>
      <c r="Q404" s="17">
        <v>757576</v>
      </c>
      <c r="R404" s="17">
        <v>0</v>
      </c>
      <c r="S404" s="17">
        <v>28208</v>
      </c>
      <c r="T404" s="17">
        <v>11768</v>
      </c>
      <c r="U404" s="17">
        <v>106279</v>
      </c>
      <c r="V404" s="17">
        <v>29666</v>
      </c>
      <c r="W404" s="17">
        <v>0</v>
      </c>
      <c r="X404" s="17">
        <v>338395</v>
      </c>
      <c r="Y404" s="17">
        <v>0</v>
      </c>
      <c r="Z404" s="17">
        <v>0</v>
      </c>
      <c r="AA404" s="17">
        <v>32564665</v>
      </c>
      <c r="AB404" s="17">
        <v>0</v>
      </c>
    </row>
    <row r="405" spans="1:28" x14ac:dyDescent="0.3">
      <c r="A405" s="15" t="s">
        <v>803</v>
      </c>
      <c r="B405" s="14" t="s">
        <v>804</v>
      </c>
      <c r="C405" s="14">
        <v>1</v>
      </c>
      <c r="D405" s="14">
        <v>0</v>
      </c>
      <c r="E405" s="17">
        <v>22785345</v>
      </c>
      <c r="F405" s="17">
        <v>0</v>
      </c>
      <c r="G405" s="17">
        <v>0</v>
      </c>
      <c r="H405" s="17">
        <v>0</v>
      </c>
      <c r="I405" s="17">
        <v>3191833</v>
      </c>
      <c r="J405" s="17">
        <v>4689540</v>
      </c>
      <c r="K405" s="17">
        <v>0</v>
      </c>
      <c r="L405" s="17">
        <v>0</v>
      </c>
      <c r="M405" s="17">
        <v>0</v>
      </c>
      <c r="N405" s="17">
        <v>0</v>
      </c>
      <c r="O405" s="17">
        <v>0</v>
      </c>
      <c r="P405" s="17">
        <v>4813654</v>
      </c>
      <c r="Q405" s="17">
        <v>734607</v>
      </c>
      <c r="R405" s="17">
        <v>125511</v>
      </c>
      <c r="S405" s="17">
        <v>56460</v>
      </c>
      <c r="T405" s="17">
        <v>6224</v>
      </c>
      <c r="U405" s="17">
        <v>204422</v>
      </c>
      <c r="V405" s="17">
        <v>71327</v>
      </c>
      <c r="W405" s="17">
        <v>0</v>
      </c>
      <c r="X405" s="17">
        <v>1080343</v>
      </c>
      <c r="Y405" s="17">
        <v>0</v>
      </c>
      <c r="Z405" s="17">
        <v>0</v>
      </c>
      <c r="AA405" s="17">
        <v>37759266</v>
      </c>
      <c r="AB405" s="17">
        <v>0</v>
      </c>
    </row>
    <row r="406" spans="1:28" x14ac:dyDescent="0.3">
      <c r="A406" s="15" t="s">
        <v>805</v>
      </c>
      <c r="B406" s="14" t="s">
        <v>806</v>
      </c>
      <c r="C406" s="14">
        <v>1</v>
      </c>
      <c r="D406" s="14">
        <v>0</v>
      </c>
      <c r="E406" s="17">
        <v>11543371</v>
      </c>
      <c r="F406" s="17">
        <v>0</v>
      </c>
      <c r="G406" s="17">
        <v>0</v>
      </c>
      <c r="H406" s="17">
        <v>0</v>
      </c>
      <c r="I406" s="17">
        <v>1211448</v>
      </c>
      <c r="J406" s="17">
        <v>2612497</v>
      </c>
      <c r="K406" s="17">
        <v>0</v>
      </c>
      <c r="L406" s="17">
        <v>0</v>
      </c>
      <c r="M406" s="17">
        <v>0</v>
      </c>
      <c r="N406" s="17">
        <v>0</v>
      </c>
      <c r="O406" s="17">
        <v>0</v>
      </c>
      <c r="P406" s="17">
        <v>2058052</v>
      </c>
      <c r="Q406" s="17">
        <v>623761</v>
      </c>
      <c r="R406" s="17">
        <v>0</v>
      </c>
      <c r="S406" s="17">
        <v>13632</v>
      </c>
      <c r="T406" s="17">
        <v>5687</v>
      </c>
      <c r="U406" s="17">
        <v>51959</v>
      </c>
      <c r="V406" s="17">
        <v>17706</v>
      </c>
      <c r="W406" s="17">
        <v>0</v>
      </c>
      <c r="X406" s="17">
        <v>384691</v>
      </c>
      <c r="Y406" s="17">
        <v>0</v>
      </c>
      <c r="Z406" s="17">
        <v>0</v>
      </c>
      <c r="AA406" s="17">
        <v>18522804</v>
      </c>
      <c r="AB406" s="17">
        <v>0</v>
      </c>
    </row>
    <row r="407" spans="1:28" x14ac:dyDescent="0.3">
      <c r="A407" s="15" t="s">
        <v>807</v>
      </c>
      <c r="B407" s="14" t="s">
        <v>808</v>
      </c>
      <c r="C407" s="14">
        <v>1</v>
      </c>
      <c r="D407" s="14">
        <v>0</v>
      </c>
      <c r="E407" s="17">
        <v>11610394</v>
      </c>
      <c r="F407" s="17">
        <v>0</v>
      </c>
      <c r="G407" s="17">
        <v>250743</v>
      </c>
      <c r="H407" s="17">
        <v>0</v>
      </c>
      <c r="I407" s="17">
        <v>1300988</v>
      </c>
      <c r="J407" s="17">
        <v>496641</v>
      </c>
      <c r="K407" s="17">
        <v>0</v>
      </c>
      <c r="L407" s="17">
        <v>0</v>
      </c>
      <c r="M407" s="17">
        <v>0</v>
      </c>
      <c r="N407" s="17">
        <v>0</v>
      </c>
      <c r="O407" s="17">
        <v>0</v>
      </c>
      <c r="P407" s="17">
        <v>1211379</v>
      </c>
      <c r="Q407" s="17">
        <v>96146</v>
      </c>
      <c r="R407" s="17">
        <v>25643</v>
      </c>
      <c r="S407" s="17">
        <v>10876</v>
      </c>
      <c r="T407" s="17">
        <v>4537</v>
      </c>
      <c r="U407" s="17">
        <v>41940</v>
      </c>
      <c r="V407" s="17">
        <v>11825</v>
      </c>
      <c r="W407" s="17">
        <v>0</v>
      </c>
      <c r="X407" s="17">
        <v>155357</v>
      </c>
      <c r="Y407" s="17">
        <v>0</v>
      </c>
      <c r="Z407" s="17">
        <v>0</v>
      </c>
      <c r="AA407" s="17">
        <v>15216469</v>
      </c>
      <c r="AB407" s="17">
        <v>0</v>
      </c>
    </row>
    <row r="408" spans="1:28" x14ac:dyDescent="0.3">
      <c r="A408" s="15" t="s">
        <v>809</v>
      </c>
      <c r="B408" s="14" t="s">
        <v>810</v>
      </c>
      <c r="C408" s="14">
        <v>1</v>
      </c>
      <c r="D408" s="14">
        <v>0</v>
      </c>
      <c r="E408" s="17">
        <v>19104572</v>
      </c>
      <c r="F408" s="17">
        <v>0</v>
      </c>
      <c r="G408" s="17">
        <v>0</v>
      </c>
      <c r="H408" s="17">
        <v>0</v>
      </c>
      <c r="I408" s="17">
        <v>2423950</v>
      </c>
      <c r="J408" s="17">
        <v>4879849</v>
      </c>
      <c r="K408" s="17">
        <v>0</v>
      </c>
      <c r="L408" s="17">
        <v>0</v>
      </c>
      <c r="M408" s="17">
        <v>0</v>
      </c>
      <c r="N408" s="17">
        <v>0</v>
      </c>
      <c r="O408" s="17">
        <v>0</v>
      </c>
      <c r="P408" s="17">
        <v>2687785</v>
      </c>
      <c r="Q408" s="17">
        <v>326679</v>
      </c>
      <c r="R408" s="17">
        <v>0</v>
      </c>
      <c r="S408" s="17">
        <v>24568</v>
      </c>
      <c r="T408" s="17">
        <v>10250</v>
      </c>
      <c r="U408" s="17">
        <v>98559</v>
      </c>
      <c r="V408" s="17">
        <v>31513</v>
      </c>
      <c r="W408" s="17">
        <v>0</v>
      </c>
      <c r="X408" s="17">
        <v>224979</v>
      </c>
      <c r="Y408" s="17">
        <v>22892</v>
      </c>
      <c r="Z408" s="17">
        <v>0</v>
      </c>
      <c r="AA408" s="17">
        <v>29835596</v>
      </c>
      <c r="AB408" s="17">
        <v>0</v>
      </c>
    </row>
    <row r="409" spans="1:28" x14ac:dyDescent="0.3">
      <c r="A409" s="15" t="s">
        <v>811</v>
      </c>
      <c r="B409" s="14" t="s">
        <v>812</v>
      </c>
      <c r="C409" s="14">
        <v>1</v>
      </c>
      <c r="D409" s="14">
        <v>0</v>
      </c>
      <c r="E409" s="17">
        <v>4887262</v>
      </c>
      <c r="F409" s="17">
        <v>0</v>
      </c>
      <c r="G409" s="17">
        <v>0</v>
      </c>
      <c r="H409" s="17">
        <v>0</v>
      </c>
      <c r="I409" s="17">
        <v>734617</v>
      </c>
      <c r="J409" s="17">
        <v>925544</v>
      </c>
      <c r="K409" s="17">
        <v>97195</v>
      </c>
      <c r="L409" s="17">
        <v>0</v>
      </c>
      <c r="M409" s="17">
        <v>0</v>
      </c>
      <c r="N409" s="17">
        <v>0</v>
      </c>
      <c r="O409" s="17">
        <v>0</v>
      </c>
      <c r="P409" s="17">
        <v>689578</v>
      </c>
      <c r="Q409" s="17">
        <v>49038</v>
      </c>
      <c r="R409" s="17">
        <v>0</v>
      </c>
      <c r="S409" s="17">
        <v>4764</v>
      </c>
      <c r="T409" s="17">
        <v>1987</v>
      </c>
      <c r="U409" s="17">
        <v>18815</v>
      </c>
      <c r="V409" s="17">
        <v>5349</v>
      </c>
      <c r="W409" s="17">
        <v>0</v>
      </c>
      <c r="X409" s="17">
        <v>201940</v>
      </c>
      <c r="Y409" s="17">
        <v>0</v>
      </c>
      <c r="Z409" s="17">
        <v>0</v>
      </c>
      <c r="AA409" s="17">
        <v>7616089</v>
      </c>
      <c r="AB409" s="17">
        <v>0</v>
      </c>
    </row>
    <row r="410" spans="1:28" x14ac:dyDescent="0.3">
      <c r="A410" s="15" t="s">
        <v>813</v>
      </c>
      <c r="B410" s="14" t="s">
        <v>814</v>
      </c>
      <c r="C410" s="14">
        <v>1</v>
      </c>
      <c r="D410" s="14">
        <v>0</v>
      </c>
      <c r="E410" s="17">
        <v>5395984</v>
      </c>
      <c r="F410" s="17">
        <v>0</v>
      </c>
      <c r="G410" s="17">
        <v>0</v>
      </c>
      <c r="H410" s="17">
        <v>0</v>
      </c>
      <c r="I410" s="17">
        <v>594847</v>
      </c>
      <c r="J410" s="17">
        <v>600293</v>
      </c>
      <c r="K410" s="17">
        <v>0</v>
      </c>
      <c r="L410" s="17">
        <v>0</v>
      </c>
      <c r="M410" s="17">
        <v>0</v>
      </c>
      <c r="N410" s="17">
        <v>0</v>
      </c>
      <c r="O410" s="17">
        <v>0</v>
      </c>
      <c r="P410" s="17">
        <v>522572</v>
      </c>
      <c r="Q410" s="17">
        <v>14347</v>
      </c>
      <c r="R410" s="17">
        <v>72355</v>
      </c>
      <c r="S410" s="17">
        <v>4974</v>
      </c>
      <c r="T410" s="17">
        <v>686</v>
      </c>
      <c r="U410" s="17">
        <v>18640</v>
      </c>
      <c r="V410" s="17">
        <v>5432</v>
      </c>
      <c r="W410" s="17">
        <v>0</v>
      </c>
      <c r="X410" s="17">
        <v>66750</v>
      </c>
      <c r="Y410" s="17">
        <v>0</v>
      </c>
      <c r="Z410" s="17">
        <v>0</v>
      </c>
      <c r="AA410" s="17">
        <v>7296880</v>
      </c>
      <c r="AB410" s="17">
        <v>0</v>
      </c>
    </row>
    <row r="411" spans="1:28" x14ac:dyDescent="0.3">
      <c r="A411" s="15" t="s">
        <v>815</v>
      </c>
      <c r="B411" s="14" t="s">
        <v>816</v>
      </c>
      <c r="C411" s="14">
        <v>1</v>
      </c>
      <c r="D411" s="14">
        <v>0</v>
      </c>
      <c r="E411" s="17">
        <v>4363803</v>
      </c>
      <c r="F411" s="17">
        <v>0</v>
      </c>
      <c r="G411" s="17">
        <v>0</v>
      </c>
      <c r="H411" s="17">
        <v>0</v>
      </c>
      <c r="I411" s="17">
        <v>411097</v>
      </c>
      <c r="J411" s="17">
        <v>1407996</v>
      </c>
      <c r="K411" s="17">
        <v>0</v>
      </c>
      <c r="L411" s="17">
        <v>0</v>
      </c>
      <c r="M411" s="17">
        <v>0</v>
      </c>
      <c r="N411" s="17">
        <v>0</v>
      </c>
      <c r="O411" s="17">
        <v>0</v>
      </c>
      <c r="P411" s="17">
        <v>386703</v>
      </c>
      <c r="Q411" s="17">
        <v>17761</v>
      </c>
      <c r="R411" s="17">
        <v>95143</v>
      </c>
      <c r="S411" s="17">
        <v>4390</v>
      </c>
      <c r="T411" s="17">
        <v>1831</v>
      </c>
      <c r="U411" s="17">
        <v>17184</v>
      </c>
      <c r="V411" s="17">
        <v>5070</v>
      </c>
      <c r="W411" s="17">
        <v>0</v>
      </c>
      <c r="X411" s="17">
        <v>183500</v>
      </c>
      <c r="Y411" s="17">
        <v>0</v>
      </c>
      <c r="Z411" s="17">
        <v>0</v>
      </c>
      <c r="AA411" s="17">
        <v>6894478</v>
      </c>
      <c r="AB411" s="17">
        <v>0</v>
      </c>
    </row>
    <row r="412" spans="1:28" x14ac:dyDescent="0.3">
      <c r="A412" s="15" t="s">
        <v>817</v>
      </c>
      <c r="B412" s="14" t="s">
        <v>818</v>
      </c>
      <c r="C412" s="14">
        <v>1</v>
      </c>
      <c r="D412" s="14">
        <v>0</v>
      </c>
      <c r="E412" s="17">
        <v>3574250</v>
      </c>
      <c r="F412" s="17">
        <v>0</v>
      </c>
      <c r="G412" s="17">
        <v>0</v>
      </c>
      <c r="H412" s="17">
        <v>0</v>
      </c>
      <c r="I412" s="17">
        <v>587232</v>
      </c>
      <c r="J412" s="17">
        <v>709207</v>
      </c>
      <c r="K412" s="17">
        <v>0</v>
      </c>
      <c r="L412" s="17">
        <v>0</v>
      </c>
      <c r="M412" s="17">
        <v>0</v>
      </c>
      <c r="N412" s="17">
        <v>0</v>
      </c>
      <c r="O412" s="17">
        <v>0</v>
      </c>
      <c r="P412" s="17">
        <v>516107</v>
      </c>
      <c r="Q412" s="17">
        <v>32108</v>
      </c>
      <c r="R412" s="17">
        <v>227816</v>
      </c>
      <c r="S412" s="17">
        <v>4330</v>
      </c>
      <c r="T412" s="17">
        <v>1806</v>
      </c>
      <c r="U412" s="17">
        <v>17242</v>
      </c>
      <c r="V412" s="17">
        <v>4784</v>
      </c>
      <c r="W412" s="17">
        <v>0</v>
      </c>
      <c r="X412" s="17">
        <v>65489</v>
      </c>
      <c r="Y412" s="17">
        <v>2008</v>
      </c>
      <c r="Z412" s="17">
        <v>0</v>
      </c>
      <c r="AA412" s="17">
        <v>5742379</v>
      </c>
      <c r="AB412" s="17">
        <v>0</v>
      </c>
    </row>
    <row r="413" spans="1:28" x14ac:dyDescent="0.3">
      <c r="A413" s="15" t="s">
        <v>819</v>
      </c>
      <c r="B413" s="14" t="s">
        <v>820</v>
      </c>
      <c r="C413" s="14">
        <v>1</v>
      </c>
      <c r="D413" s="14">
        <v>0</v>
      </c>
      <c r="E413" s="17">
        <v>4303519</v>
      </c>
      <c r="F413" s="17">
        <v>0</v>
      </c>
      <c r="G413" s="17">
        <v>0</v>
      </c>
      <c r="H413" s="17">
        <v>0</v>
      </c>
      <c r="I413" s="17">
        <v>373860</v>
      </c>
      <c r="J413" s="17">
        <v>271784</v>
      </c>
      <c r="K413" s="17">
        <v>0</v>
      </c>
      <c r="L413" s="17">
        <v>0</v>
      </c>
      <c r="M413" s="17">
        <v>0</v>
      </c>
      <c r="N413" s="17">
        <v>0</v>
      </c>
      <c r="O413" s="17">
        <v>0</v>
      </c>
      <c r="P413" s="17">
        <v>386741</v>
      </c>
      <c r="Q413" s="17">
        <v>5307</v>
      </c>
      <c r="R413" s="17">
        <v>0</v>
      </c>
      <c r="S413" s="17">
        <v>5079</v>
      </c>
      <c r="T413" s="17">
        <v>2118</v>
      </c>
      <c r="U413" s="17">
        <v>19106</v>
      </c>
      <c r="V413" s="17">
        <v>4595</v>
      </c>
      <c r="W413" s="17">
        <v>0</v>
      </c>
      <c r="X413" s="17">
        <v>59175</v>
      </c>
      <c r="Y413" s="17">
        <v>0</v>
      </c>
      <c r="Z413" s="17">
        <v>0</v>
      </c>
      <c r="AA413" s="17">
        <v>5431284</v>
      </c>
      <c r="AB413" s="17">
        <v>0</v>
      </c>
    </row>
    <row r="414" spans="1:28" x14ac:dyDescent="0.3">
      <c r="A414" s="15" t="s">
        <v>821</v>
      </c>
      <c r="B414" s="14" t="s">
        <v>822</v>
      </c>
      <c r="C414" s="14">
        <v>1</v>
      </c>
      <c r="D414" s="14">
        <v>0</v>
      </c>
      <c r="E414" s="17">
        <v>4740010</v>
      </c>
      <c r="F414" s="17">
        <v>0</v>
      </c>
      <c r="G414" s="17">
        <v>0</v>
      </c>
      <c r="H414" s="17">
        <v>6052</v>
      </c>
      <c r="I414" s="17">
        <v>629781</v>
      </c>
      <c r="J414" s="17">
        <v>371488</v>
      </c>
      <c r="K414" s="17">
        <v>0</v>
      </c>
      <c r="L414" s="17">
        <v>0</v>
      </c>
      <c r="M414" s="17">
        <v>0</v>
      </c>
      <c r="N414" s="17">
        <v>0</v>
      </c>
      <c r="O414" s="17">
        <v>0</v>
      </c>
      <c r="P414" s="17">
        <v>467106</v>
      </c>
      <c r="Q414" s="17">
        <v>28096</v>
      </c>
      <c r="R414" s="17">
        <v>127574</v>
      </c>
      <c r="S414" s="17">
        <v>4494</v>
      </c>
      <c r="T414" s="17">
        <v>1433</v>
      </c>
      <c r="U414" s="17">
        <v>4698</v>
      </c>
      <c r="V414" s="17">
        <v>4952</v>
      </c>
      <c r="W414" s="17">
        <v>0</v>
      </c>
      <c r="X414" s="17">
        <v>90166</v>
      </c>
      <c r="Y414" s="17">
        <v>0</v>
      </c>
      <c r="Z414" s="17">
        <v>0</v>
      </c>
      <c r="AA414" s="17">
        <v>6475850</v>
      </c>
      <c r="AB414" s="17">
        <v>0</v>
      </c>
    </row>
    <row r="415" spans="1:28" x14ac:dyDescent="0.3">
      <c r="A415" s="15" t="s">
        <v>823</v>
      </c>
      <c r="B415" s="14" t="s">
        <v>824</v>
      </c>
      <c r="C415" s="14">
        <v>1</v>
      </c>
      <c r="D415" s="14">
        <v>0</v>
      </c>
      <c r="E415" s="17">
        <v>11485499</v>
      </c>
      <c r="F415" s="17">
        <v>0</v>
      </c>
      <c r="G415" s="17">
        <v>0</v>
      </c>
      <c r="H415" s="17">
        <v>0</v>
      </c>
      <c r="I415" s="17">
        <v>763293</v>
      </c>
      <c r="J415" s="17">
        <v>2730015</v>
      </c>
      <c r="K415" s="17">
        <v>0</v>
      </c>
      <c r="L415" s="17">
        <v>0</v>
      </c>
      <c r="M415" s="17">
        <v>0</v>
      </c>
      <c r="N415" s="17">
        <v>0</v>
      </c>
      <c r="O415" s="17">
        <v>0</v>
      </c>
      <c r="P415" s="17">
        <v>1468921</v>
      </c>
      <c r="Q415" s="17">
        <v>81401</v>
      </c>
      <c r="R415" s="17">
        <v>553730</v>
      </c>
      <c r="S415" s="17">
        <v>25032</v>
      </c>
      <c r="T415" s="17">
        <v>5972</v>
      </c>
      <c r="U415" s="17">
        <v>99025</v>
      </c>
      <c r="V415" s="17">
        <v>26488</v>
      </c>
      <c r="W415" s="17">
        <v>0</v>
      </c>
      <c r="X415" s="17">
        <v>275283</v>
      </c>
      <c r="Y415" s="17">
        <v>0</v>
      </c>
      <c r="Z415" s="17">
        <v>0</v>
      </c>
      <c r="AA415" s="17">
        <v>17514659</v>
      </c>
      <c r="AB415" s="17">
        <v>0</v>
      </c>
    </row>
    <row r="416" spans="1:28" x14ac:dyDescent="0.3">
      <c r="A416" s="15" t="s">
        <v>825</v>
      </c>
      <c r="B416" s="14" t="s">
        <v>826</v>
      </c>
      <c r="C416" s="14">
        <v>1</v>
      </c>
      <c r="D416" s="14">
        <v>0</v>
      </c>
      <c r="E416" s="17">
        <v>9934908</v>
      </c>
      <c r="F416" s="17">
        <v>0</v>
      </c>
      <c r="G416" s="17">
        <v>0</v>
      </c>
      <c r="H416" s="17">
        <v>0</v>
      </c>
      <c r="I416" s="17">
        <v>1096529</v>
      </c>
      <c r="J416" s="17">
        <v>1974560</v>
      </c>
      <c r="K416" s="17">
        <v>0</v>
      </c>
      <c r="L416" s="17">
        <v>0</v>
      </c>
      <c r="M416" s="17">
        <v>0</v>
      </c>
      <c r="N416" s="17">
        <v>0</v>
      </c>
      <c r="O416" s="17">
        <v>0</v>
      </c>
      <c r="P416" s="17">
        <v>1458086</v>
      </c>
      <c r="Q416" s="17">
        <v>45342</v>
      </c>
      <c r="R416" s="17">
        <v>48396</v>
      </c>
      <c r="S416" s="17">
        <v>13213</v>
      </c>
      <c r="T416" s="17">
        <v>5512</v>
      </c>
      <c r="U416" s="17">
        <v>45946</v>
      </c>
      <c r="V416" s="17">
        <v>16201</v>
      </c>
      <c r="W416" s="17">
        <v>0</v>
      </c>
      <c r="X416" s="17">
        <v>187200</v>
      </c>
      <c r="Y416" s="17">
        <v>0</v>
      </c>
      <c r="Z416" s="17">
        <v>0</v>
      </c>
      <c r="AA416" s="17">
        <v>14825893</v>
      </c>
      <c r="AB416" s="17">
        <v>0</v>
      </c>
    </row>
    <row r="417" spans="1:28" x14ac:dyDescent="0.3">
      <c r="A417" s="15" t="s">
        <v>827</v>
      </c>
      <c r="B417" s="14" t="s">
        <v>828</v>
      </c>
      <c r="C417" s="14">
        <v>1</v>
      </c>
      <c r="D417" s="14">
        <v>0</v>
      </c>
      <c r="E417" s="17">
        <v>4501030</v>
      </c>
      <c r="F417" s="17">
        <v>0</v>
      </c>
      <c r="G417" s="17">
        <v>0</v>
      </c>
      <c r="H417" s="17">
        <v>0</v>
      </c>
      <c r="I417" s="17">
        <v>352879</v>
      </c>
      <c r="J417" s="17">
        <v>927660</v>
      </c>
      <c r="K417" s="17">
        <v>0</v>
      </c>
      <c r="L417" s="17">
        <v>0</v>
      </c>
      <c r="M417" s="17">
        <v>0</v>
      </c>
      <c r="N417" s="17">
        <v>0</v>
      </c>
      <c r="O417" s="17">
        <v>0</v>
      </c>
      <c r="P417" s="17">
        <v>458272</v>
      </c>
      <c r="Q417" s="17">
        <v>15024</v>
      </c>
      <c r="R417" s="17">
        <v>131696</v>
      </c>
      <c r="S417" s="17">
        <v>5514</v>
      </c>
      <c r="T417" s="17">
        <v>4968</v>
      </c>
      <c r="U417" s="17">
        <v>36009</v>
      </c>
      <c r="V417" s="17">
        <v>1470</v>
      </c>
      <c r="W417" s="17">
        <v>0</v>
      </c>
      <c r="X417" s="17">
        <v>108000</v>
      </c>
      <c r="Y417" s="17">
        <v>7620</v>
      </c>
      <c r="Z417" s="17">
        <v>0</v>
      </c>
      <c r="AA417" s="17">
        <v>6550142</v>
      </c>
      <c r="AB417" s="17">
        <v>0</v>
      </c>
    </row>
    <row r="418" spans="1:28" x14ac:dyDescent="0.3">
      <c r="A418" s="15" t="s">
        <v>829</v>
      </c>
      <c r="B418" s="14" t="s">
        <v>830</v>
      </c>
      <c r="C418" s="14">
        <v>1</v>
      </c>
      <c r="D418" s="14">
        <v>0</v>
      </c>
      <c r="E418" s="17">
        <v>5322260</v>
      </c>
      <c r="F418" s="17">
        <v>0</v>
      </c>
      <c r="G418" s="17">
        <v>0</v>
      </c>
      <c r="H418" s="17">
        <v>0</v>
      </c>
      <c r="I418" s="17">
        <v>499703</v>
      </c>
      <c r="J418" s="17">
        <v>652408</v>
      </c>
      <c r="K418" s="17">
        <v>0</v>
      </c>
      <c r="L418" s="17">
        <v>0</v>
      </c>
      <c r="M418" s="17">
        <v>0</v>
      </c>
      <c r="N418" s="17">
        <v>0</v>
      </c>
      <c r="O418" s="17">
        <v>0</v>
      </c>
      <c r="P418" s="17">
        <v>619963</v>
      </c>
      <c r="Q418" s="17">
        <v>16168</v>
      </c>
      <c r="R418" s="17">
        <v>0</v>
      </c>
      <c r="S418" s="17">
        <v>5992</v>
      </c>
      <c r="T418" s="17">
        <v>1873</v>
      </c>
      <c r="U418" s="17">
        <v>22893</v>
      </c>
      <c r="V418" s="17">
        <v>5731</v>
      </c>
      <c r="W418" s="17">
        <v>0</v>
      </c>
      <c r="X418" s="17">
        <v>78810</v>
      </c>
      <c r="Y418" s="17">
        <v>0</v>
      </c>
      <c r="Z418" s="17">
        <v>0</v>
      </c>
      <c r="AA418" s="17">
        <v>7225801</v>
      </c>
      <c r="AB418" s="17">
        <v>0</v>
      </c>
    </row>
    <row r="419" spans="1:28" x14ac:dyDescent="0.3">
      <c r="A419" s="15" t="s">
        <v>831</v>
      </c>
      <c r="B419" s="14" t="s">
        <v>832</v>
      </c>
      <c r="C419" s="14">
        <v>1</v>
      </c>
      <c r="D419" s="14">
        <v>0</v>
      </c>
      <c r="E419" s="17">
        <v>5475371</v>
      </c>
      <c r="F419" s="17">
        <v>0</v>
      </c>
      <c r="G419" s="17">
        <v>148902</v>
      </c>
      <c r="H419" s="17">
        <v>0</v>
      </c>
      <c r="I419" s="17">
        <v>679120</v>
      </c>
      <c r="J419" s="17">
        <v>720353</v>
      </c>
      <c r="K419" s="17">
        <v>123448</v>
      </c>
      <c r="L419" s="17">
        <v>0</v>
      </c>
      <c r="M419" s="17">
        <v>0</v>
      </c>
      <c r="N419" s="17">
        <v>0</v>
      </c>
      <c r="O419" s="17">
        <v>0</v>
      </c>
      <c r="P419" s="17">
        <v>366085</v>
      </c>
      <c r="Q419" s="17">
        <v>14177</v>
      </c>
      <c r="R419" s="17">
        <v>263791</v>
      </c>
      <c r="S419" s="17">
        <v>3552</v>
      </c>
      <c r="T419" s="17">
        <v>2593</v>
      </c>
      <c r="U419" s="17">
        <v>24582</v>
      </c>
      <c r="V419" s="17">
        <v>4982</v>
      </c>
      <c r="W419" s="17">
        <v>0</v>
      </c>
      <c r="X419" s="17">
        <v>71973</v>
      </c>
      <c r="Y419" s="17">
        <v>0</v>
      </c>
      <c r="Z419" s="17">
        <v>0</v>
      </c>
      <c r="AA419" s="17">
        <v>7898929</v>
      </c>
      <c r="AB419" s="17">
        <v>0</v>
      </c>
    </row>
    <row r="420" spans="1:28" x14ac:dyDescent="0.3">
      <c r="A420" s="15" t="s">
        <v>833</v>
      </c>
      <c r="B420" s="14" t="s">
        <v>834</v>
      </c>
      <c r="C420" s="14">
        <v>1</v>
      </c>
      <c r="D420" s="14">
        <v>0</v>
      </c>
      <c r="E420" s="17">
        <v>3984588</v>
      </c>
      <c r="F420" s="17">
        <v>0</v>
      </c>
      <c r="G420" s="17">
        <v>0</v>
      </c>
      <c r="H420" s="17">
        <v>0</v>
      </c>
      <c r="I420" s="17">
        <v>559839</v>
      </c>
      <c r="J420" s="17">
        <v>2104617</v>
      </c>
      <c r="K420" s="17">
        <v>0</v>
      </c>
      <c r="L420" s="17">
        <v>0</v>
      </c>
      <c r="M420" s="17">
        <v>0</v>
      </c>
      <c r="N420" s="17">
        <v>0</v>
      </c>
      <c r="O420" s="17">
        <v>0</v>
      </c>
      <c r="P420" s="17">
        <v>489153</v>
      </c>
      <c r="Q420" s="17">
        <v>99405</v>
      </c>
      <c r="R420" s="17">
        <v>35307</v>
      </c>
      <c r="S420" s="17">
        <v>4584</v>
      </c>
      <c r="T420" s="17">
        <v>1912</v>
      </c>
      <c r="U420" s="17">
        <v>14521</v>
      </c>
      <c r="V420" s="17">
        <v>5280</v>
      </c>
      <c r="W420" s="17">
        <v>0</v>
      </c>
      <c r="X420" s="17">
        <v>76781</v>
      </c>
      <c r="Y420" s="17">
        <v>0</v>
      </c>
      <c r="Z420" s="17">
        <v>0</v>
      </c>
      <c r="AA420" s="17">
        <v>7375987</v>
      </c>
      <c r="AB420" s="17">
        <v>0</v>
      </c>
    </row>
    <row r="421" spans="1:28" x14ac:dyDescent="0.3">
      <c r="A421" s="15" t="s">
        <v>835</v>
      </c>
      <c r="B421" s="14" t="s">
        <v>836</v>
      </c>
      <c r="C421" s="14">
        <v>1</v>
      </c>
      <c r="D421" s="14">
        <v>0</v>
      </c>
      <c r="E421" s="17">
        <v>20262669</v>
      </c>
      <c r="F421" s="17">
        <v>0</v>
      </c>
      <c r="G421" s="17">
        <v>1391526</v>
      </c>
      <c r="H421" s="17">
        <v>15234</v>
      </c>
      <c r="I421" s="17">
        <v>3014276</v>
      </c>
      <c r="J421" s="17">
        <v>852817</v>
      </c>
      <c r="K421" s="17">
        <v>0</v>
      </c>
      <c r="L421" s="17">
        <v>0</v>
      </c>
      <c r="M421" s="17">
        <v>0</v>
      </c>
      <c r="N421" s="17">
        <v>0</v>
      </c>
      <c r="O421" s="17">
        <v>0</v>
      </c>
      <c r="P421" s="17">
        <v>3116190</v>
      </c>
      <c r="Q421" s="17">
        <v>1093391</v>
      </c>
      <c r="R421" s="17">
        <v>477187</v>
      </c>
      <c r="S421" s="17">
        <v>58587</v>
      </c>
      <c r="T421" s="17">
        <v>24443</v>
      </c>
      <c r="U421" s="17">
        <v>235796</v>
      </c>
      <c r="V421" s="17">
        <v>47891</v>
      </c>
      <c r="W421" s="17">
        <v>0</v>
      </c>
      <c r="X421" s="17">
        <v>367200</v>
      </c>
      <c r="Y421" s="17">
        <v>125398</v>
      </c>
      <c r="Z421" s="17">
        <v>0</v>
      </c>
      <c r="AA421" s="17">
        <v>31082605</v>
      </c>
      <c r="AB421" s="17">
        <v>0</v>
      </c>
    </row>
    <row r="422" spans="1:28" x14ac:dyDescent="0.3">
      <c r="A422" s="15" t="s">
        <v>837</v>
      </c>
      <c r="B422" s="14" t="s">
        <v>838</v>
      </c>
      <c r="C422" s="14">
        <v>1</v>
      </c>
      <c r="D422" s="14">
        <v>0</v>
      </c>
      <c r="E422" s="17">
        <v>18611378</v>
      </c>
      <c r="F422" s="17">
        <v>0</v>
      </c>
      <c r="G422" s="17">
        <v>1733245</v>
      </c>
      <c r="H422" s="17">
        <v>0</v>
      </c>
      <c r="I422" s="17">
        <v>4033471</v>
      </c>
      <c r="J422" s="17">
        <v>1740135</v>
      </c>
      <c r="K422" s="17">
        <v>0</v>
      </c>
      <c r="L422" s="17">
        <v>0</v>
      </c>
      <c r="M422" s="17">
        <v>0</v>
      </c>
      <c r="N422" s="17">
        <v>0</v>
      </c>
      <c r="O422" s="17">
        <v>0</v>
      </c>
      <c r="P422" s="17">
        <v>2059413</v>
      </c>
      <c r="Q422" s="17">
        <v>438135</v>
      </c>
      <c r="R422" s="17">
        <v>429493</v>
      </c>
      <c r="S422" s="17">
        <v>60010</v>
      </c>
      <c r="T422" s="17">
        <v>10040</v>
      </c>
      <c r="U422" s="17">
        <v>237719</v>
      </c>
      <c r="V422" s="17">
        <v>51769</v>
      </c>
      <c r="W422" s="17">
        <v>0</v>
      </c>
      <c r="X422" s="17">
        <v>415800</v>
      </c>
      <c r="Y422" s="17">
        <v>96582</v>
      </c>
      <c r="Z422" s="17">
        <v>0</v>
      </c>
      <c r="AA422" s="17">
        <v>29917190</v>
      </c>
      <c r="AB422" s="17">
        <v>0</v>
      </c>
    </row>
    <row r="423" spans="1:28" x14ac:dyDescent="0.3">
      <c r="A423" s="15" t="s">
        <v>839</v>
      </c>
      <c r="B423" s="14" t="s">
        <v>840</v>
      </c>
      <c r="C423" s="14">
        <v>1</v>
      </c>
      <c r="D423" s="14">
        <v>0</v>
      </c>
      <c r="E423" s="17">
        <v>1802431</v>
      </c>
      <c r="F423" s="17">
        <v>0</v>
      </c>
      <c r="G423" s="17">
        <v>194828</v>
      </c>
      <c r="H423" s="17">
        <v>0</v>
      </c>
      <c r="I423" s="17">
        <v>309108</v>
      </c>
      <c r="J423" s="17">
        <v>348447</v>
      </c>
      <c r="K423" s="17">
        <v>0</v>
      </c>
      <c r="L423" s="17">
        <v>0</v>
      </c>
      <c r="M423" s="17">
        <v>0</v>
      </c>
      <c r="N423" s="17">
        <v>0</v>
      </c>
      <c r="O423" s="17">
        <v>0</v>
      </c>
      <c r="P423" s="17">
        <v>367308</v>
      </c>
      <c r="Q423" s="17">
        <v>60233</v>
      </c>
      <c r="R423" s="17">
        <v>29818</v>
      </c>
      <c r="S423" s="17">
        <v>13453</v>
      </c>
      <c r="T423" s="17">
        <v>4124</v>
      </c>
      <c r="U423" s="17">
        <v>46426</v>
      </c>
      <c r="V423" s="17">
        <v>3651</v>
      </c>
      <c r="W423" s="17">
        <v>0</v>
      </c>
      <c r="X423" s="17">
        <v>113400</v>
      </c>
      <c r="Y423" s="17">
        <v>0</v>
      </c>
      <c r="Z423" s="17">
        <v>0</v>
      </c>
      <c r="AA423" s="17">
        <v>3293227</v>
      </c>
      <c r="AB423" s="17">
        <v>0</v>
      </c>
    </row>
    <row r="424" spans="1:28" x14ac:dyDescent="0.3">
      <c r="A424" s="15" t="s">
        <v>841</v>
      </c>
      <c r="B424" s="14" t="s">
        <v>842</v>
      </c>
      <c r="C424" s="14">
        <v>1</v>
      </c>
      <c r="D424" s="14">
        <v>0</v>
      </c>
      <c r="E424" s="17">
        <v>558086</v>
      </c>
      <c r="F424" s="17">
        <v>0</v>
      </c>
      <c r="G424" s="17">
        <v>120225</v>
      </c>
      <c r="H424" s="17">
        <v>0</v>
      </c>
      <c r="I424" s="17">
        <v>57401</v>
      </c>
      <c r="J424" s="17">
        <v>2366</v>
      </c>
      <c r="K424" s="17">
        <v>0</v>
      </c>
      <c r="L424" s="17">
        <v>0</v>
      </c>
      <c r="M424" s="17">
        <v>0</v>
      </c>
      <c r="N424" s="17">
        <v>0</v>
      </c>
      <c r="O424" s="17">
        <v>0</v>
      </c>
      <c r="P424" s="17">
        <v>221662</v>
      </c>
      <c r="Q424" s="17">
        <v>19232</v>
      </c>
      <c r="R424" s="17">
        <v>12312</v>
      </c>
      <c r="S424" s="17">
        <v>2982</v>
      </c>
      <c r="T424" s="17">
        <v>1243</v>
      </c>
      <c r="U424" s="17">
        <v>19456</v>
      </c>
      <c r="V424" s="17">
        <v>0</v>
      </c>
      <c r="W424" s="17">
        <v>0</v>
      </c>
      <c r="X424" s="17">
        <v>0</v>
      </c>
      <c r="Y424" s="17">
        <v>0</v>
      </c>
      <c r="Z424" s="17">
        <v>0</v>
      </c>
      <c r="AA424" s="17">
        <v>1014965</v>
      </c>
      <c r="AB424" s="17">
        <v>0</v>
      </c>
    </row>
    <row r="425" spans="1:28" x14ac:dyDescent="0.3">
      <c r="A425" s="15" t="s">
        <v>843</v>
      </c>
      <c r="B425" s="14" t="s">
        <v>844</v>
      </c>
      <c r="C425" s="14">
        <v>1</v>
      </c>
      <c r="D425" s="14">
        <v>0</v>
      </c>
      <c r="E425" s="17">
        <v>5856645</v>
      </c>
      <c r="F425" s="17">
        <v>0</v>
      </c>
      <c r="G425" s="17">
        <v>925561</v>
      </c>
      <c r="H425" s="17">
        <v>1180</v>
      </c>
      <c r="I425" s="17">
        <v>1846010</v>
      </c>
      <c r="J425" s="17">
        <v>1135194</v>
      </c>
      <c r="K425" s="17">
        <v>0</v>
      </c>
      <c r="L425" s="17">
        <v>0</v>
      </c>
      <c r="M425" s="17">
        <v>0</v>
      </c>
      <c r="N425" s="17">
        <v>0</v>
      </c>
      <c r="O425" s="17">
        <v>0</v>
      </c>
      <c r="P425" s="17">
        <v>1286367</v>
      </c>
      <c r="Q425" s="17">
        <v>369615</v>
      </c>
      <c r="R425" s="17">
        <v>114337</v>
      </c>
      <c r="S425" s="17">
        <v>23968</v>
      </c>
      <c r="T425" s="17">
        <v>7838</v>
      </c>
      <c r="U425" s="17">
        <v>93200</v>
      </c>
      <c r="V425" s="17">
        <v>20845</v>
      </c>
      <c r="W425" s="17">
        <v>0</v>
      </c>
      <c r="X425" s="17">
        <v>172800</v>
      </c>
      <c r="Y425" s="17">
        <v>0</v>
      </c>
      <c r="Z425" s="17">
        <v>0</v>
      </c>
      <c r="AA425" s="17">
        <v>11853560</v>
      </c>
      <c r="AB425" s="17">
        <v>0</v>
      </c>
    </row>
    <row r="426" spans="1:28" x14ac:dyDescent="0.3">
      <c r="A426" s="15" t="s">
        <v>845</v>
      </c>
      <c r="B426" s="14" t="s">
        <v>846</v>
      </c>
      <c r="C426" s="14">
        <v>1</v>
      </c>
      <c r="D426" s="14">
        <v>0</v>
      </c>
      <c r="E426" s="17">
        <v>11788978</v>
      </c>
      <c r="F426" s="17">
        <v>0</v>
      </c>
      <c r="G426" s="17">
        <v>1305680</v>
      </c>
      <c r="H426" s="17">
        <v>0</v>
      </c>
      <c r="I426" s="17">
        <v>3896681</v>
      </c>
      <c r="J426" s="17">
        <v>2912872</v>
      </c>
      <c r="K426" s="17">
        <v>0</v>
      </c>
      <c r="L426" s="17">
        <v>0</v>
      </c>
      <c r="M426" s="17">
        <v>0</v>
      </c>
      <c r="N426" s="17">
        <v>0</v>
      </c>
      <c r="O426" s="17">
        <v>0</v>
      </c>
      <c r="P426" s="17">
        <v>1834076</v>
      </c>
      <c r="Q426" s="17">
        <v>454214</v>
      </c>
      <c r="R426" s="17">
        <v>494359</v>
      </c>
      <c r="S426" s="17">
        <v>45525</v>
      </c>
      <c r="T426" s="17">
        <v>13562</v>
      </c>
      <c r="U426" s="17">
        <v>179362</v>
      </c>
      <c r="V426" s="17">
        <v>34198</v>
      </c>
      <c r="W426" s="17">
        <v>0</v>
      </c>
      <c r="X426" s="17">
        <v>345600</v>
      </c>
      <c r="Y426" s="17">
        <v>0</v>
      </c>
      <c r="Z426" s="17">
        <v>0</v>
      </c>
      <c r="AA426" s="17">
        <v>23305107</v>
      </c>
      <c r="AB426" s="17">
        <v>0</v>
      </c>
    </row>
    <row r="427" spans="1:28" x14ac:dyDescent="0.3">
      <c r="A427" s="15" t="s">
        <v>847</v>
      </c>
      <c r="B427" s="14" t="s">
        <v>848</v>
      </c>
      <c r="C427" s="14">
        <v>1</v>
      </c>
      <c r="D427" s="14">
        <v>0</v>
      </c>
      <c r="E427" s="17">
        <v>8172857</v>
      </c>
      <c r="F427" s="17">
        <v>0</v>
      </c>
      <c r="G427" s="17">
        <v>168884</v>
      </c>
      <c r="H427" s="17">
        <v>0</v>
      </c>
      <c r="I427" s="17">
        <v>1069670</v>
      </c>
      <c r="J427" s="17">
        <v>1033850</v>
      </c>
      <c r="K427" s="17">
        <v>0</v>
      </c>
      <c r="L427" s="17">
        <v>0</v>
      </c>
      <c r="M427" s="17">
        <v>0</v>
      </c>
      <c r="N427" s="17">
        <v>0</v>
      </c>
      <c r="O427" s="17">
        <v>0</v>
      </c>
      <c r="P427" s="17">
        <v>596307</v>
      </c>
      <c r="Q427" s="17">
        <v>107331</v>
      </c>
      <c r="R427" s="17">
        <v>83616</v>
      </c>
      <c r="S427" s="17">
        <v>6649</v>
      </c>
      <c r="T427" s="17">
        <v>2874</v>
      </c>
      <c r="U427" s="17">
        <v>39494</v>
      </c>
      <c r="V427" s="17">
        <v>8775</v>
      </c>
      <c r="W427" s="17">
        <v>0</v>
      </c>
      <c r="X427" s="17">
        <v>75243</v>
      </c>
      <c r="Y427" s="17">
        <v>0</v>
      </c>
      <c r="Z427" s="17">
        <v>0</v>
      </c>
      <c r="AA427" s="17">
        <v>11365550</v>
      </c>
      <c r="AB427" s="17">
        <v>0</v>
      </c>
    </row>
    <row r="428" spans="1:28" x14ac:dyDescent="0.3">
      <c r="A428" s="15" t="s">
        <v>849</v>
      </c>
      <c r="B428" s="14" t="s">
        <v>850</v>
      </c>
      <c r="C428" s="14">
        <v>1</v>
      </c>
      <c r="D428" s="14">
        <v>0</v>
      </c>
      <c r="E428" s="17">
        <v>6798807</v>
      </c>
      <c r="F428" s="17">
        <v>0</v>
      </c>
      <c r="G428" s="17">
        <v>0</v>
      </c>
      <c r="H428" s="17">
        <v>0</v>
      </c>
      <c r="I428" s="17">
        <v>1053225</v>
      </c>
      <c r="J428" s="17">
        <v>2505944</v>
      </c>
      <c r="K428" s="17">
        <v>0</v>
      </c>
      <c r="L428" s="17">
        <v>0</v>
      </c>
      <c r="M428" s="17">
        <v>0</v>
      </c>
      <c r="N428" s="17">
        <v>0</v>
      </c>
      <c r="O428" s="17">
        <v>0</v>
      </c>
      <c r="P428" s="17">
        <v>826144</v>
      </c>
      <c r="Q428" s="17">
        <v>152759</v>
      </c>
      <c r="R428" s="17">
        <v>209649</v>
      </c>
      <c r="S428" s="17">
        <v>16913</v>
      </c>
      <c r="T428" s="17">
        <v>7056</v>
      </c>
      <c r="U428" s="17">
        <v>66755</v>
      </c>
      <c r="V428" s="17">
        <v>18415</v>
      </c>
      <c r="W428" s="17">
        <v>0</v>
      </c>
      <c r="X428" s="17">
        <v>159040</v>
      </c>
      <c r="Y428" s="17">
        <v>0</v>
      </c>
      <c r="Z428" s="17">
        <v>0</v>
      </c>
      <c r="AA428" s="17">
        <v>11814707</v>
      </c>
      <c r="AB428" s="17">
        <v>0</v>
      </c>
    </row>
    <row r="429" spans="1:28" x14ac:dyDescent="0.3">
      <c r="A429" s="15" t="s">
        <v>851</v>
      </c>
      <c r="B429" s="14" t="s">
        <v>852</v>
      </c>
      <c r="C429" s="14">
        <v>1</v>
      </c>
      <c r="D429" s="14">
        <v>0</v>
      </c>
      <c r="E429" s="17">
        <v>18161928</v>
      </c>
      <c r="F429" s="17">
        <v>0</v>
      </c>
      <c r="G429" s="17">
        <v>0</v>
      </c>
      <c r="H429" s="17">
        <v>0</v>
      </c>
      <c r="I429" s="17">
        <v>3852541</v>
      </c>
      <c r="J429" s="17">
        <v>2408538</v>
      </c>
      <c r="K429" s="17">
        <v>0</v>
      </c>
      <c r="L429" s="17">
        <v>0</v>
      </c>
      <c r="M429" s="17">
        <v>0</v>
      </c>
      <c r="N429" s="17">
        <v>0</v>
      </c>
      <c r="O429" s="17">
        <v>0</v>
      </c>
      <c r="P429" s="17">
        <v>1775369</v>
      </c>
      <c r="Q429" s="17">
        <v>698230</v>
      </c>
      <c r="R429" s="17">
        <v>653961</v>
      </c>
      <c r="S429" s="17">
        <v>65942</v>
      </c>
      <c r="T429" s="17">
        <v>27512</v>
      </c>
      <c r="U429" s="17">
        <v>254553</v>
      </c>
      <c r="V429" s="17">
        <v>65942</v>
      </c>
      <c r="W429" s="17">
        <v>0</v>
      </c>
      <c r="X429" s="17">
        <v>583200</v>
      </c>
      <c r="Y429" s="17">
        <v>0</v>
      </c>
      <c r="Z429" s="17">
        <v>0</v>
      </c>
      <c r="AA429" s="17">
        <v>28547716</v>
      </c>
      <c r="AB429" s="17">
        <v>0</v>
      </c>
    </row>
    <row r="430" spans="1:28" x14ac:dyDescent="0.3">
      <c r="A430" s="15" t="s">
        <v>853</v>
      </c>
      <c r="B430" s="14" t="s">
        <v>854</v>
      </c>
      <c r="C430" s="14">
        <v>1</v>
      </c>
      <c r="D430" s="14">
        <v>0</v>
      </c>
      <c r="E430" s="17">
        <v>9913780</v>
      </c>
      <c r="F430" s="17">
        <v>0</v>
      </c>
      <c r="G430" s="17">
        <v>0</v>
      </c>
      <c r="H430" s="17">
        <v>0</v>
      </c>
      <c r="I430" s="17">
        <v>1223816</v>
      </c>
      <c r="J430" s="17">
        <v>641979</v>
      </c>
      <c r="K430" s="17">
        <v>0</v>
      </c>
      <c r="L430" s="17">
        <v>0</v>
      </c>
      <c r="M430" s="17">
        <v>46400</v>
      </c>
      <c r="N430" s="17">
        <v>95674</v>
      </c>
      <c r="O430" s="17">
        <v>47184</v>
      </c>
      <c r="P430" s="17">
        <v>0</v>
      </c>
      <c r="Q430" s="17">
        <v>80363</v>
      </c>
      <c r="R430" s="17">
        <v>108745</v>
      </c>
      <c r="S430" s="17">
        <v>18276</v>
      </c>
      <c r="T430" s="17">
        <v>7625</v>
      </c>
      <c r="U430" s="17">
        <v>61163</v>
      </c>
      <c r="V430" s="17">
        <v>22203</v>
      </c>
      <c r="W430" s="17">
        <v>0</v>
      </c>
      <c r="X430" s="17">
        <v>136165</v>
      </c>
      <c r="Y430" s="17">
        <v>0</v>
      </c>
      <c r="Z430" s="17">
        <v>0</v>
      </c>
      <c r="AA430" s="17">
        <v>12403373</v>
      </c>
      <c r="AB430" s="17">
        <v>0</v>
      </c>
    </row>
    <row r="431" spans="1:28" x14ac:dyDescent="0.3">
      <c r="A431" s="15" t="s">
        <v>855</v>
      </c>
      <c r="B431" s="14" t="s">
        <v>856</v>
      </c>
      <c r="C431" s="14">
        <v>1</v>
      </c>
      <c r="D431" s="14">
        <v>0</v>
      </c>
      <c r="E431" s="17">
        <v>24375744</v>
      </c>
      <c r="F431" s="17">
        <v>312322</v>
      </c>
      <c r="G431" s="17">
        <v>0</v>
      </c>
      <c r="H431" s="17">
        <v>0</v>
      </c>
      <c r="I431" s="17">
        <v>2973181</v>
      </c>
      <c r="J431" s="17">
        <v>3289625</v>
      </c>
      <c r="K431" s="17">
        <v>0</v>
      </c>
      <c r="L431" s="17">
        <v>0</v>
      </c>
      <c r="M431" s="17">
        <v>0</v>
      </c>
      <c r="N431" s="17">
        <v>0</v>
      </c>
      <c r="O431" s="17">
        <v>0</v>
      </c>
      <c r="P431" s="17">
        <v>1588541</v>
      </c>
      <c r="Q431" s="17">
        <v>505698</v>
      </c>
      <c r="R431" s="17">
        <v>761255</v>
      </c>
      <c r="S431" s="17">
        <v>35248</v>
      </c>
      <c r="T431" s="17">
        <v>14706</v>
      </c>
      <c r="U431" s="17">
        <v>140732</v>
      </c>
      <c r="V431" s="17">
        <v>46124</v>
      </c>
      <c r="W431" s="17">
        <v>0</v>
      </c>
      <c r="X431" s="17">
        <v>848851</v>
      </c>
      <c r="Y431" s="17">
        <v>0</v>
      </c>
      <c r="Z431" s="17">
        <v>0</v>
      </c>
      <c r="AA431" s="17">
        <v>34892027</v>
      </c>
      <c r="AB431" s="17">
        <v>0</v>
      </c>
    </row>
    <row r="432" spans="1:28" x14ac:dyDescent="0.3">
      <c r="A432" s="15" t="s">
        <v>857</v>
      </c>
      <c r="B432" s="14" t="s">
        <v>858</v>
      </c>
      <c r="C432" s="14">
        <v>1</v>
      </c>
      <c r="D432" s="14">
        <v>0</v>
      </c>
      <c r="E432" s="17">
        <v>1819040</v>
      </c>
      <c r="F432" s="17">
        <v>0</v>
      </c>
      <c r="G432" s="17">
        <v>0</v>
      </c>
      <c r="H432" s="17">
        <v>0</v>
      </c>
      <c r="I432" s="17">
        <v>400614</v>
      </c>
      <c r="J432" s="17">
        <v>709931</v>
      </c>
      <c r="K432" s="17">
        <v>0</v>
      </c>
      <c r="L432" s="17">
        <v>0</v>
      </c>
      <c r="M432" s="17">
        <v>0</v>
      </c>
      <c r="N432" s="17">
        <v>0</v>
      </c>
      <c r="O432" s="17">
        <v>0</v>
      </c>
      <c r="P432" s="17">
        <v>306558</v>
      </c>
      <c r="Q432" s="17">
        <v>19878</v>
      </c>
      <c r="R432" s="17">
        <v>0</v>
      </c>
      <c r="S432" s="17">
        <v>6532</v>
      </c>
      <c r="T432" s="17">
        <v>2725</v>
      </c>
      <c r="U432" s="17">
        <v>28193</v>
      </c>
      <c r="V432" s="17">
        <v>7133</v>
      </c>
      <c r="W432" s="17">
        <v>0</v>
      </c>
      <c r="X432" s="17">
        <v>108000</v>
      </c>
      <c r="Y432" s="17">
        <v>0</v>
      </c>
      <c r="Z432" s="17">
        <v>0</v>
      </c>
      <c r="AA432" s="17">
        <v>3408604</v>
      </c>
      <c r="AB432" s="17">
        <v>0</v>
      </c>
    </row>
    <row r="433" spans="1:28" x14ac:dyDescent="0.3">
      <c r="A433" s="15" t="s">
        <v>859</v>
      </c>
      <c r="B433" s="14" t="s">
        <v>860</v>
      </c>
      <c r="C433" s="14">
        <v>1</v>
      </c>
      <c r="D433" s="14">
        <v>0</v>
      </c>
      <c r="E433" s="17">
        <v>10559732</v>
      </c>
      <c r="F433" s="17">
        <v>111164</v>
      </c>
      <c r="G433" s="17">
        <v>0</v>
      </c>
      <c r="H433" s="17">
        <v>0</v>
      </c>
      <c r="I433" s="17">
        <v>772236</v>
      </c>
      <c r="J433" s="17">
        <v>2224075</v>
      </c>
      <c r="K433" s="17">
        <v>0</v>
      </c>
      <c r="L433" s="17">
        <v>0</v>
      </c>
      <c r="M433" s="17">
        <v>0</v>
      </c>
      <c r="N433" s="17">
        <v>0</v>
      </c>
      <c r="O433" s="17">
        <v>0</v>
      </c>
      <c r="P433" s="17">
        <v>743300</v>
      </c>
      <c r="Q433" s="17">
        <v>839088</v>
      </c>
      <c r="R433" s="17">
        <v>508575</v>
      </c>
      <c r="S433" s="17">
        <v>18126</v>
      </c>
      <c r="T433" s="17">
        <v>7449</v>
      </c>
      <c r="U433" s="17">
        <v>40559</v>
      </c>
      <c r="V433" s="17">
        <v>15700</v>
      </c>
      <c r="W433" s="17">
        <v>0</v>
      </c>
      <c r="X433" s="17">
        <v>536745</v>
      </c>
      <c r="Y433" s="17">
        <v>0</v>
      </c>
      <c r="Z433" s="17">
        <v>0</v>
      </c>
      <c r="AA433" s="17">
        <v>16376749</v>
      </c>
      <c r="AB433" s="17">
        <v>0</v>
      </c>
    </row>
    <row r="434" spans="1:28" x14ac:dyDescent="0.3">
      <c r="A434" s="15" t="s">
        <v>861</v>
      </c>
      <c r="B434" s="14" t="s">
        <v>862</v>
      </c>
      <c r="C434" s="14">
        <v>1</v>
      </c>
      <c r="D434" s="14">
        <v>0</v>
      </c>
      <c r="E434" s="17">
        <v>16870508</v>
      </c>
      <c r="F434" s="17">
        <v>0</v>
      </c>
      <c r="G434" s="17">
        <v>0</v>
      </c>
      <c r="H434" s="17">
        <v>0</v>
      </c>
      <c r="I434" s="17">
        <v>3366228</v>
      </c>
      <c r="J434" s="17">
        <v>2546723</v>
      </c>
      <c r="K434" s="17">
        <v>363060</v>
      </c>
      <c r="L434" s="17">
        <v>0</v>
      </c>
      <c r="M434" s="17">
        <v>0</v>
      </c>
      <c r="N434" s="17">
        <v>0</v>
      </c>
      <c r="O434" s="17">
        <v>0</v>
      </c>
      <c r="P434" s="17">
        <v>1416991</v>
      </c>
      <c r="Q434" s="17">
        <v>609941</v>
      </c>
      <c r="R434" s="17">
        <v>132052</v>
      </c>
      <c r="S434" s="17">
        <v>40641</v>
      </c>
      <c r="T434" s="17">
        <v>16956</v>
      </c>
      <c r="U434" s="17">
        <v>157101</v>
      </c>
      <c r="V434" s="17">
        <v>44055</v>
      </c>
      <c r="W434" s="17">
        <v>0</v>
      </c>
      <c r="X434" s="17">
        <v>351640</v>
      </c>
      <c r="Y434" s="17">
        <v>0</v>
      </c>
      <c r="Z434" s="17">
        <v>0</v>
      </c>
      <c r="AA434" s="17">
        <v>25915896</v>
      </c>
      <c r="AB434" s="17">
        <v>0</v>
      </c>
    </row>
    <row r="435" spans="1:28" x14ac:dyDescent="0.3">
      <c r="A435" s="15" t="s">
        <v>863</v>
      </c>
      <c r="B435" s="14" t="s">
        <v>864</v>
      </c>
      <c r="C435" s="14">
        <v>1</v>
      </c>
      <c r="D435" s="14">
        <v>0</v>
      </c>
      <c r="E435" s="17">
        <v>8030354</v>
      </c>
      <c r="F435" s="17">
        <v>0</v>
      </c>
      <c r="G435" s="17">
        <v>0</v>
      </c>
      <c r="H435" s="17">
        <v>5432</v>
      </c>
      <c r="I435" s="17">
        <v>1392852</v>
      </c>
      <c r="J435" s="17">
        <v>1511988</v>
      </c>
      <c r="K435" s="17">
        <v>0</v>
      </c>
      <c r="L435" s="17">
        <v>0</v>
      </c>
      <c r="M435" s="17">
        <v>0</v>
      </c>
      <c r="N435" s="17">
        <v>0</v>
      </c>
      <c r="O435" s="17">
        <v>0</v>
      </c>
      <c r="P435" s="17">
        <v>957825</v>
      </c>
      <c r="Q435" s="17">
        <v>73882</v>
      </c>
      <c r="R435" s="17">
        <v>48457</v>
      </c>
      <c r="S435" s="17">
        <v>13333</v>
      </c>
      <c r="T435" s="17">
        <v>5562</v>
      </c>
      <c r="U435" s="17">
        <v>52717</v>
      </c>
      <c r="V435" s="17">
        <v>15400</v>
      </c>
      <c r="W435" s="17">
        <v>0</v>
      </c>
      <c r="X435" s="17">
        <v>87360</v>
      </c>
      <c r="Y435" s="17">
        <v>0</v>
      </c>
      <c r="Z435" s="17">
        <v>0</v>
      </c>
      <c r="AA435" s="17">
        <v>12195162</v>
      </c>
      <c r="AB435" s="17">
        <v>0</v>
      </c>
    </row>
    <row r="436" spans="1:28" x14ac:dyDescent="0.3">
      <c r="A436" s="15" t="s">
        <v>865</v>
      </c>
      <c r="B436" s="14" t="s">
        <v>866</v>
      </c>
      <c r="C436" s="14">
        <v>1</v>
      </c>
      <c r="D436" s="14">
        <v>0</v>
      </c>
      <c r="E436" s="17">
        <v>5333856</v>
      </c>
      <c r="F436" s="17">
        <v>0</v>
      </c>
      <c r="G436" s="17">
        <v>0</v>
      </c>
      <c r="H436" s="17">
        <v>0</v>
      </c>
      <c r="I436" s="17">
        <v>1052626</v>
      </c>
      <c r="J436" s="17">
        <v>2121796</v>
      </c>
      <c r="K436" s="17">
        <v>0</v>
      </c>
      <c r="L436" s="17">
        <v>0</v>
      </c>
      <c r="M436" s="17">
        <v>0</v>
      </c>
      <c r="N436" s="17">
        <v>0</v>
      </c>
      <c r="O436" s="17">
        <v>0</v>
      </c>
      <c r="P436" s="17">
        <v>753297</v>
      </c>
      <c r="Q436" s="17">
        <v>243261</v>
      </c>
      <c r="R436" s="17">
        <v>164220</v>
      </c>
      <c r="S436" s="17">
        <v>13662</v>
      </c>
      <c r="T436" s="17">
        <v>4704</v>
      </c>
      <c r="U436" s="17">
        <v>55221</v>
      </c>
      <c r="V436" s="17">
        <v>14611</v>
      </c>
      <c r="W436" s="17">
        <v>0</v>
      </c>
      <c r="X436" s="17">
        <v>112800</v>
      </c>
      <c r="Y436" s="17">
        <v>0</v>
      </c>
      <c r="Z436" s="17">
        <v>0</v>
      </c>
      <c r="AA436" s="17">
        <v>9870054</v>
      </c>
      <c r="AB436" s="17">
        <v>0</v>
      </c>
    </row>
    <row r="437" spans="1:28" x14ac:dyDescent="0.3">
      <c r="A437" s="15" t="s">
        <v>867</v>
      </c>
      <c r="B437" s="14" t="s">
        <v>868</v>
      </c>
      <c r="C437" s="14">
        <v>1</v>
      </c>
      <c r="D437" s="14">
        <v>0</v>
      </c>
      <c r="E437" s="17">
        <v>48257712</v>
      </c>
      <c r="F437" s="17">
        <v>859726</v>
      </c>
      <c r="G437" s="17">
        <v>0</v>
      </c>
      <c r="H437" s="17">
        <v>43336</v>
      </c>
      <c r="I437" s="17">
        <v>4799060</v>
      </c>
      <c r="J437" s="17">
        <v>7530347</v>
      </c>
      <c r="K437" s="17">
        <v>0</v>
      </c>
      <c r="L437" s="17">
        <v>0</v>
      </c>
      <c r="M437" s="17">
        <v>0</v>
      </c>
      <c r="N437" s="17">
        <v>0</v>
      </c>
      <c r="O437" s="17">
        <v>0</v>
      </c>
      <c r="P437" s="17">
        <v>3202512</v>
      </c>
      <c r="Q437" s="17">
        <v>1670963</v>
      </c>
      <c r="R437" s="17">
        <v>2154740</v>
      </c>
      <c r="S437" s="17">
        <v>74496</v>
      </c>
      <c r="T437" s="17">
        <v>31081</v>
      </c>
      <c r="U437" s="17">
        <v>269640</v>
      </c>
      <c r="V437" s="17">
        <v>94473</v>
      </c>
      <c r="W437" s="17">
        <v>0</v>
      </c>
      <c r="X437" s="17">
        <v>1814424</v>
      </c>
      <c r="Y437" s="17">
        <v>0</v>
      </c>
      <c r="Z437" s="17">
        <v>0</v>
      </c>
      <c r="AA437" s="17">
        <v>70802510</v>
      </c>
      <c r="AB437" s="17">
        <v>0</v>
      </c>
    </row>
    <row r="438" spans="1:28" x14ac:dyDescent="0.3">
      <c r="A438" s="15" t="s">
        <v>869</v>
      </c>
      <c r="B438" s="14" t="s">
        <v>870</v>
      </c>
      <c r="C438" s="14">
        <v>1</v>
      </c>
      <c r="D438" s="14">
        <v>0</v>
      </c>
      <c r="E438" s="17">
        <v>24854113</v>
      </c>
      <c r="F438" s="17">
        <v>0</v>
      </c>
      <c r="G438" s="17">
        <v>1129414</v>
      </c>
      <c r="H438" s="17">
        <v>0</v>
      </c>
      <c r="I438" s="17">
        <v>4200470</v>
      </c>
      <c r="J438" s="17">
        <v>4025476</v>
      </c>
      <c r="K438" s="17">
        <v>0</v>
      </c>
      <c r="L438" s="17">
        <v>0</v>
      </c>
      <c r="M438" s="17">
        <v>0</v>
      </c>
      <c r="N438" s="17">
        <v>0</v>
      </c>
      <c r="O438" s="17">
        <v>0</v>
      </c>
      <c r="P438" s="17">
        <v>2336922</v>
      </c>
      <c r="Q438" s="17">
        <v>1379974</v>
      </c>
      <c r="R438" s="17">
        <v>662489</v>
      </c>
      <c r="S438" s="17">
        <v>126821</v>
      </c>
      <c r="T438" s="17">
        <v>26014</v>
      </c>
      <c r="U438" s="17">
        <v>467923</v>
      </c>
      <c r="V438" s="17">
        <v>86664</v>
      </c>
      <c r="W438" s="17">
        <v>0</v>
      </c>
      <c r="X438" s="17">
        <v>1401870</v>
      </c>
      <c r="Y438" s="17">
        <v>0</v>
      </c>
      <c r="Z438" s="17">
        <v>0</v>
      </c>
      <c r="AA438" s="17">
        <v>40698150</v>
      </c>
      <c r="AB438" s="17">
        <v>0</v>
      </c>
    </row>
    <row r="439" spans="1:28" x14ac:dyDescent="0.3">
      <c r="A439" s="15" t="s">
        <v>871</v>
      </c>
      <c r="B439" s="14" t="s">
        <v>872</v>
      </c>
      <c r="C439" s="14">
        <v>1</v>
      </c>
      <c r="D439" s="14">
        <v>0</v>
      </c>
      <c r="E439" s="17">
        <v>7699792</v>
      </c>
      <c r="F439" s="17">
        <v>0</v>
      </c>
      <c r="G439" s="17">
        <v>401645</v>
      </c>
      <c r="H439" s="17">
        <v>0</v>
      </c>
      <c r="I439" s="17">
        <v>987257</v>
      </c>
      <c r="J439" s="17">
        <v>1141869</v>
      </c>
      <c r="K439" s="17">
        <v>0</v>
      </c>
      <c r="L439" s="17">
        <v>0</v>
      </c>
      <c r="M439" s="17">
        <v>0</v>
      </c>
      <c r="N439" s="17">
        <v>0</v>
      </c>
      <c r="O439" s="17">
        <v>0</v>
      </c>
      <c r="P439" s="17">
        <v>1968237</v>
      </c>
      <c r="Q439" s="17">
        <v>600031</v>
      </c>
      <c r="R439" s="17">
        <v>67020</v>
      </c>
      <c r="S439" s="17">
        <v>31538</v>
      </c>
      <c r="T439" s="17">
        <v>13801</v>
      </c>
      <c r="U439" s="17">
        <v>126817</v>
      </c>
      <c r="V439" s="17">
        <v>0</v>
      </c>
      <c r="W439" s="17">
        <v>0</v>
      </c>
      <c r="X439" s="17">
        <v>383400</v>
      </c>
      <c r="Y439" s="17">
        <v>0</v>
      </c>
      <c r="Z439" s="17">
        <v>0</v>
      </c>
      <c r="AA439" s="17">
        <v>13421407</v>
      </c>
      <c r="AB439" s="17">
        <v>0</v>
      </c>
    </row>
    <row r="440" spans="1:28" x14ac:dyDescent="0.3">
      <c r="A440" s="15" t="s">
        <v>873</v>
      </c>
      <c r="B440" s="14" t="s">
        <v>874</v>
      </c>
      <c r="C440" s="14">
        <v>1</v>
      </c>
      <c r="D440" s="14">
        <v>0</v>
      </c>
      <c r="E440" s="17">
        <v>52559150</v>
      </c>
      <c r="F440" s="17">
        <v>0</v>
      </c>
      <c r="G440" s="17">
        <v>5419391</v>
      </c>
      <c r="H440" s="17">
        <v>0</v>
      </c>
      <c r="I440" s="17">
        <v>8613098</v>
      </c>
      <c r="J440" s="17">
        <v>2874344</v>
      </c>
      <c r="K440" s="17">
        <v>0</v>
      </c>
      <c r="L440" s="17">
        <v>0</v>
      </c>
      <c r="M440" s="17">
        <v>0</v>
      </c>
      <c r="N440" s="17">
        <v>0</v>
      </c>
      <c r="O440" s="17">
        <v>0</v>
      </c>
      <c r="P440" s="17">
        <v>3983504</v>
      </c>
      <c r="Q440" s="17">
        <v>1945207</v>
      </c>
      <c r="R440" s="17">
        <v>228873</v>
      </c>
      <c r="S440" s="17">
        <v>121428</v>
      </c>
      <c r="T440" s="17">
        <v>50662</v>
      </c>
      <c r="U440" s="17">
        <v>491980</v>
      </c>
      <c r="V440" s="17">
        <v>137905</v>
      </c>
      <c r="W440" s="17">
        <v>0</v>
      </c>
      <c r="X440" s="17">
        <v>859969</v>
      </c>
      <c r="Y440" s="17">
        <v>0</v>
      </c>
      <c r="Z440" s="17">
        <v>0</v>
      </c>
      <c r="AA440" s="17">
        <v>77285511</v>
      </c>
      <c r="AB440" s="17">
        <v>0</v>
      </c>
    </row>
    <row r="441" spans="1:28" x14ac:dyDescent="0.3">
      <c r="A441" s="15" t="s">
        <v>875</v>
      </c>
      <c r="B441" s="14" t="s">
        <v>876</v>
      </c>
      <c r="C441" s="14">
        <v>1</v>
      </c>
      <c r="D441" s="14">
        <v>0</v>
      </c>
      <c r="E441" s="17">
        <v>7463322</v>
      </c>
      <c r="F441" s="17">
        <v>0</v>
      </c>
      <c r="G441" s="17">
        <v>327764</v>
      </c>
      <c r="H441" s="17">
        <v>5274</v>
      </c>
      <c r="I441" s="17">
        <v>1309211</v>
      </c>
      <c r="J441" s="17">
        <v>1665258</v>
      </c>
      <c r="K441" s="17">
        <v>0</v>
      </c>
      <c r="L441" s="17">
        <v>0</v>
      </c>
      <c r="M441" s="17">
        <v>0</v>
      </c>
      <c r="N441" s="17">
        <v>0</v>
      </c>
      <c r="O441" s="17">
        <v>0</v>
      </c>
      <c r="P441" s="17">
        <v>2300623</v>
      </c>
      <c r="Q441" s="17">
        <v>313615</v>
      </c>
      <c r="R441" s="17">
        <v>186172</v>
      </c>
      <c r="S441" s="17">
        <v>42649</v>
      </c>
      <c r="T441" s="17">
        <v>17793</v>
      </c>
      <c r="U441" s="17">
        <v>169857</v>
      </c>
      <c r="V441" s="17">
        <v>19498</v>
      </c>
      <c r="W441" s="17">
        <v>0</v>
      </c>
      <c r="X441" s="17">
        <v>489000</v>
      </c>
      <c r="Y441" s="17">
        <v>0</v>
      </c>
      <c r="Z441" s="17">
        <v>0</v>
      </c>
      <c r="AA441" s="17">
        <v>14310036</v>
      </c>
      <c r="AB441" s="17">
        <v>5071</v>
      </c>
    </row>
    <row r="442" spans="1:28" x14ac:dyDescent="0.3">
      <c r="A442" s="15" t="s">
        <v>877</v>
      </c>
      <c r="B442" s="14" t="s">
        <v>878</v>
      </c>
      <c r="C442" s="14">
        <v>1</v>
      </c>
      <c r="D442" s="14">
        <v>0</v>
      </c>
      <c r="E442" s="17">
        <v>8506946</v>
      </c>
      <c r="F442" s="17">
        <v>0</v>
      </c>
      <c r="G442" s="17">
        <v>257531</v>
      </c>
      <c r="H442" s="17">
        <v>1493</v>
      </c>
      <c r="I442" s="17">
        <v>1623319</v>
      </c>
      <c r="J442" s="17">
        <v>1025229</v>
      </c>
      <c r="K442" s="17">
        <v>0</v>
      </c>
      <c r="L442" s="17">
        <v>0</v>
      </c>
      <c r="M442" s="17">
        <v>0</v>
      </c>
      <c r="N442" s="17">
        <v>0</v>
      </c>
      <c r="O442" s="17">
        <v>0</v>
      </c>
      <c r="P442" s="17">
        <v>1179494</v>
      </c>
      <c r="Q442" s="17">
        <v>498189</v>
      </c>
      <c r="R442" s="17">
        <v>131752</v>
      </c>
      <c r="S442" s="17">
        <v>42304</v>
      </c>
      <c r="T442" s="17">
        <v>17650</v>
      </c>
      <c r="U442" s="17">
        <v>170731</v>
      </c>
      <c r="V442" s="17">
        <v>28704</v>
      </c>
      <c r="W442" s="17">
        <v>0</v>
      </c>
      <c r="X442" s="17">
        <v>464090</v>
      </c>
      <c r="Y442" s="17">
        <v>5860</v>
      </c>
      <c r="Z442" s="17">
        <v>0</v>
      </c>
      <c r="AA442" s="17">
        <v>13953292</v>
      </c>
      <c r="AB442" s="17">
        <v>0</v>
      </c>
    </row>
    <row r="443" spans="1:28" x14ac:dyDescent="0.3">
      <c r="A443" s="15" t="s">
        <v>879</v>
      </c>
      <c r="B443" s="14" t="s">
        <v>880</v>
      </c>
      <c r="C443" s="14">
        <v>1</v>
      </c>
      <c r="D443" s="14">
        <v>0</v>
      </c>
      <c r="E443" s="17">
        <v>6282997</v>
      </c>
      <c r="F443" s="17">
        <v>0</v>
      </c>
      <c r="G443" s="17">
        <v>928893</v>
      </c>
      <c r="H443" s="17">
        <v>0</v>
      </c>
      <c r="I443" s="17">
        <v>1288472</v>
      </c>
      <c r="J443" s="17">
        <v>1053925</v>
      </c>
      <c r="K443" s="17">
        <v>0</v>
      </c>
      <c r="L443" s="17">
        <v>0</v>
      </c>
      <c r="M443" s="17">
        <v>0</v>
      </c>
      <c r="N443" s="17">
        <v>0</v>
      </c>
      <c r="O443" s="17">
        <v>0</v>
      </c>
      <c r="P443" s="17">
        <v>1708835</v>
      </c>
      <c r="Q443" s="17">
        <v>534668</v>
      </c>
      <c r="R443" s="17">
        <v>0</v>
      </c>
      <c r="S443" s="17">
        <v>38874</v>
      </c>
      <c r="T443" s="17">
        <v>16218</v>
      </c>
      <c r="U443" s="17">
        <v>145276</v>
      </c>
      <c r="V443" s="17">
        <v>27004</v>
      </c>
      <c r="W443" s="17">
        <v>0</v>
      </c>
      <c r="X443" s="17">
        <v>374485</v>
      </c>
      <c r="Y443" s="17">
        <v>0</v>
      </c>
      <c r="Z443" s="17">
        <v>0</v>
      </c>
      <c r="AA443" s="17">
        <v>12399647</v>
      </c>
      <c r="AB443" s="17">
        <v>0</v>
      </c>
    </row>
    <row r="444" spans="1:28" x14ac:dyDescent="0.3">
      <c r="A444" s="15" t="s">
        <v>881</v>
      </c>
      <c r="B444" s="14" t="s">
        <v>882</v>
      </c>
      <c r="C444" s="14">
        <v>1</v>
      </c>
      <c r="D444" s="14">
        <v>0</v>
      </c>
      <c r="E444" s="17">
        <v>12906300</v>
      </c>
      <c r="F444" s="17">
        <v>0</v>
      </c>
      <c r="G444" s="17">
        <v>539632</v>
      </c>
      <c r="H444" s="17">
        <v>0</v>
      </c>
      <c r="I444" s="17">
        <v>4122108</v>
      </c>
      <c r="J444" s="17">
        <v>630536</v>
      </c>
      <c r="K444" s="17">
        <v>0</v>
      </c>
      <c r="L444" s="17">
        <v>0</v>
      </c>
      <c r="M444" s="17">
        <v>0</v>
      </c>
      <c r="N444" s="17">
        <v>0</v>
      </c>
      <c r="O444" s="17">
        <v>0</v>
      </c>
      <c r="P444" s="17">
        <v>3147275</v>
      </c>
      <c r="Q444" s="17">
        <v>405237</v>
      </c>
      <c r="R444" s="17">
        <v>395044</v>
      </c>
      <c r="S444" s="17">
        <v>53630</v>
      </c>
      <c r="T444" s="17">
        <v>30780</v>
      </c>
      <c r="U444" s="17">
        <v>268369</v>
      </c>
      <c r="V444" s="17">
        <v>27690</v>
      </c>
      <c r="W444" s="17">
        <v>0</v>
      </c>
      <c r="X444" s="17">
        <v>991100</v>
      </c>
      <c r="Y444" s="17">
        <v>23753</v>
      </c>
      <c r="Z444" s="17">
        <v>0</v>
      </c>
      <c r="AA444" s="17">
        <v>23541454</v>
      </c>
      <c r="AB444" s="17">
        <v>0</v>
      </c>
    </row>
    <row r="445" spans="1:28" x14ac:dyDescent="0.3">
      <c r="A445" s="15" t="s">
        <v>883</v>
      </c>
      <c r="B445" s="14" t="s">
        <v>884</v>
      </c>
      <c r="C445" s="14">
        <v>0</v>
      </c>
      <c r="D445" s="14">
        <v>1</v>
      </c>
      <c r="E445" s="17">
        <v>46221431</v>
      </c>
      <c r="F445" s="17">
        <v>0</v>
      </c>
      <c r="G445" s="17">
        <v>729146</v>
      </c>
      <c r="H445" s="17">
        <v>0</v>
      </c>
      <c r="I445" s="17">
        <v>30030778</v>
      </c>
      <c r="J445" s="17">
        <v>1079877</v>
      </c>
      <c r="K445" s="17">
        <v>0</v>
      </c>
      <c r="L445" s="17">
        <v>0</v>
      </c>
      <c r="M445" s="17">
        <v>0</v>
      </c>
      <c r="N445" s="17">
        <v>0</v>
      </c>
      <c r="O445" s="17">
        <v>0</v>
      </c>
      <c r="P445" s="17">
        <v>3580635</v>
      </c>
      <c r="Q445" s="17">
        <v>1911432</v>
      </c>
      <c r="R445" s="17">
        <v>772925</v>
      </c>
      <c r="S445" s="17">
        <v>583741</v>
      </c>
      <c r="T445" s="17">
        <v>243550</v>
      </c>
      <c r="U445" s="17">
        <v>2219675</v>
      </c>
      <c r="V445" s="17">
        <v>347033</v>
      </c>
      <c r="W445" s="17">
        <v>0</v>
      </c>
      <c r="X445" s="17">
        <v>6225681</v>
      </c>
      <c r="Y445" s="17">
        <v>0</v>
      </c>
      <c r="Z445" s="17">
        <v>0</v>
      </c>
      <c r="AA445" s="17">
        <v>93945904</v>
      </c>
      <c r="AB445" s="17">
        <v>0</v>
      </c>
    </row>
    <row r="446" spans="1:28" x14ac:dyDescent="0.3">
      <c r="A446" s="15" t="s">
        <v>885</v>
      </c>
      <c r="B446" s="14" t="s">
        <v>886</v>
      </c>
      <c r="C446" s="14">
        <v>1</v>
      </c>
      <c r="D446" s="14">
        <v>0</v>
      </c>
      <c r="E446" s="17">
        <v>11925685</v>
      </c>
      <c r="F446" s="17">
        <v>0</v>
      </c>
      <c r="G446" s="17">
        <v>0</v>
      </c>
      <c r="H446" s="17">
        <v>105145</v>
      </c>
      <c r="I446" s="17">
        <v>1847628</v>
      </c>
      <c r="J446" s="17">
        <v>1513332</v>
      </c>
      <c r="K446" s="17">
        <v>0</v>
      </c>
      <c r="L446" s="17">
        <v>0</v>
      </c>
      <c r="M446" s="17">
        <v>0</v>
      </c>
      <c r="N446" s="17">
        <v>0</v>
      </c>
      <c r="O446" s="17">
        <v>0</v>
      </c>
      <c r="P446" s="17">
        <v>2076975</v>
      </c>
      <c r="Q446" s="17">
        <v>454329</v>
      </c>
      <c r="R446" s="17">
        <v>122069</v>
      </c>
      <c r="S446" s="17">
        <v>14456</v>
      </c>
      <c r="T446" s="17">
        <v>6031</v>
      </c>
      <c r="U446" s="17">
        <v>56328</v>
      </c>
      <c r="V446" s="17">
        <v>20318</v>
      </c>
      <c r="W446" s="17">
        <v>0</v>
      </c>
      <c r="X446" s="17">
        <v>157825</v>
      </c>
      <c r="Y446" s="17">
        <v>0</v>
      </c>
      <c r="Z446" s="17">
        <v>0</v>
      </c>
      <c r="AA446" s="17">
        <v>18300121</v>
      </c>
      <c r="AB446" s="17">
        <v>0</v>
      </c>
    </row>
    <row r="447" spans="1:28" x14ac:dyDescent="0.3">
      <c r="A447" s="15" t="s">
        <v>887</v>
      </c>
      <c r="B447" s="14" t="s">
        <v>888</v>
      </c>
      <c r="C447" s="14">
        <v>1</v>
      </c>
      <c r="D447" s="14">
        <v>0</v>
      </c>
      <c r="E447" s="17">
        <v>12711152</v>
      </c>
      <c r="F447" s="17">
        <v>0</v>
      </c>
      <c r="G447" s="17">
        <v>0</v>
      </c>
      <c r="H447" s="17">
        <v>0</v>
      </c>
      <c r="I447" s="17">
        <v>1563993</v>
      </c>
      <c r="J447" s="17">
        <v>2069272</v>
      </c>
      <c r="K447" s="17">
        <v>0</v>
      </c>
      <c r="L447" s="17">
        <v>0</v>
      </c>
      <c r="M447" s="17">
        <v>0</v>
      </c>
      <c r="N447" s="17">
        <v>0</v>
      </c>
      <c r="O447" s="17">
        <v>0</v>
      </c>
      <c r="P447" s="17">
        <v>1815843</v>
      </c>
      <c r="Q447" s="17">
        <v>718130</v>
      </c>
      <c r="R447" s="17">
        <v>0</v>
      </c>
      <c r="S447" s="17">
        <v>17527</v>
      </c>
      <c r="T447" s="17">
        <v>7312</v>
      </c>
      <c r="U447" s="17">
        <v>67396</v>
      </c>
      <c r="V447" s="17">
        <v>22737</v>
      </c>
      <c r="W447" s="17">
        <v>0</v>
      </c>
      <c r="X447" s="17">
        <v>244845</v>
      </c>
      <c r="Y447" s="17">
        <v>26193</v>
      </c>
      <c r="Z447" s="17">
        <v>0</v>
      </c>
      <c r="AA447" s="17">
        <v>19264400</v>
      </c>
      <c r="AB447" s="17">
        <v>0</v>
      </c>
    </row>
    <row r="448" spans="1:28" x14ac:dyDescent="0.3">
      <c r="A448" s="15" t="s">
        <v>889</v>
      </c>
      <c r="B448" s="14" t="s">
        <v>890</v>
      </c>
      <c r="C448" s="14">
        <v>1</v>
      </c>
      <c r="D448" s="14">
        <v>0</v>
      </c>
      <c r="E448" s="17">
        <v>3692497</v>
      </c>
      <c r="F448" s="17">
        <v>0</v>
      </c>
      <c r="G448" s="17">
        <v>326146</v>
      </c>
      <c r="H448" s="17">
        <v>0</v>
      </c>
      <c r="I448" s="17">
        <v>426904</v>
      </c>
      <c r="J448" s="17">
        <v>680454</v>
      </c>
      <c r="K448" s="17">
        <v>0</v>
      </c>
      <c r="L448" s="17">
        <v>0</v>
      </c>
      <c r="M448" s="17">
        <v>0</v>
      </c>
      <c r="N448" s="17">
        <v>0</v>
      </c>
      <c r="O448" s="17">
        <v>0</v>
      </c>
      <c r="P448" s="17">
        <v>332322</v>
      </c>
      <c r="Q448" s="17">
        <v>0</v>
      </c>
      <c r="R448" s="17">
        <v>0</v>
      </c>
      <c r="S448" s="17">
        <v>3805</v>
      </c>
      <c r="T448" s="17">
        <v>1587</v>
      </c>
      <c r="U448" s="17">
        <v>14796</v>
      </c>
      <c r="V448" s="17">
        <v>1636</v>
      </c>
      <c r="W448" s="17">
        <v>0</v>
      </c>
      <c r="X448" s="17">
        <v>103120</v>
      </c>
      <c r="Y448" s="17">
        <v>0</v>
      </c>
      <c r="Z448" s="17">
        <v>0</v>
      </c>
      <c r="AA448" s="17">
        <v>5583267</v>
      </c>
      <c r="AB448" s="17">
        <v>0</v>
      </c>
    </row>
    <row r="449" spans="1:28" x14ac:dyDescent="0.3">
      <c r="A449" s="15" t="s">
        <v>891</v>
      </c>
      <c r="B449" s="14" t="s">
        <v>892</v>
      </c>
      <c r="C449" s="14">
        <v>1</v>
      </c>
      <c r="D449" s="14">
        <v>0</v>
      </c>
      <c r="E449" s="17">
        <v>1897076</v>
      </c>
      <c r="F449" s="17">
        <v>0</v>
      </c>
      <c r="G449" s="17">
        <v>0</v>
      </c>
      <c r="H449" s="17">
        <v>0</v>
      </c>
      <c r="I449" s="17">
        <v>425484</v>
      </c>
      <c r="J449" s="17">
        <v>152150</v>
      </c>
      <c r="K449" s="17">
        <v>0</v>
      </c>
      <c r="L449" s="17">
        <v>0</v>
      </c>
      <c r="M449" s="17">
        <v>0</v>
      </c>
      <c r="N449" s="17">
        <v>0</v>
      </c>
      <c r="O449" s="17">
        <v>0</v>
      </c>
      <c r="P449" s="17">
        <v>412311</v>
      </c>
      <c r="Q449" s="17">
        <v>0</v>
      </c>
      <c r="R449" s="17">
        <v>0</v>
      </c>
      <c r="S449" s="17">
        <v>5468</v>
      </c>
      <c r="T449" s="17">
        <v>2281</v>
      </c>
      <c r="U449" s="17">
        <v>20796</v>
      </c>
      <c r="V449" s="17">
        <v>2730</v>
      </c>
      <c r="W449" s="17">
        <v>0</v>
      </c>
      <c r="X449" s="17">
        <v>54000</v>
      </c>
      <c r="Y449" s="17">
        <v>0</v>
      </c>
      <c r="Z449" s="17">
        <v>0</v>
      </c>
      <c r="AA449" s="17">
        <v>2972296</v>
      </c>
      <c r="AB449" s="17">
        <v>0</v>
      </c>
    </row>
    <row r="450" spans="1:28" x14ac:dyDescent="0.3">
      <c r="A450" s="15" t="s">
        <v>893</v>
      </c>
      <c r="B450" s="14" t="s">
        <v>894</v>
      </c>
      <c r="C450" s="14">
        <v>1</v>
      </c>
      <c r="D450" s="14">
        <v>0</v>
      </c>
      <c r="E450" s="17">
        <v>20514941</v>
      </c>
      <c r="F450" s="17">
        <v>0</v>
      </c>
      <c r="G450" s="17">
        <v>0</v>
      </c>
      <c r="H450" s="17">
        <v>0</v>
      </c>
      <c r="I450" s="17">
        <v>1596442</v>
      </c>
      <c r="J450" s="17">
        <v>3602484</v>
      </c>
      <c r="K450" s="17">
        <v>0</v>
      </c>
      <c r="L450" s="17">
        <v>0</v>
      </c>
      <c r="M450" s="17">
        <v>0</v>
      </c>
      <c r="N450" s="17">
        <v>0</v>
      </c>
      <c r="O450" s="17">
        <v>0</v>
      </c>
      <c r="P450" s="17">
        <v>2650555</v>
      </c>
      <c r="Q450" s="17">
        <v>515593</v>
      </c>
      <c r="R450" s="17">
        <v>0</v>
      </c>
      <c r="S450" s="17">
        <v>22725</v>
      </c>
      <c r="T450" s="17">
        <v>9481</v>
      </c>
      <c r="U450" s="17">
        <v>88715</v>
      </c>
      <c r="V450" s="17">
        <v>30287</v>
      </c>
      <c r="W450" s="17">
        <v>0</v>
      </c>
      <c r="X450" s="17">
        <v>331708</v>
      </c>
      <c r="Y450" s="17">
        <v>0</v>
      </c>
      <c r="Z450" s="17">
        <v>0</v>
      </c>
      <c r="AA450" s="17">
        <v>29362931</v>
      </c>
      <c r="AB450" s="17">
        <v>0</v>
      </c>
    </row>
    <row r="451" spans="1:28" x14ac:dyDescent="0.3">
      <c r="A451" s="15" t="s">
        <v>895</v>
      </c>
      <c r="B451" s="14" t="s">
        <v>896</v>
      </c>
      <c r="C451" s="14">
        <v>1</v>
      </c>
      <c r="D451" s="14">
        <v>0</v>
      </c>
      <c r="E451" s="17">
        <v>2897063</v>
      </c>
      <c r="F451" s="17">
        <v>0</v>
      </c>
      <c r="G451" s="17">
        <v>69877</v>
      </c>
      <c r="H451" s="17">
        <v>0</v>
      </c>
      <c r="I451" s="17">
        <v>379043</v>
      </c>
      <c r="J451" s="17">
        <v>154950</v>
      </c>
      <c r="K451" s="17">
        <v>0</v>
      </c>
      <c r="L451" s="17">
        <v>0</v>
      </c>
      <c r="M451" s="17">
        <v>0</v>
      </c>
      <c r="N451" s="17">
        <v>0</v>
      </c>
      <c r="O451" s="17">
        <v>0</v>
      </c>
      <c r="P451" s="17">
        <v>400139</v>
      </c>
      <c r="Q451" s="17">
        <v>40946</v>
      </c>
      <c r="R451" s="17">
        <v>0</v>
      </c>
      <c r="S451" s="17">
        <v>3596</v>
      </c>
      <c r="T451" s="17">
        <v>1500</v>
      </c>
      <c r="U451" s="17">
        <v>12815</v>
      </c>
      <c r="V451" s="17">
        <v>2672</v>
      </c>
      <c r="W451" s="17">
        <v>0</v>
      </c>
      <c r="X451" s="17">
        <v>72000</v>
      </c>
      <c r="Y451" s="17">
        <v>67</v>
      </c>
      <c r="Z451" s="17">
        <v>0</v>
      </c>
      <c r="AA451" s="17">
        <v>4034668</v>
      </c>
      <c r="AB451" s="17">
        <v>0</v>
      </c>
    </row>
    <row r="452" spans="1:28" x14ac:dyDescent="0.3">
      <c r="A452" s="15" t="s">
        <v>897</v>
      </c>
      <c r="B452" s="14" t="s">
        <v>898</v>
      </c>
      <c r="C452" s="14">
        <v>1</v>
      </c>
      <c r="D452" s="14">
        <v>0</v>
      </c>
      <c r="E452" s="17">
        <v>5201783</v>
      </c>
      <c r="F452" s="17">
        <v>0</v>
      </c>
      <c r="G452" s="17">
        <v>164835</v>
      </c>
      <c r="H452" s="17">
        <v>0</v>
      </c>
      <c r="I452" s="17">
        <v>694436</v>
      </c>
      <c r="J452" s="17">
        <v>530720</v>
      </c>
      <c r="K452" s="17">
        <v>0</v>
      </c>
      <c r="L452" s="17">
        <v>0</v>
      </c>
      <c r="M452" s="17">
        <v>0</v>
      </c>
      <c r="N452" s="17">
        <v>0</v>
      </c>
      <c r="O452" s="17">
        <v>0</v>
      </c>
      <c r="P452" s="17">
        <v>695264</v>
      </c>
      <c r="Q452" s="17">
        <v>0</v>
      </c>
      <c r="R452" s="17">
        <v>0</v>
      </c>
      <c r="S452" s="17">
        <v>6202</v>
      </c>
      <c r="T452" s="17">
        <v>2485</v>
      </c>
      <c r="U452" s="17">
        <v>23825</v>
      </c>
      <c r="V452" s="17">
        <v>7925</v>
      </c>
      <c r="W452" s="17">
        <v>0</v>
      </c>
      <c r="X452" s="17">
        <v>103377</v>
      </c>
      <c r="Y452" s="17">
        <v>0</v>
      </c>
      <c r="Z452" s="17">
        <v>0</v>
      </c>
      <c r="AA452" s="17">
        <v>7430852</v>
      </c>
      <c r="AB452" s="17">
        <v>0</v>
      </c>
    </row>
    <row r="453" spans="1:28" x14ac:dyDescent="0.3">
      <c r="A453" s="15" t="s">
        <v>899</v>
      </c>
      <c r="B453" s="14" t="s">
        <v>900</v>
      </c>
      <c r="C453" s="14">
        <v>1</v>
      </c>
      <c r="D453" s="14">
        <v>0</v>
      </c>
      <c r="E453" s="17">
        <v>6181054</v>
      </c>
      <c r="F453" s="17">
        <v>0</v>
      </c>
      <c r="G453" s="17">
        <v>0</v>
      </c>
      <c r="H453" s="17">
        <v>0</v>
      </c>
      <c r="I453" s="17">
        <v>950573</v>
      </c>
      <c r="J453" s="17">
        <v>690714</v>
      </c>
      <c r="K453" s="17">
        <v>0</v>
      </c>
      <c r="L453" s="17">
        <v>0</v>
      </c>
      <c r="M453" s="17">
        <v>0</v>
      </c>
      <c r="N453" s="17">
        <v>0</v>
      </c>
      <c r="O453" s="17">
        <v>0</v>
      </c>
      <c r="P453" s="17">
        <v>1140758</v>
      </c>
      <c r="Q453" s="17">
        <v>360280</v>
      </c>
      <c r="R453" s="17">
        <v>113716</v>
      </c>
      <c r="S453" s="17">
        <v>8569</v>
      </c>
      <c r="T453" s="17">
        <v>3332</v>
      </c>
      <c r="U453" s="17">
        <v>31455</v>
      </c>
      <c r="V453" s="17">
        <v>11324</v>
      </c>
      <c r="W453" s="17">
        <v>0</v>
      </c>
      <c r="X453" s="17">
        <v>94222</v>
      </c>
      <c r="Y453" s="17">
        <v>0</v>
      </c>
      <c r="Z453" s="17">
        <v>0</v>
      </c>
      <c r="AA453" s="17">
        <v>9585997</v>
      </c>
      <c r="AB453" s="17">
        <v>0</v>
      </c>
    </row>
    <row r="454" spans="1:28" x14ac:dyDescent="0.3">
      <c r="A454" s="15" t="s">
        <v>901</v>
      </c>
      <c r="B454" s="14" t="s">
        <v>902</v>
      </c>
      <c r="C454" s="14">
        <v>1</v>
      </c>
      <c r="D454" s="14">
        <v>0</v>
      </c>
      <c r="E454" s="17">
        <v>7280038</v>
      </c>
      <c r="F454" s="17">
        <v>0</v>
      </c>
      <c r="G454" s="17">
        <v>0</v>
      </c>
      <c r="H454" s="17">
        <v>0</v>
      </c>
      <c r="I454" s="17">
        <v>1009341</v>
      </c>
      <c r="J454" s="17">
        <v>973041</v>
      </c>
      <c r="K454" s="17">
        <v>0</v>
      </c>
      <c r="L454" s="17">
        <v>0</v>
      </c>
      <c r="M454" s="17">
        <v>0</v>
      </c>
      <c r="N454" s="17">
        <v>0</v>
      </c>
      <c r="O454" s="17">
        <v>0</v>
      </c>
      <c r="P454" s="17">
        <v>1121055</v>
      </c>
      <c r="Q454" s="17">
        <v>401431</v>
      </c>
      <c r="R454" s="17">
        <v>0</v>
      </c>
      <c r="S454" s="17">
        <v>9573</v>
      </c>
      <c r="T454" s="17">
        <v>3993</v>
      </c>
      <c r="U454" s="17">
        <v>36931</v>
      </c>
      <c r="V454" s="17">
        <v>12372</v>
      </c>
      <c r="W454" s="17">
        <v>0</v>
      </c>
      <c r="X454" s="17">
        <v>141019</v>
      </c>
      <c r="Y454" s="17">
        <v>0</v>
      </c>
      <c r="Z454" s="17">
        <v>0</v>
      </c>
      <c r="AA454" s="17">
        <v>10988794</v>
      </c>
      <c r="AB454" s="17">
        <v>0</v>
      </c>
    </row>
    <row r="455" spans="1:28" x14ac:dyDescent="0.3">
      <c r="A455" s="15" t="s">
        <v>903</v>
      </c>
      <c r="B455" s="14" t="s">
        <v>904</v>
      </c>
      <c r="C455" s="14">
        <v>1</v>
      </c>
      <c r="D455" s="14">
        <v>0</v>
      </c>
      <c r="E455" s="17">
        <v>25994391</v>
      </c>
      <c r="F455" s="17">
        <v>0</v>
      </c>
      <c r="G455" s="17">
        <v>0</v>
      </c>
      <c r="H455" s="17">
        <v>0</v>
      </c>
      <c r="I455" s="17">
        <v>1938346</v>
      </c>
      <c r="J455" s="17">
        <v>3829857</v>
      </c>
      <c r="K455" s="17">
        <v>0</v>
      </c>
      <c r="L455" s="17">
        <v>0</v>
      </c>
      <c r="M455" s="17">
        <v>0</v>
      </c>
      <c r="N455" s="17">
        <v>0</v>
      </c>
      <c r="O455" s="17">
        <v>0</v>
      </c>
      <c r="P455" s="17">
        <v>3704532</v>
      </c>
      <c r="Q455" s="17">
        <v>1776107</v>
      </c>
      <c r="R455" s="17">
        <v>125683</v>
      </c>
      <c r="S455" s="17">
        <v>39473</v>
      </c>
      <c r="T455" s="17">
        <v>16468</v>
      </c>
      <c r="U455" s="17">
        <v>146790</v>
      </c>
      <c r="V455" s="17">
        <v>53310</v>
      </c>
      <c r="W455" s="17">
        <v>0</v>
      </c>
      <c r="X455" s="17">
        <v>881886</v>
      </c>
      <c r="Y455" s="17">
        <v>0</v>
      </c>
      <c r="Z455" s="17">
        <v>0</v>
      </c>
      <c r="AA455" s="17">
        <v>38506843</v>
      </c>
      <c r="AB455" s="17">
        <v>0</v>
      </c>
    </row>
    <row r="456" spans="1:28" x14ac:dyDescent="0.3">
      <c r="A456" s="15" t="s">
        <v>905</v>
      </c>
      <c r="B456" s="14" t="s">
        <v>906</v>
      </c>
      <c r="C456" s="14">
        <v>1</v>
      </c>
      <c r="D456" s="14">
        <v>0</v>
      </c>
      <c r="E456" s="17">
        <v>3919972</v>
      </c>
      <c r="F456" s="17">
        <v>0</v>
      </c>
      <c r="G456" s="17">
        <v>154897</v>
      </c>
      <c r="H456" s="17">
        <v>0</v>
      </c>
      <c r="I456" s="17">
        <v>520946</v>
      </c>
      <c r="J456" s="17">
        <v>447049</v>
      </c>
      <c r="K456" s="17">
        <v>0</v>
      </c>
      <c r="L456" s="17">
        <v>0</v>
      </c>
      <c r="M456" s="17">
        <v>0</v>
      </c>
      <c r="N456" s="17">
        <v>0</v>
      </c>
      <c r="O456" s="17">
        <v>0</v>
      </c>
      <c r="P456" s="17">
        <v>676655</v>
      </c>
      <c r="Q456" s="17">
        <v>200026</v>
      </c>
      <c r="R456" s="17">
        <v>0</v>
      </c>
      <c r="S456" s="17">
        <v>4734</v>
      </c>
      <c r="T456" s="17">
        <v>1957</v>
      </c>
      <c r="U456" s="17">
        <v>18466</v>
      </c>
      <c r="V456" s="17">
        <v>4596</v>
      </c>
      <c r="W456" s="17">
        <v>0</v>
      </c>
      <c r="X456" s="17">
        <v>83628</v>
      </c>
      <c r="Y456" s="17">
        <v>0</v>
      </c>
      <c r="Z456" s="17">
        <v>0</v>
      </c>
      <c r="AA456" s="17">
        <v>6032926</v>
      </c>
      <c r="AB456" s="17">
        <v>0</v>
      </c>
    </row>
    <row r="457" spans="1:28" x14ac:dyDescent="0.3">
      <c r="A457" s="15" t="s">
        <v>907</v>
      </c>
      <c r="B457" s="14" t="s">
        <v>908</v>
      </c>
      <c r="C457" s="14">
        <v>1</v>
      </c>
      <c r="D457" s="14">
        <v>0</v>
      </c>
      <c r="E457" s="17">
        <v>11444435</v>
      </c>
      <c r="F457" s="17">
        <v>0</v>
      </c>
      <c r="G457" s="17">
        <v>0</v>
      </c>
      <c r="H457" s="17">
        <v>0</v>
      </c>
      <c r="I457" s="17">
        <v>1303675</v>
      </c>
      <c r="J457" s="17">
        <v>1706185</v>
      </c>
      <c r="K457" s="17">
        <v>0</v>
      </c>
      <c r="L457" s="17">
        <v>0</v>
      </c>
      <c r="M457" s="17">
        <v>0</v>
      </c>
      <c r="N457" s="17">
        <v>0</v>
      </c>
      <c r="O457" s="17">
        <v>0</v>
      </c>
      <c r="P457" s="17">
        <v>1710189</v>
      </c>
      <c r="Q457" s="17">
        <v>772900</v>
      </c>
      <c r="R457" s="17">
        <v>35092</v>
      </c>
      <c r="S457" s="17">
        <v>14127</v>
      </c>
      <c r="T457" s="17">
        <v>5893</v>
      </c>
      <c r="U457" s="17">
        <v>54872</v>
      </c>
      <c r="V457" s="17">
        <v>19581</v>
      </c>
      <c r="W457" s="17">
        <v>0</v>
      </c>
      <c r="X457" s="17">
        <v>311543</v>
      </c>
      <c r="Y457" s="17">
        <v>0</v>
      </c>
      <c r="Z457" s="17">
        <v>0</v>
      </c>
      <c r="AA457" s="17">
        <v>17378492</v>
      </c>
      <c r="AB457" s="17">
        <v>0</v>
      </c>
    </row>
    <row r="458" spans="1:28" x14ac:dyDescent="0.3">
      <c r="A458" s="15" t="s">
        <v>909</v>
      </c>
      <c r="B458" s="14" t="s">
        <v>910</v>
      </c>
      <c r="C458" s="14">
        <v>1</v>
      </c>
      <c r="D458" s="14">
        <v>0</v>
      </c>
      <c r="E458" s="17">
        <v>20358783</v>
      </c>
      <c r="F458" s="17">
        <v>0</v>
      </c>
      <c r="G458" s="17">
        <v>0</v>
      </c>
      <c r="H458" s="17">
        <v>0</v>
      </c>
      <c r="I458" s="17">
        <v>843711</v>
      </c>
      <c r="J458" s="17">
        <v>4801647</v>
      </c>
      <c r="K458" s="17">
        <v>0</v>
      </c>
      <c r="L458" s="17">
        <v>0</v>
      </c>
      <c r="M458" s="17">
        <v>0</v>
      </c>
      <c r="N458" s="17">
        <v>0</v>
      </c>
      <c r="O458" s="17">
        <v>0</v>
      </c>
      <c r="P458" s="17">
        <v>3344907</v>
      </c>
      <c r="Q458" s="17">
        <v>538431</v>
      </c>
      <c r="R458" s="17">
        <v>187445</v>
      </c>
      <c r="S458" s="17">
        <v>22231</v>
      </c>
      <c r="T458" s="17">
        <v>9275</v>
      </c>
      <c r="U458" s="17">
        <v>85861</v>
      </c>
      <c r="V458" s="17">
        <v>31316</v>
      </c>
      <c r="W458" s="17">
        <v>0</v>
      </c>
      <c r="X458" s="17">
        <v>232769</v>
      </c>
      <c r="Y458" s="17">
        <v>0</v>
      </c>
      <c r="Z458" s="17">
        <v>0</v>
      </c>
      <c r="AA458" s="17">
        <v>30456376</v>
      </c>
      <c r="AB458" s="17">
        <v>0</v>
      </c>
    </row>
    <row r="459" spans="1:28" x14ac:dyDescent="0.3">
      <c r="A459" s="15" t="s">
        <v>911</v>
      </c>
      <c r="B459" s="14" t="s">
        <v>912</v>
      </c>
      <c r="C459" s="14">
        <v>1</v>
      </c>
      <c r="D459" s="14">
        <v>0</v>
      </c>
      <c r="E459" s="17">
        <v>6517200</v>
      </c>
      <c r="F459" s="17">
        <v>0</v>
      </c>
      <c r="G459" s="17">
        <v>0</v>
      </c>
      <c r="H459" s="17">
        <v>0</v>
      </c>
      <c r="I459" s="17">
        <v>566426</v>
      </c>
      <c r="J459" s="17">
        <v>1493864</v>
      </c>
      <c r="K459" s="17">
        <v>0</v>
      </c>
      <c r="L459" s="17">
        <v>0</v>
      </c>
      <c r="M459" s="17">
        <v>0</v>
      </c>
      <c r="N459" s="17">
        <v>0</v>
      </c>
      <c r="O459" s="17">
        <v>0</v>
      </c>
      <c r="P459" s="17">
        <v>1460893</v>
      </c>
      <c r="Q459" s="17">
        <v>377179</v>
      </c>
      <c r="R459" s="17">
        <v>0</v>
      </c>
      <c r="S459" s="17">
        <v>10981</v>
      </c>
      <c r="T459" s="17">
        <v>4581</v>
      </c>
      <c r="U459" s="17">
        <v>42173</v>
      </c>
      <c r="V459" s="17">
        <v>14706</v>
      </c>
      <c r="W459" s="17">
        <v>0</v>
      </c>
      <c r="X459" s="17">
        <v>99852</v>
      </c>
      <c r="Y459" s="17">
        <v>0</v>
      </c>
      <c r="Z459" s="17">
        <v>0</v>
      </c>
      <c r="AA459" s="17">
        <v>10587855</v>
      </c>
      <c r="AB459" s="17">
        <v>0</v>
      </c>
    </row>
    <row r="460" spans="1:28" x14ac:dyDescent="0.3">
      <c r="A460" s="15" t="s">
        <v>913</v>
      </c>
      <c r="B460" s="14" t="s">
        <v>914</v>
      </c>
      <c r="C460" s="14">
        <v>1</v>
      </c>
      <c r="D460" s="14">
        <v>0</v>
      </c>
      <c r="E460" s="17">
        <v>4706941</v>
      </c>
      <c r="F460" s="17">
        <v>0</v>
      </c>
      <c r="G460" s="17">
        <v>0</v>
      </c>
      <c r="H460" s="17">
        <v>0</v>
      </c>
      <c r="I460" s="17">
        <v>671049</v>
      </c>
      <c r="J460" s="17">
        <v>465719</v>
      </c>
      <c r="K460" s="17">
        <v>0</v>
      </c>
      <c r="L460" s="17">
        <v>0</v>
      </c>
      <c r="M460" s="17">
        <v>0</v>
      </c>
      <c r="N460" s="17">
        <v>0</v>
      </c>
      <c r="O460" s="17">
        <v>0</v>
      </c>
      <c r="P460" s="17">
        <v>706489</v>
      </c>
      <c r="Q460" s="17">
        <v>266881</v>
      </c>
      <c r="R460" s="17">
        <v>0</v>
      </c>
      <c r="S460" s="17">
        <v>5303</v>
      </c>
      <c r="T460" s="17">
        <v>2212</v>
      </c>
      <c r="U460" s="17">
        <v>20563</v>
      </c>
      <c r="V460" s="17">
        <v>5475</v>
      </c>
      <c r="W460" s="17">
        <v>0</v>
      </c>
      <c r="X460" s="17">
        <v>74619</v>
      </c>
      <c r="Y460" s="17">
        <v>0</v>
      </c>
      <c r="Z460" s="17">
        <v>0</v>
      </c>
      <c r="AA460" s="17">
        <v>6925251</v>
      </c>
      <c r="AB460" s="17">
        <v>0</v>
      </c>
    </row>
    <row r="461" spans="1:28" x14ac:dyDescent="0.3">
      <c r="A461" s="15" t="s">
        <v>915</v>
      </c>
      <c r="B461" s="14" t="s">
        <v>916</v>
      </c>
      <c r="C461" s="14">
        <v>1</v>
      </c>
      <c r="D461" s="14">
        <v>0</v>
      </c>
      <c r="E461" s="17">
        <v>10663953</v>
      </c>
      <c r="F461" s="17">
        <v>0</v>
      </c>
      <c r="G461" s="17">
        <v>0</v>
      </c>
      <c r="H461" s="17">
        <v>0</v>
      </c>
      <c r="I461" s="17">
        <v>1370524</v>
      </c>
      <c r="J461" s="17">
        <v>3274996</v>
      </c>
      <c r="K461" s="17">
        <v>0</v>
      </c>
      <c r="L461" s="17">
        <v>0</v>
      </c>
      <c r="M461" s="17">
        <v>0</v>
      </c>
      <c r="N461" s="17">
        <v>0</v>
      </c>
      <c r="O461" s="17">
        <v>0</v>
      </c>
      <c r="P461" s="17">
        <v>1797914</v>
      </c>
      <c r="Q461" s="17">
        <v>596294</v>
      </c>
      <c r="R461" s="17">
        <v>302545</v>
      </c>
      <c r="S461" s="17">
        <v>18606</v>
      </c>
      <c r="T461" s="17">
        <v>7762</v>
      </c>
      <c r="U461" s="17">
        <v>72696</v>
      </c>
      <c r="V461" s="17">
        <v>22813</v>
      </c>
      <c r="W461" s="17">
        <v>0</v>
      </c>
      <c r="X461" s="17">
        <v>175250</v>
      </c>
      <c r="Y461" s="17">
        <v>0</v>
      </c>
      <c r="Z461" s="17">
        <v>0</v>
      </c>
      <c r="AA461" s="17">
        <v>18303353</v>
      </c>
      <c r="AB461" s="17">
        <v>0</v>
      </c>
    </row>
    <row r="462" spans="1:28" x14ac:dyDescent="0.3">
      <c r="A462" s="15" t="s">
        <v>917</v>
      </c>
      <c r="B462" s="14" t="s">
        <v>918</v>
      </c>
      <c r="C462" s="14">
        <v>1</v>
      </c>
      <c r="D462" s="14">
        <v>0</v>
      </c>
      <c r="E462" s="17">
        <v>8389016</v>
      </c>
      <c r="F462" s="17">
        <v>0</v>
      </c>
      <c r="G462" s="17">
        <v>0</v>
      </c>
      <c r="H462" s="17">
        <v>0</v>
      </c>
      <c r="I462" s="17">
        <v>1124766</v>
      </c>
      <c r="J462" s="17">
        <v>1803902</v>
      </c>
      <c r="K462" s="17">
        <v>22442</v>
      </c>
      <c r="L462" s="17">
        <v>0</v>
      </c>
      <c r="M462" s="17">
        <v>0</v>
      </c>
      <c r="N462" s="17">
        <v>0</v>
      </c>
      <c r="O462" s="17">
        <v>0</v>
      </c>
      <c r="P462" s="17">
        <v>1006147</v>
      </c>
      <c r="Q462" s="17">
        <v>214828</v>
      </c>
      <c r="R462" s="17">
        <v>92012</v>
      </c>
      <c r="S462" s="17">
        <v>7026</v>
      </c>
      <c r="T462" s="17">
        <v>2931</v>
      </c>
      <c r="U462" s="17">
        <v>26504</v>
      </c>
      <c r="V462" s="17">
        <v>8842</v>
      </c>
      <c r="W462" s="17">
        <v>0</v>
      </c>
      <c r="X462" s="17">
        <v>316780</v>
      </c>
      <c r="Y462" s="17">
        <v>0</v>
      </c>
      <c r="Z462" s="17">
        <v>0</v>
      </c>
      <c r="AA462" s="17">
        <v>13015196</v>
      </c>
      <c r="AB462" s="17">
        <v>0</v>
      </c>
    </row>
    <row r="463" spans="1:28" x14ac:dyDescent="0.3">
      <c r="A463" s="15" t="s">
        <v>919</v>
      </c>
      <c r="B463" s="14" t="s">
        <v>920</v>
      </c>
      <c r="C463" s="14">
        <v>1</v>
      </c>
      <c r="D463" s="14">
        <v>0</v>
      </c>
      <c r="E463" s="17">
        <v>14282474</v>
      </c>
      <c r="F463" s="17">
        <v>0</v>
      </c>
      <c r="G463" s="17">
        <v>0</v>
      </c>
      <c r="H463" s="17">
        <v>0</v>
      </c>
      <c r="I463" s="17">
        <v>2816444</v>
      </c>
      <c r="J463" s="17">
        <v>3805004</v>
      </c>
      <c r="K463" s="17">
        <v>0</v>
      </c>
      <c r="L463" s="17">
        <v>0</v>
      </c>
      <c r="M463" s="17">
        <v>0</v>
      </c>
      <c r="N463" s="17">
        <v>0</v>
      </c>
      <c r="O463" s="17">
        <v>0</v>
      </c>
      <c r="P463" s="17">
        <v>1685630</v>
      </c>
      <c r="Q463" s="17">
        <v>432185</v>
      </c>
      <c r="R463" s="17">
        <v>386856</v>
      </c>
      <c r="S463" s="17">
        <v>45884</v>
      </c>
      <c r="T463" s="17">
        <v>19143</v>
      </c>
      <c r="U463" s="17">
        <v>182206</v>
      </c>
      <c r="V463" s="17">
        <v>49590</v>
      </c>
      <c r="W463" s="17">
        <v>0</v>
      </c>
      <c r="X463" s="17">
        <v>378000</v>
      </c>
      <c r="Y463" s="17">
        <v>45884</v>
      </c>
      <c r="Z463" s="17">
        <v>0</v>
      </c>
      <c r="AA463" s="17">
        <v>24129300</v>
      </c>
      <c r="AB463" s="17">
        <v>0</v>
      </c>
    </row>
    <row r="464" spans="1:28" x14ac:dyDescent="0.3">
      <c r="A464" s="15" t="s">
        <v>921</v>
      </c>
      <c r="B464" s="14" t="s">
        <v>922</v>
      </c>
      <c r="C464" s="14">
        <v>1</v>
      </c>
      <c r="D464" s="14">
        <v>0</v>
      </c>
      <c r="E464" s="17">
        <v>31551789</v>
      </c>
      <c r="F464" s="17">
        <v>0</v>
      </c>
      <c r="G464" s="17">
        <v>0</v>
      </c>
      <c r="H464" s="17">
        <v>0</v>
      </c>
      <c r="I464" s="17">
        <v>10453799</v>
      </c>
      <c r="J464" s="17">
        <v>4328903</v>
      </c>
      <c r="K464" s="17">
        <v>0</v>
      </c>
      <c r="L464" s="17">
        <v>0</v>
      </c>
      <c r="M464" s="17">
        <v>0</v>
      </c>
      <c r="N464" s="17">
        <v>0</v>
      </c>
      <c r="O464" s="17">
        <v>0</v>
      </c>
      <c r="P464" s="17">
        <v>2572815</v>
      </c>
      <c r="Q464" s="17">
        <v>547457</v>
      </c>
      <c r="R464" s="17">
        <v>946842</v>
      </c>
      <c r="S464" s="17">
        <v>142475</v>
      </c>
      <c r="T464" s="17">
        <v>59443</v>
      </c>
      <c r="U464" s="17">
        <v>584947</v>
      </c>
      <c r="V464" s="17">
        <v>137180</v>
      </c>
      <c r="W464" s="17">
        <v>0</v>
      </c>
      <c r="X464" s="17">
        <v>988200</v>
      </c>
      <c r="Y464" s="17">
        <v>0</v>
      </c>
      <c r="Z464" s="17">
        <v>0</v>
      </c>
      <c r="AA464" s="17">
        <v>52313850</v>
      </c>
      <c r="AB464" s="17">
        <v>0</v>
      </c>
    </row>
    <row r="465" spans="1:28" x14ac:dyDescent="0.3">
      <c r="A465" s="15" t="s">
        <v>923</v>
      </c>
      <c r="B465" s="14" t="s">
        <v>924</v>
      </c>
      <c r="C465" s="14">
        <v>1</v>
      </c>
      <c r="D465" s="14">
        <v>0</v>
      </c>
      <c r="E465" s="17">
        <v>9859813</v>
      </c>
      <c r="F465" s="17">
        <v>0</v>
      </c>
      <c r="G465" s="17">
        <v>0</v>
      </c>
      <c r="H465" s="17">
        <v>0</v>
      </c>
      <c r="I465" s="17">
        <v>859195</v>
      </c>
      <c r="J465" s="17">
        <v>1432161</v>
      </c>
      <c r="K465" s="17">
        <v>0</v>
      </c>
      <c r="L465" s="17">
        <v>0</v>
      </c>
      <c r="M465" s="17">
        <v>0</v>
      </c>
      <c r="N465" s="17">
        <v>0</v>
      </c>
      <c r="O465" s="17">
        <v>0</v>
      </c>
      <c r="P465" s="17">
        <v>655285</v>
      </c>
      <c r="Q465" s="17">
        <v>31518</v>
      </c>
      <c r="R465" s="17">
        <v>375919</v>
      </c>
      <c r="S465" s="17">
        <v>18021</v>
      </c>
      <c r="T465" s="17">
        <v>3112</v>
      </c>
      <c r="U465" s="17">
        <v>50167</v>
      </c>
      <c r="V465" s="17">
        <v>16063</v>
      </c>
      <c r="W465" s="17">
        <v>0</v>
      </c>
      <c r="X465" s="17">
        <v>179679</v>
      </c>
      <c r="Y465" s="17">
        <v>0</v>
      </c>
      <c r="Z465" s="17">
        <v>0</v>
      </c>
      <c r="AA465" s="17">
        <v>13480933</v>
      </c>
      <c r="AB465" s="17">
        <v>0</v>
      </c>
    </row>
    <row r="466" spans="1:28" x14ac:dyDescent="0.3">
      <c r="A466" s="15" t="s">
        <v>925</v>
      </c>
      <c r="B466" s="14" t="s">
        <v>926</v>
      </c>
      <c r="C466" s="14">
        <v>1</v>
      </c>
      <c r="D466" s="14">
        <v>0</v>
      </c>
      <c r="E466" s="17">
        <v>617003</v>
      </c>
      <c r="F466" s="17">
        <v>0</v>
      </c>
      <c r="G466" s="17">
        <v>193761</v>
      </c>
      <c r="H466" s="17">
        <v>0</v>
      </c>
      <c r="I466" s="17">
        <v>15569</v>
      </c>
      <c r="J466" s="17">
        <v>0</v>
      </c>
      <c r="K466" s="17">
        <v>0</v>
      </c>
      <c r="L466" s="17">
        <v>0</v>
      </c>
      <c r="M466" s="17">
        <v>0</v>
      </c>
      <c r="N466" s="17">
        <v>0</v>
      </c>
      <c r="O466" s="17">
        <v>0</v>
      </c>
      <c r="P466" s="17">
        <v>55375</v>
      </c>
      <c r="Q466" s="17">
        <v>0</v>
      </c>
      <c r="R466" s="17">
        <v>0</v>
      </c>
      <c r="S466" s="17">
        <v>854</v>
      </c>
      <c r="T466" s="17">
        <v>356</v>
      </c>
      <c r="U466" s="17">
        <v>5651</v>
      </c>
      <c r="V466" s="17">
        <v>0</v>
      </c>
      <c r="W466" s="17">
        <v>0</v>
      </c>
      <c r="X466" s="17">
        <v>0</v>
      </c>
      <c r="Y466" s="17">
        <v>0</v>
      </c>
      <c r="Z466" s="17">
        <v>0</v>
      </c>
      <c r="AA466" s="17">
        <v>888569</v>
      </c>
      <c r="AB466" s="17">
        <v>0</v>
      </c>
    </row>
    <row r="467" spans="1:28" x14ac:dyDescent="0.3">
      <c r="A467" s="15" t="s">
        <v>927</v>
      </c>
      <c r="B467" s="14" t="s">
        <v>928</v>
      </c>
      <c r="C467" s="14">
        <v>1</v>
      </c>
      <c r="D467" s="14">
        <v>0</v>
      </c>
      <c r="E467" s="17">
        <v>6653267</v>
      </c>
      <c r="F467" s="17">
        <v>0</v>
      </c>
      <c r="G467" s="17">
        <v>0</v>
      </c>
      <c r="H467" s="17">
        <v>0</v>
      </c>
      <c r="I467" s="17">
        <v>838997</v>
      </c>
      <c r="J467" s="17">
        <v>2118823</v>
      </c>
      <c r="K467" s="17">
        <v>0</v>
      </c>
      <c r="L467" s="17">
        <v>0</v>
      </c>
      <c r="M467" s="17">
        <v>0</v>
      </c>
      <c r="N467" s="17">
        <v>0</v>
      </c>
      <c r="O467" s="17">
        <v>0</v>
      </c>
      <c r="P467" s="17">
        <v>694000</v>
      </c>
      <c r="Q467" s="17">
        <v>39703</v>
      </c>
      <c r="R467" s="17">
        <v>173529</v>
      </c>
      <c r="S467" s="17">
        <v>11984</v>
      </c>
      <c r="T467" s="17">
        <v>5000</v>
      </c>
      <c r="U467" s="17">
        <v>48989</v>
      </c>
      <c r="V467" s="17">
        <v>9797</v>
      </c>
      <c r="W467" s="17">
        <v>0</v>
      </c>
      <c r="X467" s="17">
        <v>109760</v>
      </c>
      <c r="Y467" s="17">
        <v>0</v>
      </c>
      <c r="Z467" s="17">
        <v>0</v>
      </c>
      <c r="AA467" s="17">
        <v>10703849</v>
      </c>
      <c r="AB467" s="17">
        <v>0</v>
      </c>
    </row>
    <row r="468" spans="1:28" x14ac:dyDescent="0.3">
      <c r="A468" s="15" t="s">
        <v>929</v>
      </c>
      <c r="B468" s="14" t="s">
        <v>930</v>
      </c>
      <c r="C468" s="14">
        <v>1</v>
      </c>
      <c r="D468" s="14">
        <v>0</v>
      </c>
      <c r="E468" s="17">
        <v>8051865</v>
      </c>
      <c r="F468" s="17">
        <v>0</v>
      </c>
      <c r="G468" s="17">
        <v>0</v>
      </c>
      <c r="H468" s="17">
        <v>0</v>
      </c>
      <c r="I468" s="17">
        <v>1092880</v>
      </c>
      <c r="J468" s="17">
        <v>2690172</v>
      </c>
      <c r="K468" s="17">
        <v>0</v>
      </c>
      <c r="L468" s="17">
        <v>0</v>
      </c>
      <c r="M468" s="17">
        <v>0</v>
      </c>
      <c r="N468" s="17">
        <v>0</v>
      </c>
      <c r="O468" s="17">
        <v>0</v>
      </c>
      <c r="P468" s="17">
        <v>1094255</v>
      </c>
      <c r="Q468" s="17">
        <v>547202</v>
      </c>
      <c r="R468" s="17">
        <v>255985</v>
      </c>
      <c r="S468" s="17">
        <v>20508</v>
      </c>
      <c r="T468" s="17">
        <v>8549</v>
      </c>
      <c r="U468" s="17">
        <v>81783</v>
      </c>
      <c r="V468" s="17">
        <v>22065</v>
      </c>
      <c r="W468" s="17">
        <v>0</v>
      </c>
      <c r="X468" s="17">
        <v>190707</v>
      </c>
      <c r="Y468" s="17">
        <v>0</v>
      </c>
      <c r="Z468" s="17">
        <v>0</v>
      </c>
      <c r="AA468" s="17">
        <v>14055971</v>
      </c>
      <c r="AB468" s="17">
        <v>0</v>
      </c>
    </row>
    <row r="469" spans="1:28" x14ac:dyDescent="0.3">
      <c r="A469" s="15" t="s">
        <v>931</v>
      </c>
      <c r="B469" s="14" t="s">
        <v>932</v>
      </c>
      <c r="C469" s="14">
        <v>1</v>
      </c>
      <c r="D469" s="14">
        <v>0</v>
      </c>
      <c r="E469" s="17">
        <v>20393932</v>
      </c>
      <c r="F469" s="17">
        <v>0</v>
      </c>
      <c r="G469" s="17">
        <v>0</v>
      </c>
      <c r="H469" s="17">
        <v>25099</v>
      </c>
      <c r="I469" s="17">
        <v>3749114</v>
      </c>
      <c r="J469" s="17">
        <v>2689388</v>
      </c>
      <c r="K469" s="17">
        <v>0</v>
      </c>
      <c r="L469" s="17">
        <v>0</v>
      </c>
      <c r="M469" s="17">
        <v>0</v>
      </c>
      <c r="N469" s="17">
        <v>0</v>
      </c>
      <c r="O469" s="17">
        <v>0</v>
      </c>
      <c r="P469" s="17">
        <v>2153472</v>
      </c>
      <c r="Q469" s="17">
        <v>565014</v>
      </c>
      <c r="R469" s="17">
        <v>386571</v>
      </c>
      <c r="S469" s="17">
        <v>63051</v>
      </c>
      <c r="T469" s="17">
        <v>26306</v>
      </c>
      <c r="U469" s="17">
        <v>245815</v>
      </c>
      <c r="V469" s="17">
        <v>62439</v>
      </c>
      <c r="W469" s="17">
        <v>0</v>
      </c>
      <c r="X469" s="17">
        <v>633521</v>
      </c>
      <c r="Y469" s="17">
        <v>0</v>
      </c>
      <c r="Z469" s="17">
        <v>0</v>
      </c>
      <c r="AA469" s="17">
        <v>30993722</v>
      </c>
      <c r="AB469" s="17">
        <v>0</v>
      </c>
    </row>
    <row r="470" spans="1:28" x14ac:dyDescent="0.3">
      <c r="A470" s="15" t="s">
        <v>933</v>
      </c>
      <c r="B470" s="14" t="s">
        <v>934</v>
      </c>
      <c r="C470" s="14">
        <v>1</v>
      </c>
      <c r="D470" s="14">
        <v>1</v>
      </c>
      <c r="E470" s="17">
        <v>18413196</v>
      </c>
      <c r="F470" s="17">
        <v>0</v>
      </c>
      <c r="G470" s="17">
        <v>0</v>
      </c>
      <c r="H470" s="17">
        <v>0</v>
      </c>
      <c r="I470" s="17">
        <v>2438294</v>
      </c>
      <c r="J470" s="17">
        <v>3746716</v>
      </c>
      <c r="K470" s="17">
        <v>0</v>
      </c>
      <c r="L470" s="17">
        <v>0</v>
      </c>
      <c r="M470" s="17">
        <v>0</v>
      </c>
      <c r="N470" s="17">
        <v>0</v>
      </c>
      <c r="O470" s="17">
        <v>0</v>
      </c>
      <c r="P470" s="17">
        <v>3070894</v>
      </c>
      <c r="Q470" s="17">
        <v>529624</v>
      </c>
      <c r="R470" s="17">
        <v>656657</v>
      </c>
      <c r="S470" s="17">
        <v>43368</v>
      </c>
      <c r="T470" s="17">
        <v>18093</v>
      </c>
      <c r="U470" s="17">
        <v>171022</v>
      </c>
      <c r="V470" s="17">
        <v>44978</v>
      </c>
      <c r="W470" s="17">
        <v>0</v>
      </c>
      <c r="X470" s="17">
        <v>315192</v>
      </c>
      <c r="Y470" s="17">
        <v>0</v>
      </c>
      <c r="Z470" s="17">
        <v>0</v>
      </c>
      <c r="AA470" s="17">
        <v>29448034</v>
      </c>
      <c r="AB470" s="17">
        <v>0</v>
      </c>
    </row>
    <row r="471" spans="1:28" x14ac:dyDescent="0.3">
      <c r="A471" s="15" t="s">
        <v>935</v>
      </c>
      <c r="B471" s="14" t="s">
        <v>936</v>
      </c>
      <c r="C471" s="14">
        <v>1</v>
      </c>
      <c r="D471" s="14">
        <v>0</v>
      </c>
      <c r="E471" s="17">
        <v>11942751</v>
      </c>
      <c r="F471" s="17">
        <v>0</v>
      </c>
      <c r="G471" s="17">
        <v>0</v>
      </c>
      <c r="H471" s="17">
        <v>0</v>
      </c>
      <c r="I471" s="17">
        <v>1189868</v>
      </c>
      <c r="J471" s="17">
        <v>2848985</v>
      </c>
      <c r="K471" s="17">
        <v>0</v>
      </c>
      <c r="L471" s="17">
        <v>0</v>
      </c>
      <c r="M471" s="17">
        <v>0</v>
      </c>
      <c r="N471" s="17">
        <v>0</v>
      </c>
      <c r="O471" s="17">
        <v>0</v>
      </c>
      <c r="P471" s="17">
        <v>1657925</v>
      </c>
      <c r="Q471" s="17">
        <v>75639</v>
      </c>
      <c r="R471" s="17">
        <v>163995</v>
      </c>
      <c r="S471" s="17">
        <v>21617</v>
      </c>
      <c r="T471" s="17">
        <v>9018</v>
      </c>
      <c r="U471" s="17">
        <v>85395</v>
      </c>
      <c r="V471" s="17">
        <v>24061</v>
      </c>
      <c r="W471" s="17">
        <v>0</v>
      </c>
      <c r="X471" s="17">
        <v>250848</v>
      </c>
      <c r="Y471" s="17">
        <v>0</v>
      </c>
      <c r="Z471" s="17">
        <v>0</v>
      </c>
      <c r="AA471" s="17">
        <v>18270102</v>
      </c>
      <c r="AB471" s="17">
        <v>0</v>
      </c>
    </row>
    <row r="472" spans="1:28" x14ac:dyDescent="0.3">
      <c r="A472" s="15" t="s">
        <v>937</v>
      </c>
      <c r="B472" s="14" t="s">
        <v>938</v>
      </c>
      <c r="C472" s="14">
        <v>1</v>
      </c>
      <c r="D472" s="14">
        <v>0</v>
      </c>
      <c r="E472" s="17">
        <v>23470161</v>
      </c>
      <c r="F472" s="17">
        <v>0</v>
      </c>
      <c r="G472" s="17">
        <v>0</v>
      </c>
      <c r="H472" s="17">
        <v>0</v>
      </c>
      <c r="I472" s="17">
        <v>3438669</v>
      </c>
      <c r="J472" s="17">
        <v>2037971</v>
      </c>
      <c r="K472" s="17">
        <v>0</v>
      </c>
      <c r="L472" s="17">
        <v>0</v>
      </c>
      <c r="M472" s="17">
        <v>0</v>
      </c>
      <c r="N472" s="17">
        <v>0</v>
      </c>
      <c r="O472" s="17">
        <v>0</v>
      </c>
      <c r="P472" s="17">
        <v>2258159</v>
      </c>
      <c r="Q472" s="17">
        <v>483851</v>
      </c>
      <c r="R472" s="17">
        <v>1182723</v>
      </c>
      <c r="S472" s="17">
        <v>99887</v>
      </c>
      <c r="T472" s="17">
        <v>41675</v>
      </c>
      <c r="U472" s="17">
        <v>383169</v>
      </c>
      <c r="V472" s="17">
        <v>59060</v>
      </c>
      <c r="W472" s="17">
        <v>0</v>
      </c>
      <c r="X472" s="17">
        <v>767126</v>
      </c>
      <c r="Y472" s="17">
        <v>0</v>
      </c>
      <c r="Z472" s="17">
        <v>0</v>
      </c>
      <c r="AA472" s="17">
        <v>34222451</v>
      </c>
      <c r="AB472" s="17">
        <v>0</v>
      </c>
    </row>
    <row r="473" spans="1:28" x14ac:dyDescent="0.3">
      <c r="A473" s="15" t="s">
        <v>939</v>
      </c>
      <c r="B473" s="14" t="s">
        <v>940</v>
      </c>
      <c r="C473" s="14">
        <v>1</v>
      </c>
      <c r="D473" s="14">
        <v>0</v>
      </c>
      <c r="E473" s="17">
        <v>7177316</v>
      </c>
      <c r="F473" s="17">
        <v>0</v>
      </c>
      <c r="G473" s="17">
        <v>0</v>
      </c>
      <c r="H473" s="17">
        <v>11578</v>
      </c>
      <c r="I473" s="17">
        <v>836687</v>
      </c>
      <c r="J473" s="17">
        <v>2841300</v>
      </c>
      <c r="K473" s="17">
        <v>0</v>
      </c>
      <c r="L473" s="17">
        <v>0</v>
      </c>
      <c r="M473" s="17">
        <v>0</v>
      </c>
      <c r="N473" s="17">
        <v>0</v>
      </c>
      <c r="O473" s="17">
        <v>0</v>
      </c>
      <c r="P473" s="17">
        <v>837957</v>
      </c>
      <c r="Q473" s="17">
        <v>51717</v>
      </c>
      <c r="R473" s="17">
        <v>169684</v>
      </c>
      <c r="S473" s="17">
        <v>15625</v>
      </c>
      <c r="T473" s="17">
        <v>6518</v>
      </c>
      <c r="U473" s="17">
        <v>61396</v>
      </c>
      <c r="V473" s="17">
        <v>13858</v>
      </c>
      <c r="W473" s="17">
        <v>0</v>
      </c>
      <c r="X473" s="17">
        <v>197200</v>
      </c>
      <c r="Y473" s="17">
        <v>0</v>
      </c>
      <c r="Z473" s="17">
        <v>0</v>
      </c>
      <c r="AA473" s="17">
        <v>12220836</v>
      </c>
      <c r="AB473" s="17">
        <v>0</v>
      </c>
    </row>
    <row r="474" spans="1:28" x14ac:dyDescent="0.3">
      <c r="A474" s="15" t="s">
        <v>941</v>
      </c>
      <c r="B474" s="14" t="s">
        <v>942</v>
      </c>
      <c r="C474" s="14">
        <v>1</v>
      </c>
      <c r="D474" s="14">
        <v>0</v>
      </c>
      <c r="E474" s="17">
        <v>4713902</v>
      </c>
      <c r="F474" s="17">
        <v>0</v>
      </c>
      <c r="G474" s="17">
        <v>0</v>
      </c>
      <c r="H474" s="17">
        <v>0</v>
      </c>
      <c r="I474" s="17">
        <v>681198</v>
      </c>
      <c r="J474" s="17">
        <v>1221813</v>
      </c>
      <c r="K474" s="17">
        <v>0</v>
      </c>
      <c r="L474" s="17">
        <v>0</v>
      </c>
      <c r="M474" s="17">
        <v>0</v>
      </c>
      <c r="N474" s="17">
        <v>0</v>
      </c>
      <c r="O474" s="17">
        <v>0</v>
      </c>
      <c r="P474" s="17">
        <v>368992</v>
      </c>
      <c r="Q474" s="17">
        <v>227962</v>
      </c>
      <c r="R474" s="17">
        <v>172068</v>
      </c>
      <c r="S474" s="17">
        <v>13617</v>
      </c>
      <c r="T474" s="17">
        <v>5681</v>
      </c>
      <c r="U474" s="17">
        <v>47707</v>
      </c>
      <c r="V474" s="17">
        <v>11571</v>
      </c>
      <c r="W474" s="17">
        <v>0</v>
      </c>
      <c r="X474" s="17">
        <v>136320</v>
      </c>
      <c r="Y474" s="17">
        <v>0</v>
      </c>
      <c r="Z474" s="17">
        <v>0</v>
      </c>
      <c r="AA474" s="17">
        <v>7600831</v>
      </c>
      <c r="AB474" s="17">
        <v>0</v>
      </c>
    </row>
    <row r="475" spans="1:28" x14ac:dyDescent="0.3">
      <c r="A475" s="15" t="s">
        <v>943</v>
      </c>
      <c r="B475" s="14" t="s">
        <v>944</v>
      </c>
      <c r="C475" s="14">
        <v>1</v>
      </c>
      <c r="D475" s="14">
        <v>0</v>
      </c>
      <c r="E475" s="17">
        <v>5035121</v>
      </c>
      <c r="F475" s="17">
        <v>0</v>
      </c>
      <c r="G475" s="17">
        <v>0</v>
      </c>
      <c r="H475" s="17">
        <v>0</v>
      </c>
      <c r="I475" s="17">
        <v>1001734</v>
      </c>
      <c r="J475" s="17">
        <v>1293402</v>
      </c>
      <c r="K475" s="17">
        <v>0</v>
      </c>
      <c r="L475" s="17">
        <v>0</v>
      </c>
      <c r="M475" s="17">
        <v>0</v>
      </c>
      <c r="N475" s="17">
        <v>0</v>
      </c>
      <c r="O475" s="17">
        <v>0</v>
      </c>
      <c r="P475" s="17">
        <v>639058</v>
      </c>
      <c r="Q475" s="17">
        <v>129820</v>
      </c>
      <c r="R475" s="17">
        <v>147246</v>
      </c>
      <c r="S475" s="17">
        <v>9603</v>
      </c>
      <c r="T475" s="17">
        <v>4006</v>
      </c>
      <c r="U475" s="17">
        <v>38911</v>
      </c>
      <c r="V475" s="17">
        <v>10533</v>
      </c>
      <c r="W475" s="17">
        <v>0</v>
      </c>
      <c r="X475" s="17">
        <v>146640</v>
      </c>
      <c r="Y475" s="17">
        <v>0</v>
      </c>
      <c r="Z475" s="17">
        <v>0</v>
      </c>
      <c r="AA475" s="17">
        <v>8456074</v>
      </c>
      <c r="AB475" s="17">
        <v>0</v>
      </c>
    </row>
    <row r="476" spans="1:28" x14ac:dyDescent="0.3">
      <c r="A476" s="15" t="s">
        <v>945</v>
      </c>
      <c r="B476" s="14" t="s">
        <v>946</v>
      </c>
      <c r="C476" s="14">
        <v>1</v>
      </c>
      <c r="D476" s="14">
        <v>0</v>
      </c>
      <c r="E476" s="17">
        <v>13941934</v>
      </c>
      <c r="F476" s="17">
        <v>0</v>
      </c>
      <c r="G476" s="17">
        <v>0</v>
      </c>
      <c r="H476" s="17">
        <v>0</v>
      </c>
      <c r="I476" s="17">
        <v>1821364</v>
      </c>
      <c r="J476" s="17">
        <v>2933682</v>
      </c>
      <c r="K476" s="17">
        <v>0</v>
      </c>
      <c r="L476" s="17">
        <v>0</v>
      </c>
      <c r="M476" s="17">
        <v>0</v>
      </c>
      <c r="N476" s="17">
        <v>0</v>
      </c>
      <c r="O476" s="17">
        <v>0</v>
      </c>
      <c r="P476" s="17">
        <v>1549832</v>
      </c>
      <c r="Q476" s="17">
        <v>490241</v>
      </c>
      <c r="R476" s="17">
        <v>548728</v>
      </c>
      <c r="S476" s="17">
        <v>38904</v>
      </c>
      <c r="T476" s="17">
        <v>16231</v>
      </c>
      <c r="U476" s="17">
        <v>140674</v>
      </c>
      <c r="V476" s="17">
        <v>42234</v>
      </c>
      <c r="W476" s="17">
        <v>0</v>
      </c>
      <c r="X476" s="17">
        <v>303584</v>
      </c>
      <c r="Y476" s="17">
        <v>0</v>
      </c>
      <c r="Z476" s="17">
        <v>0</v>
      </c>
      <c r="AA476" s="17">
        <v>21827408</v>
      </c>
      <c r="AB476" s="17">
        <v>0</v>
      </c>
    </row>
    <row r="477" spans="1:28" x14ac:dyDescent="0.3">
      <c r="A477" s="15" t="s">
        <v>947</v>
      </c>
      <c r="B477" s="14" t="s">
        <v>948</v>
      </c>
      <c r="C477" s="14">
        <v>1</v>
      </c>
      <c r="D477" s="14">
        <v>0</v>
      </c>
      <c r="E477" s="17">
        <v>13101003</v>
      </c>
      <c r="F477" s="17">
        <v>0</v>
      </c>
      <c r="G477" s="17">
        <v>0</v>
      </c>
      <c r="H477" s="17">
        <v>0</v>
      </c>
      <c r="I477" s="17">
        <v>3447116</v>
      </c>
      <c r="J477" s="17">
        <v>7397520</v>
      </c>
      <c r="K477" s="17">
        <v>0</v>
      </c>
      <c r="L477" s="17">
        <v>0</v>
      </c>
      <c r="M477" s="17">
        <v>0</v>
      </c>
      <c r="N477" s="17">
        <v>0</v>
      </c>
      <c r="O477" s="17">
        <v>0</v>
      </c>
      <c r="P477" s="17">
        <v>1922134</v>
      </c>
      <c r="Q477" s="17">
        <v>178893</v>
      </c>
      <c r="R477" s="17">
        <v>500516</v>
      </c>
      <c r="S477" s="17">
        <v>65238</v>
      </c>
      <c r="T477" s="17">
        <v>27218</v>
      </c>
      <c r="U477" s="17">
        <v>254378</v>
      </c>
      <c r="V477" s="17">
        <v>69559</v>
      </c>
      <c r="W477" s="17">
        <v>0</v>
      </c>
      <c r="X477" s="17">
        <v>561600</v>
      </c>
      <c r="Y477" s="17">
        <v>0</v>
      </c>
      <c r="Z477" s="17">
        <v>0</v>
      </c>
      <c r="AA477" s="17">
        <v>27525175</v>
      </c>
      <c r="AB477" s="17">
        <v>0</v>
      </c>
    </row>
    <row r="478" spans="1:28" x14ac:dyDescent="0.3">
      <c r="A478" s="15" t="s">
        <v>949</v>
      </c>
      <c r="B478" s="14" t="s">
        <v>950</v>
      </c>
      <c r="C478" s="14">
        <v>1</v>
      </c>
      <c r="D478" s="14">
        <v>0</v>
      </c>
      <c r="E478" s="17">
        <v>8268739</v>
      </c>
      <c r="F478" s="17">
        <v>0</v>
      </c>
      <c r="G478" s="17">
        <v>405052</v>
      </c>
      <c r="H478" s="17">
        <v>38096</v>
      </c>
      <c r="I478" s="17">
        <v>2043887</v>
      </c>
      <c r="J478" s="17">
        <v>1436001</v>
      </c>
      <c r="K478" s="17">
        <v>0</v>
      </c>
      <c r="L478" s="17">
        <v>0</v>
      </c>
      <c r="M478" s="17">
        <v>0</v>
      </c>
      <c r="N478" s="17">
        <v>0</v>
      </c>
      <c r="O478" s="17">
        <v>0</v>
      </c>
      <c r="P478" s="17">
        <v>1249669</v>
      </c>
      <c r="Q478" s="17">
        <v>245305</v>
      </c>
      <c r="R478" s="17">
        <v>227167</v>
      </c>
      <c r="S478" s="17">
        <v>26455</v>
      </c>
      <c r="T478" s="17">
        <v>8342</v>
      </c>
      <c r="U478" s="17">
        <v>105258</v>
      </c>
      <c r="V478" s="17">
        <v>25130</v>
      </c>
      <c r="W478" s="17">
        <v>0</v>
      </c>
      <c r="X478" s="17">
        <v>210600</v>
      </c>
      <c r="Y478" s="17">
        <v>24469</v>
      </c>
      <c r="Z478" s="17">
        <v>0</v>
      </c>
      <c r="AA478" s="17">
        <v>14314170</v>
      </c>
      <c r="AB478" s="17">
        <v>0</v>
      </c>
    </row>
    <row r="479" spans="1:28" x14ac:dyDescent="0.3">
      <c r="A479" s="15" t="s">
        <v>951</v>
      </c>
      <c r="B479" s="14" t="s">
        <v>952</v>
      </c>
      <c r="C479" s="14">
        <v>1</v>
      </c>
      <c r="D479" s="14">
        <v>0</v>
      </c>
      <c r="E479" s="17">
        <v>15113114</v>
      </c>
      <c r="F479" s="17">
        <v>0</v>
      </c>
      <c r="G479" s="17">
        <v>0</v>
      </c>
      <c r="H479" s="17">
        <v>0</v>
      </c>
      <c r="I479" s="17">
        <v>2492100</v>
      </c>
      <c r="J479" s="17">
        <v>3872263</v>
      </c>
      <c r="K479" s="17">
        <v>259591</v>
      </c>
      <c r="L479" s="17">
        <v>0</v>
      </c>
      <c r="M479" s="17">
        <v>0</v>
      </c>
      <c r="N479" s="17">
        <v>0</v>
      </c>
      <c r="O479" s="17">
        <v>0</v>
      </c>
      <c r="P479" s="17">
        <v>1608207</v>
      </c>
      <c r="Q479" s="17">
        <v>292912</v>
      </c>
      <c r="R479" s="17">
        <v>735930</v>
      </c>
      <c r="S479" s="17">
        <v>41375</v>
      </c>
      <c r="T479" s="17">
        <v>17262</v>
      </c>
      <c r="U479" s="17">
        <v>165663</v>
      </c>
      <c r="V479" s="17">
        <v>46989</v>
      </c>
      <c r="W479" s="17">
        <v>0</v>
      </c>
      <c r="X479" s="17">
        <v>408144</v>
      </c>
      <c r="Y479" s="17">
        <v>0</v>
      </c>
      <c r="Z479" s="17">
        <v>0</v>
      </c>
      <c r="AA479" s="17">
        <v>25053550</v>
      </c>
      <c r="AB479" s="17">
        <v>0</v>
      </c>
    </row>
    <row r="480" spans="1:28" x14ac:dyDescent="0.3">
      <c r="A480" s="15" t="s">
        <v>953</v>
      </c>
      <c r="B480" s="14" t="s">
        <v>954</v>
      </c>
      <c r="C480" s="14">
        <v>1</v>
      </c>
      <c r="D480" s="14">
        <v>0</v>
      </c>
      <c r="E480" s="17">
        <v>115213451</v>
      </c>
      <c r="F480" s="17">
        <v>1211730</v>
      </c>
      <c r="G480" s="17">
        <v>0</v>
      </c>
      <c r="H480" s="17">
        <v>0</v>
      </c>
      <c r="I480" s="17">
        <v>7978912</v>
      </c>
      <c r="J480" s="17">
        <v>9901090</v>
      </c>
      <c r="K480" s="17">
        <v>0</v>
      </c>
      <c r="L480" s="17">
        <v>0</v>
      </c>
      <c r="M480" s="17">
        <v>0</v>
      </c>
      <c r="N480" s="17">
        <v>0</v>
      </c>
      <c r="O480" s="17">
        <v>0</v>
      </c>
      <c r="P480" s="17">
        <v>7791902</v>
      </c>
      <c r="Q480" s="17">
        <v>2140633</v>
      </c>
      <c r="R480" s="17">
        <v>3816982</v>
      </c>
      <c r="S480" s="17">
        <v>145262</v>
      </c>
      <c r="T480" s="17">
        <v>60606</v>
      </c>
      <c r="U480" s="17">
        <v>600966</v>
      </c>
      <c r="V480" s="17">
        <v>204161</v>
      </c>
      <c r="W480" s="17">
        <v>0</v>
      </c>
      <c r="X480" s="17">
        <v>4151876</v>
      </c>
      <c r="Y480" s="17">
        <v>0</v>
      </c>
      <c r="Z480" s="17">
        <v>0</v>
      </c>
      <c r="AA480" s="17">
        <v>153217571</v>
      </c>
      <c r="AB480" s="17">
        <v>0</v>
      </c>
    </row>
    <row r="481" spans="1:28" x14ac:dyDescent="0.3">
      <c r="A481" s="15" t="s">
        <v>955</v>
      </c>
      <c r="B481" s="14" t="s">
        <v>956</v>
      </c>
      <c r="C481" s="14">
        <v>1</v>
      </c>
      <c r="D481" s="14">
        <v>0</v>
      </c>
      <c r="E481" s="17">
        <v>2552270</v>
      </c>
      <c r="F481" s="17">
        <v>0</v>
      </c>
      <c r="G481" s="17">
        <v>139184</v>
      </c>
      <c r="H481" s="17">
        <v>0</v>
      </c>
      <c r="I481" s="17">
        <v>375338</v>
      </c>
      <c r="J481" s="17">
        <v>169258</v>
      </c>
      <c r="K481" s="17">
        <v>0</v>
      </c>
      <c r="L481" s="17">
        <v>0</v>
      </c>
      <c r="M481" s="17">
        <v>0</v>
      </c>
      <c r="N481" s="17">
        <v>0</v>
      </c>
      <c r="O481" s="17">
        <v>0</v>
      </c>
      <c r="P481" s="17">
        <v>147998</v>
      </c>
      <c r="Q481" s="17">
        <v>26048</v>
      </c>
      <c r="R481" s="17">
        <v>0</v>
      </c>
      <c r="S481" s="17">
        <v>4285</v>
      </c>
      <c r="T481" s="17">
        <v>1787</v>
      </c>
      <c r="U481" s="17">
        <v>16136</v>
      </c>
      <c r="V481" s="17">
        <v>84</v>
      </c>
      <c r="W481" s="17">
        <v>0</v>
      </c>
      <c r="X481" s="17">
        <v>0</v>
      </c>
      <c r="Y481" s="17">
        <v>14764</v>
      </c>
      <c r="Z481" s="17">
        <v>0</v>
      </c>
      <c r="AA481" s="17">
        <v>3447152</v>
      </c>
      <c r="AB481" s="17">
        <v>0</v>
      </c>
    </row>
    <row r="482" spans="1:28" x14ac:dyDescent="0.3">
      <c r="A482" s="15" t="s">
        <v>957</v>
      </c>
      <c r="B482" s="14" t="s">
        <v>958</v>
      </c>
      <c r="C482" s="14">
        <v>1</v>
      </c>
      <c r="D482" s="14">
        <v>0</v>
      </c>
      <c r="E482" s="17">
        <v>2556429</v>
      </c>
      <c r="F482" s="17">
        <v>0</v>
      </c>
      <c r="G482" s="17">
        <v>0</v>
      </c>
      <c r="H482" s="17">
        <v>0</v>
      </c>
      <c r="I482" s="17">
        <v>279373</v>
      </c>
      <c r="J482" s="17">
        <v>526356</v>
      </c>
      <c r="K482" s="17">
        <v>0</v>
      </c>
      <c r="L482" s="17">
        <v>0</v>
      </c>
      <c r="M482" s="17">
        <v>0</v>
      </c>
      <c r="N482" s="17">
        <v>0</v>
      </c>
      <c r="O482" s="17">
        <v>0</v>
      </c>
      <c r="P482" s="17">
        <v>265796</v>
      </c>
      <c r="Q482" s="17">
        <v>13519</v>
      </c>
      <c r="R482" s="17">
        <v>40659</v>
      </c>
      <c r="S482" s="17">
        <v>2712</v>
      </c>
      <c r="T482" s="17">
        <v>0</v>
      </c>
      <c r="U482" s="17">
        <v>10485</v>
      </c>
      <c r="V482" s="17">
        <v>2340</v>
      </c>
      <c r="W482" s="17">
        <v>0</v>
      </c>
      <c r="X482" s="17">
        <v>0</v>
      </c>
      <c r="Y482" s="17">
        <v>3232</v>
      </c>
      <c r="Z482" s="17">
        <v>0</v>
      </c>
      <c r="AA482" s="17">
        <v>3700901</v>
      </c>
      <c r="AB482" s="17">
        <v>0</v>
      </c>
    </row>
    <row r="483" spans="1:28" x14ac:dyDescent="0.3">
      <c r="A483" s="15" t="s">
        <v>959</v>
      </c>
      <c r="B483" s="14" t="s">
        <v>960</v>
      </c>
      <c r="C483" s="14">
        <v>1</v>
      </c>
      <c r="D483" s="14">
        <v>0</v>
      </c>
      <c r="E483" s="17">
        <v>8019377</v>
      </c>
      <c r="F483" s="17">
        <v>0</v>
      </c>
      <c r="G483" s="17">
        <v>347920</v>
      </c>
      <c r="H483" s="17">
        <v>0</v>
      </c>
      <c r="I483" s="17">
        <v>1320203</v>
      </c>
      <c r="J483" s="17">
        <v>287665</v>
      </c>
      <c r="K483" s="17">
        <v>0</v>
      </c>
      <c r="L483" s="17">
        <v>0</v>
      </c>
      <c r="M483" s="17">
        <v>0</v>
      </c>
      <c r="N483" s="17">
        <v>0</v>
      </c>
      <c r="O483" s="17">
        <v>0</v>
      </c>
      <c r="P483" s="17">
        <v>734215</v>
      </c>
      <c r="Q483" s="17">
        <v>26840</v>
      </c>
      <c r="R483" s="17">
        <v>180276</v>
      </c>
      <c r="S483" s="17">
        <v>9693</v>
      </c>
      <c r="T483" s="17">
        <v>4043</v>
      </c>
      <c r="U483" s="17">
        <v>37164</v>
      </c>
      <c r="V483" s="17">
        <v>9739</v>
      </c>
      <c r="W483" s="17">
        <v>0</v>
      </c>
      <c r="X483" s="17">
        <v>243236</v>
      </c>
      <c r="Y483" s="17">
        <v>0</v>
      </c>
      <c r="Z483" s="17">
        <v>0</v>
      </c>
      <c r="AA483" s="17">
        <v>11220371</v>
      </c>
      <c r="AB483" s="17">
        <v>0</v>
      </c>
    </row>
    <row r="484" spans="1:28" x14ac:dyDescent="0.3">
      <c r="A484" s="15" t="s">
        <v>961</v>
      </c>
      <c r="B484" s="14" t="s">
        <v>962</v>
      </c>
      <c r="C484" s="14">
        <v>1</v>
      </c>
      <c r="D484" s="14">
        <v>0</v>
      </c>
      <c r="E484" s="17">
        <v>15332168</v>
      </c>
      <c r="F484" s="17">
        <v>0</v>
      </c>
      <c r="G484" s="17">
        <v>0</v>
      </c>
      <c r="H484" s="17">
        <v>0</v>
      </c>
      <c r="I484" s="17">
        <v>2494482</v>
      </c>
      <c r="J484" s="17">
        <v>1846285</v>
      </c>
      <c r="K484" s="17">
        <v>265849</v>
      </c>
      <c r="L484" s="17">
        <v>0</v>
      </c>
      <c r="M484" s="17">
        <v>0</v>
      </c>
      <c r="N484" s="17">
        <v>0</v>
      </c>
      <c r="O484" s="17">
        <v>0</v>
      </c>
      <c r="P484" s="17">
        <v>1185607</v>
      </c>
      <c r="Q484" s="17">
        <v>341246</v>
      </c>
      <c r="R484" s="17">
        <v>142790</v>
      </c>
      <c r="S484" s="17">
        <v>23759</v>
      </c>
      <c r="T484" s="17">
        <v>9912</v>
      </c>
      <c r="U484" s="17">
        <v>89764</v>
      </c>
      <c r="V484" s="17">
        <v>27865</v>
      </c>
      <c r="W484" s="17">
        <v>0</v>
      </c>
      <c r="X484" s="17">
        <v>416368</v>
      </c>
      <c r="Y484" s="17">
        <v>0</v>
      </c>
      <c r="Z484" s="17">
        <v>0</v>
      </c>
      <c r="AA484" s="17">
        <v>22176095</v>
      </c>
      <c r="AB484" s="17">
        <v>0</v>
      </c>
    </row>
    <row r="485" spans="1:28" x14ac:dyDescent="0.3">
      <c r="A485" s="15" t="s">
        <v>963</v>
      </c>
      <c r="B485" s="14" t="s">
        <v>964</v>
      </c>
      <c r="C485" s="14">
        <v>1</v>
      </c>
      <c r="D485" s="14">
        <v>0</v>
      </c>
      <c r="E485" s="17">
        <v>7727656</v>
      </c>
      <c r="F485" s="17">
        <v>0</v>
      </c>
      <c r="G485" s="17">
        <v>0</v>
      </c>
      <c r="H485" s="17">
        <v>20739</v>
      </c>
      <c r="I485" s="17">
        <v>1754565</v>
      </c>
      <c r="J485" s="17">
        <v>2069016</v>
      </c>
      <c r="K485" s="17">
        <v>0</v>
      </c>
      <c r="L485" s="17">
        <v>0</v>
      </c>
      <c r="M485" s="17">
        <v>0</v>
      </c>
      <c r="N485" s="17">
        <v>0</v>
      </c>
      <c r="O485" s="17">
        <v>0</v>
      </c>
      <c r="P485" s="17">
        <v>1067024</v>
      </c>
      <c r="Q485" s="17">
        <v>170574</v>
      </c>
      <c r="R485" s="17">
        <v>260751</v>
      </c>
      <c r="S485" s="17">
        <v>12823</v>
      </c>
      <c r="T485" s="17">
        <v>4972</v>
      </c>
      <c r="U485" s="17">
        <v>50620</v>
      </c>
      <c r="V485" s="17">
        <v>15868</v>
      </c>
      <c r="W485" s="17">
        <v>0</v>
      </c>
      <c r="X485" s="17">
        <v>372000</v>
      </c>
      <c r="Y485" s="17">
        <v>11116</v>
      </c>
      <c r="Z485" s="17">
        <v>0</v>
      </c>
      <c r="AA485" s="17">
        <v>13537724</v>
      </c>
      <c r="AB485" s="17">
        <v>0</v>
      </c>
    </row>
    <row r="486" spans="1:28" x14ac:dyDescent="0.3">
      <c r="A486" s="15" t="s">
        <v>965</v>
      </c>
      <c r="B486" s="14" t="s">
        <v>966</v>
      </c>
      <c r="C486" s="14">
        <v>1</v>
      </c>
      <c r="D486" s="14">
        <v>0</v>
      </c>
      <c r="E486" s="17">
        <v>3807232</v>
      </c>
      <c r="F486" s="17">
        <v>0</v>
      </c>
      <c r="G486" s="17">
        <v>84238</v>
      </c>
      <c r="H486" s="17">
        <v>0</v>
      </c>
      <c r="I486" s="17">
        <v>472712</v>
      </c>
      <c r="J486" s="17">
        <v>591386</v>
      </c>
      <c r="K486" s="17">
        <v>0</v>
      </c>
      <c r="L486" s="17">
        <v>0</v>
      </c>
      <c r="M486" s="17">
        <v>0</v>
      </c>
      <c r="N486" s="17">
        <v>0</v>
      </c>
      <c r="O486" s="17">
        <v>0</v>
      </c>
      <c r="P486" s="17">
        <v>297425</v>
      </c>
      <c r="Q486" s="17">
        <v>0</v>
      </c>
      <c r="R486" s="17">
        <v>0</v>
      </c>
      <c r="S486" s="17">
        <v>3386</v>
      </c>
      <c r="T486" s="17">
        <v>1412</v>
      </c>
      <c r="U486" s="17">
        <v>12408</v>
      </c>
      <c r="V486" s="17">
        <v>3878</v>
      </c>
      <c r="W486" s="17">
        <v>0</v>
      </c>
      <c r="X486" s="17">
        <v>41716</v>
      </c>
      <c r="Y486" s="17">
        <v>0</v>
      </c>
      <c r="Z486" s="17">
        <v>0</v>
      </c>
      <c r="AA486" s="17">
        <v>5315793</v>
      </c>
      <c r="AB486" s="17">
        <v>0</v>
      </c>
    </row>
    <row r="487" spans="1:28" x14ac:dyDescent="0.3">
      <c r="A487" s="15" t="s">
        <v>967</v>
      </c>
      <c r="B487" s="14" t="s">
        <v>968</v>
      </c>
      <c r="C487" s="14">
        <v>1</v>
      </c>
      <c r="D487" s="14">
        <v>0</v>
      </c>
      <c r="E487" s="17">
        <v>7919058</v>
      </c>
      <c r="F487" s="17">
        <v>0</v>
      </c>
      <c r="G487" s="17">
        <v>0</v>
      </c>
      <c r="H487" s="17">
        <v>0</v>
      </c>
      <c r="I487" s="17">
        <v>907133</v>
      </c>
      <c r="J487" s="17">
        <v>813090</v>
      </c>
      <c r="K487" s="17">
        <v>0</v>
      </c>
      <c r="L487" s="17">
        <v>0</v>
      </c>
      <c r="M487" s="17">
        <v>0</v>
      </c>
      <c r="N487" s="17">
        <v>0</v>
      </c>
      <c r="O487" s="17">
        <v>0</v>
      </c>
      <c r="P487" s="17">
        <v>1125023</v>
      </c>
      <c r="Q487" s="17">
        <v>135512</v>
      </c>
      <c r="R487" s="17">
        <v>0</v>
      </c>
      <c r="S487" s="17">
        <v>10801</v>
      </c>
      <c r="T487" s="17">
        <v>4506</v>
      </c>
      <c r="U487" s="17">
        <v>40834</v>
      </c>
      <c r="V487" s="17">
        <v>12824</v>
      </c>
      <c r="W487" s="17">
        <v>0</v>
      </c>
      <c r="X487" s="17">
        <v>520017</v>
      </c>
      <c r="Y487" s="17">
        <v>0</v>
      </c>
      <c r="Z487" s="17">
        <v>0</v>
      </c>
      <c r="AA487" s="17">
        <v>11488798</v>
      </c>
      <c r="AB487" s="17">
        <v>0</v>
      </c>
    </row>
    <row r="488" spans="1:28" x14ac:dyDescent="0.3">
      <c r="A488" s="15" t="s">
        <v>969</v>
      </c>
      <c r="B488" s="14" t="s">
        <v>970</v>
      </c>
      <c r="C488" s="14">
        <v>1</v>
      </c>
      <c r="D488" s="14">
        <v>0</v>
      </c>
      <c r="E488" s="17">
        <v>10526825</v>
      </c>
      <c r="F488" s="17">
        <v>0</v>
      </c>
      <c r="G488" s="17">
        <v>0</v>
      </c>
      <c r="H488" s="17">
        <v>0</v>
      </c>
      <c r="I488" s="17">
        <v>891691</v>
      </c>
      <c r="J488" s="17">
        <v>2304756</v>
      </c>
      <c r="K488" s="17">
        <v>0</v>
      </c>
      <c r="L488" s="17">
        <v>0</v>
      </c>
      <c r="M488" s="17">
        <v>0</v>
      </c>
      <c r="N488" s="17">
        <v>0</v>
      </c>
      <c r="O488" s="17">
        <v>0</v>
      </c>
      <c r="P488" s="17">
        <v>1051236</v>
      </c>
      <c r="Q488" s="17">
        <v>130152</v>
      </c>
      <c r="R488" s="17">
        <v>0</v>
      </c>
      <c r="S488" s="17">
        <v>13752</v>
      </c>
      <c r="T488" s="17">
        <v>5737</v>
      </c>
      <c r="U488" s="17">
        <v>53241</v>
      </c>
      <c r="V488" s="17">
        <v>12219</v>
      </c>
      <c r="W488" s="17">
        <v>0</v>
      </c>
      <c r="X488" s="17">
        <v>655179</v>
      </c>
      <c r="Y488" s="17">
        <v>0</v>
      </c>
      <c r="Z488" s="17">
        <v>0</v>
      </c>
      <c r="AA488" s="17">
        <v>15644788</v>
      </c>
      <c r="AB488" s="17">
        <v>0</v>
      </c>
    </row>
    <row r="489" spans="1:28" x14ac:dyDescent="0.3">
      <c r="A489" s="15" t="s">
        <v>971</v>
      </c>
      <c r="B489" s="14" t="s">
        <v>972</v>
      </c>
      <c r="C489" s="14">
        <v>1</v>
      </c>
      <c r="D489" s="14">
        <v>0</v>
      </c>
      <c r="E489" s="17">
        <v>8890580</v>
      </c>
      <c r="F489" s="17">
        <v>0</v>
      </c>
      <c r="G489" s="17">
        <v>273715</v>
      </c>
      <c r="H489" s="17">
        <v>0</v>
      </c>
      <c r="I489" s="17">
        <v>985708</v>
      </c>
      <c r="J489" s="17">
        <v>2756821</v>
      </c>
      <c r="K489" s="17">
        <v>409386</v>
      </c>
      <c r="L489" s="17">
        <v>0</v>
      </c>
      <c r="M489" s="17">
        <v>0</v>
      </c>
      <c r="N489" s="17">
        <v>0</v>
      </c>
      <c r="O489" s="17">
        <v>0</v>
      </c>
      <c r="P489" s="17">
        <v>1035031</v>
      </c>
      <c r="Q489" s="17">
        <v>109810</v>
      </c>
      <c r="R489" s="17">
        <v>0</v>
      </c>
      <c r="S489" s="17">
        <v>10157</v>
      </c>
      <c r="T489" s="17">
        <v>3944</v>
      </c>
      <c r="U489" s="17">
        <v>39144</v>
      </c>
      <c r="V489" s="17">
        <v>3079</v>
      </c>
      <c r="W489" s="17">
        <v>0</v>
      </c>
      <c r="X489" s="17">
        <v>264261</v>
      </c>
      <c r="Y489" s="17">
        <v>0</v>
      </c>
      <c r="Z489" s="17">
        <v>0</v>
      </c>
      <c r="AA489" s="17">
        <v>14781636</v>
      </c>
      <c r="AB489" s="17">
        <v>0</v>
      </c>
    </row>
    <row r="490" spans="1:28" x14ac:dyDescent="0.3">
      <c r="A490" s="15" t="s">
        <v>973</v>
      </c>
      <c r="B490" s="14" t="s">
        <v>974</v>
      </c>
      <c r="C490" s="14">
        <v>1</v>
      </c>
      <c r="D490" s="14">
        <v>0</v>
      </c>
      <c r="E490" s="17">
        <v>3914481</v>
      </c>
      <c r="F490" s="17">
        <v>0</v>
      </c>
      <c r="G490" s="17">
        <v>125110</v>
      </c>
      <c r="H490" s="17">
        <v>0</v>
      </c>
      <c r="I490" s="17">
        <v>480722</v>
      </c>
      <c r="J490" s="17">
        <v>1238239</v>
      </c>
      <c r="K490" s="17">
        <v>0</v>
      </c>
      <c r="L490" s="17">
        <v>0</v>
      </c>
      <c r="M490" s="17">
        <v>0</v>
      </c>
      <c r="N490" s="17">
        <v>0</v>
      </c>
      <c r="O490" s="17">
        <v>0</v>
      </c>
      <c r="P490" s="17">
        <v>468456</v>
      </c>
      <c r="Q490" s="17">
        <v>90566</v>
      </c>
      <c r="R490" s="17">
        <v>20426</v>
      </c>
      <c r="S490" s="17">
        <v>6876</v>
      </c>
      <c r="T490" s="17">
        <v>5</v>
      </c>
      <c r="U490" s="17">
        <v>22077</v>
      </c>
      <c r="V490" s="17">
        <v>4766</v>
      </c>
      <c r="W490" s="17">
        <v>0</v>
      </c>
      <c r="X490" s="17">
        <v>138915</v>
      </c>
      <c r="Y490" s="17">
        <v>0</v>
      </c>
      <c r="Z490" s="17">
        <v>0</v>
      </c>
      <c r="AA490" s="17">
        <v>6510639</v>
      </c>
      <c r="AB490" s="17">
        <v>0</v>
      </c>
    </row>
    <row r="491" spans="1:28" x14ac:dyDescent="0.3">
      <c r="A491" s="15" t="s">
        <v>975</v>
      </c>
      <c r="B491" s="14" t="s">
        <v>976</v>
      </c>
      <c r="C491" s="14">
        <v>1</v>
      </c>
      <c r="D491" s="14">
        <v>0</v>
      </c>
      <c r="E491" s="17">
        <v>9893207</v>
      </c>
      <c r="F491" s="17">
        <v>0</v>
      </c>
      <c r="G491" s="17">
        <v>0</v>
      </c>
      <c r="H491" s="17">
        <v>0</v>
      </c>
      <c r="I491" s="17">
        <v>1689231</v>
      </c>
      <c r="J491" s="17">
        <v>1773298</v>
      </c>
      <c r="K491" s="17">
        <v>0</v>
      </c>
      <c r="L491" s="17">
        <v>0</v>
      </c>
      <c r="M491" s="17">
        <v>0</v>
      </c>
      <c r="N491" s="17">
        <v>0</v>
      </c>
      <c r="O491" s="17">
        <v>0</v>
      </c>
      <c r="P491" s="17">
        <v>1505643</v>
      </c>
      <c r="Q491" s="17">
        <v>921834</v>
      </c>
      <c r="R491" s="17">
        <v>44213</v>
      </c>
      <c r="S491" s="17">
        <v>20044</v>
      </c>
      <c r="T491" s="17">
        <v>6699</v>
      </c>
      <c r="U491" s="17">
        <v>73046</v>
      </c>
      <c r="V491" s="17">
        <v>24836</v>
      </c>
      <c r="W491" s="17">
        <v>0</v>
      </c>
      <c r="X491" s="17">
        <v>373580</v>
      </c>
      <c r="Y491" s="17">
        <v>0</v>
      </c>
      <c r="Z491" s="17">
        <v>0</v>
      </c>
      <c r="AA491" s="17">
        <v>16325631</v>
      </c>
      <c r="AB491" s="17">
        <v>0</v>
      </c>
    </row>
    <row r="492" spans="1:28" x14ac:dyDescent="0.3">
      <c r="A492" s="15" t="s">
        <v>977</v>
      </c>
      <c r="B492" s="14" t="s">
        <v>978</v>
      </c>
      <c r="C492" s="14">
        <v>1</v>
      </c>
      <c r="D492" s="14">
        <v>0</v>
      </c>
      <c r="E492" s="17">
        <v>17464998</v>
      </c>
      <c r="F492" s="17">
        <v>0</v>
      </c>
      <c r="G492" s="17">
        <v>0</v>
      </c>
      <c r="H492" s="17">
        <v>8959</v>
      </c>
      <c r="I492" s="17">
        <v>1848395</v>
      </c>
      <c r="J492" s="17">
        <v>4505327</v>
      </c>
      <c r="K492" s="17">
        <v>306018</v>
      </c>
      <c r="L492" s="17">
        <v>0</v>
      </c>
      <c r="M492" s="17">
        <v>0</v>
      </c>
      <c r="N492" s="17">
        <v>0</v>
      </c>
      <c r="O492" s="17">
        <v>0</v>
      </c>
      <c r="P492" s="17">
        <v>2295860</v>
      </c>
      <c r="Q492" s="17">
        <v>1424367</v>
      </c>
      <c r="R492" s="17">
        <v>91569</v>
      </c>
      <c r="S492" s="17">
        <v>23309</v>
      </c>
      <c r="T492" s="17">
        <v>9725</v>
      </c>
      <c r="U492" s="17">
        <v>91861</v>
      </c>
      <c r="V492" s="17">
        <v>28995</v>
      </c>
      <c r="W492" s="17">
        <v>0</v>
      </c>
      <c r="X492" s="17">
        <v>582875</v>
      </c>
      <c r="Y492" s="17">
        <v>0</v>
      </c>
      <c r="Z492" s="17">
        <v>0</v>
      </c>
      <c r="AA492" s="17">
        <v>28682258</v>
      </c>
      <c r="AB492" s="17">
        <v>0</v>
      </c>
    </row>
    <row r="493" spans="1:28" x14ac:dyDescent="0.3">
      <c r="A493" s="15" t="s">
        <v>979</v>
      </c>
      <c r="B493" s="14" t="s">
        <v>980</v>
      </c>
      <c r="C493" s="14">
        <v>1</v>
      </c>
      <c r="D493" s="14">
        <v>0</v>
      </c>
      <c r="E493" s="17">
        <v>14758312</v>
      </c>
      <c r="F493" s="17">
        <v>0</v>
      </c>
      <c r="G493" s="17">
        <v>0</v>
      </c>
      <c r="H493" s="17">
        <v>16519</v>
      </c>
      <c r="I493" s="17">
        <v>1481667</v>
      </c>
      <c r="J493" s="17">
        <v>5343565</v>
      </c>
      <c r="K493" s="17">
        <v>127701</v>
      </c>
      <c r="L493" s="17">
        <v>0</v>
      </c>
      <c r="M493" s="17">
        <v>0</v>
      </c>
      <c r="N493" s="17">
        <v>0</v>
      </c>
      <c r="O493" s="17">
        <v>0</v>
      </c>
      <c r="P493" s="17">
        <v>2260897</v>
      </c>
      <c r="Q493" s="17">
        <v>0</v>
      </c>
      <c r="R493" s="17">
        <v>0</v>
      </c>
      <c r="S493" s="17">
        <v>4959</v>
      </c>
      <c r="T493" s="17">
        <v>6193</v>
      </c>
      <c r="U493" s="17">
        <v>16060</v>
      </c>
      <c r="V493" s="17">
        <v>12871</v>
      </c>
      <c r="W493" s="17">
        <v>0</v>
      </c>
      <c r="X493" s="17">
        <v>545784</v>
      </c>
      <c r="Y493" s="17">
        <v>0</v>
      </c>
      <c r="Z493" s="17">
        <v>0</v>
      </c>
      <c r="AA493" s="17">
        <v>24574528</v>
      </c>
      <c r="AB493" s="17">
        <v>0</v>
      </c>
    </row>
    <row r="494" spans="1:28" x14ac:dyDescent="0.3">
      <c r="A494" s="15" t="s">
        <v>981</v>
      </c>
      <c r="B494" s="14" t="s">
        <v>982</v>
      </c>
      <c r="C494" s="14">
        <v>1</v>
      </c>
      <c r="D494" s="14">
        <v>0</v>
      </c>
      <c r="E494" s="17">
        <v>6520862</v>
      </c>
      <c r="F494" s="17">
        <v>0</v>
      </c>
      <c r="G494" s="17">
        <v>0</v>
      </c>
      <c r="H494" s="17">
        <v>0</v>
      </c>
      <c r="I494" s="17">
        <v>784447</v>
      </c>
      <c r="J494" s="17">
        <v>2662846</v>
      </c>
      <c r="K494" s="17">
        <v>0</v>
      </c>
      <c r="L494" s="17">
        <v>0</v>
      </c>
      <c r="M494" s="17">
        <v>0</v>
      </c>
      <c r="N494" s="17">
        <v>0</v>
      </c>
      <c r="O494" s="17">
        <v>0</v>
      </c>
      <c r="P494" s="17">
        <v>823074</v>
      </c>
      <c r="Q494" s="17">
        <v>33582</v>
      </c>
      <c r="R494" s="17">
        <v>29148</v>
      </c>
      <c r="S494" s="17">
        <v>5588</v>
      </c>
      <c r="T494" s="17">
        <v>2331</v>
      </c>
      <c r="U494" s="17">
        <v>21436</v>
      </c>
      <c r="V494" s="17">
        <v>6725</v>
      </c>
      <c r="W494" s="17">
        <v>0</v>
      </c>
      <c r="X494" s="17">
        <v>95540</v>
      </c>
      <c r="Y494" s="17">
        <v>0</v>
      </c>
      <c r="Z494" s="17">
        <v>0</v>
      </c>
      <c r="AA494" s="17">
        <v>10985579</v>
      </c>
      <c r="AB494" s="17">
        <v>0</v>
      </c>
    </row>
    <row r="495" spans="1:28" x14ac:dyDescent="0.3">
      <c r="A495" s="15" t="s">
        <v>983</v>
      </c>
      <c r="B495" s="14" t="s">
        <v>984</v>
      </c>
      <c r="C495" s="14">
        <v>1</v>
      </c>
      <c r="D495" s="14">
        <v>0</v>
      </c>
      <c r="E495" s="17">
        <v>17063022</v>
      </c>
      <c r="F495" s="17">
        <v>0</v>
      </c>
      <c r="G495" s="17">
        <v>0</v>
      </c>
      <c r="H495" s="17">
        <v>0</v>
      </c>
      <c r="I495" s="17">
        <v>1343569</v>
      </c>
      <c r="J495" s="17">
        <v>4293809</v>
      </c>
      <c r="K495" s="17">
        <v>0</v>
      </c>
      <c r="L495" s="17">
        <v>0</v>
      </c>
      <c r="M495" s="17">
        <v>0</v>
      </c>
      <c r="N495" s="17">
        <v>0</v>
      </c>
      <c r="O495" s="17">
        <v>0</v>
      </c>
      <c r="P495" s="17">
        <v>1925741</v>
      </c>
      <c r="Q495" s="17">
        <v>102096</v>
      </c>
      <c r="R495" s="17">
        <v>0</v>
      </c>
      <c r="S495" s="17">
        <v>20598</v>
      </c>
      <c r="T495" s="17">
        <v>8593</v>
      </c>
      <c r="U495" s="17">
        <v>76716</v>
      </c>
      <c r="V495" s="17">
        <v>26088</v>
      </c>
      <c r="W495" s="17">
        <v>0</v>
      </c>
      <c r="X495" s="17">
        <v>1283076</v>
      </c>
      <c r="Y495" s="17">
        <v>0</v>
      </c>
      <c r="Z495" s="17">
        <v>0</v>
      </c>
      <c r="AA495" s="17">
        <v>26143308</v>
      </c>
      <c r="AB495" s="17">
        <v>0</v>
      </c>
    </row>
    <row r="496" spans="1:28" x14ac:dyDescent="0.3">
      <c r="A496" s="15" t="s">
        <v>985</v>
      </c>
      <c r="B496" s="14" t="s">
        <v>986</v>
      </c>
      <c r="C496" s="14">
        <v>1</v>
      </c>
      <c r="D496" s="14">
        <v>0</v>
      </c>
      <c r="E496" s="17">
        <v>3665268</v>
      </c>
      <c r="F496" s="17">
        <v>0</v>
      </c>
      <c r="G496" s="17">
        <v>0</v>
      </c>
      <c r="H496" s="17">
        <v>0</v>
      </c>
      <c r="I496" s="17">
        <v>575585</v>
      </c>
      <c r="J496" s="17">
        <v>1332719</v>
      </c>
      <c r="K496" s="17">
        <v>0</v>
      </c>
      <c r="L496" s="17">
        <v>0</v>
      </c>
      <c r="M496" s="17">
        <v>0</v>
      </c>
      <c r="N496" s="17">
        <v>0</v>
      </c>
      <c r="O496" s="17">
        <v>0</v>
      </c>
      <c r="P496" s="17">
        <v>687828</v>
      </c>
      <c r="Q496" s="17">
        <v>30691</v>
      </c>
      <c r="R496" s="17">
        <v>0</v>
      </c>
      <c r="S496" s="17">
        <v>3356</v>
      </c>
      <c r="T496" s="17">
        <v>1400</v>
      </c>
      <c r="U496" s="17">
        <v>12699</v>
      </c>
      <c r="V496" s="17">
        <v>3746</v>
      </c>
      <c r="W496" s="17">
        <v>0</v>
      </c>
      <c r="X496" s="17">
        <v>92498</v>
      </c>
      <c r="Y496" s="17">
        <v>0</v>
      </c>
      <c r="Z496" s="17">
        <v>0</v>
      </c>
      <c r="AA496" s="17">
        <v>6405790</v>
      </c>
      <c r="AB496" s="17">
        <v>0</v>
      </c>
    </row>
    <row r="497" spans="1:28" x14ac:dyDescent="0.3">
      <c r="A497" s="15" t="s">
        <v>987</v>
      </c>
      <c r="B497" s="14" t="s">
        <v>988</v>
      </c>
      <c r="C497" s="14">
        <v>1</v>
      </c>
      <c r="D497" s="14">
        <v>0</v>
      </c>
      <c r="E497" s="17">
        <v>10845368</v>
      </c>
      <c r="F497" s="17">
        <v>0</v>
      </c>
      <c r="G497" s="17">
        <v>0</v>
      </c>
      <c r="H497" s="17">
        <v>0</v>
      </c>
      <c r="I497" s="17">
        <v>1111340</v>
      </c>
      <c r="J497" s="17">
        <v>2967703</v>
      </c>
      <c r="K497" s="17">
        <v>24513</v>
      </c>
      <c r="L497" s="17">
        <v>0</v>
      </c>
      <c r="M497" s="17">
        <v>0</v>
      </c>
      <c r="N497" s="17">
        <v>0</v>
      </c>
      <c r="O497" s="17">
        <v>0</v>
      </c>
      <c r="P497" s="17">
        <v>1607308</v>
      </c>
      <c r="Q497" s="17">
        <v>115999</v>
      </c>
      <c r="R497" s="17">
        <v>0</v>
      </c>
      <c r="S497" s="17">
        <v>11940</v>
      </c>
      <c r="T497" s="17">
        <v>2342</v>
      </c>
      <c r="U497" s="17">
        <v>44096</v>
      </c>
      <c r="V497" s="17">
        <v>15353</v>
      </c>
      <c r="W497" s="17">
        <v>0</v>
      </c>
      <c r="X497" s="17">
        <v>308801</v>
      </c>
      <c r="Y497" s="17">
        <v>0</v>
      </c>
      <c r="Z497" s="17">
        <v>0</v>
      </c>
      <c r="AA497" s="17">
        <v>17054763</v>
      </c>
      <c r="AB497" s="17">
        <v>0</v>
      </c>
    </row>
    <row r="498" spans="1:28" x14ac:dyDescent="0.3">
      <c r="A498" s="15" t="s">
        <v>989</v>
      </c>
      <c r="B498" s="14" t="s">
        <v>990</v>
      </c>
      <c r="C498" s="14">
        <v>1</v>
      </c>
      <c r="D498" s="14">
        <v>0</v>
      </c>
      <c r="E498" s="17">
        <v>32201883</v>
      </c>
      <c r="F498" s="17">
        <v>0</v>
      </c>
      <c r="G498" s="17">
        <v>0</v>
      </c>
      <c r="H498" s="17">
        <v>0</v>
      </c>
      <c r="I498" s="17">
        <v>4188274</v>
      </c>
      <c r="J498" s="17">
        <v>10363456</v>
      </c>
      <c r="K498" s="17">
        <v>0</v>
      </c>
      <c r="L498" s="17">
        <v>0</v>
      </c>
      <c r="M498" s="17">
        <v>0</v>
      </c>
      <c r="N498" s="17">
        <v>0</v>
      </c>
      <c r="O498" s="17">
        <v>0</v>
      </c>
      <c r="P498" s="17">
        <v>4751807</v>
      </c>
      <c r="Q498" s="17">
        <v>740403</v>
      </c>
      <c r="R498" s="17">
        <v>44281</v>
      </c>
      <c r="S498" s="17">
        <v>70901</v>
      </c>
      <c r="T498" s="17">
        <v>27675</v>
      </c>
      <c r="U498" s="17">
        <v>265795</v>
      </c>
      <c r="V498" s="17">
        <v>84301</v>
      </c>
      <c r="W498" s="17">
        <v>0</v>
      </c>
      <c r="X498" s="17">
        <v>458521</v>
      </c>
      <c r="Y498" s="17">
        <v>0</v>
      </c>
      <c r="Z498" s="17">
        <v>0</v>
      </c>
      <c r="AA498" s="17">
        <v>53197297</v>
      </c>
      <c r="AB498" s="17">
        <v>0</v>
      </c>
    </row>
    <row r="499" spans="1:28" x14ac:dyDescent="0.3">
      <c r="A499" s="15" t="s">
        <v>991</v>
      </c>
      <c r="B499" s="14" t="s">
        <v>992</v>
      </c>
      <c r="C499" s="14">
        <v>1</v>
      </c>
      <c r="D499" s="14">
        <v>0</v>
      </c>
      <c r="E499" s="17">
        <v>13088667</v>
      </c>
      <c r="F499" s="17">
        <v>0</v>
      </c>
      <c r="G499" s="17">
        <v>0</v>
      </c>
      <c r="H499" s="17">
        <v>0</v>
      </c>
      <c r="I499" s="17">
        <v>1041772</v>
      </c>
      <c r="J499" s="17">
        <v>1327935</v>
      </c>
      <c r="K499" s="17">
        <v>17847</v>
      </c>
      <c r="L499" s="17">
        <v>0</v>
      </c>
      <c r="M499" s="17">
        <v>0</v>
      </c>
      <c r="N499" s="17">
        <v>0</v>
      </c>
      <c r="O499" s="17">
        <v>0</v>
      </c>
      <c r="P499" s="17">
        <v>1748275</v>
      </c>
      <c r="Q499" s="17">
        <v>262682</v>
      </c>
      <c r="R499" s="17">
        <v>34795</v>
      </c>
      <c r="S499" s="17">
        <v>14217</v>
      </c>
      <c r="T499" s="17">
        <v>5145</v>
      </c>
      <c r="U499" s="17">
        <v>35795</v>
      </c>
      <c r="V499" s="17">
        <v>10277</v>
      </c>
      <c r="W499" s="17">
        <v>0</v>
      </c>
      <c r="X499" s="17">
        <v>111175</v>
      </c>
      <c r="Y499" s="17">
        <v>5967</v>
      </c>
      <c r="Z499" s="17">
        <v>0</v>
      </c>
      <c r="AA499" s="17">
        <v>17704549</v>
      </c>
      <c r="AB499" s="17">
        <v>0</v>
      </c>
    </row>
    <row r="500" spans="1:28" x14ac:dyDescent="0.3">
      <c r="A500" s="15" t="s">
        <v>993</v>
      </c>
      <c r="B500" s="14" t="s">
        <v>994</v>
      </c>
      <c r="C500" s="14">
        <v>1</v>
      </c>
      <c r="D500" s="14">
        <v>0</v>
      </c>
      <c r="E500" s="17">
        <v>19504799</v>
      </c>
      <c r="F500" s="17">
        <v>0</v>
      </c>
      <c r="G500" s="17">
        <v>0</v>
      </c>
      <c r="H500" s="17">
        <v>0</v>
      </c>
      <c r="I500" s="17">
        <v>926837</v>
      </c>
      <c r="J500" s="17">
        <v>6639084</v>
      </c>
      <c r="K500" s="17">
        <v>0</v>
      </c>
      <c r="L500" s="17">
        <v>0</v>
      </c>
      <c r="M500" s="17">
        <v>0</v>
      </c>
      <c r="N500" s="17">
        <v>0</v>
      </c>
      <c r="O500" s="17">
        <v>0</v>
      </c>
      <c r="P500" s="17">
        <v>3082355</v>
      </c>
      <c r="Q500" s="17">
        <v>148913</v>
      </c>
      <c r="R500" s="17">
        <v>0</v>
      </c>
      <c r="S500" s="17">
        <v>21991</v>
      </c>
      <c r="T500" s="17">
        <v>9175</v>
      </c>
      <c r="U500" s="17">
        <v>84055</v>
      </c>
      <c r="V500" s="17">
        <v>30766</v>
      </c>
      <c r="W500" s="17">
        <v>0</v>
      </c>
      <c r="X500" s="17">
        <v>808367</v>
      </c>
      <c r="Y500" s="17">
        <v>0</v>
      </c>
      <c r="Z500" s="17">
        <v>0</v>
      </c>
      <c r="AA500" s="17">
        <v>31256342</v>
      </c>
      <c r="AB500" s="17">
        <v>0</v>
      </c>
    </row>
    <row r="501" spans="1:28" x14ac:dyDescent="0.3">
      <c r="A501" s="15" t="s">
        <v>995</v>
      </c>
      <c r="B501" s="14" t="s">
        <v>996</v>
      </c>
      <c r="C501" s="14">
        <v>1</v>
      </c>
      <c r="D501" s="14">
        <v>0</v>
      </c>
      <c r="E501" s="17">
        <v>4706092</v>
      </c>
      <c r="F501" s="17">
        <v>0</v>
      </c>
      <c r="G501" s="17">
        <v>0</v>
      </c>
      <c r="H501" s="17">
        <v>0</v>
      </c>
      <c r="I501" s="17">
        <v>479417</v>
      </c>
      <c r="J501" s="17">
        <v>1157780</v>
      </c>
      <c r="K501" s="17">
        <v>0</v>
      </c>
      <c r="L501" s="17">
        <v>0</v>
      </c>
      <c r="M501" s="17">
        <v>0</v>
      </c>
      <c r="N501" s="17">
        <v>0</v>
      </c>
      <c r="O501" s="17">
        <v>0</v>
      </c>
      <c r="P501" s="17">
        <v>932209</v>
      </c>
      <c r="Q501" s="17">
        <v>27993</v>
      </c>
      <c r="R501" s="17">
        <v>116561</v>
      </c>
      <c r="S501" s="17">
        <v>4716</v>
      </c>
      <c r="T501" s="17">
        <v>2825</v>
      </c>
      <c r="U501" s="17">
        <v>23475</v>
      </c>
      <c r="V501" s="17">
        <v>8489</v>
      </c>
      <c r="W501" s="17">
        <v>0</v>
      </c>
      <c r="X501" s="17">
        <v>70696</v>
      </c>
      <c r="Y501" s="17">
        <v>0</v>
      </c>
      <c r="Z501" s="17">
        <v>0</v>
      </c>
      <c r="AA501" s="17">
        <v>7530253</v>
      </c>
      <c r="AB501" s="17">
        <v>0</v>
      </c>
    </row>
    <row r="502" spans="1:28" x14ac:dyDescent="0.3">
      <c r="A502" s="15" t="s">
        <v>997</v>
      </c>
      <c r="B502" s="14" t="s">
        <v>998</v>
      </c>
      <c r="C502" s="14">
        <v>1</v>
      </c>
      <c r="D502" s="14">
        <v>0</v>
      </c>
      <c r="E502" s="17">
        <v>4720096</v>
      </c>
      <c r="F502" s="17">
        <v>0</v>
      </c>
      <c r="G502" s="17">
        <v>0</v>
      </c>
      <c r="H502" s="17">
        <v>0</v>
      </c>
      <c r="I502" s="17">
        <v>711811</v>
      </c>
      <c r="J502" s="17">
        <v>765786</v>
      </c>
      <c r="K502" s="17">
        <v>0</v>
      </c>
      <c r="L502" s="17">
        <v>0</v>
      </c>
      <c r="M502" s="17">
        <v>0</v>
      </c>
      <c r="N502" s="17">
        <v>0</v>
      </c>
      <c r="O502" s="17">
        <v>0</v>
      </c>
      <c r="P502" s="17">
        <v>399424</v>
      </c>
      <c r="Q502" s="17">
        <v>0</v>
      </c>
      <c r="R502" s="17">
        <v>0</v>
      </c>
      <c r="S502" s="17">
        <v>4989</v>
      </c>
      <c r="T502" s="17">
        <v>2081</v>
      </c>
      <c r="U502" s="17">
        <v>18233</v>
      </c>
      <c r="V502" s="17">
        <v>5682</v>
      </c>
      <c r="W502" s="17">
        <v>0</v>
      </c>
      <c r="X502" s="17">
        <v>104296</v>
      </c>
      <c r="Y502" s="17">
        <v>0</v>
      </c>
      <c r="Z502" s="17">
        <v>0</v>
      </c>
      <c r="AA502" s="17">
        <v>6732398</v>
      </c>
      <c r="AB502" s="17">
        <v>0</v>
      </c>
    </row>
    <row r="503" spans="1:28" x14ac:dyDescent="0.3">
      <c r="A503" s="15" t="s">
        <v>999</v>
      </c>
      <c r="B503" s="14" t="s">
        <v>1000</v>
      </c>
      <c r="C503" s="14">
        <v>1</v>
      </c>
      <c r="D503" s="14">
        <v>0</v>
      </c>
      <c r="E503" s="17">
        <v>6720113</v>
      </c>
      <c r="F503" s="17">
        <v>0</v>
      </c>
      <c r="G503" s="17">
        <v>0</v>
      </c>
      <c r="H503" s="17">
        <v>0</v>
      </c>
      <c r="I503" s="17">
        <v>663055</v>
      </c>
      <c r="J503" s="17">
        <v>713826</v>
      </c>
      <c r="K503" s="17">
        <v>27084</v>
      </c>
      <c r="L503" s="17">
        <v>0</v>
      </c>
      <c r="M503" s="17">
        <v>0</v>
      </c>
      <c r="N503" s="17">
        <v>0</v>
      </c>
      <c r="O503" s="17">
        <v>0</v>
      </c>
      <c r="P503" s="17">
        <v>809103</v>
      </c>
      <c r="Q503" s="17">
        <v>32604</v>
      </c>
      <c r="R503" s="17">
        <v>0</v>
      </c>
      <c r="S503" s="17">
        <v>5648</v>
      </c>
      <c r="T503" s="17">
        <v>2356</v>
      </c>
      <c r="U503" s="17">
        <v>19572</v>
      </c>
      <c r="V503" s="17">
        <v>6478</v>
      </c>
      <c r="W503" s="17">
        <v>0</v>
      </c>
      <c r="X503" s="17">
        <v>115966</v>
      </c>
      <c r="Y503" s="17">
        <v>0</v>
      </c>
      <c r="Z503" s="17">
        <v>0</v>
      </c>
      <c r="AA503" s="17">
        <v>9115805</v>
      </c>
      <c r="AB503" s="17">
        <v>0</v>
      </c>
    </row>
    <row r="504" spans="1:28" x14ac:dyDescent="0.3">
      <c r="A504" s="15" t="s">
        <v>1001</v>
      </c>
      <c r="B504" s="14" t="s">
        <v>1002</v>
      </c>
      <c r="C504" s="14">
        <v>1</v>
      </c>
      <c r="D504" s="14">
        <v>0</v>
      </c>
      <c r="E504" s="17">
        <v>3259807</v>
      </c>
      <c r="F504" s="17">
        <v>0</v>
      </c>
      <c r="G504" s="17">
        <v>193401</v>
      </c>
      <c r="H504" s="17">
        <v>0</v>
      </c>
      <c r="I504" s="17">
        <v>120039</v>
      </c>
      <c r="J504" s="17">
        <v>954910</v>
      </c>
      <c r="K504" s="17">
        <v>0</v>
      </c>
      <c r="L504" s="17">
        <v>0</v>
      </c>
      <c r="M504" s="17">
        <v>0</v>
      </c>
      <c r="N504" s="17">
        <v>0</v>
      </c>
      <c r="O504" s="17">
        <v>0</v>
      </c>
      <c r="P504" s="17">
        <v>270202</v>
      </c>
      <c r="Q504" s="17">
        <v>11705</v>
      </c>
      <c r="R504" s="17">
        <v>0</v>
      </c>
      <c r="S504" s="17">
        <v>5888</v>
      </c>
      <c r="T504" s="17">
        <v>2351</v>
      </c>
      <c r="U504" s="17">
        <v>21436</v>
      </c>
      <c r="V504" s="17">
        <v>0</v>
      </c>
      <c r="W504" s="17">
        <v>0</v>
      </c>
      <c r="X504" s="17">
        <v>54000</v>
      </c>
      <c r="Y504" s="17">
        <v>0</v>
      </c>
      <c r="Z504" s="17">
        <v>0</v>
      </c>
      <c r="AA504" s="17">
        <v>4893739</v>
      </c>
      <c r="AB504" s="17">
        <v>0</v>
      </c>
    </row>
    <row r="505" spans="1:28" x14ac:dyDescent="0.3">
      <c r="A505" s="15" t="s">
        <v>1003</v>
      </c>
      <c r="B505" s="14" t="s">
        <v>1004</v>
      </c>
      <c r="C505" s="14">
        <v>1</v>
      </c>
      <c r="D505" s="14">
        <v>0</v>
      </c>
      <c r="E505" s="17">
        <v>16942707</v>
      </c>
      <c r="F505" s="17">
        <v>0</v>
      </c>
      <c r="G505" s="17">
        <v>0</v>
      </c>
      <c r="H505" s="17">
        <v>0</v>
      </c>
      <c r="I505" s="17">
        <v>1630654</v>
      </c>
      <c r="J505" s="17">
        <v>2564383</v>
      </c>
      <c r="K505" s="17">
        <v>71811</v>
      </c>
      <c r="L505" s="17">
        <v>0</v>
      </c>
      <c r="M505" s="17">
        <v>0</v>
      </c>
      <c r="N505" s="17">
        <v>0</v>
      </c>
      <c r="O505" s="17">
        <v>0</v>
      </c>
      <c r="P505" s="17">
        <v>1443768</v>
      </c>
      <c r="Q505" s="17">
        <v>216906</v>
      </c>
      <c r="R505" s="17">
        <v>129853</v>
      </c>
      <c r="S505" s="17">
        <v>18201</v>
      </c>
      <c r="T505" s="17">
        <v>7593</v>
      </c>
      <c r="U505" s="17">
        <v>71007</v>
      </c>
      <c r="V505" s="17">
        <v>23346</v>
      </c>
      <c r="W505" s="17">
        <v>0</v>
      </c>
      <c r="X505" s="17">
        <v>412105</v>
      </c>
      <c r="Y505" s="17">
        <v>0</v>
      </c>
      <c r="Z505" s="17">
        <v>0</v>
      </c>
      <c r="AA505" s="17">
        <v>23532334</v>
      </c>
      <c r="AB505" s="17">
        <v>0</v>
      </c>
    </row>
    <row r="506" spans="1:28" x14ac:dyDescent="0.3">
      <c r="A506" s="15" t="s">
        <v>1005</v>
      </c>
      <c r="B506" s="14" t="s">
        <v>1006</v>
      </c>
      <c r="C506" s="14">
        <v>1</v>
      </c>
      <c r="D506" s="14">
        <v>0</v>
      </c>
      <c r="E506" s="17">
        <v>5666838</v>
      </c>
      <c r="F506" s="17">
        <v>0</v>
      </c>
      <c r="G506" s="17">
        <v>641751</v>
      </c>
      <c r="H506" s="17">
        <v>0</v>
      </c>
      <c r="I506" s="17">
        <v>671063</v>
      </c>
      <c r="J506" s="17">
        <v>1389655</v>
      </c>
      <c r="K506" s="17">
        <v>0</v>
      </c>
      <c r="L506" s="17">
        <v>0</v>
      </c>
      <c r="M506" s="17">
        <v>0</v>
      </c>
      <c r="N506" s="17">
        <v>0</v>
      </c>
      <c r="O506" s="17">
        <v>0</v>
      </c>
      <c r="P506" s="17">
        <v>1119480</v>
      </c>
      <c r="Q506" s="17">
        <v>265342</v>
      </c>
      <c r="R506" s="17">
        <v>94906</v>
      </c>
      <c r="S506" s="17">
        <v>23789</v>
      </c>
      <c r="T506" s="17">
        <v>9925</v>
      </c>
      <c r="U506" s="17">
        <v>96346</v>
      </c>
      <c r="V506" s="17">
        <v>15603</v>
      </c>
      <c r="W506" s="17">
        <v>0</v>
      </c>
      <c r="X506" s="17">
        <v>156600</v>
      </c>
      <c r="Y506" s="17">
        <v>0</v>
      </c>
      <c r="Z506" s="17">
        <v>0</v>
      </c>
      <c r="AA506" s="17">
        <v>10151298</v>
      </c>
      <c r="AB506" s="17">
        <v>0</v>
      </c>
    </row>
    <row r="507" spans="1:28" x14ac:dyDescent="0.3">
      <c r="A507" s="15" t="s">
        <v>1007</v>
      </c>
      <c r="B507" s="14" t="s">
        <v>1008</v>
      </c>
      <c r="C507" s="14">
        <v>1</v>
      </c>
      <c r="D507" s="14">
        <v>0</v>
      </c>
      <c r="E507" s="17">
        <v>24809324</v>
      </c>
      <c r="F507" s="17">
        <v>0</v>
      </c>
      <c r="G507" s="17">
        <v>1733369</v>
      </c>
      <c r="H507" s="17">
        <v>0</v>
      </c>
      <c r="I507" s="17">
        <v>2468674</v>
      </c>
      <c r="J507" s="17">
        <v>2174910</v>
      </c>
      <c r="K507" s="17">
        <v>0</v>
      </c>
      <c r="L507" s="17">
        <v>0</v>
      </c>
      <c r="M507" s="17">
        <v>0</v>
      </c>
      <c r="N507" s="17">
        <v>0</v>
      </c>
      <c r="O507" s="17">
        <v>0</v>
      </c>
      <c r="P507" s="17">
        <v>2159708</v>
      </c>
      <c r="Q507" s="17">
        <v>1721081</v>
      </c>
      <c r="R507" s="17">
        <v>469303</v>
      </c>
      <c r="S507" s="17">
        <v>55756</v>
      </c>
      <c r="T507" s="17">
        <v>23262</v>
      </c>
      <c r="U507" s="17">
        <v>225661</v>
      </c>
      <c r="V507" s="17">
        <v>49991</v>
      </c>
      <c r="W507" s="17">
        <v>0</v>
      </c>
      <c r="X507" s="17">
        <v>459186</v>
      </c>
      <c r="Y507" s="17">
        <v>79682</v>
      </c>
      <c r="Z507" s="17">
        <v>0</v>
      </c>
      <c r="AA507" s="17">
        <v>36429907</v>
      </c>
      <c r="AB507" s="17">
        <v>491713</v>
      </c>
    </row>
    <row r="508" spans="1:28" x14ac:dyDescent="0.3">
      <c r="A508" s="15" t="s">
        <v>1009</v>
      </c>
      <c r="B508" s="14" t="s">
        <v>1010</v>
      </c>
      <c r="C508" s="14">
        <v>1</v>
      </c>
      <c r="D508" s="14">
        <v>0</v>
      </c>
      <c r="E508" s="17">
        <v>35236287</v>
      </c>
      <c r="F508" s="17">
        <v>0</v>
      </c>
      <c r="G508" s="17">
        <v>1678344</v>
      </c>
      <c r="H508" s="17">
        <v>0</v>
      </c>
      <c r="I508" s="17">
        <v>5263555</v>
      </c>
      <c r="J508" s="17">
        <v>2323882</v>
      </c>
      <c r="K508" s="17">
        <v>0</v>
      </c>
      <c r="L508" s="17">
        <v>0</v>
      </c>
      <c r="M508" s="17">
        <v>0</v>
      </c>
      <c r="N508" s="17">
        <v>0</v>
      </c>
      <c r="O508" s="17">
        <v>0</v>
      </c>
      <c r="P508" s="17">
        <v>2289644</v>
      </c>
      <c r="Q508" s="17">
        <v>2937337</v>
      </c>
      <c r="R508" s="17">
        <v>569002</v>
      </c>
      <c r="S508" s="17">
        <v>68699</v>
      </c>
      <c r="T508" s="17">
        <v>24868</v>
      </c>
      <c r="U508" s="17">
        <v>281639</v>
      </c>
      <c r="V508" s="17">
        <v>73026</v>
      </c>
      <c r="W508" s="17">
        <v>0</v>
      </c>
      <c r="X508" s="17">
        <v>669655</v>
      </c>
      <c r="Y508" s="17">
        <v>129755</v>
      </c>
      <c r="Z508" s="17">
        <v>0</v>
      </c>
      <c r="AA508" s="17">
        <v>51545693</v>
      </c>
      <c r="AB508" s="17">
        <v>0</v>
      </c>
    </row>
    <row r="509" spans="1:28" x14ac:dyDescent="0.3">
      <c r="A509" s="15" t="s">
        <v>1011</v>
      </c>
      <c r="B509" s="14" t="s">
        <v>1012</v>
      </c>
      <c r="C509" s="14">
        <v>1</v>
      </c>
      <c r="D509" s="14">
        <v>0</v>
      </c>
      <c r="E509" s="17">
        <v>40872183</v>
      </c>
      <c r="F509" s="17">
        <v>0</v>
      </c>
      <c r="G509" s="17">
        <v>2616972</v>
      </c>
      <c r="H509" s="17">
        <v>0</v>
      </c>
      <c r="I509" s="17">
        <v>4343137</v>
      </c>
      <c r="J509" s="17">
        <v>2406640</v>
      </c>
      <c r="K509" s="17">
        <v>0</v>
      </c>
      <c r="L509" s="17">
        <v>0</v>
      </c>
      <c r="M509" s="17">
        <v>0</v>
      </c>
      <c r="N509" s="17">
        <v>0</v>
      </c>
      <c r="O509" s="17">
        <v>0</v>
      </c>
      <c r="P509" s="17">
        <v>3547256</v>
      </c>
      <c r="Q509" s="17">
        <v>1843557</v>
      </c>
      <c r="R509" s="17">
        <v>1084720</v>
      </c>
      <c r="S509" s="17">
        <v>84518</v>
      </c>
      <c r="T509" s="17">
        <v>35237</v>
      </c>
      <c r="U509" s="17">
        <v>340530</v>
      </c>
      <c r="V509" s="17">
        <v>84790</v>
      </c>
      <c r="W509" s="17">
        <v>0</v>
      </c>
      <c r="X509" s="17">
        <v>745524</v>
      </c>
      <c r="Y509" s="17">
        <v>0</v>
      </c>
      <c r="Z509" s="17">
        <v>0</v>
      </c>
      <c r="AA509" s="17">
        <v>58005064</v>
      </c>
      <c r="AB509" s="17">
        <v>0</v>
      </c>
    </row>
    <row r="510" spans="1:28" x14ac:dyDescent="0.3">
      <c r="A510" s="15" t="s">
        <v>1013</v>
      </c>
      <c r="B510" s="14" t="s">
        <v>1014</v>
      </c>
      <c r="C510" s="14">
        <v>1</v>
      </c>
      <c r="D510" s="14">
        <v>0</v>
      </c>
      <c r="E510" s="17">
        <v>47688624</v>
      </c>
      <c r="F510" s="17">
        <v>0</v>
      </c>
      <c r="G510" s="17">
        <v>1710034</v>
      </c>
      <c r="H510" s="17">
        <v>0</v>
      </c>
      <c r="I510" s="17">
        <v>8754352</v>
      </c>
      <c r="J510" s="17">
        <v>3611039</v>
      </c>
      <c r="K510" s="17">
        <v>0</v>
      </c>
      <c r="L510" s="17">
        <v>0</v>
      </c>
      <c r="M510" s="17">
        <v>0</v>
      </c>
      <c r="N510" s="17">
        <v>0</v>
      </c>
      <c r="O510" s="17">
        <v>0</v>
      </c>
      <c r="P510" s="17">
        <v>2760100</v>
      </c>
      <c r="Q510" s="17">
        <v>7682226</v>
      </c>
      <c r="R510" s="17">
        <v>630529</v>
      </c>
      <c r="S510" s="17">
        <v>74856</v>
      </c>
      <c r="T510" s="17">
        <v>24570</v>
      </c>
      <c r="U510" s="17">
        <v>309541</v>
      </c>
      <c r="V510" s="17">
        <v>85254</v>
      </c>
      <c r="W510" s="17">
        <v>0</v>
      </c>
      <c r="X510" s="17">
        <v>1317682</v>
      </c>
      <c r="Y510" s="17">
        <v>0</v>
      </c>
      <c r="Z510" s="17">
        <v>0</v>
      </c>
      <c r="AA510" s="17">
        <v>74648807</v>
      </c>
      <c r="AB510" s="17">
        <v>0</v>
      </c>
    </row>
    <row r="511" spans="1:28" x14ac:dyDescent="0.3">
      <c r="A511" s="15" t="s">
        <v>1015</v>
      </c>
      <c r="B511" s="14" t="s">
        <v>1016</v>
      </c>
      <c r="C511" s="14">
        <v>1</v>
      </c>
      <c r="D511" s="14">
        <v>0</v>
      </c>
      <c r="E511" s="17">
        <v>20283610</v>
      </c>
      <c r="F511" s="17">
        <v>0</v>
      </c>
      <c r="G511" s="17">
        <v>1275598</v>
      </c>
      <c r="H511" s="17">
        <v>0</v>
      </c>
      <c r="I511" s="17">
        <v>4454921</v>
      </c>
      <c r="J511" s="17">
        <v>1213827</v>
      </c>
      <c r="K511" s="17">
        <v>0</v>
      </c>
      <c r="L511" s="17">
        <v>0</v>
      </c>
      <c r="M511" s="17">
        <v>0</v>
      </c>
      <c r="N511" s="17">
        <v>0</v>
      </c>
      <c r="O511" s="17">
        <v>0</v>
      </c>
      <c r="P511" s="17">
        <v>2478218</v>
      </c>
      <c r="Q511" s="17">
        <v>380937</v>
      </c>
      <c r="R511" s="17">
        <v>261833</v>
      </c>
      <c r="S511" s="17">
        <v>46813</v>
      </c>
      <c r="T511" s="17">
        <v>19531</v>
      </c>
      <c r="U511" s="17">
        <v>208419</v>
      </c>
      <c r="V511" s="17">
        <v>40838</v>
      </c>
      <c r="W511" s="17">
        <v>0</v>
      </c>
      <c r="X511" s="17">
        <v>343402</v>
      </c>
      <c r="Y511" s="17">
        <v>0</v>
      </c>
      <c r="Z511" s="17">
        <v>0</v>
      </c>
      <c r="AA511" s="17">
        <v>31007947</v>
      </c>
      <c r="AB511" s="17">
        <v>0</v>
      </c>
    </row>
    <row r="512" spans="1:28" x14ac:dyDescent="0.3">
      <c r="A512" s="15" t="s">
        <v>1017</v>
      </c>
      <c r="B512" s="14" t="s">
        <v>1018</v>
      </c>
      <c r="C512" s="14">
        <v>1</v>
      </c>
      <c r="D512" s="14">
        <v>0</v>
      </c>
      <c r="E512" s="17">
        <v>22664539</v>
      </c>
      <c r="F512" s="17">
        <v>0</v>
      </c>
      <c r="G512" s="17">
        <v>2685418</v>
      </c>
      <c r="H512" s="17">
        <v>33347</v>
      </c>
      <c r="I512" s="17">
        <v>3223735</v>
      </c>
      <c r="J512" s="17">
        <v>882033</v>
      </c>
      <c r="K512" s="17">
        <v>0</v>
      </c>
      <c r="L512" s="17">
        <v>0</v>
      </c>
      <c r="M512" s="17">
        <v>0</v>
      </c>
      <c r="N512" s="17">
        <v>0</v>
      </c>
      <c r="O512" s="17">
        <v>0</v>
      </c>
      <c r="P512" s="17">
        <v>2052381</v>
      </c>
      <c r="Q512" s="17">
        <v>1345153</v>
      </c>
      <c r="R512" s="17">
        <v>258435</v>
      </c>
      <c r="S512" s="17">
        <v>51637</v>
      </c>
      <c r="T512" s="17">
        <v>19807</v>
      </c>
      <c r="U512" s="17">
        <v>107632</v>
      </c>
      <c r="V512" s="17">
        <v>14766</v>
      </c>
      <c r="W512" s="17">
        <v>0</v>
      </c>
      <c r="X512" s="17">
        <v>472326</v>
      </c>
      <c r="Y512" s="17">
        <v>0</v>
      </c>
      <c r="Z512" s="17">
        <v>0</v>
      </c>
      <c r="AA512" s="17">
        <v>33811209</v>
      </c>
      <c r="AB512" s="17">
        <v>0</v>
      </c>
    </row>
    <row r="513" spans="1:28" x14ac:dyDescent="0.3">
      <c r="A513" s="15" t="s">
        <v>1019</v>
      </c>
      <c r="B513" s="14" t="s">
        <v>1020</v>
      </c>
      <c r="C513" s="14">
        <v>1</v>
      </c>
      <c r="D513" s="14">
        <v>0</v>
      </c>
      <c r="E513" s="17">
        <v>38253429</v>
      </c>
      <c r="F513" s="17">
        <v>0</v>
      </c>
      <c r="G513" s="17">
        <v>2191435</v>
      </c>
      <c r="H513" s="17">
        <v>0</v>
      </c>
      <c r="I513" s="17">
        <v>3082548</v>
      </c>
      <c r="J513" s="17">
        <v>2455511</v>
      </c>
      <c r="K513" s="17">
        <v>0</v>
      </c>
      <c r="L513" s="17">
        <v>0</v>
      </c>
      <c r="M513" s="17">
        <v>0</v>
      </c>
      <c r="N513" s="17">
        <v>0</v>
      </c>
      <c r="O513" s="17">
        <v>0</v>
      </c>
      <c r="P513" s="17">
        <v>1727534</v>
      </c>
      <c r="Q513" s="17">
        <v>2667057</v>
      </c>
      <c r="R513" s="17">
        <v>798956</v>
      </c>
      <c r="S513" s="17">
        <v>0</v>
      </c>
      <c r="T513" s="17">
        <v>8929</v>
      </c>
      <c r="U513" s="17">
        <v>166362</v>
      </c>
      <c r="V513" s="17">
        <v>56541</v>
      </c>
      <c r="W513" s="17">
        <v>0</v>
      </c>
      <c r="X513" s="17">
        <v>422639</v>
      </c>
      <c r="Y513" s="17">
        <v>0</v>
      </c>
      <c r="Z513" s="17">
        <v>1016243</v>
      </c>
      <c r="AA513" s="17">
        <v>52847184</v>
      </c>
      <c r="AB513" s="17">
        <v>0</v>
      </c>
    </row>
    <row r="514" spans="1:28" x14ac:dyDescent="0.3">
      <c r="A514" s="15" t="s">
        <v>1021</v>
      </c>
      <c r="B514" s="14" t="s">
        <v>1022</v>
      </c>
      <c r="C514" s="14">
        <v>0</v>
      </c>
      <c r="D514" s="14">
        <v>0</v>
      </c>
      <c r="E514" s="17">
        <v>27872555</v>
      </c>
      <c r="F514" s="17">
        <v>0</v>
      </c>
      <c r="G514" s="17">
        <v>826783</v>
      </c>
      <c r="H514" s="17">
        <v>0</v>
      </c>
      <c r="I514" s="17">
        <v>3897940</v>
      </c>
      <c r="J514" s="17">
        <v>9787989</v>
      </c>
      <c r="K514" s="17">
        <v>1379273</v>
      </c>
      <c r="L514" s="17">
        <v>0</v>
      </c>
      <c r="M514" s="17">
        <v>0</v>
      </c>
      <c r="N514" s="17">
        <v>0</v>
      </c>
      <c r="O514" s="17">
        <v>0</v>
      </c>
      <c r="P514" s="17">
        <v>1562918</v>
      </c>
      <c r="Q514" s="17">
        <v>460950</v>
      </c>
      <c r="R514" s="17">
        <v>197740</v>
      </c>
      <c r="S514" s="17">
        <v>93910</v>
      </c>
      <c r="T514" s="17">
        <v>39181</v>
      </c>
      <c r="U514" s="17">
        <v>343384</v>
      </c>
      <c r="V514" s="17">
        <v>60835</v>
      </c>
      <c r="W514" s="17">
        <v>0</v>
      </c>
      <c r="X514" s="17">
        <v>642600</v>
      </c>
      <c r="Y514" s="17">
        <v>0</v>
      </c>
      <c r="Z514" s="17">
        <v>0</v>
      </c>
      <c r="AA514" s="17">
        <v>47166058</v>
      </c>
      <c r="AB514" s="17">
        <v>0</v>
      </c>
    </row>
    <row r="515" spans="1:28" x14ac:dyDescent="0.3">
      <c r="A515" s="15" t="s">
        <v>1023</v>
      </c>
      <c r="B515" s="14" t="s">
        <v>1024</v>
      </c>
      <c r="C515" s="14">
        <v>1</v>
      </c>
      <c r="D515" s="14">
        <v>0</v>
      </c>
      <c r="E515" s="17">
        <v>24741875</v>
      </c>
      <c r="F515" s="17">
        <v>0</v>
      </c>
      <c r="G515" s="17">
        <v>1158391</v>
      </c>
      <c r="H515" s="17">
        <v>0</v>
      </c>
      <c r="I515" s="17">
        <v>3005014</v>
      </c>
      <c r="J515" s="17">
        <v>1503850</v>
      </c>
      <c r="K515" s="17">
        <v>0</v>
      </c>
      <c r="L515" s="17">
        <v>0</v>
      </c>
      <c r="M515" s="17">
        <v>0</v>
      </c>
      <c r="N515" s="17">
        <v>0</v>
      </c>
      <c r="O515" s="17">
        <v>0</v>
      </c>
      <c r="P515" s="17">
        <v>1477532</v>
      </c>
      <c r="Q515" s="17">
        <v>31799</v>
      </c>
      <c r="R515" s="17">
        <v>133799</v>
      </c>
      <c r="S515" s="17">
        <v>53689</v>
      </c>
      <c r="T515" s="17">
        <v>22400</v>
      </c>
      <c r="U515" s="17">
        <v>212322</v>
      </c>
      <c r="V515" s="17">
        <v>54989</v>
      </c>
      <c r="W515" s="17">
        <v>0</v>
      </c>
      <c r="X515" s="17">
        <v>667452</v>
      </c>
      <c r="Y515" s="17">
        <v>109902</v>
      </c>
      <c r="Z515" s="17">
        <v>0</v>
      </c>
      <c r="AA515" s="17">
        <v>33173014</v>
      </c>
      <c r="AB515" s="17">
        <v>0</v>
      </c>
    </row>
    <row r="516" spans="1:28" x14ac:dyDescent="0.3">
      <c r="A516" s="15" t="s">
        <v>1025</v>
      </c>
      <c r="B516" s="14" t="s">
        <v>1026</v>
      </c>
      <c r="C516" s="14">
        <v>1</v>
      </c>
      <c r="D516" s="14">
        <v>0</v>
      </c>
      <c r="E516" s="17">
        <v>90481066</v>
      </c>
      <c r="F516" s="17">
        <v>0</v>
      </c>
      <c r="G516" s="17">
        <v>4022826</v>
      </c>
      <c r="H516" s="17">
        <v>0</v>
      </c>
      <c r="I516" s="17">
        <v>12128524</v>
      </c>
      <c r="J516" s="17">
        <v>11290021</v>
      </c>
      <c r="K516" s="17">
        <v>0</v>
      </c>
      <c r="L516" s="17">
        <v>0</v>
      </c>
      <c r="M516" s="17">
        <v>0</v>
      </c>
      <c r="N516" s="17">
        <v>0</v>
      </c>
      <c r="O516" s="17">
        <v>0</v>
      </c>
      <c r="P516" s="17">
        <v>5779552</v>
      </c>
      <c r="Q516" s="17">
        <v>3354003</v>
      </c>
      <c r="R516" s="17">
        <v>1356073</v>
      </c>
      <c r="S516" s="17">
        <v>181783</v>
      </c>
      <c r="T516" s="17">
        <v>71481</v>
      </c>
      <c r="U516" s="17">
        <v>333961</v>
      </c>
      <c r="V516" s="17">
        <v>165335</v>
      </c>
      <c r="W516" s="17">
        <v>0</v>
      </c>
      <c r="X516" s="17">
        <v>1884090</v>
      </c>
      <c r="Y516" s="17">
        <v>0</v>
      </c>
      <c r="Z516" s="17">
        <v>0</v>
      </c>
      <c r="AA516" s="17">
        <v>131048715</v>
      </c>
      <c r="AB516" s="17">
        <v>0</v>
      </c>
    </row>
    <row r="517" spans="1:28" x14ac:dyDescent="0.3">
      <c r="A517" s="15" t="s">
        <v>1027</v>
      </c>
      <c r="B517" s="14" t="s">
        <v>1028</v>
      </c>
      <c r="C517" s="14">
        <v>1</v>
      </c>
      <c r="D517" s="14">
        <v>0</v>
      </c>
      <c r="E517" s="17">
        <v>2945111</v>
      </c>
      <c r="F517" s="17">
        <v>0</v>
      </c>
      <c r="G517" s="17">
        <v>94118</v>
      </c>
      <c r="H517" s="17">
        <v>0</v>
      </c>
      <c r="I517" s="17">
        <v>64407</v>
      </c>
      <c r="J517" s="17">
        <v>254274</v>
      </c>
      <c r="K517" s="17">
        <v>0</v>
      </c>
      <c r="L517" s="17">
        <v>0</v>
      </c>
      <c r="M517" s="17">
        <v>0</v>
      </c>
      <c r="N517" s="17">
        <v>0</v>
      </c>
      <c r="O517" s="17">
        <v>0</v>
      </c>
      <c r="P517" s="17">
        <v>299092</v>
      </c>
      <c r="Q517" s="17">
        <v>3282</v>
      </c>
      <c r="R517" s="17">
        <v>70889</v>
      </c>
      <c r="S517" s="17">
        <v>14621</v>
      </c>
      <c r="T517" s="17">
        <v>6100</v>
      </c>
      <c r="U517" s="17">
        <v>59532</v>
      </c>
      <c r="V517" s="17">
        <v>0</v>
      </c>
      <c r="W517" s="17">
        <v>0</v>
      </c>
      <c r="X517" s="17">
        <v>75600</v>
      </c>
      <c r="Y517" s="17">
        <v>0</v>
      </c>
      <c r="Z517" s="17">
        <v>0</v>
      </c>
      <c r="AA517" s="17">
        <v>3887026</v>
      </c>
      <c r="AB517" s="17">
        <v>0</v>
      </c>
    </row>
    <row r="518" spans="1:28" x14ac:dyDescent="0.3">
      <c r="A518" s="15" t="s">
        <v>1029</v>
      </c>
      <c r="B518" s="14" t="s">
        <v>1030</v>
      </c>
      <c r="C518" s="14">
        <v>1</v>
      </c>
      <c r="D518" s="14">
        <v>0</v>
      </c>
      <c r="E518" s="17">
        <v>13167292</v>
      </c>
      <c r="F518" s="17">
        <v>0</v>
      </c>
      <c r="G518" s="17">
        <v>393079</v>
      </c>
      <c r="H518" s="17">
        <v>0</v>
      </c>
      <c r="I518" s="17">
        <v>1950910</v>
      </c>
      <c r="J518" s="17">
        <v>1076184</v>
      </c>
      <c r="K518" s="17">
        <v>0</v>
      </c>
      <c r="L518" s="17">
        <v>0</v>
      </c>
      <c r="M518" s="17">
        <v>0</v>
      </c>
      <c r="N518" s="17">
        <v>0</v>
      </c>
      <c r="O518" s="17">
        <v>0</v>
      </c>
      <c r="P518" s="17">
        <v>428626</v>
      </c>
      <c r="Q518" s="17">
        <v>528930</v>
      </c>
      <c r="R518" s="17">
        <v>130511</v>
      </c>
      <c r="S518" s="17">
        <v>31593</v>
      </c>
      <c r="T518" s="17">
        <v>13181</v>
      </c>
      <c r="U518" s="17">
        <v>126811</v>
      </c>
      <c r="V518" s="17">
        <v>29143</v>
      </c>
      <c r="W518" s="17">
        <v>0</v>
      </c>
      <c r="X518" s="17">
        <v>183600</v>
      </c>
      <c r="Y518" s="17">
        <v>1575</v>
      </c>
      <c r="Z518" s="17">
        <v>0</v>
      </c>
      <c r="AA518" s="17">
        <v>18061435</v>
      </c>
      <c r="AB518" s="17">
        <v>0</v>
      </c>
    </row>
    <row r="519" spans="1:28" x14ac:dyDescent="0.3">
      <c r="A519" s="15" t="s">
        <v>1031</v>
      </c>
      <c r="B519" s="14" t="s">
        <v>1032</v>
      </c>
      <c r="C519" s="14">
        <v>1</v>
      </c>
      <c r="D519" s="14">
        <v>0</v>
      </c>
      <c r="E519" s="17">
        <v>14382713</v>
      </c>
      <c r="F519" s="17">
        <v>0</v>
      </c>
      <c r="G519" s="17">
        <v>1040107</v>
      </c>
      <c r="H519" s="17">
        <v>0</v>
      </c>
      <c r="I519" s="17">
        <v>1874282</v>
      </c>
      <c r="J519" s="17">
        <v>2543197</v>
      </c>
      <c r="K519" s="17">
        <v>0</v>
      </c>
      <c r="L519" s="17">
        <v>0</v>
      </c>
      <c r="M519" s="17">
        <v>0</v>
      </c>
      <c r="N519" s="17">
        <v>0</v>
      </c>
      <c r="O519" s="17">
        <v>0</v>
      </c>
      <c r="P519" s="17">
        <v>1479683</v>
      </c>
      <c r="Q519" s="17">
        <v>556046</v>
      </c>
      <c r="R519" s="17">
        <v>76828</v>
      </c>
      <c r="S519" s="17">
        <v>36042</v>
      </c>
      <c r="T519" s="17">
        <v>15037</v>
      </c>
      <c r="U519" s="17">
        <v>145392</v>
      </c>
      <c r="V519" s="17">
        <v>34353</v>
      </c>
      <c r="W519" s="17">
        <v>0</v>
      </c>
      <c r="X519" s="17">
        <v>243000</v>
      </c>
      <c r="Y519" s="17">
        <v>16509</v>
      </c>
      <c r="Z519" s="17">
        <v>0</v>
      </c>
      <c r="AA519" s="17">
        <v>22443189</v>
      </c>
      <c r="AB519" s="17">
        <v>0</v>
      </c>
    </row>
    <row r="520" spans="1:28" x14ac:dyDescent="0.3">
      <c r="A520" s="15" t="s">
        <v>1033</v>
      </c>
      <c r="B520" s="14" t="s">
        <v>1034</v>
      </c>
      <c r="C520" s="14">
        <v>0</v>
      </c>
      <c r="D520" s="14">
        <v>0</v>
      </c>
      <c r="E520" s="17">
        <v>20510075</v>
      </c>
      <c r="F520" s="17">
        <v>0</v>
      </c>
      <c r="G520" s="17">
        <v>853478</v>
      </c>
      <c r="H520" s="17">
        <v>0</v>
      </c>
      <c r="I520" s="17">
        <v>2731382</v>
      </c>
      <c r="J520" s="17">
        <v>2926101</v>
      </c>
      <c r="K520" s="17">
        <v>0</v>
      </c>
      <c r="L520" s="17">
        <v>0</v>
      </c>
      <c r="M520" s="17">
        <v>0</v>
      </c>
      <c r="N520" s="17">
        <v>0</v>
      </c>
      <c r="O520" s="17">
        <v>0</v>
      </c>
      <c r="P520" s="17">
        <v>1461697</v>
      </c>
      <c r="Q520" s="17">
        <v>1092717</v>
      </c>
      <c r="R520" s="17">
        <v>135249</v>
      </c>
      <c r="S520" s="17">
        <v>42528</v>
      </c>
      <c r="T520" s="17">
        <v>17744</v>
      </c>
      <c r="U520" s="17">
        <v>167702</v>
      </c>
      <c r="V520" s="17">
        <v>43489</v>
      </c>
      <c r="W520" s="17">
        <v>0</v>
      </c>
      <c r="X520" s="17">
        <v>578121</v>
      </c>
      <c r="Y520" s="17">
        <v>0</v>
      </c>
      <c r="Z520" s="17">
        <v>0</v>
      </c>
      <c r="AA520" s="17">
        <v>30560283</v>
      </c>
      <c r="AB520" s="17">
        <v>0</v>
      </c>
    </row>
    <row r="521" spans="1:28" x14ac:dyDescent="0.3">
      <c r="A521" s="15" t="s">
        <v>1035</v>
      </c>
      <c r="B521" s="14" t="s">
        <v>1036</v>
      </c>
      <c r="C521" s="14">
        <v>1</v>
      </c>
      <c r="D521" s="14">
        <v>0</v>
      </c>
      <c r="E521" s="17">
        <v>67089447</v>
      </c>
      <c r="F521" s="17">
        <v>0</v>
      </c>
      <c r="G521" s="17">
        <v>2387787</v>
      </c>
      <c r="H521" s="17">
        <v>0</v>
      </c>
      <c r="I521" s="17">
        <v>9058641</v>
      </c>
      <c r="J521" s="17">
        <v>12385990</v>
      </c>
      <c r="K521" s="17">
        <v>0</v>
      </c>
      <c r="L521" s="17">
        <v>0</v>
      </c>
      <c r="M521" s="17">
        <v>0</v>
      </c>
      <c r="N521" s="17">
        <v>0</v>
      </c>
      <c r="O521" s="17">
        <v>0</v>
      </c>
      <c r="P521" s="17">
        <v>2478249</v>
      </c>
      <c r="Q521" s="17">
        <v>1896080</v>
      </c>
      <c r="R521" s="17">
        <v>603106</v>
      </c>
      <c r="S521" s="17">
        <v>135375</v>
      </c>
      <c r="T521" s="17">
        <v>56481</v>
      </c>
      <c r="U521" s="17">
        <v>537240</v>
      </c>
      <c r="V521" s="17">
        <v>137341</v>
      </c>
      <c r="W521" s="17">
        <v>0</v>
      </c>
      <c r="X521" s="17">
        <v>4574501</v>
      </c>
      <c r="Y521" s="17">
        <v>12751</v>
      </c>
      <c r="Z521" s="17">
        <v>0</v>
      </c>
      <c r="AA521" s="17">
        <v>101352989</v>
      </c>
      <c r="AB521" s="17">
        <v>0</v>
      </c>
    </row>
    <row r="522" spans="1:28" x14ac:dyDescent="0.3">
      <c r="A522" s="15" t="s">
        <v>1037</v>
      </c>
      <c r="B522" s="14" t="s">
        <v>1038</v>
      </c>
      <c r="C522" s="14">
        <v>1</v>
      </c>
      <c r="D522" s="14">
        <v>0</v>
      </c>
      <c r="E522" s="17">
        <v>70366047</v>
      </c>
      <c r="F522" s="17">
        <v>0</v>
      </c>
      <c r="G522" s="17">
        <v>4041841</v>
      </c>
      <c r="H522" s="17">
        <v>0</v>
      </c>
      <c r="I522" s="17">
        <v>10149010</v>
      </c>
      <c r="J522" s="17">
        <v>2685198</v>
      </c>
      <c r="K522" s="17">
        <v>0</v>
      </c>
      <c r="L522" s="17">
        <v>0</v>
      </c>
      <c r="M522" s="17">
        <v>0</v>
      </c>
      <c r="N522" s="17">
        <v>0</v>
      </c>
      <c r="O522" s="17">
        <v>0</v>
      </c>
      <c r="P522" s="17">
        <v>2036260</v>
      </c>
      <c r="Q522" s="17">
        <v>4619684</v>
      </c>
      <c r="R522" s="17">
        <v>1025233</v>
      </c>
      <c r="S522" s="17">
        <v>134880</v>
      </c>
      <c r="T522" s="17">
        <v>54337</v>
      </c>
      <c r="U522" s="17">
        <v>542832</v>
      </c>
      <c r="V522" s="17">
        <v>140544</v>
      </c>
      <c r="W522" s="17">
        <v>0</v>
      </c>
      <c r="X522" s="17">
        <v>2340028</v>
      </c>
      <c r="Y522" s="17">
        <v>103560</v>
      </c>
      <c r="Z522" s="17">
        <v>0</v>
      </c>
      <c r="AA522" s="17">
        <v>98239454</v>
      </c>
      <c r="AB522" s="17">
        <v>0</v>
      </c>
    </row>
    <row r="523" spans="1:28" x14ac:dyDescent="0.3">
      <c r="A523" s="15" t="s">
        <v>1039</v>
      </c>
      <c r="B523" s="14" t="s">
        <v>1040</v>
      </c>
      <c r="C523" s="14">
        <v>1</v>
      </c>
      <c r="D523" s="14">
        <v>0</v>
      </c>
      <c r="E523" s="17">
        <v>53625329</v>
      </c>
      <c r="F523" s="17">
        <v>0</v>
      </c>
      <c r="G523" s="17">
        <v>1791109</v>
      </c>
      <c r="H523" s="17">
        <v>0</v>
      </c>
      <c r="I523" s="17">
        <v>5043864</v>
      </c>
      <c r="J523" s="17">
        <v>7440177</v>
      </c>
      <c r="K523" s="17">
        <v>0</v>
      </c>
      <c r="L523" s="17">
        <v>0</v>
      </c>
      <c r="M523" s="17">
        <v>0</v>
      </c>
      <c r="N523" s="17">
        <v>0</v>
      </c>
      <c r="O523" s="17">
        <v>0</v>
      </c>
      <c r="P523" s="17">
        <v>2042811</v>
      </c>
      <c r="Q523" s="17">
        <v>3438219</v>
      </c>
      <c r="R523" s="17">
        <v>458197</v>
      </c>
      <c r="S523" s="17">
        <v>111646</v>
      </c>
      <c r="T523" s="17">
        <v>46581</v>
      </c>
      <c r="U523" s="17">
        <v>442526</v>
      </c>
      <c r="V523" s="17">
        <v>115072</v>
      </c>
      <c r="W523" s="17">
        <v>0</v>
      </c>
      <c r="X523" s="17">
        <v>646790</v>
      </c>
      <c r="Y523" s="17">
        <v>92813</v>
      </c>
      <c r="Z523" s="17">
        <v>0</v>
      </c>
      <c r="AA523" s="17">
        <v>75295134</v>
      </c>
      <c r="AB523" s="17">
        <v>0</v>
      </c>
    </row>
    <row r="524" spans="1:28" x14ac:dyDescent="0.3">
      <c r="A524" s="15" t="s">
        <v>1041</v>
      </c>
      <c r="B524" s="14" t="s">
        <v>1042</v>
      </c>
      <c r="C524" s="14">
        <v>1</v>
      </c>
      <c r="D524" s="14">
        <v>0</v>
      </c>
      <c r="E524" s="17">
        <v>103623734</v>
      </c>
      <c r="F524" s="17">
        <v>0</v>
      </c>
      <c r="G524" s="17">
        <v>3752477</v>
      </c>
      <c r="H524" s="17">
        <v>0</v>
      </c>
      <c r="I524" s="17">
        <v>15467509</v>
      </c>
      <c r="J524" s="17">
        <v>10981025</v>
      </c>
      <c r="K524" s="17">
        <v>0</v>
      </c>
      <c r="L524" s="17">
        <v>0</v>
      </c>
      <c r="M524" s="17">
        <v>0</v>
      </c>
      <c r="N524" s="17">
        <v>0</v>
      </c>
      <c r="O524" s="17">
        <v>0</v>
      </c>
      <c r="P524" s="17">
        <v>3050451</v>
      </c>
      <c r="Q524" s="17">
        <v>6161934</v>
      </c>
      <c r="R524" s="17">
        <v>1044180</v>
      </c>
      <c r="S524" s="17">
        <v>134641</v>
      </c>
      <c r="T524" s="17">
        <v>56175</v>
      </c>
      <c r="U524" s="17">
        <v>537182</v>
      </c>
      <c r="V524" s="17">
        <v>166830</v>
      </c>
      <c r="W524" s="17">
        <v>0</v>
      </c>
      <c r="X524" s="17">
        <v>1486267</v>
      </c>
      <c r="Y524" s="17">
        <v>0</v>
      </c>
      <c r="Z524" s="17">
        <v>0</v>
      </c>
      <c r="AA524" s="17">
        <v>146462405</v>
      </c>
      <c r="AB524" s="17">
        <v>0</v>
      </c>
    </row>
    <row r="525" spans="1:28" x14ac:dyDescent="0.3">
      <c r="A525" s="15" t="s">
        <v>1043</v>
      </c>
      <c r="B525" s="14" t="s">
        <v>1044</v>
      </c>
      <c r="C525" s="14">
        <v>1</v>
      </c>
      <c r="D525" s="14">
        <v>0</v>
      </c>
      <c r="E525" s="17">
        <v>9243992</v>
      </c>
      <c r="F525" s="17">
        <v>0</v>
      </c>
      <c r="G525" s="17">
        <v>795746</v>
      </c>
      <c r="H525" s="17">
        <v>0</v>
      </c>
      <c r="I525" s="17">
        <v>965012</v>
      </c>
      <c r="J525" s="17">
        <v>732327</v>
      </c>
      <c r="K525" s="17">
        <v>0</v>
      </c>
      <c r="L525" s="17">
        <v>0</v>
      </c>
      <c r="M525" s="17">
        <v>0</v>
      </c>
      <c r="N525" s="17">
        <v>0</v>
      </c>
      <c r="O525" s="17">
        <v>0</v>
      </c>
      <c r="P525" s="17">
        <v>439340</v>
      </c>
      <c r="Q525" s="17">
        <v>694977</v>
      </c>
      <c r="R525" s="17">
        <v>28603</v>
      </c>
      <c r="S525" s="17">
        <v>25841</v>
      </c>
      <c r="T525" s="17">
        <v>10781</v>
      </c>
      <c r="U525" s="17">
        <v>86327</v>
      </c>
      <c r="V525" s="17">
        <v>26383</v>
      </c>
      <c r="W525" s="17">
        <v>0</v>
      </c>
      <c r="X525" s="17">
        <v>386518</v>
      </c>
      <c r="Y525" s="17">
        <v>24725</v>
      </c>
      <c r="Z525" s="17">
        <v>0</v>
      </c>
      <c r="AA525" s="17">
        <v>13460572</v>
      </c>
      <c r="AB525" s="17">
        <v>0</v>
      </c>
    </row>
    <row r="526" spans="1:28" x14ac:dyDescent="0.3">
      <c r="A526" s="15" t="s">
        <v>1045</v>
      </c>
      <c r="B526" s="14" t="s">
        <v>1046</v>
      </c>
      <c r="C526" s="14">
        <v>1</v>
      </c>
      <c r="D526" s="14">
        <v>0</v>
      </c>
      <c r="E526" s="17">
        <v>4258452</v>
      </c>
      <c r="F526" s="17">
        <v>0</v>
      </c>
      <c r="G526" s="17">
        <v>323352</v>
      </c>
      <c r="H526" s="17">
        <v>0</v>
      </c>
      <c r="I526" s="17">
        <v>786040</v>
      </c>
      <c r="J526" s="17">
        <v>865435</v>
      </c>
      <c r="K526" s="17">
        <v>0</v>
      </c>
      <c r="L526" s="17">
        <v>0</v>
      </c>
      <c r="M526" s="17">
        <v>0</v>
      </c>
      <c r="N526" s="17">
        <v>0</v>
      </c>
      <c r="O526" s="17">
        <v>0</v>
      </c>
      <c r="P526" s="17">
        <v>292352</v>
      </c>
      <c r="Q526" s="17">
        <v>139865</v>
      </c>
      <c r="R526" s="17">
        <v>76596</v>
      </c>
      <c r="S526" s="17">
        <v>10382</v>
      </c>
      <c r="T526" s="17">
        <v>4331</v>
      </c>
      <c r="U526" s="17">
        <v>61920</v>
      </c>
      <c r="V526" s="17">
        <v>9392</v>
      </c>
      <c r="W526" s="17">
        <v>0</v>
      </c>
      <c r="X526" s="17">
        <v>30166</v>
      </c>
      <c r="Y526" s="17">
        <v>0</v>
      </c>
      <c r="Z526" s="17">
        <v>0</v>
      </c>
      <c r="AA526" s="17">
        <v>6858283</v>
      </c>
      <c r="AB526" s="17">
        <v>0</v>
      </c>
    </row>
    <row r="527" spans="1:28" x14ac:dyDescent="0.3">
      <c r="A527" s="15" t="s">
        <v>1047</v>
      </c>
      <c r="B527" s="14" t="s">
        <v>1048</v>
      </c>
      <c r="C527" s="14">
        <v>1</v>
      </c>
      <c r="D527" s="14">
        <v>0</v>
      </c>
      <c r="E527" s="17">
        <v>37143641</v>
      </c>
      <c r="F527" s="17">
        <v>0</v>
      </c>
      <c r="G527" s="17">
        <v>2794176</v>
      </c>
      <c r="H527" s="17">
        <v>0</v>
      </c>
      <c r="I527" s="17">
        <v>4830746</v>
      </c>
      <c r="J527" s="17">
        <v>7836769</v>
      </c>
      <c r="K527" s="17">
        <v>1818483</v>
      </c>
      <c r="L527" s="17">
        <v>0</v>
      </c>
      <c r="M527" s="17">
        <v>0</v>
      </c>
      <c r="N527" s="17">
        <v>0</v>
      </c>
      <c r="O527" s="17">
        <v>0</v>
      </c>
      <c r="P527" s="17">
        <v>1547620</v>
      </c>
      <c r="Q527" s="17">
        <v>1234187</v>
      </c>
      <c r="R527" s="17">
        <v>782265</v>
      </c>
      <c r="S527" s="17">
        <v>62497</v>
      </c>
      <c r="T527" s="17">
        <v>26075</v>
      </c>
      <c r="U527" s="17">
        <v>251058</v>
      </c>
      <c r="V527" s="17">
        <v>58963</v>
      </c>
      <c r="W527" s="17">
        <v>0</v>
      </c>
      <c r="X527" s="17">
        <v>624380</v>
      </c>
      <c r="Y527" s="17">
        <v>0</v>
      </c>
      <c r="Z527" s="17">
        <v>0</v>
      </c>
      <c r="AA527" s="17">
        <v>59010860</v>
      </c>
      <c r="AB527" s="17">
        <v>0</v>
      </c>
    </row>
    <row r="528" spans="1:28" x14ac:dyDescent="0.3">
      <c r="A528" s="15" t="s">
        <v>1049</v>
      </c>
      <c r="B528" s="14" t="s">
        <v>1050</v>
      </c>
      <c r="C528" s="14">
        <v>1</v>
      </c>
      <c r="D528" s="14">
        <v>0</v>
      </c>
      <c r="E528" s="17">
        <v>2165579</v>
      </c>
      <c r="F528" s="17">
        <v>0</v>
      </c>
      <c r="G528" s="17">
        <v>143681</v>
      </c>
      <c r="H528" s="17">
        <v>4671</v>
      </c>
      <c r="I528" s="17">
        <v>161860</v>
      </c>
      <c r="J528" s="17">
        <v>404848</v>
      </c>
      <c r="K528" s="17">
        <v>0</v>
      </c>
      <c r="L528" s="17">
        <v>0</v>
      </c>
      <c r="M528" s="17">
        <v>0</v>
      </c>
      <c r="N528" s="17">
        <v>0</v>
      </c>
      <c r="O528" s="17">
        <v>0</v>
      </c>
      <c r="P528" s="17">
        <v>342698</v>
      </c>
      <c r="Q528" s="17">
        <v>0</v>
      </c>
      <c r="R528" s="17">
        <v>902</v>
      </c>
      <c r="S528" s="17">
        <v>27923</v>
      </c>
      <c r="T528" s="17">
        <v>5390</v>
      </c>
      <c r="U528" s="17">
        <v>82075</v>
      </c>
      <c r="V528" s="17">
        <v>0</v>
      </c>
      <c r="W528" s="17">
        <v>0</v>
      </c>
      <c r="X528" s="17">
        <v>54000</v>
      </c>
      <c r="Y528" s="17">
        <v>16426</v>
      </c>
      <c r="Z528" s="17">
        <v>0</v>
      </c>
      <c r="AA528" s="17">
        <v>3410053</v>
      </c>
      <c r="AB528" s="17">
        <v>0</v>
      </c>
    </row>
    <row r="529" spans="1:28" x14ac:dyDescent="0.3">
      <c r="A529" s="15" t="s">
        <v>1051</v>
      </c>
      <c r="B529" s="14" t="s">
        <v>1052</v>
      </c>
      <c r="C529" s="14">
        <v>1</v>
      </c>
      <c r="D529" s="14">
        <v>0</v>
      </c>
      <c r="E529" s="17">
        <v>207743</v>
      </c>
      <c r="F529" s="17">
        <v>0</v>
      </c>
      <c r="G529" s="17">
        <v>50000</v>
      </c>
      <c r="H529" s="17">
        <v>0</v>
      </c>
      <c r="I529" s="17">
        <v>16558</v>
      </c>
      <c r="J529" s="17">
        <v>12306</v>
      </c>
      <c r="K529" s="17">
        <v>0</v>
      </c>
      <c r="L529" s="17">
        <v>0</v>
      </c>
      <c r="M529" s="17">
        <v>0</v>
      </c>
      <c r="N529" s="17">
        <v>0</v>
      </c>
      <c r="O529" s="17">
        <v>0</v>
      </c>
      <c r="P529" s="17">
        <v>66230</v>
      </c>
      <c r="Q529" s="17">
        <v>0</v>
      </c>
      <c r="R529" s="17">
        <v>0</v>
      </c>
      <c r="S529" s="17">
        <v>1513</v>
      </c>
      <c r="T529" s="17">
        <v>317</v>
      </c>
      <c r="U529" s="17">
        <v>10252</v>
      </c>
      <c r="V529" s="17">
        <v>0</v>
      </c>
      <c r="W529" s="17">
        <v>0</v>
      </c>
      <c r="X529" s="17">
        <v>32400</v>
      </c>
      <c r="Y529" s="17">
        <v>1457</v>
      </c>
      <c r="Z529" s="17">
        <v>0</v>
      </c>
      <c r="AA529" s="17">
        <v>398776</v>
      </c>
      <c r="AB529" s="17">
        <v>0</v>
      </c>
    </row>
    <row r="530" spans="1:28" x14ac:dyDescent="0.3">
      <c r="A530" s="15" t="s">
        <v>1053</v>
      </c>
      <c r="B530" s="14" t="s">
        <v>1054</v>
      </c>
      <c r="C530" s="14">
        <v>1</v>
      </c>
      <c r="D530" s="14">
        <v>0</v>
      </c>
      <c r="E530" s="17">
        <v>815826</v>
      </c>
      <c r="F530" s="17">
        <v>0</v>
      </c>
      <c r="G530" s="17">
        <v>342209</v>
      </c>
      <c r="H530" s="17">
        <v>0</v>
      </c>
      <c r="I530" s="17">
        <v>72090</v>
      </c>
      <c r="J530" s="17">
        <v>17234</v>
      </c>
      <c r="K530" s="17">
        <v>0</v>
      </c>
      <c r="L530" s="17">
        <v>0</v>
      </c>
      <c r="M530" s="17">
        <v>0</v>
      </c>
      <c r="N530" s="17">
        <v>0</v>
      </c>
      <c r="O530" s="17">
        <v>0</v>
      </c>
      <c r="P530" s="17">
        <v>176998</v>
      </c>
      <c r="Q530" s="17">
        <v>81709</v>
      </c>
      <c r="R530" s="17">
        <v>26404</v>
      </c>
      <c r="S530" s="17">
        <v>9228</v>
      </c>
      <c r="T530" s="17">
        <v>3850</v>
      </c>
      <c r="U530" s="17">
        <v>57085</v>
      </c>
      <c r="V530" s="17">
        <v>0</v>
      </c>
      <c r="W530" s="17">
        <v>0</v>
      </c>
      <c r="X530" s="17">
        <v>482100</v>
      </c>
      <c r="Y530" s="17">
        <v>0</v>
      </c>
      <c r="Z530" s="17">
        <v>0</v>
      </c>
      <c r="AA530" s="17">
        <v>2084733</v>
      </c>
      <c r="AB530" s="17">
        <v>0</v>
      </c>
    </row>
    <row r="531" spans="1:28" x14ac:dyDescent="0.3">
      <c r="A531" s="15" t="s">
        <v>1055</v>
      </c>
      <c r="B531" s="14" t="s">
        <v>1056</v>
      </c>
      <c r="C531" s="14">
        <v>1</v>
      </c>
      <c r="D531" s="14">
        <v>0</v>
      </c>
      <c r="E531" s="17">
        <v>1314565</v>
      </c>
      <c r="F531" s="17">
        <v>0</v>
      </c>
      <c r="G531" s="17">
        <v>165430</v>
      </c>
      <c r="H531" s="17">
        <v>372</v>
      </c>
      <c r="I531" s="17">
        <v>47881</v>
      </c>
      <c r="J531" s="17">
        <v>10192</v>
      </c>
      <c r="K531" s="17">
        <v>0</v>
      </c>
      <c r="L531" s="17">
        <v>0</v>
      </c>
      <c r="M531" s="17">
        <v>0</v>
      </c>
      <c r="N531" s="17">
        <v>0</v>
      </c>
      <c r="O531" s="17">
        <v>0</v>
      </c>
      <c r="P531" s="17">
        <v>247267</v>
      </c>
      <c r="Q531" s="17">
        <v>2997</v>
      </c>
      <c r="R531" s="17">
        <v>20501</v>
      </c>
      <c r="S531" s="17">
        <v>14067</v>
      </c>
      <c r="T531" s="17">
        <v>5868</v>
      </c>
      <c r="U531" s="17">
        <v>56503</v>
      </c>
      <c r="V531" s="17">
        <v>0</v>
      </c>
      <c r="W531" s="17">
        <v>0</v>
      </c>
      <c r="X531" s="17">
        <v>0</v>
      </c>
      <c r="Y531" s="17">
        <v>0</v>
      </c>
      <c r="Z531" s="17">
        <v>0</v>
      </c>
      <c r="AA531" s="17">
        <v>1885643</v>
      </c>
      <c r="AB531" s="17">
        <v>0</v>
      </c>
    </row>
    <row r="532" spans="1:28" x14ac:dyDescent="0.3">
      <c r="A532" s="15" t="s">
        <v>1057</v>
      </c>
      <c r="B532" s="14" t="s">
        <v>1058</v>
      </c>
      <c r="C532" s="14">
        <v>0</v>
      </c>
      <c r="D532" s="14">
        <v>0</v>
      </c>
      <c r="E532" s="17">
        <v>513092</v>
      </c>
      <c r="F532" s="17">
        <v>0</v>
      </c>
      <c r="G532" s="17">
        <v>169986</v>
      </c>
      <c r="H532" s="17">
        <v>0</v>
      </c>
      <c r="I532" s="17">
        <v>78089</v>
      </c>
      <c r="J532" s="17">
        <v>0</v>
      </c>
      <c r="K532" s="17">
        <v>0</v>
      </c>
      <c r="L532" s="17">
        <v>0</v>
      </c>
      <c r="M532" s="17">
        <v>0</v>
      </c>
      <c r="N532" s="17">
        <v>0</v>
      </c>
      <c r="O532" s="17">
        <v>0</v>
      </c>
      <c r="P532" s="17">
        <v>124600</v>
      </c>
      <c r="Q532" s="17">
        <v>0</v>
      </c>
      <c r="R532" s="17">
        <v>0</v>
      </c>
      <c r="S532" s="17">
        <v>4539</v>
      </c>
      <c r="T532" s="17">
        <v>1894</v>
      </c>
      <c r="U532" s="17">
        <v>26387</v>
      </c>
      <c r="V532" s="17">
        <v>0</v>
      </c>
      <c r="W532" s="17">
        <v>0</v>
      </c>
      <c r="X532" s="17">
        <v>33750</v>
      </c>
      <c r="Y532" s="17">
        <v>0</v>
      </c>
      <c r="Z532" s="17">
        <v>0</v>
      </c>
      <c r="AA532" s="17">
        <v>952337</v>
      </c>
      <c r="AB532" s="17">
        <v>0</v>
      </c>
    </row>
    <row r="533" spans="1:28" x14ac:dyDescent="0.3">
      <c r="A533" s="15" t="s">
        <v>1059</v>
      </c>
      <c r="B533" s="14" t="s">
        <v>1060</v>
      </c>
      <c r="C533" s="14">
        <v>1</v>
      </c>
      <c r="D533" s="14">
        <v>0</v>
      </c>
      <c r="E533" s="17">
        <v>8791571</v>
      </c>
      <c r="F533" s="17">
        <v>0</v>
      </c>
      <c r="G533" s="17">
        <v>1046049</v>
      </c>
      <c r="H533" s="17">
        <v>0</v>
      </c>
      <c r="I533" s="17">
        <v>1522651</v>
      </c>
      <c r="J533" s="17">
        <v>592339</v>
      </c>
      <c r="K533" s="17">
        <v>0</v>
      </c>
      <c r="L533" s="17">
        <v>0</v>
      </c>
      <c r="M533" s="17">
        <v>0</v>
      </c>
      <c r="N533" s="17">
        <v>0</v>
      </c>
      <c r="O533" s="17">
        <v>0</v>
      </c>
      <c r="P533" s="17">
        <v>999387</v>
      </c>
      <c r="Q533" s="17">
        <v>0</v>
      </c>
      <c r="R533" s="17">
        <v>239148</v>
      </c>
      <c r="S533" s="17">
        <v>22418</v>
      </c>
      <c r="T533" s="17">
        <v>12568</v>
      </c>
      <c r="U533" s="17">
        <v>80178</v>
      </c>
      <c r="V533" s="17">
        <v>23360</v>
      </c>
      <c r="W533" s="17">
        <v>0</v>
      </c>
      <c r="X533" s="17">
        <v>216000</v>
      </c>
      <c r="Y533" s="17">
        <v>0</v>
      </c>
      <c r="Z533" s="17">
        <v>0</v>
      </c>
      <c r="AA533" s="17">
        <v>13545669</v>
      </c>
      <c r="AB533" s="17">
        <v>0</v>
      </c>
    </row>
    <row r="534" spans="1:28" x14ac:dyDescent="0.3">
      <c r="A534" s="15" t="s">
        <v>1061</v>
      </c>
      <c r="B534" s="14" t="s">
        <v>1062</v>
      </c>
      <c r="C534" s="14">
        <v>1</v>
      </c>
      <c r="D534" s="14">
        <v>0</v>
      </c>
      <c r="E534" s="17">
        <v>1919495</v>
      </c>
      <c r="F534" s="17">
        <v>0</v>
      </c>
      <c r="G534" s="17">
        <v>155612</v>
      </c>
      <c r="H534" s="17">
        <v>0</v>
      </c>
      <c r="I534" s="17">
        <v>248105</v>
      </c>
      <c r="J534" s="17">
        <v>476152</v>
      </c>
      <c r="K534" s="17">
        <v>0</v>
      </c>
      <c r="L534" s="17">
        <v>0</v>
      </c>
      <c r="M534" s="17">
        <v>0</v>
      </c>
      <c r="N534" s="17">
        <v>0</v>
      </c>
      <c r="O534" s="17">
        <v>0</v>
      </c>
      <c r="P534" s="17">
        <v>1194432</v>
      </c>
      <c r="Q534" s="17">
        <v>41935</v>
      </c>
      <c r="R534" s="17">
        <v>13371</v>
      </c>
      <c r="S534" s="17">
        <v>23834</v>
      </c>
      <c r="T534" s="17">
        <v>9026</v>
      </c>
      <c r="U534" s="17">
        <v>101530</v>
      </c>
      <c r="V534" s="17">
        <v>0</v>
      </c>
      <c r="W534" s="17">
        <v>0</v>
      </c>
      <c r="X534" s="17">
        <v>0</v>
      </c>
      <c r="Y534" s="17">
        <v>0</v>
      </c>
      <c r="Z534" s="17">
        <v>0</v>
      </c>
      <c r="AA534" s="17">
        <v>4183492</v>
      </c>
      <c r="AB534" s="17">
        <v>0</v>
      </c>
    </row>
    <row r="535" spans="1:28" x14ac:dyDescent="0.3">
      <c r="A535" s="15" t="s">
        <v>1063</v>
      </c>
      <c r="B535" s="14" t="s">
        <v>1064</v>
      </c>
      <c r="C535" s="14">
        <v>1</v>
      </c>
      <c r="D535" s="14">
        <v>0</v>
      </c>
      <c r="E535" s="17">
        <v>12480988</v>
      </c>
      <c r="F535" s="17">
        <v>0</v>
      </c>
      <c r="G535" s="17">
        <v>442003</v>
      </c>
      <c r="H535" s="17">
        <v>0</v>
      </c>
      <c r="I535" s="17">
        <v>3757010</v>
      </c>
      <c r="J535" s="17">
        <v>912345</v>
      </c>
      <c r="K535" s="17">
        <v>0</v>
      </c>
      <c r="L535" s="17">
        <v>0</v>
      </c>
      <c r="M535" s="17">
        <v>0</v>
      </c>
      <c r="N535" s="17">
        <v>0</v>
      </c>
      <c r="O535" s="17">
        <v>0</v>
      </c>
      <c r="P535" s="17">
        <v>3493624</v>
      </c>
      <c r="Q535" s="17">
        <v>488153</v>
      </c>
      <c r="R535" s="17">
        <v>449897</v>
      </c>
      <c r="S535" s="17">
        <v>72624</v>
      </c>
      <c r="T535" s="17">
        <v>30300</v>
      </c>
      <c r="U535" s="17">
        <v>303192</v>
      </c>
      <c r="V535" s="17">
        <v>36722</v>
      </c>
      <c r="W535" s="17">
        <v>0</v>
      </c>
      <c r="X535" s="17">
        <v>881005</v>
      </c>
      <c r="Y535" s="17">
        <v>168228</v>
      </c>
      <c r="Z535" s="17">
        <v>0</v>
      </c>
      <c r="AA535" s="17">
        <v>23516091</v>
      </c>
      <c r="AB535" s="17">
        <v>0</v>
      </c>
    </row>
    <row r="536" spans="1:28" x14ac:dyDescent="0.3">
      <c r="A536" s="15" t="s">
        <v>1065</v>
      </c>
      <c r="B536" s="14" t="s">
        <v>1066</v>
      </c>
      <c r="C536" s="14">
        <v>1</v>
      </c>
      <c r="D536" s="14">
        <v>0</v>
      </c>
      <c r="E536" s="17">
        <v>9976689</v>
      </c>
      <c r="F536" s="17">
        <v>0</v>
      </c>
      <c r="G536" s="17">
        <v>735742</v>
      </c>
      <c r="H536" s="17">
        <v>0</v>
      </c>
      <c r="I536" s="17">
        <v>1020103</v>
      </c>
      <c r="J536" s="17">
        <v>1169828</v>
      </c>
      <c r="K536" s="17">
        <v>0</v>
      </c>
      <c r="L536" s="17">
        <v>0</v>
      </c>
      <c r="M536" s="17">
        <v>0</v>
      </c>
      <c r="N536" s="17">
        <v>0</v>
      </c>
      <c r="O536" s="17">
        <v>0</v>
      </c>
      <c r="P536" s="17">
        <v>2296516</v>
      </c>
      <c r="Q536" s="17">
        <v>493423</v>
      </c>
      <c r="R536" s="17">
        <v>321928</v>
      </c>
      <c r="S536" s="17">
        <v>78376</v>
      </c>
      <c r="T536" s="17">
        <v>32700</v>
      </c>
      <c r="U536" s="17">
        <v>306570</v>
      </c>
      <c r="V536" s="17">
        <v>0</v>
      </c>
      <c r="W536" s="17">
        <v>0</v>
      </c>
      <c r="X536" s="17">
        <v>634372</v>
      </c>
      <c r="Y536" s="17">
        <v>0</v>
      </c>
      <c r="Z536" s="17">
        <v>0</v>
      </c>
      <c r="AA536" s="17">
        <v>17066247</v>
      </c>
      <c r="AB536" s="17">
        <v>0</v>
      </c>
    </row>
    <row r="537" spans="1:28" x14ac:dyDescent="0.3">
      <c r="A537" s="15" t="s">
        <v>1067</v>
      </c>
      <c r="B537" s="14" t="s">
        <v>1068</v>
      </c>
      <c r="C537" s="14">
        <v>1</v>
      </c>
      <c r="D537" s="14">
        <v>0</v>
      </c>
      <c r="E537" s="17">
        <v>20942205</v>
      </c>
      <c r="F537" s="17">
        <v>0</v>
      </c>
      <c r="G537" s="17">
        <v>1355779</v>
      </c>
      <c r="H537" s="17">
        <v>0</v>
      </c>
      <c r="I537" s="17">
        <v>4062728</v>
      </c>
      <c r="J537" s="17">
        <v>2827360</v>
      </c>
      <c r="K537" s="17">
        <v>0</v>
      </c>
      <c r="L537" s="17">
        <v>0</v>
      </c>
      <c r="M537" s="17">
        <v>0</v>
      </c>
      <c r="N537" s="17">
        <v>0</v>
      </c>
      <c r="O537" s="17">
        <v>0</v>
      </c>
      <c r="P537" s="17">
        <v>1627431</v>
      </c>
      <c r="Q537" s="17">
        <v>1093977</v>
      </c>
      <c r="R537" s="17">
        <v>663344</v>
      </c>
      <c r="S537" s="17">
        <v>117354</v>
      </c>
      <c r="T537" s="17">
        <v>48962</v>
      </c>
      <c r="U537" s="17">
        <v>466059</v>
      </c>
      <c r="V537" s="17">
        <v>39244</v>
      </c>
      <c r="W537" s="17">
        <v>0</v>
      </c>
      <c r="X537" s="17">
        <v>1306945</v>
      </c>
      <c r="Y537" s="17">
        <v>0</v>
      </c>
      <c r="Z537" s="17">
        <v>0</v>
      </c>
      <c r="AA537" s="17">
        <v>34551388</v>
      </c>
      <c r="AB537" s="17">
        <v>0</v>
      </c>
    </row>
    <row r="538" spans="1:28" x14ac:dyDescent="0.3">
      <c r="A538" s="15" t="s">
        <v>1069</v>
      </c>
      <c r="B538" s="14" t="s">
        <v>1070</v>
      </c>
      <c r="C538" s="14">
        <v>1</v>
      </c>
      <c r="D538" s="14">
        <v>0</v>
      </c>
      <c r="E538" s="17">
        <v>10010253</v>
      </c>
      <c r="F538" s="17">
        <v>0</v>
      </c>
      <c r="G538" s="17">
        <v>627527</v>
      </c>
      <c r="H538" s="17">
        <v>0</v>
      </c>
      <c r="I538" s="17">
        <v>1985977</v>
      </c>
      <c r="J538" s="17">
        <v>973414</v>
      </c>
      <c r="K538" s="17">
        <v>0</v>
      </c>
      <c r="L538" s="17">
        <v>0</v>
      </c>
      <c r="M538" s="17">
        <v>0</v>
      </c>
      <c r="N538" s="17">
        <v>0</v>
      </c>
      <c r="O538" s="17">
        <v>0</v>
      </c>
      <c r="P538" s="17">
        <v>1358746</v>
      </c>
      <c r="Q538" s="17">
        <v>139212</v>
      </c>
      <c r="R538" s="17">
        <v>296609</v>
      </c>
      <c r="S538" s="17">
        <v>13227</v>
      </c>
      <c r="T538" s="17">
        <v>18618</v>
      </c>
      <c r="U538" s="17">
        <v>174358</v>
      </c>
      <c r="V538" s="17">
        <v>23548</v>
      </c>
      <c r="W538" s="17">
        <v>0</v>
      </c>
      <c r="X538" s="17">
        <v>486000</v>
      </c>
      <c r="Y538" s="17">
        <v>0</v>
      </c>
      <c r="Z538" s="17">
        <v>0</v>
      </c>
      <c r="AA538" s="17">
        <v>16107489</v>
      </c>
      <c r="AB538" s="17">
        <v>0</v>
      </c>
    </row>
    <row r="539" spans="1:28" x14ac:dyDescent="0.3">
      <c r="A539" s="15" t="s">
        <v>1071</v>
      </c>
      <c r="B539" s="14" t="s">
        <v>1072</v>
      </c>
      <c r="C539" s="14">
        <v>1</v>
      </c>
      <c r="D539" s="14">
        <v>0</v>
      </c>
      <c r="E539" s="17">
        <v>23707964</v>
      </c>
      <c r="F539" s="17">
        <v>0</v>
      </c>
      <c r="G539" s="17">
        <v>3253567</v>
      </c>
      <c r="H539" s="17">
        <v>0</v>
      </c>
      <c r="I539" s="17">
        <v>5638129</v>
      </c>
      <c r="J539" s="17">
        <v>4719162</v>
      </c>
      <c r="K539" s="17">
        <v>0</v>
      </c>
      <c r="L539" s="17">
        <v>0</v>
      </c>
      <c r="M539" s="17">
        <v>0</v>
      </c>
      <c r="N539" s="17">
        <v>0</v>
      </c>
      <c r="O539" s="17">
        <v>0</v>
      </c>
      <c r="P539" s="17">
        <v>2117763</v>
      </c>
      <c r="Q539" s="17">
        <v>0</v>
      </c>
      <c r="R539" s="17">
        <v>395777</v>
      </c>
      <c r="S539" s="17">
        <v>86450</v>
      </c>
      <c r="T539" s="17">
        <v>36068</v>
      </c>
      <c r="U539" s="17">
        <v>347403</v>
      </c>
      <c r="V539" s="17">
        <v>59914</v>
      </c>
      <c r="W539" s="17">
        <v>0</v>
      </c>
      <c r="X539" s="17">
        <v>955800</v>
      </c>
      <c r="Y539" s="17">
        <v>0</v>
      </c>
      <c r="Z539" s="17">
        <v>0</v>
      </c>
      <c r="AA539" s="17">
        <v>41317997</v>
      </c>
      <c r="AB539" s="17">
        <v>0</v>
      </c>
    </row>
    <row r="540" spans="1:28" x14ac:dyDescent="0.3">
      <c r="A540" s="15" t="s">
        <v>1073</v>
      </c>
      <c r="B540" s="14" t="s">
        <v>1074</v>
      </c>
      <c r="C540" s="14">
        <v>1</v>
      </c>
      <c r="D540" s="14">
        <v>0</v>
      </c>
      <c r="E540" s="17">
        <v>27923098</v>
      </c>
      <c r="F540" s="17">
        <v>0</v>
      </c>
      <c r="G540" s="17">
        <v>2827798</v>
      </c>
      <c r="H540" s="17">
        <v>0</v>
      </c>
      <c r="I540" s="17">
        <v>6044165</v>
      </c>
      <c r="J540" s="17">
        <v>2178625</v>
      </c>
      <c r="K540" s="17">
        <v>0</v>
      </c>
      <c r="L540" s="17">
        <v>0</v>
      </c>
      <c r="M540" s="17">
        <v>0</v>
      </c>
      <c r="N540" s="17">
        <v>0</v>
      </c>
      <c r="O540" s="17">
        <v>0</v>
      </c>
      <c r="P540" s="17">
        <v>2825825</v>
      </c>
      <c r="Q540" s="17">
        <v>2164375</v>
      </c>
      <c r="R540" s="17">
        <v>879254</v>
      </c>
      <c r="S540" s="17">
        <v>121189</v>
      </c>
      <c r="T540" s="17">
        <v>37080</v>
      </c>
      <c r="U540" s="17">
        <v>258308</v>
      </c>
      <c r="V540" s="17">
        <v>101753</v>
      </c>
      <c r="W540" s="17">
        <v>0</v>
      </c>
      <c r="X540" s="17">
        <v>1029216</v>
      </c>
      <c r="Y540" s="17">
        <v>0</v>
      </c>
      <c r="Z540" s="17">
        <v>0</v>
      </c>
      <c r="AA540" s="17">
        <v>46390686</v>
      </c>
      <c r="AB540" s="17">
        <v>0</v>
      </c>
    </row>
    <row r="541" spans="1:28" x14ac:dyDescent="0.3">
      <c r="A541" s="15" t="s">
        <v>1075</v>
      </c>
      <c r="B541" s="14" t="s">
        <v>1076</v>
      </c>
      <c r="C541" s="14">
        <v>1</v>
      </c>
      <c r="D541" s="14">
        <v>0</v>
      </c>
      <c r="E541" s="17">
        <v>38180715</v>
      </c>
      <c r="F541" s="17">
        <v>0</v>
      </c>
      <c r="G541" s="17">
        <v>2717904</v>
      </c>
      <c r="H541" s="17">
        <v>0</v>
      </c>
      <c r="I541" s="17">
        <v>4356870</v>
      </c>
      <c r="J541" s="17">
        <v>3002271</v>
      </c>
      <c r="K541" s="17">
        <v>0</v>
      </c>
      <c r="L541" s="17">
        <v>0</v>
      </c>
      <c r="M541" s="17">
        <v>0</v>
      </c>
      <c r="N541" s="17">
        <v>0</v>
      </c>
      <c r="O541" s="17">
        <v>0</v>
      </c>
      <c r="P541" s="17">
        <v>1333534</v>
      </c>
      <c r="Q541" s="17">
        <v>1263101</v>
      </c>
      <c r="R541" s="17">
        <v>396361</v>
      </c>
      <c r="S541" s="17">
        <v>93476</v>
      </c>
      <c r="T541" s="17">
        <v>39000</v>
      </c>
      <c r="U541" s="17">
        <v>360393</v>
      </c>
      <c r="V541" s="17">
        <v>93323</v>
      </c>
      <c r="W541" s="17">
        <v>0</v>
      </c>
      <c r="X541" s="17">
        <v>3065585</v>
      </c>
      <c r="Y541" s="17">
        <v>0</v>
      </c>
      <c r="Z541" s="17">
        <v>0</v>
      </c>
      <c r="AA541" s="17">
        <v>54902533</v>
      </c>
      <c r="AB541" s="17">
        <v>0</v>
      </c>
    </row>
    <row r="542" spans="1:28" x14ac:dyDescent="0.3">
      <c r="A542" s="15" t="s">
        <v>1077</v>
      </c>
      <c r="B542" s="14" t="s">
        <v>1078</v>
      </c>
      <c r="C542" s="14">
        <v>1</v>
      </c>
      <c r="D542" s="14">
        <v>0</v>
      </c>
      <c r="E542" s="17">
        <v>15546013</v>
      </c>
      <c r="F542" s="17">
        <v>0</v>
      </c>
      <c r="G542" s="17">
        <v>1027361</v>
      </c>
      <c r="H542" s="17">
        <v>0</v>
      </c>
      <c r="I542" s="17">
        <v>2007632</v>
      </c>
      <c r="J542" s="17">
        <v>2804610</v>
      </c>
      <c r="K542" s="17">
        <v>0</v>
      </c>
      <c r="L542" s="17">
        <v>0</v>
      </c>
      <c r="M542" s="17">
        <v>0</v>
      </c>
      <c r="N542" s="17">
        <v>0</v>
      </c>
      <c r="O542" s="17">
        <v>0</v>
      </c>
      <c r="P542" s="17">
        <v>916554</v>
      </c>
      <c r="Q542" s="17">
        <v>557793</v>
      </c>
      <c r="R542" s="17">
        <v>151515</v>
      </c>
      <c r="S542" s="17">
        <v>41255</v>
      </c>
      <c r="T542" s="17">
        <v>17212</v>
      </c>
      <c r="U542" s="17">
        <v>167819</v>
      </c>
      <c r="V542" s="17">
        <v>37456</v>
      </c>
      <c r="W542" s="17">
        <v>0</v>
      </c>
      <c r="X542" s="17">
        <v>286200</v>
      </c>
      <c r="Y542" s="17">
        <v>0</v>
      </c>
      <c r="Z542" s="17">
        <v>0</v>
      </c>
      <c r="AA542" s="17">
        <v>23561420</v>
      </c>
      <c r="AB542" s="17">
        <v>0</v>
      </c>
    </row>
    <row r="543" spans="1:28" x14ac:dyDescent="0.3">
      <c r="A543" s="15" t="s">
        <v>1079</v>
      </c>
      <c r="B543" s="14" t="s">
        <v>1080</v>
      </c>
      <c r="C543" s="14">
        <v>1</v>
      </c>
      <c r="D543" s="14">
        <v>0</v>
      </c>
      <c r="E543" s="17">
        <v>27359718</v>
      </c>
      <c r="F543" s="17">
        <v>0</v>
      </c>
      <c r="G543" s="17">
        <v>1721431</v>
      </c>
      <c r="H543" s="17">
        <v>0</v>
      </c>
      <c r="I543" s="17">
        <v>2338652</v>
      </c>
      <c r="J543" s="17">
        <v>4444106</v>
      </c>
      <c r="K543" s="17">
        <v>0</v>
      </c>
      <c r="L543" s="17">
        <v>0</v>
      </c>
      <c r="M543" s="17">
        <v>0</v>
      </c>
      <c r="N543" s="17">
        <v>0</v>
      </c>
      <c r="O543" s="17">
        <v>0</v>
      </c>
      <c r="P543" s="17">
        <v>1942255</v>
      </c>
      <c r="Q543" s="17">
        <v>501289</v>
      </c>
      <c r="R543" s="17">
        <v>93316</v>
      </c>
      <c r="S543" s="17">
        <v>57239</v>
      </c>
      <c r="T543" s="17">
        <v>23881</v>
      </c>
      <c r="U543" s="17">
        <v>217215</v>
      </c>
      <c r="V543" s="17">
        <v>49286</v>
      </c>
      <c r="W543" s="17">
        <v>0</v>
      </c>
      <c r="X543" s="17">
        <v>634500</v>
      </c>
      <c r="Y543" s="17">
        <v>0</v>
      </c>
      <c r="Z543" s="17">
        <v>0</v>
      </c>
      <c r="AA543" s="17">
        <v>39382888</v>
      </c>
      <c r="AB543" s="17">
        <v>0</v>
      </c>
    </row>
    <row r="544" spans="1:28" x14ac:dyDescent="0.3">
      <c r="A544" s="15" t="s">
        <v>1081</v>
      </c>
      <c r="B544" s="14" t="s">
        <v>1082</v>
      </c>
      <c r="C544" s="14">
        <v>1</v>
      </c>
      <c r="D544" s="14">
        <v>0</v>
      </c>
      <c r="E544" s="17">
        <v>19010598</v>
      </c>
      <c r="F544" s="17">
        <v>0</v>
      </c>
      <c r="G544" s="17">
        <v>1729079</v>
      </c>
      <c r="H544" s="17">
        <v>0</v>
      </c>
      <c r="I544" s="17">
        <v>1435554</v>
      </c>
      <c r="J544" s="17">
        <v>2507031</v>
      </c>
      <c r="K544" s="17">
        <v>0</v>
      </c>
      <c r="L544" s="17">
        <v>0</v>
      </c>
      <c r="M544" s="17">
        <v>0</v>
      </c>
      <c r="N544" s="17">
        <v>0</v>
      </c>
      <c r="O544" s="17">
        <v>0</v>
      </c>
      <c r="P544" s="17">
        <v>1306632</v>
      </c>
      <c r="Q544" s="17">
        <v>386346</v>
      </c>
      <c r="R544" s="17">
        <v>103898</v>
      </c>
      <c r="S544" s="17">
        <v>42004</v>
      </c>
      <c r="T544" s="17">
        <v>17525</v>
      </c>
      <c r="U544" s="17">
        <v>162401</v>
      </c>
      <c r="V544" s="17">
        <v>36711</v>
      </c>
      <c r="W544" s="17">
        <v>0</v>
      </c>
      <c r="X544" s="17">
        <v>248400</v>
      </c>
      <c r="Y544" s="17">
        <v>10766</v>
      </c>
      <c r="Z544" s="17">
        <v>0</v>
      </c>
      <c r="AA544" s="17">
        <v>26996945</v>
      </c>
      <c r="AB544" s="17">
        <v>0</v>
      </c>
    </row>
    <row r="545" spans="1:28" x14ac:dyDescent="0.3">
      <c r="A545" s="15" t="s">
        <v>1083</v>
      </c>
      <c r="B545" s="14" t="s">
        <v>1084</v>
      </c>
      <c r="C545" s="14">
        <v>1</v>
      </c>
      <c r="D545" s="14">
        <v>0</v>
      </c>
      <c r="E545" s="17">
        <v>10986584</v>
      </c>
      <c r="F545" s="17">
        <v>0</v>
      </c>
      <c r="G545" s="17">
        <v>1440718</v>
      </c>
      <c r="H545" s="17">
        <v>0</v>
      </c>
      <c r="I545" s="17">
        <v>705711</v>
      </c>
      <c r="J545" s="17">
        <v>1815983</v>
      </c>
      <c r="K545" s="17">
        <v>0</v>
      </c>
      <c r="L545" s="17">
        <v>0</v>
      </c>
      <c r="M545" s="17">
        <v>0</v>
      </c>
      <c r="N545" s="17">
        <v>0</v>
      </c>
      <c r="O545" s="17">
        <v>0</v>
      </c>
      <c r="P545" s="17">
        <v>1147837</v>
      </c>
      <c r="Q545" s="17">
        <v>359675</v>
      </c>
      <c r="R545" s="17">
        <v>51572</v>
      </c>
      <c r="S545" s="17">
        <v>30215</v>
      </c>
      <c r="T545" s="17">
        <v>12606</v>
      </c>
      <c r="U545" s="17">
        <v>119529</v>
      </c>
      <c r="V545" s="17">
        <v>25529</v>
      </c>
      <c r="W545" s="17">
        <v>0</v>
      </c>
      <c r="X545" s="17">
        <v>237600</v>
      </c>
      <c r="Y545" s="17">
        <v>44958</v>
      </c>
      <c r="Z545" s="17">
        <v>0</v>
      </c>
      <c r="AA545" s="17">
        <v>16978517</v>
      </c>
      <c r="AB545" s="17">
        <v>0</v>
      </c>
    </row>
    <row r="546" spans="1:28" x14ac:dyDescent="0.3">
      <c r="A546" s="15" t="s">
        <v>1085</v>
      </c>
      <c r="B546" s="14" t="s">
        <v>1086</v>
      </c>
      <c r="C546" s="14">
        <v>1</v>
      </c>
      <c r="D546" s="14">
        <v>0</v>
      </c>
      <c r="E546" s="17">
        <v>9755322</v>
      </c>
      <c r="F546" s="17">
        <v>0</v>
      </c>
      <c r="G546" s="17">
        <v>545250</v>
      </c>
      <c r="H546" s="17">
        <v>0</v>
      </c>
      <c r="I546" s="17">
        <v>1589051</v>
      </c>
      <c r="J546" s="17">
        <v>2398397</v>
      </c>
      <c r="K546" s="17">
        <v>0</v>
      </c>
      <c r="L546" s="17">
        <v>0</v>
      </c>
      <c r="M546" s="17">
        <v>0</v>
      </c>
      <c r="N546" s="17">
        <v>0</v>
      </c>
      <c r="O546" s="17">
        <v>0</v>
      </c>
      <c r="P546" s="17">
        <v>1393940</v>
      </c>
      <c r="Q546" s="17">
        <v>153485</v>
      </c>
      <c r="R546" s="17">
        <v>403018</v>
      </c>
      <c r="S546" s="17">
        <v>51292</v>
      </c>
      <c r="T546" s="17">
        <v>21400</v>
      </c>
      <c r="U546" s="17">
        <v>200031</v>
      </c>
      <c r="V546" s="17">
        <v>13258</v>
      </c>
      <c r="W546" s="17">
        <v>0</v>
      </c>
      <c r="X546" s="17">
        <v>356400</v>
      </c>
      <c r="Y546" s="17">
        <v>33531</v>
      </c>
      <c r="Z546" s="17">
        <v>0</v>
      </c>
      <c r="AA546" s="17">
        <v>16914375</v>
      </c>
      <c r="AB546" s="17">
        <v>0</v>
      </c>
    </row>
    <row r="547" spans="1:28" x14ac:dyDescent="0.3">
      <c r="A547" s="15" t="s">
        <v>1087</v>
      </c>
      <c r="B547" s="14" t="s">
        <v>1088</v>
      </c>
      <c r="C547" s="14">
        <v>1</v>
      </c>
      <c r="D547" s="14">
        <v>0</v>
      </c>
      <c r="E547" s="17">
        <v>33296791</v>
      </c>
      <c r="F547" s="17">
        <v>0</v>
      </c>
      <c r="G547" s="17">
        <v>3199157</v>
      </c>
      <c r="H547" s="17">
        <v>0</v>
      </c>
      <c r="I547" s="17">
        <v>4642362</v>
      </c>
      <c r="J547" s="17">
        <v>7123228</v>
      </c>
      <c r="K547" s="17">
        <v>0</v>
      </c>
      <c r="L547" s="17">
        <v>0</v>
      </c>
      <c r="M547" s="17">
        <v>0</v>
      </c>
      <c r="N547" s="17">
        <v>0</v>
      </c>
      <c r="O547" s="17">
        <v>0</v>
      </c>
      <c r="P547" s="17">
        <v>3271473</v>
      </c>
      <c r="Q547" s="17">
        <v>1141652</v>
      </c>
      <c r="R547" s="17">
        <v>478327</v>
      </c>
      <c r="S547" s="17">
        <v>80383</v>
      </c>
      <c r="T547" s="17">
        <v>33537</v>
      </c>
      <c r="U547" s="17">
        <v>324162</v>
      </c>
      <c r="V547" s="17">
        <v>55190</v>
      </c>
      <c r="W547" s="17">
        <v>0</v>
      </c>
      <c r="X547" s="17">
        <v>1012230</v>
      </c>
      <c r="Y547" s="17">
        <v>101341</v>
      </c>
      <c r="Z547" s="17">
        <v>0</v>
      </c>
      <c r="AA547" s="17">
        <v>54759833</v>
      </c>
      <c r="AB547" s="17">
        <v>0</v>
      </c>
    </row>
    <row r="548" spans="1:28" x14ac:dyDescent="0.3">
      <c r="A548" s="15" t="s">
        <v>1089</v>
      </c>
      <c r="B548" s="14" t="s">
        <v>1090</v>
      </c>
      <c r="C548" s="14">
        <v>1</v>
      </c>
      <c r="D548" s="14">
        <v>0</v>
      </c>
      <c r="E548" s="17">
        <v>24531024</v>
      </c>
      <c r="F548" s="17">
        <v>0</v>
      </c>
      <c r="G548" s="17">
        <v>1155461</v>
      </c>
      <c r="H548" s="17">
        <v>0</v>
      </c>
      <c r="I548" s="17">
        <v>2115299</v>
      </c>
      <c r="J548" s="17">
        <v>3200552</v>
      </c>
      <c r="K548" s="17">
        <v>0</v>
      </c>
      <c r="L548" s="17">
        <v>0</v>
      </c>
      <c r="M548" s="17">
        <v>0</v>
      </c>
      <c r="N548" s="17">
        <v>0</v>
      </c>
      <c r="O548" s="17">
        <v>0</v>
      </c>
      <c r="P548" s="17">
        <v>1160523</v>
      </c>
      <c r="Q548" s="17">
        <v>539519</v>
      </c>
      <c r="R548" s="17">
        <v>442765</v>
      </c>
      <c r="S548" s="17">
        <v>79020</v>
      </c>
      <c r="T548" s="17">
        <v>32968</v>
      </c>
      <c r="U548" s="17">
        <v>235563</v>
      </c>
      <c r="V548" s="17">
        <v>63573</v>
      </c>
      <c r="W548" s="17">
        <v>0</v>
      </c>
      <c r="X548" s="17">
        <v>340200</v>
      </c>
      <c r="Y548" s="17">
        <v>91039</v>
      </c>
      <c r="Z548" s="17">
        <v>0</v>
      </c>
      <c r="AA548" s="17">
        <v>33987506</v>
      </c>
      <c r="AB548" s="17">
        <v>0</v>
      </c>
    </row>
    <row r="549" spans="1:28" x14ac:dyDescent="0.3">
      <c r="A549" s="15" t="s">
        <v>1091</v>
      </c>
      <c r="B549" s="14" t="s">
        <v>1092</v>
      </c>
      <c r="C549" s="14">
        <v>1</v>
      </c>
      <c r="D549" s="14">
        <v>0</v>
      </c>
      <c r="E549" s="17">
        <v>249912576</v>
      </c>
      <c r="F549" s="17">
        <v>0</v>
      </c>
      <c r="G549" s="17">
        <v>7048331</v>
      </c>
      <c r="H549" s="17">
        <v>0</v>
      </c>
      <c r="I549" s="17">
        <v>21420317</v>
      </c>
      <c r="J549" s="17">
        <v>14498363</v>
      </c>
      <c r="K549" s="17">
        <v>0</v>
      </c>
      <c r="L549" s="17">
        <v>0</v>
      </c>
      <c r="M549" s="17">
        <v>0</v>
      </c>
      <c r="N549" s="17">
        <v>0</v>
      </c>
      <c r="O549" s="17">
        <v>0</v>
      </c>
      <c r="P549" s="17">
        <v>6192235</v>
      </c>
      <c r="Q549" s="17">
        <v>13608513</v>
      </c>
      <c r="R549" s="17">
        <v>1832566</v>
      </c>
      <c r="S549" s="17">
        <v>282493</v>
      </c>
      <c r="T549" s="17">
        <v>117862</v>
      </c>
      <c r="U549" s="17">
        <v>1119041</v>
      </c>
      <c r="V549" s="17">
        <v>379239</v>
      </c>
      <c r="W549" s="17">
        <v>0</v>
      </c>
      <c r="X549" s="17">
        <v>8183623</v>
      </c>
      <c r="Y549" s="17">
        <v>0</v>
      </c>
      <c r="Z549" s="17">
        <v>0</v>
      </c>
      <c r="AA549" s="17">
        <v>324595159</v>
      </c>
      <c r="AB549" s="17">
        <v>0</v>
      </c>
    </row>
    <row r="550" spans="1:28" x14ac:dyDescent="0.3">
      <c r="A550" s="15" t="s">
        <v>1093</v>
      </c>
      <c r="B550" s="14" t="s">
        <v>1094</v>
      </c>
      <c r="C550" s="14">
        <v>1</v>
      </c>
      <c r="D550" s="14">
        <v>0</v>
      </c>
      <c r="E550" s="17">
        <v>94192894</v>
      </c>
      <c r="F550" s="17">
        <v>0</v>
      </c>
      <c r="G550" s="17">
        <v>7350865</v>
      </c>
      <c r="H550" s="17">
        <v>0</v>
      </c>
      <c r="I550" s="17">
        <v>8196165</v>
      </c>
      <c r="J550" s="17">
        <v>6262052</v>
      </c>
      <c r="K550" s="17">
        <v>0</v>
      </c>
      <c r="L550" s="17">
        <v>0</v>
      </c>
      <c r="M550" s="17">
        <v>0</v>
      </c>
      <c r="N550" s="17">
        <v>0</v>
      </c>
      <c r="O550" s="17">
        <v>0</v>
      </c>
      <c r="P550" s="17">
        <v>3460546</v>
      </c>
      <c r="Q550" s="17">
        <v>5370019</v>
      </c>
      <c r="R550" s="17">
        <v>711618</v>
      </c>
      <c r="S550" s="17">
        <v>115167</v>
      </c>
      <c r="T550" s="17">
        <v>48050</v>
      </c>
      <c r="U550" s="17">
        <v>459010</v>
      </c>
      <c r="V550" s="17">
        <v>148468</v>
      </c>
      <c r="W550" s="17">
        <v>0</v>
      </c>
      <c r="X550" s="17">
        <v>1608684</v>
      </c>
      <c r="Y550" s="17">
        <v>0</v>
      </c>
      <c r="Z550" s="17">
        <v>2459141</v>
      </c>
      <c r="AA550" s="17">
        <v>130382679</v>
      </c>
      <c r="AB550" s="17">
        <v>0</v>
      </c>
    </row>
    <row r="551" spans="1:28" x14ac:dyDescent="0.3">
      <c r="A551" s="15" t="s">
        <v>1095</v>
      </c>
      <c r="B551" s="14" t="s">
        <v>1096</v>
      </c>
      <c r="C551" s="14">
        <v>1</v>
      </c>
      <c r="D551" s="14">
        <v>0</v>
      </c>
      <c r="E551" s="17">
        <v>208969</v>
      </c>
      <c r="F551" s="17">
        <v>0</v>
      </c>
      <c r="G551" s="17">
        <v>50000</v>
      </c>
      <c r="H551" s="17">
        <v>0</v>
      </c>
      <c r="I551" s="17">
        <v>51759</v>
      </c>
      <c r="J551" s="17">
        <v>17397</v>
      </c>
      <c r="K551" s="17">
        <v>0</v>
      </c>
      <c r="L551" s="17">
        <v>0</v>
      </c>
      <c r="M551" s="17">
        <v>0</v>
      </c>
      <c r="N551" s="17">
        <v>0</v>
      </c>
      <c r="O551" s="17">
        <v>0</v>
      </c>
      <c r="P551" s="17">
        <v>45099</v>
      </c>
      <c r="Q551" s="17">
        <v>0</v>
      </c>
      <c r="R551" s="17">
        <v>0</v>
      </c>
      <c r="S551" s="17">
        <v>720</v>
      </c>
      <c r="T551" s="17">
        <v>125</v>
      </c>
      <c r="U551" s="17">
        <v>1864</v>
      </c>
      <c r="V551" s="17">
        <v>0</v>
      </c>
      <c r="W551" s="17">
        <v>0</v>
      </c>
      <c r="X551" s="17">
        <v>0</v>
      </c>
      <c r="Y551" s="17">
        <v>0</v>
      </c>
      <c r="Z551" s="17">
        <v>0</v>
      </c>
      <c r="AA551" s="17">
        <v>375933</v>
      </c>
      <c r="AB551" s="17">
        <v>0</v>
      </c>
    </row>
    <row r="552" spans="1:28" x14ac:dyDescent="0.3">
      <c r="A552" s="15" t="s">
        <v>1097</v>
      </c>
      <c r="B552" s="14" t="s">
        <v>1098</v>
      </c>
      <c r="C552" s="14">
        <v>1</v>
      </c>
      <c r="D552" s="14">
        <v>0</v>
      </c>
      <c r="E552" s="17">
        <v>6941517</v>
      </c>
      <c r="F552" s="17">
        <v>0</v>
      </c>
      <c r="G552" s="17">
        <v>1167111</v>
      </c>
      <c r="H552" s="17">
        <v>0</v>
      </c>
      <c r="I552" s="17">
        <v>1373569</v>
      </c>
      <c r="J552" s="17">
        <v>2137463</v>
      </c>
      <c r="K552" s="17">
        <v>92120</v>
      </c>
      <c r="L552" s="17">
        <v>0</v>
      </c>
      <c r="M552" s="17">
        <v>0</v>
      </c>
      <c r="N552" s="17">
        <v>0</v>
      </c>
      <c r="O552" s="17">
        <v>0</v>
      </c>
      <c r="P552" s="17">
        <v>1193071</v>
      </c>
      <c r="Q552" s="17">
        <v>161563</v>
      </c>
      <c r="R552" s="17">
        <v>68367</v>
      </c>
      <c r="S552" s="17">
        <v>30680</v>
      </c>
      <c r="T552" s="17">
        <v>12800</v>
      </c>
      <c r="U552" s="17">
        <v>120986</v>
      </c>
      <c r="V552" s="17">
        <v>16158</v>
      </c>
      <c r="W552" s="17">
        <v>0</v>
      </c>
      <c r="X552" s="17">
        <v>172800</v>
      </c>
      <c r="Y552" s="17">
        <v>0</v>
      </c>
      <c r="Z552" s="17">
        <v>0</v>
      </c>
      <c r="AA552" s="17">
        <v>13488205</v>
      </c>
      <c r="AB552" s="17">
        <v>0</v>
      </c>
    </row>
    <row r="553" spans="1:28" x14ac:dyDescent="0.3">
      <c r="A553" s="15" t="s">
        <v>1099</v>
      </c>
      <c r="B553" s="14" t="s">
        <v>1100</v>
      </c>
      <c r="C553" s="14">
        <v>1</v>
      </c>
      <c r="D553" s="14">
        <v>0</v>
      </c>
      <c r="E553" s="17">
        <v>29969278</v>
      </c>
      <c r="F553" s="17">
        <v>1880805</v>
      </c>
      <c r="G553" s="17">
        <v>2256813</v>
      </c>
      <c r="H553" s="17">
        <v>0</v>
      </c>
      <c r="I553" s="17">
        <v>4899848</v>
      </c>
      <c r="J553" s="17">
        <v>3035371</v>
      </c>
      <c r="K553" s="17">
        <v>0</v>
      </c>
      <c r="L553" s="17">
        <v>0</v>
      </c>
      <c r="M553" s="17">
        <v>0</v>
      </c>
      <c r="N553" s="17">
        <v>0</v>
      </c>
      <c r="O553" s="17">
        <v>0</v>
      </c>
      <c r="P553" s="17">
        <v>1541433</v>
      </c>
      <c r="Q553" s="17">
        <v>2717806</v>
      </c>
      <c r="R553" s="17">
        <v>326593</v>
      </c>
      <c r="S553" s="17">
        <v>96562</v>
      </c>
      <c r="T553" s="17">
        <v>25060</v>
      </c>
      <c r="U553" s="17">
        <v>364995</v>
      </c>
      <c r="V553" s="17">
        <v>63178</v>
      </c>
      <c r="W553" s="17">
        <v>0</v>
      </c>
      <c r="X553" s="17">
        <v>1273254</v>
      </c>
      <c r="Y553" s="17">
        <v>0</v>
      </c>
      <c r="Z553" s="17">
        <v>0</v>
      </c>
      <c r="AA553" s="17">
        <v>48450996</v>
      </c>
      <c r="AB553" s="17">
        <v>0</v>
      </c>
    </row>
    <row r="554" spans="1:28" x14ac:dyDescent="0.3">
      <c r="A554" s="15" t="s">
        <v>1101</v>
      </c>
      <c r="B554" s="14" t="s">
        <v>1102</v>
      </c>
      <c r="C554" s="14">
        <v>1</v>
      </c>
      <c r="D554" s="14">
        <v>0</v>
      </c>
      <c r="E554" s="17">
        <v>409273</v>
      </c>
      <c r="F554" s="17">
        <v>0</v>
      </c>
      <c r="G554" s="17">
        <v>100000</v>
      </c>
      <c r="H554" s="17">
        <v>0</v>
      </c>
      <c r="I554" s="17">
        <v>24305</v>
      </c>
      <c r="J554" s="17">
        <v>40555</v>
      </c>
      <c r="K554" s="17">
        <v>0</v>
      </c>
      <c r="L554" s="17">
        <v>0</v>
      </c>
      <c r="M554" s="17">
        <v>0</v>
      </c>
      <c r="N554" s="17">
        <v>0</v>
      </c>
      <c r="O554" s="17">
        <v>0</v>
      </c>
      <c r="P554" s="17">
        <v>60380</v>
      </c>
      <c r="Q554" s="17">
        <v>0</v>
      </c>
      <c r="R554" s="17">
        <v>0</v>
      </c>
      <c r="S554" s="17">
        <v>2996</v>
      </c>
      <c r="T554" s="17">
        <v>0</v>
      </c>
      <c r="U554" s="17">
        <v>13398</v>
      </c>
      <c r="V554" s="17">
        <v>0</v>
      </c>
      <c r="W554" s="17">
        <v>0</v>
      </c>
      <c r="X554" s="17">
        <v>0</v>
      </c>
      <c r="Y554" s="17">
        <v>0</v>
      </c>
      <c r="Z554" s="17">
        <v>0</v>
      </c>
      <c r="AA554" s="17">
        <v>650907</v>
      </c>
      <c r="AB554" s="17">
        <v>0</v>
      </c>
    </row>
    <row r="555" spans="1:28" x14ac:dyDescent="0.3">
      <c r="A555" s="15" t="s">
        <v>1103</v>
      </c>
      <c r="B555" s="14" t="s">
        <v>1104</v>
      </c>
      <c r="C555" s="14">
        <v>1</v>
      </c>
      <c r="D555" s="14">
        <v>0</v>
      </c>
      <c r="E555" s="17">
        <v>27468215</v>
      </c>
      <c r="F555" s="17">
        <v>0</v>
      </c>
      <c r="G555" s="17">
        <v>1934010</v>
      </c>
      <c r="H555" s="17">
        <v>0</v>
      </c>
      <c r="I555" s="17">
        <v>6575788</v>
      </c>
      <c r="J555" s="17">
        <v>5070544</v>
      </c>
      <c r="K555" s="17">
        <v>0</v>
      </c>
      <c r="L555" s="17">
        <v>0</v>
      </c>
      <c r="M555" s="17">
        <v>0</v>
      </c>
      <c r="N555" s="17">
        <v>0</v>
      </c>
      <c r="O555" s="17">
        <v>0</v>
      </c>
      <c r="P555" s="17">
        <v>3364337</v>
      </c>
      <c r="Q555" s="17">
        <v>934310</v>
      </c>
      <c r="R555" s="17">
        <v>863867</v>
      </c>
      <c r="S555" s="17">
        <v>139764</v>
      </c>
      <c r="T555" s="17">
        <v>58312</v>
      </c>
      <c r="U555" s="17">
        <v>516911</v>
      </c>
      <c r="V555" s="17">
        <v>92347</v>
      </c>
      <c r="W555" s="17">
        <v>0</v>
      </c>
      <c r="X555" s="17">
        <v>923400</v>
      </c>
      <c r="Y555" s="17">
        <v>0</v>
      </c>
      <c r="Z555" s="17">
        <v>0</v>
      </c>
      <c r="AA555" s="17">
        <v>47941805</v>
      </c>
      <c r="AB555" s="17">
        <v>0</v>
      </c>
    </row>
    <row r="556" spans="1:28" x14ac:dyDescent="0.3">
      <c r="A556" s="15" t="s">
        <v>1105</v>
      </c>
      <c r="B556" s="14" t="s">
        <v>1106</v>
      </c>
      <c r="C556" s="14">
        <v>1</v>
      </c>
      <c r="D556" s="14">
        <v>0</v>
      </c>
      <c r="E556" s="17">
        <v>11286341</v>
      </c>
      <c r="F556" s="17">
        <v>0</v>
      </c>
      <c r="G556" s="17">
        <v>859400</v>
      </c>
      <c r="H556" s="17">
        <v>0</v>
      </c>
      <c r="I556" s="17">
        <v>1705233</v>
      </c>
      <c r="J556" s="17">
        <v>2827771</v>
      </c>
      <c r="K556" s="17">
        <v>0</v>
      </c>
      <c r="L556" s="17">
        <v>0</v>
      </c>
      <c r="M556" s="17">
        <v>0</v>
      </c>
      <c r="N556" s="17">
        <v>0</v>
      </c>
      <c r="O556" s="17">
        <v>0</v>
      </c>
      <c r="P556" s="17">
        <v>1257111</v>
      </c>
      <c r="Q556" s="17">
        <v>275124</v>
      </c>
      <c r="R556" s="17">
        <v>254024</v>
      </c>
      <c r="S556" s="17">
        <v>42424</v>
      </c>
      <c r="T556" s="17">
        <v>17108</v>
      </c>
      <c r="U556" s="17">
        <v>177721</v>
      </c>
      <c r="V556" s="17">
        <v>20492</v>
      </c>
      <c r="W556" s="17">
        <v>0</v>
      </c>
      <c r="X556" s="17">
        <v>275400</v>
      </c>
      <c r="Y556" s="17">
        <v>26017</v>
      </c>
      <c r="Z556" s="17">
        <v>0</v>
      </c>
      <c r="AA556" s="17">
        <v>19024166</v>
      </c>
      <c r="AB556" s="17">
        <v>0</v>
      </c>
    </row>
    <row r="557" spans="1:28" x14ac:dyDescent="0.3">
      <c r="A557" s="15" t="s">
        <v>1107</v>
      </c>
      <c r="B557" s="14" t="s">
        <v>1108</v>
      </c>
      <c r="C557" s="14">
        <v>1</v>
      </c>
      <c r="D557" s="14">
        <v>0</v>
      </c>
      <c r="E557" s="17">
        <v>324308</v>
      </c>
      <c r="F557" s="17">
        <v>0</v>
      </c>
      <c r="G557" s="17">
        <v>147522</v>
      </c>
      <c r="H557" s="17">
        <v>0</v>
      </c>
      <c r="I557" s="17">
        <v>29426</v>
      </c>
      <c r="J557" s="17">
        <v>0</v>
      </c>
      <c r="K557" s="17">
        <v>0</v>
      </c>
      <c r="L557" s="17">
        <v>0</v>
      </c>
      <c r="M557" s="17">
        <v>0</v>
      </c>
      <c r="N557" s="17">
        <v>0</v>
      </c>
      <c r="O557" s="17">
        <v>0</v>
      </c>
      <c r="P557" s="17">
        <v>56387</v>
      </c>
      <c r="Q557" s="17">
        <v>925</v>
      </c>
      <c r="R557" s="17">
        <v>0</v>
      </c>
      <c r="S557" s="17">
        <v>3716</v>
      </c>
      <c r="T557" s="17">
        <v>1550</v>
      </c>
      <c r="U557" s="17">
        <v>18699</v>
      </c>
      <c r="V557" s="17">
        <v>0</v>
      </c>
      <c r="W557" s="17">
        <v>0</v>
      </c>
      <c r="X557" s="17">
        <v>37800</v>
      </c>
      <c r="Y557" s="17">
        <v>1864</v>
      </c>
      <c r="Z557" s="17">
        <v>0</v>
      </c>
      <c r="AA557" s="17">
        <v>622197</v>
      </c>
      <c r="AB557" s="17">
        <v>0</v>
      </c>
    </row>
    <row r="558" spans="1:28" x14ac:dyDescent="0.3">
      <c r="A558" s="15" t="s">
        <v>1109</v>
      </c>
      <c r="B558" s="14" t="s">
        <v>1110</v>
      </c>
      <c r="C558" s="14">
        <v>1</v>
      </c>
      <c r="D558" s="14">
        <v>0</v>
      </c>
      <c r="E558" s="17">
        <v>1599276</v>
      </c>
      <c r="F558" s="17">
        <v>0</v>
      </c>
      <c r="G558" s="17">
        <v>234417</v>
      </c>
      <c r="H558" s="17">
        <v>0</v>
      </c>
      <c r="I558" s="17">
        <v>59270</v>
      </c>
      <c r="J558" s="17">
        <v>196604</v>
      </c>
      <c r="K558" s="17">
        <v>0</v>
      </c>
      <c r="L558" s="17">
        <v>0</v>
      </c>
      <c r="M558" s="17">
        <v>0</v>
      </c>
      <c r="N558" s="17">
        <v>0</v>
      </c>
      <c r="O558" s="17">
        <v>0</v>
      </c>
      <c r="P558" s="17">
        <v>197189</v>
      </c>
      <c r="Q558" s="17">
        <v>59356</v>
      </c>
      <c r="R558" s="17">
        <v>19904</v>
      </c>
      <c r="S558" s="17">
        <v>27459</v>
      </c>
      <c r="T558" s="17">
        <v>11456</v>
      </c>
      <c r="U558" s="17">
        <v>58425</v>
      </c>
      <c r="V558" s="17">
        <v>0</v>
      </c>
      <c r="W558" s="17">
        <v>0</v>
      </c>
      <c r="X558" s="17">
        <v>63180</v>
      </c>
      <c r="Y558" s="17">
        <v>1830</v>
      </c>
      <c r="Z558" s="17">
        <v>0</v>
      </c>
      <c r="AA558" s="17">
        <v>2528366</v>
      </c>
      <c r="AB558" s="17">
        <v>0</v>
      </c>
    </row>
    <row r="559" spans="1:28" x14ac:dyDescent="0.3">
      <c r="A559" s="15" t="s">
        <v>1111</v>
      </c>
      <c r="B559" s="14" t="s">
        <v>1112</v>
      </c>
      <c r="C559" s="14">
        <v>1</v>
      </c>
      <c r="D559" s="14">
        <v>0</v>
      </c>
      <c r="E559" s="17">
        <v>218903</v>
      </c>
      <c r="F559" s="17">
        <v>0</v>
      </c>
      <c r="G559" s="17">
        <v>50000</v>
      </c>
      <c r="H559" s="17">
        <v>0</v>
      </c>
      <c r="I559" s="17">
        <v>15179</v>
      </c>
      <c r="J559" s="17">
        <v>3773</v>
      </c>
      <c r="K559" s="17">
        <v>0</v>
      </c>
      <c r="L559" s="17">
        <v>0</v>
      </c>
      <c r="M559" s="17">
        <v>0</v>
      </c>
      <c r="N559" s="17">
        <v>0</v>
      </c>
      <c r="O559" s="17">
        <v>0</v>
      </c>
      <c r="P559" s="17">
        <v>106537</v>
      </c>
      <c r="Q559" s="17">
        <v>0</v>
      </c>
      <c r="R559" s="17">
        <v>0</v>
      </c>
      <c r="S559" s="17">
        <v>1618</v>
      </c>
      <c r="T559" s="17">
        <v>675</v>
      </c>
      <c r="U559" s="17">
        <v>9553</v>
      </c>
      <c r="V559" s="17">
        <v>0</v>
      </c>
      <c r="W559" s="17">
        <v>0</v>
      </c>
      <c r="X559" s="17">
        <v>0</v>
      </c>
      <c r="Y559" s="17">
        <v>4495</v>
      </c>
      <c r="Z559" s="17">
        <v>0</v>
      </c>
      <c r="AA559" s="17">
        <v>410733</v>
      </c>
      <c r="AB559" s="17">
        <v>0</v>
      </c>
    </row>
    <row r="560" spans="1:28" x14ac:dyDescent="0.3">
      <c r="A560" s="15" t="s">
        <v>1113</v>
      </c>
      <c r="B560" s="14" t="s">
        <v>1114</v>
      </c>
      <c r="C560" s="14">
        <v>1</v>
      </c>
      <c r="D560" s="14">
        <v>0</v>
      </c>
      <c r="E560" s="17">
        <v>6122038</v>
      </c>
      <c r="F560" s="17">
        <v>0</v>
      </c>
      <c r="G560" s="17">
        <v>581735</v>
      </c>
      <c r="H560" s="17">
        <v>0</v>
      </c>
      <c r="I560" s="17">
        <v>630052</v>
      </c>
      <c r="J560" s="17">
        <v>471973</v>
      </c>
      <c r="K560" s="17">
        <v>0</v>
      </c>
      <c r="L560" s="17">
        <v>0</v>
      </c>
      <c r="M560" s="17">
        <v>0</v>
      </c>
      <c r="N560" s="17">
        <v>0</v>
      </c>
      <c r="O560" s="17">
        <v>0</v>
      </c>
      <c r="P560" s="17">
        <v>299527</v>
      </c>
      <c r="Q560" s="17">
        <v>87993</v>
      </c>
      <c r="R560" s="17">
        <v>121788</v>
      </c>
      <c r="S560" s="17">
        <v>30575</v>
      </c>
      <c r="T560" s="17">
        <v>11969</v>
      </c>
      <c r="U560" s="17">
        <v>126345</v>
      </c>
      <c r="V560" s="17">
        <v>3211</v>
      </c>
      <c r="W560" s="17">
        <v>0</v>
      </c>
      <c r="X560" s="17">
        <v>310500</v>
      </c>
      <c r="Y560" s="17">
        <v>0</v>
      </c>
      <c r="Z560" s="17">
        <v>0</v>
      </c>
      <c r="AA560" s="17">
        <v>8797706</v>
      </c>
      <c r="AB560" s="17">
        <v>0</v>
      </c>
    </row>
    <row r="561" spans="1:28" x14ac:dyDescent="0.3">
      <c r="A561" s="15" t="s">
        <v>1115</v>
      </c>
      <c r="B561" s="14" t="s">
        <v>1116</v>
      </c>
      <c r="C561" s="14">
        <v>0</v>
      </c>
      <c r="D561" s="14">
        <v>0</v>
      </c>
      <c r="E561" s="17">
        <v>1668565</v>
      </c>
      <c r="F561" s="17">
        <v>0</v>
      </c>
      <c r="G561" s="17">
        <v>119010</v>
      </c>
      <c r="H561" s="17">
        <v>0</v>
      </c>
      <c r="I561" s="17">
        <v>245201</v>
      </c>
      <c r="J561" s="17">
        <v>463668</v>
      </c>
      <c r="K561" s="17">
        <v>0</v>
      </c>
      <c r="L561" s="17">
        <v>0</v>
      </c>
      <c r="M561" s="17">
        <v>0</v>
      </c>
      <c r="N561" s="17">
        <v>0</v>
      </c>
      <c r="O561" s="17">
        <v>0</v>
      </c>
      <c r="P561" s="17">
        <v>273385</v>
      </c>
      <c r="Q561" s="17">
        <v>29951</v>
      </c>
      <c r="R561" s="17">
        <v>4936</v>
      </c>
      <c r="S561" s="17">
        <v>25900</v>
      </c>
      <c r="T561" s="17">
        <v>10806</v>
      </c>
      <c r="U561" s="17">
        <v>85744</v>
      </c>
      <c r="V561" s="17">
        <v>0</v>
      </c>
      <c r="W561" s="17">
        <v>0</v>
      </c>
      <c r="X561" s="17">
        <v>102600</v>
      </c>
      <c r="Y561" s="17">
        <v>4890</v>
      </c>
      <c r="Z561" s="17">
        <v>0</v>
      </c>
      <c r="AA561" s="17">
        <v>3034656</v>
      </c>
      <c r="AB561" s="17">
        <v>0</v>
      </c>
    </row>
    <row r="562" spans="1:28" x14ac:dyDescent="0.3">
      <c r="A562" s="15" t="s">
        <v>1117</v>
      </c>
      <c r="B562" s="14" t="s">
        <v>1118</v>
      </c>
      <c r="C562" s="14">
        <v>1</v>
      </c>
      <c r="D562" s="14">
        <v>0</v>
      </c>
      <c r="E562" s="17">
        <v>520764</v>
      </c>
      <c r="F562" s="17">
        <v>0</v>
      </c>
      <c r="G562" s="17">
        <v>50000</v>
      </c>
      <c r="H562" s="17">
        <v>0</v>
      </c>
      <c r="I562" s="17">
        <v>31891</v>
      </c>
      <c r="J562" s="17">
        <v>17621</v>
      </c>
      <c r="K562" s="17">
        <v>0</v>
      </c>
      <c r="L562" s="17">
        <v>0</v>
      </c>
      <c r="M562" s="17">
        <v>0</v>
      </c>
      <c r="N562" s="17">
        <v>0</v>
      </c>
      <c r="O562" s="17">
        <v>0</v>
      </c>
      <c r="P562" s="17">
        <v>194577</v>
      </c>
      <c r="Q562" s="17">
        <v>0</v>
      </c>
      <c r="R562" s="17">
        <v>0</v>
      </c>
      <c r="S562" s="17">
        <v>4225</v>
      </c>
      <c r="T562" s="17">
        <v>0</v>
      </c>
      <c r="U562" s="17">
        <v>13573</v>
      </c>
      <c r="V562" s="17">
        <v>0</v>
      </c>
      <c r="W562" s="17">
        <v>0</v>
      </c>
      <c r="X562" s="17">
        <v>0</v>
      </c>
      <c r="Y562" s="17">
        <v>0</v>
      </c>
      <c r="Z562" s="17">
        <v>0</v>
      </c>
      <c r="AA562" s="17">
        <v>832651</v>
      </c>
      <c r="AB562" s="17">
        <v>0</v>
      </c>
    </row>
    <row r="563" spans="1:28" x14ac:dyDescent="0.3">
      <c r="A563" s="15" t="s">
        <v>1119</v>
      </c>
      <c r="B563" s="14" t="s">
        <v>1120</v>
      </c>
      <c r="C563" s="14">
        <v>1</v>
      </c>
      <c r="D563" s="14">
        <v>0</v>
      </c>
      <c r="E563" s="17">
        <v>19108060</v>
      </c>
      <c r="F563" s="17">
        <v>0</v>
      </c>
      <c r="G563" s="17">
        <v>894355</v>
      </c>
      <c r="H563" s="17">
        <v>0</v>
      </c>
      <c r="I563" s="17">
        <v>2622834</v>
      </c>
      <c r="J563" s="17">
        <v>10729248</v>
      </c>
      <c r="K563" s="17">
        <v>1780018</v>
      </c>
      <c r="L563" s="17">
        <v>0</v>
      </c>
      <c r="M563" s="17">
        <v>0</v>
      </c>
      <c r="N563" s="17">
        <v>0</v>
      </c>
      <c r="O563" s="17">
        <v>0</v>
      </c>
      <c r="P563" s="17">
        <v>1441709</v>
      </c>
      <c r="Q563" s="17">
        <v>1009350</v>
      </c>
      <c r="R563" s="17">
        <v>56416</v>
      </c>
      <c r="S563" s="17">
        <v>46409</v>
      </c>
      <c r="T563" s="17">
        <v>19362</v>
      </c>
      <c r="U563" s="17">
        <v>183138</v>
      </c>
      <c r="V563" s="17">
        <v>45508</v>
      </c>
      <c r="W563" s="17">
        <v>0</v>
      </c>
      <c r="X563" s="17">
        <v>407720</v>
      </c>
      <c r="Y563" s="17">
        <v>117918</v>
      </c>
      <c r="Z563" s="17">
        <v>0</v>
      </c>
      <c r="AA563" s="17">
        <v>38462045</v>
      </c>
      <c r="AB563" s="17">
        <v>0</v>
      </c>
    </row>
    <row r="564" spans="1:28" x14ac:dyDescent="0.3">
      <c r="A564" s="15" t="s">
        <v>1121</v>
      </c>
      <c r="B564" s="14" t="s">
        <v>1122</v>
      </c>
      <c r="C564" s="14">
        <v>1</v>
      </c>
      <c r="D564" s="14">
        <v>0</v>
      </c>
      <c r="E564" s="17">
        <v>506847</v>
      </c>
      <c r="F564" s="17">
        <v>0</v>
      </c>
      <c r="G564" s="17">
        <v>287815</v>
      </c>
      <c r="H564" s="17">
        <v>0</v>
      </c>
      <c r="I564" s="17">
        <v>96943</v>
      </c>
      <c r="J564" s="17">
        <v>4117</v>
      </c>
      <c r="K564" s="17">
        <v>0</v>
      </c>
      <c r="L564" s="17">
        <v>0</v>
      </c>
      <c r="M564" s="17">
        <v>0</v>
      </c>
      <c r="N564" s="17">
        <v>0</v>
      </c>
      <c r="O564" s="17">
        <v>0</v>
      </c>
      <c r="P564" s="17">
        <v>108440</v>
      </c>
      <c r="Q564" s="17">
        <v>22333</v>
      </c>
      <c r="R564" s="17">
        <v>0</v>
      </c>
      <c r="S564" s="17">
        <v>4435</v>
      </c>
      <c r="T564" s="17">
        <v>1850</v>
      </c>
      <c r="U564" s="17">
        <v>26795</v>
      </c>
      <c r="V564" s="17">
        <v>0</v>
      </c>
      <c r="W564" s="17">
        <v>0</v>
      </c>
      <c r="X564" s="17">
        <v>54000</v>
      </c>
      <c r="Y564" s="17">
        <v>15263</v>
      </c>
      <c r="Z564" s="17">
        <v>0</v>
      </c>
      <c r="AA564" s="17">
        <v>1128838</v>
      </c>
      <c r="AB564" s="17">
        <v>0</v>
      </c>
    </row>
    <row r="565" spans="1:28" x14ac:dyDescent="0.3">
      <c r="A565" s="15" t="s">
        <v>1123</v>
      </c>
      <c r="B565" s="14" t="s">
        <v>1124</v>
      </c>
      <c r="C565" s="14">
        <v>1</v>
      </c>
      <c r="D565" s="14">
        <v>0</v>
      </c>
      <c r="E565" s="17">
        <v>886050</v>
      </c>
      <c r="F565" s="17">
        <v>0</v>
      </c>
      <c r="G565" s="17">
        <v>133715</v>
      </c>
      <c r="H565" s="17">
        <v>0</v>
      </c>
      <c r="I565" s="17">
        <v>159382</v>
      </c>
      <c r="J565" s="17">
        <v>4228</v>
      </c>
      <c r="K565" s="17">
        <v>0</v>
      </c>
      <c r="L565" s="17">
        <v>0</v>
      </c>
      <c r="M565" s="17">
        <v>0</v>
      </c>
      <c r="N565" s="17">
        <v>0</v>
      </c>
      <c r="O565" s="17">
        <v>0</v>
      </c>
      <c r="P565" s="17">
        <v>256576</v>
      </c>
      <c r="Q565" s="17">
        <v>15291</v>
      </c>
      <c r="R565" s="17">
        <v>0</v>
      </c>
      <c r="S565" s="17">
        <v>5798</v>
      </c>
      <c r="T565" s="17">
        <v>2418</v>
      </c>
      <c r="U565" s="17">
        <v>47707</v>
      </c>
      <c r="V565" s="17">
        <v>0</v>
      </c>
      <c r="W565" s="17">
        <v>0</v>
      </c>
      <c r="X565" s="17">
        <v>108000</v>
      </c>
      <c r="Y565" s="17">
        <v>0</v>
      </c>
      <c r="Z565" s="17">
        <v>0</v>
      </c>
      <c r="AA565" s="17">
        <v>1619165</v>
      </c>
      <c r="AB565" s="17">
        <v>0</v>
      </c>
    </row>
    <row r="566" spans="1:28" x14ac:dyDescent="0.3">
      <c r="A566" s="15" t="s">
        <v>1125</v>
      </c>
      <c r="B566" s="14" t="s">
        <v>1126</v>
      </c>
      <c r="C566" s="14">
        <v>1</v>
      </c>
      <c r="D566" s="14">
        <v>0</v>
      </c>
      <c r="E566" s="17">
        <v>258429</v>
      </c>
      <c r="F566" s="17">
        <v>0</v>
      </c>
      <c r="G566" s="17">
        <v>100000</v>
      </c>
      <c r="H566" s="17">
        <v>0</v>
      </c>
      <c r="I566" s="17">
        <v>17271</v>
      </c>
      <c r="J566" s="17">
        <v>8190</v>
      </c>
      <c r="K566" s="17">
        <v>0</v>
      </c>
      <c r="L566" s="17">
        <v>0</v>
      </c>
      <c r="M566" s="17">
        <v>0</v>
      </c>
      <c r="N566" s="17">
        <v>0</v>
      </c>
      <c r="O566" s="17">
        <v>0</v>
      </c>
      <c r="P566" s="17">
        <v>25881</v>
      </c>
      <c r="Q566" s="17">
        <v>0</v>
      </c>
      <c r="R566" s="17">
        <v>0</v>
      </c>
      <c r="S566" s="17">
        <v>1439</v>
      </c>
      <c r="T566" s="17">
        <v>406</v>
      </c>
      <c r="U566" s="17">
        <v>7806</v>
      </c>
      <c r="V566" s="17">
        <v>0</v>
      </c>
      <c r="W566" s="17">
        <v>0</v>
      </c>
      <c r="X566" s="17">
        <v>0</v>
      </c>
      <c r="Y566" s="17">
        <v>0</v>
      </c>
      <c r="Z566" s="17">
        <v>0</v>
      </c>
      <c r="AA566" s="17">
        <v>419422</v>
      </c>
      <c r="AB566" s="17">
        <v>0</v>
      </c>
    </row>
    <row r="567" spans="1:28" x14ac:dyDescent="0.3">
      <c r="A567" s="15" t="s">
        <v>1127</v>
      </c>
      <c r="B567" s="14" t="s">
        <v>1128</v>
      </c>
      <c r="C567" s="14">
        <v>1</v>
      </c>
      <c r="D567" s="14">
        <v>0</v>
      </c>
      <c r="E567" s="17">
        <v>169785</v>
      </c>
      <c r="F567" s="17">
        <v>0</v>
      </c>
      <c r="G567" s="17">
        <v>100000</v>
      </c>
      <c r="H567" s="17">
        <v>0</v>
      </c>
      <c r="I567" s="17">
        <v>1092</v>
      </c>
      <c r="J567" s="17">
        <v>1978</v>
      </c>
      <c r="K567" s="17">
        <v>0</v>
      </c>
      <c r="L567" s="17">
        <v>0</v>
      </c>
      <c r="M567" s="17">
        <v>0</v>
      </c>
      <c r="N567" s="17">
        <v>0</v>
      </c>
      <c r="O567" s="17">
        <v>0</v>
      </c>
      <c r="P567" s="17">
        <v>17964</v>
      </c>
      <c r="Q567" s="17">
        <v>0</v>
      </c>
      <c r="R567" s="17">
        <v>0</v>
      </c>
      <c r="S567" s="17">
        <v>974</v>
      </c>
      <c r="T567" s="17">
        <v>0</v>
      </c>
      <c r="U567" s="17">
        <v>1427</v>
      </c>
      <c r="V567" s="17">
        <v>0</v>
      </c>
      <c r="W567" s="17">
        <v>0</v>
      </c>
      <c r="X567" s="17">
        <v>5400</v>
      </c>
      <c r="Y567" s="17">
        <v>0</v>
      </c>
      <c r="Z567" s="17">
        <v>0</v>
      </c>
      <c r="AA567" s="17">
        <v>298620</v>
      </c>
      <c r="AB567" s="17">
        <v>0</v>
      </c>
    </row>
    <row r="568" spans="1:28" x14ac:dyDescent="0.3">
      <c r="A568" s="15" t="s">
        <v>1129</v>
      </c>
      <c r="B568" s="14" t="s">
        <v>1130</v>
      </c>
      <c r="C568" s="14">
        <v>1</v>
      </c>
      <c r="D568" s="14">
        <v>0</v>
      </c>
      <c r="E568" s="17">
        <v>1306459</v>
      </c>
      <c r="F568" s="17">
        <v>0</v>
      </c>
      <c r="G568" s="17">
        <v>298147</v>
      </c>
      <c r="H568" s="17">
        <v>0</v>
      </c>
      <c r="I568" s="17">
        <v>43656</v>
      </c>
      <c r="J568" s="17">
        <v>55262</v>
      </c>
      <c r="K568" s="17">
        <v>0</v>
      </c>
      <c r="L568" s="17">
        <v>0</v>
      </c>
      <c r="M568" s="17">
        <v>0</v>
      </c>
      <c r="N568" s="17">
        <v>0</v>
      </c>
      <c r="O568" s="17">
        <v>0</v>
      </c>
      <c r="P568" s="17">
        <v>162174</v>
      </c>
      <c r="Q568" s="17">
        <v>1752</v>
      </c>
      <c r="R568" s="17">
        <v>2818</v>
      </c>
      <c r="S568" s="17">
        <v>11415</v>
      </c>
      <c r="T568" s="17">
        <v>4762</v>
      </c>
      <c r="U568" s="17">
        <v>44853</v>
      </c>
      <c r="V568" s="17">
        <v>0</v>
      </c>
      <c r="W568" s="17">
        <v>0</v>
      </c>
      <c r="X568" s="17">
        <v>54000</v>
      </c>
      <c r="Y568" s="17">
        <v>10292</v>
      </c>
      <c r="Z568" s="17">
        <v>0</v>
      </c>
      <c r="AA568" s="17">
        <v>1995590</v>
      </c>
      <c r="AB568" s="17">
        <v>0</v>
      </c>
    </row>
    <row r="569" spans="1:28" x14ac:dyDescent="0.3">
      <c r="A569" s="15" t="s">
        <v>1131</v>
      </c>
      <c r="B569" s="14" t="s">
        <v>1132</v>
      </c>
      <c r="C569" s="14">
        <v>1</v>
      </c>
      <c r="D569" s="14">
        <v>0</v>
      </c>
      <c r="E569" s="17">
        <v>1443751</v>
      </c>
      <c r="F569" s="17">
        <v>0</v>
      </c>
      <c r="G569" s="17">
        <v>148016</v>
      </c>
      <c r="H569" s="17">
        <v>0</v>
      </c>
      <c r="I569" s="17">
        <v>33065</v>
      </c>
      <c r="J569" s="17">
        <v>72681</v>
      </c>
      <c r="K569" s="17">
        <v>0</v>
      </c>
      <c r="L569" s="17">
        <v>0</v>
      </c>
      <c r="M569" s="17">
        <v>0</v>
      </c>
      <c r="N569" s="17">
        <v>0</v>
      </c>
      <c r="O569" s="17">
        <v>0</v>
      </c>
      <c r="P569" s="17">
        <v>114547</v>
      </c>
      <c r="Q569" s="17">
        <v>79548</v>
      </c>
      <c r="R569" s="17">
        <v>0</v>
      </c>
      <c r="S569" s="17">
        <v>9423</v>
      </c>
      <c r="T569" s="17">
        <v>3931</v>
      </c>
      <c r="U569" s="17">
        <v>34776</v>
      </c>
      <c r="V569" s="17">
        <v>0</v>
      </c>
      <c r="W569" s="17">
        <v>0</v>
      </c>
      <c r="X569" s="17">
        <v>0</v>
      </c>
      <c r="Y569" s="17">
        <v>0</v>
      </c>
      <c r="Z569" s="17">
        <v>0</v>
      </c>
      <c r="AA569" s="17">
        <v>1939738</v>
      </c>
      <c r="AB569" s="17">
        <v>0</v>
      </c>
    </row>
    <row r="570" spans="1:28" x14ac:dyDescent="0.3">
      <c r="A570" s="15" t="s">
        <v>1133</v>
      </c>
      <c r="B570" s="14" t="s">
        <v>1134</v>
      </c>
      <c r="C570" s="14">
        <v>1</v>
      </c>
      <c r="D570" s="14">
        <v>0</v>
      </c>
      <c r="E570" s="17">
        <v>1816924</v>
      </c>
      <c r="F570" s="17">
        <v>0</v>
      </c>
      <c r="G570" s="17">
        <v>499848</v>
      </c>
      <c r="H570" s="17">
        <v>0</v>
      </c>
      <c r="I570" s="17">
        <v>81194</v>
      </c>
      <c r="J570" s="17">
        <v>87087</v>
      </c>
      <c r="K570" s="17">
        <v>23830</v>
      </c>
      <c r="L570" s="17">
        <v>0</v>
      </c>
      <c r="M570" s="17">
        <v>0</v>
      </c>
      <c r="N570" s="17">
        <v>0</v>
      </c>
      <c r="O570" s="17">
        <v>0</v>
      </c>
      <c r="P570" s="17">
        <v>310119</v>
      </c>
      <c r="Q570" s="17">
        <v>47391</v>
      </c>
      <c r="R570" s="17">
        <v>0</v>
      </c>
      <c r="S570" s="17">
        <v>16508</v>
      </c>
      <c r="T570" s="17">
        <v>5084</v>
      </c>
      <c r="U570" s="17">
        <v>49429</v>
      </c>
      <c r="V570" s="17">
        <v>0</v>
      </c>
      <c r="W570" s="17">
        <v>0</v>
      </c>
      <c r="X570" s="17">
        <v>72900</v>
      </c>
      <c r="Y570" s="17">
        <v>10413</v>
      </c>
      <c r="Z570" s="17">
        <v>0</v>
      </c>
      <c r="AA570" s="17">
        <v>3020727</v>
      </c>
      <c r="AB570" s="17">
        <v>595</v>
      </c>
    </row>
    <row r="571" spans="1:28" x14ac:dyDescent="0.3">
      <c r="A571" s="15" t="s">
        <v>1135</v>
      </c>
      <c r="B571" s="14" t="s">
        <v>1136</v>
      </c>
      <c r="C571" s="14">
        <v>1</v>
      </c>
      <c r="D571" s="14">
        <v>0</v>
      </c>
      <c r="E571" s="17">
        <v>16747260</v>
      </c>
      <c r="F571" s="17">
        <v>0</v>
      </c>
      <c r="G571" s="17">
        <v>1256108</v>
      </c>
      <c r="H571" s="17">
        <v>0</v>
      </c>
      <c r="I571" s="17">
        <v>4277340</v>
      </c>
      <c r="J571" s="17">
        <v>2343802</v>
      </c>
      <c r="K571" s="17">
        <v>0</v>
      </c>
      <c r="L571" s="17">
        <v>0</v>
      </c>
      <c r="M571" s="17">
        <v>0</v>
      </c>
      <c r="N571" s="17">
        <v>0</v>
      </c>
      <c r="O571" s="17">
        <v>0</v>
      </c>
      <c r="P571" s="17">
        <v>1618717</v>
      </c>
      <c r="Q571" s="17">
        <v>790128</v>
      </c>
      <c r="R571" s="17">
        <v>201942</v>
      </c>
      <c r="S571" s="17">
        <v>27773</v>
      </c>
      <c r="T571" s="17">
        <v>3642</v>
      </c>
      <c r="U571" s="17">
        <v>109627</v>
      </c>
      <c r="V571" s="17">
        <v>31497</v>
      </c>
      <c r="W571" s="17">
        <v>0</v>
      </c>
      <c r="X571" s="17">
        <v>706879</v>
      </c>
      <c r="Y571" s="17">
        <v>0</v>
      </c>
      <c r="Z571" s="17">
        <v>0</v>
      </c>
      <c r="AA571" s="17">
        <v>28114715</v>
      </c>
      <c r="AB571" s="17">
        <v>0</v>
      </c>
    </row>
    <row r="572" spans="1:28" x14ac:dyDescent="0.3">
      <c r="A572" s="15" t="s">
        <v>1137</v>
      </c>
      <c r="B572" s="14" t="s">
        <v>1138</v>
      </c>
      <c r="C572" s="14">
        <v>1</v>
      </c>
      <c r="D572" s="14">
        <v>0</v>
      </c>
      <c r="E572" s="17">
        <v>3701036</v>
      </c>
      <c r="F572" s="17">
        <v>0</v>
      </c>
      <c r="G572" s="17">
        <v>277167</v>
      </c>
      <c r="H572" s="17">
        <v>54168</v>
      </c>
      <c r="I572" s="17">
        <v>488145</v>
      </c>
      <c r="J572" s="17">
        <v>635478</v>
      </c>
      <c r="K572" s="17">
        <v>0</v>
      </c>
      <c r="L572" s="17">
        <v>0</v>
      </c>
      <c r="M572" s="17">
        <v>0</v>
      </c>
      <c r="N572" s="17">
        <v>0</v>
      </c>
      <c r="O572" s="17">
        <v>0</v>
      </c>
      <c r="P572" s="17">
        <v>647629</v>
      </c>
      <c r="Q572" s="17">
        <v>52666</v>
      </c>
      <c r="R572" s="17">
        <v>173659</v>
      </c>
      <c r="S572" s="17">
        <v>7235</v>
      </c>
      <c r="T572" s="17">
        <v>3887</v>
      </c>
      <c r="U572" s="17">
        <v>26064</v>
      </c>
      <c r="V572" s="17">
        <v>0</v>
      </c>
      <c r="W572" s="17">
        <v>0</v>
      </c>
      <c r="X572" s="17">
        <v>62100</v>
      </c>
      <c r="Y572" s="17">
        <v>0</v>
      </c>
      <c r="Z572" s="17">
        <v>0</v>
      </c>
      <c r="AA572" s="17">
        <v>6129234</v>
      </c>
      <c r="AB572" s="17">
        <v>0</v>
      </c>
    </row>
    <row r="573" spans="1:28" x14ac:dyDescent="0.3">
      <c r="A573" s="15" t="s">
        <v>1139</v>
      </c>
      <c r="B573" s="14" t="s">
        <v>1140</v>
      </c>
      <c r="C573" s="14">
        <v>1</v>
      </c>
      <c r="D573" s="14">
        <v>0</v>
      </c>
      <c r="E573" s="17">
        <v>20640348</v>
      </c>
      <c r="F573" s="17">
        <v>0</v>
      </c>
      <c r="G573" s="17">
        <v>622393</v>
      </c>
      <c r="H573" s="17">
        <v>0</v>
      </c>
      <c r="I573" s="17">
        <v>2551786</v>
      </c>
      <c r="J573" s="17">
        <v>3608900</v>
      </c>
      <c r="K573" s="17">
        <v>0</v>
      </c>
      <c r="L573" s="17">
        <v>0</v>
      </c>
      <c r="M573" s="17">
        <v>0</v>
      </c>
      <c r="N573" s="17">
        <v>0</v>
      </c>
      <c r="O573" s="17">
        <v>0</v>
      </c>
      <c r="P573" s="17">
        <v>2407376</v>
      </c>
      <c r="Q573" s="17">
        <v>770372</v>
      </c>
      <c r="R573" s="17">
        <v>730790</v>
      </c>
      <c r="S573" s="17">
        <v>24708</v>
      </c>
      <c r="T573" s="17">
        <v>3396</v>
      </c>
      <c r="U573" s="17">
        <v>63428</v>
      </c>
      <c r="V573" s="17">
        <v>31794</v>
      </c>
      <c r="W573" s="17">
        <v>0</v>
      </c>
      <c r="X573" s="17">
        <v>450834</v>
      </c>
      <c r="Y573" s="17">
        <v>0</v>
      </c>
      <c r="Z573" s="17">
        <v>0</v>
      </c>
      <c r="AA573" s="17">
        <v>31906125</v>
      </c>
      <c r="AB573" s="17">
        <v>2540598</v>
      </c>
    </row>
    <row r="574" spans="1:28" x14ac:dyDescent="0.3">
      <c r="A574" s="15" t="s">
        <v>1141</v>
      </c>
      <c r="B574" s="14" t="s">
        <v>1142</v>
      </c>
      <c r="C574" s="14">
        <v>1</v>
      </c>
      <c r="D574" s="14">
        <v>0</v>
      </c>
      <c r="E574" s="17">
        <v>7031922</v>
      </c>
      <c r="F574" s="17">
        <v>0</v>
      </c>
      <c r="G574" s="17">
        <v>312668</v>
      </c>
      <c r="H574" s="17">
        <v>0</v>
      </c>
      <c r="I574" s="17">
        <v>1669621</v>
      </c>
      <c r="J574" s="17">
        <v>1452125</v>
      </c>
      <c r="K574" s="17">
        <v>0</v>
      </c>
      <c r="L574" s="17">
        <v>0</v>
      </c>
      <c r="M574" s="17">
        <v>0</v>
      </c>
      <c r="N574" s="17">
        <v>0</v>
      </c>
      <c r="O574" s="17">
        <v>0</v>
      </c>
      <c r="P574" s="17">
        <v>811130</v>
      </c>
      <c r="Q574" s="17">
        <v>174246</v>
      </c>
      <c r="R574" s="17">
        <v>312034</v>
      </c>
      <c r="S574" s="17">
        <v>13542</v>
      </c>
      <c r="T574" s="17">
        <v>4362</v>
      </c>
      <c r="U574" s="17">
        <v>52833</v>
      </c>
      <c r="V574" s="17">
        <v>7264</v>
      </c>
      <c r="W574" s="17">
        <v>0</v>
      </c>
      <c r="X574" s="17">
        <v>555522</v>
      </c>
      <c r="Y574" s="17">
        <v>0</v>
      </c>
      <c r="Z574" s="17">
        <v>0</v>
      </c>
      <c r="AA574" s="17">
        <v>12397269</v>
      </c>
      <c r="AB574" s="17">
        <v>0</v>
      </c>
    </row>
    <row r="575" spans="1:28" x14ac:dyDescent="0.3">
      <c r="A575" s="15" t="s">
        <v>1143</v>
      </c>
      <c r="B575" s="14" t="s">
        <v>1144</v>
      </c>
      <c r="C575" s="14">
        <v>1</v>
      </c>
      <c r="D575" s="14">
        <v>0</v>
      </c>
      <c r="E575" s="17">
        <v>2008000</v>
      </c>
      <c r="F575" s="17">
        <v>0</v>
      </c>
      <c r="G575" s="17">
        <v>259709</v>
      </c>
      <c r="H575" s="17">
        <v>0</v>
      </c>
      <c r="I575" s="17">
        <v>280946</v>
      </c>
      <c r="J575" s="17">
        <v>432038</v>
      </c>
      <c r="K575" s="17">
        <v>0</v>
      </c>
      <c r="L575" s="17">
        <v>0</v>
      </c>
      <c r="M575" s="17">
        <v>0</v>
      </c>
      <c r="N575" s="17">
        <v>0</v>
      </c>
      <c r="O575" s="17">
        <v>0</v>
      </c>
      <c r="P575" s="17">
        <v>246241</v>
      </c>
      <c r="Q575" s="17">
        <v>0</v>
      </c>
      <c r="R575" s="17">
        <v>0</v>
      </c>
      <c r="S575" s="17">
        <v>3461</v>
      </c>
      <c r="T575" s="17">
        <v>1443</v>
      </c>
      <c r="U575" s="17">
        <v>13107</v>
      </c>
      <c r="V575" s="17">
        <v>906</v>
      </c>
      <c r="W575" s="17">
        <v>0</v>
      </c>
      <c r="X575" s="17">
        <v>40500</v>
      </c>
      <c r="Y575" s="17">
        <v>0</v>
      </c>
      <c r="Z575" s="17">
        <v>0</v>
      </c>
      <c r="AA575" s="17">
        <v>3286351</v>
      </c>
      <c r="AB575" s="17">
        <v>0</v>
      </c>
    </row>
    <row r="576" spans="1:28" x14ac:dyDescent="0.3">
      <c r="A576" s="15" t="s">
        <v>1145</v>
      </c>
      <c r="B576" s="14" t="s">
        <v>1146</v>
      </c>
      <c r="C576" s="14">
        <v>1</v>
      </c>
      <c r="D576" s="14">
        <v>0</v>
      </c>
      <c r="E576" s="17">
        <v>5609525</v>
      </c>
      <c r="F576" s="17">
        <v>0</v>
      </c>
      <c r="G576" s="17">
        <v>340786</v>
      </c>
      <c r="H576" s="17">
        <v>0</v>
      </c>
      <c r="I576" s="17">
        <v>529960</v>
      </c>
      <c r="J576" s="17">
        <v>292977</v>
      </c>
      <c r="K576" s="17">
        <v>0</v>
      </c>
      <c r="L576" s="17">
        <v>0</v>
      </c>
      <c r="M576" s="17">
        <v>0</v>
      </c>
      <c r="N576" s="17">
        <v>0</v>
      </c>
      <c r="O576" s="17">
        <v>0</v>
      </c>
      <c r="P576" s="17">
        <v>424200</v>
      </c>
      <c r="Q576" s="17">
        <v>128131</v>
      </c>
      <c r="R576" s="17">
        <v>159979</v>
      </c>
      <c r="S576" s="17">
        <v>6307</v>
      </c>
      <c r="T576" s="17">
        <v>2631</v>
      </c>
      <c r="U576" s="17">
        <v>24232</v>
      </c>
      <c r="V576" s="17">
        <v>4178</v>
      </c>
      <c r="W576" s="17">
        <v>0</v>
      </c>
      <c r="X576" s="17">
        <v>159060</v>
      </c>
      <c r="Y576" s="17">
        <v>0</v>
      </c>
      <c r="Z576" s="17">
        <v>0</v>
      </c>
      <c r="AA576" s="17">
        <v>7681966</v>
      </c>
      <c r="AB576" s="17">
        <v>529960</v>
      </c>
    </row>
    <row r="577" spans="1:28" x14ac:dyDescent="0.3">
      <c r="A577" s="15" t="s">
        <v>1147</v>
      </c>
      <c r="B577" s="14" t="s">
        <v>1148</v>
      </c>
      <c r="C577" s="14">
        <v>1</v>
      </c>
      <c r="D577" s="14">
        <v>0</v>
      </c>
      <c r="E577" s="17">
        <v>29292124</v>
      </c>
      <c r="F577" s="17">
        <v>0</v>
      </c>
      <c r="G577" s="17">
        <v>1124077</v>
      </c>
      <c r="H577" s="17">
        <v>0</v>
      </c>
      <c r="I577" s="17">
        <v>3405235</v>
      </c>
      <c r="J577" s="17">
        <v>904325</v>
      </c>
      <c r="K577" s="17">
        <v>0</v>
      </c>
      <c r="L577" s="17">
        <v>0</v>
      </c>
      <c r="M577" s="17">
        <v>0</v>
      </c>
      <c r="N577" s="17">
        <v>0</v>
      </c>
      <c r="O577" s="17">
        <v>0</v>
      </c>
      <c r="P577" s="17">
        <v>2608297</v>
      </c>
      <c r="Q577" s="17">
        <v>716999</v>
      </c>
      <c r="R577" s="17">
        <v>561385</v>
      </c>
      <c r="S577" s="17">
        <v>49884</v>
      </c>
      <c r="T577" s="17">
        <v>20812</v>
      </c>
      <c r="U577" s="17">
        <v>243019</v>
      </c>
      <c r="V577" s="17">
        <v>43275</v>
      </c>
      <c r="W577" s="17">
        <v>0</v>
      </c>
      <c r="X577" s="17">
        <v>1188002</v>
      </c>
      <c r="Y577" s="17">
        <v>0</v>
      </c>
      <c r="Z577" s="17">
        <v>0</v>
      </c>
      <c r="AA577" s="17">
        <v>40157434</v>
      </c>
      <c r="AB577" s="17">
        <v>0</v>
      </c>
    </row>
    <row r="578" spans="1:28" x14ac:dyDescent="0.3">
      <c r="A578" s="15" t="s">
        <v>1149</v>
      </c>
      <c r="B578" s="14" t="s">
        <v>1150</v>
      </c>
      <c r="C578" s="14">
        <v>1</v>
      </c>
      <c r="D578" s="14">
        <v>0</v>
      </c>
      <c r="E578" s="17">
        <v>10745996</v>
      </c>
      <c r="F578" s="17">
        <v>0</v>
      </c>
      <c r="G578" s="17">
        <v>634084</v>
      </c>
      <c r="H578" s="17">
        <v>0</v>
      </c>
      <c r="I578" s="17">
        <v>945979</v>
      </c>
      <c r="J578" s="17">
        <v>2673710</v>
      </c>
      <c r="K578" s="17">
        <v>431927</v>
      </c>
      <c r="L578" s="17">
        <v>0</v>
      </c>
      <c r="M578" s="17">
        <v>0</v>
      </c>
      <c r="N578" s="17">
        <v>0</v>
      </c>
      <c r="O578" s="17">
        <v>0</v>
      </c>
      <c r="P578" s="17">
        <v>782101</v>
      </c>
      <c r="Q578" s="17">
        <v>92035</v>
      </c>
      <c r="R578" s="17">
        <v>238047</v>
      </c>
      <c r="S578" s="17">
        <v>15250</v>
      </c>
      <c r="T578" s="17">
        <v>6362</v>
      </c>
      <c r="U578" s="17">
        <v>62211</v>
      </c>
      <c r="V578" s="17">
        <v>8377</v>
      </c>
      <c r="W578" s="17">
        <v>0</v>
      </c>
      <c r="X578" s="17">
        <v>139872</v>
      </c>
      <c r="Y578" s="17">
        <v>0</v>
      </c>
      <c r="Z578" s="17">
        <v>0</v>
      </c>
      <c r="AA578" s="17">
        <v>16775951</v>
      </c>
      <c r="AB578" s="17">
        <v>0</v>
      </c>
    </row>
    <row r="579" spans="1:28" x14ac:dyDescent="0.3">
      <c r="A579" s="15" t="s">
        <v>1151</v>
      </c>
      <c r="B579" s="14" t="s">
        <v>1152</v>
      </c>
      <c r="C579" s="14">
        <v>1</v>
      </c>
      <c r="D579" s="14">
        <v>0</v>
      </c>
      <c r="E579" s="17">
        <v>15729662</v>
      </c>
      <c r="F579" s="17">
        <v>0</v>
      </c>
      <c r="G579" s="17">
        <v>0</v>
      </c>
      <c r="H579" s="17">
        <v>0</v>
      </c>
      <c r="I579" s="17">
        <v>1093775</v>
      </c>
      <c r="J579" s="17">
        <v>4195031</v>
      </c>
      <c r="K579" s="17">
        <v>0</v>
      </c>
      <c r="L579" s="17">
        <v>0</v>
      </c>
      <c r="M579" s="17">
        <v>0</v>
      </c>
      <c r="N579" s="17">
        <v>0</v>
      </c>
      <c r="O579" s="17">
        <v>0</v>
      </c>
      <c r="P579" s="17">
        <v>1870243</v>
      </c>
      <c r="Q579" s="17">
        <v>190680</v>
      </c>
      <c r="R579" s="17">
        <v>0</v>
      </c>
      <c r="S579" s="17">
        <v>15325</v>
      </c>
      <c r="T579" s="17">
        <v>9031</v>
      </c>
      <c r="U579" s="17">
        <v>82715</v>
      </c>
      <c r="V579" s="17">
        <v>28780</v>
      </c>
      <c r="W579" s="17">
        <v>0</v>
      </c>
      <c r="X579" s="17">
        <v>704012</v>
      </c>
      <c r="Y579" s="17">
        <v>0</v>
      </c>
      <c r="Z579" s="17">
        <v>0</v>
      </c>
      <c r="AA579" s="17">
        <v>23919254</v>
      </c>
      <c r="AB579" s="17">
        <v>0</v>
      </c>
    </row>
    <row r="580" spans="1:28" x14ac:dyDescent="0.3">
      <c r="A580" s="15" t="s">
        <v>1153</v>
      </c>
      <c r="B580" s="14" t="s">
        <v>1154</v>
      </c>
      <c r="C580" s="14">
        <v>1</v>
      </c>
      <c r="D580" s="14">
        <v>0</v>
      </c>
      <c r="E580" s="17">
        <v>8335012</v>
      </c>
      <c r="F580" s="17">
        <v>0</v>
      </c>
      <c r="G580" s="17">
        <v>0</v>
      </c>
      <c r="H580" s="17">
        <v>0</v>
      </c>
      <c r="I580" s="17">
        <v>971611</v>
      </c>
      <c r="J580" s="17">
        <v>2018521</v>
      </c>
      <c r="K580" s="17">
        <v>0</v>
      </c>
      <c r="L580" s="17">
        <v>0</v>
      </c>
      <c r="M580" s="17">
        <v>0</v>
      </c>
      <c r="N580" s="17">
        <v>0</v>
      </c>
      <c r="O580" s="17">
        <v>0</v>
      </c>
      <c r="P580" s="17">
        <v>771432</v>
      </c>
      <c r="Q580" s="17">
        <v>239853</v>
      </c>
      <c r="R580" s="17">
        <v>26408</v>
      </c>
      <c r="S580" s="17">
        <v>10906</v>
      </c>
      <c r="T580" s="17">
        <v>4550</v>
      </c>
      <c r="U580" s="17">
        <v>41882</v>
      </c>
      <c r="V580" s="17">
        <v>14394</v>
      </c>
      <c r="W580" s="17">
        <v>0</v>
      </c>
      <c r="X580" s="17">
        <v>233232</v>
      </c>
      <c r="Y580" s="17">
        <v>0</v>
      </c>
      <c r="Z580" s="17">
        <v>0</v>
      </c>
      <c r="AA580" s="17">
        <v>12667801</v>
      </c>
      <c r="AB580" s="17">
        <v>0</v>
      </c>
    </row>
    <row r="581" spans="1:28" x14ac:dyDescent="0.3">
      <c r="A581" s="15" t="s">
        <v>1155</v>
      </c>
      <c r="B581" s="14" t="s">
        <v>1156</v>
      </c>
      <c r="C581" s="14">
        <v>1</v>
      </c>
      <c r="D581" s="14">
        <v>0</v>
      </c>
      <c r="E581" s="17">
        <v>12082639</v>
      </c>
      <c r="F581" s="17">
        <v>0</v>
      </c>
      <c r="G581" s="17">
        <v>0</v>
      </c>
      <c r="H581" s="17">
        <v>0</v>
      </c>
      <c r="I581" s="17">
        <v>1538865</v>
      </c>
      <c r="J581" s="17">
        <v>1190089</v>
      </c>
      <c r="K581" s="17">
        <v>0</v>
      </c>
      <c r="L581" s="17">
        <v>0</v>
      </c>
      <c r="M581" s="17">
        <v>0</v>
      </c>
      <c r="N581" s="17">
        <v>0</v>
      </c>
      <c r="O581" s="17">
        <v>0</v>
      </c>
      <c r="P581" s="17">
        <v>1358719</v>
      </c>
      <c r="Q581" s="17">
        <v>119496</v>
      </c>
      <c r="R581" s="17">
        <v>37023</v>
      </c>
      <c r="S581" s="17">
        <v>15325</v>
      </c>
      <c r="T581" s="17">
        <v>6393</v>
      </c>
      <c r="U581" s="17">
        <v>60231</v>
      </c>
      <c r="V581" s="17">
        <v>19979</v>
      </c>
      <c r="W581" s="17">
        <v>0</v>
      </c>
      <c r="X581" s="17">
        <v>175189</v>
      </c>
      <c r="Y581" s="17">
        <v>0</v>
      </c>
      <c r="Z581" s="17">
        <v>0</v>
      </c>
      <c r="AA581" s="17">
        <v>16603948</v>
      </c>
      <c r="AB581" s="17">
        <v>0</v>
      </c>
    </row>
    <row r="582" spans="1:28" x14ac:dyDescent="0.3">
      <c r="A582" s="15" t="s">
        <v>1157</v>
      </c>
      <c r="B582" s="14" t="s">
        <v>1158</v>
      </c>
      <c r="C582" s="14">
        <v>1</v>
      </c>
      <c r="D582" s="14">
        <v>0</v>
      </c>
      <c r="E582" s="17">
        <v>15047843</v>
      </c>
      <c r="F582" s="17">
        <v>0</v>
      </c>
      <c r="G582" s="17">
        <v>0</v>
      </c>
      <c r="H582" s="17">
        <v>0</v>
      </c>
      <c r="I582" s="17">
        <v>2542457</v>
      </c>
      <c r="J582" s="17">
        <v>3316250</v>
      </c>
      <c r="K582" s="17">
        <v>0</v>
      </c>
      <c r="L582" s="17">
        <v>0</v>
      </c>
      <c r="M582" s="17">
        <v>0</v>
      </c>
      <c r="N582" s="17">
        <v>0</v>
      </c>
      <c r="O582" s="17">
        <v>0</v>
      </c>
      <c r="P582" s="17">
        <v>2694484</v>
      </c>
      <c r="Q582" s="17">
        <v>319486</v>
      </c>
      <c r="R582" s="17">
        <v>282186</v>
      </c>
      <c r="S582" s="17">
        <v>27983</v>
      </c>
      <c r="T582" s="17">
        <v>11675</v>
      </c>
      <c r="U582" s="17">
        <v>110035</v>
      </c>
      <c r="V582" s="17">
        <v>34809</v>
      </c>
      <c r="W582" s="17">
        <v>0</v>
      </c>
      <c r="X582" s="17">
        <v>274560</v>
      </c>
      <c r="Y582" s="17">
        <v>19678</v>
      </c>
      <c r="Z582" s="17">
        <v>0</v>
      </c>
      <c r="AA582" s="17">
        <v>24681446</v>
      </c>
      <c r="AB582" s="17">
        <v>0</v>
      </c>
    </row>
    <row r="583" spans="1:28" x14ac:dyDescent="0.3">
      <c r="A583" s="15" t="s">
        <v>1159</v>
      </c>
      <c r="B583" s="14" t="s">
        <v>1160</v>
      </c>
      <c r="C583" s="14">
        <v>1</v>
      </c>
      <c r="D583" s="14">
        <v>0</v>
      </c>
      <c r="E583" s="17">
        <v>10118826</v>
      </c>
      <c r="F583" s="17">
        <v>0</v>
      </c>
      <c r="G583" s="17">
        <v>0</v>
      </c>
      <c r="H583" s="17">
        <v>0</v>
      </c>
      <c r="I583" s="17">
        <v>1239811</v>
      </c>
      <c r="J583" s="17">
        <v>2111014</v>
      </c>
      <c r="K583" s="17">
        <v>149277</v>
      </c>
      <c r="L583" s="17">
        <v>0</v>
      </c>
      <c r="M583" s="17">
        <v>0</v>
      </c>
      <c r="N583" s="17">
        <v>0</v>
      </c>
      <c r="O583" s="17">
        <v>0</v>
      </c>
      <c r="P583" s="17">
        <v>1380071</v>
      </c>
      <c r="Q583" s="17">
        <v>28881</v>
      </c>
      <c r="R583" s="17">
        <v>0</v>
      </c>
      <c r="S583" s="17">
        <v>12104</v>
      </c>
      <c r="T583" s="17">
        <v>5050</v>
      </c>
      <c r="U583" s="17">
        <v>48057</v>
      </c>
      <c r="V583" s="17">
        <v>14822</v>
      </c>
      <c r="W583" s="17">
        <v>0</v>
      </c>
      <c r="X583" s="17">
        <v>555672</v>
      </c>
      <c r="Y583" s="17">
        <v>0</v>
      </c>
      <c r="Z583" s="17">
        <v>0</v>
      </c>
      <c r="AA583" s="17">
        <v>15663585</v>
      </c>
      <c r="AB583" s="17">
        <v>0</v>
      </c>
    </row>
    <row r="584" spans="1:28" x14ac:dyDescent="0.3">
      <c r="A584" s="15" t="s">
        <v>1161</v>
      </c>
      <c r="B584" s="14" t="s">
        <v>1162</v>
      </c>
      <c r="C584" s="14">
        <v>1</v>
      </c>
      <c r="D584" s="14">
        <v>0</v>
      </c>
      <c r="E584" s="17">
        <v>10971541</v>
      </c>
      <c r="F584" s="17">
        <v>0</v>
      </c>
      <c r="G584" s="17">
        <v>0</v>
      </c>
      <c r="H584" s="17">
        <v>0</v>
      </c>
      <c r="I584" s="17">
        <v>1275894</v>
      </c>
      <c r="J584" s="17">
        <v>1857149</v>
      </c>
      <c r="K584" s="17">
        <v>0</v>
      </c>
      <c r="L584" s="17">
        <v>0</v>
      </c>
      <c r="M584" s="17">
        <v>0</v>
      </c>
      <c r="N584" s="17">
        <v>0</v>
      </c>
      <c r="O584" s="17">
        <v>0</v>
      </c>
      <c r="P584" s="17">
        <v>682256</v>
      </c>
      <c r="Q584" s="17">
        <v>188303</v>
      </c>
      <c r="R584" s="17">
        <v>31156</v>
      </c>
      <c r="S584" s="17">
        <v>13512</v>
      </c>
      <c r="T584" s="17">
        <v>5637</v>
      </c>
      <c r="U584" s="17">
        <v>49338</v>
      </c>
      <c r="V584" s="17">
        <v>17507</v>
      </c>
      <c r="W584" s="17">
        <v>0</v>
      </c>
      <c r="X584" s="17">
        <v>125150</v>
      </c>
      <c r="Y584" s="17">
        <v>0</v>
      </c>
      <c r="Z584" s="17">
        <v>0</v>
      </c>
      <c r="AA584" s="17">
        <v>15217443</v>
      </c>
      <c r="AB584" s="17">
        <v>0</v>
      </c>
    </row>
    <row r="585" spans="1:28" x14ac:dyDescent="0.3">
      <c r="A585" s="15" t="s">
        <v>1163</v>
      </c>
      <c r="B585" s="14" t="s">
        <v>1164</v>
      </c>
      <c r="C585" s="14">
        <v>0</v>
      </c>
      <c r="D585" s="14">
        <v>0</v>
      </c>
      <c r="E585" s="17">
        <v>13741068</v>
      </c>
      <c r="F585" s="17">
        <v>0</v>
      </c>
      <c r="G585" s="17">
        <v>0</v>
      </c>
      <c r="H585" s="17">
        <v>0</v>
      </c>
      <c r="I585" s="17">
        <v>1818273</v>
      </c>
      <c r="J585" s="17">
        <v>1795817</v>
      </c>
      <c r="K585" s="17">
        <v>0</v>
      </c>
      <c r="L585" s="17">
        <v>0</v>
      </c>
      <c r="M585" s="17">
        <v>0</v>
      </c>
      <c r="N585" s="17">
        <v>0</v>
      </c>
      <c r="O585" s="17">
        <v>0</v>
      </c>
      <c r="P585" s="17">
        <v>1855237</v>
      </c>
      <c r="Q585" s="17">
        <v>467346</v>
      </c>
      <c r="R585" s="17">
        <v>274422</v>
      </c>
      <c r="S585" s="17">
        <v>20852</v>
      </c>
      <c r="T585" s="17">
        <v>8700</v>
      </c>
      <c r="U585" s="17">
        <v>81492</v>
      </c>
      <c r="V585" s="17">
        <v>23378</v>
      </c>
      <c r="W585" s="17">
        <v>0</v>
      </c>
      <c r="X585" s="17">
        <v>148670</v>
      </c>
      <c r="Y585" s="17">
        <v>22177</v>
      </c>
      <c r="Z585" s="17">
        <v>0</v>
      </c>
      <c r="AA585" s="17">
        <v>20257432</v>
      </c>
      <c r="AB585" s="17">
        <v>0</v>
      </c>
    </row>
    <row r="586" spans="1:28" x14ac:dyDescent="0.3">
      <c r="A586" s="15" t="s">
        <v>1165</v>
      </c>
      <c r="B586" s="14" t="s">
        <v>1166</v>
      </c>
      <c r="C586" s="14">
        <v>1</v>
      </c>
      <c r="D586" s="14">
        <v>0</v>
      </c>
      <c r="E586" s="17">
        <v>9084949</v>
      </c>
      <c r="F586" s="17">
        <v>0</v>
      </c>
      <c r="G586" s="17">
        <v>0</v>
      </c>
      <c r="H586" s="17">
        <v>0</v>
      </c>
      <c r="I586" s="17">
        <v>907677</v>
      </c>
      <c r="J586" s="17">
        <v>2533790</v>
      </c>
      <c r="K586" s="17">
        <v>0</v>
      </c>
      <c r="L586" s="17">
        <v>0</v>
      </c>
      <c r="M586" s="17">
        <v>0</v>
      </c>
      <c r="N586" s="17">
        <v>0</v>
      </c>
      <c r="O586" s="17">
        <v>0</v>
      </c>
      <c r="P586" s="17">
        <v>1358005</v>
      </c>
      <c r="Q586" s="17">
        <v>165903</v>
      </c>
      <c r="R586" s="17">
        <v>43180</v>
      </c>
      <c r="S586" s="17">
        <v>11730</v>
      </c>
      <c r="T586" s="17">
        <v>3419</v>
      </c>
      <c r="U586" s="17">
        <v>46717</v>
      </c>
      <c r="V586" s="17">
        <v>15046</v>
      </c>
      <c r="W586" s="17">
        <v>0</v>
      </c>
      <c r="X586" s="17">
        <v>366701</v>
      </c>
      <c r="Y586" s="17">
        <v>0</v>
      </c>
      <c r="Z586" s="17">
        <v>0</v>
      </c>
      <c r="AA586" s="17">
        <v>14537117</v>
      </c>
      <c r="AB586" s="17">
        <v>0</v>
      </c>
    </row>
    <row r="587" spans="1:28" x14ac:dyDescent="0.3">
      <c r="A587" s="15" t="s">
        <v>1167</v>
      </c>
      <c r="B587" s="14" t="s">
        <v>1168</v>
      </c>
      <c r="C587" s="14">
        <v>1</v>
      </c>
      <c r="D587" s="14">
        <v>0</v>
      </c>
      <c r="E587" s="17">
        <v>19384691</v>
      </c>
      <c r="F587" s="17">
        <v>0</v>
      </c>
      <c r="G587" s="17">
        <v>0</v>
      </c>
      <c r="H587" s="17">
        <v>0</v>
      </c>
      <c r="I587" s="17">
        <v>3699643</v>
      </c>
      <c r="J587" s="17">
        <v>4276364</v>
      </c>
      <c r="K587" s="17">
        <v>0</v>
      </c>
      <c r="L587" s="17">
        <v>0</v>
      </c>
      <c r="M587" s="17">
        <v>0</v>
      </c>
      <c r="N587" s="17">
        <v>0</v>
      </c>
      <c r="O587" s="17">
        <v>0</v>
      </c>
      <c r="P587" s="17">
        <v>4334912</v>
      </c>
      <c r="Q587" s="17">
        <v>641102</v>
      </c>
      <c r="R587" s="17">
        <v>305035</v>
      </c>
      <c r="S587" s="17">
        <v>79095</v>
      </c>
      <c r="T587" s="17">
        <v>33000</v>
      </c>
      <c r="U587" s="17">
        <v>302784</v>
      </c>
      <c r="V587" s="17">
        <v>57372</v>
      </c>
      <c r="W587" s="17">
        <v>0</v>
      </c>
      <c r="X587" s="17">
        <v>839552</v>
      </c>
      <c r="Y587" s="17">
        <v>62105</v>
      </c>
      <c r="Z587" s="17">
        <v>0</v>
      </c>
      <c r="AA587" s="17">
        <v>34015655</v>
      </c>
      <c r="AB587" s="17">
        <v>0</v>
      </c>
    </row>
    <row r="588" spans="1:28" x14ac:dyDescent="0.3">
      <c r="A588" s="15" t="s">
        <v>1169</v>
      </c>
      <c r="B588" s="14" t="s">
        <v>1170</v>
      </c>
      <c r="C588" s="14">
        <v>1</v>
      </c>
      <c r="D588" s="14">
        <v>0</v>
      </c>
      <c r="E588" s="17">
        <v>5003810</v>
      </c>
      <c r="F588" s="17">
        <v>0</v>
      </c>
      <c r="G588" s="17">
        <v>266111</v>
      </c>
      <c r="H588" s="17">
        <v>0</v>
      </c>
      <c r="I588" s="17">
        <v>706923</v>
      </c>
      <c r="J588" s="17">
        <v>1455303</v>
      </c>
      <c r="K588" s="17">
        <v>0</v>
      </c>
      <c r="L588" s="17">
        <v>0</v>
      </c>
      <c r="M588" s="17">
        <v>0</v>
      </c>
      <c r="N588" s="17">
        <v>0</v>
      </c>
      <c r="O588" s="17">
        <v>0</v>
      </c>
      <c r="P588" s="17">
        <v>1321356</v>
      </c>
      <c r="Q588" s="17">
        <v>82728</v>
      </c>
      <c r="R588" s="17">
        <v>0</v>
      </c>
      <c r="S588" s="17">
        <v>18036</v>
      </c>
      <c r="T588" s="17">
        <v>7525</v>
      </c>
      <c r="U588" s="17">
        <v>70599</v>
      </c>
      <c r="V588" s="17">
        <v>17075</v>
      </c>
      <c r="W588" s="17">
        <v>0</v>
      </c>
      <c r="X588" s="17">
        <v>140400</v>
      </c>
      <c r="Y588" s="17">
        <v>0</v>
      </c>
      <c r="Z588" s="17">
        <v>0</v>
      </c>
      <c r="AA588" s="17">
        <v>9089866</v>
      </c>
      <c r="AB588" s="17">
        <v>0</v>
      </c>
    </row>
    <row r="589" spans="1:28" x14ac:dyDescent="0.3">
      <c r="A589" s="15" t="s">
        <v>1171</v>
      </c>
      <c r="B589" s="14" t="s">
        <v>1172</v>
      </c>
      <c r="C589" s="14">
        <v>1</v>
      </c>
      <c r="D589" s="14">
        <v>0</v>
      </c>
      <c r="E589" s="17">
        <v>8703032</v>
      </c>
      <c r="F589" s="17">
        <v>0</v>
      </c>
      <c r="G589" s="17">
        <v>0</v>
      </c>
      <c r="H589" s="17">
        <v>0</v>
      </c>
      <c r="I589" s="17">
        <v>864134</v>
      </c>
      <c r="J589" s="17">
        <v>2910074</v>
      </c>
      <c r="K589" s="17">
        <v>0</v>
      </c>
      <c r="L589" s="17">
        <v>0</v>
      </c>
      <c r="M589" s="17">
        <v>0</v>
      </c>
      <c r="N589" s="17">
        <v>0</v>
      </c>
      <c r="O589" s="17">
        <v>0</v>
      </c>
      <c r="P589" s="17">
        <v>971603</v>
      </c>
      <c r="Q589" s="17">
        <v>272480</v>
      </c>
      <c r="R589" s="17">
        <v>151336</v>
      </c>
      <c r="S589" s="17">
        <v>10130</v>
      </c>
      <c r="T589" s="17">
        <v>2838</v>
      </c>
      <c r="U589" s="17">
        <v>42329</v>
      </c>
      <c r="V589" s="17">
        <v>6372</v>
      </c>
      <c r="W589" s="17">
        <v>0</v>
      </c>
      <c r="X589" s="17">
        <v>339889</v>
      </c>
      <c r="Y589" s="17">
        <v>0</v>
      </c>
      <c r="Z589" s="17">
        <v>0</v>
      </c>
      <c r="AA589" s="17">
        <v>14274217</v>
      </c>
      <c r="AB589" s="17">
        <v>0</v>
      </c>
    </row>
    <row r="590" spans="1:28" x14ac:dyDescent="0.3">
      <c r="A590" s="15" t="s">
        <v>1173</v>
      </c>
      <c r="B590" s="14" t="s">
        <v>1174</v>
      </c>
      <c r="C590" s="14">
        <v>1</v>
      </c>
      <c r="D590" s="14">
        <v>0</v>
      </c>
      <c r="E590" s="17">
        <v>9009204</v>
      </c>
      <c r="F590" s="17">
        <v>0</v>
      </c>
      <c r="G590" s="17">
        <v>0</v>
      </c>
      <c r="H590" s="17">
        <v>0</v>
      </c>
      <c r="I590" s="17">
        <v>1091325</v>
      </c>
      <c r="J590" s="17">
        <v>1488055</v>
      </c>
      <c r="K590" s="17">
        <v>0</v>
      </c>
      <c r="L590" s="17">
        <v>0</v>
      </c>
      <c r="M590" s="17">
        <v>0</v>
      </c>
      <c r="N590" s="17">
        <v>0</v>
      </c>
      <c r="O590" s="17">
        <v>0</v>
      </c>
      <c r="P590" s="17">
        <v>1449418</v>
      </c>
      <c r="Q590" s="17">
        <v>113807</v>
      </c>
      <c r="R590" s="17">
        <v>6328</v>
      </c>
      <c r="S590" s="17">
        <v>14000</v>
      </c>
      <c r="T590" s="17">
        <v>5906</v>
      </c>
      <c r="U590" s="17">
        <v>44689</v>
      </c>
      <c r="V590" s="17">
        <v>13460</v>
      </c>
      <c r="W590" s="17">
        <v>0</v>
      </c>
      <c r="X590" s="17">
        <v>65888</v>
      </c>
      <c r="Y590" s="17">
        <v>0</v>
      </c>
      <c r="Z590" s="17">
        <v>0</v>
      </c>
      <c r="AA590" s="17">
        <v>13302080</v>
      </c>
      <c r="AB590" s="17">
        <v>0</v>
      </c>
    </row>
    <row r="591" spans="1:28" x14ac:dyDescent="0.3">
      <c r="A591" s="15" t="s">
        <v>1175</v>
      </c>
      <c r="B591" s="14" t="s">
        <v>1176</v>
      </c>
      <c r="C591" s="14">
        <v>1</v>
      </c>
      <c r="D591" s="14">
        <v>0</v>
      </c>
      <c r="E591" s="17">
        <v>51154018</v>
      </c>
      <c r="F591" s="17">
        <v>0</v>
      </c>
      <c r="G591" s="17">
        <v>1621490</v>
      </c>
      <c r="H591" s="17">
        <v>0</v>
      </c>
      <c r="I591" s="17">
        <v>4074770</v>
      </c>
      <c r="J591" s="17">
        <v>7012104</v>
      </c>
      <c r="K591" s="17">
        <v>0</v>
      </c>
      <c r="L591" s="17">
        <v>0</v>
      </c>
      <c r="M591" s="17">
        <v>0</v>
      </c>
      <c r="N591" s="17">
        <v>0</v>
      </c>
      <c r="O591" s="17">
        <v>0</v>
      </c>
      <c r="P591" s="17">
        <v>4290894</v>
      </c>
      <c r="Q591" s="17">
        <v>599434</v>
      </c>
      <c r="R591" s="17">
        <v>3932003</v>
      </c>
      <c r="S591" s="17">
        <v>102539</v>
      </c>
      <c r="T591" s="17">
        <v>42781</v>
      </c>
      <c r="U591" s="17">
        <v>398197</v>
      </c>
      <c r="V591" s="17">
        <v>104691</v>
      </c>
      <c r="W591" s="17">
        <v>0</v>
      </c>
      <c r="X591" s="17">
        <v>1472272</v>
      </c>
      <c r="Y591" s="17">
        <v>0</v>
      </c>
      <c r="Z591" s="17">
        <v>0</v>
      </c>
      <c r="AA591" s="17">
        <v>74805193</v>
      </c>
      <c r="AB591" s="17">
        <v>0</v>
      </c>
    </row>
    <row r="592" spans="1:28" x14ac:dyDescent="0.3">
      <c r="A592" s="15" t="s">
        <v>1177</v>
      </c>
      <c r="B592" s="14" t="s">
        <v>1178</v>
      </c>
      <c r="C592" s="14">
        <v>1</v>
      </c>
      <c r="D592" s="14">
        <v>0</v>
      </c>
      <c r="E592" s="17">
        <v>9556899</v>
      </c>
      <c r="F592" s="17">
        <v>0</v>
      </c>
      <c r="G592" s="17">
        <v>202082</v>
      </c>
      <c r="H592" s="17">
        <v>0</v>
      </c>
      <c r="I592" s="17">
        <v>1282305</v>
      </c>
      <c r="J592" s="17">
        <v>1459700</v>
      </c>
      <c r="K592" s="17">
        <v>0</v>
      </c>
      <c r="L592" s="17">
        <v>0</v>
      </c>
      <c r="M592" s="17">
        <v>0</v>
      </c>
      <c r="N592" s="17">
        <v>0</v>
      </c>
      <c r="O592" s="17">
        <v>0</v>
      </c>
      <c r="P592" s="17">
        <v>1502770</v>
      </c>
      <c r="Q592" s="17">
        <v>306462</v>
      </c>
      <c r="R592" s="17">
        <v>358189</v>
      </c>
      <c r="S592" s="17">
        <v>24103</v>
      </c>
      <c r="T592" s="17">
        <v>10056</v>
      </c>
      <c r="U592" s="17">
        <v>97453</v>
      </c>
      <c r="V592" s="17">
        <v>24025</v>
      </c>
      <c r="W592" s="17">
        <v>0</v>
      </c>
      <c r="X592" s="17">
        <v>221160</v>
      </c>
      <c r="Y592" s="17">
        <v>0</v>
      </c>
      <c r="Z592" s="17">
        <v>0</v>
      </c>
      <c r="AA592" s="17">
        <v>15045204</v>
      </c>
      <c r="AB592" s="17">
        <v>0</v>
      </c>
    </row>
    <row r="593" spans="1:28" x14ac:dyDescent="0.3">
      <c r="A593" s="15" t="s">
        <v>1179</v>
      </c>
      <c r="B593" s="14" t="s">
        <v>1180</v>
      </c>
      <c r="C593" s="14">
        <v>0</v>
      </c>
      <c r="D593" s="14">
        <v>0</v>
      </c>
      <c r="E593" s="17">
        <v>16608232</v>
      </c>
      <c r="F593" s="17">
        <v>0</v>
      </c>
      <c r="G593" s="17">
        <v>1564377</v>
      </c>
      <c r="H593" s="17">
        <v>0</v>
      </c>
      <c r="I593" s="17">
        <v>2058754</v>
      </c>
      <c r="J593" s="17">
        <v>1422217</v>
      </c>
      <c r="K593" s="17">
        <v>0</v>
      </c>
      <c r="L593" s="17">
        <v>0</v>
      </c>
      <c r="M593" s="17">
        <v>0</v>
      </c>
      <c r="N593" s="17">
        <v>0</v>
      </c>
      <c r="O593" s="17">
        <v>0</v>
      </c>
      <c r="P593" s="17">
        <v>1700272</v>
      </c>
      <c r="Q593" s="17">
        <v>169281</v>
      </c>
      <c r="R593" s="17">
        <v>211690</v>
      </c>
      <c r="S593" s="17">
        <v>28297</v>
      </c>
      <c r="T593" s="17">
        <v>11806</v>
      </c>
      <c r="U593" s="17">
        <v>108811</v>
      </c>
      <c r="V593" s="17">
        <v>17691</v>
      </c>
      <c r="W593" s="17">
        <v>0</v>
      </c>
      <c r="X593" s="17">
        <v>636296</v>
      </c>
      <c r="Y593" s="17">
        <v>0</v>
      </c>
      <c r="Z593" s="17">
        <v>0</v>
      </c>
      <c r="AA593" s="17">
        <v>24537724</v>
      </c>
      <c r="AB593" s="17">
        <v>0</v>
      </c>
    </row>
    <row r="594" spans="1:28" x14ac:dyDescent="0.3">
      <c r="A594" s="15" t="s">
        <v>1181</v>
      </c>
      <c r="B594" s="14" t="s">
        <v>1182</v>
      </c>
      <c r="C594" s="14">
        <v>1</v>
      </c>
      <c r="D594" s="14">
        <v>0</v>
      </c>
      <c r="E594" s="17">
        <v>9601931</v>
      </c>
      <c r="F594" s="17">
        <v>0</v>
      </c>
      <c r="G594" s="17">
        <v>457991</v>
      </c>
      <c r="H594" s="17">
        <v>0</v>
      </c>
      <c r="I594" s="17">
        <v>1878574</v>
      </c>
      <c r="J594" s="17">
        <v>2356501</v>
      </c>
      <c r="K594" s="17">
        <v>0</v>
      </c>
      <c r="L594" s="17">
        <v>0</v>
      </c>
      <c r="M594" s="17">
        <v>0</v>
      </c>
      <c r="N594" s="17">
        <v>0</v>
      </c>
      <c r="O594" s="17">
        <v>0</v>
      </c>
      <c r="P594" s="17">
        <v>1523812</v>
      </c>
      <c r="Q594" s="17">
        <v>573186</v>
      </c>
      <c r="R594" s="17">
        <v>425044</v>
      </c>
      <c r="S594" s="17">
        <v>28717</v>
      </c>
      <c r="T594" s="17">
        <v>8235</v>
      </c>
      <c r="U594" s="17">
        <v>103837</v>
      </c>
      <c r="V594" s="17">
        <v>0</v>
      </c>
      <c r="W594" s="17">
        <v>0</v>
      </c>
      <c r="X594" s="17">
        <v>270060</v>
      </c>
      <c r="Y594" s="17">
        <v>0</v>
      </c>
      <c r="Z594" s="17">
        <v>0</v>
      </c>
      <c r="AA594" s="17">
        <v>17227888</v>
      </c>
      <c r="AB594" s="17">
        <v>0</v>
      </c>
    </row>
    <row r="595" spans="1:28" x14ac:dyDescent="0.3">
      <c r="A595" s="15" t="s">
        <v>1183</v>
      </c>
      <c r="B595" s="14" t="s">
        <v>1184</v>
      </c>
      <c r="C595" s="14">
        <v>1</v>
      </c>
      <c r="D595" s="14">
        <v>0</v>
      </c>
      <c r="E595" s="17">
        <v>9926148</v>
      </c>
      <c r="F595" s="17">
        <v>0</v>
      </c>
      <c r="G595" s="17">
        <v>237136</v>
      </c>
      <c r="H595" s="17">
        <v>0</v>
      </c>
      <c r="I595" s="17">
        <v>3169924</v>
      </c>
      <c r="J595" s="17">
        <v>2076678</v>
      </c>
      <c r="K595" s="17">
        <v>0</v>
      </c>
      <c r="L595" s="17">
        <v>0</v>
      </c>
      <c r="M595" s="17">
        <v>0</v>
      </c>
      <c r="N595" s="17">
        <v>0</v>
      </c>
      <c r="O595" s="17">
        <v>0</v>
      </c>
      <c r="P595" s="17">
        <v>1446235</v>
      </c>
      <c r="Q595" s="17">
        <v>564650</v>
      </c>
      <c r="R595" s="17">
        <v>540930</v>
      </c>
      <c r="S595" s="17">
        <v>30545</v>
      </c>
      <c r="T595" s="17">
        <v>12743</v>
      </c>
      <c r="U595" s="17">
        <v>121393</v>
      </c>
      <c r="V595" s="17">
        <v>25758</v>
      </c>
      <c r="W595" s="17">
        <v>0</v>
      </c>
      <c r="X595" s="17">
        <v>232200</v>
      </c>
      <c r="Y595" s="17">
        <v>13708</v>
      </c>
      <c r="Z595" s="17">
        <v>0</v>
      </c>
      <c r="AA595" s="17">
        <v>18398048</v>
      </c>
      <c r="AB595" s="17">
        <v>258</v>
      </c>
    </row>
    <row r="596" spans="1:28" x14ac:dyDescent="0.3">
      <c r="A596" s="15" t="s">
        <v>1185</v>
      </c>
      <c r="B596" s="14" t="s">
        <v>1186</v>
      </c>
      <c r="C596" s="14">
        <v>1</v>
      </c>
      <c r="D596" s="14">
        <v>0</v>
      </c>
      <c r="E596" s="17">
        <v>7369045</v>
      </c>
      <c r="F596" s="17">
        <v>0</v>
      </c>
      <c r="G596" s="17">
        <v>715413</v>
      </c>
      <c r="H596" s="17">
        <v>0</v>
      </c>
      <c r="I596" s="17">
        <v>337528</v>
      </c>
      <c r="J596" s="17">
        <v>546898</v>
      </c>
      <c r="K596" s="17">
        <v>0</v>
      </c>
      <c r="L596" s="17">
        <v>0</v>
      </c>
      <c r="M596" s="17">
        <v>0</v>
      </c>
      <c r="N596" s="17">
        <v>0</v>
      </c>
      <c r="O596" s="17">
        <v>0</v>
      </c>
      <c r="P596" s="17">
        <v>522002</v>
      </c>
      <c r="Q596" s="17">
        <v>92414</v>
      </c>
      <c r="R596" s="17">
        <v>90948</v>
      </c>
      <c r="S596" s="17">
        <v>18261</v>
      </c>
      <c r="T596" s="17">
        <v>7618</v>
      </c>
      <c r="U596" s="17">
        <v>79046</v>
      </c>
      <c r="V596" s="17">
        <v>0</v>
      </c>
      <c r="W596" s="17">
        <v>0</v>
      </c>
      <c r="X596" s="17">
        <v>258032</v>
      </c>
      <c r="Y596" s="17">
        <v>0</v>
      </c>
      <c r="Z596" s="17">
        <v>0</v>
      </c>
      <c r="AA596" s="17">
        <v>10037205</v>
      </c>
      <c r="AB596" s="17">
        <v>0</v>
      </c>
    </row>
    <row r="597" spans="1:28" x14ac:dyDescent="0.3">
      <c r="A597" s="15" t="s">
        <v>1187</v>
      </c>
      <c r="B597" s="14" t="s">
        <v>1188</v>
      </c>
      <c r="C597" s="14">
        <v>1</v>
      </c>
      <c r="D597" s="14">
        <v>0</v>
      </c>
      <c r="E597" s="17">
        <v>16008224</v>
      </c>
      <c r="F597" s="17">
        <v>0</v>
      </c>
      <c r="G597" s="17">
        <v>342714</v>
      </c>
      <c r="H597" s="17">
        <v>0</v>
      </c>
      <c r="I597" s="17">
        <v>1861568</v>
      </c>
      <c r="J597" s="17">
        <v>1891228</v>
      </c>
      <c r="K597" s="17">
        <v>0</v>
      </c>
      <c r="L597" s="17">
        <v>0</v>
      </c>
      <c r="M597" s="17">
        <v>0</v>
      </c>
      <c r="N597" s="17">
        <v>0</v>
      </c>
      <c r="O597" s="17">
        <v>0</v>
      </c>
      <c r="P597" s="17">
        <v>1639014</v>
      </c>
      <c r="Q597" s="17">
        <v>386949</v>
      </c>
      <c r="R597" s="17">
        <v>849503</v>
      </c>
      <c r="S597" s="17">
        <v>38859</v>
      </c>
      <c r="T597" s="17">
        <v>16212</v>
      </c>
      <c r="U597" s="17">
        <v>144693</v>
      </c>
      <c r="V597" s="17">
        <v>35782</v>
      </c>
      <c r="W597" s="17">
        <v>0</v>
      </c>
      <c r="X597" s="17">
        <v>358705</v>
      </c>
      <c r="Y597" s="17">
        <v>617</v>
      </c>
      <c r="Z597" s="17">
        <v>0</v>
      </c>
      <c r="AA597" s="17">
        <v>23574068</v>
      </c>
      <c r="AB597" s="17">
        <v>0</v>
      </c>
    </row>
    <row r="598" spans="1:28" x14ac:dyDescent="0.3">
      <c r="A598" s="15" t="s">
        <v>1189</v>
      </c>
      <c r="B598" s="14" t="s">
        <v>1190</v>
      </c>
      <c r="C598" s="14">
        <v>1</v>
      </c>
      <c r="D598" s="14">
        <v>0</v>
      </c>
      <c r="E598" s="17">
        <v>21331398</v>
      </c>
      <c r="F598" s="17">
        <v>0</v>
      </c>
      <c r="G598" s="17">
        <v>379007</v>
      </c>
      <c r="H598" s="17">
        <v>0</v>
      </c>
      <c r="I598" s="17">
        <v>3612288</v>
      </c>
      <c r="J598" s="17">
        <v>1820035</v>
      </c>
      <c r="K598" s="17">
        <v>0</v>
      </c>
      <c r="L598" s="17">
        <v>0</v>
      </c>
      <c r="M598" s="17">
        <v>0</v>
      </c>
      <c r="N598" s="17">
        <v>0</v>
      </c>
      <c r="O598" s="17">
        <v>0</v>
      </c>
      <c r="P598" s="17">
        <v>2008739</v>
      </c>
      <c r="Q598" s="17">
        <v>980175</v>
      </c>
      <c r="R598" s="17">
        <v>289210</v>
      </c>
      <c r="S598" s="17">
        <v>42364</v>
      </c>
      <c r="T598" s="17">
        <v>17675</v>
      </c>
      <c r="U598" s="17">
        <v>170789</v>
      </c>
      <c r="V598" s="17">
        <v>47907</v>
      </c>
      <c r="W598" s="17">
        <v>0</v>
      </c>
      <c r="X598" s="17">
        <v>302535</v>
      </c>
      <c r="Y598" s="17">
        <v>0</v>
      </c>
      <c r="Z598" s="17">
        <v>0</v>
      </c>
      <c r="AA598" s="17">
        <v>31002122</v>
      </c>
      <c r="AB598" s="17">
        <v>0</v>
      </c>
    </row>
    <row r="599" spans="1:28" x14ac:dyDescent="0.3">
      <c r="A599" s="15" t="s">
        <v>1191</v>
      </c>
      <c r="B599" s="14" t="s">
        <v>1192</v>
      </c>
      <c r="C599" s="14">
        <v>1</v>
      </c>
      <c r="D599" s="14">
        <v>0</v>
      </c>
      <c r="E599" s="17">
        <v>17064710</v>
      </c>
      <c r="F599" s="17">
        <v>0</v>
      </c>
      <c r="G599" s="17">
        <v>563471</v>
      </c>
      <c r="H599" s="17">
        <v>0</v>
      </c>
      <c r="I599" s="17">
        <v>2292733</v>
      </c>
      <c r="J599" s="17">
        <v>995161</v>
      </c>
      <c r="K599" s="17">
        <v>0</v>
      </c>
      <c r="L599" s="17">
        <v>0</v>
      </c>
      <c r="M599" s="17">
        <v>0</v>
      </c>
      <c r="N599" s="17">
        <v>0</v>
      </c>
      <c r="O599" s="17">
        <v>0</v>
      </c>
      <c r="P599" s="17">
        <v>1233577</v>
      </c>
      <c r="Q599" s="17">
        <v>401798</v>
      </c>
      <c r="R599" s="17">
        <v>656429</v>
      </c>
      <c r="S599" s="17">
        <v>23369</v>
      </c>
      <c r="T599" s="17">
        <v>9750</v>
      </c>
      <c r="U599" s="17">
        <v>93608</v>
      </c>
      <c r="V599" s="17">
        <v>23105</v>
      </c>
      <c r="W599" s="17">
        <v>0</v>
      </c>
      <c r="X599" s="17">
        <v>0</v>
      </c>
      <c r="Y599" s="17">
        <v>0</v>
      </c>
      <c r="Z599" s="17">
        <v>0</v>
      </c>
      <c r="AA599" s="17">
        <v>23357711</v>
      </c>
      <c r="AB599" s="17">
        <v>0</v>
      </c>
    </row>
    <row r="600" spans="1:28" x14ac:dyDescent="0.3">
      <c r="A600" s="15" t="s">
        <v>1193</v>
      </c>
      <c r="B600" s="14" t="s">
        <v>1194</v>
      </c>
      <c r="C600" s="14">
        <v>1</v>
      </c>
      <c r="D600" s="14">
        <v>0</v>
      </c>
      <c r="E600" s="17">
        <v>501649</v>
      </c>
      <c r="F600" s="17">
        <v>0</v>
      </c>
      <c r="G600" s="17">
        <v>179940</v>
      </c>
      <c r="H600" s="17">
        <v>0</v>
      </c>
      <c r="I600" s="17">
        <v>34248</v>
      </c>
      <c r="J600" s="17">
        <v>13934</v>
      </c>
      <c r="K600" s="17">
        <v>0</v>
      </c>
      <c r="L600" s="17">
        <v>0</v>
      </c>
      <c r="M600" s="17">
        <v>0</v>
      </c>
      <c r="N600" s="17">
        <v>0</v>
      </c>
      <c r="O600" s="17">
        <v>0</v>
      </c>
      <c r="P600" s="17">
        <v>103219</v>
      </c>
      <c r="Q600" s="17">
        <v>0</v>
      </c>
      <c r="R600" s="17">
        <v>0</v>
      </c>
      <c r="S600" s="17">
        <v>2607</v>
      </c>
      <c r="T600" s="17">
        <v>1087</v>
      </c>
      <c r="U600" s="17">
        <v>7398</v>
      </c>
      <c r="V600" s="17">
        <v>0</v>
      </c>
      <c r="W600" s="17">
        <v>0</v>
      </c>
      <c r="X600" s="17">
        <v>27000</v>
      </c>
      <c r="Y600" s="17">
        <v>0</v>
      </c>
      <c r="Z600" s="17">
        <v>0</v>
      </c>
      <c r="AA600" s="17">
        <v>871082</v>
      </c>
      <c r="AB600" s="17">
        <v>0</v>
      </c>
    </row>
    <row r="601" spans="1:28" x14ac:dyDescent="0.3">
      <c r="A601" s="15" t="s">
        <v>1195</v>
      </c>
      <c r="B601" s="14" t="s">
        <v>1196</v>
      </c>
      <c r="C601" s="14">
        <v>0</v>
      </c>
      <c r="D601" s="14">
        <v>0</v>
      </c>
      <c r="E601" s="17">
        <v>2753401</v>
      </c>
      <c r="F601" s="17">
        <v>0</v>
      </c>
      <c r="G601" s="17">
        <v>251952</v>
      </c>
      <c r="H601" s="17">
        <v>0</v>
      </c>
      <c r="I601" s="17">
        <v>146840</v>
      </c>
      <c r="J601" s="17">
        <v>755092</v>
      </c>
      <c r="K601" s="17">
        <v>555</v>
      </c>
      <c r="L601" s="17">
        <v>0</v>
      </c>
      <c r="M601" s="17">
        <v>0</v>
      </c>
      <c r="N601" s="17">
        <v>0</v>
      </c>
      <c r="O601" s="17">
        <v>0</v>
      </c>
      <c r="P601" s="17">
        <v>159117</v>
      </c>
      <c r="Q601" s="17">
        <v>1142</v>
      </c>
      <c r="R601" s="17">
        <v>107471</v>
      </c>
      <c r="S601" s="17">
        <v>7041</v>
      </c>
      <c r="T601" s="17">
        <v>2938</v>
      </c>
      <c r="U601" s="17">
        <v>27378</v>
      </c>
      <c r="V601" s="17">
        <v>0</v>
      </c>
      <c r="W601" s="17">
        <v>0</v>
      </c>
      <c r="X601" s="17">
        <v>22275</v>
      </c>
      <c r="Y601" s="17">
        <v>0</v>
      </c>
      <c r="Z601" s="17">
        <v>0</v>
      </c>
      <c r="AA601" s="17">
        <v>4235202</v>
      </c>
      <c r="AB601" s="17">
        <v>0</v>
      </c>
    </row>
    <row r="602" spans="1:28" x14ac:dyDescent="0.3">
      <c r="A602" s="15" t="s">
        <v>1197</v>
      </c>
      <c r="B602" s="14" t="s">
        <v>1198</v>
      </c>
      <c r="C602" s="14">
        <v>1</v>
      </c>
      <c r="D602" s="14">
        <v>0</v>
      </c>
      <c r="E602" s="17">
        <v>14379027</v>
      </c>
      <c r="F602" s="17">
        <v>0</v>
      </c>
      <c r="G602" s="17">
        <v>250952</v>
      </c>
      <c r="H602" s="17">
        <v>0</v>
      </c>
      <c r="I602" s="17">
        <v>982133</v>
      </c>
      <c r="J602" s="17">
        <v>3351124</v>
      </c>
      <c r="K602" s="17">
        <v>0</v>
      </c>
      <c r="L602" s="17">
        <v>0</v>
      </c>
      <c r="M602" s="17">
        <v>0</v>
      </c>
      <c r="N602" s="17">
        <v>0</v>
      </c>
      <c r="O602" s="17">
        <v>0</v>
      </c>
      <c r="P602" s="17">
        <v>1577483</v>
      </c>
      <c r="Q602" s="17">
        <v>536636</v>
      </c>
      <c r="R602" s="17">
        <v>450093</v>
      </c>
      <c r="S602" s="17">
        <v>31668</v>
      </c>
      <c r="T602" s="17">
        <v>13212</v>
      </c>
      <c r="U602" s="17">
        <v>112190</v>
      </c>
      <c r="V602" s="17">
        <v>34328</v>
      </c>
      <c r="W602" s="17">
        <v>0</v>
      </c>
      <c r="X602" s="17">
        <v>358477</v>
      </c>
      <c r="Y602" s="17">
        <v>20717</v>
      </c>
      <c r="Z602" s="17">
        <v>0</v>
      </c>
      <c r="AA602" s="17">
        <v>22098040</v>
      </c>
      <c r="AB602" s="17">
        <v>0</v>
      </c>
    </row>
    <row r="603" spans="1:28" x14ac:dyDescent="0.3">
      <c r="A603" s="15" t="s">
        <v>1199</v>
      </c>
      <c r="B603" s="14" t="s">
        <v>1200</v>
      </c>
      <c r="C603" s="14">
        <v>1</v>
      </c>
      <c r="D603" s="14">
        <v>0</v>
      </c>
      <c r="E603" s="17">
        <v>2665910</v>
      </c>
      <c r="F603" s="17">
        <v>0</v>
      </c>
      <c r="G603" s="17">
        <v>265147</v>
      </c>
      <c r="H603" s="17">
        <v>0</v>
      </c>
      <c r="I603" s="17">
        <v>245161</v>
      </c>
      <c r="J603" s="17">
        <v>168287</v>
      </c>
      <c r="K603" s="17">
        <v>0</v>
      </c>
      <c r="L603" s="17">
        <v>0</v>
      </c>
      <c r="M603" s="17">
        <v>0</v>
      </c>
      <c r="N603" s="17">
        <v>0</v>
      </c>
      <c r="O603" s="17">
        <v>0</v>
      </c>
      <c r="P603" s="17">
        <v>150967</v>
      </c>
      <c r="Q603" s="17">
        <v>0</v>
      </c>
      <c r="R603" s="17">
        <v>24508</v>
      </c>
      <c r="S603" s="17">
        <v>4494</v>
      </c>
      <c r="T603" s="17">
        <v>1875</v>
      </c>
      <c r="U603" s="17">
        <v>17475</v>
      </c>
      <c r="V603" s="17">
        <v>756</v>
      </c>
      <c r="W603" s="17">
        <v>0</v>
      </c>
      <c r="X603" s="17">
        <v>0</v>
      </c>
      <c r="Y603" s="17">
        <v>0</v>
      </c>
      <c r="Z603" s="17">
        <v>0</v>
      </c>
      <c r="AA603" s="17">
        <v>3544580</v>
      </c>
      <c r="AB603" s="17">
        <v>0</v>
      </c>
    </row>
    <row r="604" spans="1:28" x14ac:dyDescent="0.3">
      <c r="A604" s="15" t="s">
        <v>1201</v>
      </c>
      <c r="B604" s="14" t="s">
        <v>1202</v>
      </c>
      <c r="C604" s="14">
        <v>1</v>
      </c>
      <c r="D604" s="14">
        <v>0</v>
      </c>
      <c r="E604" s="17">
        <v>1603846</v>
      </c>
      <c r="F604" s="17">
        <v>0</v>
      </c>
      <c r="G604" s="17">
        <v>110011</v>
      </c>
      <c r="H604" s="17">
        <v>0</v>
      </c>
      <c r="I604" s="17">
        <v>56755</v>
      </c>
      <c r="J604" s="17">
        <v>58193</v>
      </c>
      <c r="K604" s="17">
        <v>0</v>
      </c>
      <c r="L604" s="17">
        <v>0</v>
      </c>
      <c r="M604" s="17">
        <v>0</v>
      </c>
      <c r="N604" s="17">
        <v>0</v>
      </c>
      <c r="O604" s="17">
        <v>0</v>
      </c>
      <c r="P604" s="17">
        <v>407084</v>
      </c>
      <c r="Q604" s="17">
        <v>0</v>
      </c>
      <c r="R604" s="17">
        <v>22608</v>
      </c>
      <c r="S604" s="17">
        <v>10546</v>
      </c>
      <c r="T604" s="17">
        <v>4400</v>
      </c>
      <c r="U604" s="17">
        <v>41241</v>
      </c>
      <c r="V604" s="17">
        <v>0</v>
      </c>
      <c r="W604" s="17">
        <v>0</v>
      </c>
      <c r="X604" s="17">
        <v>0</v>
      </c>
      <c r="Y604" s="17">
        <v>0</v>
      </c>
      <c r="Z604" s="17">
        <v>0</v>
      </c>
      <c r="AA604" s="17">
        <v>2314684</v>
      </c>
      <c r="AB604" s="17">
        <v>0</v>
      </c>
    </row>
    <row r="605" spans="1:28" x14ac:dyDescent="0.3">
      <c r="A605" s="15" t="s">
        <v>1203</v>
      </c>
      <c r="B605" s="14" t="s">
        <v>1204</v>
      </c>
      <c r="C605" s="14">
        <v>1</v>
      </c>
      <c r="D605" s="14">
        <v>0</v>
      </c>
      <c r="E605" s="17">
        <v>6561698</v>
      </c>
      <c r="F605" s="17">
        <v>0</v>
      </c>
      <c r="G605" s="17">
        <v>97741</v>
      </c>
      <c r="H605" s="17">
        <v>0</v>
      </c>
      <c r="I605" s="17">
        <v>640104</v>
      </c>
      <c r="J605" s="17">
        <v>603977</v>
      </c>
      <c r="K605" s="17">
        <v>0</v>
      </c>
      <c r="L605" s="17">
        <v>0</v>
      </c>
      <c r="M605" s="17">
        <v>0</v>
      </c>
      <c r="N605" s="17">
        <v>0</v>
      </c>
      <c r="O605" s="17">
        <v>0</v>
      </c>
      <c r="P605" s="17">
        <v>419941</v>
      </c>
      <c r="Q605" s="17">
        <v>79502</v>
      </c>
      <c r="R605" s="17">
        <v>80435</v>
      </c>
      <c r="S605" s="17">
        <v>9663</v>
      </c>
      <c r="T605" s="17">
        <v>4000</v>
      </c>
      <c r="U605" s="17">
        <v>39960</v>
      </c>
      <c r="V605" s="17">
        <v>1989</v>
      </c>
      <c r="W605" s="17">
        <v>0</v>
      </c>
      <c r="X605" s="17">
        <v>37800</v>
      </c>
      <c r="Y605" s="17">
        <v>0</v>
      </c>
      <c r="Z605" s="17">
        <v>0</v>
      </c>
      <c r="AA605" s="17">
        <v>8576810</v>
      </c>
      <c r="AB605" s="17">
        <v>0</v>
      </c>
    </row>
    <row r="606" spans="1:28" x14ac:dyDescent="0.3">
      <c r="A606" s="15" t="s">
        <v>1205</v>
      </c>
      <c r="B606" s="14" t="s">
        <v>1206</v>
      </c>
      <c r="C606" s="14">
        <v>1</v>
      </c>
      <c r="D606" s="14">
        <v>0</v>
      </c>
      <c r="E606" s="17">
        <v>16255537</v>
      </c>
      <c r="F606" s="17">
        <v>0</v>
      </c>
      <c r="G606" s="17">
        <v>405813</v>
      </c>
      <c r="H606" s="17">
        <v>0</v>
      </c>
      <c r="I606" s="17">
        <v>2144083</v>
      </c>
      <c r="J606" s="17">
        <v>4338193</v>
      </c>
      <c r="K606" s="17">
        <v>0</v>
      </c>
      <c r="L606" s="17">
        <v>0</v>
      </c>
      <c r="M606" s="17">
        <v>0</v>
      </c>
      <c r="N606" s="17">
        <v>0</v>
      </c>
      <c r="O606" s="17">
        <v>0</v>
      </c>
      <c r="P606" s="17">
        <v>1591921</v>
      </c>
      <c r="Q606" s="17">
        <v>232894</v>
      </c>
      <c r="R606" s="17">
        <v>545301</v>
      </c>
      <c r="S606" s="17">
        <v>46379</v>
      </c>
      <c r="T606" s="17">
        <v>19350</v>
      </c>
      <c r="U606" s="17">
        <v>184303</v>
      </c>
      <c r="V606" s="17">
        <v>47127</v>
      </c>
      <c r="W606" s="17">
        <v>0</v>
      </c>
      <c r="X606" s="17">
        <v>339360</v>
      </c>
      <c r="Y606" s="17">
        <v>0</v>
      </c>
      <c r="Z606" s="17">
        <v>0</v>
      </c>
      <c r="AA606" s="17">
        <v>26150261</v>
      </c>
      <c r="AB606" s="17">
        <v>0</v>
      </c>
    </row>
    <row r="607" spans="1:28" x14ac:dyDescent="0.3">
      <c r="A607" s="15" t="s">
        <v>1207</v>
      </c>
      <c r="B607" s="14" t="s">
        <v>1208</v>
      </c>
      <c r="C607" s="14">
        <v>1</v>
      </c>
      <c r="D607" s="14">
        <v>0</v>
      </c>
      <c r="E607" s="17">
        <v>1301828</v>
      </c>
      <c r="F607" s="17">
        <v>0</v>
      </c>
      <c r="G607" s="17">
        <v>70000</v>
      </c>
      <c r="H607" s="17">
        <v>0</v>
      </c>
      <c r="I607" s="17">
        <v>31679</v>
      </c>
      <c r="J607" s="17">
        <v>58706</v>
      </c>
      <c r="K607" s="17">
        <v>0</v>
      </c>
      <c r="L607" s="17">
        <v>0</v>
      </c>
      <c r="M607" s="17">
        <v>0</v>
      </c>
      <c r="N607" s="17">
        <v>0</v>
      </c>
      <c r="O607" s="17">
        <v>0</v>
      </c>
      <c r="P607" s="17">
        <v>112526</v>
      </c>
      <c r="Q607" s="17">
        <v>31836</v>
      </c>
      <c r="R607" s="17">
        <v>37153</v>
      </c>
      <c r="S607" s="17">
        <v>2367</v>
      </c>
      <c r="T607" s="17">
        <v>987</v>
      </c>
      <c r="U607" s="17">
        <v>15553</v>
      </c>
      <c r="V607" s="17">
        <v>2111</v>
      </c>
      <c r="W607" s="17">
        <v>0</v>
      </c>
      <c r="X607" s="17">
        <v>0</v>
      </c>
      <c r="Y607" s="17">
        <v>0</v>
      </c>
      <c r="Z607" s="17">
        <v>0</v>
      </c>
      <c r="AA607" s="17">
        <v>1664746</v>
      </c>
      <c r="AB607" s="17">
        <v>0</v>
      </c>
    </row>
    <row r="608" spans="1:28" x14ac:dyDescent="0.3">
      <c r="A608" s="15" t="s">
        <v>1209</v>
      </c>
      <c r="B608" s="14" t="s">
        <v>1210</v>
      </c>
      <c r="C608" s="14">
        <v>1</v>
      </c>
      <c r="D608" s="14">
        <v>0</v>
      </c>
      <c r="E608" s="17">
        <v>9330353</v>
      </c>
      <c r="F608" s="17">
        <v>0</v>
      </c>
      <c r="G608" s="17">
        <v>462680</v>
      </c>
      <c r="H608" s="17">
        <v>0</v>
      </c>
      <c r="I608" s="17">
        <v>685725</v>
      </c>
      <c r="J608" s="17">
        <v>1490574</v>
      </c>
      <c r="K608" s="17">
        <v>0</v>
      </c>
      <c r="L608" s="17">
        <v>0</v>
      </c>
      <c r="M608" s="17">
        <v>0</v>
      </c>
      <c r="N608" s="17">
        <v>0</v>
      </c>
      <c r="O608" s="17">
        <v>0</v>
      </c>
      <c r="P608" s="17">
        <v>580078</v>
      </c>
      <c r="Q608" s="17">
        <v>212873</v>
      </c>
      <c r="R608" s="17">
        <v>132603</v>
      </c>
      <c r="S608" s="17">
        <v>9857</v>
      </c>
      <c r="T608" s="17">
        <v>4112</v>
      </c>
      <c r="U608" s="17">
        <v>38562</v>
      </c>
      <c r="V608" s="17">
        <v>8727</v>
      </c>
      <c r="W608" s="17">
        <v>0</v>
      </c>
      <c r="X608" s="17">
        <v>61955</v>
      </c>
      <c r="Y608" s="17">
        <v>0</v>
      </c>
      <c r="Z608" s="17">
        <v>0</v>
      </c>
      <c r="AA608" s="17">
        <v>13018099</v>
      </c>
      <c r="AB608" s="17">
        <v>0</v>
      </c>
    </row>
    <row r="609" spans="1:28" x14ac:dyDescent="0.3">
      <c r="A609" s="15" t="s">
        <v>1211</v>
      </c>
      <c r="B609" s="14" t="s">
        <v>1212</v>
      </c>
      <c r="C609" s="14">
        <v>1</v>
      </c>
      <c r="D609" s="14">
        <v>0</v>
      </c>
      <c r="E609" s="17">
        <v>5833731</v>
      </c>
      <c r="F609" s="17">
        <v>0</v>
      </c>
      <c r="G609" s="17">
        <v>0</v>
      </c>
      <c r="H609" s="17">
        <v>0</v>
      </c>
      <c r="I609" s="17">
        <v>480084</v>
      </c>
      <c r="J609" s="17">
        <v>503876</v>
      </c>
      <c r="K609" s="17">
        <v>0</v>
      </c>
      <c r="L609" s="17">
        <v>0</v>
      </c>
      <c r="M609" s="17">
        <v>0</v>
      </c>
      <c r="N609" s="17">
        <v>0</v>
      </c>
      <c r="O609" s="17">
        <v>0</v>
      </c>
      <c r="P609" s="17">
        <v>542230</v>
      </c>
      <c r="Q609" s="17">
        <v>188451</v>
      </c>
      <c r="R609" s="17">
        <v>127876</v>
      </c>
      <c r="S609" s="17">
        <v>6936</v>
      </c>
      <c r="T609" s="17">
        <v>2237</v>
      </c>
      <c r="U609" s="17">
        <v>27261</v>
      </c>
      <c r="V609" s="17">
        <v>7407</v>
      </c>
      <c r="W609" s="17">
        <v>0</v>
      </c>
      <c r="X609" s="17">
        <v>152960</v>
      </c>
      <c r="Y609" s="17">
        <v>0</v>
      </c>
      <c r="Z609" s="17">
        <v>0</v>
      </c>
      <c r="AA609" s="17">
        <v>7873049</v>
      </c>
      <c r="AB609" s="17">
        <v>0</v>
      </c>
    </row>
    <row r="610" spans="1:28" x14ac:dyDescent="0.3">
      <c r="A610" s="15" t="s">
        <v>1213</v>
      </c>
      <c r="B610" s="14" t="s">
        <v>1214</v>
      </c>
      <c r="C610" s="14">
        <v>1</v>
      </c>
      <c r="D610" s="14">
        <v>0</v>
      </c>
      <c r="E610" s="17">
        <v>4373958</v>
      </c>
      <c r="F610" s="17">
        <v>0</v>
      </c>
      <c r="G610" s="17">
        <v>202115</v>
      </c>
      <c r="H610" s="17">
        <v>0</v>
      </c>
      <c r="I610" s="17">
        <v>610775</v>
      </c>
      <c r="J610" s="17">
        <v>258303</v>
      </c>
      <c r="K610" s="17">
        <v>0</v>
      </c>
      <c r="L610" s="17">
        <v>0</v>
      </c>
      <c r="M610" s="17">
        <v>0</v>
      </c>
      <c r="N610" s="17">
        <v>0</v>
      </c>
      <c r="O610" s="17">
        <v>0</v>
      </c>
      <c r="P610" s="17">
        <v>465169</v>
      </c>
      <c r="Q610" s="17">
        <v>81114</v>
      </c>
      <c r="R610" s="17">
        <v>89638</v>
      </c>
      <c r="S610" s="17">
        <v>6487</v>
      </c>
      <c r="T610" s="17">
        <v>1435</v>
      </c>
      <c r="U610" s="17">
        <v>25630</v>
      </c>
      <c r="V610" s="17">
        <v>5690</v>
      </c>
      <c r="W610" s="17">
        <v>0</v>
      </c>
      <c r="X610" s="17">
        <v>59347</v>
      </c>
      <c r="Y610" s="17">
        <v>0</v>
      </c>
      <c r="Z610" s="17">
        <v>0</v>
      </c>
      <c r="AA610" s="17">
        <v>6179661</v>
      </c>
      <c r="AB610" s="17">
        <v>0</v>
      </c>
    </row>
    <row r="611" spans="1:28" x14ac:dyDescent="0.3">
      <c r="A611" s="15" t="s">
        <v>1215</v>
      </c>
      <c r="B611" s="14" t="s">
        <v>1216</v>
      </c>
      <c r="C611" s="14">
        <v>1</v>
      </c>
      <c r="D611" s="14">
        <v>1</v>
      </c>
      <c r="E611" s="17">
        <v>5272590</v>
      </c>
      <c r="F611" s="17">
        <v>0</v>
      </c>
      <c r="G611" s="17">
        <v>0</v>
      </c>
      <c r="H611" s="17">
        <v>0</v>
      </c>
      <c r="I611" s="17">
        <v>128110</v>
      </c>
      <c r="J611" s="17">
        <v>897963</v>
      </c>
      <c r="K611" s="17">
        <v>0</v>
      </c>
      <c r="L611" s="17">
        <v>0</v>
      </c>
      <c r="M611" s="17">
        <v>0</v>
      </c>
      <c r="N611" s="17">
        <v>0</v>
      </c>
      <c r="O611" s="17">
        <v>0</v>
      </c>
      <c r="P611" s="17">
        <v>810354</v>
      </c>
      <c r="Q611" s="17">
        <v>0</v>
      </c>
      <c r="R611" s="17">
        <v>0</v>
      </c>
      <c r="S611" s="17">
        <v>6247</v>
      </c>
      <c r="T611" s="17">
        <v>2606</v>
      </c>
      <c r="U611" s="17">
        <v>24407</v>
      </c>
      <c r="V611" s="17">
        <v>8397</v>
      </c>
      <c r="W611" s="17">
        <v>0</v>
      </c>
      <c r="X611" s="17">
        <v>103164</v>
      </c>
      <c r="Y611" s="17">
        <v>0</v>
      </c>
      <c r="Z611" s="17">
        <v>0</v>
      </c>
      <c r="AA611" s="17">
        <v>7253838</v>
      </c>
      <c r="AB611" s="17">
        <v>0</v>
      </c>
    </row>
    <row r="612" spans="1:28" x14ac:dyDescent="0.3">
      <c r="A612" s="15" t="s">
        <v>1217</v>
      </c>
      <c r="B612" s="14" t="s">
        <v>1218</v>
      </c>
      <c r="C612" s="14">
        <v>1</v>
      </c>
      <c r="D612" s="14">
        <v>0</v>
      </c>
      <c r="E612" s="17">
        <v>13276534</v>
      </c>
      <c r="F612" s="17">
        <v>0</v>
      </c>
      <c r="G612" s="17">
        <v>0</v>
      </c>
      <c r="H612" s="17">
        <v>0</v>
      </c>
      <c r="I612" s="17">
        <v>1482080</v>
      </c>
      <c r="J612" s="17">
        <v>2066260</v>
      </c>
      <c r="K612" s="17">
        <v>0</v>
      </c>
      <c r="L612" s="17">
        <v>0</v>
      </c>
      <c r="M612" s="17">
        <v>0</v>
      </c>
      <c r="N612" s="17">
        <v>0</v>
      </c>
      <c r="O612" s="17">
        <v>0</v>
      </c>
      <c r="P612" s="17">
        <v>1192685</v>
      </c>
      <c r="Q612" s="17">
        <v>497423</v>
      </c>
      <c r="R612" s="17">
        <v>368418</v>
      </c>
      <c r="S612" s="17">
        <v>15744</v>
      </c>
      <c r="T612" s="17">
        <v>5872</v>
      </c>
      <c r="U612" s="17">
        <v>56619</v>
      </c>
      <c r="V612" s="17">
        <v>19483</v>
      </c>
      <c r="W612" s="17">
        <v>0</v>
      </c>
      <c r="X612" s="17">
        <v>126560</v>
      </c>
      <c r="Y612" s="17">
        <v>0</v>
      </c>
      <c r="Z612" s="17">
        <v>0</v>
      </c>
      <c r="AA612" s="17">
        <v>19107678</v>
      </c>
      <c r="AB612" s="17">
        <v>0</v>
      </c>
    </row>
    <row r="613" spans="1:28" x14ac:dyDescent="0.3">
      <c r="A613" s="15" t="s">
        <v>1219</v>
      </c>
      <c r="B613" s="14" t="s">
        <v>1220</v>
      </c>
      <c r="C613" s="14">
        <v>1</v>
      </c>
      <c r="D613" s="14">
        <v>0</v>
      </c>
      <c r="E613" s="17">
        <v>7578231</v>
      </c>
      <c r="F613" s="17">
        <v>0</v>
      </c>
      <c r="G613" s="17">
        <v>0</v>
      </c>
      <c r="H613" s="17">
        <v>191</v>
      </c>
      <c r="I613" s="17">
        <v>879968</v>
      </c>
      <c r="J613" s="17">
        <v>1037252</v>
      </c>
      <c r="K613" s="17">
        <v>0</v>
      </c>
      <c r="L613" s="17">
        <v>0</v>
      </c>
      <c r="M613" s="17">
        <v>0</v>
      </c>
      <c r="N613" s="17">
        <v>0</v>
      </c>
      <c r="O613" s="17">
        <v>0</v>
      </c>
      <c r="P613" s="17">
        <v>645397</v>
      </c>
      <c r="Q613" s="17">
        <v>240827</v>
      </c>
      <c r="R613" s="17">
        <v>208354</v>
      </c>
      <c r="S613" s="17">
        <v>13453</v>
      </c>
      <c r="T613" s="17">
        <v>2517</v>
      </c>
      <c r="U613" s="17">
        <v>49638</v>
      </c>
      <c r="V613" s="17">
        <v>14104</v>
      </c>
      <c r="W613" s="17">
        <v>0</v>
      </c>
      <c r="X613" s="17">
        <v>256060</v>
      </c>
      <c r="Y613" s="17">
        <v>0</v>
      </c>
      <c r="Z613" s="17">
        <v>0</v>
      </c>
      <c r="AA613" s="17">
        <v>10925992</v>
      </c>
      <c r="AB613" s="17">
        <v>0</v>
      </c>
    </row>
    <row r="614" spans="1:28" x14ac:dyDescent="0.3">
      <c r="A614" s="15" t="s">
        <v>1221</v>
      </c>
      <c r="B614" s="14" t="s">
        <v>1222</v>
      </c>
      <c r="C614" s="14">
        <v>1</v>
      </c>
      <c r="D614" s="14">
        <v>0</v>
      </c>
      <c r="E614" s="17">
        <v>5109400</v>
      </c>
      <c r="F614" s="17">
        <v>0</v>
      </c>
      <c r="G614" s="17">
        <v>138624</v>
      </c>
      <c r="H614" s="17">
        <v>0</v>
      </c>
      <c r="I614" s="17">
        <v>916068</v>
      </c>
      <c r="J614" s="17">
        <v>1392746</v>
      </c>
      <c r="K614" s="17">
        <v>0</v>
      </c>
      <c r="L614" s="17">
        <v>0</v>
      </c>
      <c r="M614" s="17">
        <v>0</v>
      </c>
      <c r="N614" s="17">
        <v>0</v>
      </c>
      <c r="O614" s="17">
        <v>0</v>
      </c>
      <c r="P614" s="17">
        <v>663727</v>
      </c>
      <c r="Q614" s="17">
        <v>54251</v>
      </c>
      <c r="R614" s="17">
        <v>53803</v>
      </c>
      <c r="S614" s="17">
        <v>5685</v>
      </c>
      <c r="T614" s="17">
        <v>2412</v>
      </c>
      <c r="U614" s="17">
        <v>13118</v>
      </c>
      <c r="V614" s="17">
        <v>6252</v>
      </c>
      <c r="W614" s="17">
        <v>0</v>
      </c>
      <c r="X614" s="17">
        <v>73309</v>
      </c>
      <c r="Y614" s="17">
        <v>0</v>
      </c>
      <c r="Z614" s="17">
        <v>0</v>
      </c>
      <c r="AA614" s="17">
        <v>8429395</v>
      </c>
      <c r="AB614" s="17">
        <v>0</v>
      </c>
    </row>
    <row r="615" spans="1:28" x14ac:dyDescent="0.3">
      <c r="A615" s="15" t="s">
        <v>1223</v>
      </c>
      <c r="B615" s="14" t="s">
        <v>1224</v>
      </c>
      <c r="C615" s="14">
        <v>1</v>
      </c>
      <c r="D615" s="14">
        <v>0</v>
      </c>
      <c r="E615" s="17">
        <v>21895322</v>
      </c>
      <c r="F615" s="17">
        <v>0</v>
      </c>
      <c r="G615" s="17">
        <v>0</v>
      </c>
      <c r="H615" s="17">
        <v>0</v>
      </c>
      <c r="I615" s="17">
        <v>2235026</v>
      </c>
      <c r="J615" s="17">
        <v>4017209</v>
      </c>
      <c r="K615" s="17">
        <v>0</v>
      </c>
      <c r="L615" s="17">
        <v>0</v>
      </c>
      <c r="M615" s="17">
        <v>0</v>
      </c>
      <c r="N615" s="17">
        <v>0</v>
      </c>
      <c r="O615" s="17">
        <v>0</v>
      </c>
      <c r="P615" s="17">
        <v>1778181</v>
      </c>
      <c r="Q615" s="17">
        <v>566774</v>
      </c>
      <c r="R615" s="17">
        <v>643106</v>
      </c>
      <c r="S615" s="17">
        <v>33271</v>
      </c>
      <c r="T615" s="17">
        <v>13881</v>
      </c>
      <c r="U615" s="17">
        <v>128908</v>
      </c>
      <c r="V615" s="17">
        <v>41225</v>
      </c>
      <c r="W615" s="17">
        <v>0</v>
      </c>
      <c r="X615" s="17">
        <v>280301</v>
      </c>
      <c r="Y615" s="17">
        <v>0</v>
      </c>
      <c r="Z615" s="17">
        <v>0</v>
      </c>
      <c r="AA615" s="17">
        <v>31633204</v>
      </c>
      <c r="AB615" s="17">
        <v>0</v>
      </c>
    </row>
    <row r="616" spans="1:28" x14ac:dyDescent="0.3">
      <c r="A616" s="15" t="s">
        <v>1225</v>
      </c>
      <c r="B616" s="14" t="s">
        <v>1226</v>
      </c>
      <c r="C616" s="14">
        <v>1</v>
      </c>
      <c r="D616" s="14">
        <v>0</v>
      </c>
      <c r="E616" s="17">
        <v>298319</v>
      </c>
      <c r="F616" s="17">
        <v>0</v>
      </c>
      <c r="G616" s="17">
        <v>140955</v>
      </c>
      <c r="H616" s="17">
        <v>0</v>
      </c>
      <c r="I616" s="17">
        <v>9857</v>
      </c>
      <c r="J616" s="17">
        <v>0</v>
      </c>
      <c r="K616" s="17">
        <v>0</v>
      </c>
      <c r="L616" s="17">
        <v>0</v>
      </c>
      <c r="M616" s="17">
        <v>0</v>
      </c>
      <c r="N616" s="17">
        <v>0</v>
      </c>
      <c r="O616" s="17">
        <v>0</v>
      </c>
      <c r="P616" s="17">
        <v>59899</v>
      </c>
      <c r="Q616" s="17">
        <v>0</v>
      </c>
      <c r="R616" s="17">
        <v>0</v>
      </c>
      <c r="S616" s="17">
        <v>510</v>
      </c>
      <c r="T616" s="17">
        <v>0</v>
      </c>
      <c r="U616" s="17">
        <v>1349</v>
      </c>
      <c r="V616" s="17">
        <v>0</v>
      </c>
      <c r="W616" s="17">
        <v>0</v>
      </c>
      <c r="X616" s="17">
        <v>0</v>
      </c>
      <c r="Y616" s="17">
        <v>0</v>
      </c>
      <c r="Z616" s="17">
        <v>0</v>
      </c>
      <c r="AA616" s="17">
        <v>510889</v>
      </c>
      <c r="AB616" s="17">
        <v>0</v>
      </c>
    </row>
    <row r="617" spans="1:28" x14ac:dyDescent="0.3">
      <c r="A617" s="15" t="s">
        <v>1227</v>
      </c>
      <c r="B617" s="14" t="s">
        <v>1228</v>
      </c>
      <c r="C617" s="14">
        <v>1</v>
      </c>
      <c r="D617" s="14">
        <v>0</v>
      </c>
      <c r="E617" s="17">
        <v>5730509</v>
      </c>
      <c r="F617" s="17">
        <v>0</v>
      </c>
      <c r="G617" s="17">
        <v>127523</v>
      </c>
      <c r="H617" s="17">
        <v>7502</v>
      </c>
      <c r="I617" s="17">
        <v>664406</v>
      </c>
      <c r="J617" s="17">
        <v>189129</v>
      </c>
      <c r="K617" s="17">
        <v>0</v>
      </c>
      <c r="L617" s="17">
        <v>0</v>
      </c>
      <c r="M617" s="17">
        <v>0</v>
      </c>
      <c r="N617" s="17">
        <v>0</v>
      </c>
      <c r="O617" s="17">
        <v>0</v>
      </c>
      <c r="P617" s="17">
        <v>610005</v>
      </c>
      <c r="Q617" s="17">
        <v>0</v>
      </c>
      <c r="R617" s="17">
        <v>0</v>
      </c>
      <c r="S617" s="17">
        <v>4346</v>
      </c>
      <c r="T617" s="17">
        <v>3331</v>
      </c>
      <c r="U617" s="17">
        <v>19688</v>
      </c>
      <c r="V617" s="17">
        <v>7191</v>
      </c>
      <c r="W617" s="17">
        <v>0</v>
      </c>
      <c r="X617" s="17">
        <v>177140</v>
      </c>
      <c r="Y617" s="17">
        <v>0</v>
      </c>
      <c r="Z617" s="17">
        <v>0</v>
      </c>
      <c r="AA617" s="17">
        <v>7540770</v>
      </c>
      <c r="AB617" s="17">
        <v>26452</v>
      </c>
    </row>
    <row r="618" spans="1:28" x14ac:dyDescent="0.3">
      <c r="A618" s="15" t="s">
        <v>1229</v>
      </c>
      <c r="B618" s="14" t="s">
        <v>1230</v>
      </c>
      <c r="C618" s="14">
        <v>1</v>
      </c>
      <c r="D618" s="14">
        <v>0</v>
      </c>
      <c r="E618" s="17">
        <v>8370455</v>
      </c>
      <c r="F618" s="17">
        <v>0</v>
      </c>
      <c r="G618" s="17">
        <v>0</v>
      </c>
      <c r="H618" s="17">
        <v>0</v>
      </c>
      <c r="I618" s="17">
        <v>1054277</v>
      </c>
      <c r="J618" s="17">
        <v>2651468</v>
      </c>
      <c r="K618" s="17">
        <v>0</v>
      </c>
      <c r="L618" s="17">
        <v>0</v>
      </c>
      <c r="M618" s="17">
        <v>0</v>
      </c>
      <c r="N618" s="17">
        <v>0</v>
      </c>
      <c r="O618" s="17">
        <v>0</v>
      </c>
      <c r="P618" s="17">
        <v>813608</v>
      </c>
      <c r="Q618" s="17">
        <v>130209</v>
      </c>
      <c r="R618" s="17">
        <v>95004</v>
      </c>
      <c r="S618" s="17">
        <v>11820</v>
      </c>
      <c r="T618" s="17">
        <v>4931</v>
      </c>
      <c r="U618" s="17">
        <v>45610</v>
      </c>
      <c r="V618" s="17">
        <v>12583</v>
      </c>
      <c r="W618" s="17">
        <v>0</v>
      </c>
      <c r="X618" s="17">
        <v>61200</v>
      </c>
      <c r="Y618" s="17">
        <v>0</v>
      </c>
      <c r="Z618" s="17">
        <v>0</v>
      </c>
      <c r="AA618" s="17">
        <v>13251165</v>
      </c>
      <c r="AB618" s="17">
        <v>0</v>
      </c>
    </row>
    <row r="619" spans="1:28" x14ac:dyDescent="0.3">
      <c r="A619" s="15" t="s">
        <v>1231</v>
      </c>
      <c r="B619" s="14" t="s">
        <v>1232</v>
      </c>
      <c r="C619" s="14">
        <v>1</v>
      </c>
      <c r="D619" s="14">
        <v>0</v>
      </c>
      <c r="E619" s="17">
        <v>8137300</v>
      </c>
      <c r="F619" s="17">
        <v>0</v>
      </c>
      <c r="G619" s="17">
        <v>0</v>
      </c>
      <c r="H619" s="17">
        <v>0</v>
      </c>
      <c r="I619" s="17">
        <v>769254</v>
      </c>
      <c r="J619" s="17">
        <v>389833</v>
      </c>
      <c r="K619" s="17">
        <v>0</v>
      </c>
      <c r="L619" s="17">
        <v>0</v>
      </c>
      <c r="M619" s="17">
        <v>0</v>
      </c>
      <c r="N619" s="17">
        <v>0</v>
      </c>
      <c r="O619" s="17">
        <v>0</v>
      </c>
      <c r="P619" s="17">
        <v>576834</v>
      </c>
      <c r="Q619" s="17">
        <v>379076</v>
      </c>
      <c r="R619" s="17">
        <v>285711</v>
      </c>
      <c r="S619" s="17">
        <v>10412</v>
      </c>
      <c r="T619" s="17">
        <v>4343</v>
      </c>
      <c r="U619" s="17">
        <v>41533</v>
      </c>
      <c r="V619" s="17">
        <v>10193</v>
      </c>
      <c r="W619" s="17">
        <v>0</v>
      </c>
      <c r="X619" s="17">
        <v>263902</v>
      </c>
      <c r="Y619" s="17">
        <v>0</v>
      </c>
      <c r="Z619" s="17">
        <v>0</v>
      </c>
      <c r="AA619" s="17">
        <v>10868391</v>
      </c>
      <c r="AB619" s="17">
        <v>0</v>
      </c>
    </row>
    <row r="620" spans="1:28" x14ac:dyDescent="0.3">
      <c r="A620" s="15" t="s">
        <v>1233</v>
      </c>
      <c r="B620" s="14" t="s">
        <v>1234</v>
      </c>
      <c r="C620" s="14">
        <v>1</v>
      </c>
      <c r="D620" s="14">
        <v>0</v>
      </c>
      <c r="E620" s="17">
        <v>23026235</v>
      </c>
      <c r="F620" s="17">
        <v>0</v>
      </c>
      <c r="G620" s="17">
        <v>0</v>
      </c>
      <c r="H620" s="17">
        <v>0</v>
      </c>
      <c r="I620" s="17">
        <v>1827842</v>
      </c>
      <c r="J620" s="17">
        <v>4431057</v>
      </c>
      <c r="K620" s="17">
        <v>0</v>
      </c>
      <c r="L620" s="17">
        <v>0</v>
      </c>
      <c r="M620" s="17">
        <v>0</v>
      </c>
      <c r="N620" s="17">
        <v>0</v>
      </c>
      <c r="O620" s="17">
        <v>0</v>
      </c>
      <c r="P620" s="17">
        <v>3810274</v>
      </c>
      <c r="Q620" s="17">
        <v>1368243</v>
      </c>
      <c r="R620" s="17">
        <v>222809</v>
      </c>
      <c r="S620" s="17">
        <v>24819</v>
      </c>
      <c r="T620" s="17">
        <v>12812</v>
      </c>
      <c r="U620" s="17">
        <v>111675</v>
      </c>
      <c r="V620" s="17">
        <v>9589</v>
      </c>
      <c r="W620" s="17">
        <v>0</v>
      </c>
      <c r="X620" s="17">
        <v>305968</v>
      </c>
      <c r="Y620" s="17">
        <v>0</v>
      </c>
      <c r="Z620" s="17">
        <v>0</v>
      </c>
      <c r="AA620" s="17">
        <v>35151323</v>
      </c>
      <c r="AB620" s="17">
        <v>0</v>
      </c>
    </row>
    <row r="621" spans="1:28" x14ac:dyDescent="0.3">
      <c r="A621" s="15" t="s">
        <v>1235</v>
      </c>
      <c r="B621" s="14" t="s">
        <v>1236</v>
      </c>
      <c r="C621" s="14">
        <v>1</v>
      </c>
      <c r="D621" s="14">
        <v>0</v>
      </c>
      <c r="E621" s="17">
        <v>10833747</v>
      </c>
      <c r="F621" s="17">
        <v>0</v>
      </c>
      <c r="G621" s="17">
        <v>0</v>
      </c>
      <c r="H621" s="17">
        <v>0</v>
      </c>
      <c r="I621" s="17">
        <v>1022865</v>
      </c>
      <c r="J621" s="17">
        <v>2254438</v>
      </c>
      <c r="K621" s="17">
        <v>91</v>
      </c>
      <c r="L621" s="17">
        <v>0</v>
      </c>
      <c r="M621" s="17">
        <v>0</v>
      </c>
      <c r="N621" s="17">
        <v>0</v>
      </c>
      <c r="O621" s="17">
        <v>0</v>
      </c>
      <c r="P621" s="17">
        <v>1382286</v>
      </c>
      <c r="Q621" s="17">
        <v>321868</v>
      </c>
      <c r="R621" s="17">
        <v>0</v>
      </c>
      <c r="S621" s="17">
        <v>11086</v>
      </c>
      <c r="T621" s="17">
        <v>4625</v>
      </c>
      <c r="U621" s="17">
        <v>43166</v>
      </c>
      <c r="V621" s="17">
        <v>14846</v>
      </c>
      <c r="W621" s="17">
        <v>0</v>
      </c>
      <c r="X621" s="17">
        <v>413887</v>
      </c>
      <c r="Y621" s="17">
        <v>0</v>
      </c>
      <c r="Z621" s="17">
        <v>0</v>
      </c>
      <c r="AA621" s="17">
        <v>16302905</v>
      </c>
      <c r="AB621" s="17">
        <v>0</v>
      </c>
    </row>
    <row r="622" spans="1:28" x14ac:dyDescent="0.3">
      <c r="A622" s="15" t="s">
        <v>1237</v>
      </c>
      <c r="B622" s="14" t="s">
        <v>1238</v>
      </c>
      <c r="C622" s="14">
        <v>1</v>
      </c>
      <c r="D622" s="14">
        <v>0</v>
      </c>
      <c r="E622" s="17">
        <v>11261524</v>
      </c>
      <c r="F622" s="17">
        <v>0</v>
      </c>
      <c r="G622" s="17">
        <v>0</v>
      </c>
      <c r="H622" s="17">
        <v>0</v>
      </c>
      <c r="I622" s="17">
        <v>1431970</v>
      </c>
      <c r="J622" s="17">
        <v>1624826</v>
      </c>
      <c r="K622" s="17">
        <v>0</v>
      </c>
      <c r="L622" s="17">
        <v>0</v>
      </c>
      <c r="M622" s="17">
        <v>0</v>
      </c>
      <c r="N622" s="17">
        <v>0</v>
      </c>
      <c r="O622" s="17">
        <v>0</v>
      </c>
      <c r="P622" s="17">
        <v>1418052</v>
      </c>
      <c r="Q622" s="17">
        <v>730474</v>
      </c>
      <c r="R622" s="17">
        <v>71580</v>
      </c>
      <c r="S622" s="17">
        <v>13033</v>
      </c>
      <c r="T622" s="17">
        <v>5437</v>
      </c>
      <c r="U622" s="17">
        <v>50794</v>
      </c>
      <c r="V622" s="17">
        <v>17896</v>
      </c>
      <c r="W622" s="17">
        <v>0</v>
      </c>
      <c r="X622" s="17">
        <v>746103</v>
      </c>
      <c r="Y622" s="17">
        <v>0</v>
      </c>
      <c r="Z622" s="17">
        <v>0</v>
      </c>
      <c r="AA622" s="17">
        <v>17371689</v>
      </c>
      <c r="AB622" s="17">
        <v>0</v>
      </c>
    </row>
    <row r="623" spans="1:28" x14ac:dyDescent="0.3">
      <c r="A623" s="15" t="s">
        <v>1239</v>
      </c>
      <c r="B623" s="14" t="s">
        <v>1240</v>
      </c>
      <c r="C623" s="14">
        <v>1</v>
      </c>
      <c r="D623" s="14">
        <v>0</v>
      </c>
      <c r="E623" s="17">
        <v>8717712</v>
      </c>
      <c r="F623" s="17">
        <v>0</v>
      </c>
      <c r="G623" s="17">
        <v>0</v>
      </c>
      <c r="H623" s="17">
        <v>0</v>
      </c>
      <c r="I623" s="17">
        <v>1168152</v>
      </c>
      <c r="J623" s="17">
        <v>1736131</v>
      </c>
      <c r="K623" s="17">
        <v>0</v>
      </c>
      <c r="L623" s="17">
        <v>0</v>
      </c>
      <c r="M623" s="17">
        <v>0</v>
      </c>
      <c r="N623" s="17">
        <v>0</v>
      </c>
      <c r="O623" s="17">
        <v>0</v>
      </c>
      <c r="P623" s="17">
        <v>1163427</v>
      </c>
      <c r="Q623" s="17">
        <v>139201</v>
      </c>
      <c r="R623" s="17">
        <v>238110</v>
      </c>
      <c r="S623" s="17">
        <v>9093</v>
      </c>
      <c r="T623" s="17">
        <v>3793</v>
      </c>
      <c r="U623" s="17">
        <v>36873</v>
      </c>
      <c r="V623" s="17">
        <v>11238</v>
      </c>
      <c r="W623" s="17">
        <v>0</v>
      </c>
      <c r="X623" s="17">
        <v>93754</v>
      </c>
      <c r="Y623" s="17">
        <v>0</v>
      </c>
      <c r="Z623" s="17">
        <v>0</v>
      </c>
      <c r="AA623" s="17">
        <v>13317484</v>
      </c>
      <c r="AB623" s="17">
        <v>0</v>
      </c>
    </row>
    <row r="624" spans="1:28" x14ac:dyDescent="0.3">
      <c r="A624" s="15" t="s">
        <v>1241</v>
      </c>
      <c r="B624" s="14" t="s">
        <v>1242</v>
      </c>
      <c r="C624" s="14">
        <v>1</v>
      </c>
      <c r="D624" s="14">
        <v>0</v>
      </c>
      <c r="E624" s="17">
        <v>11533638</v>
      </c>
      <c r="F624" s="17">
        <v>0</v>
      </c>
      <c r="G624" s="17">
        <v>0</v>
      </c>
      <c r="H624" s="17">
        <v>7744</v>
      </c>
      <c r="I624" s="17">
        <v>1841064</v>
      </c>
      <c r="J624" s="17">
        <v>1127291</v>
      </c>
      <c r="K624" s="17">
        <v>0</v>
      </c>
      <c r="L624" s="17">
        <v>0</v>
      </c>
      <c r="M624" s="17">
        <v>0</v>
      </c>
      <c r="N624" s="17">
        <v>0</v>
      </c>
      <c r="O624" s="17">
        <v>0</v>
      </c>
      <c r="P624" s="17">
        <v>1658936</v>
      </c>
      <c r="Q624" s="17">
        <v>282395</v>
      </c>
      <c r="R624" s="17">
        <v>62164</v>
      </c>
      <c r="S624" s="17">
        <v>30680</v>
      </c>
      <c r="T624" s="17">
        <v>12800</v>
      </c>
      <c r="U624" s="17">
        <v>122034</v>
      </c>
      <c r="V624" s="17">
        <v>33058</v>
      </c>
      <c r="W624" s="17">
        <v>0</v>
      </c>
      <c r="X624" s="17">
        <v>142596</v>
      </c>
      <c r="Y624" s="17">
        <v>0</v>
      </c>
      <c r="Z624" s="17">
        <v>0</v>
      </c>
      <c r="AA624" s="17">
        <v>16854400</v>
      </c>
      <c r="AB624" s="17">
        <v>0</v>
      </c>
    </row>
    <row r="625" spans="1:28" x14ac:dyDescent="0.3">
      <c r="A625" s="15" t="s">
        <v>1243</v>
      </c>
      <c r="B625" s="14" t="s">
        <v>1244</v>
      </c>
      <c r="C625" s="14">
        <v>1</v>
      </c>
      <c r="D625" s="14">
        <v>0</v>
      </c>
      <c r="E625" s="17">
        <v>13472552</v>
      </c>
      <c r="F625" s="17">
        <v>0</v>
      </c>
      <c r="G625" s="17">
        <v>0</v>
      </c>
      <c r="H625" s="17">
        <v>3154</v>
      </c>
      <c r="I625" s="17">
        <v>2633224</v>
      </c>
      <c r="J625" s="17">
        <v>2385930</v>
      </c>
      <c r="K625" s="17">
        <v>0</v>
      </c>
      <c r="L625" s="17">
        <v>0</v>
      </c>
      <c r="M625" s="17">
        <v>0</v>
      </c>
      <c r="N625" s="17">
        <v>0</v>
      </c>
      <c r="O625" s="17">
        <v>0</v>
      </c>
      <c r="P625" s="17">
        <v>2052506</v>
      </c>
      <c r="Q625" s="17">
        <v>518618</v>
      </c>
      <c r="R625" s="17">
        <v>121265</v>
      </c>
      <c r="S625" s="17">
        <v>26740</v>
      </c>
      <c r="T625" s="17">
        <v>11156</v>
      </c>
      <c r="U625" s="17">
        <v>103685</v>
      </c>
      <c r="V625" s="17">
        <v>33435</v>
      </c>
      <c r="W625" s="17">
        <v>0</v>
      </c>
      <c r="X625" s="17">
        <v>180086</v>
      </c>
      <c r="Y625" s="17">
        <v>19986</v>
      </c>
      <c r="Z625" s="17">
        <v>0</v>
      </c>
      <c r="AA625" s="17">
        <v>21562337</v>
      </c>
      <c r="AB625" s="17">
        <v>0</v>
      </c>
    </row>
    <row r="626" spans="1:28" x14ac:dyDescent="0.3">
      <c r="A626" s="15" t="s">
        <v>1245</v>
      </c>
      <c r="B626" s="14" t="s">
        <v>1246</v>
      </c>
      <c r="C626" s="14">
        <v>1</v>
      </c>
      <c r="D626" s="14">
        <v>0</v>
      </c>
      <c r="E626" s="17">
        <v>6075048</v>
      </c>
      <c r="F626" s="17">
        <v>0</v>
      </c>
      <c r="G626" s="17">
        <v>0</v>
      </c>
      <c r="H626" s="17">
        <v>3714</v>
      </c>
      <c r="I626" s="17">
        <v>1093565</v>
      </c>
      <c r="J626" s="17">
        <v>1729065</v>
      </c>
      <c r="K626" s="17">
        <v>0</v>
      </c>
      <c r="L626" s="17">
        <v>0</v>
      </c>
      <c r="M626" s="17">
        <v>0</v>
      </c>
      <c r="N626" s="17">
        <v>0</v>
      </c>
      <c r="O626" s="17">
        <v>0</v>
      </c>
      <c r="P626" s="17">
        <v>1302064</v>
      </c>
      <c r="Q626" s="17">
        <v>182684</v>
      </c>
      <c r="R626" s="17">
        <v>129941</v>
      </c>
      <c r="S626" s="17">
        <v>12898</v>
      </c>
      <c r="T626" s="17">
        <v>5381</v>
      </c>
      <c r="U626" s="17">
        <v>52076</v>
      </c>
      <c r="V626" s="17">
        <v>16732</v>
      </c>
      <c r="W626" s="17">
        <v>0</v>
      </c>
      <c r="X626" s="17">
        <v>370597</v>
      </c>
      <c r="Y626" s="17">
        <v>0</v>
      </c>
      <c r="Z626" s="17">
        <v>0</v>
      </c>
      <c r="AA626" s="17">
        <v>10973765</v>
      </c>
      <c r="AB626" s="17">
        <v>0</v>
      </c>
    </row>
    <row r="627" spans="1:28" x14ac:dyDescent="0.3">
      <c r="A627" s="15" t="s">
        <v>1247</v>
      </c>
      <c r="B627" s="14" t="s">
        <v>1248</v>
      </c>
      <c r="C627" s="14">
        <v>1</v>
      </c>
      <c r="D627" s="14">
        <v>0</v>
      </c>
      <c r="E627" s="17">
        <v>12524582</v>
      </c>
      <c r="F627" s="17">
        <v>0</v>
      </c>
      <c r="G627" s="17">
        <v>400577</v>
      </c>
      <c r="H627" s="17">
        <v>0</v>
      </c>
      <c r="I627" s="17">
        <v>1075819</v>
      </c>
      <c r="J627" s="17">
        <v>1815357</v>
      </c>
      <c r="K627" s="17">
        <v>0</v>
      </c>
      <c r="L627" s="17">
        <v>0</v>
      </c>
      <c r="M627" s="17">
        <v>0</v>
      </c>
      <c r="N627" s="17">
        <v>0</v>
      </c>
      <c r="O627" s="17">
        <v>0</v>
      </c>
      <c r="P627" s="17">
        <v>1270865</v>
      </c>
      <c r="Q627" s="17">
        <v>338849</v>
      </c>
      <c r="R627" s="17">
        <v>69585</v>
      </c>
      <c r="S627" s="17">
        <v>14591</v>
      </c>
      <c r="T627" s="17">
        <v>6087</v>
      </c>
      <c r="U627" s="17">
        <v>53392</v>
      </c>
      <c r="V627" s="17">
        <v>17796</v>
      </c>
      <c r="W627" s="17">
        <v>0</v>
      </c>
      <c r="X627" s="17">
        <v>858386</v>
      </c>
      <c r="Y627" s="17">
        <v>1960</v>
      </c>
      <c r="Z627" s="17">
        <v>0</v>
      </c>
      <c r="AA627" s="17">
        <v>18447846</v>
      </c>
      <c r="AB627" s="17">
        <v>0</v>
      </c>
    </row>
    <row r="628" spans="1:28" x14ac:dyDescent="0.3">
      <c r="A628" s="15" t="s">
        <v>1249</v>
      </c>
      <c r="B628" s="14" t="s">
        <v>1250</v>
      </c>
      <c r="C628" s="14">
        <v>1</v>
      </c>
      <c r="D628" s="14">
        <v>0</v>
      </c>
      <c r="E628" s="17">
        <v>8208125</v>
      </c>
      <c r="F628" s="17">
        <v>0</v>
      </c>
      <c r="G628" s="17">
        <v>0</v>
      </c>
      <c r="H628" s="17">
        <v>0</v>
      </c>
      <c r="I628" s="17">
        <v>1295366</v>
      </c>
      <c r="J628" s="17">
        <v>1632753</v>
      </c>
      <c r="K628" s="17">
        <v>0</v>
      </c>
      <c r="L628" s="17">
        <v>0</v>
      </c>
      <c r="M628" s="17">
        <v>0</v>
      </c>
      <c r="N628" s="17">
        <v>0</v>
      </c>
      <c r="O628" s="17">
        <v>0</v>
      </c>
      <c r="P628" s="17">
        <v>1500094</v>
      </c>
      <c r="Q628" s="17">
        <v>169145</v>
      </c>
      <c r="R628" s="17">
        <v>106027</v>
      </c>
      <c r="S628" s="17">
        <v>14936</v>
      </c>
      <c r="T628" s="17">
        <v>6231</v>
      </c>
      <c r="U628" s="17">
        <v>58775</v>
      </c>
      <c r="V628" s="17">
        <v>18627</v>
      </c>
      <c r="W628" s="17">
        <v>0</v>
      </c>
      <c r="X628" s="17">
        <v>169080</v>
      </c>
      <c r="Y628" s="17">
        <v>0</v>
      </c>
      <c r="Z628" s="17">
        <v>0</v>
      </c>
      <c r="AA628" s="17">
        <v>13179159</v>
      </c>
      <c r="AB628" s="17">
        <v>0</v>
      </c>
    </row>
    <row r="629" spans="1:28" x14ac:dyDescent="0.3">
      <c r="A629" s="15" t="s">
        <v>1251</v>
      </c>
      <c r="B629" s="14" t="s">
        <v>1252</v>
      </c>
      <c r="C629" s="14">
        <v>1</v>
      </c>
      <c r="D629" s="14">
        <v>0</v>
      </c>
      <c r="E629" s="17">
        <v>13284577</v>
      </c>
      <c r="F629" s="17">
        <v>0</v>
      </c>
      <c r="G629" s="17">
        <v>0</v>
      </c>
      <c r="H629" s="17">
        <v>0</v>
      </c>
      <c r="I629" s="17">
        <v>1520513</v>
      </c>
      <c r="J629" s="17">
        <v>3330766</v>
      </c>
      <c r="K629" s="17">
        <v>182766</v>
      </c>
      <c r="L629" s="17">
        <v>0</v>
      </c>
      <c r="M629" s="17">
        <v>0</v>
      </c>
      <c r="N629" s="17">
        <v>0</v>
      </c>
      <c r="O629" s="17">
        <v>0</v>
      </c>
      <c r="P629" s="17">
        <v>1758363</v>
      </c>
      <c r="Q629" s="17">
        <v>564049</v>
      </c>
      <c r="R629" s="17">
        <v>99636</v>
      </c>
      <c r="S629" s="17">
        <v>12602</v>
      </c>
      <c r="T629" s="17">
        <v>6831</v>
      </c>
      <c r="U629" s="17">
        <v>64600</v>
      </c>
      <c r="V629" s="17">
        <v>18172</v>
      </c>
      <c r="W629" s="17">
        <v>0</v>
      </c>
      <c r="X629" s="17">
        <v>609588</v>
      </c>
      <c r="Y629" s="17">
        <v>0</v>
      </c>
      <c r="Z629" s="17">
        <v>0</v>
      </c>
      <c r="AA629" s="17">
        <v>21452463</v>
      </c>
      <c r="AB629" s="17">
        <v>0</v>
      </c>
    </row>
    <row r="630" spans="1:28" x14ac:dyDescent="0.3">
      <c r="A630" s="15" t="s">
        <v>1253</v>
      </c>
      <c r="B630" s="14" t="s">
        <v>1254</v>
      </c>
      <c r="C630" s="14">
        <v>1</v>
      </c>
      <c r="D630" s="14">
        <v>0</v>
      </c>
      <c r="E630" s="17">
        <v>10991754</v>
      </c>
      <c r="F630" s="17">
        <v>0</v>
      </c>
      <c r="G630" s="17">
        <v>0</v>
      </c>
      <c r="H630" s="17">
        <v>0</v>
      </c>
      <c r="I630" s="17">
        <v>1139114</v>
      </c>
      <c r="J630" s="17">
        <v>2621317</v>
      </c>
      <c r="K630" s="17">
        <v>0</v>
      </c>
      <c r="L630" s="17">
        <v>0</v>
      </c>
      <c r="M630" s="17">
        <v>0</v>
      </c>
      <c r="N630" s="17">
        <v>0</v>
      </c>
      <c r="O630" s="17">
        <v>0</v>
      </c>
      <c r="P630" s="17">
        <v>1344414</v>
      </c>
      <c r="Q630" s="17">
        <v>0</v>
      </c>
      <c r="R630" s="17">
        <v>0</v>
      </c>
      <c r="S630" s="17">
        <v>11984</v>
      </c>
      <c r="T630" s="17">
        <v>5000</v>
      </c>
      <c r="U630" s="17">
        <v>46367</v>
      </c>
      <c r="V630" s="17">
        <v>15121</v>
      </c>
      <c r="W630" s="17">
        <v>0</v>
      </c>
      <c r="X630" s="17">
        <v>479828</v>
      </c>
      <c r="Y630" s="17">
        <v>0</v>
      </c>
      <c r="Z630" s="17">
        <v>0</v>
      </c>
      <c r="AA630" s="17">
        <v>16654899</v>
      </c>
      <c r="AB630" s="17">
        <v>0</v>
      </c>
    </row>
    <row r="631" spans="1:28" x14ac:dyDescent="0.3">
      <c r="A631" s="15" t="s">
        <v>1255</v>
      </c>
      <c r="B631" s="14" t="s">
        <v>1256</v>
      </c>
      <c r="C631" s="14">
        <v>1</v>
      </c>
      <c r="D631" s="14">
        <v>0</v>
      </c>
      <c r="E631" s="17">
        <v>4255147</v>
      </c>
      <c r="F631" s="17">
        <v>0</v>
      </c>
      <c r="G631" s="17">
        <v>100000</v>
      </c>
      <c r="H631" s="17">
        <v>3914</v>
      </c>
      <c r="I631" s="17">
        <v>1229424</v>
      </c>
      <c r="J631" s="17">
        <v>711118</v>
      </c>
      <c r="K631" s="17">
        <v>0</v>
      </c>
      <c r="L631" s="17">
        <v>0</v>
      </c>
      <c r="M631" s="17">
        <v>0</v>
      </c>
      <c r="N631" s="17">
        <v>0</v>
      </c>
      <c r="O631" s="17">
        <v>0</v>
      </c>
      <c r="P631" s="17">
        <v>1674292</v>
      </c>
      <c r="Q631" s="17">
        <v>32330</v>
      </c>
      <c r="R631" s="17">
        <v>164095</v>
      </c>
      <c r="S631" s="17">
        <v>50723</v>
      </c>
      <c r="T631" s="17">
        <v>17219</v>
      </c>
      <c r="U631" s="17">
        <v>179760</v>
      </c>
      <c r="V631" s="17">
        <v>11718</v>
      </c>
      <c r="W631" s="17">
        <v>0</v>
      </c>
      <c r="X631" s="17">
        <v>0</v>
      </c>
      <c r="Y631" s="17">
        <v>424</v>
      </c>
      <c r="Z631" s="17">
        <v>0</v>
      </c>
      <c r="AA631" s="17">
        <v>8430164</v>
      </c>
      <c r="AB631" s="17">
        <v>0</v>
      </c>
    </row>
    <row r="632" spans="1:28" x14ac:dyDescent="0.3">
      <c r="A632" s="15" t="s">
        <v>1257</v>
      </c>
      <c r="B632" s="14" t="s">
        <v>1258</v>
      </c>
      <c r="C632" s="14">
        <v>1</v>
      </c>
      <c r="D632" s="14">
        <v>0</v>
      </c>
      <c r="E632" s="17">
        <v>4915622</v>
      </c>
      <c r="F632" s="17">
        <v>0</v>
      </c>
      <c r="G632" s="17">
        <v>0</v>
      </c>
      <c r="H632" s="17">
        <v>0</v>
      </c>
      <c r="I632" s="17">
        <v>561230</v>
      </c>
      <c r="J632" s="17">
        <v>537326</v>
      </c>
      <c r="K632" s="17">
        <v>0</v>
      </c>
      <c r="L632" s="17">
        <v>0</v>
      </c>
      <c r="M632" s="17">
        <v>0</v>
      </c>
      <c r="N632" s="17">
        <v>0</v>
      </c>
      <c r="O632" s="17">
        <v>0</v>
      </c>
      <c r="P632" s="17">
        <v>1151228</v>
      </c>
      <c r="Q632" s="17">
        <v>142721</v>
      </c>
      <c r="R632" s="17">
        <v>210732</v>
      </c>
      <c r="S632" s="17">
        <v>8172</v>
      </c>
      <c r="T632" s="17">
        <v>26981</v>
      </c>
      <c r="U632" s="17">
        <v>233280</v>
      </c>
      <c r="V632" s="17">
        <v>0</v>
      </c>
      <c r="W632" s="17">
        <v>0</v>
      </c>
      <c r="X632" s="17">
        <v>360000</v>
      </c>
      <c r="Y632" s="17">
        <v>0</v>
      </c>
      <c r="Z632" s="17">
        <v>0</v>
      </c>
      <c r="AA632" s="17">
        <v>8147292</v>
      </c>
      <c r="AB632" s="17">
        <v>0</v>
      </c>
    </row>
    <row r="633" spans="1:28" x14ac:dyDescent="0.3">
      <c r="A633" s="15" t="s">
        <v>1259</v>
      </c>
      <c r="B633" s="14" t="s">
        <v>1260</v>
      </c>
      <c r="C633" s="14">
        <v>1</v>
      </c>
      <c r="D633" s="14">
        <v>0</v>
      </c>
      <c r="E633" s="17">
        <v>2670900</v>
      </c>
      <c r="F633" s="17">
        <v>0</v>
      </c>
      <c r="G633" s="17">
        <v>100000</v>
      </c>
      <c r="H633" s="17">
        <v>495</v>
      </c>
      <c r="I633" s="17">
        <v>808123</v>
      </c>
      <c r="J633" s="17">
        <v>1463762</v>
      </c>
      <c r="K633" s="17">
        <v>0</v>
      </c>
      <c r="L633" s="17">
        <v>0</v>
      </c>
      <c r="M633" s="17">
        <v>0</v>
      </c>
      <c r="N633" s="17">
        <v>0</v>
      </c>
      <c r="O633" s="17">
        <v>0</v>
      </c>
      <c r="P633" s="17">
        <v>695316</v>
      </c>
      <c r="Q633" s="17">
        <v>88286</v>
      </c>
      <c r="R633" s="17">
        <v>83520</v>
      </c>
      <c r="S633" s="17">
        <v>23070</v>
      </c>
      <c r="T633" s="17">
        <v>9625</v>
      </c>
      <c r="U633" s="17">
        <v>93200</v>
      </c>
      <c r="V633" s="17">
        <v>11889</v>
      </c>
      <c r="W633" s="17">
        <v>0</v>
      </c>
      <c r="X633" s="17">
        <v>194400</v>
      </c>
      <c r="Y633" s="17">
        <v>3952</v>
      </c>
      <c r="Z633" s="17">
        <v>0</v>
      </c>
      <c r="AA633" s="17">
        <v>6246538</v>
      </c>
      <c r="AB633" s="17">
        <v>0</v>
      </c>
    </row>
    <row r="634" spans="1:28" x14ac:dyDescent="0.3">
      <c r="A634" s="15" t="s">
        <v>1261</v>
      </c>
      <c r="B634" s="14" t="s">
        <v>1262</v>
      </c>
      <c r="C634" s="14">
        <v>1</v>
      </c>
      <c r="D634" s="14">
        <v>1</v>
      </c>
      <c r="E634" s="17">
        <v>4887282</v>
      </c>
      <c r="F634" s="17">
        <v>0</v>
      </c>
      <c r="G634" s="17">
        <v>349156</v>
      </c>
      <c r="H634" s="17">
        <v>0</v>
      </c>
      <c r="I634" s="17">
        <v>672766</v>
      </c>
      <c r="J634" s="17">
        <v>236914</v>
      </c>
      <c r="K634" s="17">
        <v>0</v>
      </c>
      <c r="L634" s="17">
        <v>0</v>
      </c>
      <c r="M634" s="17">
        <v>0</v>
      </c>
      <c r="N634" s="17">
        <v>0</v>
      </c>
      <c r="O634" s="17">
        <v>0</v>
      </c>
      <c r="P634" s="17">
        <v>872638</v>
      </c>
      <c r="Q634" s="17">
        <v>101715</v>
      </c>
      <c r="R634" s="17">
        <v>99919</v>
      </c>
      <c r="S634" s="17">
        <v>35189</v>
      </c>
      <c r="T634" s="17">
        <v>10741</v>
      </c>
      <c r="U634" s="17">
        <v>133509</v>
      </c>
      <c r="V634" s="17">
        <v>1308</v>
      </c>
      <c r="W634" s="17">
        <v>0</v>
      </c>
      <c r="X634" s="17">
        <v>183600</v>
      </c>
      <c r="Y634" s="17">
        <v>0</v>
      </c>
      <c r="Z634" s="17">
        <v>0</v>
      </c>
      <c r="AA634" s="17">
        <v>7584737</v>
      </c>
      <c r="AB634" s="17">
        <v>0</v>
      </c>
    </row>
    <row r="635" spans="1:28" x14ac:dyDescent="0.3">
      <c r="A635" s="15" t="s">
        <v>1263</v>
      </c>
      <c r="B635" s="14" t="s">
        <v>1264</v>
      </c>
      <c r="C635" s="14">
        <v>1</v>
      </c>
      <c r="D635" s="14">
        <v>0</v>
      </c>
      <c r="E635" s="17">
        <v>5472885</v>
      </c>
      <c r="F635" s="17">
        <v>0</v>
      </c>
      <c r="G635" s="17">
        <v>323759</v>
      </c>
      <c r="H635" s="17">
        <v>0</v>
      </c>
      <c r="I635" s="17">
        <v>535123</v>
      </c>
      <c r="J635" s="17">
        <v>1764880</v>
      </c>
      <c r="K635" s="17">
        <v>0</v>
      </c>
      <c r="L635" s="17">
        <v>0</v>
      </c>
      <c r="M635" s="17">
        <v>0</v>
      </c>
      <c r="N635" s="17">
        <v>0</v>
      </c>
      <c r="O635" s="17">
        <v>0</v>
      </c>
      <c r="P635" s="17">
        <v>1261924</v>
      </c>
      <c r="Q635" s="17">
        <v>19048</v>
      </c>
      <c r="R635" s="17">
        <v>112850</v>
      </c>
      <c r="S635" s="17">
        <v>51532</v>
      </c>
      <c r="T635" s="17">
        <v>20362</v>
      </c>
      <c r="U635" s="17">
        <v>191410</v>
      </c>
      <c r="V635" s="17">
        <v>20147</v>
      </c>
      <c r="W635" s="17">
        <v>0</v>
      </c>
      <c r="X635" s="17">
        <v>405000</v>
      </c>
      <c r="Y635" s="17">
        <v>0</v>
      </c>
      <c r="Z635" s="17">
        <v>0</v>
      </c>
      <c r="AA635" s="17">
        <v>10178920</v>
      </c>
      <c r="AB635" s="17">
        <v>0</v>
      </c>
    </row>
    <row r="636" spans="1:28" x14ac:dyDescent="0.3">
      <c r="A636" s="15" t="s">
        <v>1265</v>
      </c>
      <c r="B636" s="14" t="s">
        <v>1266</v>
      </c>
      <c r="C636" s="14">
        <v>1</v>
      </c>
      <c r="D636" s="14">
        <v>0</v>
      </c>
      <c r="E636" s="17">
        <v>1778610</v>
      </c>
      <c r="F636" s="17">
        <v>0</v>
      </c>
      <c r="G636" s="17">
        <v>100000</v>
      </c>
      <c r="H636" s="17">
        <v>0</v>
      </c>
      <c r="I636" s="17">
        <v>238981</v>
      </c>
      <c r="J636" s="17">
        <v>304006</v>
      </c>
      <c r="K636" s="17">
        <v>0</v>
      </c>
      <c r="L636" s="17">
        <v>0</v>
      </c>
      <c r="M636" s="17">
        <v>0</v>
      </c>
      <c r="N636" s="17">
        <v>0</v>
      </c>
      <c r="O636" s="17">
        <v>0</v>
      </c>
      <c r="P636" s="17">
        <v>665499</v>
      </c>
      <c r="Q636" s="17">
        <v>69042</v>
      </c>
      <c r="R636" s="17">
        <v>119448</v>
      </c>
      <c r="S636" s="17">
        <v>17198</v>
      </c>
      <c r="T636" s="17">
        <v>4224</v>
      </c>
      <c r="U636" s="17">
        <v>72522</v>
      </c>
      <c r="V636" s="17">
        <v>6529</v>
      </c>
      <c r="W636" s="17">
        <v>0</v>
      </c>
      <c r="X636" s="17">
        <v>207900</v>
      </c>
      <c r="Y636" s="17">
        <v>7468</v>
      </c>
      <c r="Z636" s="17">
        <v>0</v>
      </c>
      <c r="AA636" s="17">
        <v>3591427</v>
      </c>
      <c r="AB636" s="17">
        <v>0</v>
      </c>
    </row>
    <row r="637" spans="1:28" x14ac:dyDescent="0.3">
      <c r="A637" s="15" t="s">
        <v>1267</v>
      </c>
      <c r="B637" s="14" t="s">
        <v>1268</v>
      </c>
      <c r="C637" s="14">
        <v>1</v>
      </c>
      <c r="D637" s="14">
        <v>0</v>
      </c>
      <c r="E637" s="17">
        <v>1171940</v>
      </c>
      <c r="F637" s="17">
        <v>0</v>
      </c>
      <c r="G637" s="17">
        <v>0</v>
      </c>
      <c r="H637" s="17">
        <v>0</v>
      </c>
      <c r="I637" s="17">
        <v>54075</v>
      </c>
      <c r="J637" s="17">
        <v>177323</v>
      </c>
      <c r="K637" s="17">
        <v>0</v>
      </c>
      <c r="L637" s="17">
        <v>0</v>
      </c>
      <c r="M637" s="17">
        <v>0</v>
      </c>
      <c r="N637" s="17">
        <v>0</v>
      </c>
      <c r="O637" s="17">
        <v>0</v>
      </c>
      <c r="P637" s="17">
        <v>731396</v>
      </c>
      <c r="Q637" s="17">
        <v>45277</v>
      </c>
      <c r="R637" s="17">
        <v>14579</v>
      </c>
      <c r="S637" s="17">
        <v>29541</v>
      </c>
      <c r="T637" s="17">
        <v>12325</v>
      </c>
      <c r="U637" s="17">
        <v>104792</v>
      </c>
      <c r="V637" s="17">
        <v>0</v>
      </c>
      <c r="W637" s="17">
        <v>0</v>
      </c>
      <c r="X637" s="17">
        <v>0</v>
      </c>
      <c r="Y637" s="17">
        <v>9362</v>
      </c>
      <c r="Z637" s="17">
        <v>0</v>
      </c>
      <c r="AA637" s="17">
        <v>2350610</v>
      </c>
      <c r="AB637" s="17">
        <v>0</v>
      </c>
    </row>
    <row r="638" spans="1:28" x14ac:dyDescent="0.3">
      <c r="A638" s="15" t="s">
        <v>1269</v>
      </c>
      <c r="B638" s="14" t="s">
        <v>1270</v>
      </c>
      <c r="C638" s="14">
        <v>1</v>
      </c>
      <c r="D638" s="14">
        <v>0</v>
      </c>
      <c r="E638" s="17">
        <v>7931387</v>
      </c>
      <c r="F638" s="17">
        <v>0</v>
      </c>
      <c r="G638" s="17">
        <v>0</v>
      </c>
      <c r="H638" s="17">
        <v>0</v>
      </c>
      <c r="I638" s="17">
        <v>1733268</v>
      </c>
      <c r="J638" s="17">
        <v>3050798</v>
      </c>
      <c r="K638" s="17">
        <v>0</v>
      </c>
      <c r="L638" s="17">
        <v>0</v>
      </c>
      <c r="M638" s="17">
        <v>0</v>
      </c>
      <c r="N638" s="17">
        <v>0</v>
      </c>
      <c r="O638" s="17">
        <v>0</v>
      </c>
      <c r="P638" s="17">
        <v>1342254</v>
      </c>
      <c r="Q638" s="17">
        <v>189526</v>
      </c>
      <c r="R638" s="17">
        <v>103342</v>
      </c>
      <c r="S638" s="17">
        <v>54168</v>
      </c>
      <c r="T638" s="17">
        <v>10353</v>
      </c>
      <c r="U638" s="17">
        <v>166479</v>
      </c>
      <c r="V638" s="17">
        <v>38941</v>
      </c>
      <c r="W638" s="17">
        <v>0</v>
      </c>
      <c r="X638" s="17">
        <v>439235</v>
      </c>
      <c r="Y638" s="17">
        <v>0</v>
      </c>
      <c r="Z638" s="17">
        <v>0</v>
      </c>
      <c r="AA638" s="17">
        <v>15059751</v>
      </c>
      <c r="AB638" s="17">
        <v>0</v>
      </c>
    </row>
    <row r="639" spans="1:28" x14ac:dyDescent="0.3">
      <c r="A639" s="15" t="s">
        <v>1271</v>
      </c>
      <c r="B639" s="14" t="s">
        <v>1272</v>
      </c>
      <c r="C639" s="14">
        <v>1</v>
      </c>
      <c r="D639" s="14">
        <v>0</v>
      </c>
      <c r="E639" s="17">
        <v>2099529</v>
      </c>
      <c r="F639" s="17">
        <v>0</v>
      </c>
      <c r="G639" s="17">
        <v>0</v>
      </c>
      <c r="H639" s="17">
        <v>0</v>
      </c>
      <c r="I639" s="17">
        <v>408263</v>
      </c>
      <c r="J639" s="17">
        <v>795385</v>
      </c>
      <c r="K639" s="17">
        <v>0</v>
      </c>
      <c r="L639" s="17">
        <v>0</v>
      </c>
      <c r="M639" s="17">
        <v>0</v>
      </c>
      <c r="N639" s="17">
        <v>0</v>
      </c>
      <c r="O639" s="17">
        <v>0</v>
      </c>
      <c r="P639" s="17">
        <v>612036</v>
      </c>
      <c r="Q639" s="17">
        <v>132526</v>
      </c>
      <c r="R639" s="17">
        <v>46737</v>
      </c>
      <c r="S639" s="17">
        <v>27054</v>
      </c>
      <c r="T639" s="17">
        <v>11287</v>
      </c>
      <c r="U639" s="17">
        <v>108811</v>
      </c>
      <c r="V639" s="17">
        <v>5376</v>
      </c>
      <c r="W639" s="17">
        <v>0</v>
      </c>
      <c r="X639" s="17">
        <v>0</v>
      </c>
      <c r="Y639" s="17">
        <v>6999</v>
      </c>
      <c r="Z639" s="17">
        <v>0</v>
      </c>
      <c r="AA639" s="17">
        <v>4254003</v>
      </c>
      <c r="AB639" s="17">
        <v>0</v>
      </c>
    </row>
    <row r="640" spans="1:28" x14ac:dyDescent="0.3">
      <c r="A640" s="15" t="s">
        <v>1273</v>
      </c>
      <c r="B640" s="14" t="s">
        <v>1274</v>
      </c>
      <c r="C640" s="14">
        <v>1</v>
      </c>
      <c r="D640" s="14">
        <v>0</v>
      </c>
      <c r="E640" s="17">
        <v>3166537</v>
      </c>
      <c r="F640" s="17">
        <v>0</v>
      </c>
      <c r="G640" s="17">
        <v>100000</v>
      </c>
      <c r="H640" s="17">
        <v>0</v>
      </c>
      <c r="I640" s="17">
        <v>400884</v>
      </c>
      <c r="J640" s="17">
        <v>956404</v>
      </c>
      <c r="K640" s="17">
        <v>0</v>
      </c>
      <c r="L640" s="17">
        <v>0</v>
      </c>
      <c r="M640" s="17">
        <v>0</v>
      </c>
      <c r="N640" s="17">
        <v>0</v>
      </c>
      <c r="O640" s="17">
        <v>0</v>
      </c>
      <c r="P640" s="17">
        <v>778630</v>
      </c>
      <c r="Q640" s="17">
        <v>65045</v>
      </c>
      <c r="R640" s="17">
        <v>177815</v>
      </c>
      <c r="S640" s="17">
        <v>32672</v>
      </c>
      <c r="T640" s="17">
        <v>13631</v>
      </c>
      <c r="U640" s="17">
        <v>93026</v>
      </c>
      <c r="V640" s="17">
        <v>20479</v>
      </c>
      <c r="W640" s="17">
        <v>0</v>
      </c>
      <c r="X640" s="17">
        <v>221400</v>
      </c>
      <c r="Y640" s="17">
        <v>11221</v>
      </c>
      <c r="Z640" s="17">
        <v>0</v>
      </c>
      <c r="AA640" s="17">
        <v>6037744</v>
      </c>
      <c r="AB640" s="17">
        <v>0</v>
      </c>
    </row>
    <row r="641" spans="1:28" x14ac:dyDescent="0.3">
      <c r="A641" s="15" t="s">
        <v>1275</v>
      </c>
      <c r="B641" s="14" t="s">
        <v>1276</v>
      </c>
      <c r="C641" s="14">
        <v>1</v>
      </c>
      <c r="D641" s="14">
        <v>0</v>
      </c>
      <c r="E641" s="17">
        <v>3546117</v>
      </c>
      <c r="F641" s="17">
        <v>0</v>
      </c>
      <c r="G641" s="17">
        <v>129492</v>
      </c>
      <c r="H641" s="17">
        <v>0</v>
      </c>
      <c r="I641" s="17">
        <v>341554</v>
      </c>
      <c r="J641" s="17">
        <v>416312</v>
      </c>
      <c r="K641" s="17">
        <v>0</v>
      </c>
      <c r="L641" s="17">
        <v>0</v>
      </c>
      <c r="M641" s="17">
        <v>0</v>
      </c>
      <c r="N641" s="17">
        <v>0</v>
      </c>
      <c r="O641" s="17">
        <v>0</v>
      </c>
      <c r="P641" s="17">
        <v>1211211</v>
      </c>
      <c r="Q641" s="17">
        <v>30976</v>
      </c>
      <c r="R641" s="17">
        <v>114096</v>
      </c>
      <c r="S641" s="17">
        <v>24523</v>
      </c>
      <c r="T641" s="17">
        <v>10231</v>
      </c>
      <c r="U641" s="17">
        <v>96288</v>
      </c>
      <c r="V641" s="17">
        <v>4965</v>
      </c>
      <c r="W641" s="17">
        <v>0</v>
      </c>
      <c r="X641" s="17">
        <v>172800</v>
      </c>
      <c r="Y641" s="17">
        <v>0</v>
      </c>
      <c r="Z641" s="17">
        <v>0</v>
      </c>
      <c r="AA641" s="17">
        <v>6098565</v>
      </c>
      <c r="AB641" s="17">
        <v>0</v>
      </c>
    </row>
    <row r="642" spans="1:28" x14ac:dyDescent="0.3">
      <c r="A642" s="15" t="s">
        <v>1277</v>
      </c>
      <c r="B642" s="14" t="s">
        <v>1278</v>
      </c>
      <c r="C642" s="14">
        <v>1</v>
      </c>
      <c r="D642" s="14">
        <v>0</v>
      </c>
      <c r="E642" s="17">
        <v>4644706</v>
      </c>
      <c r="F642" s="17">
        <v>0</v>
      </c>
      <c r="G642" s="17">
        <v>193387</v>
      </c>
      <c r="H642" s="17">
        <v>0</v>
      </c>
      <c r="I642" s="17">
        <v>502394</v>
      </c>
      <c r="J642" s="17">
        <v>1036745</v>
      </c>
      <c r="K642" s="17">
        <v>0</v>
      </c>
      <c r="L642" s="17">
        <v>0</v>
      </c>
      <c r="M642" s="17">
        <v>0</v>
      </c>
      <c r="N642" s="17">
        <v>0</v>
      </c>
      <c r="O642" s="17">
        <v>0</v>
      </c>
      <c r="P642" s="17">
        <v>630181</v>
      </c>
      <c r="Q642" s="17">
        <v>204702</v>
      </c>
      <c r="R642" s="17">
        <v>201299</v>
      </c>
      <c r="S642" s="17">
        <v>34859</v>
      </c>
      <c r="T642" s="17">
        <v>14543</v>
      </c>
      <c r="U642" s="17">
        <v>136189</v>
      </c>
      <c r="V642" s="17">
        <v>21287</v>
      </c>
      <c r="W642" s="17">
        <v>0</v>
      </c>
      <c r="X642" s="17">
        <v>280800</v>
      </c>
      <c r="Y642" s="17">
        <v>0</v>
      </c>
      <c r="Z642" s="17">
        <v>0</v>
      </c>
      <c r="AA642" s="17">
        <v>7901092</v>
      </c>
      <c r="AB642" s="17">
        <v>0</v>
      </c>
    </row>
    <row r="643" spans="1:28" x14ac:dyDescent="0.3">
      <c r="A643" s="15" t="s">
        <v>1279</v>
      </c>
      <c r="B643" s="14" t="s">
        <v>1280</v>
      </c>
      <c r="C643" s="14">
        <v>1</v>
      </c>
      <c r="D643" s="14">
        <v>0</v>
      </c>
      <c r="E643" s="17">
        <v>2548824</v>
      </c>
      <c r="F643" s="17">
        <v>0</v>
      </c>
      <c r="G643" s="17">
        <v>0</v>
      </c>
      <c r="H643" s="17">
        <v>0</v>
      </c>
      <c r="I643" s="17">
        <v>223890</v>
      </c>
      <c r="J643" s="17">
        <v>1202969</v>
      </c>
      <c r="K643" s="17">
        <v>0</v>
      </c>
      <c r="L643" s="17">
        <v>0</v>
      </c>
      <c r="M643" s="17">
        <v>0</v>
      </c>
      <c r="N643" s="17">
        <v>0</v>
      </c>
      <c r="O643" s="17">
        <v>0</v>
      </c>
      <c r="P643" s="17">
        <v>818765</v>
      </c>
      <c r="Q643" s="17">
        <v>106311</v>
      </c>
      <c r="R643" s="17">
        <v>50121</v>
      </c>
      <c r="S643" s="17">
        <v>30470</v>
      </c>
      <c r="T643" s="17">
        <v>12712</v>
      </c>
      <c r="U643" s="17">
        <v>118714</v>
      </c>
      <c r="V643" s="17">
        <v>13537</v>
      </c>
      <c r="W643" s="17">
        <v>0</v>
      </c>
      <c r="X643" s="17">
        <v>216000</v>
      </c>
      <c r="Y643" s="17">
        <v>6878</v>
      </c>
      <c r="Z643" s="17">
        <v>0</v>
      </c>
      <c r="AA643" s="17">
        <v>5349191</v>
      </c>
      <c r="AB643" s="17">
        <v>0</v>
      </c>
    </row>
    <row r="644" spans="1:28" x14ac:dyDescent="0.3">
      <c r="A644" s="15" t="s">
        <v>1281</v>
      </c>
      <c r="B644" s="14" t="s">
        <v>1282</v>
      </c>
      <c r="C644" s="14">
        <v>0</v>
      </c>
      <c r="D644" s="14">
        <v>0</v>
      </c>
      <c r="E644" s="17">
        <v>3951476</v>
      </c>
      <c r="F644" s="17">
        <v>0</v>
      </c>
      <c r="G644" s="17">
        <v>0</v>
      </c>
      <c r="H644" s="17">
        <v>0</v>
      </c>
      <c r="I644" s="17">
        <v>261310</v>
      </c>
      <c r="J644" s="17">
        <v>20720</v>
      </c>
      <c r="K644" s="17">
        <v>1249</v>
      </c>
      <c r="L644" s="17">
        <v>0</v>
      </c>
      <c r="M644" s="17">
        <v>0</v>
      </c>
      <c r="N644" s="17">
        <v>0</v>
      </c>
      <c r="O644" s="17">
        <v>0</v>
      </c>
      <c r="P644" s="17">
        <v>667287</v>
      </c>
      <c r="Q644" s="17">
        <v>108657</v>
      </c>
      <c r="R644" s="17">
        <v>75135</v>
      </c>
      <c r="S644" s="17">
        <v>40701</v>
      </c>
      <c r="T644" s="17">
        <v>16981</v>
      </c>
      <c r="U644" s="17">
        <v>119879</v>
      </c>
      <c r="V644" s="17">
        <v>0</v>
      </c>
      <c r="W644" s="17">
        <v>0</v>
      </c>
      <c r="X644" s="17">
        <v>393733</v>
      </c>
      <c r="Y644" s="17">
        <v>615</v>
      </c>
      <c r="Z644" s="17">
        <v>0</v>
      </c>
      <c r="AA644" s="17">
        <v>5657743</v>
      </c>
      <c r="AB644" s="17">
        <v>0</v>
      </c>
    </row>
    <row r="645" spans="1:28" x14ac:dyDescent="0.3">
      <c r="A645" s="15" t="s">
        <v>1283</v>
      </c>
      <c r="B645" s="14" t="s">
        <v>1284</v>
      </c>
      <c r="C645" s="14">
        <v>1</v>
      </c>
      <c r="D645" s="14">
        <v>0</v>
      </c>
      <c r="E645" s="17">
        <v>2388056</v>
      </c>
      <c r="F645" s="17">
        <v>0</v>
      </c>
      <c r="G645" s="17">
        <v>167166</v>
      </c>
      <c r="H645" s="17">
        <v>0</v>
      </c>
      <c r="I645" s="17">
        <v>583638</v>
      </c>
      <c r="J645" s="17">
        <v>291563</v>
      </c>
      <c r="K645" s="17">
        <v>0</v>
      </c>
      <c r="L645" s="17">
        <v>0</v>
      </c>
      <c r="M645" s="17">
        <v>0</v>
      </c>
      <c r="N645" s="17">
        <v>0</v>
      </c>
      <c r="O645" s="17">
        <v>0</v>
      </c>
      <c r="P645" s="17">
        <v>279387</v>
      </c>
      <c r="Q645" s="17">
        <v>126522</v>
      </c>
      <c r="R645" s="17">
        <v>99374</v>
      </c>
      <c r="S645" s="17">
        <v>16988</v>
      </c>
      <c r="T645" s="17">
        <v>7087</v>
      </c>
      <c r="U645" s="17">
        <v>69726</v>
      </c>
      <c r="V645" s="17">
        <v>4748</v>
      </c>
      <c r="W645" s="17">
        <v>0</v>
      </c>
      <c r="X645" s="17">
        <v>259267</v>
      </c>
      <c r="Y645" s="17">
        <v>0</v>
      </c>
      <c r="Z645" s="17">
        <v>0</v>
      </c>
      <c r="AA645" s="17">
        <v>4293522</v>
      </c>
      <c r="AB645" s="17">
        <v>0</v>
      </c>
    </row>
    <row r="646" spans="1:28" x14ac:dyDescent="0.3">
      <c r="A646" s="15" t="s">
        <v>1285</v>
      </c>
      <c r="B646" s="14" t="s">
        <v>1286</v>
      </c>
      <c r="C646" s="14">
        <v>1</v>
      </c>
      <c r="D646" s="14">
        <v>0</v>
      </c>
      <c r="E646" s="17">
        <v>3361966</v>
      </c>
      <c r="F646" s="17">
        <v>0</v>
      </c>
      <c r="G646" s="17">
        <v>0</v>
      </c>
      <c r="H646" s="17">
        <v>0</v>
      </c>
      <c r="I646" s="17">
        <v>383956</v>
      </c>
      <c r="J646" s="17">
        <v>48795</v>
      </c>
      <c r="K646" s="17">
        <v>3771</v>
      </c>
      <c r="L646" s="17">
        <v>0</v>
      </c>
      <c r="M646" s="17">
        <v>0</v>
      </c>
      <c r="N646" s="17">
        <v>0</v>
      </c>
      <c r="O646" s="17">
        <v>0</v>
      </c>
      <c r="P646" s="17">
        <v>463891</v>
      </c>
      <c r="Q646" s="17">
        <v>17538</v>
      </c>
      <c r="R646" s="17">
        <v>105801</v>
      </c>
      <c r="S646" s="17">
        <v>64504</v>
      </c>
      <c r="T646" s="17">
        <v>26912</v>
      </c>
      <c r="U646" s="17">
        <v>263407</v>
      </c>
      <c r="V646" s="17">
        <v>0</v>
      </c>
      <c r="W646" s="17">
        <v>0</v>
      </c>
      <c r="X646" s="17">
        <v>0</v>
      </c>
      <c r="Y646" s="17">
        <v>13169</v>
      </c>
      <c r="Z646" s="17">
        <v>0</v>
      </c>
      <c r="AA646" s="17">
        <v>4753710</v>
      </c>
      <c r="AB646" s="17">
        <v>0</v>
      </c>
    </row>
    <row r="647" spans="1:28" x14ac:dyDescent="0.3">
      <c r="A647" s="15" t="s">
        <v>1287</v>
      </c>
      <c r="B647" s="14" t="s">
        <v>1288</v>
      </c>
      <c r="C647" s="14">
        <v>1</v>
      </c>
      <c r="D647" s="14">
        <v>0</v>
      </c>
      <c r="E647" s="17">
        <v>4888355</v>
      </c>
      <c r="F647" s="17">
        <v>0</v>
      </c>
      <c r="G647" s="17">
        <v>0</v>
      </c>
      <c r="H647" s="17">
        <v>0</v>
      </c>
      <c r="I647" s="17">
        <v>693073</v>
      </c>
      <c r="J647" s="17">
        <v>1236007</v>
      </c>
      <c r="K647" s="17">
        <v>0</v>
      </c>
      <c r="L647" s="17">
        <v>0</v>
      </c>
      <c r="M647" s="17">
        <v>0</v>
      </c>
      <c r="N647" s="17">
        <v>8045</v>
      </c>
      <c r="O647" s="17">
        <v>2269</v>
      </c>
      <c r="P647" s="17">
        <v>0</v>
      </c>
      <c r="Q647" s="17">
        <v>268417</v>
      </c>
      <c r="R647" s="17">
        <v>187683</v>
      </c>
      <c r="S647" s="17">
        <v>101820</v>
      </c>
      <c r="T647" s="17">
        <v>42481</v>
      </c>
      <c r="U647" s="17">
        <v>366451</v>
      </c>
      <c r="V647" s="17">
        <v>10528</v>
      </c>
      <c r="W647" s="17">
        <v>0</v>
      </c>
      <c r="X647" s="17">
        <v>313660</v>
      </c>
      <c r="Y647" s="17">
        <v>37078</v>
      </c>
      <c r="Z647" s="17">
        <v>0</v>
      </c>
      <c r="AA647" s="17">
        <v>8155867</v>
      </c>
      <c r="AB647" s="17">
        <v>0</v>
      </c>
    </row>
    <row r="648" spans="1:28" x14ac:dyDescent="0.3">
      <c r="A648" s="15" t="s">
        <v>1289</v>
      </c>
      <c r="B648" s="14" t="s">
        <v>1290</v>
      </c>
      <c r="C648" s="14">
        <v>1</v>
      </c>
      <c r="D648" s="14">
        <v>0</v>
      </c>
      <c r="E648" s="17">
        <v>3809481</v>
      </c>
      <c r="F648" s="17">
        <v>0</v>
      </c>
      <c r="G648" s="17">
        <v>822562</v>
      </c>
      <c r="H648" s="17">
        <v>0</v>
      </c>
      <c r="I648" s="17">
        <v>670214</v>
      </c>
      <c r="J648" s="17">
        <v>481358</v>
      </c>
      <c r="K648" s="17">
        <v>0</v>
      </c>
      <c r="L648" s="17">
        <v>0</v>
      </c>
      <c r="M648" s="17">
        <v>0</v>
      </c>
      <c r="N648" s="17">
        <v>0</v>
      </c>
      <c r="O648" s="17">
        <v>0</v>
      </c>
      <c r="P648" s="17">
        <v>1177055</v>
      </c>
      <c r="Q648" s="17">
        <v>65465</v>
      </c>
      <c r="R648" s="17">
        <v>146942</v>
      </c>
      <c r="S648" s="17">
        <v>34814</v>
      </c>
      <c r="T648" s="17">
        <v>14525</v>
      </c>
      <c r="U648" s="17">
        <v>118423</v>
      </c>
      <c r="V648" s="17">
        <v>10686</v>
      </c>
      <c r="W648" s="17">
        <v>0</v>
      </c>
      <c r="X648" s="17">
        <v>243000</v>
      </c>
      <c r="Y648" s="17">
        <v>8528</v>
      </c>
      <c r="Z648" s="17">
        <v>0</v>
      </c>
      <c r="AA648" s="17">
        <v>7603053</v>
      </c>
      <c r="AB648" s="17">
        <v>0</v>
      </c>
    </row>
    <row r="649" spans="1:28" x14ac:dyDescent="0.3">
      <c r="A649" s="15" t="s">
        <v>1291</v>
      </c>
      <c r="B649" s="14" t="s">
        <v>1292</v>
      </c>
      <c r="C649" s="14">
        <v>1</v>
      </c>
      <c r="D649" s="14">
        <v>0</v>
      </c>
      <c r="E649" s="17">
        <v>664490</v>
      </c>
      <c r="F649" s="17">
        <v>0</v>
      </c>
      <c r="G649" s="17">
        <v>22343</v>
      </c>
      <c r="H649" s="17">
        <v>0</v>
      </c>
      <c r="I649" s="17">
        <v>94701</v>
      </c>
      <c r="J649" s="17">
        <v>170395</v>
      </c>
      <c r="K649" s="17">
        <v>0</v>
      </c>
      <c r="L649" s="17">
        <v>0</v>
      </c>
      <c r="M649" s="17">
        <v>0</v>
      </c>
      <c r="N649" s="17">
        <v>0</v>
      </c>
      <c r="O649" s="17">
        <v>0</v>
      </c>
      <c r="P649" s="17">
        <v>409343</v>
      </c>
      <c r="Q649" s="17">
        <v>0</v>
      </c>
      <c r="R649" s="17">
        <v>0</v>
      </c>
      <c r="S649" s="17">
        <v>4375</v>
      </c>
      <c r="T649" s="17">
        <v>1825</v>
      </c>
      <c r="U649" s="17">
        <v>23300</v>
      </c>
      <c r="V649" s="17">
        <v>0</v>
      </c>
      <c r="W649" s="17">
        <v>0</v>
      </c>
      <c r="X649" s="17">
        <v>43200</v>
      </c>
      <c r="Y649" s="17">
        <v>0</v>
      </c>
      <c r="Z649" s="17">
        <v>0</v>
      </c>
      <c r="AA649" s="17">
        <v>1433972</v>
      </c>
      <c r="AB649" s="17">
        <v>0</v>
      </c>
    </row>
    <row r="650" spans="1:28" x14ac:dyDescent="0.3">
      <c r="A650" s="15" t="s">
        <v>1293</v>
      </c>
      <c r="B650" s="14" t="s">
        <v>1294</v>
      </c>
      <c r="C650" s="14">
        <v>1</v>
      </c>
      <c r="D650" s="14">
        <v>0</v>
      </c>
      <c r="E650" s="17">
        <v>2839362</v>
      </c>
      <c r="F650" s="17">
        <v>0</v>
      </c>
      <c r="G650" s="17">
        <v>806693</v>
      </c>
      <c r="H650" s="17">
        <v>0</v>
      </c>
      <c r="I650" s="17">
        <v>656164</v>
      </c>
      <c r="J650" s="17">
        <v>482068</v>
      </c>
      <c r="K650" s="17">
        <v>0</v>
      </c>
      <c r="L650" s="17">
        <v>0</v>
      </c>
      <c r="M650" s="17">
        <v>0</v>
      </c>
      <c r="N650" s="17">
        <v>0</v>
      </c>
      <c r="O650" s="17">
        <v>0</v>
      </c>
      <c r="P650" s="17">
        <v>1313359</v>
      </c>
      <c r="Q650" s="17">
        <v>86882</v>
      </c>
      <c r="R650" s="17">
        <v>278395</v>
      </c>
      <c r="S650" s="17">
        <v>20987</v>
      </c>
      <c r="T650" s="17">
        <v>8756</v>
      </c>
      <c r="U650" s="17">
        <v>84754</v>
      </c>
      <c r="V650" s="17">
        <v>5798</v>
      </c>
      <c r="W650" s="17">
        <v>0</v>
      </c>
      <c r="X650" s="17">
        <v>178200</v>
      </c>
      <c r="Y650" s="17">
        <v>0</v>
      </c>
      <c r="Z650" s="17">
        <v>0</v>
      </c>
      <c r="AA650" s="17">
        <v>6761418</v>
      </c>
      <c r="AB650" s="17">
        <v>0</v>
      </c>
    </row>
    <row r="651" spans="1:28" x14ac:dyDescent="0.3">
      <c r="A651" s="15" t="s">
        <v>1295</v>
      </c>
      <c r="B651" s="14" t="s">
        <v>1296</v>
      </c>
      <c r="C651" s="14">
        <v>1</v>
      </c>
      <c r="D651" s="14">
        <v>0</v>
      </c>
      <c r="E651" s="17">
        <v>3853457</v>
      </c>
      <c r="F651" s="17">
        <v>0</v>
      </c>
      <c r="G651" s="17">
        <v>183316</v>
      </c>
      <c r="H651" s="17">
        <v>0</v>
      </c>
      <c r="I651" s="17">
        <v>277595</v>
      </c>
      <c r="J651" s="17">
        <v>2265640</v>
      </c>
      <c r="K651" s="17">
        <v>0</v>
      </c>
      <c r="L651" s="17">
        <v>0</v>
      </c>
      <c r="M651" s="17">
        <v>0</v>
      </c>
      <c r="N651" s="17">
        <v>0</v>
      </c>
      <c r="O651" s="17">
        <v>0</v>
      </c>
      <c r="P651" s="17">
        <v>1266267</v>
      </c>
      <c r="Q651" s="17">
        <v>285990</v>
      </c>
      <c r="R651" s="17">
        <v>479469</v>
      </c>
      <c r="S651" s="17">
        <v>24777</v>
      </c>
      <c r="T651" s="17">
        <v>8226</v>
      </c>
      <c r="U651" s="17">
        <v>95064</v>
      </c>
      <c r="V651" s="17">
        <v>16650</v>
      </c>
      <c r="W651" s="17">
        <v>0</v>
      </c>
      <c r="X651" s="17">
        <v>194400</v>
      </c>
      <c r="Y651" s="17">
        <v>0</v>
      </c>
      <c r="Z651" s="17">
        <v>0</v>
      </c>
      <c r="AA651" s="17">
        <v>8950851</v>
      </c>
      <c r="AB651" s="17">
        <v>0</v>
      </c>
    </row>
    <row r="652" spans="1:28" x14ac:dyDescent="0.3">
      <c r="A652" s="15" t="s">
        <v>1297</v>
      </c>
      <c r="B652" s="14" t="s">
        <v>1298</v>
      </c>
      <c r="C652" s="14">
        <v>1</v>
      </c>
      <c r="D652" s="14">
        <v>0</v>
      </c>
      <c r="E652" s="17">
        <v>79154915</v>
      </c>
      <c r="F652" s="17">
        <v>1438723</v>
      </c>
      <c r="G652" s="17">
        <v>2045117</v>
      </c>
      <c r="H652" s="17">
        <v>0</v>
      </c>
      <c r="I652" s="17">
        <v>4172911</v>
      </c>
      <c r="J652" s="17">
        <v>11107994</v>
      </c>
      <c r="K652" s="17">
        <v>0</v>
      </c>
      <c r="L652" s="17">
        <v>0</v>
      </c>
      <c r="M652" s="17">
        <v>0</v>
      </c>
      <c r="N652" s="17">
        <v>0</v>
      </c>
      <c r="O652" s="17">
        <v>0</v>
      </c>
      <c r="P652" s="17">
        <v>6094986</v>
      </c>
      <c r="Q652" s="17">
        <v>1490874</v>
      </c>
      <c r="R652" s="17">
        <v>1887736</v>
      </c>
      <c r="S652" s="17">
        <v>119915</v>
      </c>
      <c r="T652" s="17">
        <v>34437</v>
      </c>
      <c r="U652" s="17">
        <v>531765</v>
      </c>
      <c r="V652" s="17">
        <v>118945</v>
      </c>
      <c r="W652" s="17">
        <v>0</v>
      </c>
      <c r="X652" s="17">
        <v>2384400</v>
      </c>
      <c r="Y652" s="17">
        <v>305348</v>
      </c>
      <c r="Z652" s="17">
        <v>0</v>
      </c>
      <c r="AA652" s="17">
        <v>110888066</v>
      </c>
      <c r="AB652" s="17">
        <v>0</v>
      </c>
    </row>
    <row r="653" spans="1:28" x14ac:dyDescent="0.3">
      <c r="A653" s="15" t="s">
        <v>1299</v>
      </c>
      <c r="B653" s="14" t="s">
        <v>1300</v>
      </c>
      <c r="C653" s="14">
        <v>1</v>
      </c>
      <c r="D653" s="14">
        <v>0</v>
      </c>
      <c r="E653" s="17">
        <v>3991010</v>
      </c>
      <c r="F653" s="17">
        <v>0</v>
      </c>
      <c r="G653" s="17">
        <v>0</v>
      </c>
      <c r="H653" s="17">
        <v>0</v>
      </c>
      <c r="I653" s="17">
        <v>2148390</v>
      </c>
      <c r="J653" s="17">
        <v>2103600</v>
      </c>
      <c r="K653" s="17">
        <v>0</v>
      </c>
      <c r="L653" s="17">
        <v>0</v>
      </c>
      <c r="M653" s="17">
        <v>0</v>
      </c>
      <c r="N653" s="17">
        <v>0</v>
      </c>
      <c r="O653" s="17">
        <v>0</v>
      </c>
      <c r="P653" s="17">
        <v>1129753</v>
      </c>
      <c r="Q653" s="17">
        <v>157077</v>
      </c>
      <c r="R653" s="17">
        <v>81261</v>
      </c>
      <c r="S653" s="17">
        <v>53389</v>
      </c>
      <c r="T653" s="17">
        <v>22275</v>
      </c>
      <c r="U653" s="17">
        <v>212380</v>
      </c>
      <c r="V653" s="17">
        <v>21218</v>
      </c>
      <c r="W653" s="17">
        <v>0</v>
      </c>
      <c r="X653" s="17">
        <v>0</v>
      </c>
      <c r="Y653" s="17">
        <v>29997</v>
      </c>
      <c r="Z653" s="17">
        <v>0</v>
      </c>
      <c r="AA653" s="17">
        <v>9950350</v>
      </c>
      <c r="AB653" s="17">
        <v>0</v>
      </c>
    </row>
    <row r="654" spans="1:28" x14ac:dyDescent="0.3">
      <c r="A654" s="15" t="s">
        <v>1301</v>
      </c>
      <c r="B654" s="14" t="s">
        <v>1302</v>
      </c>
      <c r="C654" s="14">
        <v>1</v>
      </c>
      <c r="D654" s="14">
        <v>0</v>
      </c>
      <c r="E654" s="17">
        <v>35544303</v>
      </c>
      <c r="F654" s="17">
        <v>0</v>
      </c>
      <c r="G654" s="17">
        <v>663963</v>
      </c>
      <c r="H654" s="17">
        <v>25839</v>
      </c>
      <c r="I654" s="17">
        <v>4519823</v>
      </c>
      <c r="J654" s="17">
        <v>4531058</v>
      </c>
      <c r="K654" s="17">
        <v>0</v>
      </c>
      <c r="L654" s="17">
        <v>0</v>
      </c>
      <c r="M654" s="17">
        <v>0</v>
      </c>
      <c r="N654" s="17">
        <v>0</v>
      </c>
      <c r="O654" s="17">
        <v>0</v>
      </c>
      <c r="P654" s="17">
        <v>5510176</v>
      </c>
      <c r="Q654" s="17">
        <v>366051</v>
      </c>
      <c r="R654" s="17">
        <v>766150</v>
      </c>
      <c r="S654" s="17">
        <v>187535</v>
      </c>
      <c r="T654" s="17">
        <v>78243</v>
      </c>
      <c r="U654" s="17">
        <v>681933</v>
      </c>
      <c r="V654" s="17">
        <v>135424</v>
      </c>
      <c r="W654" s="17">
        <v>0</v>
      </c>
      <c r="X654" s="17">
        <v>1450654</v>
      </c>
      <c r="Y654" s="17">
        <v>0</v>
      </c>
      <c r="Z654" s="17">
        <v>0</v>
      </c>
      <c r="AA654" s="17">
        <v>54461152</v>
      </c>
      <c r="AB654" s="17">
        <v>0</v>
      </c>
    </row>
    <row r="655" spans="1:28" x14ac:dyDescent="0.3">
      <c r="A655" s="15" t="s">
        <v>1303</v>
      </c>
      <c r="B655" s="14" t="s">
        <v>1304</v>
      </c>
      <c r="C655" s="14">
        <v>1</v>
      </c>
      <c r="D655" s="14">
        <v>0</v>
      </c>
      <c r="E655" s="17">
        <v>2073682</v>
      </c>
      <c r="F655" s="17">
        <v>0</v>
      </c>
      <c r="G655" s="17">
        <v>0</v>
      </c>
      <c r="H655" s="17">
        <v>0</v>
      </c>
      <c r="I655" s="17">
        <v>367843</v>
      </c>
      <c r="J655" s="17">
        <v>79368</v>
      </c>
      <c r="K655" s="17">
        <v>0</v>
      </c>
      <c r="L655" s="17">
        <v>0</v>
      </c>
      <c r="M655" s="17">
        <v>0</v>
      </c>
      <c r="N655" s="17">
        <v>0</v>
      </c>
      <c r="O655" s="17">
        <v>0</v>
      </c>
      <c r="P655" s="17">
        <v>1509867</v>
      </c>
      <c r="Q655" s="17">
        <v>10904</v>
      </c>
      <c r="R655" s="17">
        <v>61045</v>
      </c>
      <c r="S655" s="17">
        <v>34230</v>
      </c>
      <c r="T655" s="17">
        <v>14281</v>
      </c>
      <c r="U655" s="17">
        <v>136771</v>
      </c>
      <c r="V655" s="17">
        <v>0</v>
      </c>
      <c r="W655" s="17">
        <v>0</v>
      </c>
      <c r="X655" s="17">
        <v>0</v>
      </c>
      <c r="Y655" s="17">
        <v>2184</v>
      </c>
      <c r="Z655" s="17">
        <v>0</v>
      </c>
      <c r="AA655" s="17">
        <v>4290175</v>
      </c>
      <c r="AB655" s="17">
        <v>0</v>
      </c>
    </row>
    <row r="656" spans="1:28" x14ac:dyDescent="0.3">
      <c r="A656" s="15" t="s">
        <v>1305</v>
      </c>
      <c r="B656" s="14" t="s">
        <v>1306</v>
      </c>
      <c r="C656" s="14">
        <v>1</v>
      </c>
      <c r="D656" s="14">
        <v>0</v>
      </c>
      <c r="E656" s="17">
        <v>1464684</v>
      </c>
      <c r="F656" s="17">
        <v>0</v>
      </c>
      <c r="G656" s="17">
        <v>100000</v>
      </c>
      <c r="H656" s="17">
        <v>0</v>
      </c>
      <c r="I656" s="17">
        <v>359868</v>
      </c>
      <c r="J656" s="17">
        <v>163869</v>
      </c>
      <c r="K656" s="17">
        <v>0</v>
      </c>
      <c r="L656" s="17">
        <v>0</v>
      </c>
      <c r="M656" s="17">
        <v>0</v>
      </c>
      <c r="N656" s="17">
        <v>0</v>
      </c>
      <c r="O656" s="17">
        <v>0</v>
      </c>
      <c r="P656" s="17">
        <v>623336</v>
      </c>
      <c r="Q656" s="17">
        <v>67587</v>
      </c>
      <c r="R656" s="17">
        <v>52365</v>
      </c>
      <c r="S656" s="17">
        <v>15310</v>
      </c>
      <c r="T656" s="17">
        <v>6387</v>
      </c>
      <c r="U656" s="17">
        <v>61454</v>
      </c>
      <c r="V656" s="17">
        <v>1138</v>
      </c>
      <c r="W656" s="17">
        <v>0</v>
      </c>
      <c r="X656" s="17">
        <v>0</v>
      </c>
      <c r="Y656" s="17">
        <v>1304</v>
      </c>
      <c r="Z656" s="17">
        <v>0</v>
      </c>
      <c r="AA656" s="17">
        <v>2917302</v>
      </c>
      <c r="AB656" s="17">
        <v>0</v>
      </c>
    </row>
    <row r="657" spans="1:28" x14ac:dyDescent="0.3">
      <c r="A657" s="15" t="s">
        <v>1307</v>
      </c>
      <c r="B657" s="14" t="s">
        <v>1308</v>
      </c>
      <c r="C657" s="14">
        <v>1</v>
      </c>
      <c r="D657" s="14">
        <v>0</v>
      </c>
      <c r="E657" s="17">
        <v>18266308</v>
      </c>
      <c r="F657" s="17">
        <v>0</v>
      </c>
      <c r="G657" s="17">
        <v>299227</v>
      </c>
      <c r="H657" s="17">
        <v>0</v>
      </c>
      <c r="I657" s="17">
        <v>3585933</v>
      </c>
      <c r="J657" s="17">
        <v>3196550</v>
      </c>
      <c r="K657" s="17">
        <v>0</v>
      </c>
      <c r="L657" s="17">
        <v>0</v>
      </c>
      <c r="M657" s="17">
        <v>0</v>
      </c>
      <c r="N657" s="17">
        <v>0</v>
      </c>
      <c r="O657" s="17">
        <v>0</v>
      </c>
      <c r="P657" s="17">
        <v>2787969</v>
      </c>
      <c r="Q657" s="17">
        <v>214237</v>
      </c>
      <c r="R657" s="17">
        <v>314758</v>
      </c>
      <c r="S657" s="17">
        <v>76683</v>
      </c>
      <c r="T657" s="17">
        <v>31993</v>
      </c>
      <c r="U657" s="17">
        <v>295619</v>
      </c>
      <c r="V657" s="17">
        <v>66896</v>
      </c>
      <c r="W657" s="17">
        <v>0</v>
      </c>
      <c r="X657" s="17">
        <v>2991410</v>
      </c>
      <c r="Y657" s="17">
        <v>0</v>
      </c>
      <c r="Z657" s="17">
        <v>0</v>
      </c>
      <c r="AA657" s="17">
        <v>32127583</v>
      </c>
      <c r="AB657" s="17">
        <v>0</v>
      </c>
    </row>
    <row r="658" spans="1:28" x14ac:dyDescent="0.3">
      <c r="A658" s="15" t="s">
        <v>1309</v>
      </c>
      <c r="B658" s="14" t="s">
        <v>1310</v>
      </c>
      <c r="C658" s="14">
        <v>1</v>
      </c>
      <c r="D658" s="14">
        <v>0</v>
      </c>
      <c r="E658" s="17">
        <v>1587394</v>
      </c>
      <c r="F658" s="17">
        <v>0</v>
      </c>
      <c r="G658" s="17">
        <v>100000</v>
      </c>
      <c r="H658" s="17">
        <v>0</v>
      </c>
      <c r="I658" s="17">
        <v>683335</v>
      </c>
      <c r="J658" s="17">
        <v>341546</v>
      </c>
      <c r="K658" s="17">
        <v>0</v>
      </c>
      <c r="L658" s="17">
        <v>0</v>
      </c>
      <c r="M658" s="17">
        <v>0</v>
      </c>
      <c r="N658" s="17">
        <v>0</v>
      </c>
      <c r="O658" s="17">
        <v>0</v>
      </c>
      <c r="P658" s="17">
        <v>950367</v>
      </c>
      <c r="Q658" s="17">
        <v>6595</v>
      </c>
      <c r="R658" s="17">
        <v>42670</v>
      </c>
      <c r="S658" s="17">
        <v>20373</v>
      </c>
      <c r="T658" s="17">
        <v>8500</v>
      </c>
      <c r="U658" s="17">
        <v>78463</v>
      </c>
      <c r="V658" s="17">
        <v>7340</v>
      </c>
      <c r="W658" s="17">
        <v>0</v>
      </c>
      <c r="X658" s="17">
        <v>0</v>
      </c>
      <c r="Y658" s="17">
        <v>9736</v>
      </c>
      <c r="Z658" s="17">
        <v>0</v>
      </c>
      <c r="AA658" s="17">
        <v>3836319</v>
      </c>
      <c r="AB658" s="17">
        <v>0</v>
      </c>
    </row>
    <row r="659" spans="1:28" x14ac:dyDescent="0.3">
      <c r="A659" s="15" t="s">
        <v>1311</v>
      </c>
      <c r="B659" s="14" t="s">
        <v>1312</v>
      </c>
      <c r="C659" s="14">
        <v>1</v>
      </c>
      <c r="D659" s="14">
        <v>0</v>
      </c>
      <c r="E659" s="17">
        <v>35563641</v>
      </c>
      <c r="F659" s="17">
        <v>0</v>
      </c>
      <c r="G659" s="17">
        <v>613877</v>
      </c>
      <c r="H659" s="17">
        <v>0</v>
      </c>
      <c r="I659" s="17">
        <v>2425934</v>
      </c>
      <c r="J659" s="17">
        <v>3752617</v>
      </c>
      <c r="K659" s="17">
        <v>0</v>
      </c>
      <c r="L659" s="17">
        <v>0</v>
      </c>
      <c r="M659" s="17">
        <v>0</v>
      </c>
      <c r="N659" s="17">
        <v>0</v>
      </c>
      <c r="O659" s="17">
        <v>0</v>
      </c>
      <c r="P659" s="17">
        <v>2239991</v>
      </c>
      <c r="Q659" s="17">
        <v>2033870</v>
      </c>
      <c r="R659" s="17">
        <v>930281</v>
      </c>
      <c r="S659" s="17">
        <v>49929</v>
      </c>
      <c r="T659" s="17">
        <v>15409</v>
      </c>
      <c r="U659" s="17">
        <v>211273</v>
      </c>
      <c r="V659" s="17">
        <v>59688</v>
      </c>
      <c r="W659" s="17">
        <v>0</v>
      </c>
      <c r="X659" s="17">
        <v>764610</v>
      </c>
      <c r="Y659" s="17">
        <v>34452</v>
      </c>
      <c r="Z659" s="17">
        <v>0</v>
      </c>
      <c r="AA659" s="17">
        <v>48695572</v>
      </c>
      <c r="AB659" s="17">
        <v>0</v>
      </c>
    </row>
    <row r="660" spans="1:28" x14ac:dyDescent="0.3">
      <c r="A660" s="15" t="s">
        <v>1313</v>
      </c>
      <c r="B660" s="14" t="s">
        <v>1314</v>
      </c>
      <c r="C660" s="14">
        <v>1</v>
      </c>
      <c r="D660" s="14">
        <v>0</v>
      </c>
      <c r="E660" s="17">
        <v>4357542</v>
      </c>
      <c r="F660" s="17">
        <v>0</v>
      </c>
      <c r="G660" s="17">
        <v>116596</v>
      </c>
      <c r="H660" s="17">
        <v>0</v>
      </c>
      <c r="I660" s="17">
        <v>353780</v>
      </c>
      <c r="J660" s="17">
        <v>1190373</v>
      </c>
      <c r="K660" s="17">
        <v>0</v>
      </c>
      <c r="L660" s="17">
        <v>0</v>
      </c>
      <c r="M660" s="17">
        <v>0</v>
      </c>
      <c r="N660" s="17">
        <v>0</v>
      </c>
      <c r="O660" s="17">
        <v>0</v>
      </c>
      <c r="P660" s="17">
        <v>1748853</v>
      </c>
      <c r="Q660" s="17">
        <v>95900</v>
      </c>
      <c r="R660" s="17">
        <v>44378</v>
      </c>
      <c r="S660" s="17">
        <v>41900</v>
      </c>
      <c r="T660" s="17">
        <v>17481</v>
      </c>
      <c r="U660" s="17">
        <v>166188</v>
      </c>
      <c r="V660" s="17">
        <v>24436</v>
      </c>
      <c r="W660" s="17">
        <v>0</v>
      </c>
      <c r="X660" s="17">
        <v>329400</v>
      </c>
      <c r="Y660" s="17">
        <v>0</v>
      </c>
      <c r="Z660" s="17">
        <v>0</v>
      </c>
      <c r="AA660" s="17">
        <v>8486827</v>
      </c>
      <c r="AB660" s="17">
        <v>0</v>
      </c>
    </row>
    <row r="661" spans="1:28" x14ac:dyDescent="0.3">
      <c r="A661" s="15" t="s">
        <v>1315</v>
      </c>
      <c r="B661" s="14" t="s">
        <v>1316</v>
      </c>
      <c r="C661" s="14">
        <v>1</v>
      </c>
      <c r="D661" s="14">
        <v>0</v>
      </c>
      <c r="E661" s="17">
        <v>2155444</v>
      </c>
      <c r="F661" s="17">
        <v>0</v>
      </c>
      <c r="G661" s="17">
        <v>0</v>
      </c>
      <c r="H661" s="17">
        <v>0</v>
      </c>
      <c r="I661" s="17">
        <v>96631</v>
      </c>
      <c r="J661" s="17">
        <v>161955</v>
      </c>
      <c r="K661" s="17">
        <v>0</v>
      </c>
      <c r="L661" s="17">
        <v>0</v>
      </c>
      <c r="M661" s="17">
        <v>0</v>
      </c>
      <c r="N661" s="17">
        <v>0</v>
      </c>
      <c r="O661" s="17">
        <v>0</v>
      </c>
      <c r="P661" s="17">
        <v>353316</v>
      </c>
      <c r="Q661" s="17">
        <v>98204</v>
      </c>
      <c r="R661" s="17">
        <v>18649</v>
      </c>
      <c r="S661" s="17">
        <v>63740</v>
      </c>
      <c r="T661" s="17">
        <v>26593</v>
      </c>
      <c r="U661" s="17">
        <v>207429</v>
      </c>
      <c r="V661" s="17">
        <v>0</v>
      </c>
      <c r="W661" s="17">
        <v>0</v>
      </c>
      <c r="X661" s="17">
        <v>0</v>
      </c>
      <c r="Y661" s="17">
        <v>12145</v>
      </c>
      <c r="Z661" s="17">
        <v>0</v>
      </c>
      <c r="AA661" s="17">
        <v>3194106</v>
      </c>
      <c r="AB661" s="17">
        <v>12582</v>
      </c>
    </row>
    <row r="662" spans="1:28" x14ac:dyDescent="0.3">
      <c r="A662" s="15" t="s">
        <v>1317</v>
      </c>
      <c r="B662" s="14" t="s">
        <v>1318</v>
      </c>
      <c r="C662" s="14">
        <v>1</v>
      </c>
      <c r="D662" s="14">
        <v>0</v>
      </c>
      <c r="E662" s="17">
        <v>2078757</v>
      </c>
      <c r="F662" s="17">
        <v>0</v>
      </c>
      <c r="G662" s="17">
        <v>0</v>
      </c>
      <c r="H662" s="17">
        <v>0</v>
      </c>
      <c r="I662" s="17">
        <v>210608</v>
      </c>
      <c r="J662" s="17">
        <v>490987</v>
      </c>
      <c r="K662" s="17">
        <v>0</v>
      </c>
      <c r="L662" s="17">
        <v>0</v>
      </c>
      <c r="M662" s="17">
        <v>0</v>
      </c>
      <c r="N662" s="17">
        <v>0</v>
      </c>
      <c r="O662" s="17">
        <v>0</v>
      </c>
      <c r="P662" s="17">
        <v>313431</v>
      </c>
      <c r="Q662" s="17">
        <v>98414</v>
      </c>
      <c r="R662" s="17">
        <v>116966</v>
      </c>
      <c r="S662" s="17">
        <v>23085</v>
      </c>
      <c r="T662" s="17">
        <v>9631</v>
      </c>
      <c r="U662" s="17">
        <v>95880</v>
      </c>
      <c r="V662" s="17">
        <v>6974</v>
      </c>
      <c r="W662" s="17">
        <v>0</v>
      </c>
      <c r="X662" s="17">
        <v>167400</v>
      </c>
      <c r="Y662" s="17">
        <v>0</v>
      </c>
      <c r="Z662" s="17">
        <v>0</v>
      </c>
      <c r="AA662" s="17">
        <v>3612133</v>
      </c>
      <c r="AB662" s="17">
        <v>0</v>
      </c>
    </row>
    <row r="663" spans="1:28" x14ac:dyDescent="0.3">
      <c r="A663" s="15" t="s">
        <v>1319</v>
      </c>
      <c r="B663" s="14" t="s">
        <v>1320</v>
      </c>
      <c r="C663" s="14">
        <v>1</v>
      </c>
      <c r="D663" s="14">
        <v>0</v>
      </c>
      <c r="E663" s="17">
        <v>28862635</v>
      </c>
      <c r="F663" s="17">
        <v>0</v>
      </c>
      <c r="G663" s="17">
        <v>845434</v>
      </c>
      <c r="H663" s="17">
        <v>0</v>
      </c>
      <c r="I663" s="17">
        <v>2173723</v>
      </c>
      <c r="J663" s="17">
        <v>4512601</v>
      </c>
      <c r="K663" s="17">
        <v>0</v>
      </c>
      <c r="L663" s="17">
        <v>0</v>
      </c>
      <c r="M663" s="17">
        <v>0</v>
      </c>
      <c r="N663" s="17">
        <v>0</v>
      </c>
      <c r="O663" s="17">
        <v>0</v>
      </c>
      <c r="P663" s="17">
        <v>2125931</v>
      </c>
      <c r="Q663" s="17">
        <v>2197899</v>
      </c>
      <c r="R663" s="17">
        <v>343849</v>
      </c>
      <c r="S663" s="17">
        <v>72923</v>
      </c>
      <c r="T663" s="17">
        <v>30183</v>
      </c>
      <c r="U663" s="17">
        <v>298532</v>
      </c>
      <c r="V663" s="17">
        <v>71744</v>
      </c>
      <c r="W663" s="17">
        <v>0</v>
      </c>
      <c r="X663" s="17">
        <v>3500000</v>
      </c>
      <c r="Y663" s="17">
        <v>0</v>
      </c>
      <c r="Z663" s="17">
        <v>0</v>
      </c>
      <c r="AA663" s="17">
        <v>45035454</v>
      </c>
      <c r="AB663" s="17">
        <v>0</v>
      </c>
    </row>
    <row r="664" spans="1:28" x14ac:dyDescent="0.3">
      <c r="A664" s="15" t="s">
        <v>1321</v>
      </c>
      <c r="B664" s="14" t="s">
        <v>1322</v>
      </c>
      <c r="C664" s="14">
        <v>1</v>
      </c>
      <c r="D664" s="14">
        <v>0</v>
      </c>
      <c r="E664" s="17">
        <v>1665469</v>
      </c>
      <c r="F664" s="17">
        <v>0</v>
      </c>
      <c r="G664" s="17">
        <v>100000</v>
      </c>
      <c r="H664" s="17">
        <v>0</v>
      </c>
      <c r="I664" s="17">
        <v>329651</v>
      </c>
      <c r="J664" s="17">
        <v>699633</v>
      </c>
      <c r="K664" s="17">
        <v>0</v>
      </c>
      <c r="L664" s="17">
        <v>0</v>
      </c>
      <c r="M664" s="17">
        <v>0</v>
      </c>
      <c r="N664" s="17">
        <v>0</v>
      </c>
      <c r="O664" s="17">
        <v>0</v>
      </c>
      <c r="P664" s="17">
        <v>611049</v>
      </c>
      <c r="Q664" s="17">
        <v>0</v>
      </c>
      <c r="R664" s="17">
        <v>13086</v>
      </c>
      <c r="S664" s="17">
        <v>20029</v>
      </c>
      <c r="T664" s="17">
        <v>1325</v>
      </c>
      <c r="U664" s="17">
        <v>23558</v>
      </c>
      <c r="V664" s="17">
        <v>0</v>
      </c>
      <c r="W664" s="17">
        <v>0</v>
      </c>
      <c r="X664" s="17">
        <v>0</v>
      </c>
      <c r="Y664" s="17">
        <v>0</v>
      </c>
      <c r="Z664" s="17">
        <v>0</v>
      </c>
      <c r="AA664" s="17">
        <v>3463800</v>
      </c>
      <c r="AB664" s="17">
        <v>0</v>
      </c>
    </row>
    <row r="665" spans="1:28" x14ac:dyDescent="0.3">
      <c r="A665" s="15" t="s">
        <v>1323</v>
      </c>
      <c r="B665" s="14" t="s">
        <v>1324</v>
      </c>
      <c r="C665" s="14">
        <v>0</v>
      </c>
      <c r="D665" s="14">
        <v>0</v>
      </c>
      <c r="E665" s="17">
        <v>3561544</v>
      </c>
      <c r="F665" s="17">
        <v>0</v>
      </c>
      <c r="G665" s="17">
        <v>0</v>
      </c>
      <c r="H665" s="17">
        <v>0</v>
      </c>
      <c r="I665" s="17">
        <v>338544</v>
      </c>
      <c r="J665" s="17">
        <v>1895420</v>
      </c>
      <c r="K665" s="17">
        <v>0</v>
      </c>
      <c r="L665" s="17">
        <v>0</v>
      </c>
      <c r="M665" s="17">
        <v>0</v>
      </c>
      <c r="N665" s="17">
        <v>0</v>
      </c>
      <c r="O665" s="17">
        <v>0</v>
      </c>
      <c r="P665" s="17">
        <v>541178</v>
      </c>
      <c r="Q665" s="17">
        <v>184892</v>
      </c>
      <c r="R665" s="17">
        <v>102726</v>
      </c>
      <c r="S665" s="17">
        <v>72129</v>
      </c>
      <c r="T665" s="17">
        <v>30094</v>
      </c>
      <c r="U665" s="17">
        <v>295386</v>
      </c>
      <c r="V665" s="17">
        <v>0</v>
      </c>
      <c r="W665" s="17">
        <v>0</v>
      </c>
      <c r="X665" s="17">
        <v>0</v>
      </c>
      <c r="Y665" s="17">
        <v>0</v>
      </c>
      <c r="Z665" s="17">
        <v>0</v>
      </c>
      <c r="AA665" s="17">
        <v>7021913</v>
      </c>
      <c r="AB665" s="17">
        <v>0</v>
      </c>
    </row>
    <row r="666" spans="1:28" x14ac:dyDescent="0.3">
      <c r="A666" s="15" t="s">
        <v>1325</v>
      </c>
      <c r="B666" s="14" t="s">
        <v>1326</v>
      </c>
      <c r="C666" s="14">
        <v>1</v>
      </c>
      <c r="D666" s="14">
        <v>0</v>
      </c>
      <c r="E666" s="17">
        <v>5750296</v>
      </c>
      <c r="F666" s="17">
        <v>0</v>
      </c>
      <c r="G666" s="17">
        <v>141256</v>
      </c>
      <c r="H666" s="17">
        <v>0</v>
      </c>
      <c r="I666" s="17">
        <v>1876182</v>
      </c>
      <c r="J666" s="17">
        <v>1896000</v>
      </c>
      <c r="K666" s="17">
        <v>0</v>
      </c>
      <c r="L666" s="17">
        <v>0</v>
      </c>
      <c r="M666" s="17">
        <v>0</v>
      </c>
      <c r="N666" s="17">
        <v>0</v>
      </c>
      <c r="O666" s="17">
        <v>0</v>
      </c>
      <c r="P666" s="17">
        <v>927590</v>
      </c>
      <c r="Q666" s="17">
        <v>289506</v>
      </c>
      <c r="R666" s="17">
        <v>308637</v>
      </c>
      <c r="S666" s="17">
        <v>51921</v>
      </c>
      <c r="T666" s="17">
        <v>21662</v>
      </c>
      <c r="U666" s="17">
        <v>169799</v>
      </c>
      <c r="V666" s="17">
        <v>23906</v>
      </c>
      <c r="W666" s="17">
        <v>0</v>
      </c>
      <c r="X666" s="17">
        <v>237600</v>
      </c>
      <c r="Y666" s="17">
        <v>0</v>
      </c>
      <c r="Z666" s="17">
        <v>0</v>
      </c>
      <c r="AA666" s="17">
        <v>11694355</v>
      </c>
      <c r="AB666" s="17">
        <v>0</v>
      </c>
    </row>
    <row r="667" spans="1:28" x14ac:dyDescent="0.3">
      <c r="A667" s="15" t="s">
        <v>1327</v>
      </c>
      <c r="B667" s="14" t="s">
        <v>1328</v>
      </c>
      <c r="C667" s="14">
        <v>1</v>
      </c>
      <c r="D667" s="14">
        <v>0</v>
      </c>
      <c r="E667" s="17">
        <v>18803981</v>
      </c>
      <c r="F667" s="17">
        <v>0</v>
      </c>
      <c r="G667" s="17">
        <v>0</v>
      </c>
      <c r="H667" s="17">
        <v>0</v>
      </c>
      <c r="I667" s="17">
        <v>2193158</v>
      </c>
      <c r="J667" s="17">
        <v>3330173</v>
      </c>
      <c r="K667" s="17">
        <v>0</v>
      </c>
      <c r="L667" s="17">
        <v>0</v>
      </c>
      <c r="M667" s="17">
        <v>0</v>
      </c>
      <c r="N667" s="17">
        <v>0</v>
      </c>
      <c r="O667" s="17">
        <v>0</v>
      </c>
      <c r="P667" s="17">
        <v>4301013</v>
      </c>
      <c r="Q667" s="17">
        <v>562422</v>
      </c>
      <c r="R667" s="17">
        <v>444069</v>
      </c>
      <c r="S667" s="17">
        <v>143719</v>
      </c>
      <c r="T667" s="17">
        <v>59962</v>
      </c>
      <c r="U667" s="17">
        <v>474913</v>
      </c>
      <c r="V667" s="17">
        <v>52936</v>
      </c>
      <c r="W667" s="17">
        <v>0</v>
      </c>
      <c r="X667" s="17">
        <v>1986386</v>
      </c>
      <c r="Y667" s="17">
        <v>0</v>
      </c>
      <c r="Z667" s="17">
        <v>0</v>
      </c>
      <c r="AA667" s="17">
        <v>32352732</v>
      </c>
      <c r="AB667" s="17">
        <v>0</v>
      </c>
    </row>
    <row r="668" spans="1:28" x14ac:dyDescent="0.3">
      <c r="A668" s="15" t="s">
        <v>1329</v>
      </c>
      <c r="B668" s="14" t="s">
        <v>1330</v>
      </c>
      <c r="C668" s="14">
        <v>1</v>
      </c>
      <c r="D668" s="14">
        <v>1</v>
      </c>
      <c r="E668" s="17">
        <v>233925347</v>
      </c>
      <c r="F668" s="17">
        <v>1820446</v>
      </c>
      <c r="G668" s="17">
        <v>0</v>
      </c>
      <c r="H668" s="17">
        <v>42449</v>
      </c>
      <c r="I668" s="17">
        <v>19952188</v>
      </c>
      <c r="J668" s="17">
        <v>14115760</v>
      </c>
      <c r="K668" s="17">
        <v>0</v>
      </c>
      <c r="L668" s="17">
        <v>0</v>
      </c>
      <c r="M668" s="17">
        <v>949805</v>
      </c>
      <c r="N668" s="17">
        <v>6000230</v>
      </c>
      <c r="O668" s="17">
        <v>2167915</v>
      </c>
      <c r="P668" s="17">
        <v>0</v>
      </c>
      <c r="Q668" s="17">
        <v>9324714</v>
      </c>
      <c r="R668" s="17">
        <v>12181462</v>
      </c>
      <c r="S668" s="17">
        <v>411486</v>
      </c>
      <c r="T668" s="17">
        <v>171681</v>
      </c>
      <c r="U668" s="17">
        <v>1717735</v>
      </c>
      <c r="V668" s="17">
        <v>403504</v>
      </c>
      <c r="W668" s="17">
        <v>0</v>
      </c>
      <c r="X668" s="17">
        <v>13011980</v>
      </c>
      <c r="Y668" s="17">
        <v>552736</v>
      </c>
      <c r="Z668" s="17">
        <v>17500000</v>
      </c>
      <c r="AA668" s="17">
        <v>334249438</v>
      </c>
      <c r="AB668" s="17">
        <v>0</v>
      </c>
    </row>
    <row r="669" spans="1:28" x14ac:dyDescent="0.3">
      <c r="A669" s="15" t="s">
        <v>1331</v>
      </c>
      <c r="B669" s="14" t="s">
        <v>1332</v>
      </c>
      <c r="C669" s="14">
        <v>1</v>
      </c>
      <c r="D669" s="14">
        <v>0</v>
      </c>
      <c r="E669" s="17">
        <v>26143921</v>
      </c>
      <c r="F669" s="17">
        <v>0</v>
      </c>
      <c r="G669" s="17">
        <v>2416117</v>
      </c>
      <c r="H669" s="17">
        <v>0</v>
      </c>
      <c r="I669" s="17">
        <v>5377834</v>
      </c>
      <c r="J669" s="17">
        <v>3649108</v>
      </c>
      <c r="K669" s="17">
        <v>0</v>
      </c>
      <c r="L669" s="17">
        <v>0</v>
      </c>
      <c r="M669" s="17">
        <v>0</v>
      </c>
      <c r="N669" s="17">
        <v>0</v>
      </c>
      <c r="O669" s="17">
        <v>0</v>
      </c>
      <c r="P669" s="17">
        <v>3381110</v>
      </c>
      <c r="Q669" s="17">
        <v>814917</v>
      </c>
      <c r="R669" s="17">
        <v>701184</v>
      </c>
      <c r="S669" s="17">
        <v>85027</v>
      </c>
      <c r="T669" s="17">
        <v>35075</v>
      </c>
      <c r="U669" s="17">
        <v>331559</v>
      </c>
      <c r="V669" s="17">
        <v>75273</v>
      </c>
      <c r="W669" s="17">
        <v>0</v>
      </c>
      <c r="X669" s="17">
        <v>802447</v>
      </c>
      <c r="Y669" s="17">
        <v>108623</v>
      </c>
      <c r="Z669" s="17">
        <v>0</v>
      </c>
      <c r="AA669" s="17">
        <v>43922195</v>
      </c>
      <c r="AB669" s="17">
        <v>0</v>
      </c>
    </row>
    <row r="670" spans="1:28" x14ac:dyDescent="0.3">
      <c r="A670" s="15" t="s">
        <v>1333</v>
      </c>
      <c r="B670" s="14" t="s">
        <v>1334</v>
      </c>
      <c r="C670" s="14">
        <v>1</v>
      </c>
      <c r="D670" s="14">
        <v>0</v>
      </c>
      <c r="E670" s="17">
        <v>10246231</v>
      </c>
      <c r="F670" s="17">
        <v>0</v>
      </c>
      <c r="G670" s="17">
        <v>1020367</v>
      </c>
      <c r="H670" s="17">
        <v>0</v>
      </c>
      <c r="I670" s="17">
        <v>2805154</v>
      </c>
      <c r="J670" s="17">
        <v>2164150</v>
      </c>
      <c r="K670" s="17">
        <v>0</v>
      </c>
      <c r="L670" s="17">
        <v>0</v>
      </c>
      <c r="M670" s="17">
        <v>0</v>
      </c>
      <c r="N670" s="17">
        <v>0</v>
      </c>
      <c r="O670" s="17">
        <v>0</v>
      </c>
      <c r="P670" s="17">
        <v>917828</v>
      </c>
      <c r="Q670" s="17">
        <v>361008</v>
      </c>
      <c r="R670" s="17">
        <v>249394</v>
      </c>
      <c r="S670" s="17">
        <v>59426</v>
      </c>
      <c r="T670" s="17">
        <v>14450</v>
      </c>
      <c r="U670" s="17">
        <v>209759</v>
      </c>
      <c r="V670" s="17">
        <v>45697</v>
      </c>
      <c r="W670" s="17">
        <v>0</v>
      </c>
      <c r="X670" s="17">
        <v>475200</v>
      </c>
      <c r="Y670" s="17">
        <v>48982</v>
      </c>
      <c r="Z670" s="17">
        <v>0</v>
      </c>
      <c r="AA670" s="17">
        <v>18617646</v>
      </c>
      <c r="AB670" s="17">
        <v>0</v>
      </c>
    </row>
    <row r="671" spans="1:28" x14ac:dyDescent="0.3">
      <c r="A671" s="15" t="s">
        <v>1335</v>
      </c>
      <c r="B671" s="14" t="s">
        <v>1336</v>
      </c>
      <c r="C671" s="14">
        <v>1</v>
      </c>
      <c r="D671" s="14">
        <v>0</v>
      </c>
      <c r="E671" s="17">
        <v>12650919</v>
      </c>
      <c r="F671" s="17">
        <v>0</v>
      </c>
      <c r="G671" s="17">
        <v>0</v>
      </c>
      <c r="H671" s="17">
        <v>0</v>
      </c>
      <c r="I671" s="17">
        <v>1206298</v>
      </c>
      <c r="J671" s="17">
        <v>712384</v>
      </c>
      <c r="K671" s="17">
        <v>0</v>
      </c>
      <c r="L671" s="17">
        <v>0</v>
      </c>
      <c r="M671" s="17">
        <v>0</v>
      </c>
      <c r="N671" s="17">
        <v>0</v>
      </c>
      <c r="O671" s="17">
        <v>0</v>
      </c>
      <c r="P671" s="17">
        <v>1532906</v>
      </c>
      <c r="Q671" s="17">
        <v>267040</v>
      </c>
      <c r="R671" s="17">
        <v>72990</v>
      </c>
      <c r="S671" s="17">
        <v>17272</v>
      </c>
      <c r="T671" s="17">
        <v>7206</v>
      </c>
      <c r="U671" s="17">
        <v>69667</v>
      </c>
      <c r="V671" s="17">
        <v>19728</v>
      </c>
      <c r="W671" s="17">
        <v>0</v>
      </c>
      <c r="X671" s="17">
        <v>360753</v>
      </c>
      <c r="Y671" s="17">
        <v>0</v>
      </c>
      <c r="Z671" s="17">
        <v>0</v>
      </c>
      <c r="AA671" s="17">
        <v>16917163</v>
      </c>
      <c r="AB671" s="17">
        <v>0</v>
      </c>
    </row>
    <row r="672" spans="1:28" x14ac:dyDescent="0.3">
      <c r="A672" s="15" t="s">
        <v>1337</v>
      </c>
      <c r="B672" s="14" t="s">
        <v>1338</v>
      </c>
      <c r="C672" s="14">
        <v>1</v>
      </c>
      <c r="D672" s="14">
        <v>0</v>
      </c>
      <c r="E672" s="17">
        <v>11175268</v>
      </c>
      <c r="F672" s="17">
        <v>0</v>
      </c>
      <c r="G672" s="17">
        <v>0</v>
      </c>
      <c r="H672" s="17">
        <v>0</v>
      </c>
      <c r="I672" s="17">
        <v>908875</v>
      </c>
      <c r="J672" s="17">
        <v>1710651</v>
      </c>
      <c r="K672" s="17">
        <v>0</v>
      </c>
      <c r="L672" s="17">
        <v>0</v>
      </c>
      <c r="M672" s="17">
        <v>0</v>
      </c>
      <c r="N672" s="17">
        <v>0</v>
      </c>
      <c r="O672" s="17">
        <v>0</v>
      </c>
      <c r="P672" s="17">
        <v>1021447</v>
      </c>
      <c r="Q672" s="17">
        <v>33993</v>
      </c>
      <c r="R672" s="17">
        <v>120150</v>
      </c>
      <c r="S672" s="17">
        <v>13003</v>
      </c>
      <c r="T672" s="17">
        <v>5425</v>
      </c>
      <c r="U672" s="17">
        <v>48173</v>
      </c>
      <c r="V672" s="17">
        <v>16595</v>
      </c>
      <c r="W672" s="17">
        <v>0</v>
      </c>
      <c r="X672" s="17">
        <v>160471</v>
      </c>
      <c r="Y672" s="17">
        <v>0</v>
      </c>
      <c r="Z672" s="17">
        <v>0</v>
      </c>
      <c r="AA672" s="17">
        <v>15214051</v>
      </c>
      <c r="AB672" s="17">
        <v>0</v>
      </c>
    </row>
    <row r="673" spans="1:28" x14ac:dyDescent="0.3">
      <c r="A673" s="15" t="s">
        <v>1339</v>
      </c>
      <c r="B673" s="14" t="s">
        <v>1340</v>
      </c>
      <c r="C673" s="14">
        <v>1</v>
      </c>
      <c r="D673" s="14">
        <v>0</v>
      </c>
      <c r="E673" s="17">
        <v>1713907</v>
      </c>
      <c r="F673" s="17">
        <v>0</v>
      </c>
      <c r="G673" s="17">
        <v>0</v>
      </c>
      <c r="H673" s="17">
        <v>0</v>
      </c>
      <c r="I673" s="17">
        <v>365464</v>
      </c>
      <c r="J673" s="17">
        <v>229111</v>
      </c>
      <c r="K673" s="17">
        <v>0</v>
      </c>
      <c r="L673" s="17">
        <v>0</v>
      </c>
      <c r="M673" s="17">
        <v>0</v>
      </c>
      <c r="N673" s="17">
        <v>0</v>
      </c>
      <c r="O673" s="17">
        <v>0</v>
      </c>
      <c r="P673" s="17">
        <v>284642</v>
      </c>
      <c r="Q673" s="17">
        <v>25248</v>
      </c>
      <c r="R673" s="17">
        <v>0</v>
      </c>
      <c r="S673" s="17">
        <v>1888</v>
      </c>
      <c r="T673" s="17">
        <v>787</v>
      </c>
      <c r="U673" s="17">
        <v>10602</v>
      </c>
      <c r="V673" s="17">
        <v>1757</v>
      </c>
      <c r="W673" s="17">
        <v>0</v>
      </c>
      <c r="X673" s="17">
        <v>0</v>
      </c>
      <c r="Y673" s="17">
        <v>0</v>
      </c>
      <c r="Z673" s="17">
        <v>0</v>
      </c>
      <c r="AA673" s="17">
        <v>2633406</v>
      </c>
      <c r="AB673" s="17">
        <v>0</v>
      </c>
    </row>
    <row r="674" spans="1:28" x14ac:dyDescent="0.3">
      <c r="A674" s="15" t="s">
        <v>1341</v>
      </c>
      <c r="B674" s="14" t="s">
        <v>1342</v>
      </c>
      <c r="C674" s="14">
        <v>1</v>
      </c>
      <c r="D674" s="14">
        <v>0</v>
      </c>
      <c r="E674" s="17">
        <v>7971904</v>
      </c>
      <c r="F674" s="17">
        <v>0</v>
      </c>
      <c r="G674" s="17">
        <v>0</v>
      </c>
      <c r="H674" s="17">
        <v>0</v>
      </c>
      <c r="I674" s="17">
        <v>687937</v>
      </c>
      <c r="J674" s="17">
        <v>1804931</v>
      </c>
      <c r="K674" s="17">
        <v>0</v>
      </c>
      <c r="L674" s="17">
        <v>0</v>
      </c>
      <c r="M674" s="17">
        <v>0</v>
      </c>
      <c r="N674" s="17">
        <v>0</v>
      </c>
      <c r="O674" s="17">
        <v>0</v>
      </c>
      <c r="P674" s="17">
        <v>984838</v>
      </c>
      <c r="Q674" s="17">
        <v>165681</v>
      </c>
      <c r="R674" s="17">
        <v>202004</v>
      </c>
      <c r="S674" s="17">
        <v>13677</v>
      </c>
      <c r="T674" s="17">
        <v>5431</v>
      </c>
      <c r="U674" s="17">
        <v>48231</v>
      </c>
      <c r="V674" s="17">
        <v>15887</v>
      </c>
      <c r="W674" s="17">
        <v>0</v>
      </c>
      <c r="X674" s="17">
        <v>93758</v>
      </c>
      <c r="Y674" s="17">
        <v>0</v>
      </c>
      <c r="Z674" s="17">
        <v>0</v>
      </c>
      <c r="AA674" s="17">
        <v>11994279</v>
      </c>
      <c r="AB674" s="17">
        <v>0</v>
      </c>
    </row>
    <row r="675" spans="1:28" x14ac:dyDescent="0.3">
      <c r="A675" s="15" t="s">
        <v>1343</v>
      </c>
      <c r="B675" s="14" t="s">
        <v>1344</v>
      </c>
      <c r="C675" s="14">
        <v>1</v>
      </c>
      <c r="D675" s="14">
        <v>0</v>
      </c>
      <c r="E675" s="17">
        <v>8225765</v>
      </c>
      <c r="F675" s="17">
        <v>0</v>
      </c>
      <c r="G675" s="17">
        <v>0</v>
      </c>
      <c r="H675" s="17">
        <v>0</v>
      </c>
      <c r="I675" s="17">
        <v>703746</v>
      </c>
      <c r="J675" s="17">
        <v>1548772</v>
      </c>
      <c r="K675" s="17">
        <v>0</v>
      </c>
      <c r="L675" s="17">
        <v>0</v>
      </c>
      <c r="M675" s="17">
        <v>0</v>
      </c>
      <c r="N675" s="17">
        <v>0</v>
      </c>
      <c r="O675" s="17">
        <v>0</v>
      </c>
      <c r="P675" s="17">
        <v>1367619</v>
      </c>
      <c r="Q675" s="17">
        <v>142453</v>
      </c>
      <c r="R675" s="17">
        <v>105765</v>
      </c>
      <c r="S675" s="17">
        <v>12269</v>
      </c>
      <c r="T675" s="17">
        <v>5118</v>
      </c>
      <c r="U675" s="17">
        <v>49163</v>
      </c>
      <c r="V675" s="17">
        <v>15321</v>
      </c>
      <c r="W675" s="17">
        <v>0</v>
      </c>
      <c r="X675" s="17">
        <v>611123</v>
      </c>
      <c r="Y675" s="17">
        <v>0</v>
      </c>
      <c r="Z675" s="17">
        <v>0</v>
      </c>
      <c r="AA675" s="17">
        <v>12787114</v>
      </c>
      <c r="AB675" s="17">
        <v>0</v>
      </c>
    </row>
    <row r="676" spans="1:28" x14ac:dyDescent="0.3">
      <c r="A676" s="15" t="s">
        <v>1345</v>
      </c>
      <c r="B676" s="14" t="s">
        <v>1346</v>
      </c>
      <c r="C676" s="14">
        <v>1</v>
      </c>
      <c r="D676" s="14">
        <v>0</v>
      </c>
      <c r="E676" s="17">
        <v>11089909</v>
      </c>
      <c r="F676" s="17">
        <v>0</v>
      </c>
      <c r="G676" s="17">
        <v>200123</v>
      </c>
      <c r="H676" s="17">
        <v>0</v>
      </c>
      <c r="I676" s="17">
        <v>1227087</v>
      </c>
      <c r="J676" s="17">
        <v>2465893</v>
      </c>
      <c r="K676" s="17">
        <v>0</v>
      </c>
      <c r="L676" s="17">
        <v>0</v>
      </c>
      <c r="M676" s="17">
        <v>0</v>
      </c>
      <c r="N676" s="17">
        <v>0</v>
      </c>
      <c r="O676" s="17">
        <v>0</v>
      </c>
      <c r="P676" s="17">
        <v>513491</v>
      </c>
      <c r="Q676" s="17">
        <v>484686</v>
      </c>
      <c r="R676" s="17">
        <v>38661</v>
      </c>
      <c r="S676" s="17">
        <v>24283</v>
      </c>
      <c r="T676" s="17">
        <v>10131</v>
      </c>
      <c r="U676" s="17">
        <v>91439</v>
      </c>
      <c r="V676" s="17">
        <v>10357</v>
      </c>
      <c r="W676" s="17">
        <v>0</v>
      </c>
      <c r="X676" s="17">
        <v>443445</v>
      </c>
      <c r="Y676" s="17">
        <v>0</v>
      </c>
      <c r="Z676" s="17">
        <v>0</v>
      </c>
      <c r="AA676" s="17">
        <v>16599505</v>
      </c>
      <c r="AB676" s="17">
        <v>0</v>
      </c>
    </row>
    <row r="677" spans="1:28" x14ac:dyDescent="0.3">
      <c r="A677" s="15" t="s">
        <v>1347</v>
      </c>
      <c r="B677" s="14" t="s">
        <v>1348</v>
      </c>
      <c r="C677" s="14">
        <v>1</v>
      </c>
      <c r="D677" s="14">
        <v>0</v>
      </c>
      <c r="E677" s="17">
        <v>8151490</v>
      </c>
      <c r="F677" s="17">
        <v>0</v>
      </c>
      <c r="G677" s="17">
        <v>92174</v>
      </c>
      <c r="H677" s="17">
        <v>0</v>
      </c>
      <c r="I677" s="17">
        <v>890580</v>
      </c>
      <c r="J677" s="17">
        <v>1642937</v>
      </c>
      <c r="K677" s="17">
        <v>0</v>
      </c>
      <c r="L677" s="17">
        <v>0</v>
      </c>
      <c r="M677" s="17">
        <v>0</v>
      </c>
      <c r="N677" s="17">
        <v>0</v>
      </c>
      <c r="O677" s="17">
        <v>0</v>
      </c>
      <c r="P677" s="17">
        <v>562820</v>
      </c>
      <c r="Q677" s="17">
        <v>150949</v>
      </c>
      <c r="R677" s="17">
        <v>27323</v>
      </c>
      <c r="S677" s="17">
        <v>11925</v>
      </c>
      <c r="T677" s="17">
        <v>4975</v>
      </c>
      <c r="U677" s="17">
        <v>43979</v>
      </c>
      <c r="V677" s="17">
        <v>10692</v>
      </c>
      <c r="W677" s="17">
        <v>0</v>
      </c>
      <c r="X677" s="17">
        <v>517836</v>
      </c>
      <c r="Y677" s="17">
        <v>0</v>
      </c>
      <c r="Z677" s="17">
        <v>0</v>
      </c>
      <c r="AA677" s="17">
        <v>12107680</v>
      </c>
      <c r="AB677" s="17">
        <v>0</v>
      </c>
    </row>
    <row r="678" spans="1:28" x14ac:dyDescent="0.3">
      <c r="A678" s="18" t="s">
        <v>1355</v>
      </c>
      <c r="B678" s="14" t="s">
        <v>1356</v>
      </c>
      <c r="C678" s="14">
        <v>1</v>
      </c>
      <c r="D678" s="14">
        <v>1</v>
      </c>
      <c r="E678" s="17">
        <v>19657742150</v>
      </c>
      <c r="F678" s="17">
        <v>47221594</v>
      </c>
      <c r="G678" s="17">
        <v>218681933</v>
      </c>
      <c r="H678" s="17">
        <v>1078048</v>
      </c>
      <c r="I678" s="17">
        <v>1902975477</v>
      </c>
      <c r="J678" s="17">
        <v>3111542500</v>
      </c>
      <c r="K678" s="17">
        <v>16758666</v>
      </c>
      <c r="L678" s="17">
        <v>4491253</v>
      </c>
      <c r="M678" s="17">
        <v>34727704</v>
      </c>
      <c r="N678" s="17">
        <v>161320457</v>
      </c>
      <c r="O678" s="17">
        <v>58633103</v>
      </c>
      <c r="P678" s="17">
        <v>1029615603</v>
      </c>
      <c r="Q678" s="17">
        <v>562673030</v>
      </c>
      <c r="R678" s="17">
        <v>369511909</v>
      </c>
      <c r="S678" s="17">
        <v>42163965</v>
      </c>
      <c r="T678" s="17">
        <v>17083474</v>
      </c>
      <c r="U678" s="17">
        <v>162317834</v>
      </c>
      <c r="V678" s="17">
        <v>34478981</v>
      </c>
      <c r="W678" s="17">
        <v>1235524</v>
      </c>
      <c r="X678" s="17">
        <v>936223354</v>
      </c>
      <c r="Y678" s="17">
        <v>4285485</v>
      </c>
      <c r="Z678" s="17">
        <v>28271832</v>
      </c>
      <c r="AA678" s="17">
        <v>28403033876</v>
      </c>
      <c r="AB678" s="17">
        <v>10187619</v>
      </c>
    </row>
    <row r="679" spans="1:28" x14ac:dyDescent="0.3">
      <c r="A679" s="18" t="s">
        <v>1357</v>
      </c>
      <c r="B679" s="14" t="s">
        <v>1358</v>
      </c>
      <c r="C679" s="14">
        <v>1</v>
      </c>
      <c r="D679" s="14">
        <v>1</v>
      </c>
      <c r="E679" s="17">
        <v>158727860</v>
      </c>
      <c r="F679" s="17">
        <v>0</v>
      </c>
      <c r="G679" s="17">
        <v>4616391</v>
      </c>
      <c r="H679" s="17">
        <v>0</v>
      </c>
      <c r="I679" s="17">
        <v>43757438</v>
      </c>
      <c r="J679" s="17">
        <v>27987532</v>
      </c>
      <c r="K679" s="17">
        <v>1381077</v>
      </c>
      <c r="L679" s="17">
        <v>0</v>
      </c>
      <c r="M679" s="17">
        <v>0</v>
      </c>
      <c r="N679" s="17">
        <v>0</v>
      </c>
      <c r="O679" s="17">
        <v>0</v>
      </c>
      <c r="P679" s="17">
        <v>14978497</v>
      </c>
      <c r="Q679" s="17">
        <v>5389936</v>
      </c>
      <c r="R679" s="17">
        <v>2034959</v>
      </c>
      <c r="S679" s="17">
        <v>947860</v>
      </c>
      <c r="T679" s="17">
        <v>395469</v>
      </c>
      <c r="U679" s="17">
        <v>3583485</v>
      </c>
      <c r="V679" s="17">
        <v>528935</v>
      </c>
      <c r="W679" s="17">
        <v>0</v>
      </c>
      <c r="X679" s="17">
        <v>9126900</v>
      </c>
      <c r="Y679" s="17">
        <v>27682</v>
      </c>
      <c r="Z679" s="17">
        <v>0</v>
      </c>
      <c r="AA679" s="17">
        <v>273484021</v>
      </c>
      <c r="AB679" s="17">
        <v>0</v>
      </c>
    </row>
    <row r="680" spans="1:28" x14ac:dyDescent="0.3">
      <c r="A680" s="15" t="s">
        <v>1349</v>
      </c>
      <c r="B680" s="14" t="s">
        <v>1350</v>
      </c>
      <c r="C680" s="14">
        <v>1</v>
      </c>
      <c r="D680" s="14">
        <v>1</v>
      </c>
      <c r="E680" s="17">
        <v>19816470010</v>
      </c>
      <c r="F680" s="17">
        <v>47221594</v>
      </c>
      <c r="G680" s="17">
        <v>223298324</v>
      </c>
      <c r="H680" s="17">
        <v>1078048</v>
      </c>
      <c r="I680" s="17">
        <v>1946732915</v>
      </c>
      <c r="J680" s="17">
        <v>3139530032</v>
      </c>
      <c r="K680" s="17">
        <v>18139743</v>
      </c>
      <c r="L680" s="17">
        <v>4491253</v>
      </c>
      <c r="M680" s="17">
        <v>34727704</v>
      </c>
      <c r="N680" s="17">
        <v>161320457</v>
      </c>
      <c r="O680" s="17">
        <v>58633103</v>
      </c>
      <c r="P680" s="17">
        <v>1044594100</v>
      </c>
      <c r="Q680" s="17">
        <v>568062966</v>
      </c>
      <c r="R680" s="17">
        <v>371546868</v>
      </c>
      <c r="S680" s="17">
        <v>43111825</v>
      </c>
      <c r="T680" s="17">
        <v>17478943</v>
      </c>
      <c r="U680" s="17">
        <v>165901319</v>
      </c>
      <c r="V680" s="17">
        <v>35007916</v>
      </c>
      <c r="W680" s="17">
        <v>1235524</v>
      </c>
      <c r="X680" s="17">
        <v>945350254</v>
      </c>
      <c r="Y680" s="17">
        <v>4313167</v>
      </c>
      <c r="Z680" s="17">
        <v>28271832</v>
      </c>
      <c r="AA680" s="17">
        <v>28676517897</v>
      </c>
      <c r="AB680" s="17">
        <v>10187619</v>
      </c>
    </row>
  </sheetData>
  <hyperlinks>
    <hyperlink ref="A2" location="'Key'!B1" display="DABTB1" xr:uid="{DFA4ECE5-CE98-4895-8B9D-75F8B04D9CB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081F-855A-4DA4-B550-6D8F6E2A7BFC}">
  <dimension ref="A1:AA680"/>
  <sheetViews>
    <sheetView workbookViewId="0">
      <selection activeCell="A4" sqref="A3:A4"/>
    </sheetView>
  </sheetViews>
  <sheetFormatPr defaultRowHeight="14.4" x14ac:dyDescent="0.3"/>
  <sheetData>
    <row r="1" spans="1:27" x14ac:dyDescent="0.3">
      <c r="A1">
        <v>1</v>
      </c>
      <c r="B1">
        <f>A1+1</f>
        <v>2</v>
      </c>
      <c r="C1" s="14">
        <f t="shared" ref="C1:AA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row>
    <row r="2" spans="1:27" ht="129.6" x14ac:dyDescent="0.3">
      <c r="A2" s="19" t="s">
        <v>2910</v>
      </c>
      <c r="B2" s="14" t="s">
        <v>2909</v>
      </c>
      <c r="C2" s="14" t="s">
        <v>0</v>
      </c>
      <c r="D2" s="14" t="s">
        <v>1</v>
      </c>
      <c r="E2" s="16" t="s">
        <v>2853</v>
      </c>
      <c r="F2" s="16" t="s">
        <v>2854</v>
      </c>
      <c r="G2" s="16" t="s">
        <v>2855</v>
      </c>
      <c r="H2" s="16" t="s">
        <v>2856</v>
      </c>
      <c r="I2" s="16" t="s">
        <v>2857</v>
      </c>
      <c r="J2" s="16" t="s">
        <v>2858</v>
      </c>
      <c r="K2" s="16" t="s">
        <v>2859</v>
      </c>
      <c r="L2" s="16" t="s">
        <v>2860</v>
      </c>
      <c r="M2" s="16" t="s">
        <v>2861</v>
      </c>
      <c r="N2" s="16" t="s">
        <v>2862</v>
      </c>
      <c r="O2" s="16" t="s">
        <v>2863</v>
      </c>
      <c r="P2" s="16" t="s">
        <v>2864</v>
      </c>
      <c r="Q2" s="16" t="s">
        <v>2865</v>
      </c>
      <c r="R2" s="16" t="s">
        <v>2866</v>
      </c>
      <c r="S2" s="16" t="s">
        <v>2867</v>
      </c>
      <c r="T2" s="16" t="s">
        <v>2868</v>
      </c>
      <c r="U2" s="16" t="s">
        <v>2869</v>
      </c>
      <c r="V2" s="16" t="s">
        <v>2870</v>
      </c>
      <c r="W2" s="16" t="s">
        <v>2871</v>
      </c>
      <c r="X2" s="16" t="s">
        <v>2872</v>
      </c>
      <c r="Y2" s="16" t="s">
        <v>2873</v>
      </c>
      <c r="Z2" s="16" t="s">
        <v>2874</v>
      </c>
      <c r="AA2" s="16" t="s">
        <v>2911</v>
      </c>
    </row>
    <row r="3" spans="1:27"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row>
    <row r="4" spans="1:27"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row>
    <row r="5" spans="1:27" x14ac:dyDescent="0.3">
      <c r="A5" s="15" t="s">
        <v>3</v>
      </c>
      <c r="B5" s="14" t="s">
        <v>4</v>
      </c>
      <c r="C5" s="14">
        <v>1</v>
      </c>
      <c r="D5" s="14">
        <v>1</v>
      </c>
      <c r="E5" s="17">
        <v>107981091</v>
      </c>
      <c r="F5" s="17">
        <v>1158417</v>
      </c>
      <c r="G5" s="17">
        <v>0</v>
      </c>
      <c r="H5" s="17">
        <v>0</v>
      </c>
      <c r="I5" s="17">
        <v>8818026</v>
      </c>
      <c r="J5" s="17">
        <v>11106496</v>
      </c>
      <c r="K5" s="17">
        <v>0</v>
      </c>
      <c r="L5" s="17">
        <v>0</v>
      </c>
      <c r="M5" s="17">
        <v>475960</v>
      </c>
      <c r="N5" s="17">
        <v>2605161</v>
      </c>
      <c r="O5" s="17">
        <v>1257506</v>
      </c>
      <c r="P5" s="17">
        <v>0</v>
      </c>
      <c r="Q5" s="17">
        <v>1380212</v>
      </c>
      <c r="R5" s="17">
        <v>4038922</v>
      </c>
      <c r="S5" s="17">
        <v>199489</v>
      </c>
      <c r="T5" s="17">
        <v>83231</v>
      </c>
      <c r="U5" s="17">
        <v>688107</v>
      </c>
      <c r="V5" s="17">
        <v>241381</v>
      </c>
      <c r="W5" s="17">
        <v>0</v>
      </c>
      <c r="X5" s="17">
        <v>5306481</v>
      </c>
      <c r="Y5" s="17">
        <v>0</v>
      </c>
      <c r="Z5" s="17">
        <v>1247799</v>
      </c>
      <c r="AA5" s="17">
        <v>146588279</v>
      </c>
    </row>
    <row r="6" spans="1:27" x14ac:dyDescent="0.3">
      <c r="A6" s="15" t="s">
        <v>5</v>
      </c>
      <c r="B6" s="14" t="s">
        <v>6</v>
      </c>
      <c r="C6" s="14">
        <v>1</v>
      </c>
      <c r="D6" s="14">
        <v>0</v>
      </c>
      <c r="E6" s="17">
        <v>6866503</v>
      </c>
      <c r="F6" s="17">
        <v>0</v>
      </c>
      <c r="G6" s="17">
        <v>0</v>
      </c>
      <c r="H6" s="17">
        <v>7547</v>
      </c>
      <c r="I6" s="17">
        <v>1531565</v>
      </c>
      <c r="J6" s="17">
        <v>2038060</v>
      </c>
      <c r="K6" s="17">
        <v>0</v>
      </c>
      <c r="L6" s="17">
        <v>0</v>
      </c>
      <c r="M6" s="17">
        <v>0</v>
      </c>
      <c r="N6" s="17">
        <v>0</v>
      </c>
      <c r="O6" s="17">
        <v>0</v>
      </c>
      <c r="P6" s="17">
        <v>958559</v>
      </c>
      <c r="Q6" s="17">
        <v>80707</v>
      </c>
      <c r="R6" s="17">
        <v>264534</v>
      </c>
      <c r="S6" s="17">
        <v>10786</v>
      </c>
      <c r="T6" s="17">
        <v>4500</v>
      </c>
      <c r="U6" s="17">
        <v>42173</v>
      </c>
      <c r="V6" s="17">
        <v>9914</v>
      </c>
      <c r="W6" s="17">
        <v>0</v>
      </c>
      <c r="X6" s="17">
        <v>67761</v>
      </c>
      <c r="Y6" s="17">
        <v>0</v>
      </c>
      <c r="Z6" s="17">
        <v>0</v>
      </c>
      <c r="AA6" s="17">
        <v>11882609</v>
      </c>
    </row>
    <row r="7" spans="1:27" x14ac:dyDescent="0.3">
      <c r="A7" s="15" t="s">
        <v>7</v>
      </c>
      <c r="B7" s="14" t="s">
        <v>8</v>
      </c>
      <c r="C7" s="14">
        <v>1</v>
      </c>
      <c r="D7" s="14">
        <v>0</v>
      </c>
      <c r="E7" s="17">
        <v>15430500</v>
      </c>
      <c r="F7" s="17">
        <v>0</v>
      </c>
      <c r="G7" s="17">
        <v>950728</v>
      </c>
      <c r="H7" s="17">
        <v>0</v>
      </c>
      <c r="I7" s="17">
        <v>4582093</v>
      </c>
      <c r="J7" s="17">
        <v>4256690</v>
      </c>
      <c r="K7" s="17">
        <v>0</v>
      </c>
      <c r="L7" s="17">
        <v>0</v>
      </c>
      <c r="M7" s="17">
        <v>0</v>
      </c>
      <c r="N7" s="17">
        <v>0</v>
      </c>
      <c r="O7" s="17">
        <v>0</v>
      </c>
      <c r="P7" s="17">
        <v>1445257</v>
      </c>
      <c r="Q7" s="17">
        <v>295580</v>
      </c>
      <c r="R7" s="17">
        <v>677409</v>
      </c>
      <c r="S7" s="17">
        <v>66257</v>
      </c>
      <c r="T7" s="17">
        <v>27644</v>
      </c>
      <c r="U7" s="17">
        <v>263523</v>
      </c>
      <c r="V7" s="17">
        <v>66362</v>
      </c>
      <c r="W7" s="17">
        <v>0</v>
      </c>
      <c r="X7" s="17">
        <v>480600</v>
      </c>
      <c r="Y7" s="17">
        <v>0</v>
      </c>
      <c r="Z7" s="17">
        <v>0</v>
      </c>
      <c r="AA7" s="17">
        <v>28542643</v>
      </c>
    </row>
    <row r="8" spans="1:27" x14ac:dyDescent="0.3">
      <c r="A8" s="15" t="s">
        <v>9</v>
      </c>
      <c r="B8" s="14" t="s">
        <v>10</v>
      </c>
      <c r="C8" s="14">
        <v>1</v>
      </c>
      <c r="D8" s="14">
        <v>0</v>
      </c>
      <c r="E8" s="17">
        <v>12358961</v>
      </c>
      <c r="F8" s="17">
        <v>0</v>
      </c>
      <c r="G8" s="17">
        <v>0</v>
      </c>
      <c r="H8" s="17">
        <v>0</v>
      </c>
      <c r="I8" s="17">
        <v>2571546</v>
      </c>
      <c r="J8" s="17">
        <v>1555660</v>
      </c>
      <c r="K8" s="17">
        <v>0</v>
      </c>
      <c r="L8" s="17">
        <v>0</v>
      </c>
      <c r="M8" s="17">
        <v>0</v>
      </c>
      <c r="N8" s="17">
        <v>0</v>
      </c>
      <c r="O8" s="17">
        <v>0</v>
      </c>
      <c r="P8" s="17">
        <v>1194683</v>
      </c>
      <c r="Q8" s="17">
        <v>228780</v>
      </c>
      <c r="R8" s="17">
        <v>660774</v>
      </c>
      <c r="S8" s="17">
        <v>26664</v>
      </c>
      <c r="T8" s="17">
        <v>11125</v>
      </c>
      <c r="U8" s="17">
        <v>110093</v>
      </c>
      <c r="V8" s="17">
        <v>26750</v>
      </c>
      <c r="W8" s="17">
        <v>0</v>
      </c>
      <c r="X8" s="17">
        <v>173163</v>
      </c>
      <c r="Y8" s="17">
        <v>0</v>
      </c>
      <c r="Z8" s="17">
        <v>0</v>
      </c>
      <c r="AA8" s="17">
        <v>18918199</v>
      </c>
    </row>
    <row r="9" spans="1:27" x14ac:dyDescent="0.3">
      <c r="A9" s="15" t="s">
        <v>11</v>
      </c>
      <c r="B9" s="14" t="s">
        <v>12</v>
      </c>
      <c r="C9" s="14">
        <v>1</v>
      </c>
      <c r="D9" s="14">
        <v>0</v>
      </c>
      <c r="E9" s="17">
        <v>20375588</v>
      </c>
      <c r="F9" s="17">
        <v>269167</v>
      </c>
      <c r="G9" s="17">
        <v>0</v>
      </c>
      <c r="H9" s="17">
        <v>0</v>
      </c>
      <c r="I9" s="17">
        <v>1179894</v>
      </c>
      <c r="J9" s="17">
        <v>3478229</v>
      </c>
      <c r="K9" s="17">
        <v>0</v>
      </c>
      <c r="L9" s="17">
        <v>0</v>
      </c>
      <c r="M9" s="17">
        <v>0</v>
      </c>
      <c r="N9" s="17">
        <v>0</v>
      </c>
      <c r="O9" s="17">
        <v>0</v>
      </c>
      <c r="P9" s="17">
        <v>1639804</v>
      </c>
      <c r="Q9" s="17">
        <v>335212</v>
      </c>
      <c r="R9" s="17">
        <v>421115</v>
      </c>
      <c r="S9" s="17">
        <v>27788</v>
      </c>
      <c r="T9" s="17">
        <v>11594</v>
      </c>
      <c r="U9" s="17">
        <v>116151</v>
      </c>
      <c r="V9" s="17">
        <v>34791</v>
      </c>
      <c r="W9" s="17">
        <v>0</v>
      </c>
      <c r="X9" s="17">
        <v>929437</v>
      </c>
      <c r="Y9" s="17">
        <v>0</v>
      </c>
      <c r="Z9" s="17">
        <v>0</v>
      </c>
      <c r="AA9" s="17">
        <v>28818770</v>
      </c>
    </row>
    <row r="10" spans="1:27" x14ac:dyDescent="0.3">
      <c r="A10" s="15" t="s">
        <v>13</v>
      </c>
      <c r="B10" s="14" t="s">
        <v>14</v>
      </c>
      <c r="C10" s="14">
        <v>1</v>
      </c>
      <c r="D10" s="14">
        <v>0</v>
      </c>
      <c r="E10" s="17">
        <v>22492302</v>
      </c>
      <c r="F10" s="17">
        <v>0</v>
      </c>
      <c r="G10" s="17">
        <v>0</v>
      </c>
      <c r="H10" s="17">
        <v>40833</v>
      </c>
      <c r="I10" s="17">
        <v>3223044</v>
      </c>
      <c r="J10" s="17">
        <v>1610847</v>
      </c>
      <c r="K10" s="17">
        <v>0</v>
      </c>
      <c r="L10" s="17">
        <v>0</v>
      </c>
      <c r="M10" s="17">
        <v>0</v>
      </c>
      <c r="N10" s="17">
        <v>0</v>
      </c>
      <c r="O10" s="17">
        <v>0</v>
      </c>
      <c r="P10" s="17">
        <v>1208217</v>
      </c>
      <c r="Q10" s="17">
        <v>349799</v>
      </c>
      <c r="R10" s="17">
        <v>295811</v>
      </c>
      <c r="S10" s="17">
        <v>83783</v>
      </c>
      <c r="T10" s="17">
        <v>34956</v>
      </c>
      <c r="U10" s="17">
        <v>292998</v>
      </c>
      <c r="V10" s="17">
        <v>75390</v>
      </c>
      <c r="W10" s="17">
        <v>0</v>
      </c>
      <c r="X10" s="17">
        <v>970078</v>
      </c>
      <c r="Y10" s="17">
        <v>0</v>
      </c>
      <c r="Z10" s="17">
        <v>0</v>
      </c>
      <c r="AA10" s="17">
        <v>30678058</v>
      </c>
    </row>
    <row r="11" spans="1:27" x14ac:dyDescent="0.3">
      <c r="A11" s="15" t="s">
        <v>15</v>
      </c>
      <c r="B11" s="14" t="s">
        <v>16</v>
      </c>
      <c r="C11" s="14">
        <v>1</v>
      </c>
      <c r="D11" s="14">
        <v>0</v>
      </c>
      <c r="E11" s="17">
        <v>1078129</v>
      </c>
      <c r="F11" s="17">
        <v>64619</v>
      </c>
      <c r="G11" s="17">
        <v>0</v>
      </c>
      <c r="H11" s="17">
        <v>0</v>
      </c>
      <c r="I11" s="17">
        <v>504688</v>
      </c>
      <c r="J11" s="17">
        <v>464612</v>
      </c>
      <c r="K11" s="17">
        <v>0</v>
      </c>
      <c r="L11" s="17">
        <v>0</v>
      </c>
      <c r="M11" s="17">
        <v>0</v>
      </c>
      <c r="N11" s="17">
        <v>0</v>
      </c>
      <c r="O11" s="17">
        <v>0</v>
      </c>
      <c r="P11" s="17">
        <v>221895</v>
      </c>
      <c r="Q11" s="17">
        <v>70133</v>
      </c>
      <c r="R11" s="17">
        <v>71793</v>
      </c>
      <c r="S11" s="17">
        <v>4629</v>
      </c>
      <c r="T11" s="17">
        <v>1931</v>
      </c>
      <c r="U11" s="17">
        <v>28601</v>
      </c>
      <c r="V11" s="17">
        <v>4157</v>
      </c>
      <c r="W11" s="17">
        <v>0</v>
      </c>
      <c r="X11" s="17">
        <v>108000</v>
      </c>
      <c r="Y11" s="17">
        <v>0</v>
      </c>
      <c r="Z11" s="17">
        <v>0</v>
      </c>
      <c r="AA11" s="17">
        <v>2623187</v>
      </c>
    </row>
    <row r="12" spans="1:27" x14ac:dyDescent="0.3">
      <c r="A12" s="15" t="s">
        <v>17</v>
      </c>
      <c r="B12" s="14" t="s">
        <v>18</v>
      </c>
      <c r="C12" s="14">
        <v>1</v>
      </c>
      <c r="D12" s="14">
        <v>1</v>
      </c>
      <c r="E12" s="17">
        <v>21579922</v>
      </c>
      <c r="F12" s="17">
        <v>0</v>
      </c>
      <c r="G12" s="17">
        <v>0</v>
      </c>
      <c r="H12" s="17">
        <v>0</v>
      </c>
      <c r="I12" s="17">
        <v>4142082</v>
      </c>
      <c r="J12" s="17">
        <v>3760384</v>
      </c>
      <c r="K12" s="17">
        <v>678443</v>
      </c>
      <c r="L12" s="17">
        <v>0</v>
      </c>
      <c r="M12" s="17">
        <v>0</v>
      </c>
      <c r="N12" s="17">
        <v>0</v>
      </c>
      <c r="O12" s="17">
        <v>0</v>
      </c>
      <c r="P12" s="17">
        <v>1796474</v>
      </c>
      <c r="Q12" s="17">
        <v>450309</v>
      </c>
      <c r="R12" s="17">
        <v>289201</v>
      </c>
      <c r="S12" s="17">
        <v>100681</v>
      </c>
      <c r="T12" s="17">
        <v>42006</v>
      </c>
      <c r="U12" s="17">
        <v>374315</v>
      </c>
      <c r="V12" s="17">
        <v>92384</v>
      </c>
      <c r="W12" s="17">
        <v>0</v>
      </c>
      <c r="X12" s="17">
        <v>507600</v>
      </c>
      <c r="Y12" s="17">
        <v>531</v>
      </c>
      <c r="Z12" s="17">
        <v>0</v>
      </c>
      <c r="AA12" s="17">
        <v>33814332</v>
      </c>
    </row>
    <row r="13" spans="1:27" x14ac:dyDescent="0.3">
      <c r="A13" s="15" t="s">
        <v>19</v>
      </c>
      <c r="B13" s="14" t="s">
        <v>20</v>
      </c>
      <c r="C13" s="14">
        <v>1</v>
      </c>
      <c r="D13" s="14">
        <v>0</v>
      </c>
      <c r="E13" s="17">
        <v>2583372</v>
      </c>
      <c r="F13" s="17">
        <v>44253</v>
      </c>
      <c r="G13" s="17">
        <v>0</v>
      </c>
      <c r="H13" s="17">
        <v>0</v>
      </c>
      <c r="I13" s="17">
        <v>65334</v>
      </c>
      <c r="J13" s="17">
        <v>33170</v>
      </c>
      <c r="K13" s="17">
        <v>0</v>
      </c>
      <c r="L13" s="17">
        <v>0</v>
      </c>
      <c r="M13" s="17">
        <v>0</v>
      </c>
      <c r="N13" s="17">
        <v>0</v>
      </c>
      <c r="O13" s="17">
        <v>0</v>
      </c>
      <c r="P13" s="17">
        <v>251425</v>
      </c>
      <c r="Q13" s="17">
        <v>8665</v>
      </c>
      <c r="R13" s="17">
        <v>99684</v>
      </c>
      <c r="S13" s="17">
        <v>4689</v>
      </c>
      <c r="T13" s="17">
        <v>1956</v>
      </c>
      <c r="U13" s="17">
        <v>20213</v>
      </c>
      <c r="V13" s="17">
        <v>4787</v>
      </c>
      <c r="W13" s="17">
        <v>0</v>
      </c>
      <c r="X13" s="17">
        <v>127520</v>
      </c>
      <c r="Y13" s="17">
        <v>0</v>
      </c>
      <c r="Z13" s="17">
        <v>0</v>
      </c>
      <c r="AA13" s="17">
        <v>3245068</v>
      </c>
    </row>
    <row r="14" spans="1:27" x14ac:dyDescent="0.3">
      <c r="A14" s="15" t="s">
        <v>21</v>
      </c>
      <c r="B14" s="14" t="s">
        <v>22</v>
      </c>
      <c r="C14" s="14">
        <v>1</v>
      </c>
      <c r="D14" s="14">
        <v>0</v>
      </c>
      <c r="E14" s="17">
        <v>19105468</v>
      </c>
      <c r="F14" s="17">
        <v>0</v>
      </c>
      <c r="G14" s="17">
        <v>0</v>
      </c>
      <c r="H14" s="17">
        <v>0</v>
      </c>
      <c r="I14" s="17">
        <v>4026967</v>
      </c>
      <c r="J14" s="17">
        <v>3268125</v>
      </c>
      <c r="K14" s="17">
        <v>0</v>
      </c>
      <c r="L14" s="17">
        <v>0</v>
      </c>
      <c r="M14" s="17">
        <v>0</v>
      </c>
      <c r="N14" s="17">
        <v>0</v>
      </c>
      <c r="O14" s="17">
        <v>0</v>
      </c>
      <c r="P14" s="17">
        <v>1782590</v>
      </c>
      <c r="Q14" s="17">
        <v>565155</v>
      </c>
      <c r="R14" s="17">
        <v>688310</v>
      </c>
      <c r="S14" s="17">
        <v>75514</v>
      </c>
      <c r="T14" s="17">
        <v>31506</v>
      </c>
      <c r="U14" s="17">
        <v>302143</v>
      </c>
      <c r="V14" s="17">
        <v>67950</v>
      </c>
      <c r="W14" s="17">
        <v>0</v>
      </c>
      <c r="X14" s="17">
        <v>626400</v>
      </c>
      <c r="Y14" s="17">
        <v>0</v>
      </c>
      <c r="Z14" s="17">
        <v>0</v>
      </c>
      <c r="AA14" s="17">
        <v>30540128</v>
      </c>
    </row>
    <row r="15" spans="1:27" x14ac:dyDescent="0.3">
      <c r="A15" s="15" t="s">
        <v>23</v>
      </c>
      <c r="B15" s="14" t="s">
        <v>24</v>
      </c>
      <c r="C15" s="14">
        <v>1</v>
      </c>
      <c r="D15" s="14">
        <v>0</v>
      </c>
      <c r="E15" s="17">
        <v>4369430</v>
      </c>
      <c r="F15" s="17">
        <v>0</v>
      </c>
      <c r="G15" s="17">
        <v>0</v>
      </c>
      <c r="H15" s="17">
        <v>0</v>
      </c>
      <c r="I15" s="17">
        <v>923240</v>
      </c>
      <c r="J15" s="17">
        <v>844716</v>
      </c>
      <c r="K15" s="17">
        <v>0</v>
      </c>
      <c r="L15" s="17">
        <v>0</v>
      </c>
      <c r="M15" s="17">
        <v>0</v>
      </c>
      <c r="N15" s="17">
        <v>0</v>
      </c>
      <c r="O15" s="17">
        <v>0</v>
      </c>
      <c r="P15" s="17">
        <v>881428</v>
      </c>
      <c r="Q15" s="17">
        <v>243253</v>
      </c>
      <c r="R15" s="17">
        <v>34546</v>
      </c>
      <c r="S15" s="17">
        <v>18425</v>
      </c>
      <c r="T15" s="17">
        <v>7688</v>
      </c>
      <c r="U15" s="17">
        <v>74677</v>
      </c>
      <c r="V15" s="17">
        <v>17562</v>
      </c>
      <c r="W15" s="17">
        <v>0</v>
      </c>
      <c r="X15" s="17">
        <v>145800</v>
      </c>
      <c r="Y15" s="17">
        <v>0</v>
      </c>
      <c r="Z15" s="17">
        <v>0</v>
      </c>
      <c r="AA15" s="17">
        <v>7560765</v>
      </c>
    </row>
    <row r="16" spans="1:27" x14ac:dyDescent="0.3">
      <c r="A16" s="15" t="s">
        <v>25</v>
      </c>
      <c r="B16" s="14" t="s">
        <v>26</v>
      </c>
      <c r="C16" s="14">
        <v>1</v>
      </c>
      <c r="D16" s="14">
        <v>0</v>
      </c>
      <c r="E16" s="17">
        <v>17254367</v>
      </c>
      <c r="F16" s="17">
        <v>145982</v>
      </c>
      <c r="G16" s="17">
        <v>0</v>
      </c>
      <c r="H16" s="17">
        <v>3866</v>
      </c>
      <c r="I16" s="17">
        <v>1241128</v>
      </c>
      <c r="J16" s="17">
        <v>4002233</v>
      </c>
      <c r="K16" s="17">
        <v>0</v>
      </c>
      <c r="L16" s="17">
        <v>0</v>
      </c>
      <c r="M16" s="17">
        <v>0</v>
      </c>
      <c r="N16" s="17">
        <v>0</v>
      </c>
      <c r="O16" s="17">
        <v>0</v>
      </c>
      <c r="P16" s="17">
        <v>1036414</v>
      </c>
      <c r="Q16" s="17">
        <v>862050</v>
      </c>
      <c r="R16" s="17">
        <v>745928</v>
      </c>
      <c r="S16" s="17">
        <v>20777</v>
      </c>
      <c r="T16" s="17">
        <v>8669</v>
      </c>
      <c r="U16" s="17">
        <v>89705</v>
      </c>
      <c r="V16" s="17">
        <v>27691</v>
      </c>
      <c r="W16" s="17">
        <v>0</v>
      </c>
      <c r="X16" s="17">
        <v>518627</v>
      </c>
      <c r="Y16" s="17">
        <v>0</v>
      </c>
      <c r="Z16" s="17">
        <v>0</v>
      </c>
      <c r="AA16" s="17">
        <v>25957437</v>
      </c>
    </row>
    <row r="17" spans="1:27" x14ac:dyDescent="0.3">
      <c r="A17" s="15" t="s">
        <v>27</v>
      </c>
      <c r="B17" s="14" t="s">
        <v>28</v>
      </c>
      <c r="C17" s="14">
        <v>1</v>
      </c>
      <c r="D17" s="14">
        <v>0</v>
      </c>
      <c r="E17" s="17">
        <v>5965086</v>
      </c>
      <c r="F17" s="17">
        <v>0</v>
      </c>
      <c r="G17" s="17">
        <v>0</v>
      </c>
      <c r="H17" s="17">
        <v>0</v>
      </c>
      <c r="I17" s="17">
        <v>723084</v>
      </c>
      <c r="J17" s="17">
        <v>1103771</v>
      </c>
      <c r="K17" s="17">
        <v>0</v>
      </c>
      <c r="L17" s="17">
        <v>0</v>
      </c>
      <c r="M17" s="17">
        <v>0</v>
      </c>
      <c r="N17" s="17">
        <v>0</v>
      </c>
      <c r="O17" s="17">
        <v>0</v>
      </c>
      <c r="P17" s="17">
        <v>1138999</v>
      </c>
      <c r="Q17" s="17">
        <v>82562</v>
      </c>
      <c r="R17" s="17">
        <v>0</v>
      </c>
      <c r="S17" s="17">
        <v>8464</v>
      </c>
      <c r="T17" s="17">
        <v>3531</v>
      </c>
      <c r="U17" s="17">
        <v>30640</v>
      </c>
      <c r="V17" s="17">
        <v>10815</v>
      </c>
      <c r="W17" s="17">
        <v>0</v>
      </c>
      <c r="X17" s="17">
        <v>66336</v>
      </c>
      <c r="Y17" s="17">
        <v>0</v>
      </c>
      <c r="Z17" s="17">
        <v>0</v>
      </c>
      <c r="AA17" s="17">
        <v>9133288</v>
      </c>
    </row>
    <row r="18" spans="1:27" x14ac:dyDescent="0.3">
      <c r="A18" s="15" t="s">
        <v>29</v>
      </c>
      <c r="B18" s="14" t="s">
        <v>30</v>
      </c>
      <c r="C18" s="14">
        <v>1</v>
      </c>
      <c r="D18" s="14">
        <v>0</v>
      </c>
      <c r="E18" s="17">
        <v>4384539</v>
      </c>
      <c r="F18" s="17">
        <v>0</v>
      </c>
      <c r="G18" s="17">
        <v>0</v>
      </c>
      <c r="H18" s="17">
        <v>6156</v>
      </c>
      <c r="I18" s="17">
        <v>364081</v>
      </c>
      <c r="J18" s="17">
        <v>963081</v>
      </c>
      <c r="K18" s="17">
        <v>0</v>
      </c>
      <c r="L18" s="17">
        <v>0</v>
      </c>
      <c r="M18" s="17">
        <v>0</v>
      </c>
      <c r="N18" s="17">
        <v>0</v>
      </c>
      <c r="O18" s="17">
        <v>0</v>
      </c>
      <c r="P18" s="17">
        <v>857686</v>
      </c>
      <c r="Q18" s="17">
        <v>25250</v>
      </c>
      <c r="R18" s="17">
        <v>0</v>
      </c>
      <c r="S18" s="17">
        <v>3955</v>
      </c>
      <c r="T18" s="17">
        <v>1650</v>
      </c>
      <c r="U18" s="17">
        <v>15262</v>
      </c>
      <c r="V18" s="17">
        <v>5110</v>
      </c>
      <c r="W18" s="17">
        <v>0</v>
      </c>
      <c r="X18" s="17">
        <v>59517</v>
      </c>
      <c r="Y18" s="17">
        <v>0</v>
      </c>
      <c r="Z18" s="17">
        <v>0</v>
      </c>
      <c r="AA18" s="17">
        <v>6686287</v>
      </c>
    </row>
    <row r="19" spans="1:27" x14ac:dyDescent="0.3">
      <c r="A19" s="15" t="s">
        <v>31</v>
      </c>
      <c r="B19" s="14" t="s">
        <v>32</v>
      </c>
      <c r="C19" s="14">
        <v>1</v>
      </c>
      <c r="D19" s="14">
        <v>0</v>
      </c>
      <c r="E19" s="17">
        <v>8376141</v>
      </c>
      <c r="F19" s="17">
        <v>0</v>
      </c>
      <c r="G19" s="17">
        <v>0</v>
      </c>
      <c r="H19" s="17">
        <v>0</v>
      </c>
      <c r="I19" s="17">
        <v>650650</v>
      </c>
      <c r="J19" s="17">
        <v>3263886</v>
      </c>
      <c r="K19" s="17">
        <v>0</v>
      </c>
      <c r="L19" s="17">
        <v>0</v>
      </c>
      <c r="M19" s="17">
        <v>0</v>
      </c>
      <c r="N19" s="17">
        <v>0</v>
      </c>
      <c r="O19" s="17">
        <v>0</v>
      </c>
      <c r="P19" s="17">
        <v>1333679</v>
      </c>
      <c r="Q19" s="17">
        <v>180796</v>
      </c>
      <c r="R19" s="17">
        <v>36090</v>
      </c>
      <c r="S19" s="17">
        <v>7700</v>
      </c>
      <c r="T19" s="17">
        <v>3213</v>
      </c>
      <c r="U19" s="17">
        <v>27669</v>
      </c>
      <c r="V19" s="17">
        <v>9689</v>
      </c>
      <c r="W19" s="17">
        <v>0</v>
      </c>
      <c r="X19" s="17">
        <v>324204</v>
      </c>
      <c r="Y19" s="17">
        <v>0</v>
      </c>
      <c r="Z19" s="17">
        <v>0</v>
      </c>
      <c r="AA19" s="17">
        <v>14213717</v>
      </c>
    </row>
    <row r="20" spans="1:27" x14ac:dyDescent="0.3">
      <c r="A20" s="15" t="s">
        <v>33</v>
      </c>
      <c r="B20" s="14" t="s">
        <v>34</v>
      </c>
      <c r="C20" s="14">
        <v>1</v>
      </c>
      <c r="D20" s="14">
        <v>0</v>
      </c>
      <c r="E20" s="17">
        <v>5297979</v>
      </c>
      <c r="F20" s="17">
        <v>0</v>
      </c>
      <c r="G20" s="17">
        <v>0</v>
      </c>
      <c r="H20" s="17">
        <v>2842</v>
      </c>
      <c r="I20" s="17">
        <v>586742</v>
      </c>
      <c r="J20" s="17">
        <v>1292466</v>
      </c>
      <c r="K20" s="17">
        <v>0</v>
      </c>
      <c r="L20" s="17">
        <v>0</v>
      </c>
      <c r="M20" s="17">
        <v>0</v>
      </c>
      <c r="N20" s="17">
        <v>0</v>
      </c>
      <c r="O20" s="17">
        <v>0</v>
      </c>
      <c r="P20" s="17">
        <v>1026033</v>
      </c>
      <c r="Q20" s="17">
        <v>78246</v>
      </c>
      <c r="R20" s="17">
        <v>0</v>
      </c>
      <c r="S20" s="17">
        <v>5243</v>
      </c>
      <c r="T20" s="17">
        <v>2188</v>
      </c>
      <c r="U20" s="17">
        <v>19863</v>
      </c>
      <c r="V20" s="17">
        <v>6937</v>
      </c>
      <c r="W20" s="17">
        <v>0</v>
      </c>
      <c r="X20" s="17">
        <v>105638</v>
      </c>
      <c r="Y20" s="17">
        <v>0</v>
      </c>
      <c r="Z20" s="17">
        <v>0</v>
      </c>
      <c r="AA20" s="17">
        <v>8424177</v>
      </c>
    </row>
    <row r="21" spans="1:27" x14ac:dyDescent="0.3">
      <c r="A21" s="15" t="s">
        <v>35</v>
      </c>
      <c r="B21" s="14" t="s">
        <v>36</v>
      </c>
      <c r="C21" s="14">
        <v>1</v>
      </c>
      <c r="D21" s="14">
        <v>0</v>
      </c>
      <c r="E21" s="17">
        <v>3391427</v>
      </c>
      <c r="F21" s="17">
        <v>0</v>
      </c>
      <c r="G21" s="17">
        <v>0</v>
      </c>
      <c r="H21" s="17">
        <v>0</v>
      </c>
      <c r="I21" s="17">
        <v>322799</v>
      </c>
      <c r="J21" s="17">
        <v>493276</v>
      </c>
      <c r="K21" s="17">
        <v>0</v>
      </c>
      <c r="L21" s="17">
        <v>0</v>
      </c>
      <c r="M21" s="17">
        <v>0</v>
      </c>
      <c r="N21" s="17">
        <v>0</v>
      </c>
      <c r="O21" s="17">
        <v>0</v>
      </c>
      <c r="P21" s="17">
        <v>603914</v>
      </c>
      <c r="Q21" s="17">
        <v>0</v>
      </c>
      <c r="R21" s="17">
        <v>36857</v>
      </c>
      <c r="S21" s="17">
        <v>2831</v>
      </c>
      <c r="T21" s="17">
        <v>1181</v>
      </c>
      <c r="U21" s="17">
        <v>10427</v>
      </c>
      <c r="V21" s="17">
        <v>3302</v>
      </c>
      <c r="W21" s="17">
        <v>0</v>
      </c>
      <c r="X21" s="17">
        <v>82278</v>
      </c>
      <c r="Y21" s="17">
        <v>0</v>
      </c>
      <c r="Z21" s="17">
        <v>0</v>
      </c>
      <c r="AA21" s="17">
        <v>4948292</v>
      </c>
    </row>
    <row r="22" spans="1:27" x14ac:dyDescent="0.3">
      <c r="A22" s="15" t="s">
        <v>37</v>
      </c>
      <c r="B22" s="14" t="s">
        <v>38</v>
      </c>
      <c r="C22" s="14">
        <v>1</v>
      </c>
      <c r="D22" s="14">
        <v>0</v>
      </c>
      <c r="E22" s="17">
        <v>5428905</v>
      </c>
      <c r="F22" s="17">
        <v>0</v>
      </c>
      <c r="G22" s="17">
        <v>0</v>
      </c>
      <c r="H22" s="17">
        <v>0</v>
      </c>
      <c r="I22" s="17">
        <v>352963</v>
      </c>
      <c r="J22" s="17">
        <v>1084425</v>
      </c>
      <c r="K22" s="17">
        <v>0</v>
      </c>
      <c r="L22" s="17">
        <v>0</v>
      </c>
      <c r="M22" s="17">
        <v>0</v>
      </c>
      <c r="N22" s="17">
        <v>0</v>
      </c>
      <c r="O22" s="17">
        <v>0</v>
      </c>
      <c r="P22" s="17">
        <v>1191825</v>
      </c>
      <c r="Q22" s="17">
        <v>80429</v>
      </c>
      <c r="R22" s="17">
        <v>0</v>
      </c>
      <c r="S22" s="17">
        <v>4973</v>
      </c>
      <c r="T22" s="17">
        <v>2075</v>
      </c>
      <c r="U22" s="17">
        <v>18698</v>
      </c>
      <c r="V22" s="17">
        <v>6933</v>
      </c>
      <c r="W22" s="17">
        <v>0</v>
      </c>
      <c r="X22" s="17">
        <v>109929</v>
      </c>
      <c r="Y22" s="17">
        <v>0</v>
      </c>
      <c r="Z22" s="17">
        <v>0</v>
      </c>
      <c r="AA22" s="17">
        <v>8281155</v>
      </c>
    </row>
    <row r="23" spans="1:27" x14ac:dyDescent="0.3">
      <c r="A23" s="15" t="s">
        <v>39</v>
      </c>
      <c r="B23" s="14" t="s">
        <v>40</v>
      </c>
      <c r="C23" s="14">
        <v>1</v>
      </c>
      <c r="D23" s="14">
        <v>0</v>
      </c>
      <c r="E23" s="17">
        <v>9462755</v>
      </c>
      <c r="F23" s="17">
        <v>0</v>
      </c>
      <c r="G23" s="17">
        <v>0</v>
      </c>
      <c r="H23" s="17">
        <v>0</v>
      </c>
      <c r="I23" s="17">
        <v>964856</v>
      </c>
      <c r="J23" s="17">
        <v>2245150</v>
      </c>
      <c r="K23" s="17">
        <v>0</v>
      </c>
      <c r="L23" s="17">
        <v>0</v>
      </c>
      <c r="M23" s="17">
        <v>0</v>
      </c>
      <c r="N23" s="17">
        <v>0</v>
      </c>
      <c r="O23" s="17">
        <v>0</v>
      </c>
      <c r="P23" s="17">
        <v>1347026</v>
      </c>
      <c r="Q23" s="17">
        <v>256362</v>
      </c>
      <c r="R23" s="17">
        <v>0</v>
      </c>
      <c r="S23" s="17">
        <v>10456</v>
      </c>
      <c r="T23" s="17">
        <v>4363</v>
      </c>
      <c r="U23" s="17">
        <v>35416</v>
      </c>
      <c r="V23" s="17">
        <v>14138</v>
      </c>
      <c r="W23" s="17">
        <v>0</v>
      </c>
      <c r="X23" s="17">
        <v>313336</v>
      </c>
      <c r="Y23" s="17">
        <v>0</v>
      </c>
      <c r="Z23" s="17">
        <v>0</v>
      </c>
      <c r="AA23" s="17">
        <v>14653858</v>
      </c>
    </row>
    <row r="24" spans="1:27" x14ac:dyDescent="0.3">
      <c r="A24" s="15" t="s">
        <v>41</v>
      </c>
      <c r="B24" s="14" t="s">
        <v>42</v>
      </c>
      <c r="C24" s="14">
        <v>1</v>
      </c>
      <c r="D24" s="14">
        <v>0</v>
      </c>
      <c r="E24" s="17">
        <v>3493331</v>
      </c>
      <c r="F24" s="17">
        <v>0</v>
      </c>
      <c r="G24" s="17">
        <v>0</v>
      </c>
      <c r="H24" s="17">
        <v>0</v>
      </c>
      <c r="I24" s="17">
        <v>396085</v>
      </c>
      <c r="J24" s="17">
        <v>853184</v>
      </c>
      <c r="K24" s="17">
        <v>0</v>
      </c>
      <c r="L24" s="17">
        <v>0</v>
      </c>
      <c r="M24" s="17">
        <v>0</v>
      </c>
      <c r="N24" s="17">
        <v>0</v>
      </c>
      <c r="O24" s="17">
        <v>0</v>
      </c>
      <c r="P24" s="17">
        <v>631307</v>
      </c>
      <c r="Q24" s="17">
        <v>0</v>
      </c>
      <c r="R24" s="17">
        <v>0</v>
      </c>
      <c r="S24" s="17">
        <v>2247</v>
      </c>
      <c r="T24" s="17">
        <v>938</v>
      </c>
      <c r="U24" s="17">
        <v>6932</v>
      </c>
      <c r="V24" s="17">
        <v>2773</v>
      </c>
      <c r="W24" s="17">
        <v>0</v>
      </c>
      <c r="X24" s="17">
        <v>37407</v>
      </c>
      <c r="Y24" s="17">
        <v>0</v>
      </c>
      <c r="Z24" s="17">
        <v>0</v>
      </c>
      <c r="AA24" s="17">
        <v>5424204</v>
      </c>
    </row>
    <row r="25" spans="1:27" x14ac:dyDescent="0.3">
      <c r="A25" s="15" t="s">
        <v>43</v>
      </c>
      <c r="B25" s="14" t="s">
        <v>44</v>
      </c>
      <c r="C25" s="14">
        <v>1</v>
      </c>
      <c r="D25" s="14">
        <v>0</v>
      </c>
      <c r="E25" s="17">
        <v>10902262</v>
      </c>
      <c r="F25" s="17">
        <v>0</v>
      </c>
      <c r="G25" s="17">
        <v>0</v>
      </c>
      <c r="H25" s="17">
        <v>5373</v>
      </c>
      <c r="I25" s="17">
        <v>1330797</v>
      </c>
      <c r="J25" s="17">
        <v>1582899</v>
      </c>
      <c r="K25" s="17">
        <v>0</v>
      </c>
      <c r="L25" s="17">
        <v>0</v>
      </c>
      <c r="M25" s="17">
        <v>0</v>
      </c>
      <c r="N25" s="17">
        <v>0</v>
      </c>
      <c r="O25" s="17">
        <v>0</v>
      </c>
      <c r="P25" s="17">
        <v>1793514</v>
      </c>
      <c r="Q25" s="17">
        <v>116769</v>
      </c>
      <c r="R25" s="17">
        <v>35601</v>
      </c>
      <c r="S25" s="17">
        <v>12269</v>
      </c>
      <c r="T25" s="17">
        <v>5119</v>
      </c>
      <c r="U25" s="17">
        <v>48522</v>
      </c>
      <c r="V25" s="17">
        <v>13715</v>
      </c>
      <c r="W25" s="17">
        <v>0</v>
      </c>
      <c r="X25" s="17">
        <v>133764</v>
      </c>
      <c r="Y25" s="17">
        <v>0</v>
      </c>
      <c r="Z25" s="17">
        <v>0</v>
      </c>
      <c r="AA25" s="17">
        <v>15980604</v>
      </c>
    </row>
    <row r="26" spans="1:27" x14ac:dyDescent="0.3">
      <c r="A26" s="15" t="s">
        <v>45</v>
      </c>
      <c r="B26" s="14" t="s">
        <v>46</v>
      </c>
      <c r="C26" s="14">
        <v>1</v>
      </c>
      <c r="D26" s="14">
        <v>0</v>
      </c>
      <c r="E26" s="17">
        <v>5437313</v>
      </c>
      <c r="F26" s="17">
        <v>0</v>
      </c>
      <c r="G26" s="17">
        <v>0</v>
      </c>
      <c r="H26" s="17">
        <v>0</v>
      </c>
      <c r="I26" s="17">
        <v>444381</v>
      </c>
      <c r="J26" s="17">
        <v>772669</v>
      </c>
      <c r="K26" s="17">
        <v>0</v>
      </c>
      <c r="L26" s="17">
        <v>0</v>
      </c>
      <c r="M26" s="17">
        <v>0</v>
      </c>
      <c r="N26" s="17">
        <v>0</v>
      </c>
      <c r="O26" s="17">
        <v>0</v>
      </c>
      <c r="P26" s="17">
        <v>1369158</v>
      </c>
      <c r="Q26" s="17">
        <v>30560</v>
      </c>
      <c r="R26" s="17">
        <v>0</v>
      </c>
      <c r="S26" s="17">
        <v>4344</v>
      </c>
      <c r="T26" s="17">
        <v>1813</v>
      </c>
      <c r="U26" s="17">
        <v>16252</v>
      </c>
      <c r="V26" s="17">
        <v>5832</v>
      </c>
      <c r="W26" s="17">
        <v>0</v>
      </c>
      <c r="X26" s="17">
        <v>101006</v>
      </c>
      <c r="Y26" s="17">
        <v>0</v>
      </c>
      <c r="Z26" s="17">
        <v>0</v>
      </c>
      <c r="AA26" s="17">
        <v>8183328</v>
      </c>
    </row>
    <row r="27" spans="1:27" x14ac:dyDescent="0.3">
      <c r="A27" s="15" t="s">
        <v>47</v>
      </c>
      <c r="B27" s="14" t="s">
        <v>48</v>
      </c>
      <c r="C27" s="14">
        <v>0</v>
      </c>
      <c r="D27" s="14">
        <v>0</v>
      </c>
      <c r="E27" s="17">
        <v>14651027</v>
      </c>
      <c r="F27" s="17">
        <v>0</v>
      </c>
      <c r="G27" s="17">
        <v>0</v>
      </c>
      <c r="H27" s="17">
        <v>0</v>
      </c>
      <c r="I27" s="17">
        <v>1152196</v>
      </c>
      <c r="J27" s="17">
        <v>4554717</v>
      </c>
      <c r="K27" s="17">
        <v>0</v>
      </c>
      <c r="L27" s="17">
        <v>0</v>
      </c>
      <c r="M27" s="17">
        <v>0</v>
      </c>
      <c r="N27" s="17">
        <v>0</v>
      </c>
      <c r="O27" s="17">
        <v>0</v>
      </c>
      <c r="P27" s="17">
        <v>2314830</v>
      </c>
      <c r="Q27" s="17">
        <v>313964</v>
      </c>
      <c r="R27" s="17">
        <v>35896</v>
      </c>
      <c r="S27" s="17">
        <v>18440</v>
      </c>
      <c r="T27" s="17">
        <v>7694</v>
      </c>
      <c r="U27" s="17">
        <v>68677</v>
      </c>
      <c r="V27" s="17">
        <v>24041</v>
      </c>
      <c r="W27" s="17">
        <v>0</v>
      </c>
      <c r="X27" s="17">
        <v>256381</v>
      </c>
      <c r="Y27" s="17">
        <v>0</v>
      </c>
      <c r="Z27" s="17">
        <v>0</v>
      </c>
      <c r="AA27" s="17">
        <v>23397863</v>
      </c>
    </row>
    <row r="28" spans="1:27" x14ac:dyDescent="0.3">
      <c r="A28" s="15" t="s">
        <v>49</v>
      </c>
      <c r="B28" s="14" t="s">
        <v>50</v>
      </c>
      <c r="C28" s="14">
        <v>1</v>
      </c>
      <c r="D28" s="14">
        <v>0</v>
      </c>
      <c r="E28" s="17">
        <v>11336727</v>
      </c>
      <c r="F28" s="17">
        <v>0</v>
      </c>
      <c r="G28" s="17">
        <v>0</v>
      </c>
      <c r="H28" s="17">
        <v>0</v>
      </c>
      <c r="I28" s="17">
        <v>1064379</v>
      </c>
      <c r="J28" s="17">
        <v>1372678</v>
      </c>
      <c r="K28" s="17">
        <v>1</v>
      </c>
      <c r="L28" s="17">
        <v>0</v>
      </c>
      <c r="M28" s="17">
        <v>0</v>
      </c>
      <c r="N28" s="17">
        <v>0</v>
      </c>
      <c r="O28" s="17">
        <v>0</v>
      </c>
      <c r="P28" s="17">
        <v>2105796</v>
      </c>
      <c r="Q28" s="17">
        <v>287449</v>
      </c>
      <c r="R28" s="17">
        <v>40179</v>
      </c>
      <c r="S28" s="17">
        <v>10786</v>
      </c>
      <c r="T28" s="17">
        <v>4500</v>
      </c>
      <c r="U28" s="17">
        <v>41008</v>
      </c>
      <c r="V28" s="17">
        <v>14985</v>
      </c>
      <c r="W28" s="17">
        <v>0</v>
      </c>
      <c r="X28" s="17">
        <v>461659</v>
      </c>
      <c r="Y28" s="17">
        <v>0</v>
      </c>
      <c r="Z28" s="17">
        <v>0</v>
      </c>
      <c r="AA28" s="17">
        <v>16740147</v>
      </c>
    </row>
    <row r="29" spans="1:27" x14ac:dyDescent="0.3">
      <c r="A29" s="15" t="s">
        <v>51</v>
      </c>
      <c r="B29" s="14" t="s">
        <v>52</v>
      </c>
      <c r="C29" s="14">
        <v>1</v>
      </c>
      <c r="D29" s="14">
        <v>0</v>
      </c>
      <c r="E29" s="17">
        <v>13578946</v>
      </c>
      <c r="F29" s="17">
        <v>0</v>
      </c>
      <c r="G29" s="17">
        <v>0</v>
      </c>
      <c r="H29" s="17">
        <v>0</v>
      </c>
      <c r="I29" s="17">
        <v>1944241</v>
      </c>
      <c r="J29" s="17">
        <v>2795106</v>
      </c>
      <c r="K29" s="17">
        <v>0</v>
      </c>
      <c r="L29" s="17">
        <v>0</v>
      </c>
      <c r="M29" s="17">
        <v>0</v>
      </c>
      <c r="N29" s="17">
        <v>0</v>
      </c>
      <c r="O29" s="17">
        <v>0</v>
      </c>
      <c r="P29" s="17">
        <v>1807796</v>
      </c>
      <c r="Q29" s="17">
        <v>261305</v>
      </c>
      <c r="R29" s="17">
        <v>154459</v>
      </c>
      <c r="S29" s="17">
        <v>19983</v>
      </c>
      <c r="T29" s="17">
        <v>8338</v>
      </c>
      <c r="U29" s="17">
        <v>77065</v>
      </c>
      <c r="V29" s="17">
        <v>26278</v>
      </c>
      <c r="W29" s="17">
        <v>0</v>
      </c>
      <c r="X29" s="17">
        <v>201965</v>
      </c>
      <c r="Y29" s="17">
        <v>47253</v>
      </c>
      <c r="Z29" s="17">
        <v>0</v>
      </c>
      <c r="AA29" s="17">
        <v>20922735</v>
      </c>
    </row>
    <row r="30" spans="1:27" x14ac:dyDescent="0.3">
      <c r="A30" s="15" t="s">
        <v>53</v>
      </c>
      <c r="B30" s="14" t="s">
        <v>54</v>
      </c>
      <c r="C30" s="14">
        <v>1</v>
      </c>
      <c r="D30" s="14">
        <v>0</v>
      </c>
      <c r="E30" s="17">
        <v>62934934</v>
      </c>
      <c r="F30" s="17">
        <v>0</v>
      </c>
      <c r="G30" s="17">
        <v>0</v>
      </c>
      <c r="H30" s="17">
        <v>0</v>
      </c>
      <c r="I30" s="17">
        <v>2283671</v>
      </c>
      <c r="J30" s="17">
        <v>7780977</v>
      </c>
      <c r="K30" s="17">
        <v>0</v>
      </c>
      <c r="L30" s="17">
        <v>0</v>
      </c>
      <c r="M30" s="17">
        <v>0</v>
      </c>
      <c r="N30" s="17">
        <v>0</v>
      </c>
      <c r="O30" s="17">
        <v>0</v>
      </c>
      <c r="P30" s="17">
        <v>9679720</v>
      </c>
      <c r="Q30" s="17">
        <v>1401572</v>
      </c>
      <c r="R30" s="17">
        <v>1113877</v>
      </c>
      <c r="S30" s="17">
        <v>80997</v>
      </c>
      <c r="T30" s="17">
        <v>33794</v>
      </c>
      <c r="U30" s="17">
        <v>307036</v>
      </c>
      <c r="V30" s="17">
        <v>107950</v>
      </c>
      <c r="W30" s="17">
        <v>0</v>
      </c>
      <c r="X30" s="17">
        <v>2415125</v>
      </c>
      <c r="Y30" s="17">
        <v>0</v>
      </c>
      <c r="Z30" s="17">
        <v>0</v>
      </c>
      <c r="AA30" s="17">
        <v>88139653</v>
      </c>
    </row>
    <row r="31" spans="1:27" x14ac:dyDescent="0.3">
      <c r="A31" s="15" t="s">
        <v>55</v>
      </c>
      <c r="B31" s="14" t="s">
        <v>56</v>
      </c>
      <c r="C31" s="14">
        <v>1</v>
      </c>
      <c r="D31" s="14">
        <v>0</v>
      </c>
      <c r="E31" s="17">
        <v>11193658</v>
      </c>
      <c r="F31" s="17">
        <v>0</v>
      </c>
      <c r="G31" s="17">
        <v>0</v>
      </c>
      <c r="H31" s="17">
        <v>0</v>
      </c>
      <c r="I31" s="17">
        <v>1222530</v>
      </c>
      <c r="J31" s="17">
        <v>1534992</v>
      </c>
      <c r="K31" s="17">
        <v>0</v>
      </c>
      <c r="L31" s="17">
        <v>0</v>
      </c>
      <c r="M31" s="17">
        <v>0</v>
      </c>
      <c r="N31" s="17">
        <v>0</v>
      </c>
      <c r="O31" s="17">
        <v>0</v>
      </c>
      <c r="P31" s="17">
        <v>1317377</v>
      </c>
      <c r="Q31" s="17">
        <v>252642</v>
      </c>
      <c r="R31" s="17">
        <v>135690</v>
      </c>
      <c r="S31" s="17">
        <v>9333</v>
      </c>
      <c r="T31" s="17">
        <v>3894</v>
      </c>
      <c r="U31" s="17">
        <v>35940</v>
      </c>
      <c r="V31" s="17">
        <v>11654</v>
      </c>
      <c r="W31" s="17">
        <v>0</v>
      </c>
      <c r="X31" s="17">
        <v>166175</v>
      </c>
      <c r="Y31" s="17">
        <v>0</v>
      </c>
      <c r="Z31" s="17">
        <v>0</v>
      </c>
      <c r="AA31" s="17">
        <v>15883885</v>
      </c>
    </row>
    <row r="32" spans="1:27" x14ac:dyDescent="0.3">
      <c r="A32" s="15" t="s">
        <v>57</v>
      </c>
      <c r="B32" s="14" t="s">
        <v>58</v>
      </c>
      <c r="C32" s="14">
        <v>1</v>
      </c>
      <c r="D32" s="14">
        <v>0</v>
      </c>
      <c r="E32" s="17">
        <v>14094223</v>
      </c>
      <c r="F32" s="17">
        <v>0</v>
      </c>
      <c r="G32" s="17">
        <v>0</v>
      </c>
      <c r="H32" s="17">
        <v>0</v>
      </c>
      <c r="I32" s="17">
        <v>1594034</v>
      </c>
      <c r="J32" s="17">
        <v>3309134</v>
      </c>
      <c r="K32" s="17">
        <v>0</v>
      </c>
      <c r="L32" s="17">
        <v>0</v>
      </c>
      <c r="M32" s="17">
        <v>0</v>
      </c>
      <c r="N32" s="17">
        <v>0</v>
      </c>
      <c r="O32" s="17">
        <v>0</v>
      </c>
      <c r="P32" s="17">
        <v>2135245</v>
      </c>
      <c r="Q32" s="17">
        <v>92248</v>
      </c>
      <c r="R32" s="17">
        <v>156074</v>
      </c>
      <c r="S32" s="17">
        <v>21002</v>
      </c>
      <c r="T32" s="17">
        <v>8763</v>
      </c>
      <c r="U32" s="17">
        <v>83181</v>
      </c>
      <c r="V32" s="17">
        <v>26430</v>
      </c>
      <c r="W32" s="17">
        <v>0</v>
      </c>
      <c r="X32" s="17">
        <v>256320</v>
      </c>
      <c r="Y32" s="17">
        <v>0</v>
      </c>
      <c r="Z32" s="17">
        <v>0</v>
      </c>
      <c r="AA32" s="17">
        <v>21776654</v>
      </c>
    </row>
    <row r="33" spans="1:27" x14ac:dyDescent="0.3">
      <c r="A33" s="15" t="s">
        <v>59</v>
      </c>
      <c r="B33" s="14" t="s">
        <v>60</v>
      </c>
      <c r="C33" s="14">
        <v>1</v>
      </c>
      <c r="D33" s="14">
        <v>0</v>
      </c>
      <c r="E33" s="17">
        <v>12931292</v>
      </c>
      <c r="F33" s="17">
        <v>0</v>
      </c>
      <c r="G33" s="17">
        <v>0</v>
      </c>
      <c r="H33" s="17">
        <v>0</v>
      </c>
      <c r="I33" s="17">
        <v>1417792</v>
      </c>
      <c r="J33" s="17">
        <v>3289885</v>
      </c>
      <c r="K33" s="17">
        <v>0</v>
      </c>
      <c r="L33" s="17">
        <v>0</v>
      </c>
      <c r="M33" s="17">
        <v>0</v>
      </c>
      <c r="N33" s="17">
        <v>0</v>
      </c>
      <c r="O33" s="17">
        <v>0</v>
      </c>
      <c r="P33" s="17">
        <v>2767289</v>
      </c>
      <c r="Q33" s="17">
        <v>512585</v>
      </c>
      <c r="R33" s="17">
        <v>63697</v>
      </c>
      <c r="S33" s="17">
        <v>24657</v>
      </c>
      <c r="T33" s="17">
        <v>10288</v>
      </c>
      <c r="U33" s="17">
        <v>96870</v>
      </c>
      <c r="V33" s="17">
        <v>31428</v>
      </c>
      <c r="W33" s="17">
        <v>0</v>
      </c>
      <c r="X33" s="17">
        <v>245882</v>
      </c>
      <c r="Y33" s="17">
        <v>0</v>
      </c>
      <c r="Z33" s="17">
        <v>0</v>
      </c>
      <c r="AA33" s="17">
        <v>21391665</v>
      </c>
    </row>
    <row r="34" spans="1:27" x14ac:dyDescent="0.3">
      <c r="A34" s="15" t="s">
        <v>61</v>
      </c>
      <c r="B34" s="14" t="s">
        <v>62</v>
      </c>
      <c r="C34" s="14">
        <v>1</v>
      </c>
      <c r="D34" s="14">
        <v>0</v>
      </c>
      <c r="E34" s="17">
        <v>19776315</v>
      </c>
      <c r="F34" s="17">
        <v>0</v>
      </c>
      <c r="G34" s="17">
        <v>0</v>
      </c>
      <c r="H34" s="17">
        <v>1675</v>
      </c>
      <c r="I34" s="17">
        <v>2425973</v>
      </c>
      <c r="J34" s="17">
        <v>5781059</v>
      </c>
      <c r="K34" s="17">
        <v>0</v>
      </c>
      <c r="L34" s="17">
        <v>0</v>
      </c>
      <c r="M34" s="17">
        <v>0</v>
      </c>
      <c r="N34" s="17">
        <v>0</v>
      </c>
      <c r="O34" s="17">
        <v>0</v>
      </c>
      <c r="P34" s="17">
        <v>3550049</v>
      </c>
      <c r="Q34" s="17">
        <v>867526</v>
      </c>
      <c r="R34" s="17">
        <v>289088</v>
      </c>
      <c r="S34" s="17">
        <v>37570</v>
      </c>
      <c r="T34" s="17">
        <v>15675</v>
      </c>
      <c r="U34" s="17">
        <v>146557</v>
      </c>
      <c r="V34" s="17">
        <v>50497</v>
      </c>
      <c r="W34" s="17">
        <v>0</v>
      </c>
      <c r="X34" s="17">
        <v>759548</v>
      </c>
      <c r="Y34" s="17">
        <v>0</v>
      </c>
      <c r="Z34" s="17">
        <v>0</v>
      </c>
      <c r="AA34" s="17">
        <v>33701532</v>
      </c>
    </row>
    <row r="35" spans="1:27" x14ac:dyDescent="0.3">
      <c r="A35" s="15" t="s">
        <v>63</v>
      </c>
      <c r="B35" s="14" t="s">
        <v>64</v>
      </c>
      <c r="C35" s="14">
        <v>1</v>
      </c>
      <c r="D35" s="14">
        <v>0</v>
      </c>
      <c r="E35" s="17">
        <v>5525725</v>
      </c>
      <c r="F35" s="17">
        <v>0</v>
      </c>
      <c r="G35" s="17">
        <v>290478</v>
      </c>
      <c r="H35" s="17">
        <v>13634</v>
      </c>
      <c r="I35" s="17">
        <v>546684</v>
      </c>
      <c r="J35" s="17">
        <v>806100</v>
      </c>
      <c r="K35" s="17">
        <v>0</v>
      </c>
      <c r="L35" s="17">
        <v>0</v>
      </c>
      <c r="M35" s="17">
        <v>0</v>
      </c>
      <c r="N35" s="17">
        <v>0</v>
      </c>
      <c r="O35" s="17">
        <v>0</v>
      </c>
      <c r="P35" s="17">
        <v>524634</v>
      </c>
      <c r="Q35" s="17">
        <v>30288</v>
      </c>
      <c r="R35" s="17">
        <v>72329</v>
      </c>
      <c r="S35" s="17">
        <v>6981</v>
      </c>
      <c r="T35" s="17">
        <v>2913</v>
      </c>
      <c r="U35" s="17">
        <v>27145</v>
      </c>
      <c r="V35" s="17">
        <v>3597</v>
      </c>
      <c r="W35" s="17">
        <v>0</v>
      </c>
      <c r="X35" s="17">
        <v>84000</v>
      </c>
      <c r="Y35" s="17">
        <v>0</v>
      </c>
      <c r="Z35" s="17">
        <v>0</v>
      </c>
      <c r="AA35" s="17">
        <v>7934508</v>
      </c>
    </row>
    <row r="36" spans="1:27" x14ac:dyDescent="0.3">
      <c r="A36" s="15" t="s">
        <v>65</v>
      </c>
      <c r="B36" s="14" t="s">
        <v>66</v>
      </c>
      <c r="C36" s="14">
        <v>1</v>
      </c>
      <c r="D36" s="14">
        <v>0</v>
      </c>
      <c r="E36" s="17">
        <v>19347841</v>
      </c>
      <c r="F36" s="17">
        <v>0</v>
      </c>
      <c r="G36" s="17">
        <v>0</v>
      </c>
      <c r="H36" s="17">
        <v>25724</v>
      </c>
      <c r="I36" s="17">
        <v>2423948</v>
      </c>
      <c r="J36" s="17">
        <v>4575407</v>
      </c>
      <c r="K36" s="17">
        <v>0</v>
      </c>
      <c r="L36" s="17">
        <v>0</v>
      </c>
      <c r="M36" s="17">
        <v>0</v>
      </c>
      <c r="N36" s="17">
        <v>0</v>
      </c>
      <c r="O36" s="17">
        <v>0</v>
      </c>
      <c r="P36" s="17">
        <v>2728048</v>
      </c>
      <c r="Q36" s="17">
        <v>520269</v>
      </c>
      <c r="R36" s="17">
        <v>125535</v>
      </c>
      <c r="S36" s="17">
        <v>20912</v>
      </c>
      <c r="T36" s="17">
        <v>8725</v>
      </c>
      <c r="U36" s="17">
        <v>80793</v>
      </c>
      <c r="V36" s="17">
        <v>28513</v>
      </c>
      <c r="W36" s="17">
        <v>0</v>
      </c>
      <c r="X36" s="17">
        <v>1707412</v>
      </c>
      <c r="Y36" s="17">
        <v>0</v>
      </c>
      <c r="Z36" s="17">
        <v>0</v>
      </c>
      <c r="AA36" s="17">
        <v>31593127</v>
      </c>
    </row>
    <row r="37" spans="1:27" x14ac:dyDescent="0.3">
      <c r="A37" s="15" t="s">
        <v>67</v>
      </c>
      <c r="B37" s="14" t="s">
        <v>68</v>
      </c>
      <c r="C37" s="14">
        <v>1</v>
      </c>
      <c r="D37" s="14">
        <v>0</v>
      </c>
      <c r="E37" s="17">
        <v>28460847</v>
      </c>
      <c r="F37" s="17">
        <v>0</v>
      </c>
      <c r="G37" s="17">
        <v>0</v>
      </c>
      <c r="H37" s="17">
        <v>0</v>
      </c>
      <c r="I37" s="17">
        <v>2204853</v>
      </c>
      <c r="J37" s="17">
        <v>4948538</v>
      </c>
      <c r="K37" s="17">
        <v>0</v>
      </c>
      <c r="L37" s="17">
        <v>0</v>
      </c>
      <c r="M37" s="17">
        <v>0</v>
      </c>
      <c r="N37" s="17">
        <v>0</v>
      </c>
      <c r="O37" s="17">
        <v>0</v>
      </c>
      <c r="P37" s="17">
        <v>6088751</v>
      </c>
      <c r="Q37" s="17">
        <v>1057693</v>
      </c>
      <c r="R37" s="17">
        <v>342128</v>
      </c>
      <c r="S37" s="17">
        <v>56490</v>
      </c>
      <c r="T37" s="17">
        <v>23569</v>
      </c>
      <c r="U37" s="17">
        <v>223855</v>
      </c>
      <c r="V37" s="17">
        <v>71364</v>
      </c>
      <c r="W37" s="17">
        <v>0</v>
      </c>
      <c r="X37" s="17">
        <v>455250</v>
      </c>
      <c r="Y37" s="17">
        <v>0</v>
      </c>
      <c r="Z37" s="17">
        <v>0</v>
      </c>
      <c r="AA37" s="17">
        <v>43933338</v>
      </c>
    </row>
    <row r="38" spans="1:27" x14ac:dyDescent="0.3">
      <c r="A38" s="15" t="s">
        <v>69</v>
      </c>
      <c r="B38" s="14" t="s">
        <v>70</v>
      </c>
      <c r="C38" s="14">
        <v>1</v>
      </c>
      <c r="D38" s="14">
        <v>0</v>
      </c>
      <c r="E38" s="17">
        <v>22761018</v>
      </c>
      <c r="F38" s="17">
        <v>0</v>
      </c>
      <c r="G38" s="17">
        <v>0</v>
      </c>
      <c r="H38" s="17">
        <v>0</v>
      </c>
      <c r="I38" s="17">
        <v>2264147</v>
      </c>
      <c r="J38" s="17">
        <v>4135419</v>
      </c>
      <c r="K38" s="17">
        <v>0</v>
      </c>
      <c r="L38" s="17">
        <v>0</v>
      </c>
      <c r="M38" s="17">
        <v>0</v>
      </c>
      <c r="N38" s="17">
        <v>0</v>
      </c>
      <c r="O38" s="17">
        <v>0</v>
      </c>
      <c r="P38" s="17">
        <v>2342390</v>
      </c>
      <c r="Q38" s="17">
        <v>688349</v>
      </c>
      <c r="R38" s="17">
        <v>226794</v>
      </c>
      <c r="S38" s="17">
        <v>36911</v>
      </c>
      <c r="T38" s="17">
        <v>15400</v>
      </c>
      <c r="U38" s="17">
        <v>137761</v>
      </c>
      <c r="V38" s="17">
        <v>46092</v>
      </c>
      <c r="W38" s="17">
        <v>0</v>
      </c>
      <c r="X38" s="17">
        <v>251187</v>
      </c>
      <c r="Y38" s="17">
        <v>0</v>
      </c>
      <c r="Z38" s="17">
        <v>0</v>
      </c>
      <c r="AA38" s="17">
        <v>32905468</v>
      </c>
    </row>
    <row r="39" spans="1:27" x14ac:dyDescent="0.3">
      <c r="A39" s="15" t="s">
        <v>71</v>
      </c>
      <c r="B39" s="14" t="s">
        <v>72</v>
      </c>
      <c r="C39" s="14">
        <v>1</v>
      </c>
      <c r="D39" s="14">
        <v>0</v>
      </c>
      <c r="E39" s="17">
        <v>16571072</v>
      </c>
      <c r="F39" s="17">
        <v>0</v>
      </c>
      <c r="G39" s="17">
        <v>0</v>
      </c>
      <c r="H39" s="17">
        <v>0</v>
      </c>
      <c r="I39" s="17">
        <v>2827165</v>
      </c>
      <c r="J39" s="17">
        <v>3579821</v>
      </c>
      <c r="K39" s="17">
        <v>0</v>
      </c>
      <c r="L39" s="17">
        <v>0</v>
      </c>
      <c r="M39" s="17">
        <v>0</v>
      </c>
      <c r="N39" s="17">
        <v>0</v>
      </c>
      <c r="O39" s="17">
        <v>0</v>
      </c>
      <c r="P39" s="17">
        <v>4193243</v>
      </c>
      <c r="Q39" s="17">
        <v>1233031</v>
      </c>
      <c r="R39" s="17">
        <v>250635</v>
      </c>
      <c r="S39" s="17">
        <v>52265</v>
      </c>
      <c r="T39" s="17">
        <v>21806</v>
      </c>
      <c r="U39" s="17">
        <v>204458</v>
      </c>
      <c r="V39" s="17">
        <v>58512</v>
      </c>
      <c r="W39" s="17">
        <v>0</v>
      </c>
      <c r="X39" s="17">
        <v>715500</v>
      </c>
      <c r="Y39" s="17">
        <v>4264</v>
      </c>
      <c r="Z39" s="17">
        <v>0</v>
      </c>
      <c r="AA39" s="17">
        <v>29711772</v>
      </c>
    </row>
    <row r="40" spans="1:27" x14ac:dyDescent="0.3">
      <c r="A40" s="15" t="s">
        <v>73</v>
      </c>
      <c r="B40" s="14" t="s">
        <v>74</v>
      </c>
      <c r="C40" s="14">
        <v>1</v>
      </c>
      <c r="D40" s="14">
        <v>0</v>
      </c>
      <c r="E40" s="17">
        <v>15758346</v>
      </c>
      <c r="F40" s="17">
        <v>0</v>
      </c>
      <c r="G40" s="17">
        <v>0</v>
      </c>
      <c r="H40" s="17">
        <v>0</v>
      </c>
      <c r="I40" s="17">
        <v>2553825</v>
      </c>
      <c r="J40" s="17">
        <v>3604689</v>
      </c>
      <c r="K40" s="17">
        <v>0</v>
      </c>
      <c r="L40" s="17">
        <v>0</v>
      </c>
      <c r="M40" s="17">
        <v>0</v>
      </c>
      <c r="N40" s="17">
        <v>0</v>
      </c>
      <c r="O40" s="17">
        <v>0</v>
      </c>
      <c r="P40" s="17">
        <v>3261600</v>
      </c>
      <c r="Q40" s="17">
        <v>334413</v>
      </c>
      <c r="R40" s="17">
        <v>183728</v>
      </c>
      <c r="S40" s="17">
        <v>23219</v>
      </c>
      <c r="T40" s="17">
        <v>9688</v>
      </c>
      <c r="U40" s="17">
        <v>87666</v>
      </c>
      <c r="V40" s="17">
        <v>28320</v>
      </c>
      <c r="W40" s="17">
        <v>0</v>
      </c>
      <c r="X40" s="17">
        <v>540343</v>
      </c>
      <c r="Y40" s="17">
        <v>0</v>
      </c>
      <c r="Z40" s="17">
        <v>0</v>
      </c>
      <c r="AA40" s="17">
        <v>26385837</v>
      </c>
    </row>
    <row r="41" spans="1:27" x14ac:dyDescent="0.3">
      <c r="A41" s="15" t="s">
        <v>75</v>
      </c>
      <c r="B41" s="14" t="s">
        <v>76</v>
      </c>
      <c r="C41" s="14">
        <v>1</v>
      </c>
      <c r="D41" s="14">
        <v>0</v>
      </c>
      <c r="E41" s="17">
        <v>3561975</v>
      </c>
      <c r="F41" s="17">
        <v>0</v>
      </c>
      <c r="G41" s="17">
        <v>166648</v>
      </c>
      <c r="H41" s="17">
        <v>0</v>
      </c>
      <c r="I41" s="17">
        <v>327015</v>
      </c>
      <c r="J41" s="17">
        <v>291031</v>
      </c>
      <c r="K41" s="17">
        <v>0</v>
      </c>
      <c r="L41" s="17">
        <v>0</v>
      </c>
      <c r="M41" s="17">
        <v>0</v>
      </c>
      <c r="N41" s="17">
        <v>0</v>
      </c>
      <c r="O41" s="17">
        <v>0</v>
      </c>
      <c r="P41" s="17">
        <v>584574</v>
      </c>
      <c r="Q41" s="17">
        <v>0</v>
      </c>
      <c r="R41" s="17">
        <v>0</v>
      </c>
      <c r="S41" s="17">
        <v>2861</v>
      </c>
      <c r="T41" s="17">
        <v>1194</v>
      </c>
      <c r="U41" s="17">
        <v>11009</v>
      </c>
      <c r="V41" s="17">
        <v>2866</v>
      </c>
      <c r="W41" s="17">
        <v>0</v>
      </c>
      <c r="X41" s="17">
        <v>76933</v>
      </c>
      <c r="Y41" s="17">
        <v>4176</v>
      </c>
      <c r="Z41" s="17">
        <v>0</v>
      </c>
      <c r="AA41" s="17">
        <v>5030282</v>
      </c>
    </row>
    <row r="42" spans="1:27" x14ac:dyDescent="0.3">
      <c r="A42" s="15" t="s">
        <v>77</v>
      </c>
      <c r="B42" s="14" t="s">
        <v>78</v>
      </c>
      <c r="C42" s="14">
        <v>1</v>
      </c>
      <c r="D42" s="14">
        <v>0</v>
      </c>
      <c r="E42" s="17">
        <v>11496098</v>
      </c>
      <c r="F42" s="17">
        <v>0</v>
      </c>
      <c r="G42" s="17">
        <v>0</v>
      </c>
      <c r="H42" s="17">
        <v>0</v>
      </c>
      <c r="I42" s="17">
        <v>1535029</v>
      </c>
      <c r="J42" s="17">
        <v>2327975</v>
      </c>
      <c r="K42" s="17">
        <v>78120</v>
      </c>
      <c r="L42" s="17">
        <v>0</v>
      </c>
      <c r="M42" s="17">
        <v>0</v>
      </c>
      <c r="N42" s="17">
        <v>0</v>
      </c>
      <c r="O42" s="17">
        <v>0</v>
      </c>
      <c r="P42" s="17">
        <v>2288513</v>
      </c>
      <c r="Q42" s="17">
        <v>375501</v>
      </c>
      <c r="R42" s="17">
        <v>37045</v>
      </c>
      <c r="S42" s="17">
        <v>17631</v>
      </c>
      <c r="T42" s="17">
        <v>7356</v>
      </c>
      <c r="U42" s="17">
        <v>68211</v>
      </c>
      <c r="V42" s="17">
        <v>22359</v>
      </c>
      <c r="W42" s="17">
        <v>0</v>
      </c>
      <c r="X42" s="17">
        <v>149871</v>
      </c>
      <c r="Y42" s="17">
        <v>0</v>
      </c>
      <c r="Z42" s="17">
        <v>0</v>
      </c>
      <c r="AA42" s="17">
        <v>18403709</v>
      </c>
    </row>
    <row r="43" spans="1:27" x14ac:dyDescent="0.3">
      <c r="A43" s="15" t="s">
        <v>79</v>
      </c>
      <c r="B43" s="14" t="s">
        <v>80</v>
      </c>
      <c r="C43" s="14">
        <v>1</v>
      </c>
      <c r="D43" s="14">
        <v>0</v>
      </c>
      <c r="E43" s="17">
        <v>3051248</v>
      </c>
      <c r="F43" s="17">
        <v>0</v>
      </c>
      <c r="G43" s="17">
        <v>0</v>
      </c>
      <c r="H43" s="17">
        <v>0</v>
      </c>
      <c r="I43" s="17">
        <v>309742</v>
      </c>
      <c r="J43" s="17">
        <v>533053</v>
      </c>
      <c r="K43" s="17">
        <v>0</v>
      </c>
      <c r="L43" s="17">
        <v>0</v>
      </c>
      <c r="M43" s="17">
        <v>0</v>
      </c>
      <c r="N43" s="17">
        <v>0</v>
      </c>
      <c r="O43" s="17">
        <v>0</v>
      </c>
      <c r="P43" s="17">
        <v>439811</v>
      </c>
      <c r="Q43" s="17">
        <v>45626</v>
      </c>
      <c r="R43" s="17">
        <v>0</v>
      </c>
      <c r="S43" s="17">
        <v>8673</v>
      </c>
      <c r="T43" s="17">
        <v>3619</v>
      </c>
      <c r="U43" s="17">
        <v>26504</v>
      </c>
      <c r="V43" s="17">
        <v>995</v>
      </c>
      <c r="W43" s="17">
        <v>0</v>
      </c>
      <c r="X43" s="17">
        <v>50614</v>
      </c>
      <c r="Y43" s="17">
        <v>0</v>
      </c>
      <c r="Z43" s="17">
        <v>0</v>
      </c>
      <c r="AA43" s="17">
        <v>4469885</v>
      </c>
    </row>
    <row r="44" spans="1:27" x14ac:dyDescent="0.3">
      <c r="A44" s="15" t="s">
        <v>81</v>
      </c>
      <c r="B44" s="14" t="s">
        <v>82</v>
      </c>
      <c r="C44" s="14">
        <v>1</v>
      </c>
      <c r="D44" s="14">
        <v>0</v>
      </c>
      <c r="E44" s="17">
        <v>10061646</v>
      </c>
      <c r="F44" s="17">
        <v>0</v>
      </c>
      <c r="G44" s="17">
        <v>0</v>
      </c>
      <c r="H44" s="17">
        <v>17379</v>
      </c>
      <c r="I44" s="17">
        <v>1118598</v>
      </c>
      <c r="J44" s="17">
        <v>1861569</v>
      </c>
      <c r="K44" s="17">
        <v>0</v>
      </c>
      <c r="L44" s="17">
        <v>0</v>
      </c>
      <c r="M44" s="17">
        <v>0</v>
      </c>
      <c r="N44" s="17">
        <v>0</v>
      </c>
      <c r="O44" s="17">
        <v>0</v>
      </c>
      <c r="P44" s="17">
        <v>1724612</v>
      </c>
      <c r="Q44" s="17">
        <v>212867</v>
      </c>
      <c r="R44" s="17">
        <v>164770</v>
      </c>
      <c r="S44" s="17">
        <v>8853</v>
      </c>
      <c r="T44" s="17">
        <v>3694</v>
      </c>
      <c r="U44" s="17">
        <v>32737</v>
      </c>
      <c r="V44" s="17">
        <v>11270</v>
      </c>
      <c r="W44" s="17">
        <v>0</v>
      </c>
      <c r="X44" s="17">
        <v>426451</v>
      </c>
      <c r="Y44" s="17">
        <v>0</v>
      </c>
      <c r="Z44" s="17">
        <v>0</v>
      </c>
      <c r="AA44" s="17">
        <v>15644446</v>
      </c>
    </row>
    <row r="45" spans="1:27" x14ac:dyDescent="0.3">
      <c r="A45" s="15" t="s">
        <v>83</v>
      </c>
      <c r="B45" s="14" t="s">
        <v>84</v>
      </c>
      <c r="C45" s="14">
        <v>1</v>
      </c>
      <c r="D45" s="14">
        <v>0</v>
      </c>
      <c r="E45" s="17">
        <v>5589253</v>
      </c>
      <c r="F45" s="17">
        <v>0</v>
      </c>
      <c r="G45" s="17">
        <v>0</v>
      </c>
      <c r="H45" s="17">
        <v>0</v>
      </c>
      <c r="I45" s="17">
        <v>464472</v>
      </c>
      <c r="J45" s="17">
        <v>831012</v>
      </c>
      <c r="K45" s="17">
        <v>0</v>
      </c>
      <c r="L45" s="17">
        <v>0</v>
      </c>
      <c r="M45" s="17">
        <v>0</v>
      </c>
      <c r="N45" s="17">
        <v>0</v>
      </c>
      <c r="O45" s="17">
        <v>0</v>
      </c>
      <c r="P45" s="17">
        <v>1118932</v>
      </c>
      <c r="Q45" s="17">
        <v>87340</v>
      </c>
      <c r="R45" s="17">
        <v>0</v>
      </c>
      <c r="S45" s="17">
        <v>5363</v>
      </c>
      <c r="T45" s="17">
        <v>2238</v>
      </c>
      <c r="U45" s="17">
        <v>18931</v>
      </c>
      <c r="V45" s="17">
        <v>6307</v>
      </c>
      <c r="W45" s="17">
        <v>0</v>
      </c>
      <c r="X45" s="17">
        <v>98300</v>
      </c>
      <c r="Y45" s="17">
        <v>0</v>
      </c>
      <c r="Z45" s="17">
        <v>0</v>
      </c>
      <c r="AA45" s="17">
        <v>8222148</v>
      </c>
    </row>
    <row r="46" spans="1:27" x14ac:dyDescent="0.3">
      <c r="A46" s="15" t="s">
        <v>85</v>
      </c>
      <c r="B46" s="14" t="s">
        <v>86</v>
      </c>
      <c r="C46" s="14">
        <v>1</v>
      </c>
      <c r="D46" s="14">
        <v>0</v>
      </c>
      <c r="E46" s="17">
        <v>11698338</v>
      </c>
      <c r="F46" s="17">
        <v>0</v>
      </c>
      <c r="G46" s="17">
        <v>0</v>
      </c>
      <c r="H46" s="17">
        <v>2140</v>
      </c>
      <c r="I46" s="17">
        <v>1902785</v>
      </c>
      <c r="J46" s="17">
        <v>3822784</v>
      </c>
      <c r="K46" s="17">
        <v>211090</v>
      </c>
      <c r="L46" s="17">
        <v>0</v>
      </c>
      <c r="M46" s="17">
        <v>0</v>
      </c>
      <c r="N46" s="17">
        <v>0</v>
      </c>
      <c r="O46" s="17">
        <v>0</v>
      </c>
      <c r="P46" s="17">
        <v>2086500</v>
      </c>
      <c r="Q46" s="17">
        <v>338040</v>
      </c>
      <c r="R46" s="17">
        <v>313117</v>
      </c>
      <c r="S46" s="17">
        <v>12778</v>
      </c>
      <c r="T46" s="17">
        <v>5331</v>
      </c>
      <c r="U46" s="17">
        <v>49221</v>
      </c>
      <c r="V46" s="17">
        <v>15502</v>
      </c>
      <c r="W46" s="17">
        <v>0</v>
      </c>
      <c r="X46" s="17">
        <v>254112</v>
      </c>
      <c r="Y46" s="17">
        <v>45377</v>
      </c>
      <c r="Z46" s="17">
        <v>0</v>
      </c>
      <c r="AA46" s="17">
        <v>20757115</v>
      </c>
    </row>
    <row r="47" spans="1:27" x14ac:dyDescent="0.3">
      <c r="A47" s="15" t="s">
        <v>87</v>
      </c>
      <c r="B47" s="14" t="s">
        <v>88</v>
      </c>
      <c r="C47" s="14">
        <v>1</v>
      </c>
      <c r="D47" s="14">
        <v>0</v>
      </c>
      <c r="E47" s="17">
        <v>21698521</v>
      </c>
      <c r="F47" s="17">
        <v>0</v>
      </c>
      <c r="G47" s="17">
        <v>0</v>
      </c>
      <c r="H47" s="17">
        <v>6661</v>
      </c>
      <c r="I47" s="17">
        <v>929188</v>
      </c>
      <c r="J47" s="17">
        <v>3557374</v>
      </c>
      <c r="K47" s="17">
        <v>0</v>
      </c>
      <c r="L47" s="17">
        <v>0</v>
      </c>
      <c r="M47" s="17">
        <v>0</v>
      </c>
      <c r="N47" s="17">
        <v>0</v>
      </c>
      <c r="O47" s="17">
        <v>0</v>
      </c>
      <c r="P47" s="17">
        <v>3330577</v>
      </c>
      <c r="Q47" s="17">
        <v>654293</v>
      </c>
      <c r="R47" s="17">
        <v>107586</v>
      </c>
      <c r="S47" s="17">
        <v>31578</v>
      </c>
      <c r="T47" s="17">
        <v>13175</v>
      </c>
      <c r="U47" s="17">
        <v>114869</v>
      </c>
      <c r="V47" s="17">
        <v>42596</v>
      </c>
      <c r="W47" s="17">
        <v>0</v>
      </c>
      <c r="X47" s="17">
        <v>477387</v>
      </c>
      <c r="Y47" s="17">
        <v>0</v>
      </c>
      <c r="Z47" s="17">
        <v>0</v>
      </c>
      <c r="AA47" s="17">
        <v>30963805</v>
      </c>
    </row>
    <row r="48" spans="1:27" x14ac:dyDescent="0.3">
      <c r="A48" s="15" t="s">
        <v>89</v>
      </c>
      <c r="B48" s="14" t="s">
        <v>90</v>
      </c>
      <c r="C48" s="14">
        <v>1</v>
      </c>
      <c r="D48" s="14">
        <v>0</v>
      </c>
      <c r="E48" s="17">
        <v>15434133</v>
      </c>
      <c r="F48" s="17">
        <v>0</v>
      </c>
      <c r="G48" s="17">
        <v>0</v>
      </c>
      <c r="H48" s="17">
        <v>21037</v>
      </c>
      <c r="I48" s="17">
        <v>1599683</v>
      </c>
      <c r="J48" s="17">
        <v>862129</v>
      </c>
      <c r="K48" s="17">
        <v>0</v>
      </c>
      <c r="L48" s="17">
        <v>0</v>
      </c>
      <c r="M48" s="17">
        <v>0</v>
      </c>
      <c r="N48" s="17">
        <v>0</v>
      </c>
      <c r="O48" s="17">
        <v>0</v>
      </c>
      <c r="P48" s="17">
        <v>1763582</v>
      </c>
      <c r="Q48" s="17">
        <v>152835</v>
      </c>
      <c r="R48" s="17">
        <v>437109</v>
      </c>
      <c r="S48" s="17">
        <v>15594</v>
      </c>
      <c r="T48" s="17">
        <v>6506</v>
      </c>
      <c r="U48" s="17">
        <v>63551</v>
      </c>
      <c r="V48" s="17">
        <v>20531</v>
      </c>
      <c r="W48" s="17">
        <v>0</v>
      </c>
      <c r="X48" s="17">
        <v>159730</v>
      </c>
      <c r="Y48" s="17">
        <v>0</v>
      </c>
      <c r="Z48" s="17">
        <v>0</v>
      </c>
      <c r="AA48" s="17">
        <v>20536420</v>
      </c>
    </row>
    <row r="49" spans="1:27" x14ac:dyDescent="0.3">
      <c r="A49" s="15" t="s">
        <v>91</v>
      </c>
      <c r="B49" s="14" t="s">
        <v>92</v>
      </c>
      <c r="C49" s="14">
        <v>1</v>
      </c>
      <c r="D49" s="14">
        <v>0</v>
      </c>
      <c r="E49" s="17">
        <v>10735700</v>
      </c>
      <c r="F49" s="17">
        <v>0</v>
      </c>
      <c r="G49" s="17">
        <v>0</v>
      </c>
      <c r="H49" s="17">
        <v>0</v>
      </c>
      <c r="I49" s="17">
        <v>1042694</v>
      </c>
      <c r="J49" s="17">
        <v>1280870</v>
      </c>
      <c r="K49" s="17">
        <v>0</v>
      </c>
      <c r="L49" s="17">
        <v>0</v>
      </c>
      <c r="M49" s="17">
        <v>0</v>
      </c>
      <c r="N49" s="17">
        <v>0</v>
      </c>
      <c r="O49" s="17">
        <v>0</v>
      </c>
      <c r="P49" s="17">
        <v>1951868</v>
      </c>
      <c r="Q49" s="17">
        <v>138596</v>
      </c>
      <c r="R49" s="17">
        <v>37045</v>
      </c>
      <c r="S49" s="17">
        <v>14366</v>
      </c>
      <c r="T49" s="17">
        <v>5994</v>
      </c>
      <c r="U49" s="17">
        <v>40484</v>
      </c>
      <c r="V49" s="17">
        <v>19888</v>
      </c>
      <c r="W49" s="17">
        <v>0</v>
      </c>
      <c r="X49" s="17">
        <v>169472</v>
      </c>
      <c r="Y49" s="17">
        <v>0</v>
      </c>
      <c r="Z49" s="17">
        <v>0</v>
      </c>
      <c r="AA49" s="17">
        <v>15436977</v>
      </c>
    </row>
    <row r="50" spans="1:27" x14ac:dyDescent="0.3">
      <c r="A50" s="15" t="s">
        <v>93</v>
      </c>
      <c r="B50" s="14" t="s">
        <v>94</v>
      </c>
      <c r="C50" s="14">
        <v>1</v>
      </c>
      <c r="D50" s="14">
        <v>0</v>
      </c>
      <c r="E50" s="17">
        <v>9802369</v>
      </c>
      <c r="F50" s="17">
        <v>0</v>
      </c>
      <c r="G50" s="17">
        <v>0</v>
      </c>
      <c r="H50" s="17">
        <v>0</v>
      </c>
      <c r="I50" s="17">
        <v>947932</v>
      </c>
      <c r="J50" s="17">
        <v>961234</v>
      </c>
      <c r="K50" s="17">
        <v>0</v>
      </c>
      <c r="L50" s="17">
        <v>0</v>
      </c>
      <c r="M50" s="17">
        <v>0</v>
      </c>
      <c r="N50" s="17">
        <v>0</v>
      </c>
      <c r="O50" s="17">
        <v>0</v>
      </c>
      <c r="P50" s="17">
        <v>1426331</v>
      </c>
      <c r="Q50" s="17">
        <v>225038</v>
      </c>
      <c r="R50" s="17">
        <v>186702</v>
      </c>
      <c r="S50" s="17">
        <v>15474</v>
      </c>
      <c r="T50" s="17">
        <v>6456</v>
      </c>
      <c r="U50" s="17">
        <v>61803</v>
      </c>
      <c r="V50" s="17">
        <v>17399</v>
      </c>
      <c r="W50" s="17">
        <v>0</v>
      </c>
      <c r="X50" s="17">
        <v>131324</v>
      </c>
      <c r="Y50" s="17">
        <v>0</v>
      </c>
      <c r="Z50" s="17">
        <v>0</v>
      </c>
      <c r="AA50" s="17">
        <v>13782062</v>
      </c>
    </row>
    <row r="51" spans="1:27" x14ac:dyDescent="0.3">
      <c r="A51" s="15" t="s">
        <v>95</v>
      </c>
      <c r="B51" s="14" t="s">
        <v>96</v>
      </c>
      <c r="C51" s="14">
        <v>1</v>
      </c>
      <c r="D51" s="14">
        <v>0</v>
      </c>
      <c r="E51" s="17">
        <v>17010081</v>
      </c>
      <c r="F51" s="17">
        <v>0</v>
      </c>
      <c r="G51" s="17">
        <v>0</v>
      </c>
      <c r="H51" s="17">
        <v>0</v>
      </c>
      <c r="I51" s="17">
        <v>1399614</v>
      </c>
      <c r="J51" s="17">
        <v>2855473</v>
      </c>
      <c r="K51" s="17">
        <v>0</v>
      </c>
      <c r="L51" s="17">
        <v>0</v>
      </c>
      <c r="M51" s="17">
        <v>0</v>
      </c>
      <c r="N51" s="17">
        <v>0</v>
      </c>
      <c r="O51" s="17">
        <v>0</v>
      </c>
      <c r="P51" s="17">
        <v>2944585</v>
      </c>
      <c r="Q51" s="17">
        <v>330699</v>
      </c>
      <c r="R51" s="17">
        <v>132548</v>
      </c>
      <c r="S51" s="17">
        <v>19549</v>
      </c>
      <c r="T51" s="17">
        <v>8156</v>
      </c>
      <c r="U51" s="17">
        <v>79162</v>
      </c>
      <c r="V51" s="17">
        <v>28802</v>
      </c>
      <c r="W51" s="17">
        <v>0</v>
      </c>
      <c r="X51" s="17">
        <v>560628</v>
      </c>
      <c r="Y51" s="17">
        <v>0</v>
      </c>
      <c r="Z51" s="17">
        <v>0</v>
      </c>
      <c r="AA51" s="17">
        <v>25369297</v>
      </c>
    </row>
    <row r="52" spans="1:27" x14ac:dyDescent="0.3">
      <c r="A52" s="15" t="s">
        <v>97</v>
      </c>
      <c r="B52" s="14" t="s">
        <v>98</v>
      </c>
      <c r="C52" s="14">
        <v>1</v>
      </c>
      <c r="D52" s="14">
        <v>0</v>
      </c>
      <c r="E52" s="17">
        <v>29140848</v>
      </c>
      <c r="F52" s="17">
        <v>0</v>
      </c>
      <c r="G52" s="17">
        <v>0</v>
      </c>
      <c r="H52" s="17">
        <v>0</v>
      </c>
      <c r="I52" s="17">
        <v>2331462</v>
      </c>
      <c r="J52" s="17">
        <v>6338513</v>
      </c>
      <c r="K52" s="17">
        <v>221965</v>
      </c>
      <c r="L52" s="17">
        <v>0</v>
      </c>
      <c r="M52" s="17">
        <v>0</v>
      </c>
      <c r="N52" s="17">
        <v>0</v>
      </c>
      <c r="O52" s="17">
        <v>0</v>
      </c>
      <c r="P52" s="17">
        <v>3487277</v>
      </c>
      <c r="Q52" s="17">
        <v>446198</v>
      </c>
      <c r="R52" s="17">
        <v>147041</v>
      </c>
      <c r="S52" s="17">
        <v>34963</v>
      </c>
      <c r="T52" s="17">
        <v>14588</v>
      </c>
      <c r="U52" s="17">
        <v>133043</v>
      </c>
      <c r="V52" s="17">
        <v>42926</v>
      </c>
      <c r="W52" s="17">
        <v>0</v>
      </c>
      <c r="X52" s="17">
        <v>890402</v>
      </c>
      <c r="Y52" s="17">
        <v>12169</v>
      </c>
      <c r="Z52" s="17">
        <v>0</v>
      </c>
      <c r="AA52" s="17">
        <v>43241395</v>
      </c>
    </row>
    <row r="53" spans="1:27" x14ac:dyDescent="0.3">
      <c r="A53" s="15" t="s">
        <v>99</v>
      </c>
      <c r="B53" s="14" t="s">
        <v>100</v>
      </c>
      <c r="C53" s="14">
        <v>1</v>
      </c>
      <c r="D53" s="14">
        <v>0</v>
      </c>
      <c r="E53" s="17">
        <v>36826631</v>
      </c>
      <c r="F53" s="17">
        <v>0</v>
      </c>
      <c r="G53" s="17">
        <v>0</v>
      </c>
      <c r="H53" s="17">
        <v>0</v>
      </c>
      <c r="I53" s="17">
        <v>1902004</v>
      </c>
      <c r="J53" s="17">
        <v>3268215</v>
      </c>
      <c r="K53" s="17">
        <v>0</v>
      </c>
      <c r="L53" s="17">
        <v>0</v>
      </c>
      <c r="M53" s="17">
        <v>0</v>
      </c>
      <c r="N53" s="17">
        <v>0</v>
      </c>
      <c r="O53" s="17">
        <v>0</v>
      </c>
      <c r="P53" s="17">
        <v>6290834</v>
      </c>
      <c r="Q53" s="17">
        <v>1147084</v>
      </c>
      <c r="R53" s="17">
        <v>0</v>
      </c>
      <c r="S53" s="17">
        <v>62122</v>
      </c>
      <c r="T53" s="17">
        <v>25919</v>
      </c>
      <c r="U53" s="17">
        <v>242029</v>
      </c>
      <c r="V53" s="17">
        <v>76873</v>
      </c>
      <c r="W53" s="17">
        <v>0</v>
      </c>
      <c r="X53" s="17">
        <v>3527361</v>
      </c>
      <c r="Y53" s="17">
        <v>0</v>
      </c>
      <c r="Z53" s="17">
        <v>0</v>
      </c>
      <c r="AA53" s="17">
        <v>53369072</v>
      </c>
    </row>
    <row r="54" spans="1:27" x14ac:dyDescent="0.3">
      <c r="A54" s="15" t="s">
        <v>101</v>
      </c>
      <c r="B54" s="14" t="s">
        <v>102</v>
      </c>
      <c r="C54" s="14">
        <v>1</v>
      </c>
      <c r="D54" s="14">
        <v>0</v>
      </c>
      <c r="E54" s="17">
        <v>6478260</v>
      </c>
      <c r="F54" s="17">
        <v>0</v>
      </c>
      <c r="G54" s="17">
        <v>0</v>
      </c>
      <c r="H54" s="17">
        <v>0</v>
      </c>
      <c r="I54" s="17">
        <v>839691</v>
      </c>
      <c r="J54" s="17">
        <v>2166400</v>
      </c>
      <c r="K54" s="17">
        <v>0</v>
      </c>
      <c r="L54" s="17">
        <v>0</v>
      </c>
      <c r="M54" s="17">
        <v>0</v>
      </c>
      <c r="N54" s="17">
        <v>0</v>
      </c>
      <c r="O54" s="17">
        <v>0</v>
      </c>
      <c r="P54" s="17">
        <v>1275262</v>
      </c>
      <c r="Q54" s="17">
        <v>56441</v>
      </c>
      <c r="R54" s="17">
        <v>0</v>
      </c>
      <c r="S54" s="17">
        <v>10621</v>
      </c>
      <c r="T54" s="17">
        <v>4431</v>
      </c>
      <c r="U54" s="17">
        <v>41649</v>
      </c>
      <c r="V54" s="17">
        <v>12936</v>
      </c>
      <c r="W54" s="17">
        <v>0</v>
      </c>
      <c r="X54" s="17">
        <v>126432</v>
      </c>
      <c r="Y54" s="17">
        <v>0</v>
      </c>
      <c r="Z54" s="17">
        <v>0</v>
      </c>
      <c r="AA54" s="17">
        <v>11012123</v>
      </c>
    </row>
    <row r="55" spans="1:27" x14ac:dyDescent="0.3">
      <c r="A55" s="15" t="s">
        <v>103</v>
      </c>
      <c r="B55" s="14" t="s">
        <v>104</v>
      </c>
      <c r="C55" s="14">
        <v>1</v>
      </c>
      <c r="D55" s="14">
        <v>0</v>
      </c>
      <c r="E55" s="17">
        <v>10366762</v>
      </c>
      <c r="F55" s="17">
        <v>0</v>
      </c>
      <c r="G55" s="17">
        <v>0</v>
      </c>
      <c r="H55" s="17">
        <v>22421</v>
      </c>
      <c r="I55" s="17">
        <v>1599482</v>
      </c>
      <c r="J55" s="17">
        <v>2232346</v>
      </c>
      <c r="K55" s="17">
        <v>0</v>
      </c>
      <c r="L55" s="17">
        <v>0</v>
      </c>
      <c r="M55" s="17">
        <v>0</v>
      </c>
      <c r="N55" s="17">
        <v>0</v>
      </c>
      <c r="O55" s="17">
        <v>0</v>
      </c>
      <c r="P55" s="17">
        <v>1844042</v>
      </c>
      <c r="Q55" s="17">
        <v>178632</v>
      </c>
      <c r="R55" s="17">
        <v>34873</v>
      </c>
      <c r="S55" s="17">
        <v>13018</v>
      </c>
      <c r="T55" s="17">
        <v>5431</v>
      </c>
      <c r="U55" s="17">
        <v>50386</v>
      </c>
      <c r="V55" s="17">
        <v>16697</v>
      </c>
      <c r="W55" s="17">
        <v>0</v>
      </c>
      <c r="X55" s="17">
        <v>161533</v>
      </c>
      <c r="Y55" s="17">
        <v>0</v>
      </c>
      <c r="Z55" s="17">
        <v>0</v>
      </c>
      <c r="AA55" s="17">
        <v>16525623</v>
      </c>
    </row>
    <row r="56" spans="1:27" x14ac:dyDescent="0.3">
      <c r="A56" s="15" t="s">
        <v>105</v>
      </c>
      <c r="B56" s="14" t="s">
        <v>106</v>
      </c>
      <c r="C56" s="14">
        <v>1</v>
      </c>
      <c r="D56" s="14">
        <v>0</v>
      </c>
      <c r="E56" s="17">
        <v>7052662</v>
      </c>
      <c r="F56" s="17">
        <v>0</v>
      </c>
      <c r="G56" s="17">
        <v>0</v>
      </c>
      <c r="H56" s="17">
        <v>0</v>
      </c>
      <c r="I56" s="17">
        <v>733117</v>
      </c>
      <c r="J56" s="17">
        <v>841836</v>
      </c>
      <c r="K56" s="17">
        <v>0</v>
      </c>
      <c r="L56" s="17">
        <v>0</v>
      </c>
      <c r="M56" s="17">
        <v>0</v>
      </c>
      <c r="N56" s="17">
        <v>0</v>
      </c>
      <c r="O56" s="17">
        <v>0</v>
      </c>
      <c r="P56" s="17">
        <v>770288</v>
      </c>
      <c r="Q56" s="17">
        <v>122090</v>
      </c>
      <c r="R56" s="17">
        <v>0</v>
      </c>
      <c r="S56" s="17">
        <v>10201</v>
      </c>
      <c r="T56" s="17">
        <v>4256</v>
      </c>
      <c r="U56" s="17">
        <v>40367</v>
      </c>
      <c r="V56" s="17">
        <v>8273</v>
      </c>
      <c r="W56" s="17">
        <v>0</v>
      </c>
      <c r="X56" s="17">
        <v>296824</v>
      </c>
      <c r="Y56" s="17">
        <v>0</v>
      </c>
      <c r="Z56" s="17">
        <v>0</v>
      </c>
      <c r="AA56" s="17">
        <v>9879914</v>
      </c>
    </row>
    <row r="57" spans="1:27" x14ac:dyDescent="0.3">
      <c r="A57" s="15" t="s">
        <v>107</v>
      </c>
      <c r="B57" s="14" t="s">
        <v>108</v>
      </c>
      <c r="C57" s="14">
        <v>1</v>
      </c>
      <c r="D57" s="14">
        <v>0</v>
      </c>
      <c r="E57" s="17">
        <v>10048311</v>
      </c>
      <c r="F57" s="17">
        <v>0</v>
      </c>
      <c r="G57" s="17">
        <v>0</v>
      </c>
      <c r="H57" s="17">
        <v>0</v>
      </c>
      <c r="I57" s="17">
        <v>1088993</v>
      </c>
      <c r="J57" s="17">
        <v>1930444</v>
      </c>
      <c r="K57" s="17">
        <v>0</v>
      </c>
      <c r="L57" s="17">
        <v>0</v>
      </c>
      <c r="M57" s="17">
        <v>0</v>
      </c>
      <c r="N57" s="17">
        <v>0</v>
      </c>
      <c r="O57" s="17">
        <v>0</v>
      </c>
      <c r="P57" s="17">
        <v>1861485</v>
      </c>
      <c r="Q57" s="17">
        <v>201100</v>
      </c>
      <c r="R57" s="17">
        <v>0</v>
      </c>
      <c r="S57" s="17">
        <v>12478</v>
      </c>
      <c r="T57" s="17">
        <v>5206</v>
      </c>
      <c r="U57" s="17">
        <v>49280</v>
      </c>
      <c r="V57" s="17">
        <v>15905</v>
      </c>
      <c r="W57" s="17">
        <v>0</v>
      </c>
      <c r="X57" s="17">
        <v>390820</v>
      </c>
      <c r="Y57" s="17">
        <v>0</v>
      </c>
      <c r="Z57" s="17">
        <v>0</v>
      </c>
      <c r="AA57" s="17">
        <v>15604022</v>
      </c>
    </row>
    <row r="58" spans="1:27" x14ac:dyDescent="0.3">
      <c r="A58" s="15" t="s">
        <v>109</v>
      </c>
      <c r="B58" s="14" t="s">
        <v>110</v>
      </c>
      <c r="C58" s="14">
        <v>1</v>
      </c>
      <c r="D58" s="14">
        <v>0</v>
      </c>
      <c r="E58" s="17">
        <v>9815233</v>
      </c>
      <c r="F58" s="17">
        <v>0</v>
      </c>
      <c r="G58" s="17">
        <v>0</v>
      </c>
      <c r="H58" s="17">
        <v>21880</v>
      </c>
      <c r="I58" s="17">
        <v>1302434</v>
      </c>
      <c r="J58" s="17">
        <v>2291125</v>
      </c>
      <c r="K58" s="17">
        <v>0</v>
      </c>
      <c r="L58" s="17">
        <v>0</v>
      </c>
      <c r="M58" s="17">
        <v>0</v>
      </c>
      <c r="N58" s="17">
        <v>0</v>
      </c>
      <c r="O58" s="17">
        <v>0</v>
      </c>
      <c r="P58" s="17">
        <v>1798490</v>
      </c>
      <c r="Q58" s="17">
        <v>210872</v>
      </c>
      <c r="R58" s="17">
        <v>0</v>
      </c>
      <c r="S58" s="17">
        <v>13572</v>
      </c>
      <c r="T58" s="17">
        <v>5663</v>
      </c>
      <c r="U58" s="17">
        <v>54755</v>
      </c>
      <c r="V58" s="17">
        <v>15062</v>
      </c>
      <c r="W58" s="17">
        <v>0</v>
      </c>
      <c r="X58" s="17">
        <v>129511</v>
      </c>
      <c r="Y58" s="17">
        <v>0</v>
      </c>
      <c r="Z58" s="17">
        <v>0</v>
      </c>
      <c r="AA58" s="17">
        <v>15658597</v>
      </c>
    </row>
    <row r="59" spans="1:27" x14ac:dyDescent="0.3">
      <c r="A59" s="15" t="s">
        <v>111</v>
      </c>
      <c r="B59" s="14" t="s">
        <v>112</v>
      </c>
      <c r="C59" s="14">
        <v>1</v>
      </c>
      <c r="D59" s="14">
        <v>0</v>
      </c>
      <c r="E59" s="17">
        <v>7587997</v>
      </c>
      <c r="F59" s="17">
        <v>0</v>
      </c>
      <c r="G59" s="17">
        <v>0</v>
      </c>
      <c r="H59" s="17">
        <v>6628</v>
      </c>
      <c r="I59" s="17">
        <v>595787</v>
      </c>
      <c r="J59" s="17">
        <v>942206</v>
      </c>
      <c r="K59" s="17">
        <v>0</v>
      </c>
      <c r="L59" s="17">
        <v>0</v>
      </c>
      <c r="M59" s="17">
        <v>0</v>
      </c>
      <c r="N59" s="17">
        <v>0</v>
      </c>
      <c r="O59" s="17">
        <v>0</v>
      </c>
      <c r="P59" s="17">
        <v>1487435</v>
      </c>
      <c r="Q59" s="17">
        <v>84794</v>
      </c>
      <c r="R59" s="17">
        <v>0</v>
      </c>
      <c r="S59" s="17">
        <v>13572</v>
      </c>
      <c r="T59" s="17">
        <v>5663</v>
      </c>
      <c r="U59" s="17">
        <v>48872</v>
      </c>
      <c r="V59" s="17">
        <v>13703</v>
      </c>
      <c r="W59" s="17">
        <v>0</v>
      </c>
      <c r="X59" s="17">
        <v>300000</v>
      </c>
      <c r="Y59" s="17">
        <v>0</v>
      </c>
      <c r="Z59" s="17">
        <v>0</v>
      </c>
      <c r="AA59" s="17">
        <v>11086657</v>
      </c>
    </row>
    <row r="60" spans="1:27" x14ac:dyDescent="0.3">
      <c r="A60" s="15" t="s">
        <v>113</v>
      </c>
      <c r="B60" s="14" t="s">
        <v>114</v>
      </c>
      <c r="C60" s="14">
        <v>1</v>
      </c>
      <c r="D60" s="14">
        <v>0</v>
      </c>
      <c r="E60" s="17">
        <v>9011662</v>
      </c>
      <c r="F60" s="17">
        <v>0</v>
      </c>
      <c r="G60" s="17">
        <v>0</v>
      </c>
      <c r="H60" s="17">
        <v>7915</v>
      </c>
      <c r="I60" s="17">
        <v>1000045</v>
      </c>
      <c r="J60" s="17">
        <v>3479970</v>
      </c>
      <c r="K60" s="17">
        <v>0</v>
      </c>
      <c r="L60" s="17">
        <v>0</v>
      </c>
      <c r="M60" s="17">
        <v>0</v>
      </c>
      <c r="N60" s="17">
        <v>0</v>
      </c>
      <c r="O60" s="17">
        <v>0</v>
      </c>
      <c r="P60" s="17">
        <v>1451508</v>
      </c>
      <c r="Q60" s="17">
        <v>334473</v>
      </c>
      <c r="R60" s="17">
        <v>59542</v>
      </c>
      <c r="S60" s="17">
        <v>20702</v>
      </c>
      <c r="T60" s="17">
        <v>8638</v>
      </c>
      <c r="U60" s="17">
        <v>75900</v>
      </c>
      <c r="V60" s="17">
        <v>24983</v>
      </c>
      <c r="W60" s="17">
        <v>0</v>
      </c>
      <c r="X60" s="17">
        <v>132675</v>
      </c>
      <c r="Y60" s="17">
        <v>1094</v>
      </c>
      <c r="Z60" s="17">
        <v>0</v>
      </c>
      <c r="AA60" s="17">
        <v>15609107</v>
      </c>
    </row>
    <row r="61" spans="1:27" x14ac:dyDescent="0.3">
      <c r="A61" s="15" t="s">
        <v>115</v>
      </c>
      <c r="B61" s="14" t="s">
        <v>116</v>
      </c>
      <c r="C61" s="14">
        <v>1</v>
      </c>
      <c r="D61" s="14">
        <v>0</v>
      </c>
      <c r="E61" s="17">
        <v>9326023</v>
      </c>
      <c r="F61" s="17">
        <v>0</v>
      </c>
      <c r="G61" s="17">
        <v>0</v>
      </c>
      <c r="H61" s="17">
        <v>0</v>
      </c>
      <c r="I61" s="17">
        <v>806379</v>
      </c>
      <c r="J61" s="17">
        <v>1405943</v>
      </c>
      <c r="K61" s="17">
        <v>0</v>
      </c>
      <c r="L61" s="17">
        <v>0</v>
      </c>
      <c r="M61" s="17">
        <v>0</v>
      </c>
      <c r="N61" s="17">
        <v>0</v>
      </c>
      <c r="O61" s="17">
        <v>0</v>
      </c>
      <c r="P61" s="17">
        <v>980776</v>
      </c>
      <c r="Q61" s="17">
        <v>424932</v>
      </c>
      <c r="R61" s="17">
        <v>217793</v>
      </c>
      <c r="S61" s="17">
        <v>11430</v>
      </c>
      <c r="T61" s="17">
        <v>4769</v>
      </c>
      <c r="U61" s="17">
        <v>42872</v>
      </c>
      <c r="V61" s="17">
        <v>15824</v>
      </c>
      <c r="W61" s="17">
        <v>0</v>
      </c>
      <c r="X61" s="17">
        <v>256768</v>
      </c>
      <c r="Y61" s="17">
        <v>0</v>
      </c>
      <c r="Z61" s="17">
        <v>0</v>
      </c>
      <c r="AA61" s="17">
        <v>13493509</v>
      </c>
    </row>
    <row r="62" spans="1:27" x14ac:dyDescent="0.3">
      <c r="A62" s="15" t="s">
        <v>117</v>
      </c>
      <c r="B62" s="14" t="s">
        <v>118</v>
      </c>
      <c r="C62" s="14">
        <v>1</v>
      </c>
      <c r="D62" s="14">
        <v>0</v>
      </c>
      <c r="E62" s="17">
        <v>12705565</v>
      </c>
      <c r="F62" s="17">
        <v>0</v>
      </c>
      <c r="G62" s="17">
        <v>0</v>
      </c>
      <c r="H62" s="17">
        <v>0</v>
      </c>
      <c r="I62" s="17">
        <v>1132188</v>
      </c>
      <c r="J62" s="17">
        <v>2061009</v>
      </c>
      <c r="K62" s="17">
        <v>0</v>
      </c>
      <c r="L62" s="17">
        <v>0</v>
      </c>
      <c r="M62" s="17">
        <v>0</v>
      </c>
      <c r="N62" s="17">
        <v>0</v>
      </c>
      <c r="O62" s="17">
        <v>0</v>
      </c>
      <c r="P62" s="17">
        <v>926828</v>
      </c>
      <c r="Q62" s="17">
        <v>442804</v>
      </c>
      <c r="R62" s="17">
        <v>73286</v>
      </c>
      <c r="S62" s="17">
        <v>11789</v>
      </c>
      <c r="T62" s="17">
        <v>4919</v>
      </c>
      <c r="U62" s="17">
        <v>47707</v>
      </c>
      <c r="V62" s="17">
        <v>14817</v>
      </c>
      <c r="W62" s="17">
        <v>0</v>
      </c>
      <c r="X62" s="17">
        <v>247225</v>
      </c>
      <c r="Y62" s="17">
        <v>0</v>
      </c>
      <c r="Z62" s="17">
        <v>0</v>
      </c>
      <c r="AA62" s="17">
        <v>17668137</v>
      </c>
    </row>
    <row r="63" spans="1:27" x14ac:dyDescent="0.3">
      <c r="A63" s="15" t="s">
        <v>119</v>
      </c>
      <c r="B63" s="14" t="s">
        <v>120</v>
      </c>
      <c r="C63" s="14">
        <v>1</v>
      </c>
      <c r="D63" s="14">
        <v>0</v>
      </c>
      <c r="E63" s="17">
        <v>4661825</v>
      </c>
      <c r="F63" s="17">
        <v>0</v>
      </c>
      <c r="G63" s="17">
        <v>256703</v>
      </c>
      <c r="H63" s="17">
        <v>0</v>
      </c>
      <c r="I63" s="17">
        <v>443422</v>
      </c>
      <c r="J63" s="17">
        <v>2148478</v>
      </c>
      <c r="K63" s="17">
        <v>325916</v>
      </c>
      <c r="L63" s="17">
        <v>0</v>
      </c>
      <c r="M63" s="17">
        <v>0</v>
      </c>
      <c r="N63" s="17">
        <v>0</v>
      </c>
      <c r="O63" s="17">
        <v>0</v>
      </c>
      <c r="P63" s="17">
        <v>428625</v>
      </c>
      <c r="Q63" s="17">
        <v>71419</v>
      </c>
      <c r="R63" s="17">
        <v>0</v>
      </c>
      <c r="S63" s="17">
        <v>11115</v>
      </c>
      <c r="T63" s="17">
        <v>4638</v>
      </c>
      <c r="U63" s="17">
        <v>36173</v>
      </c>
      <c r="V63" s="17">
        <v>0</v>
      </c>
      <c r="W63" s="17">
        <v>0</v>
      </c>
      <c r="X63" s="17">
        <v>162000</v>
      </c>
      <c r="Y63" s="17">
        <v>0</v>
      </c>
      <c r="Z63" s="17">
        <v>0</v>
      </c>
      <c r="AA63" s="17">
        <v>8550314</v>
      </c>
    </row>
    <row r="64" spans="1:27" x14ac:dyDescent="0.3">
      <c r="A64" s="15" t="s">
        <v>121</v>
      </c>
      <c r="B64" s="14" t="s">
        <v>122</v>
      </c>
      <c r="C64" s="14">
        <v>1</v>
      </c>
      <c r="D64" s="14">
        <v>0</v>
      </c>
      <c r="E64" s="17">
        <v>8309674</v>
      </c>
      <c r="F64" s="17">
        <v>0</v>
      </c>
      <c r="G64" s="17">
        <v>0</v>
      </c>
      <c r="H64" s="17">
        <v>5233</v>
      </c>
      <c r="I64" s="17">
        <v>1397598</v>
      </c>
      <c r="J64" s="17">
        <v>1853376</v>
      </c>
      <c r="K64" s="17">
        <v>0</v>
      </c>
      <c r="L64" s="17">
        <v>0</v>
      </c>
      <c r="M64" s="17">
        <v>0</v>
      </c>
      <c r="N64" s="17">
        <v>0</v>
      </c>
      <c r="O64" s="17">
        <v>0</v>
      </c>
      <c r="P64" s="17">
        <v>830297</v>
      </c>
      <c r="Q64" s="17">
        <v>266249</v>
      </c>
      <c r="R64" s="17">
        <v>115581</v>
      </c>
      <c r="S64" s="17">
        <v>10396</v>
      </c>
      <c r="T64" s="17">
        <v>4338</v>
      </c>
      <c r="U64" s="17">
        <v>38795</v>
      </c>
      <c r="V64" s="17">
        <v>13284</v>
      </c>
      <c r="W64" s="17">
        <v>0</v>
      </c>
      <c r="X64" s="17">
        <v>279112</v>
      </c>
      <c r="Y64" s="17">
        <v>0</v>
      </c>
      <c r="Z64" s="17">
        <v>0</v>
      </c>
      <c r="AA64" s="17">
        <v>13123933</v>
      </c>
    </row>
    <row r="65" spans="1:27" x14ac:dyDescent="0.3">
      <c r="A65" s="15" t="s">
        <v>123</v>
      </c>
      <c r="B65" s="14" t="s">
        <v>124</v>
      </c>
      <c r="C65" s="14">
        <v>1</v>
      </c>
      <c r="D65" s="14">
        <v>0</v>
      </c>
      <c r="E65" s="17">
        <v>4283531</v>
      </c>
      <c r="F65" s="17">
        <v>0</v>
      </c>
      <c r="G65" s="17">
        <v>111903</v>
      </c>
      <c r="H65" s="17">
        <v>0</v>
      </c>
      <c r="I65" s="17">
        <v>387032</v>
      </c>
      <c r="J65" s="17">
        <v>841272</v>
      </c>
      <c r="K65" s="17">
        <v>0</v>
      </c>
      <c r="L65" s="17">
        <v>0</v>
      </c>
      <c r="M65" s="17">
        <v>0</v>
      </c>
      <c r="N65" s="17">
        <v>0</v>
      </c>
      <c r="O65" s="17">
        <v>0</v>
      </c>
      <c r="P65" s="17">
        <v>369747</v>
      </c>
      <c r="Q65" s="17">
        <v>100528</v>
      </c>
      <c r="R65" s="17">
        <v>0</v>
      </c>
      <c r="S65" s="17">
        <v>7745</v>
      </c>
      <c r="T65" s="17">
        <v>3231</v>
      </c>
      <c r="U65" s="17">
        <v>29416</v>
      </c>
      <c r="V65" s="17">
        <v>7582</v>
      </c>
      <c r="W65" s="17">
        <v>0</v>
      </c>
      <c r="X65" s="17">
        <v>219416</v>
      </c>
      <c r="Y65" s="17">
        <v>0</v>
      </c>
      <c r="Z65" s="17">
        <v>0</v>
      </c>
      <c r="AA65" s="17">
        <v>6361403</v>
      </c>
    </row>
    <row r="66" spans="1:27" x14ac:dyDescent="0.3">
      <c r="A66" s="15" t="s">
        <v>125</v>
      </c>
      <c r="B66" s="14" t="s">
        <v>126</v>
      </c>
      <c r="C66" s="14">
        <v>1</v>
      </c>
      <c r="D66" s="14">
        <v>0</v>
      </c>
      <c r="E66" s="17">
        <v>26306770</v>
      </c>
      <c r="F66" s="17">
        <v>0</v>
      </c>
      <c r="G66" s="17">
        <v>0</v>
      </c>
      <c r="H66" s="17">
        <v>0</v>
      </c>
      <c r="I66" s="17">
        <v>1227284</v>
      </c>
      <c r="J66" s="17">
        <v>4524290</v>
      </c>
      <c r="K66" s="17">
        <v>0</v>
      </c>
      <c r="L66" s="17">
        <v>0</v>
      </c>
      <c r="M66" s="17">
        <v>0</v>
      </c>
      <c r="N66" s="17">
        <v>0</v>
      </c>
      <c r="O66" s="17">
        <v>0</v>
      </c>
      <c r="P66" s="17">
        <v>2920466</v>
      </c>
      <c r="Q66" s="17">
        <v>868920</v>
      </c>
      <c r="R66" s="17">
        <v>430580</v>
      </c>
      <c r="S66" s="17">
        <v>31907</v>
      </c>
      <c r="T66" s="17">
        <v>13313</v>
      </c>
      <c r="U66" s="17">
        <v>117723</v>
      </c>
      <c r="V66" s="17">
        <v>42938</v>
      </c>
      <c r="W66" s="17">
        <v>0</v>
      </c>
      <c r="X66" s="17">
        <v>2202569</v>
      </c>
      <c r="Y66" s="17">
        <v>0</v>
      </c>
      <c r="Z66" s="17">
        <v>0</v>
      </c>
      <c r="AA66" s="17">
        <v>38686760</v>
      </c>
    </row>
    <row r="67" spans="1:27" x14ac:dyDescent="0.3">
      <c r="A67" s="15" t="s">
        <v>127</v>
      </c>
      <c r="B67" s="14" t="s">
        <v>128</v>
      </c>
      <c r="C67" s="14">
        <v>1</v>
      </c>
      <c r="D67" s="14">
        <v>0</v>
      </c>
      <c r="E67" s="17">
        <v>3697623</v>
      </c>
      <c r="F67" s="17">
        <v>0</v>
      </c>
      <c r="G67" s="17">
        <v>0</v>
      </c>
      <c r="H67" s="17">
        <v>0</v>
      </c>
      <c r="I67" s="17">
        <v>578153</v>
      </c>
      <c r="J67" s="17">
        <v>1179714</v>
      </c>
      <c r="K67" s="17">
        <v>0</v>
      </c>
      <c r="L67" s="17">
        <v>0</v>
      </c>
      <c r="M67" s="17">
        <v>0</v>
      </c>
      <c r="N67" s="17">
        <v>0</v>
      </c>
      <c r="O67" s="17">
        <v>0</v>
      </c>
      <c r="P67" s="17">
        <v>363932</v>
      </c>
      <c r="Q67" s="17">
        <v>183471</v>
      </c>
      <c r="R67" s="17">
        <v>51533</v>
      </c>
      <c r="S67" s="17">
        <v>9198</v>
      </c>
      <c r="T67" s="17">
        <v>3838</v>
      </c>
      <c r="U67" s="17">
        <v>34309</v>
      </c>
      <c r="V67" s="17">
        <v>7102</v>
      </c>
      <c r="W67" s="17">
        <v>0</v>
      </c>
      <c r="X67" s="17">
        <v>67500</v>
      </c>
      <c r="Y67" s="17">
        <v>0</v>
      </c>
      <c r="Z67" s="17">
        <v>0</v>
      </c>
      <c r="AA67" s="17">
        <v>6176373</v>
      </c>
    </row>
    <row r="68" spans="1:27" x14ac:dyDescent="0.3">
      <c r="A68" s="15" t="s">
        <v>129</v>
      </c>
      <c r="B68" s="14" t="s">
        <v>130</v>
      </c>
      <c r="C68" s="14">
        <v>1</v>
      </c>
      <c r="D68" s="14">
        <v>0</v>
      </c>
      <c r="E68" s="17">
        <v>12197135</v>
      </c>
      <c r="F68" s="17">
        <v>0</v>
      </c>
      <c r="G68" s="17">
        <v>0</v>
      </c>
      <c r="H68" s="17">
        <v>0</v>
      </c>
      <c r="I68" s="17">
        <v>1143900</v>
      </c>
      <c r="J68" s="17">
        <v>909019</v>
      </c>
      <c r="K68" s="17">
        <v>0</v>
      </c>
      <c r="L68" s="17">
        <v>0</v>
      </c>
      <c r="M68" s="17">
        <v>0</v>
      </c>
      <c r="N68" s="17">
        <v>0</v>
      </c>
      <c r="O68" s="17">
        <v>0</v>
      </c>
      <c r="P68" s="17">
        <v>1386640</v>
      </c>
      <c r="Q68" s="17">
        <v>234827</v>
      </c>
      <c r="R68" s="17">
        <v>142360</v>
      </c>
      <c r="S68" s="17">
        <v>16838</v>
      </c>
      <c r="T68" s="17">
        <v>7025</v>
      </c>
      <c r="U68" s="17">
        <v>64192</v>
      </c>
      <c r="V68" s="17">
        <v>21678</v>
      </c>
      <c r="W68" s="17">
        <v>0</v>
      </c>
      <c r="X68" s="17">
        <v>155082</v>
      </c>
      <c r="Y68" s="17">
        <v>0</v>
      </c>
      <c r="Z68" s="17">
        <v>0</v>
      </c>
      <c r="AA68" s="17">
        <v>16278696</v>
      </c>
    </row>
    <row r="69" spans="1:27" x14ac:dyDescent="0.3">
      <c r="A69" s="15" t="s">
        <v>131</v>
      </c>
      <c r="B69" s="14" t="s">
        <v>132</v>
      </c>
      <c r="C69" s="14">
        <v>1</v>
      </c>
      <c r="D69" s="14">
        <v>0</v>
      </c>
      <c r="E69" s="17">
        <v>12306170</v>
      </c>
      <c r="F69" s="17">
        <v>0</v>
      </c>
      <c r="G69" s="17">
        <v>0</v>
      </c>
      <c r="H69" s="17">
        <v>10391</v>
      </c>
      <c r="I69" s="17">
        <v>1131972</v>
      </c>
      <c r="J69" s="17">
        <v>1909004</v>
      </c>
      <c r="K69" s="17">
        <v>0</v>
      </c>
      <c r="L69" s="17">
        <v>0</v>
      </c>
      <c r="M69" s="17">
        <v>0</v>
      </c>
      <c r="N69" s="17">
        <v>0</v>
      </c>
      <c r="O69" s="17">
        <v>0</v>
      </c>
      <c r="P69" s="17">
        <v>1636560</v>
      </c>
      <c r="Q69" s="17">
        <v>355106</v>
      </c>
      <c r="R69" s="17">
        <v>164162</v>
      </c>
      <c r="S69" s="17">
        <v>14695</v>
      </c>
      <c r="T69" s="17">
        <v>6131</v>
      </c>
      <c r="U69" s="17">
        <v>58658</v>
      </c>
      <c r="V69" s="17">
        <v>19063</v>
      </c>
      <c r="W69" s="17">
        <v>0</v>
      </c>
      <c r="X69" s="17">
        <v>297145</v>
      </c>
      <c r="Y69" s="17">
        <v>0</v>
      </c>
      <c r="Z69" s="17">
        <v>0</v>
      </c>
      <c r="AA69" s="17">
        <v>17909057</v>
      </c>
    </row>
    <row r="70" spans="1:27" x14ac:dyDescent="0.3">
      <c r="A70" s="15" t="s">
        <v>133</v>
      </c>
      <c r="B70" s="14" t="s">
        <v>134</v>
      </c>
      <c r="C70" s="14">
        <v>1</v>
      </c>
      <c r="D70" s="14">
        <v>0</v>
      </c>
      <c r="E70" s="17">
        <v>5116344</v>
      </c>
      <c r="F70" s="17">
        <v>0</v>
      </c>
      <c r="G70" s="17">
        <v>0</v>
      </c>
      <c r="H70" s="17">
        <v>0</v>
      </c>
      <c r="I70" s="17">
        <v>963877</v>
      </c>
      <c r="J70" s="17">
        <v>1402752</v>
      </c>
      <c r="K70" s="17">
        <v>0</v>
      </c>
      <c r="L70" s="17">
        <v>0</v>
      </c>
      <c r="M70" s="17">
        <v>0</v>
      </c>
      <c r="N70" s="17">
        <v>0</v>
      </c>
      <c r="O70" s="17">
        <v>0</v>
      </c>
      <c r="P70" s="17">
        <v>466487</v>
      </c>
      <c r="Q70" s="17">
        <v>192555</v>
      </c>
      <c r="R70" s="17">
        <v>94923</v>
      </c>
      <c r="S70" s="17">
        <v>6262</v>
      </c>
      <c r="T70" s="17">
        <v>2613</v>
      </c>
      <c r="U70" s="17">
        <v>24465</v>
      </c>
      <c r="V70" s="17">
        <v>7293</v>
      </c>
      <c r="W70" s="17">
        <v>0</v>
      </c>
      <c r="X70" s="17">
        <v>193378</v>
      </c>
      <c r="Y70" s="17">
        <v>0</v>
      </c>
      <c r="Z70" s="17">
        <v>0</v>
      </c>
      <c r="AA70" s="17">
        <v>8470949</v>
      </c>
    </row>
    <row r="71" spans="1:27" x14ac:dyDescent="0.3">
      <c r="A71" s="15" t="s">
        <v>135</v>
      </c>
      <c r="B71" s="14" t="s">
        <v>136</v>
      </c>
      <c r="C71" s="14">
        <v>1</v>
      </c>
      <c r="D71" s="14">
        <v>0</v>
      </c>
      <c r="E71" s="17">
        <v>6951762</v>
      </c>
      <c r="F71" s="17">
        <v>0</v>
      </c>
      <c r="G71" s="17">
        <v>0</v>
      </c>
      <c r="H71" s="17">
        <v>4229</v>
      </c>
      <c r="I71" s="17">
        <v>585107</v>
      </c>
      <c r="J71" s="17">
        <v>608640</v>
      </c>
      <c r="K71" s="17">
        <v>0</v>
      </c>
      <c r="L71" s="17">
        <v>0</v>
      </c>
      <c r="M71" s="17">
        <v>0</v>
      </c>
      <c r="N71" s="17">
        <v>0</v>
      </c>
      <c r="O71" s="17">
        <v>0</v>
      </c>
      <c r="P71" s="17">
        <v>560714</v>
      </c>
      <c r="Q71" s="17">
        <v>105904</v>
      </c>
      <c r="R71" s="17">
        <v>36882</v>
      </c>
      <c r="S71" s="17">
        <v>6531</v>
      </c>
      <c r="T71" s="17">
        <v>2725</v>
      </c>
      <c r="U71" s="17">
        <v>24815</v>
      </c>
      <c r="V71" s="17">
        <v>8124</v>
      </c>
      <c r="W71" s="17">
        <v>0</v>
      </c>
      <c r="X71" s="17">
        <v>77100</v>
      </c>
      <c r="Y71" s="17">
        <v>0</v>
      </c>
      <c r="Z71" s="17">
        <v>0</v>
      </c>
      <c r="AA71" s="17">
        <v>8972533</v>
      </c>
    </row>
    <row r="72" spans="1:27" x14ac:dyDescent="0.3">
      <c r="A72" s="15" t="s">
        <v>137</v>
      </c>
      <c r="B72" s="14" t="s">
        <v>138</v>
      </c>
      <c r="C72" s="14">
        <v>1</v>
      </c>
      <c r="D72" s="14">
        <v>0</v>
      </c>
      <c r="E72" s="17">
        <v>57833623</v>
      </c>
      <c r="F72" s="17">
        <v>0</v>
      </c>
      <c r="G72" s="17">
        <v>0</v>
      </c>
      <c r="H72" s="17">
        <v>0</v>
      </c>
      <c r="I72" s="17">
        <v>1657974</v>
      </c>
      <c r="J72" s="17">
        <v>9680036</v>
      </c>
      <c r="K72" s="17">
        <v>0</v>
      </c>
      <c r="L72" s="17">
        <v>0</v>
      </c>
      <c r="M72" s="17">
        <v>0</v>
      </c>
      <c r="N72" s="17">
        <v>0</v>
      </c>
      <c r="O72" s="17">
        <v>0</v>
      </c>
      <c r="P72" s="17">
        <v>4551991</v>
      </c>
      <c r="Q72" s="17">
        <v>1490784</v>
      </c>
      <c r="R72" s="17">
        <v>709148</v>
      </c>
      <c r="S72" s="17">
        <v>67515</v>
      </c>
      <c r="T72" s="17">
        <v>28169</v>
      </c>
      <c r="U72" s="17">
        <v>262766</v>
      </c>
      <c r="V72" s="17">
        <v>98053</v>
      </c>
      <c r="W72" s="17">
        <v>0</v>
      </c>
      <c r="X72" s="17">
        <v>3066147</v>
      </c>
      <c r="Y72" s="17">
        <v>0</v>
      </c>
      <c r="Z72" s="17">
        <v>0</v>
      </c>
      <c r="AA72" s="17">
        <v>79446206</v>
      </c>
    </row>
    <row r="73" spans="1:27" x14ac:dyDescent="0.3">
      <c r="A73" s="15" t="s">
        <v>139</v>
      </c>
      <c r="B73" s="14" t="s">
        <v>140</v>
      </c>
      <c r="C73" s="14">
        <v>1</v>
      </c>
      <c r="D73" s="14">
        <v>0</v>
      </c>
      <c r="E73" s="17">
        <v>9925335</v>
      </c>
      <c r="F73" s="17">
        <v>0</v>
      </c>
      <c r="G73" s="17">
        <v>0</v>
      </c>
      <c r="H73" s="17">
        <v>6173</v>
      </c>
      <c r="I73" s="17">
        <v>777615</v>
      </c>
      <c r="J73" s="17">
        <v>1171146</v>
      </c>
      <c r="K73" s="17">
        <v>0</v>
      </c>
      <c r="L73" s="17">
        <v>0</v>
      </c>
      <c r="M73" s="17">
        <v>0</v>
      </c>
      <c r="N73" s="17">
        <v>0</v>
      </c>
      <c r="O73" s="17">
        <v>0</v>
      </c>
      <c r="P73" s="17">
        <v>1282339</v>
      </c>
      <c r="Q73" s="17">
        <v>384693</v>
      </c>
      <c r="R73" s="17">
        <v>100794</v>
      </c>
      <c r="S73" s="17">
        <v>21197</v>
      </c>
      <c r="T73" s="17">
        <v>8844</v>
      </c>
      <c r="U73" s="17">
        <v>86501</v>
      </c>
      <c r="V73" s="17">
        <v>24039</v>
      </c>
      <c r="W73" s="17">
        <v>0</v>
      </c>
      <c r="X73" s="17">
        <v>136560</v>
      </c>
      <c r="Y73" s="17">
        <v>0</v>
      </c>
      <c r="Z73" s="17">
        <v>0</v>
      </c>
      <c r="AA73" s="17">
        <v>13925236</v>
      </c>
    </row>
    <row r="74" spans="1:27" x14ac:dyDescent="0.3">
      <c r="A74" s="15" t="s">
        <v>141</v>
      </c>
      <c r="B74" s="14" t="s">
        <v>142</v>
      </c>
      <c r="C74" s="14">
        <v>1</v>
      </c>
      <c r="D74" s="14">
        <v>0</v>
      </c>
      <c r="E74" s="17">
        <v>8305946</v>
      </c>
      <c r="F74" s="17">
        <v>0</v>
      </c>
      <c r="G74" s="17">
        <v>275127</v>
      </c>
      <c r="H74" s="17">
        <v>0</v>
      </c>
      <c r="I74" s="17">
        <v>706779</v>
      </c>
      <c r="J74" s="17">
        <v>1827603</v>
      </c>
      <c r="K74" s="17">
        <v>0</v>
      </c>
      <c r="L74" s="17">
        <v>0</v>
      </c>
      <c r="M74" s="17">
        <v>0</v>
      </c>
      <c r="N74" s="17">
        <v>0</v>
      </c>
      <c r="O74" s="17">
        <v>0</v>
      </c>
      <c r="P74" s="17">
        <v>808176</v>
      </c>
      <c r="Q74" s="17">
        <v>374704</v>
      </c>
      <c r="R74" s="17">
        <v>0</v>
      </c>
      <c r="S74" s="17">
        <v>8314</v>
      </c>
      <c r="T74" s="17">
        <v>3469</v>
      </c>
      <c r="U74" s="17">
        <v>33319</v>
      </c>
      <c r="V74" s="17">
        <v>11201</v>
      </c>
      <c r="W74" s="17">
        <v>0</v>
      </c>
      <c r="X74" s="17">
        <v>447419</v>
      </c>
      <c r="Y74" s="17">
        <v>0</v>
      </c>
      <c r="Z74" s="17">
        <v>0</v>
      </c>
      <c r="AA74" s="17">
        <v>12802057</v>
      </c>
    </row>
    <row r="75" spans="1:27" x14ac:dyDescent="0.3">
      <c r="A75" s="15" t="s">
        <v>143</v>
      </c>
      <c r="B75" s="14" t="s">
        <v>144</v>
      </c>
      <c r="C75" s="14">
        <v>1</v>
      </c>
      <c r="D75" s="14">
        <v>0</v>
      </c>
      <c r="E75" s="17">
        <v>4783995</v>
      </c>
      <c r="F75" s="17">
        <v>0</v>
      </c>
      <c r="G75" s="17">
        <v>147825</v>
      </c>
      <c r="H75" s="17">
        <v>0</v>
      </c>
      <c r="I75" s="17">
        <v>545437</v>
      </c>
      <c r="J75" s="17">
        <v>813557</v>
      </c>
      <c r="K75" s="17">
        <v>0</v>
      </c>
      <c r="L75" s="17">
        <v>0</v>
      </c>
      <c r="M75" s="17">
        <v>0</v>
      </c>
      <c r="N75" s="17">
        <v>0</v>
      </c>
      <c r="O75" s="17">
        <v>0</v>
      </c>
      <c r="P75" s="17">
        <v>629076</v>
      </c>
      <c r="Q75" s="17">
        <v>0</v>
      </c>
      <c r="R75" s="17">
        <v>0</v>
      </c>
      <c r="S75" s="17">
        <v>1902</v>
      </c>
      <c r="T75" s="17">
        <v>794</v>
      </c>
      <c r="U75" s="17">
        <v>12815</v>
      </c>
      <c r="V75" s="17">
        <v>2529</v>
      </c>
      <c r="W75" s="17">
        <v>0</v>
      </c>
      <c r="X75" s="17">
        <v>194319</v>
      </c>
      <c r="Y75" s="17">
        <v>0</v>
      </c>
      <c r="Z75" s="17">
        <v>0</v>
      </c>
      <c r="AA75" s="17">
        <v>7132249</v>
      </c>
    </row>
    <row r="76" spans="1:27" x14ac:dyDescent="0.3">
      <c r="A76" s="15" t="s">
        <v>145</v>
      </c>
      <c r="B76" s="14" t="s">
        <v>146</v>
      </c>
      <c r="C76" s="14">
        <v>1</v>
      </c>
      <c r="D76" s="14">
        <v>0</v>
      </c>
      <c r="E76" s="17">
        <v>5689981</v>
      </c>
      <c r="F76" s="17">
        <v>0</v>
      </c>
      <c r="G76" s="17">
        <v>0</v>
      </c>
      <c r="H76" s="17">
        <v>7354</v>
      </c>
      <c r="I76" s="17">
        <v>471568</v>
      </c>
      <c r="J76" s="17">
        <v>739787</v>
      </c>
      <c r="K76" s="17">
        <v>0</v>
      </c>
      <c r="L76" s="17">
        <v>0</v>
      </c>
      <c r="M76" s="17">
        <v>0</v>
      </c>
      <c r="N76" s="17">
        <v>0</v>
      </c>
      <c r="O76" s="17">
        <v>0</v>
      </c>
      <c r="P76" s="17">
        <v>670198</v>
      </c>
      <c r="Q76" s="17">
        <v>0</v>
      </c>
      <c r="R76" s="17">
        <v>0</v>
      </c>
      <c r="S76" s="17">
        <v>7909</v>
      </c>
      <c r="T76" s="17">
        <v>3300</v>
      </c>
      <c r="U76" s="17">
        <v>26620</v>
      </c>
      <c r="V76" s="17">
        <v>9774</v>
      </c>
      <c r="W76" s="17">
        <v>0</v>
      </c>
      <c r="X76" s="17">
        <v>234016</v>
      </c>
      <c r="Y76" s="17">
        <v>0</v>
      </c>
      <c r="Z76" s="17">
        <v>0</v>
      </c>
      <c r="AA76" s="17">
        <v>7860507</v>
      </c>
    </row>
    <row r="77" spans="1:27" x14ac:dyDescent="0.3">
      <c r="A77" s="15" t="s">
        <v>147</v>
      </c>
      <c r="B77" s="14" t="s">
        <v>148</v>
      </c>
      <c r="C77" s="14">
        <v>1</v>
      </c>
      <c r="D77" s="14">
        <v>0</v>
      </c>
      <c r="E77" s="17">
        <v>7624100</v>
      </c>
      <c r="F77" s="17">
        <v>0</v>
      </c>
      <c r="G77" s="17">
        <v>250006</v>
      </c>
      <c r="H77" s="17">
        <v>0</v>
      </c>
      <c r="I77" s="17">
        <v>850136</v>
      </c>
      <c r="J77" s="17">
        <v>760707</v>
      </c>
      <c r="K77" s="17">
        <v>0</v>
      </c>
      <c r="L77" s="17">
        <v>0</v>
      </c>
      <c r="M77" s="17">
        <v>0</v>
      </c>
      <c r="N77" s="17">
        <v>0</v>
      </c>
      <c r="O77" s="17">
        <v>0</v>
      </c>
      <c r="P77" s="17">
        <v>701659</v>
      </c>
      <c r="Q77" s="17">
        <v>181895</v>
      </c>
      <c r="R77" s="17">
        <v>67743</v>
      </c>
      <c r="S77" s="17">
        <v>9527</v>
      </c>
      <c r="T77" s="17">
        <v>3975</v>
      </c>
      <c r="U77" s="17">
        <v>37338</v>
      </c>
      <c r="V77" s="17">
        <v>11374</v>
      </c>
      <c r="W77" s="17">
        <v>0</v>
      </c>
      <c r="X77" s="17">
        <v>71567</v>
      </c>
      <c r="Y77" s="17">
        <v>0</v>
      </c>
      <c r="Z77" s="17">
        <v>0</v>
      </c>
      <c r="AA77" s="17">
        <v>10570027</v>
      </c>
    </row>
    <row r="78" spans="1:27" x14ac:dyDescent="0.3">
      <c r="A78" s="15" t="s">
        <v>149</v>
      </c>
      <c r="B78" s="14" t="s">
        <v>150</v>
      </c>
      <c r="C78" s="14">
        <v>1</v>
      </c>
      <c r="D78" s="14">
        <v>0</v>
      </c>
      <c r="E78" s="17">
        <v>71874364</v>
      </c>
      <c r="F78" s="17">
        <v>233680</v>
      </c>
      <c r="G78" s="17">
        <v>0</v>
      </c>
      <c r="H78" s="17">
        <v>116982</v>
      </c>
      <c r="I78" s="17">
        <v>4996057</v>
      </c>
      <c r="J78" s="17">
        <v>11542253</v>
      </c>
      <c r="K78" s="17">
        <v>0</v>
      </c>
      <c r="L78" s="17">
        <v>0</v>
      </c>
      <c r="M78" s="17">
        <v>0</v>
      </c>
      <c r="N78" s="17">
        <v>0</v>
      </c>
      <c r="O78" s="17">
        <v>0</v>
      </c>
      <c r="P78" s="17">
        <v>8232693</v>
      </c>
      <c r="Q78" s="17">
        <v>1082861</v>
      </c>
      <c r="R78" s="17">
        <v>121692</v>
      </c>
      <c r="S78" s="17">
        <v>96726</v>
      </c>
      <c r="T78" s="17">
        <v>40356</v>
      </c>
      <c r="U78" s="17">
        <v>373732</v>
      </c>
      <c r="V78" s="17">
        <v>131883</v>
      </c>
      <c r="W78" s="17">
        <v>0</v>
      </c>
      <c r="X78" s="17">
        <v>1386068</v>
      </c>
      <c r="Y78" s="17">
        <v>0</v>
      </c>
      <c r="Z78" s="17">
        <v>0</v>
      </c>
      <c r="AA78" s="17">
        <v>100229347</v>
      </c>
    </row>
    <row r="79" spans="1:27" x14ac:dyDescent="0.3">
      <c r="A79" s="15" t="s">
        <v>151</v>
      </c>
      <c r="B79" s="14" t="s">
        <v>152</v>
      </c>
      <c r="C79" s="14">
        <v>1</v>
      </c>
      <c r="D79" s="14">
        <v>0</v>
      </c>
      <c r="E79" s="17">
        <v>23401264</v>
      </c>
      <c r="F79" s="17">
        <v>0</v>
      </c>
      <c r="G79" s="17">
        <v>0</v>
      </c>
      <c r="H79" s="17">
        <v>0</v>
      </c>
      <c r="I79" s="17">
        <v>3601347</v>
      </c>
      <c r="J79" s="17">
        <v>6548607</v>
      </c>
      <c r="K79" s="17">
        <v>0</v>
      </c>
      <c r="L79" s="17">
        <v>0</v>
      </c>
      <c r="M79" s="17">
        <v>0</v>
      </c>
      <c r="N79" s="17">
        <v>0</v>
      </c>
      <c r="O79" s="17">
        <v>0</v>
      </c>
      <c r="P79" s="17">
        <v>4197830</v>
      </c>
      <c r="Q79" s="17">
        <v>630077</v>
      </c>
      <c r="R79" s="17">
        <v>0</v>
      </c>
      <c r="S79" s="17">
        <v>58557</v>
      </c>
      <c r="T79" s="17">
        <v>24431</v>
      </c>
      <c r="U79" s="17">
        <v>220476</v>
      </c>
      <c r="V79" s="17">
        <v>67921</v>
      </c>
      <c r="W79" s="17">
        <v>0</v>
      </c>
      <c r="X79" s="17">
        <v>371608</v>
      </c>
      <c r="Y79" s="17">
        <v>50827</v>
      </c>
      <c r="Z79" s="17">
        <v>0</v>
      </c>
      <c r="AA79" s="17">
        <v>39172945</v>
      </c>
    </row>
    <row r="80" spans="1:27" x14ac:dyDescent="0.3">
      <c r="A80" s="15" t="s">
        <v>153</v>
      </c>
      <c r="B80" s="14" t="s">
        <v>154</v>
      </c>
      <c r="C80" s="14">
        <v>1</v>
      </c>
      <c r="D80" s="14">
        <v>0</v>
      </c>
      <c r="E80" s="17">
        <v>9661125</v>
      </c>
      <c r="F80" s="17">
        <v>0</v>
      </c>
      <c r="G80" s="17">
        <v>0</v>
      </c>
      <c r="H80" s="17">
        <v>0</v>
      </c>
      <c r="I80" s="17">
        <v>623951</v>
      </c>
      <c r="J80" s="17">
        <v>1912183</v>
      </c>
      <c r="K80" s="17">
        <v>0</v>
      </c>
      <c r="L80" s="17">
        <v>0</v>
      </c>
      <c r="M80" s="17">
        <v>0</v>
      </c>
      <c r="N80" s="17">
        <v>0</v>
      </c>
      <c r="O80" s="17">
        <v>0</v>
      </c>
      <c r="P80" s="17">
        <v>1854008</v>
      </c>
      <c r="Q80" s="17">
        <v>344460</v>
      </c>
      <c r="R80" s="17">
        <v>0</v>
      </c>
      <c r="S80" s="17">
        <v>15459</v>
      </c>
      <c r="T80" s="17">
        <v>6450</v>
      </c>
      <c r="U80" s="17">
        <v>60464</v>
      </c>
      <c r="V80" s="17">
        <v>20329</v>
      </c>
      <c r="W80" s="17">
        <v>0</v>
      </c>
      <c r="X80" s="17">
        <v>164736</v>
      </c>
      <c r="Y80" s="17">
        <v>0</v>
      </c>
      <c r="Z80" s="17">
        <v>0</v>
      </c>
      <c r="AA80" s="17">
        <v>14663165</v>
      </c>
    </row>
    <row r="81" spans="1:27" x14ac:dyDescent="0.3">
      <c r="A81" s="15" t="s">
        <v>155</v>
      </c>
      <c r="B81" s="14" t="s">
        <v>156</v>
      </c>
      <c r="C81" s="14">
        <v>1</v>
      </c>
      <c r="D81" s="14">
        <v>0</v>
      </c>
      <c r="E81" s="17">
        <v>7986282</v>
      </c>
      <c r="F81" s="17">
        <v>0</v>
      </c>
      <c r="G81" s="17">
        <v>283125</v>
      </c>
      <c r="H81" s="17">
        <v>0</v>
      </c>
      <c r="I81" s="17">
        <v>1075568</v>
      </c>
      <c r="J81" s="17">
        <v>773818</v>
      </c>
      <c r="K81" s="17">
        <v>0</v>
      </c>
      <c r="L81" s="17">
        <v>0</v>
      </c>
      <c r="M81" s="17">
        <v>0</v>
      </c>
      <c r="N81" s="17">
        <v>0</v>
      </c>
      <c r="O81" s="17">
        <v>0</v>
      </c>
      <c r="P81" s="17">
        <v>1313162</v>
      </c>
      <c r="Q81" s="17">
        <v>38307</v>
      </c>
      <c r="R81" s="17">
        <v>76825</v>
      </c>
      <c r="S81" s="17">
        <v>7820</v>
      </c>
      <c r="T81" s="17">
        <v>3263</v>
      </c>
      <c r="U81" s="17">
        <v>30057</v>
      </c>
      <c r="V81" s="17">
        <v>9765</v>
      </c>
      <c r="W81" s="17">
        <v>0</v>
      </c>
      <c r="X81" s="17">
        <v>303497</v>
      </c>
      <c r="Y81" s="17">
        <v>0</v>
      </c>
      <c r="Z81" s="17">
        <v>0</v>
      </c>
      <c r="AA81" s="17">
        <v>11901489</v>
      </c>
    </row>
    <row r="82" spans="1:27" x14ac:dyDescent="0.3">
      <c r="A82" s="15" t="s">
        <v>157</v>
      </c>
      <c r="B82" s="14" t="s">
        <v>158</v>
      </c>
      <c r="C82" s="14">
        <v>1</v>
      </c>
      <c r="D82" s="14">
        <v>0</v>
      </c>
      <c r="E82" s="17">
        <v>9396966</v>
      </c>
      <c r="F82" s="17">
        <v>0</v>
      </c>
      <c r="G82" s="17">
        <v>0</v>
      </c>
      <c r="H82" s="17">
        <v>0</v>
      </c>
      <c r="I82" s="17">
        <v>998010</v>
      </c>
      <c r="J82" s="17">
        <v>1437842</v>
      </c>
      <c r="K82" s="17">
        <v>0</v>
      </c>
      <c r="L82" s="17">
        <v>0</v>
      </c>
      <c r="M82" s="17">
        <v>0</v>
      </c>
      <c r="N82" s="17">
        <v>0</v>
      </c>
      <c r="O82" s="17">
        <v>0</v>
      </c>
      <c r="P82" s="17">
        <v>1576198</v>
      </c>
      <c r="Q82" s="17">
        <v>85334</v>
      </c>
      <c r="R82" s="17">
        <v>0</v>
      </c>
      <c r="S82" s="17">
        <v>11385</v>
      </c>
      <c r="T82" s="17">
        <v>4750</v>
      </c>
      <c r="U82" s="17">
        <v>41299</v>
      </c>
      <c r="V82" s="17">
        <v>14162</v>
      </c>
      <c r="W82" s="17">
        <v>0</v>
      </c>
      <c r="X82" s="17">
        <v>128230</v>
      </c>
      <c r="Y82" s="17">
        <v>0</v>
      </c>
      <c r="Z82" s="17">
        <v>0</v>
      </c>
      <c r="AA82" s="17">
        <v>13694176</v>
      </c>
    </row>
    <row r="83" spans="1:27" x14ac:dyDescent="0.3">
      <c r="A83" s="15" t="s">
        <v>159</v>
      </c>
      <c r="B83" s="14" t="s">
        <v>160</v>
      </c>
      <c r="C83" s="14">
        <v>1</v>
      </c>
      <c r="D83" s="14">
        <v>0</v>
      </c>
      <c r="E83" s="17">
        <v>12332016</v>
      </c>
      <c r="F83" s="17">
        <v>0</v>
      </c>
      <c r="G83" s="17">
        <v>0</v>
      </c>
      <c r="H83" s="17">
        <v>0</v>
      </c>
      <c r="I83" s="17">
        <v>1785121</v>
      </c>
      <c r="J83" s="17">
        <v>2957333</v>
      </c>
      <c r="K83" s="17">
        <v>0</v>
      </c>
      <c r="L83" s="17">
        <v>0</v>
      </c>
      <c r="M83" s="17">
        <v>0</v>
      </c>
      <c r="N83" s="17">
        <v>0</v>
      </c>
      <c r="O83" s="17">
        <v>0</v>
      </c>
      <c r="P83" s="17">
        <v>2157485</v>
      </c>
      <c r="Q83" s="17">
        <v>211089</v>
      </c>
      <c r="R83" s="17">
        <v>209785</v>
      </c>
      <c r="S83" s="17">
        <v>13572</v>
      </c>
      <c r="T83" s="17">
        <v>5663</v>
      </c>
      <c r="U83" s="17">
        <v>52891</v>
      </c>
      <c r="V83" s="17">
        <v>17014</v>
      </c>
      <c r="W83" s="17">
        <v>0</v>
      </c>
      <c r="X83" s="17">
        <v>380696</v>
      </c>
      <c r="Y83" s="17">
        <v>0</v>
      </c>
      <c r="Z83" s="17">
        <v>0</v>
      </c>
      <c r="AA83" s="17">
        <v>20122665</v>
      </c>
    </row>
    <row r="84" spans="1:27" x14ac:dyDescent="0.3">
      <c r="A84" s="15" t="s">
        <v>161</v>
      </c>
      <c r="B84" s="14" t="s">
        <v>162</v>
      </c>
      <c r="C84" s="14">
        <v>1</v>
      </c>
      <c r="D84" s="14">
        <v>0</v>
      </c>
      <c r="E84" s="17">
        <v>11515108</v>
      </c>
      <c r="F84" s="17">
        <v>0</v>
      </c>
      <c r="G84" s="17">
        <v>0</v>
      </c>
      <c r="H84" s="17">
        <v>19288</v>
      </c>
      <c r="I84" s="17">
        <v>1238210</v>
      </c>
      <c r="J84" s="17">
        <v>1389361</v>
      </c>
      <c r="K84" s="17">
        <v>534</v>
      </c>
      <c r="L84" s="17">
        <v>0</v>
      </c>
      <c r="M84" s="17">
        <v>0</v>
      </c>
      <c r="N84" s="17">
        <v>0</v>
      </c>
      <c r="O84" s="17">
        <v>0</v>
      </c>
      <c r="P84" s="17">
        <v>1674204</v>
      </c>
      <c r="Q84" s="17">
        <v>69685</v>
      </c>
      <c r="R84" s="17">
        <v>188444</v>
      </c>
      <c r="S84" s="17">
        <v>11505</v>
      </c>
      <c r="T84" s="17">
        <v>4800</v>
      </c>
      <c r="U84" s="17">
        <v>42814</v>
      </c>
      <c r="V84" s="17">
        <v>14552</v>
      </c>
      <c r="W84" s="17">
        <v>0</v>
      </c>
      <c r="X84" s="17">
        <v>145595</v>
      </c>
      <c r="Y84" s="17">
        <v>0</v>
      </c>
      <c r="Z84" s="17">
        <v>0</v>
      </c>
      <c r="AA84" s="17">
        <v>16314100</v>
      </c>
    </row>
    <row r="85" spans="1:27" x14ac:dyDescent="0.3">
      <c r="A85" s="15" t="s">
        <v>163</v>
      </c>
      <c r="B85" s="14" t="s">
        <v>164</v>
      </c>
      <c r="C85" s="14">
        <v>1</v>
      </c>
      <c r="D85" s="14">
        <v>0</v>
      </c>
      <c r="E85" s="17">
        <v>21453973</v>
      </c>
      <c r="F85" s="17">
        <v>0</v>
      </c>
      <c r="G85" s="17">
        <v>0</v>
      </c>
      <c r="H85" s="17">
        <v>14336</v>
      </c>
      <c r="I85" s="17">
        <v>1950215</v>
      </c>
      <c r="J85" s="17">
        <v>4298689</v>
      </c>
      <c r="K85" s="17">
        <v>0</v>
      </c>
      <c r="L85" s="17">
        <v>0</v>
      </c>
      <c r="M85" s="17">
        <v>0</v>
      </c>
      <c r="N85" s="17">
        <v>0</v>
      </c>
      <c r="O85" s="17">
        <v>0</v>
      </c>
      <c r="P85" s="17">
        <v>3798514</v>
      </c>
      <c r="Q85" s="17">
        <v>482760</v>
      </c>
      <c r="R85" s="17">
        <v>245529</v>
      </c>
      <c r="S85" s="17">
        <v>26515</v>
      </c>
      <c r="T85" s="17">
        <v>11063</v>
      </c>
      <c r="U85" s="17">
        <v>101239</v>
      </c>
      <c r="V85" s="17">
        <v>35038</v>
      </c>
      <c r="W85" s="17">
        <v>0</v>
      </c>
      <c r="X85" s="17">
        <v>373543</v>
      </c>
      <c r="Y85" s="17">
        <v>0</v>
      </c>
      <c r="Z85" s="17">
        <v>0</v>
      </c>
      <c r="AA85" s="17">
        <v>32791414</v>
      </c>
    </row>
    <row r="86" spans="1:27" x14ac:dyDescent="0.3">
      <c r="A86" s="15" t="s">
        <v>165</v>
      </c>
      <c r="B86" s="14" t="s">
        <v>166</v>
      </c>
      <c r="C86" s="14">
        <v>1</v>
      </c>
      <c r="D86" s="14">
        <v>0</v>
      </c>
      <c r="E86" s="17">
        <v>4925213</v>
      </c>
      <c r="F86" s="17">
        <v>0</v>
      </c>
      <c r="G86" s="17">
        <v>0</v>
      </c>
      <c r="H86" s="17">
        <v>29219</v>
      </c>
      <c r="I86" s="17">
        <v>905741</v>
      </c>
      <c r="J86" s="17">
        <v>998812</v>
      </c>
      <c r="K86" s="17">
        <v>0</v>
      </c>
      <c r="L86" s="17">
        <v>0</v>
      </c>
      <c r="M86" s="17">
        <v>0</v>
      </c>
      <c r="N86" s="17">
        <v>0</v>
      </c>
      <c r="O86" s="17">
        <v>0</v>
      </c>
      <c r="P86" s="17">
        <v>1071902</v>
      </c>
      <c r="Q86" s="17">
        <v>0</v>
      </c>
      <c r="R86" s="17">
        <v>34693</v>
      </c>
      <c r="S86" s="17">
        <v>4359</v>
      </c>
      <c r="T86" s="17">
        <v>1819</v>
      </c>
      <c r="U86" s="17">
        <v>17242</v>
      </c>
      <c r="V86" s="17">
        <v>4634</v>
      </c>
      <c r="W86" s="17">
        <v>0</v>
      </c>
      <c r="X86" s="17">
        <v>151833</v>
      </c>
      <c r="Y86" s="17">
        <v>0</v>
      </c>
      <c r="Z86" s="17">
        <v>0</v>
      </c>
      <c r="AA86" s="17">
        <v>8145467</v>
      </c>
    </row>
    <row r="87" spans="1:27" x14ac:dyDescent="0.3">
      <c r="A87" s="15" t="s">
        <v>167</v>
      </c>
      <c r="B87" s="14" t="s">
        <v>168</v>
      </c>
      <c r="C87" s="14">
        <v>1</v>
      </c>
      <c r="D87" s="14">
        <v>0</v>
      </c>
      <c r="E87" s="17">
        <v>10091026</v>
      </c>
      <c r="F87" s="17">
        <v>0</v>
      </c>
      <c r="G87" s="17">
        <v>0</v>
      </c>
      <c r="H87" s="17">
        <v>0</v>
      </c>
      <c r="I87" s="17">
        <v>924065</v>
      </c>
      <c r="J87" s="17">
        <v>1050317</v>
      </c>
      <c r="K87" s="17">
        <v>0</v>
      </c>
      <c r="L87" s="17">
        <v>0</v>
      </c>
      <c r="M87" s="17">
        <v>0</v>
      </c>
      <c r="N87" s="17">
        <v>0</v>
      </c>
      <c r="O87" s="17">
        <v>0</v>
      </c>
      <c r="P87" s="17">
        <v>1618659</v>
      </c>
      <c r="Q87" s="17">
        <v>108948</v>
      </c>
      <c r="R87" s="17">
        <v>39653</v>
      </c>
      <c r="S87" s="17">
        <v>10726</v>
      </c>
      <c r="T87" s="17">
        <v>4475</v>
      </c>
      <c r="U87" s="17">
        <v>42523</v>
      </c>
      <c r="V87" s="17">
        <v>14035</v>
      </c>
      <c r="W87" s="17">
        <v>0</v>
      </c>
      <c r="X87" s="17">
        <v>136589</v>
      </c>
      <c r="Y87" s="17">
        <v>0</v>
      </c>
      <c r="Z87" s="17">
        <v>0</v>
      </c>
      <c r="AA87" s="17">
        <v>14041016</v>
      </c>
    </row>
    <row r="88" spans="1:27" x14ac:dyDescent="0.3">
      <c r="A88" s="15" t="s">
        <v>169</v>
      </c>
      <c r="B88" s="14" t="s">
        <v>170</v>
      </c>
      <c r="C88" s="14">
        <v>1</v>
      </c>
      <c r="D88" s="14">
        <v>0</v>
      </c>
      <c r="E88" s="17">
        <v>19364847</v>
      </c>
      <c r="F88" s="17">
        <v>0</v>
      </c>
      <c r="G88" s="17">
        <v>0</v>
      </c>
      <c r="H88" s="17">
        <v>0</v>
      </c>
      <c r="I88" s="17">
        <v>2779919</v>
      </c>
      <c r="J88" s="17">
        <v>2737229</v>
      </c>
      <c r="K88" s="17">
        <v>29375</v>
      </c>
      <c r="L88" s="17">
        <v>0</v>
      </c>
      <c r="M88" s="17">
        <v>0</v>
      </c>
      <c r="N88" s="17">
        <v>0</v>
      </c>
      <c r="O88" s="17">
        <v>0</v>
      </c>
      <c r="P88" s="17">
        <v>3000130</v>
      </c>
      <c r="Q88" s="17">
        <v>187425</v>
      </c>
      <c r="R88" s="17">
        <v>180828</v>
      </c>
      <c r="S88" s="17">
        <v>19144</v>
      </c>
      <c r="T88" s="17">
        <v>7988</v>
      </c>
      <c r="U88" s="17">
        <v>74444</v>
      </c>
      <c r="V88" s="17">
        <v>25546</v>
      </c>
      <c r="W88" s="17">
        <v>0</v>
      </c>
      <c r="X88" s="17">
        <v>255058</v>
      </c>
      <c r="Y88" s="17">
        <v>0</v>
      </c>
      <c r="Z88" s="17">
        <v>0</v>
      </c>
      <c r="AA88" s="17">
        <v>28661933</v>
      </c>
    </row>
    <row r="89" spans="1:27" x14ac:dyDescent="0.3">
      <c r="A89" s="15" t="s">
        <v>171</v>
      </c>
      <c r="B89" s="14" t="s">
        <v>172</v>
      </c>
      <c r="C89" s="14">
        <v>1</v>
      </c>
      <c r="D89" s="14">
        <v>0</v>
      </c>
      <c r="E89" s="17">
        <v>12019601</v>
      </c>
      <c r="F89" s="17">
        <v>0</v>
      </c>
      <c r="G89" s="17">
        <v>283996</v>
      </c>
      <c r="H89" s="17">
        <v>0</v>
      </c>
      <c r="I89" s="17">
        <v>1933902</v>
      </c>
      <c r="J89" s="17">
        <v>2085453</v>
      </c>
      <c r="K89" s="17">
        <v>460979</v>
      </c>
      <c r="L89" s="17">
        <v>0</v>
      </c>
      <c r="M89" s="17">
        <v>0</v>
      </c>
      <c r="N89" s="17">
        <v>0</v>
      </c>
      <c r="O89" s="17">
        <v>0</v>
      </c>
      <c r="P89" s="17">
        <v>1153717</v>
      </c>
      <c r="Q89" s="17">
        <v>129107</v>
      </c>
      <c r="R89" s="17">
        <v>28351</v>
      </c>
      <c r="S89" s="17">
        <v>17077</v>
      </c>
      <c r="T89" s="17">
        <v>7125</v>
      </c>
      <c r="U89" s="17">
        <v>64891</v>
      </c>
      <c r="V89" s="17">
        <v>17767</v>
      </c>
      <c r="W89" s="17">
        <v>0</v>
      </c>
      <c r="X89" s="17">
        <v>522240</v>
      </c>
      <c r="Y89" s="17">
        <v>0</v>
      </c>
      <c r="Z89" s="17">
        <v>0</v>
      </c>
      <c r="AA89" s="17">
        <v>18724206</v>
      </c>
    </row>
    <row r="90" spans="1:27" x14ac:dyDescent="0.3">
      <c r="A90" s="15" t="s">
        <v>173</v>
      </c>
      <c r="B90" s="14" t="s">
        <v>174</v>
      </c>
      <c r="C90" s="14">
        <v>1</v>
      </c>
      <c r="D90" s="14">
        <v>0</v>
      </c>
      <c r="E90" s="17">
        <v>15365132</v>
      </c>
      <c r="F90" s="17">
        <v>0</v>
      </c>
      <c r="G90" s="17">
        <v>0</v>
      </c>
      <c r="H90" s="17">
        <v>15815</v>
      </c>
      <c r="I90" s="17">
        <v>1963285</v>
      </c>
      <c r="J90" s="17">
        <v>2282860</v>
      </c>
      <c r="K90" s="17">
        <v>0</v>
      </c>
      <c r="L90" s="17">
        <v>0</v>
      </c>
      <c r="M90" s="17">
        <v>0</v>
      </c>
      <c r="N90" s="17">
        <v>0</v>
      </c>
      <c r="O90" s="17">
        <v>0</v>
      </c>
      <c r="P90" s="17">
        <v>1690910</v>
      </c>
      <c r="Q90" s="17">
        <v>240560</v>
      </c>
      <c r="R90" s="17">
        <v>0</v>
      </c>
      <c r="S90" s="17">
        <v>29016</v>
      </c>
      <c r="T90" s="17">
        <v>12106</v>
      </c>
      <c r="U90" s="17">
        <v>114054</v>
      </c>
      <c r="V90" s="17">
        <v>31969</v>
      </c>
      <c r="W90" s="17">
        <v>0</v>
      </c>
      <c r="X90" s="17">
        <v>433390</v>
      </c>
      <c r="Y90" s="17">
        <v>0</v>
      </c>
      <c r="Z90" s="17">
        <v>0</v>
      </c>
      <c r="AA90" s="17">
        <v>22179097</v>
      </c>
    </row>
    <row r="91" spans="1:27" x14ac:dyDescent="0.3">
      <c r="A91" s="15" t="s">
        <v>175</v>
      </c>
      <c r="B91" s="14" t="s">
        <v>176</v>
      </c>
      <c r="C91" s="14">
        <v>1</v>
      </c>
      <c r="D91" s="14">
        <v>0</v>
      </c>
      <c r="E91" s="17">
        <v>13355780</v>
      </c>
      <c r="F91" s="17">
        <v>0</v>
      </c>
      <c r="G91" s="17">
        <v>0</v>
      </c>
      <c r="H91" s="17">
        <v>11981</v>
      </c>
      <c r="I91" s="17">
        <v>1790946</v>
      </c>
      <c r="J91" s="17">
        <v>1810830</v>
      </c>
      <c r="K91" s="17">
        <v>143379</v>
      </c>
      <c r="L91" s="17">
        <v>0</v>
      </c>
      <c r="M91" s="17">
        <v>0</v>
      </c>
      <c r="N91" s="17">
        <v>0</v>
      </c>
      <c r="O91" s="17">
        <v>0</v>
      </c>
      <c r="P91" s="17">
        <v>1609901</v>
      </c>
      <c r="Q91" s="17">
        <v>490059</v>
      </c>
      <c r="R91" s="17">
        <v>0</v>
      </c>
      <c r="S91" s="17">
        <v>18650</v>
      </c>
      <c r="T91" s="17">
        <v>7781</v>
      </c>
      <c r="U91" s="17">
        <v>71298</v>
      </c>
      <c r="V91" s="17">
        <v>23199</v>
      </c>
      <c r="W91" s="17">
        <v>0</v>
      </c>
      <c r="X91" s="17">
        <v>142354</v>
      </c>
      <c r="Y91" s="17">
        <v>0</v>
      </c>
      <c r="Z91" s="17">
        <v>0</v>
      </c>
      <c r="AA91" s="17">
        <v>19476158</v>
      </c>
    </row>
    <row r="92" spans="1:27" x14ac:dyDescent="0.3">
      <c r="A92" s="15" t="s">
        <v>177</v>
      </c>
      <c r="B92" s="14" t="s">
        <v>178</v>
      </c>
      <c r="C92" s="14">
        <v>1</v>
      </c>
      <c r="D92" s="14">
        <v>0</v>
      </c>
      <c r="E92" s="17">
        <v>3545285</v>
      </c>
      <c r="F92" s="17">
        <v>0</v>
      </c>
      <c r="G92" s="17">
        <v>0</v>
      </c>
      <c r="H92" s="17">
        <v>0</v>
      </c>
      <c r="I92" s="17">
        <v>518734</v>
      </c>
      <c r="J92" s="17">
        <v>731680</v>
      </c>
      <c r="K92" s="17">
        <v>0</v>
      </c>
      <c r="L92" s="17">
        <v>0</v>
      </c>
      <c r="M92" s="17">
        <v>0</v>
      </c>
      <c r="N92" s="17">
        <v>0</v>
      </c>
      <c r="O92" s="17">
        <v>0</v>
      </c>
      <c r="P92" s="17">
        <v>620715</v>
      </c>
      <c r="Q92" s="17">
        <v>95664</v>
      </c>
      <c r="R92" s="17">
        <v>0</v>
      </c>
      <c r="S92" s="17">
        <v>6966</v>
      </c>
      <c r="T92" s="17">
        <v>2906</v>
      </c>
      <c r="U92" s="17">
        <v>26038</v>
      </c>
      <c r="V92" s="17">
        <v>7990</v>
      </c>
      <c r="W92" s="17">
        <v>0</v>
      </c>
      <c r="X92" s="17">
        <v>138320</v>
      </c>
      <c r="Y92" s="17">
        <v>0</v>
      </c>
      <c r="Z92" s="17">
        <v>0</v>
      </c>
      <c r="AA92" s="17">
        <v>5694298</v>
      </c>
    </row>
    <row r="93" spans="1:27" x14ac:dyDescent="0.3">
      <c r="A93" s="15" t="s">
        <v>179</v>
      </c>
      <c r="B93" s="14" t="s">
        <v>180</v>
      </c>
      <c r="C93" s="14">
        <v>1</v>
      </c>
      <c r="D93" s="14">
        <v>0</v>
      </c>
      <c r="E93" s="17">
        <v>11810381</v>
      </c>
      <c r="F93" s="17">
        <v>0</v>
      </c>
      <c r="G93" s="17">
        <v>0</v>
      </c>
      <c r="H93" s="17">
        <v>0</v>
      </c>
      <c r="I93" s="17">
        <v>1506374</v>
      </c>
      <c r="J93" s="17">
        <v>1855188</v>
      </c>
      <c r="K93" s="17">
        <v>1059</v>
      </c>
      <c r="L93" s="17">
        <v>0</v>
      </c>
      <c r="M93" s="17">
        <v>0</v>
      </c>
      <c r="N93" s="17">
        <v>0</v>
      </c>
      <c r="O93" s="17">
        <v>0</v>
      </c>
      <c r="P93" s="17">
        <v>1640857</v>
      </c>
      <c r="Q93" s="17">
        <v>194017</v>
      </c>
      <c r="R93" s="17">
        <v>0</v>
      </c>
      <c r="S93" s="17">
        <v>12628</v>
      </c>
      <c r="T93" s="17">
        <v>5269</v>
      </c>
      <c r="U93" s="17">
        <v>48988</v>
      </c>
      <c r="V93" s="17">
        <v>15259</v>
      </c>
      <c r="W93" s="17">
        <v>0</v>
      </c>
      <c r="X93" s="17">
        <v>323662</v>
      </c>
      <c r="Y93" s="17">
        <v>0</v>
      </c>
      <c r="Z93" s="17">
        <v>0</v>
      </c>
      <c r="AA93" s="17">
        <v>17413682</v>
      </c>
    </row>
    <row r="94" spans="1:27" x14ac:dyDescent="0.3">
      <c r="A94" s="15" t="s">
        <v>181</v>
      </c>
      <c r="B94" s="14" t="s">
        <v>182</v>
      </c>
      <c r="C94" s="14">
        <v>1</v>
      </c>
      <c r="D94" s="14">
        <v>0</v>
      </c>
      <c r="E94" s="17">
        <v>19363598</v>
      </c>
      <c r="F94" s="17">
        <v>0</v>
      </c>
      <c r="G94" s="17">
        <v>0</v>
      </c>
      <c r="H94" s="17">
        <v>2771</v>
      </c>
      <c r="I94" s="17">
        <v>2980715</v>
      </c>
      <c r="J94" s="17">
        <v>1736924</v>
      </c>
      <c r="K94" s="17">
        <v>0</v>
      </c>
      <c r="L94" s="17">
        <v>0</v>
      </c>
      <c r="M94" s="17">
        <v>0</v>
      </c>
      <c r="N94" s="17">
        <v>0</v>
      </c>
      <c r="O94" s="17">
        <v>0</v>
      </c>
      <c r="P94" s="17">
        <v>2124919</v>
      </c>
      <c r="Q94" s="17">
        <v>239433</v>
      </c>
      <c r="R94" s="17">
        <v>105768</v>
      </c>
      <c r="S94" s="17">
        <v>31009</v>
      </c>
      <c r="T94" s="17">
        <v>12938</v>
      </c>
      <c r="U94" s="17">
        <v>108695</v>
      </c>
      <c r="V94" s="17">
        <v>38122</v>
      </c>
      <c r="W94" s="17">
        <v>0</v>
      </c>
      <c r="X94" s="17">
        <v>623447</v>
      </c>
      <c r="Y94" s="17">
        <v>2222</v>
      </c>
      <c r="Z94" s="17">
        <v>0</v>
      </c>
      <c r="AA94" s="17">
        <v>27370561</v>
      </c>
    </row>
    <row r="95" spans="1:27" x14ac:dyDescent="0.3">
      <c r="A95" s="15" t="s">
        <v>183</v>
      </c>
      <c r="B95" s="14" t="s">
        <v>184</v>
      </c>
      <c r="C95" s="14">
        <v>1</v>
      </c>
      <c r="D95" s="14">
        <v>0</v>
      </c>
      <c r="E95" s="17">
        <v>15484938</v>
      </c>
      <c r="F95" s="17">
        <v>0</v>
      </c>
      <c r="G95" s="17">
        <v>507748</v>
      </c>
      <c r="H95" s="17">
        <v>0</v>
      </c>
      <c r="I95" s="17">
        <v>316260</v>
      </c>
      <c r="J95" s="17">
        <v>1262029</v>
      </c>
      <c r="K95" s="17">
        <v>0</v>
      </c>
      <c r="L95" s="17">
        <v>0</v>
      </c>
      <c r="M95" s="17">
        <v>0</v>
      </c>
      <c r="N95" s="17">
        <v>0</v>
      </c>
      <c r="O95" s="17">
        <v>0</v>
      </c>
      <c r="P95" s="17">
        <v>2108014</v>
      </c>
      <c r="Q95" s="17">
        <v>477300</v>
      </c>
      <c r="R95" s="17">
        <v>55298</v>
      </c>
      <c r="S95" s="17">
        <v>26455</v>
      </c>
      <c r="T95" s="17">
        <v>11038</v>
      </c>
      <c r="U95" s="17">
        <v>102986</v>
      </c>
      <c r="V95" s="17">
        <v>30642</v>
      </c>
      <c r="W95" s="17">
        <v>0</v>
      </c>
      <c r="X95" s="17">
        <v>226069</v>
      </c>
      <c r="Y95" s="17">
        <v>43246</v>
      </c>
      <c r="Z95" s="17">
        <v>0</v>
      </c>
      <c r="AA95" s="17">
        <v>20652023</v>
      </c>
    </row>
    <row r="96" spans="1:27" x14ac:dyDescent="0.3">
      <c r="A96" s="15" t="s">
        <v>185</v>
      </c>
      <c r="B96" s="14" t="s">
        <v>186</v>
      </c>
      <c r="C96" s="14">
        <v>1</v>
      </c>
      <c r="D96" s="14">
        <v>0</v>
      </c>
      <c r="E96" s="17">
        <v>16051362</v>
      </c>
      <c r="F96" s="17">
        <v>0</v>
      </c>
      <c r="G96" s="17">
        <v>0</v>
      </c>
      <c r="H96" s="17">
        <v>0</v>
      </c>
      <c r="I96" s="17">
        <v>1780072</v>
      </c>
      <c r="J96" s="17">
        <v>657586</v>
      </c>
      <c r="K96" s="17">
        <v>0</v>
      </c>
      <c r="L96" s="17">
        <v>0</v>
      </c>
      <c r="M96" s="17">
        <v>0</v>
      </c>
      <c r="N96" s="17">
        <v>0</v>
      </c>
      <c r="O96" s="17">
        <v>0</v>
      </c>
      <c r="P96" s="17">
        <v>1284336</v>
      </c>
      <c r="Q96" s="17">
        <v>368784</v>
      </c>
      <c r="R96" s="17">
        <v>137858</v>
      </c>
      <c r="S96" s="17">
        <v>21646</v>
      </c>
      <c r="T96" s="17">
        <v>9031</v>
      </c>
      <c r="U96" s="17">
        <v>83472</v>
      </c>
      <c r="V96" s="17">
        <v>26961</v>
      </c>
      <c r="W96" s="17">
        <v>0</v>
      </c>
      <c r="X96" s="17">
        <v>515760</v>
      </c>
      <c r="Y96" s="17">
        <v>0</v>
      </c>
      <c r="Z96" s="17">
        <v>0</v>
      </c>
      <c r="AA96" s="17">
        <v>20936868</v>
      </c>
    </row>
    <row r="97" spans="1:27" x14ac:dyDescent="0.3">
      <c r="A97" s="15" t="s">
        <v>187</v>
      </c>
      <c r="B97" s="14" t="s">
        <v>188</v>
      </c>
      <c r="C97" s="14">
        <v>1</v>
      </c>
      <c r="D97" s="14">
        <v>0</v>
      </c>
      <c r="E97" s="17">
        <v>7977298</v>
      </c>
      <c r="F97" s="17">
        <v>0</v>
      </c>
      <c r="G97" s="17">
        <v>352002</v>
      </c>
      <c r="H97" s="17">
        <v>3943</v>
      </c>
      <c r="I97" s="17">
        <v>630730</v>
      </c>
      <c r="J97" s="17">
        <v>2715223</v>
      </c>
      <c r="K97" s="17">
        <v>9783</v>
      </c>
      <c r="L97" s="17">
        <v>0</v>
      </c>
      <c r="M97" s="17">
        <v>0</v>
      </c>
      <c r="N97" s="17">
        <v>0</v>
      </c>
      <c r="O97" s="17">
        <v>0</v>
      </c>
      <c r="P97" s="17">
        <v>507804</v>
      </c>
      <c r="Q97" s="17">
        <v>29877</v>
      </c>
      <c r="R97" s="17">
        <v>338501</v>
      </c>
      <c r="S97" s="17">
        <v>21781</v>
      </c>
      <c r="T97" s="17">
        <v>9088</v>
      </c>
      <c r="U97" s="17">
        <v>75026</v>
      </c>
      <c r="V97" s="17">
        <v>0</v>
      </c>
      <c r="W97" s="17">
        <v>0</v>
      </c>
      <c r="X97" s="17">
        <v>97200</v>
      </c>
      <c r="Y97" s="17">
        <v>0</v>
      </c>
      <c r="Z97" s="17">
        <v>0</v>
      </c>
      <c r="AA97" s="17">
        <v>12768256</v>
      </c>
    </row>
    <row r="98" spans="1:27" x14ac:dyDescent="0.3">
      <c r="A98" s="15" t="s">
        <v>189</v>
      </c>
      <c r="B98" s="14" t="s">
        <v>190</v>
      </c>
      <c r="C98" s="14">
        <v>1</v>
      </c>
      <c r="D98" s="14">
        <v>0</v>
      </c>
      <c r="E98" s="17">
        <v>3910073</v>
      </c>
      <c r="F98" s="17">
        <v>0</v>
      </c>
      <c r="G98" s="17">
        <v>143067</v>
      </c>
      <c r="H98" s="17">
        <v>0</v>
      </c>
      <c r="I98" s="17">
        <v>384493</v>
      </c>
      <c r="J98" s="17">
        <v>436551</v>
      </c>
      <c r="K98" s="17">
        <v>0</v>
      </c>
      <c r="L98" s="17">
        <v>0</v>
      </c>
      <c r="M98" s="17">
        <v>0</v>
      </c>
      <c r="N98" s="17">
        <v>0</v>
      </c>
      <c r="O98" s="17">
        <v>0</v>
      </c>
      <c r="P98" s="17">
        <v>339263</v>
      </c>
      <c r="Q98" s="17">
        <v>12548</v>
      </c>
      <c r="R98" s="17">
        <v>137154</v>
      </c>
      <c r="S98" s="17">
        <v>7370</v>
      </c>
      <c r="T98" s="17">
        <v>3075</v>
      </c>
      <c r="U98" s="17">
        <v>29475</v>
      </c>
      <c r="V98" s="17">
        <v>3346</v>
      </c>
      <c r="W98" s="17">
        <v>0</v>
      </c>
      <c r="X98" s="17">
        <v>380000</v>
      </c>
      <c r="Y98" s="17">
        <v>70</v>
      </c>
      <c r="Z98" s="17">
        <v>0</v>
      </c>
      <c r="AA98" s="17">
        <v>5786485</v>
      </c>
    </row>
    <row r="99" spans="1:27" x14ac:dyDescent="0.3">
      <c r="A99" s="15" t="s">
        <v>191</v>
      </c>
      <c r="B99" s="14" t="s">
        <v>192</v>
      </c>
      <c r="C99" s="14">
        <v>1</v>
      </c>
      <c r="D99" s="14">
        <v>0</v>
      </c>
      <c r="E99" s="17">
        <v>5171857</v>
      </c>
      <c r="F99" s="17">
        <v>0</v>
      </c>
      <c r="G99" s="17">
        <v>148960</v>
      </c>
      <c r="H99" s="17">
        <v>0</v>
      </c>
      <c r="I99" s="17">
        <v>825463</v>
      </c>
      <c r="J99" s="17">
        <v>883649</v>
      </c>
      <c r="K99" s="17">
        <v>0</v>
      </c>
      <c r="L99" s="17">
        <v>0</v>
      </c>
      <c r="M99" s="17">
        <v>0</v>
      </c>
      <c r="N99" s="17">
        <v>0</v>
      </c>
      <c r="O99" s="17">
        <v>0</v>
      </c>
      <c r="P99" s="17">
        <v>753612</v>
      </c>
      <c r="Q99" s="17">
        <v>22935</v>
      </c>
      <c r="R99" s="17">
        <v>156858</v>
      </c>
      <c r="S99" s="17">
        <v>13677</v>
      </c>
      <c r="T99" s="17">
        <v>5706</v>
      </c>
      <c r="U99" s="17">
        <v>57318</v>
      </c>
      <c r="V99" s="17">
        <v>4087</v>
      </c>
      <c r="W99" s="17">
        <v>0</v>
      </c>
      <c r="X99" s="17">
        <v>108000</v>
      </c>
      <c r="Y99" s="17">
        <v>0</v>
      </c>
      <c r="Z99" s="17">
        <v>0</v>
      </c>
      <c r="AA99" s="17">
        <v>8152122</v>
      </c>
    </row>
    <row r="100" spans="1:27" x14ac:dyDescent="0.3">
      <c r="A100" s="15" t="s">
        <v>193</v>
      </c>
      <c r="B100" s="14" t="s">
        <v>194</v>
      </c>
      <c r="C100" s="14">
        <v>1</v>
      </c>
      <c r="D100" s="14">
        <v>0</v>
      </c>
      <c r="E100" s="17">
        <v>17343942</v>
      </c>
      <c r="F100" s="17">
        <v>0</v>
      </c>
      <c r="G100" s="17">
        <v>218990</v>
      </c>
      <c r="H100" s="17">
        <v>0</v>
      </c>
      <c r="I100" s="17">
        <v>1574028</v>
      </c>
      <c r="J100" s="17">
        <v>3911401</v>
      </c>
      <c r="K100" s="17">
        <v>714908</v>
      </c>
      <c r="L100" s="17">
        <v>0</v>
      </c>
      <c r="M100" s="17">
        <v>0</v>
      </c>
      <c r="N100" s="17">
        <v>0</v>
      </c>
      <c r="O100" s="17">
        <v>0</v>
      </c>
      <c r="P100" s="17">
        <v>1200477</v>
      </c>
      <c r="Q100" s="17">
        <v>127124</v>
      </c>
      <c r="R100" s="17">
        <v>720181</v>
      </c>
      <c r="S100" s="17">
        <v>24028</v>
      </c>
      <c r="T100" s="17">
        <v>10025</v>
      </c>
      <c r="U100" s="17">
        <v>98151</v>
      </c>
      <c r="V100" s="17">
        <v>16807</v>
      </c>
      <c r="W100" s="17">
        <v>0</v>
      </c>
      <c r="X100" s="17">
        <v>284590</v>
      </c>
      <c r="Y100" s="17">
        <v>0</v>
      </c>
      <c r="Z100" s="17">
        <v>0</v>
      </c>
      <c r="AA100" s="17">
        <v>26244652</v>
      </c>
    </row>
    <row r="101" spans="1:27" x14ac:dyDescent="0.3">
      <c r="A101" s="15" t="s">
        <v>195</v>
      </c>
      <c r="B101" s="14" t="s">
        <v>196</v>
      </c>
      <c r="C101" s="14">
        <v>1</v>
      </c>
      <c r="D101" s="14">
        <v>0</v>
      </c>
      <c r="E101" s="17">
        <v>11461806</v>
      </c>
      <c r="F101" s="17">
        <v>0</v>
      </c>
      <c r="G101" s="17">
        <v>224558</v>
      </c>
      <c r="H101" s="17">
        <v>5628</v>
      </c>
      <c r="I101" s="17">
        <v>1991092</v>
      </c>
      <c r="J101" s="17">
        <v>808131</v>
      </c>
      <c r="K101" s="17">
        <v>0</v>
      </c>
      <c r="L101" s="17">
        <v>0</v>
      </c>
      <c r="M101" s="17">
        <v>0</v>
      </c>
      <c r="N101" s="17">
        <v>0</v>
      </c>
      <c r="O101" s="17">
        <v>0</v>
      </c>
      <c r="P101" s="17">
        <v>1845880</v>
      </c>
      <c r="Q101" s="17">
        <v>258952</v>
      </c>
      <c r="R101" s="17">
        <v>336192</v>
      </c>
      <c r="S101" s="17">
        <v>25196</v>
      </c>
      <c r="T101" s="17">
        <v>10513</v>
      </c>
      <c r="U101" s="17">
        <v>103277</v>
      </c>
      <c r="V101" s="17">
        <v>23730</v>
      </c>
      <c r="W101" s="17">
        <v>0</v>
      </c>
      <c r="X101" s="17">
        <v>185504</v>
      </c>
      <c r="Y101" s="17">
        <v>2199</v>
      </c>
      <c r="Z101" s="17">
        <v>0</v>
      </c>
      <c r="AA101" s="17">
        <v>17282658</v>
      </c>
    </row>
    <row r="102" spans="1:27" x14ac:dyDescent="0.3">
      <c r="A102" s="15" t="s">
        <v>197</v>
      </c>
      <c r="B102" s="14" t="s">
        <v>198</v>
      </c>
      <c r="C102" s="14">
        <v>1</v>
      </c>
      <c r="D102" s="14">
        <v>0</v>
      </c>
      <c r="E102" s="17">
        <v>2515887</v>
      </c>
      <c r="F102" s="17">
        <v>0</v>
      </c>
      <c r="G102" s="17">
        <v>143187</v>
      </c>
      <c r="H102" s="17">
        <v>0</v>
      </c>
      <c r="I102" s="17">
        <v>322722</v>
      </c>
      <c r="J102" s="17">
        <v>473038</v>
      </c>
      <c r="K102" s="17">
        <v>13182</v>
      </c>
      <c r="L102" s="17">
        <v>0</v>
      </c>
      <c r="M102" s="17">
        <v>0</v>
      </c>
      <c r="N102" s="17">
        <v>0</v>
      </c>
      <c r="O102" s="17">
        <v>0</v>
      </c>
      <c r="P102" s="17">
        <v>160658</v>
      </c>
      <c r="Q102" s="17">
        <v>0</v>
      </c>
      <c r="R102" s="17">
        <v>64260</v>
      </c>
      <c r="S102" s="17">
        <v>7879</v>
      </c>
      <c r="T102" s="17">
        <v>3288</v>
      </c>
      <c r="U102" s="17">
        <v>26620</v>
      </c>
      <c r="V102" s="17">
        <v>1502</v>
      </c>
      <c r="W102" s="17">
        <v>0</v>
      </c>
      <c r="X102" s="17">
        <v>108000</v>
      </c>
      <c r="Y102" s="17">
        <v>3825</v>
      </c>
      <c r="Z102" s="17">
        <v>0</v>
      </c>
      <c r="AA102" s="17">
        <v>3844048</v>
      </c>
    </row>
    <row r="103" spans="1:27" x14ac:dyDescent="0.3">
      <c r="A103" s="15" t="s">
        <v>199</v>
      </c>
      <c r="B103" s="14" t="s">
        <v>200</v>
      </c>
      <c r="C103" s="14">
        <v>1</v>
      </c>
      <c r="D103" s="14">
        <v>0</v>
      </c>
      <c r="E103" s="17">
        <v>8866925</v>
      </c>
      <c r="F103" s="17">
        <v>0</v>
      </c>
      <c r="G103" s="17">
        <v>0</v>
      </c>
      <c r="H103" s="17">
        <v>0</v>
      </c>
      <c r="I103" s="17">
        <v>825205</v>
      </c>
      <c r="J103" s="17">
        <v>2258447</v>
      </c>
      <c r="K103" s="17">
        <v>0</v>
      </c>
      <c r="L103" s="17">
        <v>0</v>
      </c>
      <c r="M103" s="17">
        <v>0</v>
      </c>
      <c r="N103" s="17">
        <v>0</v>
      </c>
      <c r="O103" s="17">
        <v>0</v>
      </c>
      <c r="P103" s="17">
        <v>1281418</v>
      </c>
      <c r="Q103" s="17">
        <v>137319</v>
      </c>
      <c r="R103" s="17">
        <v>35530</v>
      </c>
      <c r="S103" s="17">
        <v>8374</v>
      </c>
      <c r="T103" s="17">
        <v>3494</v>
      </c>
      <c r="U103" s="17">
        <v>32620</v>
      </c>
      <c r="V103" s="17">
        <v>10646</v>
      </c>
      <c r="W103" s="17">
        <v>0</v>
      </c>
      <c r="X103" s="17">
        <v>156015</v>
      </c>
      <c r="Y103" s="17">
        <v>0</v>
      </c>
      <c r="Z103" s="17">
        <v>0</v>
      </c>
      <c r="AA103" s="17">
        <v>13615993</v>
      </c>
    </row>
    <row r="104" spans="1:27" x14ac:dyDescent="0.3">
      <c r="A104" s="15" t="s">
        <v>201</v>
      </c>
      <c r="B104" s="14" t="s">
        <v>202</v>
      </c>
      <c r="C104" s="14">
        <v>1</v>
      </c>
      <c r="D104" s="14">
        <v>0</v>
      </c>
      <c r="E104" s="17">
        <v>22648617</v>
      </c>
      <c r="F104" s="17">
        <v>0</v>
      </c>
      <c r="G104" s="17">
        <v>0</v>
      </c>
      <c r="H104" s="17">
        <v>65121</v>
      </c>
      <c r="I104" s="17">
        <v>1216015</v>
      </c>
      <c r="J104" s="17">
        <v>3732696</v>
      </c>
      <c r="K104" s="17">
        <v>0</v>
      </c>
      <c r="L104" s="17">
        <v>0</v>
      </c>
      <c r="M104" s="17">
        <v>0</v>
      </c>
      <c r="N104" s="17">
        <v>0</v>
      </c>
      <c r="O104" s="17">
        <v>0</v>
      </c>
      <c r="P104" s="17">
        <v>2348680</v>
      </c>
      <c r="Q104" s="17">
        <v>939349</v>
      </c>
      <c r="R104" s="17">
        <v>229447</v>
      </c>
      <c r="S104" s="17">
        <v>34304</v>
      </c>
      <c r="T104" s="17">
        <v>14313</v>
      </c>
      <c r="U104" s="17">
        <v>130480</v>
      </c>
      <c r="V104" s="17">
        <v>41176</v>
      </c>
      <c r="W104" s="17">
        <v>0</v>
      </c>
      <c r="X104" s="17">
        <v>468206</v>
      </c>
      <c r="Y104" s="17">
        <v>0</v>
      </c>
      <c r="Z104" s="17">
        <v>0</v>
      </c>
      <c r="AA104" s="17">
        <v>31868404</v>
      </c>
    </row>
    <row r="105" spans="1:27" x14ac:dyDescent="0.3">
      <c r="A105" s="15" t="s">
        <v>203</v>
      </c>
      <c r="B105" s="14" t="s">
        <v>204</v>
      </c>
      <c r="C105" s="14">
        <v>1</v>
      </c>
      <c r="D105" s="14">
        <v>0</v>
      </c>
      <c r="E105" s="17">
        <v>7681648</v>
      </c>
      <c r="F105" s="17">
        <v>0</v>
      </c>
      <c r="G105" s="17">
        <v>0</v>
      </c>
      <c r="H105" s="17">
        <v>8560</v>
      </c>
      <c r="I105" s="17">
        <v>520698</v>
      </c>
      <c r="J105" s="17">
        <v>808505</v>
      </c>
      <c r="K105" s="17">
        <v>0</v>
      </c>
      <c r="L105" s="17">
        <v>0</v>
      </c>
      <c r="M105" s="17">
        <v>0</v>
      </c>
      <c r="N105" s="17">
        <v>0</v>
      </c>
      <c r="O105" s="17">
        <v>0</v>
      </c>
      <c r="P105" s="17">
        <v>1020565</v>
      </c>
      <c r="Q105" s="17">
        <v>188208</v>
      </c>
      <c r="R105" s="17">
        <v>0</v>
      </c>
      <c r="S105" s="17">
        <v>7460</v>
      </c>
      <c r="T105" s="17">
        <v>3113</v>
      </c>
      <c r="U105" s="17">
        <v>29591</v>
      </c>
      <c r="V105" s="17">
        <v>10002</v>
      </c>
      <c r="W105" s="17">
        <v>0</v>
      </c>
      <c r="X105" s="17">
        <v>260512</v>
      </c>
      <c r="Y105" s="17">
        <v>0</v>
      </c>
      <c r="Z105" s="17">
        <v>0</v>
      </c>
      <c r="AA105" s="17">
        <v>10538862</v>
      </c>
    </row>
    <row r="106" spans="1:27" x14ac:dyDescent="0.3">
      <c r="A106" s="15" t="s">
        <v>205</v>
      </c>
      <c r="B106" s="14" t="s">
        <v>206</v>
      </c>
      <c r="C106" s="14">
        <v>1</v>
      </c>
      <c r="D106" s="14">
        <v>0</v>
      </c>
      <c r="E106" s="17">
        <v>17201152</v>
      </c>
      <c r="F106" s="17">
        <v>0</v>
      </c>
      <c r="G106" s="17">
        <v>0</v>
      </c>
      <c r="H106" s="17">
        <v>32175</v>
      </c>
      <c r="I106" s="17">
        <v>2111424</v>
      </c>
      <c r="J106" s="17">
        <v>2579326</v>
      </c>
      <c r="K106" s="17">
        <v>103186</v>
      </c>
      <c r="L106" s="17">
        <v>0</v>
      </c>
      <c r="M106" s="17">
        <v>0</v>
      </c>
      <c r="N106" s="17">
        <v>0</v>
      </c>
      <c r="O106" s="17">
        <v>0</v>
      </c>
      <c r="P106" s="17">
        <v>2663714</v>
      </c>
      <c r="Q106" s="17">
        <v>113595</v>
      </c>
      <c r="R106" s="17">
        <v>65187</v>
      </c>
      <c r="S106" s="17">
        <v>28911</v>
      </c>
      <c r="T106" s="17">
        <v>12063</v>
      </c>
      <c r="U106" s="17">
        <v>111258</v>
      </c>
      <c r="V106" s="17">
        <v>35450</v>
      </c>
      <c r="W106" s="17">
        <v>0</v>
      </c>
      <c r="X106" s="17">
        <v>315422</v>
      </c>
      <c r="Y106" s="17">
        <v>0</v>
      </c>
      <c r="Z106" s="17">
        <v>0</v>
      </c>
      <c r="AA106" s="17">
        <v>25372863</v>
      </c>
    </row>
    <row r="107" spans="1:27" x14ac:dyDescent="0.3">
      <c r="A107" s="15" t="s">
        <v>207</v>
      </c>
      <c r="B107" s="14" t="s">
        <v>208</v>
      </c>
      <c r="C107" s="14">
        <v>1</v>
      </c>
      <c r="D107" s="14">
        <v>0</v>
      </c>
      <c r="E107" s="17">
        <v>10103314</v>
      </c>
      <c r="F107" s="17">
        <v>0</v>
      </c>
      <c r="G107" s="17">
        <v>0</v>
      </c>
      <c r="H107" s="17">
        <v>0</v>
      </c>
      <c r="I107" s="17">
        <v>1067920</v>
      </c>
      <c r="J107" s="17">
        <v>1610786</v>
      </c>
      <c r="K107" s="17">
        <v>0</v>
      </c>
      <c r="L107" s="17">
        <v>0</v>
      </c>
      <c r="M107" s="17">
        <v>0</v>
      </c>
      <c r="N107" s="17">
        <v>0</v>
      </c>
      <c r="O107" s="17">
        <v>0</v>
      </c>
      <c r="P107" s="17">
        <v>1232201</v>
      </c>
      <c r="Q107" s="17">
        <v>84171</v>
      </c>
      <c r="R107" s="17">
        <v>0</v>
      </c>
      <c r="S107" s="17">
        <v>10621</v>
      </c>
      <c r="T107" s="17">
        <v>4431</v>
      </c>
      <c r="U107" s="17">
        <v>41474</v>
      </c>
      <c r="V107" s="17">
        <v>13348</v>
      </c>
      <c r="W107" s="17">
        <v>0</v>
      </c>
      <c r="X107" s="17">
        <v>85523</v>
      </c>
      <c r="Y107" s="17">
        <v>0</v>
      </c>
      <c r="Z107" s="17">
        <v>0</v>
      </c>
      <c r="AA107" s="17">
        <v>14253789</v>
      </c>
    </row>
    <row r="108" spans="1:27" x14ac:dyDescent="0.3">
      <c r="A108" s="15" t="s">
        <v>209</v>
      </c>
      <c r="B108" s="14" t="s">
        <v>210</v>
      </c>
      <c r="C108" s="14">
        <v>1</v>
      </c>
      <c r="D108" s="14">
        <v>0</v>
      </c>
      <c r="E108" s="17">
        <v>713582</v>
      </c>
      <c r="F108" s="17">
        <v>0</v>
      </c>
      <c r="G108" s="17">
        <v>100000</v>
      </c>
      <c r="H108" s="17">
        <v>0</v>
      </c>
      <c r="I108" s="17">
        <v>16866</v>
      </c>
      <c r="J108" s="17">
        <v>79311</v>
      </c>
      <c r="K108" s="17">
        <v>0</v>
      </c>
      <c r="L108" s="17">
        <v>0</v>
      </c>
      <c r="M108" s="17">
        <v>0</v>
      </c>
      <c r="N108" s="17">
        <v>0</v>
      </c>
      <c r="O108" s="17">
        <v>0</v>
      </c>
      <c r="P108" s="17">
        <v>156077</v>
      </c>
      <c r="Q108" s="17">
        <v>0</v>
      </c>
      <c r="R108" s="17">
        <v>0</v>
      </c>
      <c r="S108" s="17">
        <v>929</v>
      </c>
      <c r="T108" s="17">
        <v>388</v>
      </c>
      <c r="U108" s="17">
        <v>3379</v>
      </c>
      <c r="V108" s="17">
        <v>0</v>
      </c>
      <c r="W108" s="17">
        <v>0</v>
      </c>
      <c r="X108" s="17">
        <v>16200</v>
      </c>
      <c r="Y108" s="17">
        <v>1318</v>
      </c>
      <c r="Z108" s="17">
        <v>0</v>
      </c>
      <c r="AA108" s="17">
        <v>1088050</v>
      </c>
    </row>
    <row r="109" spans="1:27" x14ac:dyDescent="0.3">
      <c r="A109" s="15" t="s">
        <v>211</v>
      </c>
      <c r="B109" s="14" t="s">
        <v>212</v>
      </c>
      <c r="C109" s="14">
        <v>1</v>
      </c>
      <c r="D109" s="14">
        <v>0</v>
      </c>
      <c r="E109" s="17">
        <v>1219800</v>
      </c>
      <c r="F109" s="17">
        <v>0</v>
      </c>
      <c r="G109" s="17">
        <v>237714</v>
      </c>
      <c r="H109" s="17">
        <v>432</v>
      </c>
      <c r="I109" s="17">
        <v>64906</v>
      </c>
      <c r="J109" s="17">
        <v>156346</v>
      </c>
      <c r="K109" s="17">
        <v>0</v>
      </c>
      <c r="L109" s="17">
        <v>0</v>
      </c>
      <c r="M109" s="17">
        <v>0</v>
      </c>
      <c r="N109" s="17">
        <v>0</v>
      </c>
      <c r="O109" s="17">
        <v>0</v>
      </c>
      <c r="P109" s="17">
        <v>264388</v>
      </c>
      <c r="Q109" s="17">
        <v>0</v>
      </c>
      <c r="R109" s="17">
        <v>36826</v>
      </c>
      <c r="S109" s="17">
        <v>3490</v>
      </c>
      <c r="T109" s="17">
        <v>1456</v>
      </c>
      <c r="U109" s="17">
        <v>13747</v>
      </c>
      <c r="V109" s="17">
        <v>0</v>
      </c>
      <c r="W109" s="17">
        <v>0</v>
      </c>
      <c r="X109" s="17">
        <v>0</v>
      </c>
      <c r="Y109" s="17">
        <v>0</v>
      </c>
      <c r="Z109" s="17">
        <v>0</v>
      </c>
      <c r="AA109" s="17">
        <v>1999105</v>
      </c>
    </row>
    <row r="110" spans="1:27" x14ac:dyDescent="0.3">
      <c r="A110" s="15" t="s">
        <v>213</v>
      </c>
      <c r="B110" s="14" t="s">
        <v>214</v>
      </c>
      <c r="C110" s="14">
        <v>1</v>
      </c>
      <c r="D110" s="14">
        <v>0</v>
      </c>
      <c r="E110" s="17">
        <v>4222746</v>
      </c>
      <c r="F110" s="17">
        <v>0</v>
      </c>
      <c r="G110" s="17">
        <v>70000</v>
      </c>
      <c r="H110" s="17">
        <v>0</v>
      </c>
      <c r="I110" s="17">
        <v>619617</v>
      </c>
      <c r="J110" s="17">
        <v>1126263</v>
      </c>
      <c r="K110" s="17">
        <v>0</v>
      </c>
      <c r="L110" s="17">
        <v>0</v>
      </c>
      <c r="M110" s="17">
        <v>0</v>
      </c>
      <c r="N110" s="17">
        <v>0</v>
      </c>
      <c r="O110" s="17">
        <v>0</v>
      </c>
      <c r="P110" s="17">
        <v>805989</v>
      </c>
      <c r="Q110" s="17">
        <v>31676</v>
      </c>
      <c r="R110" s="17">
        <v>144768</v>
      </c>
      <c r="S110" s="17">
        <v>5453</v>
      </c>
      <c r="T110" s="17">
        <v>2275</v>
      </c>
      <c r="U110" s="17">
        <v>21553</v>
      </c>
      <c r="V110" s="17">
        <v>5945</v>
      </c>
      <c r="W110" s="17">
        <v>0</v>
      </c>
      <c r="X110" s="17">
        <v>80000</v>
      </c>
      <c r="Y110" s="17">
        <v>0</v>
      </c>
      <c r="Z110" s="17">
        <v>0</v>
      </c>
      <c r="AA110" s="17">
        <v>7136285</v>
      </c>
    </row>
    <row r="111" spans="1:27" x14ac:dyDescent="0.3">
      <c r="A111" s="15" t="s">
        <v>215</v>
      </c>
      <c r="B111" s="14" t="s">
        <v>216</v>
      </c>
      <c r="C111" s="14">
        <v>1</v>
      </c>
      <c r="D111" s="14">
        <v>0</v>
      </c>
      <c r="E111" s="17">
        <v>6490783</v>
      </c>
      <c r="F111" s="17">
        <v>0</v>
      </c>
      <c r="G111" s="17">
        <v>181328</v>
      </c>
      <c r="H111" s="17">
        <v>0</v>
      </c>
      <c r="I111" s="17">
        <v>685396</v>
      </c>
      <c r="J111" s="17">
        <v>847606</v>
      </c>
      <c r="K111" s="17">
        <v>94208</v>
      </c>
      <c r="L111" s="17">
        <v>0</v>
      </c>
      <c r="M111" s="17">
        <v>0</v>
      </c>
      <c r="N111" s="17">
        <v>0</v>
      </c>
      <c r="O111" s="17">
        <v>0</v>
      </c>
      <c r="P111" s="17">
        <v>706103</v>
      </c>
      <c r="Q111" s="17">
        <v>59740</v>
      </c>
      <c r="R111" s="17">
        <v>127866</v>
      </c>
      <c r="S111" s="17">
        <v>10980</v>
      </c>
      <c r="T111" s="17">
        <v>4581</v>
      </c>
      <c r="U111" s="17">
        <v>42057</v>
      </c>
      <c r="V111" s="17">
        <v>9667</v>
      </c>
      <c r="W111" s="17">
        <v>0</v>
      </c>
      <c r="X111" s="17">
        <v>118900</v>
      </c>
      <c r="Y111" s="17">
        <v>16795</v>
      </c>
      <c r="Z111" s="17">
        <v>0</v>
      </c>
      <c r="AA111" s="17">
        <v>9396010</v>
      </c>
    </row>
    <row r="112" spans="1:27" x14ac:dyDescent="0.3">
      <c r="A112" s="15" t="s">
        <v>217</v>
      </c>
      <c r="B112" s="14" t="s">
        <v>218</v>
      </c>
      <c r="C112" s="14">
        <v>1</v>
      </c>
      <c r="D112" s="14">
        <v>0</v>
      </c>
      <c r="E112" s="17">
        <v>2969190</v>
      </c>
      <c r="F112" s="17">
        <v>0</v>
      </c>
      <c r="G112" s="17">
        <v>100000</v>
      </c>
      <c r="H112" s="17">
        <v>0</v>
      </c>
      <c r="I112" s="17">
        <v>594717</v>
      </c>
      <c r="J112" s="17">
        <v>431053</v>
      </c>
      <c r="K112" s="17">
        <v>0</v>
      </c>
      <c r="L112" s="17">
        <v>0</v>
      </c>
      <c r="M112" s="17">
        <v>0</v>
      </c>
      <c r="N112" s="17">
        <v>0</v>
      </c>
      <c r="O112" s="17">
        <v>0</v>
      </c>
      <c r="P112" s="17">
        <v>461112</v>
      </c>
      <c r="Q112" s="17">
        <v>27008</v>
      </c>
      <c r="R112" s="17">
        <v>43453</v>
      </c>
      <c r="S112" s="17">
        <v>3550</v>
      </c>
      <c r="T112" s="17">
        <v>1481</v>
      </c>
      <c r="U112" s="17">
        <v>12757</v>
      </c>
      <c r="V112" s="17">
        <v>3418</v>
      </c>
      <c r="W112" s="17">
        <v>0</v>
      </c>
      <c r="X112" s="17">
        <v>34623</v>
      </c>
      <c r="Y112" s="17">
        <v>3938</v>
      </c>
      <c r="Z112" s="17">
        <v>0</v>
      </c>
      <c r="AA112" s="17">
        <v>4686300</v>
      </c>
    </row>
    <row r="113" spans="1:27" x14ac:dyDescent="0.3">
      <c r="A113" s="15" t="s">
        <v>219</v>
      </c>
      <c r="B113" s="14" t="s">
        <v>220</v>
      </c>
      <c r="C113" s="14">
        <v>1</v>
      </c>
      <c r="D113" s="14">
        <v>0</v>
      </c>
      <c r="E113" s="17">
        <v>5149424</v>
      </c>
      <c r="F113" s="17">
        <v>0</v>
      </c>
      <c r="G113" s="17">
        <v>249655</v>
      </c>
      <c r="H113" s="17">
        <v>3367</v>
      </c>
      <c r="I113" s="17">
        <v>386255</v>
      </c>
      <c r="J113" s="17">
        <v>990302</v>
      </c>
      <c r="K113" s="17">
        <v>0</v>
      </c>
      <c r="L113" s="17">
        <v>0</v>
      </c>
      <c r="M113" s="17">
        <v>0</v>
      </c>
      <c r="N113" s="17">
        <v>0</v>
      </c>
      <c r="O113" s="17">
        <v>0</v>
      </c>
      <c r="P113" s="17">
        <v>493626</v>
      </c>
      <c r="Q113" s="17">
        <v>913</v>
      </c>
      <c r="R113" s="17">
        <v>0</v>
      </c>
      <c r="S113" s="17">
        <v>4494</v>
      </c>
      <c r="T113" s="17">
        <v>1875</v>
      </c>
      <c r="U113" s="17">
        <v>14912</v>
      </c>
      <c r="V113" s="17">
        <v>3100</v>
      </c>
      <c r="W113" s="17">
        <v>0</v>
      </c>
      <c r="X113" s="17">
        <v>0</v>
      </c>
      <c r="Y113" s="17">
        <v>3994</v>
      </c>
      <c r="Z113" s="17">
        <v>0</v>
      </c>
      <c r="AA113" s="17">
        <v>7301917</v>
      </c>
    </row>
    <row r="114" spans="1:27" x14ac:dyDescent="0.3">
      <c r="A114" s="15" t="s">
        <v>221</v>
      </c>
      <c r="B114" s="14" t="s">
        <v>222</v>
      </c>
      <c r="C114" s="14">
        <v>1</v>
      </c>
      <c r="D114" s="14">
        <v>0</v>
      </c>
      <c r="E114" s="17">
        <v>2554118</v>
      </c>
      <c r="F114" s="17">
        <v>0</v>
      </c>
      <c r="G114" s="17">
        <v>70000</v>
      </c>
      <c r="H114" s="17">
        <v>0</v>
      </c>
      <c r="I114" s="17">
        <v>160093</v>
      </c>
      <c r="J114" s="17">
        <v>231131</v>
      </c>
      <c r="K114" s="17">
        <v>6382</v>
      </c>
      <c r="L114" s="17">
        <v>0</v>
      </c>
      <c r="M114" s="17">
        <v>0</v>
      </c>
      <c r="N114" s="17">
        <v>0</v>
      </c>
      <c r="O114" s="17">
        <v>0</v>
      </c>
      <c r="P114" s="17">
        <v>365148</v>
      </c>
      <c r="Q114" s="17">
        <v>32610</v>
      </c>
      <c r="R114" s="17">
        <v>0</v>
      </c>
      <c r="S114" s="17">
        <v>5033</v>
      </c>
      <c r="T114" s="17">
        <v>2100</v>
      </c>
      <c r="U114" s="17">
        <v>19397</v>
      </c>
      <c r="V114" s="17">
        <v>0</v>
      </c>
      <c r="W114" s="17">
        <v>0</v>
      </c>
      <c r="X114" s="17">
        <v>48000</v>
      </c>
      <c r="Y114" s="17">
        <v>10960</v>
      </c>
      <c r="Z114" s="17">
        <v>0</v>
      </c>
      <c r="AA114" s="17">
        <v>3504972</v>
      </c>
    </row>
    <row r="115" spans="1:27" x14ac:dyDescent="0.3">
      <c r="A115" s="15" t="s">
        <v>223</v>
      </c>
      <c r="B115" s="14" t="s">
        <v>224</v>
      </c>
      <c r="C115" s="14">
        <v>1</v>
      </c>
      <c r="D115" s="14">
        <v>0</v>
      </c>
      <c r="E115" s="17">
        <v>2596165</v>
      </c>
      <c r="F115" s="17">
        <v>0</v>
      </c>
      <c r="G115" s="17">
        <v>192600</v>
      </c>
      <c r="H115" s="17">
        <v>0</v>
      </c>
      <c r="I115" s="17">
        <v>289786</v>
      </c>
      <c r="J115" s="17">
        <v>162631</v>
      </c>
      <c r="K115" s="17">
        <v>0</v>
      </c>
      <c r="L115" s="17">
        <v>0</v>
      </c>
      <c r="M115" s="17">
        <v>0</v>
      </c>
      <c r="N115" s="17">
        <v>0</v>
      </c>
      <c r="O115" s="17">
        <v>0</v>
      </c>
      <c r="P115" s="17">
        <v>268282</v>
      </c>
      <c r="Q115" s="17">
        <v>0</v>
      </c>
      <c r="R115" s="17">
        <v>29102</v>
      </c>
      <c r="S115" s="17">
        <v>3565</v>
      </c>
      <c r="T115" s="17">
        <v>1488</v>
      </c>
      <c r="U115" s="17">
        <v>13747</v>
      </c>
      <c r="V115" s="17">
        <v>438</v>
      </c>
      <c r="W115" s="17">
        <v>0</v>
      </c>
      <c r="X115" s="17">
        <v>28350</v>
      </c>
      <c r="Y115" s="17">
        <v>290</v>
      </c>
      <c r="Z115" s="17">
        <v>0</v>
      </c>
      <c r="AA115" s="17">
        <v>3586444</v>
      </c>
    </row>
    <row r="116" spans="1:27" x14ac:dyDescent="0.3">
      <c r="A116" s="15" t="s">
        <v>225</v>
      </c>
      <c r="B116" s="14" t="s">
        <v>226</v>
      </c>
      <c r="C116" s="14">
        <v>1</v>
      </c>
      <c r="D116" s="14">
        <v>0</v>
      </c>
      <c r="E116" s="17">
        <v>13588889</v>
      </c>
      <c r="F116" s="17">
        <v>0</v>
      </c>
      <c r="G116" s="17">
        <v>125580</v>
      </c>
      <c r="H116" s="17">
        <v>0</v>
      </c>
      <c r="I116" s="17">
        <v>1291383</v>
      </c>
      <c r="J116" s="17">
        <v>2689791</v>
      </c>
      <c r="K116" s="17">
        <v>0</v>
      </c>
      <c r="L116" s="17">
        <v>0</v>
      </c>
      <c r="M116" s="17">
        <v>0</v>
      </c>
      <c r="N116" s="17">
        <v>0</v>
      </c>
      <c r="O116" s="17">
        <v>0</v>
      </c>
      <c r="P116" s="17">
        <v>2530275</v>
      </c>
      <c r="Q116" s="17">
        <v>228604</v>
      </c>
      <c r="R116" s="17">
        <v>99144</v>
      </c>
      <c r="S116" s="17">
        <v>16643</v>
      </c>
      <c r="T116" s="17">
        <v>6944</v>
      </c>
      <c r="U116" s="17">
        <v>63085</v>
      </c>
      <c r="V116" s="17">
        <v>21966</v>
      </c>
      <c r="W116" s="17">
        <v>0</v>
      </c>
      <c r="X116" s="17">
        <v>83978</v>
      </c>
      <c r="Y116" s="17">
        <v>0</v>
      </c>
      <c r="Z116" s="17">
        <v>0</v>
      </c>
      <c r="AA116" s="17">
        <v>20746282</v>
      </c>
    </row>
    <row r="117" spans="1:27" x14ac:dyDescent="0.3">
      <c r="A117" s="15" t="s">
        <v>227</v>
      </c>
      <c r="B117" s="14" t="s">
        <v>228</v>
      </c>
      <c r="C117" s="14">
        <v>1</v>
      </c>
      <c r="D117" s="14">
        <v>0</v>
      </c>
      <c r="E117" s="17">
        <v>4397614</v>
      </c>
      <c r="F117" s="17">
        <v>0</v>
      </c>
      <c r="G117" s="17">
        <v>92649</v>
      </c>
      <c r="H117" s="17">
        <v>0</v>
      </c>
      <c r="I117" s="17">
        <v>381033</v>
      </c>
      <c r="J117" s="17">
        <v>353062</v>
      </c>
      <c r="K117" s="17">
        <v>0</v>
      </c>
      <c r="L117" s="17">
        <v>0</v>
      </c>
      <c r="M117" s="17">
        <v>0</v>
      </c>
      <c r="N117" s="17">
        <v>0</v>
      </c>
      <c r="O117" s="17">
        <v>0</v>
      </c>
      <c r="P117" s="17">
        <v>545199</v>
      </c>
      <c r="Q117" s="17">
        <v>67848</v>
      </c>
      <c r="R117" s="17">
        <v>39926</v>
      </c>
      <c r="S117" s="17">
        <v>3460</v>
      </c>
      <c r="T117" s="17">
        <v>1444</v>
      </c>
      <c r="U117" s="17">
        <v>13048</v>
      </c>
      <c r="V117" s="17">
        <v>3270</v>
      </c>
      <c r="W117" s="17">
        <v>0</v>
      </c>
      <c r="X117" s="17">
        <v>39199</v>
      </c>
      <c r="Y117" s="17">
        <v>0</v>
      </c>
      <c r="Z117" s="17">
        <v>0</v>
      </c>
      <c r="AA117" s="17">
        <v>5937752</v>
      </c>
    </row>
    <row r="118" spans="1:27" x14ac:dyDescent="0.3">
      <c r="A118" s="15" t="s">
        <v>229</v>
      </c>
      <c r="B118" s="14" t="s">
        <v>230</v>
      </c>
      <c r="C118" s="14">
        <v>1</v>
      </c>
      <c r="D118" s="14">
        <v>0</v>
      </c>
      <c r="E118" s="17">
        <v>3339560</v>
      </c>
      <c r="F118" s="17">
        <v>0</v>
      </c>
      <c r="G118" s="17">
        <v>100000</v>
      </c>
      <c r="H118" s="17">
        <v>6758</v>
      </c>
      <c r="I118" s="17">
        <v>590280</v>
      </c>
      <c r="J118" s="17">
        <v>862247</v>
      </c>
      <c r="K118" s="17">
        <v>0</v>
      </c>
      <c r="L118" s="17">
        <v>0</v>
      </c>
      <c r="M118" s="17">
        <v>0</v>
      </c>
      <c r="N118" s="17">
        <v>0</v>
      </c>
      <c r="O118" s="17">
        <v>0</v>
      </c>
      <c r="P118" s="17">
        <v>502414</v>
      </c>
      <c r="Q118" s="17">
        <v>2894</v>
      </c>
      <c r="R118" s="17">
        <v>79423</v>
      </c>
      <c r="S118" s="17">
        <v>4779</v>
      </c>
      <c r="T118" s="17">
        <v>1994</v>
      </c>
      <c r="U118" s="17">
        <v>17184</v>
      </c>
      <c r="V118" s="17">
        <v>3821</v>
      </c>
      <c r="W118" s="17">
        <v>0</v>
      </c>
      <c r="X118" s="17">
        <v>56250</v>
      </c>
      <c r="Y118" s="17">
        <v>0</v>
      </c>
      <c r="Z118" s="17">
        <v>0</v>
      </c>
      <c r="AA118" s="17">
        <v>5567604</v>
      </c>
    </row>
    <row r="119" spans="1:27" x14ac:dyDescent="0.3">
      <c r="A119" s="15" t="s">
        <v>231</v>
      </c>
      <c r="B119" s="14" t="s">
        <v>232</v>
      </c>
      <c r="C119" s="14">
        <v>1</v>
      </c>
      <c r="D119" s="14">
        <v>0</v>
      </c>
      <c r="E119" s="17">
        <v>10693811</v>
      </c>
      <c r="F119" s="17">
        <v>0</v>
      </c>
      <c r="G119" s="17">
        <v>117847</v>
      </c>
      <c r="H119" s="17">
        <v>0</v>
      </c>
      <c r="I119" s="17">
        <v>1144092</v>
      </c>
      <c r="J119" s="17">
        <v>775880</v>
      </c>
      <c r="K119" s="17">
        <v>0</v>
      </c>
      <c r="L119" s="17">
        <v>0</v>
      </c>
      <c r="M119" s="17">
        <v>0</v>
      </c>
      <c r="N119" s="17">
        <v>0</v>
      </c>
      <c r="O119" s="17">
        <v>0</v>
      </c>
      <c r="P119" s="17">
        <v>1578317</v>
      </c>
      <c r="Q119" s="17">
        <v>150366</v>
      </c>
      <c r="R119" s="17">
        <v>148399</v>
      </c>
      <c r="S119" s="17">
        <v>12448</v>
      </c>
      <c r="T119" s="17">
        <v>5194</v>
      </c>
      <c r="U119" s="17">
        <v>47823</v>
      </c>
      <c r="V119" s="17">
        <v>13856</v>
      </c>
      <c r="W119" s="17">
        <v>0</v>
      </c>
      <c r="X119" s="17">
        <v>105496</v>
      </c>
      <c r="Y119" s="17">
        <v>0</v>
      </c>
      <c r="Z119" s="17">
        <v>0</v>
      </c>
      <c r="AA119" s="17">
        <v>14793529</v>
      </c>
    </row>
    <row r="120" spans="1:27" x14ac:dyDescent="0.3">
      <c r="A120" s="15" t="s">
        <v>233</v>
      </c>
      <c r="B120" s="14" t="s">
        <v>234</v>
      </c>
      <c r="C120" s="14">
        <v>1</v>
      </c>
      <c r="D120" s="14">
        <v>0</v>
      </c>
      <c r="E120" s="17">
        <v>20693795</v>
      </c>
      <c r="F120" s="17">
        <v>0</v>
      </c>
      <c r="G120" s="17">
        <v>0</v>
      </c>
      <c r="H120" s="17">
        <v>0</v>
      </c>
      <c r="I120" s="17">
        <v>2171510</v>
      </c>
      <c r="J120" s="17">
        <v>3619400</v>
      </c>
      <c r="K120" s="17">
        <v>684410</v>
      </c>
      <c r="L120" s="17">
        <v>0</v>
      </c>
      <c r="M120" s="17">
        <v>0</v>
      </c>
      <c r="N120" s="17">
        <v>0</v>
      </c>
      <c r="O120" s="17">
        <v>0</v>
      </c>
      <c r="P120" s="17">
        <v>1355718</v>
      </c>
      <c r="Q120" s="17">
        <v>664202</v>
      </c>
      <c r="R120" s="17">
        <v>824883</v>
      </c>
      <c r="S120" s="17">
        <v>39427</v>
      </c>
      <c r="T120" s="17">
        <v>16450</v>
      </c>
      <c r="U120" s="17">
        <v>164032</v>
      </c>
      <c r="V120" s="17">
        <v>34076</v>
      </c>
      <c r="W120" s="17">
        <v>0</v>
      </c>
      <c r="X120" s="17">
        <v>373181</v>
      </c>
      <c r="Y120" s="17">
        <v>0</v>
      </c>
      <c r="Z120" s="17">
        <v>0</v>
      </c>
      <c r="AA120" s="17">
        <v>30641084</v>
      </c>
    </row>
    <row r="121" spans="1:27" x14ac:dyDescent="0.3">
      <c r="A121" s="15" t="s">
        <v>235</v>
      </c>
      <c r="B121" s="14" t="s">
        <v>236</v>
      </c>
      <c r="C121" s="14">
        <v>1</v>
      </c>
      <c r="D121" s="14">
        <v>0</v>
      </c>
      <c r="E121" s="17">
        <v>11978510</v>
      </c>
      <c r="F121" s="17">
        <v>0</v>
      </c>
      <c r="G121" s="17">
        <v>0</v>
      </c>
      <c r="H121" s="17">
        <v>0</v>
      </c>
      <c r="I121" s="17">
        <v>1504558</v>
      </c>
      <c r="J121" s="17">
        <v>550090</v>
      </c>
      <c r="K121" s="17">
        <v>0</v>
      </c>
      <c r="L121" s="17">
        <v>0</v>
      </c>
      <c r="M121" s="17">
        <v>0</v>
      </c>
      <c r="N121" s="17">
        <v>0</v>
      </c>
      <c r="O121" s="17">
        <v>0</v>
      </c>
      <c r="P121" s="17">
        <v>988718</v>
      </c>
      <c r="Q121" s="17">
        <v>326829</v>
      </c>
      <c r="R121" s="17">
        <v>526139</v>
      </c>
      <c r="S121" s="17">
        <v>20073</v>
      </c>
      <c r="T121" s="17">
        <v>8375</v>
      </c>
      <c r="U121" s="17">
        <v>83647</v>
      </c>
      <c r="V121" s="17">
        <v>21889</v>
      </c>
      <c r="W121" s="17">
        <v>0</v>
      </c>
      <c r="X121" s="17">
        <v>328369</v>
      </c>
      <c r="Y121" s="17">
        <v>0</v>
      </c>
      <c r="Z121" s="17">
        <v>0</v>
      </c>
      <c r="AA121" s="17">
        <v>16337197</v>
      </c>
    </row>
    <row r="122" spans="1:27" x14ac:dyDescent="0.3">
      <c r="A122" s="15" t="s">
        <v>237</v>
      </c>
      <c r="B122" s="14" t="s">
        <v>238</v>
      </c>
      <c r="C122" s="14">
        <v>1</v>
      </c>
      <c r="D122" s="14">
        <v>0</v>
      </c>
      <c r="E122" s="17">
        <v>23147266</v>
      </c>
      <c r="F122" s="17">
        <v>0</v>
      </c>
      <c r="G122" s="17">
        <v>727915</v>
      </c>
      <c r="H122" s="17">
        <v>0</v>
      </c>
      <c r="I122" s="17">
        <v>5060124</v>
      </c>
      <c r="J122" s="17">
        <v>1924300</v>
      </c>
      <c r="K122" s="17">
        <v>0</v>
      </c>
      <c r="L122" s="17">
        <v>0</v>
      </c>
      <c r="M122" s="17">
        <v>0</v>
      </c>
      <c r="N122" s="17">
        <v>0</v>
      </c>
      <c r="O122" s="17">
        <v>0</v>
      </c>
      <c r="P122" s="17">
        <v>2288984</v>
      </c>
      <c r="Q122" s="17">
        <v>335211</v>
      </c>
      <c r="R122" s="17">
        <v>949039</v>
      </c>
      <c r="S122" s="17">
        <v>51921</v>
      </c>
      <c r="T122" s="17">
        <v>21663</v>
      </c>
      <c r="U122" s="17">
        <v>214884</v>
      </c>
      <c r="V122" s="17">
        <v>50158</v>
      </c>
      <c r="W122" s="17">
        <v>0</v>
      </c>
      <c r="X122" s="17">
        <v>1462768</v>
      </c>
      <c r="Y122" s="17">
        <v>0</v>
      </c>
      <c r="Z122" s="17">
        <v>0</v>
      </c>
      <c r="AA122" s="17">
        <v>36234233</v>
      </c>
    </row>
    <row r="123" spans="1:27" x14ac:dyDescent="0.3">
      <c r="A123" s="15" t="s">
        <v>239</v>
      </c>
      <c r="B123" s="14" t="s">
        <v>240</v>
      </c>
      <c r="C123" s="14">
        <v>1</v>
      </c>
      <c r="D123" s="14">
        <v>0</v>
      </c>
      <c r="E123" s="17">
        <v>4307756</v>
      </c>
      <c r="F123" s="17">
        <v>0</v>
      </c>
      <c r="G123" s="17">
        <v>232682</v>
      </c>
      <c r="H123" s="17">
        <v>0</v>
      </c>
      <c r="I123" s="17">
        <v>251801</v>
      </c>
      <c r="J123" s="17">
        <v>560753</v>
      </c>
      <c r="K123" s="17">
        <v>0</v>
      </c>
      <c r="L123" s="17">
        <v>0</v>
      </c>
      <c r="M123" s="17">
        <v>0</v>
      </c>
      <c r="N123" s="17">
        <v>0</v>
      </c>
      <c r="O123" s="17">
        <v>0</v>
      </c>
      <c r="P123" s="17">
        <v>348635</v>
      </c>
      <c r="Q123" s="17">
        <v>6352</v>
      </c>
      <c r="R123" s="17">
        <v>108562</v>
      </c>
      <c r="S123" s="17">
        <v>14246</v>
      </c>
      <c r="T123" s="17">
        <v>5944</v>
      </c>
      <c r="U123" s="17">
        <v>37979</v>
      </c>
      <c r="V123" s="17">
        <v>0</v>
      </c>
      <c r="W123" s="17">
        <v>0</v>
      </c>
      <c r="X123" s="17">
        <v>77002</v>
      </c>
      <c r="Y123" s="17">
        <v>0</v>
      </c>
      <c r="Z123" s="17">
        <v>0</v>
      </c>
      <c r="AA123" s="17">
        <v>5951712</v>
      </c>
    </row>
    <row r="124" spans="1:27" x14ac:dyDescent="0.3">
      <c r="A124" s="15" t="s">
        <v>241</v>
      </c>
      <c r="B124" s="14" t="s">
        <v>242</v>
      </c>
      <c r="C124" s="14">
        <v>1</v>
      </c>
      <c r="D124" s="14">
        <v>0</v>
      </c>
      <c r="E124" s="17">
        <v>4894188</v>
      </c>
      <c r="F124" s="17">
        <v>0</v>
      </c>
      <c r="G124" s="17">
        <v>505490</v>
      </c>
      <c r="H124" s="17">
        <v>14764</v>
      </c>
      <c r="I124" s="17">
        <v>1457710</v>
      </c>
      <c r="J124" s="17">
        <v>932121</v>
      </c>
      <c r="K124" s="17">
        <v>0</v>
      </c>
      <c r="L124" s="17">
        <v>0</v>
      </c>
      <c r="M124" s="17">
        <v>0</v>
      </c>
      <c r="N124" s="17">
        <v>0</v>
      </c>
      <c r="O124" s="17">
        <v>0</v>
      </c>
      <c r="P124" s="17">
        <v>1060471</v>
      </c>
      <c r="Q124" s="17">
        <v>97001</v>
      </c>
      <c r="R124" s="17">
        <v>54244</v>
      </c>
      <c r="S124" s="17">
        <v>23099</v>
      </c>
      <c r="T124" s="17">
        <v>9638</v>
      </c>
      <c r="U124" s="17">
        <v>68793</v>
      </c>
      <c r="V124" s="17">
        <v>17986</v>
      </c>
      <c r="W124" s="17">
        <v>0</v>
      </c>
      <c r="X124" s="17">
        <v>129600</v>
      </c>
      <c r="Y124" s="17">
        <v>0</v>
      </c>
      <c r="Z124" s="17">
        <v>0</v>
      </c>
      <c r="AA124" s="17">
        <v>9265105</v>
      </c>
    </row>
    <row r="125" spans="1:27" x14ac:dyDescent="0.3">
      <c r="A125" s="15" t="s">
        <v>243</v>
      </c>
      <c r="B125" s="14" t="s">
        <v>244</v>
      </c>
      <c r="C125" s="14">
        <v>1</v>
      </c>
      <c r="D125" s="14">
        <v>0</v>
      </c>
      <c r="E125" s="17">
        <v>6207508</v>
      </c>
      <c r="F125" s="17">
        <v>0</v>
      </c>
      <c r="G125" s="17">
        <v>27384</v>
      </c>
      <c r="H125" s="17">
        <v>15775</v>
      </c>
      <c r="I125" s="17">
        <v>600427</v>
      </c>
      <c r="J125" s="17">
        <v>490216</v>
      </c>
      <c r="K125" s="17">
        <v>0</v>
      </c>
      <c r="L125" s="17">
        <v>0</v>
      </c>
      <c r="M125" s="17">
        <v>0</v>
      </c>
      <c r="N125" s="17">
        <v>0</v>
      </c>
      <c r="O125" s="17">
        <v>0</v>
      </c>
      <c r="P125" s="17">
        <v>587656</v>
      </c>
      <c r="Q125" s="17">
        <v>16746</v>
      </c>
      <c r="R125" s="17">
        <v>301372</v>
      </c>
      <c r="S125" s="17">
        <v>12808</v>
      </c>
      <c r="T125" s="17">
        <v>5344</v>
      </c>
      <c r="U125" s="17">
        <v>52367</v>
      </c>
      <c r="V125" s="17">
        <v>0</v>
      </c>
      <c r="W125" s="17">
        <v>0</v>
      </c>
      <c r="X125" s="17">
        <v>108000</v>
      </c>
      <c r="Y125" s="17">
        <v>2989</v>
      </c>
      <c r="Z125" s="17">
        <v>0</v>
      </c>
      <c r="AA125" s="17">
        <v>8428592</v>
      </c>
    </row>
    <row r="126" spans="1:27" x14ac:dyDescent="0.3">
      <c r="A126" s="15" t="s">
        <v>245</v>
      </c>
      <c r="B126" s="14" t="s">
        <v>246</v>
      </c>
      <c r="C126" s="14">
        <v>1</v>
      </c>
      <c r="D126" s="14">
        <v>0</v>
      </c>
      <c r="E126" s="17">
        <v>69091832</v>
      </c>
      <c r="F126" s="17">
        <v>0</v>
      </c>
      <c r="G126" s="17">
        <v>0</v>
      </c>
      <c r="H126" s="17">
        <v>0</v>
      </c>
      <c r="I126" s="17">
        <v>4293457</v>
      </c>
      <c r="J126" s="17">
        <v>1768349</v>
      </c>
      <c r="K126" s="17">
        <v>0</v>
      </c>
      <c r="L126" s="17">
        <v>0</v>
      </c>
      <c r="M126" s="17">
        <v>0</v>
      </c>
      <c r="N126" s="17">
        <v>0</v>
      </c>
      <c r="O126" s="17">
        <v>0</v>
      </c>
      <c r="P126" s="17">
        <v>2308987</v>
      </c>
      <c r="Q126" s="17">
        <v>2233924</v>
      </c>
      <c r="R126" s="17">
        <v>3147698</v>
      </c>
      <c r="S126" s="17">
        <v>64114</v>
      </c>
      <c r="T126" s="17">
        <v>26750</v>
      </c>
      <c r="U126" s="17">
        <v>267484</v>
      </c>
      <c r="V126" s="17">
        <v>81929</v>
      </c>
      <c r="W126" s="17">
        <v>0</v>
      </c>
      <c r="X126" s="17">
        <v>3027487</v>
      </c>
      <c r="Y126" s="17">
        <v>0</v>
      </c>
      <c r="Z126" s="17">
        <v>0</v>
      </c>
      <c r="AA126" s="17">
        <v>86312011</v>
      </c>
    </row>
    <row r="127" spans="1:27" x14ac:dyDescent="0.3">
      <c r="A127" s="15" t="s">
        <v>247</v>
      </c>
      <c r="B127" s="14" t="s">
        <v>248</v>
      </c>
      <c r="C127" s="14">
        <v>1</v>
      </c>
      <c r="D127" s="14">
        <v>0</v>
      </c>
      <c r="E127" s="17">
        <v>47873339</v>
      </c>
      <c r="F127" s="17">
        <v>0</v>
      </c>
      <c r="G127" s="17">
        <v>222138</v>
      </c>
      <c r="H127" s="17">
        <v>0</v>
      </c>
      <c r="I127" s="17">
        <v>11776500</v>
      </c>
      <c r="J127" s="17">
        <v>8345266</v>
      </c>
      <c r="K127" s="17">
        <v>0</v>
      </c>
      <c r="L127" s="17">
        <v>0</v>
      </c>
      <c r="M127" s="17">
        <v>0</v>
      </c>
      <c r="N127" s="17">
        <v>0</v>
      </c>
      <c r="O127" s="17">
        <v>0</v>
      </c>
      <c r="P127" s="17">
        <v>4284632</v>
      </c>
      <c r="Q127" s="17">
        <v>1803547</v>
      </c>
      <c r="R127" s="17">
        <v>1693166</v>
      </c>
      <c r="S127" s="17">
        <v>137007</v>
      </c>
      <c r="T127" s="17">
        <v>57163</v>
      </c>
      <c r="U127" s="17">
        <v>491339</v>
      </c>
      <c r="V127" s="17">
        <v>144309</v>
      </c>
      <c r="W127" s="17">
        <v>0</v>
      </c>
      <c r="X127" s="17">
        <v>1036800</v>
      </c>
      <c r="Y127" s="17">
        <v>0</v>
      </c>
      <c r="Z127" s="17">
        <v>0</v>
      </c>
      <c r="AA127" s="17">
        <v>77865206</v>
      </c>
    </row>
    <row r="128" spans="1:27" x14ac:dyDescent="0.3">
      <c r="A128" s="15" t="s">
        <v>249</v>
      </c>
      <c r="B128" s="14" t="s">
        <v>250</v>
      </c>
      <c r="C128" s="14">
        <v>1</v>
      </c>
      <c r="D128" s="14">
        <v>0</v>
      </c>
      <c r="E128" s="17">
        <v>8608427</v>
      </c>
      <c r="F128" s="17">
        <v>0</v>
      </c>
      <c r="G128" s="17">
        <v>341381</v>
      </c>
      <c r="H128" s="17">
        <v>16108</v>
      </c>
      <c r="I128" s="17">
        <v>1334324</v>
      </c>
      <c r="J128" s="17">
        <v>1178619</v>
      </c>
      <c r="K128" s="17">
        <v>0</v>
      </c>
      <c r="L128" s="17">
        <v>0</v>
      </c>
      <c r="M128" s="17">
        <v>0</v>
      </c>
      <c r="N128" s="17">
        <v>0</v>
      </c>
      <c r="O128" s="17">
        <v>0</v>
      </c>
      <c r="P128" s="17">
        <v>1537658</v>
      </c>
      <c r="Q128" s="17">
        <v>109451</v>
      </c>
      <c r="R128" s="17">
        <v>220364</v>
      </c>
      <c r="S128" s="17">
        <v>27578</v>
      </c>
      <c r="T128" s="17">
        <v>11506</v>
      </c>
      <c r="U128" s="17">
        <v>87958</v>
      </c>
      <c r="V128" s="17">
        <v>31409</v>
      </c>
      <c r="W128" s="17">
        <v>0</v>
      </c>
      <c r="X128" s="17">
        <v>162780</v>
      </c>
      <c r="Y128" s="17">
        <v>0</v>
      </c>
      <c r="Z128" s="17">
        <v>0</v>
      </c>
      <c r="AA128" s="17">
        <v>13667563</v>
      </c>
    </row>
    <row r="129" spans="1:27" x14ac:dyDescent="0.3">
      <c r="A129" s="15" t="s">
        <v>251</v>
      </c>
      <c r="B129" s="14" t="s">
        <v>252</v>
      </c>
      <c r="C129" s="14">
        <v>1</v>
      </c>
      <c r="D129" s="14">
        <v>0</v>
      </c>
      <c r="E129" s="17">
        <v>10918244</v>
      </c>
      <c r="F129" s="17">
        <v>0</v>
      </c>
      <c r="G129" s="17">
        <v>438238</v>
      </c>
      <c r="H129" s="17">
        <v>0</v>
      </c>
      <c r="I129" s="17">
        <v>2040709</v>
      </c>
      <c r="J129" s="17">
        <v>1598783</v>
      </c>
      <c r="K129" s="17">
        <v>214419</v>
      </c>
      <c r="L129" s="17">
        <v>0</v>
      </c>
      <c r="M129" s="17">
        <v>0</v>
      </c>
      <c r="N129" s="17">
        <v>0</v>
      </c>
      <c r="O129" s="17">
        <v>0</v>
      </c>
      <c r="P129" s="17">
        <v>1119571</v>
      </c>
      <c r="Q129" s="17">
        <v>95771</v>
      </c>
      <c r="R129" s="17">
        <v>461879</v>
      </c>
      <c r="S129" s="17">
        <v>24462</v>
      </c>
      <c r="T129" s="17">
        <v>10206</v>
      </c>
      <c r="U129" s="17">
        <v>97685</v>
      </c>
      <c r="V129" s="17">
        <v>21577</v>
      </c>
      <c r="W129" s="17">
        <v>0</v>
      </c>
      <c r="X129" s="17">
        <v>124200</v>
      </c>
      <c r="Y129" s="17">
        <v>0</v>
      </c>
      <c r="Z129" s="17">
        <v>0</v>
      </c>
      <c r="AA129" s="17">
        <v>17165744</v>
      </c>
    </row>
    <row r="130" spans="1:27" x14ac:dyDescent="0.3">
      <c r="A130" s="15" t="s">
        <v>253</v>
      </c>
      <c r="B130" s="14" t="s">
        <v>254</v>
      </c>
      <c r="C130" s="14">
        <v>1</v>
      </c>
      <c r="D130" s="14">
        <v>0</v>
      </c>
      <c r="E130" s="17">
        <v>2132510</v>
      </c>
      <c r="F130" s="17">
        <v>0</v>
      </c>
      <c r="G130" s="17">
        <v>100000</v>
      </c>
      <c r="H130" s="17">
        <v>665</v>
      </c>
      <c r="I130" s="17">
        <v>211765</v>
      </c>
      <c r="J130" s="17">
        <v>54673</v>
      </c>
      <c r="K130" s="17">
        <v>0</v>
      </c>
      <c r="L130" s="17">
        <v>0</v>
      </c>
      <c r="M130" s="17">
        <v>0</v>
      </c>
      <c r="N130" s="17">
        <v>0</v>
      </c>
      <c r="O130" s="17">
        <v>0</v>
      </c>
      <c r="P130" s="17">
        <v>538381</v>
      </c>
      <c r="Q130" s="17">
        <v>18871</v>
      </c>
      <c r="R130" s="17">
        <v>147501</v>
      </c>
      <c r="S130" s="17">
        <v>15280</v>
      </c>
      <c r="T130" s="17">
        <v>6375</v>
      </c>
      <c r="U130" s="17">
        <v>57726</v>
      </c>
      <c r="V130" s="17">
        <v>0</v>
      </c>
      <c r="W130" s="17">
        <v>0</v>
      </c>
      <c r="X130" s="17">
        <v>0</v>
      </c>
      <c r="Y130" s="17">
        <v>0</v>
      </c>
      <c r="Z130" s="17">
        <v>0</v>
      </c>
      <c r="AA130" s="17">
        <v>3283747</v>
      </c>
    </row>
    <row r="131" spans="1:27" x14ac:dyDescent="0.3">
      <c r="A131" s="15" t="s">
        <v>255</v>
      </c>
      <c r="B131" s="14" t="s">
        <v>256</v>
      </c>
      <c r="C131" s="14">
        <v>1</v>
      </c>
      <c r="D131" s="14">
        <v>0</v>
      </c>
      <c r="E131" s="17">
        <v>54142265</v>
      </c>
      <c r="F131" s="17">
        <v>0</v>
      </c>
      <c r="G131" s="17">
        <v>0</v>
      </c>
      <c r="H131" s="17">
        <v>4996</v>
      </c>
      <c r="I131" s="17">
        <v>3009942</v>
      </c>
      <c r="J131" s="17">
        <v>4768637</v>
      </c>
      <c r="K131" s="17">
        <v>0</v>
      </c>
      <c r="L131" s="17">
        <v>0</v>
      </c>
      <c r="M131" s="17">
        <v>0</v>
      </c>
      <c r="N131" s="17">
        <v>0</v>
      </c>
      <c r="O131" s="17">
        <v>0</v>
      </c>
      <c r="P131" s="17">
        <v>4102296</v>
      </c>
      <c r="Q131" s="17">
        <v>3125539</v>
      </c>
      <c r="R131" s="17">
        <v>3079423</v>
      </c>
      <c r="S131" s="17">
        <v>155597</v>
      </c>
      <c r="T131" s="17">
        <v>64919</v>
      </c>
      <c r="U131" s="17">
        <v>627294</v>
      </c>
      <c r="V131" s="17">
        <v>140010</v>
      </c>
      <c r="W131" s="17">
        <v>0</v>
      </c>
      <c r="X131" s="17">
        <v>1225800</v>
      </c>
      <c r="Y131" s="17">
        <v>0</v>
      </c>
      <c r="Z131" s="17">
        <v>0</v>
      </c>
      <c r="AA131" s="17">
        <v>74446718</v>
      </c>
    </row>
    <row r="132" spans="1:27" x14ac:dyDescent="0.3">
      <c r="A132" s="15" t="s">
        <v>257</v>
      </c>
      <c r="B132" s="14" t="s">
        <v>258</v>
      </c>
      <c r="C132" s="14">
        <v>1</v>
      </c>
      <c r="D132" s="14">
        <v>0</v>
      </c>
      <c r="E132" s="17">
        <v>2643176</v>
      </c>
      <c r="F132" s="17">
        <v>0</v>
      </c>
      <c r="G132" s="17">
        <v>83975</v>
      </c>
      <c r="H132" s="17">
        <v>2441</v>
      </c>
      <c r="I132" s="17">
        <v>271379</v>
      </c>
      <c r="J132" s="17">
        <v>481561</v>
      </c>
      <c r="K132" s="17">
        <v>0</v>
      </c>
      <c r="L132" s="17">
        <v>0</v>
      </c>
      <c r="M132" s="17">
        <v>0</v>
      </c>
      <c r="N132" s="17">
        <v>0</v>
      </c>
      <c r="O132" s="17">
        <v>0</v>
      </c>
      <c r="P132" s="17">
        <v>519438</v>
      </c>
      <c r="Q132" s="17">
        <v>36183</v>
      </c>
      <c r="R132" s="17">
        <v>121501</v>
      </c>
      <c r="S132" s="17">
        <v>16418</v>
      </c>
      <c r="T132" s="17">
        <v>6850</v>
      </c>
      <c r="U132" s="17">
        <v>57901</v>
      </c>
      <c r="V132" s="17">
        <v>1618</v>
      </c>
      <c r="W132" s="17">
        <v>0</v>
      </c>
      <c r="X132" s="17">
        <v>140400</v>
      </c>
      <c r="Y132" s="17">
        <v>0</v>
      </c>
      <c r="Z132" s="17">
        <v>0</v>
      </c>
      <c r="AA132" s="17">
        <v>4382841</v>
      </c>
    </row>
    <row r="133" spans="1:27" x14ac:dyDescent="0.3">
      <c r="A133" s="15" t="s">
        <v>259</v>
      </c>
      <c r="B133" s="14" t="s">
        <v>260</v>
      </c>
      <c r="C133" s="14">
        <v>1</v>
      </c>
      <c r="D133" s="14">
        <v>0</v>
      </c>
      <c r="E133" s="17">
        <v>10093541</v>
      </c>
      <c r="F133" s="17">
        <v>0</v>
      </c>
      <c r="G133" s="17">
        <v>0</v>
      </c>
      <c r="H133" s="17">
        <v>0</v>
      </c>
      <c r="I133" s="17">
        <v>1973215</v>
      </c>
      <c r="J133" s="17">
        <v>1702962</v>
      </c>
      <c r="K133" s="17">
        <v>0</v>
      </c>
      <c r="L133" s="17">
        <v>0</v>
      </c>
      <c r="M133" s="17">
        <v>0</v>
      </c>
      <c r="N133" s="17">
        <v>0</v>
      </c>
      <c r="O133" s="17">
        <v>0</v>
      </c>
      <c r="P133" s="17">
        <v>1292065</v>
      </c>
      <c r="Q133" s="17">
        <v>44492</v>
      </c>
      <c r="R133" s="17">
        <v>283757</v>
      </c>
      <c r="S133" s="17">
        <v>24208</v>
      </c>
      <c r="T133" s="17">
        <v>10100</v>
      </c>
      <c r="U133" s="17">
        <v>92909</v>
      </c>
      <c r="V133" s="17">
        <v>26671</v>
      </c>
      <c r="W133" s="17">
        <v>0</v>
      </c>
      <c r="X133" s="17">
        <v>420372</v>
      </c>
      <c r="Y133" s="17">
        <v>878</v>
      </c>
      <c r="Z133" s="17">
        <v>0</v>
      </c>
      <c r="AA133" s="17">
        <v>15965170</v>
      </c>
    </row>
    <row r="134" spans="1:27" x14ac:dyDescent="0.3">
      <c r="A134" s="15" t="s">
        <v>261</v>
      </c>
      <c r="B134" s="14" t="s">
        <v>262</v>
      </c>
      <c r="C134" s="14">
        <v>1</v>
      </c>
      <c r="D134" s="14">
        <v>0</v>
      </c>
      <c r="E134" s="17">
        <v>12191958</v>
      </c>
      <c r="F134" s="17">
        <v>0</v>
      </c>
      <c r="G134" s="17">
        <v>0</v>
      </c>
      <c r="H134" s="17">
        <v>0</v>
      </c>
      <c r="I134" s="17">
        <v>1963486</v>
      </c>
      <c r="J134" s="17">
        <v>3115686</v>
      </c>
      <c r="K134" s="17">
        <v>225089</v>
      </c>
      <c r="L134" s="17">
        <v>0</v>
      </c>
      <c r="M134" s="17">
        <v>0</v>
      </c>
      <c r="N134" s="17">
        <v>0</v>
      </c>
      <c r="O134" s="17">
        <v>0</v>
      </c>
      <c r="P134" s="17">
        <v>1615837</v>
      </c>
      <c r="Q134" s="17">
        <v>205428</v>
      </c>
      <c r="R134" s="17">
        <v>905216</v>
      </c>
      <c r="S134" s="17">
        <v>60250</v>
      </c>
      <c r="T134" s="17">
        <v>25138</v>
      </c>
      <c r="U134" s="17">
        <v>206380</v>
      </c>
      <c r="V134" s="17">
        <v>66770</v>
      </c>
      <c r="W134" s="17">
        <v>0</v>
      </c>
      <c r="X134" s="17">
        <v>377955</v>
      </c>
      <c r="Y134" s="17">
        <v>0</v>
      </c>
      <c r="Z134" s="17">
        <v>0</v>
      </c>
      <c r="AA134" s="17">
        <v>20959193</v>
      </c>
    </row>
    <row r="135" spans="1:27" x14ac:dyDescent="0.3">
      <c r="A135" s="15" t="s">
        <v>263</v>
      </c>
      <c r="B135" s="14" t="s">
        <v>264</v>
      </c>
      <c r="C135" s="14">
        <v>1</v>
      </c>
      <c r="D135" s="14">
        <v>0</v>
      </c>
      <c r="E135" s="17">
        <v>34645603</v>
      </c>
      <c r="F135" s="17">
        <v>0</v>
      </c>
      <c r="G135" s="17">
        <v>0</v>
      </c>
      <c r="H135" s="17">
        <v>0</v>
      </c>
      <c r="I135" s="17">
        <v>5093372</v>
      </c>
      <c r="J135" s="17">
        <v>6376473</v>
      </c>
      <c r="K135" s="17">
        <v>0</v>
      </c>
      <c r="L135" s="17">
        <v>0</v>
      </c>
      <c r="M135" s="17">
        <v>0</v>
      </c>
      <c r="N135" s="17">
        <v>0</v>
      </c>
      <c r="O135" s="17">
        <v>0</v>
      </c>
      <c r="P135" s="17">
        <v>4044848</v>
      </c>
      <c r="Q135" s="17">
        <v>131300</v>
      </c>
      <c r="R135" s="17">
        <v>1715778</v>
      </c>
      <c r="S135" s="17">
        <v>159702</v>
      </c>
      <c r="T135" s="17">
        <v>66631</v>
      </c>
      <c r="U135" s="17">
        <v>628401</v>
      </c>
      <c r="V135" s="17">
        <v>156604</v>
      </c>
      <c r="W135" s="17">
        <v>0</v>
      </c>
      <c r="X135" s="17">
        <v>1833231</v>
      </c>
      <c r="Y135" s="17">
        <v>0</v>
      </c>
      <c r="Z135" s="17">
        <v>0</v>
      </c>
      <c r="AA135" s="17">
        <v>54851943</v>
      </c>
    </row>
    <row r="136" spans="1:27" x14ac:dyDescent="0.3">
      <c r="A136" s="15" t="s">
        <v>265</v>
      </c>
      <c r="B136" s="14" t="s">
        <v>266</v>
      </c>
      <c r="C136" s="14">
        <v>1</v>
      </c>
      <c r="D136" s="14">
        <v>0</v>
      </c>
      <c r="E136" s="17">
        <v>17614521</v>
      </c>
      <c r="F136" s="17">
        <v>0</v>
      </c>
      <c r="G136" s="17">
        <v>0</v>
      </c>
      <c r="H136" s="17">
        <v>20835</v>
      </c>
      <c r="I136" s="17">
        <v>3575602</v>
      </c>
      <c r="J136" s="17">
        <v>1616239</v>
      </c>
      <c r="K136" s="17">
        <v>0</v>
      </c>
      <c r="L136" s="17">
        <v>0</v>
      </c>
      <c r="M136" s="17">
        <v>0</v>
      </c>
      <c r="N136" s="17">
        <v>0</v>
      </c>
      <c r="O136" s="17">
        <v>0</v>
      </c>
      <c r="P136" s="17">
        <v>1665427</v>
      </c>
      <c r="Q136" s="17">
        <v>140622</v>
      </c>
      <c r="R136" s="17">
        <v>874144</v>
      </c>
      <c r="S136" s="17">
        <v>55037</v>
      </c>
      <c r="T136" s="17">
        <v>22963</v>
      </c>
      <c r="U136" s="17">
        <v>216923</v>
      </c>
      <c r="V136" s="17">
        <v>49256</v>
      </c>
      <c r="W136" s="17">
        <v>0</v>
      </c>
      <c r="X136" s="17">
        <v>326700</v>
      </c>
      <c r="Y136" s="17">
        <v>0</v>
      </c>
      <c r="Z136" s="17">
        <v>0</v>
      </c>
      <c r="AA136" s="17">
        <v>26178269</v>
      </c>
    </row>
    <row r="137" spans="1:27" x14ac:dyDescent="0.3">
      <c r="A137" s="15" t="s">
        <v>267</v>
      </c>
      <c r="B137" s="14" t="s">
        <v>268</v>
      </c>
      <c r="C137" s="14">
        <v>1</v>
      </c>
      <c r="D137" s="14">
        <v>0</v>
      </c>
      <c r="E137" s="17">
        <v>6655544</v>
      </c>
      <c r="F137" s="17">
        <v>0</v>
      </c>
      <c r="G137" s="17">
        <v>0</v>
      </c>
      <c r="H137" s="17">
        <v>0</v>
      </c>
      <c r="I137" s="17">
        <v>994149</v>
      </c>
      <c r="J137" s="17">
        <v>2836343</v>
      </c>
      <c r="K137" s="17">
        <v>0</v>
      </c>
      <c r="L137" s="17">
        <v>0</v>
      </c>
      <c r="M137" s="17">
        <v>0</v>
      </c>
      <c r="N137" s="17">
        <v>0</v>
      </c>
      <c r="O137" s="17">
        <v>0</v>
      </c>
      <c r="P137" s="17">
        <v>993858</v>
      </c>
      <c r="Q137" s="17">
        <v>385182</v>
      </c>
      <c r="R137" s="17">
        <v>132143</v>
      </c>
      <c r="S137" s="17">
        <v>30769</v>
      </c>
      <c r="T137" s="17">
        <v>12838</v>
      </c>
      <c r="U137" s="17">
        <v>108869</v>
      </c>
      <c r="V137" s="17">
        <v>27388</v>
      </c>
      <c r="W137" s="17">
        <v>0</v>
      </c>
      <c r="X137" s="17">
        <v>248400</v>
      </c>
      <c r="Y137" s="17">
        <v>0</v>
      </c>
      <c r="Z137" s="17">
        <v>0</v>
      </c>
      <c r="AA137" s="17">
        <v>12425483</v>
      </c>
    </row>
    <row r="138" spans="1:27" x14ac:dyDescent="0.3">
      <c r="A138" s="15" t="s">
        <v>269</v>
      </c>
      <c r="B138" s="14" t="s">
        <v>270</v>
      </c>
      <c r="C138" s="14">
        <v>1</v>
      </c>
      <c r="D138" s="14">
        <v>1</v>
      </c>
      <c r="E138" s="17">
        <v>627422194</v>
      </c>
      <c r="F138" s="17">
        <v>11122826</v>
      </c>
      <c r="G138" s="17">
        <v>0</v>
      </c>
      <c r="H138" s="17">
        <v>0</v>
      </c>
      <c r="I138" s="17">
        <v>40029156</v>
      </c>
      <c r="J138" s="17">
        <v>116757901</v>
      </c>
      <c r="K138" s="17">
        <v>0</v>
      </c>
      <c r="L138" s="17">
        <v>0</v>
      </c>
      <c r="M138" s="17">
        <v>2129408</v>
      </c>
      <c r="N138" s="17">
        <v>6408480</v>
      </c>
      <c r="O138" s="17">
        <v>4997238</v>
      </c>
      <c r="P138" s="17">
        <v>0</v>
      </c>
      <c r="Q138" s="17">
        <v>2316409</v>
      </c>
      <c r="R138" s="17">
        <v>26143827</v>
      </c>
      <c r="S138" s="17">
        <v>671958</v>
      </c>
      <c r="T138" s="17">
        <v>280356</v>
      </c>
      <c r="U138" s="17">
        <v>2652414</v>
      </c>
      <c r="V138" s="17">
        <v>931392</v>
      </c>
      <c r="W138" s="17">
        <v>0</v>
      </c>
      <c r="X138" s="17">
        <v>16594227</v>
      </c>
      <c r="Y138" s="17">
        <v>0</v>
      </c>
      <c r="Z138" s="17">
        <v>0</v>
      </c>
      <c r="AA138" s="17">
        <v>858457786</v>
      </c>
    </row>
    <row r="139" spans="1:27" x14ac:dyDescent="0.3">
      <c r="A139" s="15" t="s">
        <v>271</v>
      </c>
      <c r="B139" s="14" t="s">
        <v>272</v>
      </c>
      <c r="C139" s="14">
        <v>1</v>
      </c>
      <c r="D139" s="14">
        <v>0</v>
      </c>
      <c r="E139" s="17">
        <v>15029224</v>
      </c>
      <c r="F139" s="17">
        <v>119621</v>
      </c>
      <c r="G139" s="17">
        <v>0</v>
      </c>
      <c r="H139" s="17">
        <v>0</v>
      </c>
      <c r="I139" s="17">
        <v>3614334</v>
      </c>
      <c r="J139" s="17">
        <v>2180823</v>
      </c>
      <c r="K139" s="17">
        <v>0</v>
      </c>
      <c r="L139" s="17">
        <v>0</v>
      </c>
      <c r="M139" s="17">
        <v>0</v>
      </c>
      <c r="N139" s="17">
        <v>0</v>
      </c>
      <c r="O139" s="17">
        <v>0</v>
      </c>
      <c r="P139" s="17">
        <v>1469268</v>
      </c>
      <c r="Q139" s="17">
        <v>235658</v>
      </c>
      <c r="R139" s="17">
        <v>669910</v>
      </c>
      <c r="S139" s="17">
        <v>31518</v>
      </c>
      <c r="T139" s="17">
        <v>13150</v>
      </c>
      <c r="U139" s="17">
        <v>143004</v>
      </c>
      <c r="V139" s="17">
        <v>31415</v>
      </c>
      <c r="W139" s="17">
        <v>0</v>
      </c>
      <c r="X139" s="17">
        <v>1254320</v>
      </c>
      <c r="Y139" s="17">
        <v>0</v>
      </c>
      <c r="Z139" s="17">
        <v>0</v>
      </c>
      <c r="AA139" s="17">
        <v>24792245</v>
      </c>
    </row>
    <row r="140" spans="1:27" x14ac:dyDescent="0.3">
      <c r="A140" s="15" t="s">
        <v>273</v>
      </c>
      <c r="B140" s="14" t="s">
        <v>274</v>
      </c>
      <c r="C140" s="14">
        <v>1</v>
      </c>
      <c r="D140" s="14">
        <v>0</v>
      </c>
      <c r="E140" s="17">
        <v>14328551</v>
      </c>
      <c r="F140" s="17">
        <v>0</v>
      </c>
      <c r="G140" s="17">
        <v>0</v>
      </c>
      <c r="H140" s="17">
        <v>0</v>
      </c>
      <c r="I140" s="17">
        <v>2558612</v>
      </c>
      <c r="J140" s="17">
        <v>4891434</v>
      </c>
      <c r="K140" s="17">
        <v>0</v>
      </c>
      <c r="L140" s="17">
        <v>0</v>
      </c>
      <c r="M140" s="17">
        <v>0</v>
      </c>
      <c r="N140" s="17">
        <v>0</v>
      </c>
      <c r="O140" s="17">
        <v>0</v>
      </c>
      <c r="P140" s="17">
        <v>1331169</v>
      </c>
      <c r="Q140" s="17">
        <v>382947</v>
      </c>
      <c r="R140" s="17">
        <v>907978</v>
      </c>
      <c r="S140" s="17">
        <v>33660</v>
      </c>
      <c r="T140" s="17">
        <v>14044</v>
      </c>
      <c r="U140" s="17">
        <v>131237</v>
      </c>
      <c r="V140" s="17">
        <v>37194</v>
      </c>
      <c r="W140" s="17">
        <v>0</v>
      </c>
      <c r="X140" s="17">
        <v>170392</v>
      </c>
      <c r="Y140" s="17">
        <v>0</v>
      </c>
      <c r="Z140" s="17">
        <v>0</v>
      </c>
      <c r="AA140" s="17">
        <v>24787218</v>
      </c>
    </row>
    <row r="141" spans="1:27" x14ac:dyDescent="0.3">
      <c r="A141" s="15" t="s">
        <v>275</v>
      </c>
      <c r="B141" s="14" t="s">
        <v>276</v>
      </c>
      <c r="C141" s="14">
        <v>1</v>
      </c>
      <c r="D141" s="14">
        <v>0</v>
      </c>
      <c r="E141" s="17">
        <v>11753566</v>
      </c>
      <c r="F141" s="17">
        <v>87185</v>
      </c>
      <c r="G141" s="17">
        <v>0</v>
      </c>
      <c r="H141" s="17">
        <v>0</v>
      </c>
      <c r="I141" s="17">
        <v>1522301</v>
      </c>
      <c r="J141" s="17">
        <v>1520037</v>
      </c>
      <c r="K141" s="17">
        <v>0</v>
      </c>
      <c r="L141" s="17">
        <v>0</v>
      </c>
      <c r="M141" s="17">
        <v>0</v>
      </c>
      <c r="N141" s="17">
        <v>0</v>
      </c>
      <c r="O141" s="17">
        <v>0</v>
      </c>
      <c r="P141" s="17">
        <v>1339534</v>
      </c>
      <c r="Q141" s="17">
        <v>191628</v>
      </c>
      <c r="R141" s="17">
        <v>875921</v>
      </c>
      <c r="S141" s="17">
        <v>19849</v>
      </c>
      <c r="T141" s="17">
        <v>8281</v>
      </c>
      <c r="U141" s="17">
        <v>86560</v>
      </c>
      <c r="V141" s="17">
        <v>25620</v>
      </c>
      <c r="W141" s="17">
        <v>0</v>
      </c>
      <c r="X141" s="17">
        <v>358604</v>
      </c>
      <c r="Y141" s="17">
        <v>0</v>
      </c>
      <c r="Z141" s="17">
        <v>0</v>
      </c>
      <c r="AA141" s="17">
        <v>17789086</v>
      </c>
    </row>
    <row r="142" spans="1:27" x14ac:dyDescent="0.3">
      <c r="A142" s="15" t="s">
        <v>277</v>
      </c>
      <c r="B142" s="14" t="s">
        <v>278</v>
      </c>
      <c r="C142" s="14">
        <v>1</v>
      </c>
      <c r="D142" s="14">
        <v>0</v>
      </c>
      <c r="E142" s="17">
        <v>13987272</v>
      </c>
      <c r="F142" s="17">
        <v>0</v>
      </c>
      <c r="G142" s="17">
        <v>0</v>
      </c>
      <c r="H142" s="17">
        <v>0</v>
      </c>
      <c r="I142" s="17">
        <v>2306714</v>
      </c>
      <c r="J142" s="17">
        <v>4386233</v>
      </c>
      <c r="K142" s="17">
        <v>0</v>
      </c>
      <c r="L142" s="17">
        <v>0</v>
      </c>
      <c r="M142" s="17">
        <v>0</v>
      </c>
      <c r="N142" s="17">
        <v>0</v>
      </c>
      <c r="O142" s="17">
        <v>0</v>
      </c>
      <c r="P142" s="17">
        <v>1246024</v>
      </c>
      <c r="Q142" s="17">
        <v>256239</v>
      </c>
      <c r="R142" s="17">
        <v>911778</v>
      </c>
      <c r="S142" s="17">
        <v>27383</v>
      </c>
      <c r="T142" s="17">
        <v>11425</v>
      </c>
      <c r="U142" s="17">
        <v>110850</v>
      </c>
      <c r="V142" s="17">
        <v>32116</v>
      </c>
      <c r="W142" s="17">
        <v>0</v>
      </c>
      <c r="X142" s="17">
        <v>184447</v>
      </c>
      <c r="Y142" s="17">
        <v>19075</v>
      </c>
      <c r="Z142" s="17">
        <v>0</v>
      </c>
      <c r="AA142" s="17">
        <v>23479556</v>
      </c>
    </row>
    <row r="143" spans="1:27" x14ac:dyDescent="0.3">
      <c r="A143" s="15" t="s">
        <v>279</v>
      </c>
      <c r="B143" s="14" t="s">
        <v>280</v>
      </c>
      <c r="C143" s="14">
        <v>1</v>
      </c>
      <c r="D143" s="14">
        <v>0</v>
      </c>
      <c r="E143" s="17">
        <v>11655416</v>
      </c>
      <c r="F143" s="17">
        <v>175260</v>
      </c>
      <c r="G143" s="17">
        <v>520911</v>
      </c>
      <c r="H143" s="17">
        <v>0</v>
      </c>
      <c r="I143" s="17">
        <v>1840621</v>
      </c>
      <c r="J143" s="17">
        <v>1532497</v>
      </c>
      <c r="K143" s="17">
        <v>0</v>
      </c>
      <c r="L143" s="17">
        <v>0</v>
      </c>
      <c r="M143" s="17">
        <v>0</v>
      </c>
      <c r="N143" s="17">
        <v>0</v>
      </c>
      <c r="O143" s="17">
        <v>0</v>
      </c>
      <c r="P143" s="17">
        <v>1568134</v>
      </c>
      <c r="Q143" s="17">
        <v>277796</v>
      </c>
      <c r="R143" s="17">
        <v>1144986</v>
      </c>
      <c r="S143" s="17">
        <v>19309</v>
      </c>
      <c r="T143" s="17">
        <v>8056</v>
      </c>
      <c r="U143" s="17">
        <v>81434</v>
      </c>
      <c r="V143" s="17">
        <v>24424</v>
      </c>
      <c r="W143" s="17">
        <v>0</v>
      </c>
      <c r="X143" s="17">
        <v>174853</v>
      </c>
      <c r="Y143" s="17">
        <v>0</v>
      </c>
      <c r="Z143" s="17">
        <v>0</v>
      </c>
      <c r="AA143" s="17">
        <v>19023697</v>
      </c>
    </row>
    <row r="144" spans="1:27" x14ac:dyDescent="0.3">
      <c r="A144" s="15" t="s">
        <v>281</v>
      </c>
      <c r="B144" s="14" t="s">
        <v>282</v>
      </c>
      <c r="C144" s="14">
        <v>1</v>
      </c>
      <c r="D144" s="14">
        <v>0</v>
      </c>
      <c r="E144" s="17">
        <v>15130553</v>
      </c>
      <c r="F144" s="17">
        <v>0</v>
      </c>
      <c r="G144" s="17">
        <v>0</v>
      </c>
      <c r="H144" s="17">
        <v>0</v>
      </c>
      <c r="I144" s="17">
        <v>4258586</v>
      </c>
      <c r="J144" s="17">
        <v>2014525</v>
      </c>
      <c r="K144" s="17">
        <v>0</v>
      </c>
      <c r="L144" s="17">
        <v>0</v>
      </c>
      <c r="M144" s="17">
        <v>0</v>
      </c>
      <c r="N144" s="17">
        <v>0</v>
      </c>
      <c r="O144" s="17">
        <v>0</v>
      </c>
      <c r="P144" s="17">
        <v>1895700</v>
      </c>
      <c r="Q144" s="17">
        <v>94752</v>
      </c>
      <c r="R144" s="17">
        <v>1190649</v>
      </c>
      <c r="S144" s="17">
        <v>64759</v>
      </c>
      <c r="T144" s="17">
        <v>27019</v>
      </c>
      <c r="U144" s="17">
        <v>273892</v>
      </c>
      <c r="V144" s="17">
        <v>60363</v>
      </c>
      <c r="W144" s="17">
        <v>0</v>
      </c>
      <c r="X144" s="17">
        <v>729000</v>
      </c>
      <c r="Y144" s="17">
        <v>0</v>
      </c>
      <c r="Z144" s="17">
        <v>0</v>
      </c>
      <c r="AA144" s="17">
        <v>25739798</v>
      </c>
    </row>
    <row r="145" spans="1:27" x14ac:dyDescent="0.3">
      <c r="A145" s="15" t="s">
        <v>283</v>
      </c>
      <c r="B145" s="14" t="s">
        <v>284</v>
      </c>
      <c r="C145" s="14">
        <v>1</v>
      </c>
      <c r="D145" s="14">
        <v>0</v>
      </c>
      <c r="E145" s="17">
        <v>13750959</v>
      </c>
      <c r="F145" s="17">
        <v>0</v>
      </c>
      <c r="G145" s="17">
        <v>0</v>
      </c>
      <c r="H145" s="17">
        <v>6588</v>
      </c>
      <c r="I145" s="17">
        <v>2352014</v>
      </c>
      <c r="J145" s="17">
        <v>3196000</v>
      </c>
      <c r="K145" s="17">
        <v>0</v>
      </c>
      <c r="L145" s="17">
        <v>0</v>
      </c>
      <c r="M145" s="17">
        <v>0</v>
      </c>
      <c r="N145" s="17">
        <v>0</v>
      </c>
      <c r="O145" s="17">
        <v>0</v>
      </c>
      <c r="P145" s="17">
        <v>1608789</v>
      </c>
      <c r="Q145" s="17">
        <v>382344</v>
      </c>
      <c r="R145" s="17">
        <v>60565</v>
      </c>
      <c r="S145" s="17">
        <v>24912</v>
      </c>
      <c r="T145" s="17">
        <v>10394</v>
      </c>
      <c r="U145" s="17">
        <v>99375</v>
      </c>
      <c r="V145" s="17">
        <v>27446</v>
      </c>
      <c r="W145" s="17">
        <v>0</v>
      </c>
      <c r="X145" s="17">
        <v>179001</v>
      </c>
      <c r="Y145" s="17">
        <v>0</v>
      </c>
      <c r="Z145" s="17">
        <v>0</v>
      </c>
      <c r="AA145" s="17">
        <v>21698387</v>
      </c>
    </row>
    <row r="146" spans="1:27" x14ac:dyDescent="0.3">
      <c r="A146" s="15" t="s">
        <v>285</v>
      </c>
      <c r="B146" s="14" t="s">
        <v>286</v>
      </c>
      <c r="C146" s="14">
        <v>1</v>
      </c>
      <c r="D146" s="14">
        <v>0</v>
      </c>
      <c r="E146" s="17">
        <v>8024671</v>
      </c>
      <c r="F146" s="17">
        <v>0</v>
      </c>
      <c r="G146" s="17">
        <v>0</v>
      </c>
      <c r="H146" s="17">
        <v>1382</v>
      </c>
      <c r="I146" s="17">
        <v>1831303</v>
      </c>
      <c r="J146" s="17">
        <v>1605516</v>
      </c>
      <c r="K146" s="17">
        <v>0</v>
      </c>
      <c r="L146" s="17">
        <v>0</v>
      </c>
      <c r="M146" s="17">
        <v>0</v>
      </c>
      <c r="N146" s="17">
        <v>0</v>
      </c>
      <c r="O146" s="17">
        <v>0</v>
      </c>
      <c r="P146" s="17">
        <v>1273545</v>
      </c>
      <c r="Q146" s="17">
        <v>191970</v>
      </c>
      <c r="R146" s="17">
        <v>235376</v>
      </c>
      <c r="S146" s="17">
        <v>18980</v>
      </c>
      <c r="T146" s="17">
        <v>7919</v>
      </c>
      <c r="U146" s="17">
        <v>77939</v>
      </c>
      <c r="V146" s="17">
        <v>20972</v>
      </c>
      <c r="W146" s="17">
        <v>0</v>
      </c>
      <c r="X146" s="17">
        <v>134616</v>
      </c>
      <c r="Y146" s="17">
        <v>0</v>
      </c>
      <c r="Z146" s="17">
        <v>0</v>
      </c>
      <c r="AA146" s="17">
        <v>13424189</v>
      </c>
    </row>
    <row r="147" spans="1:27" x14ac:dyDescent="0.3">
      <c r="A147" s="15" t="s">
        <v>287</v>
      </c>
      <c r="B147" s="14" t="s">
        <v>288</v>
      </c>
      <c r="C147" s="14">
        <v>1</v>
      </c>
      <c r="D147" s="14">
        <v>0</v>
      </c>
      <c r="E147" s="17">
        <v>9997685</v>
      </c>
      <c r="F147" s="17">
        <v>0</v>
      </c>
      <c r="G147" s="17">
        <v>0</v>
      </c>
      <c r="H147" s="17">
        <v>0</v>
      </c>
      <c r="I147" s="17">
        <v>2143255</v>
      </c>
      <c r="J147" s="17">
        <v>2082109</v>
      </c>
      <c r="K147" s="17">
        <v>0</v>
      </c>
      <c r="L147" s="17">
        <v>0</v>
      </c>
      <c r="M147" s="17">
        <v>0</v>
      </c>
      <c r="N147" s="17">
        <v>0</v>
      </c>
      <c r="O147" s="17">
        <v>0</v>
      </c>
      <c r="P147" s="17">
        <v>1135276</v>
      </c>
      <c r="Q147" s="17">
        <v>108441</v>
      </c>
      <c r="R147" s="17">
        <v>282136</v>
      </c>
      <c r="S147" s="17">
        <v>31158</v>
      </c>
      <c r="T147" s="17">
        <v>13000</v>
      </c>
      <c r="U147" s="17">
        <v>131063</v>
      </c>
      <c r="V147" s="17">
        <v>27030</v>
      </c>
      <c r="W147" s="17">
        <v>0</v>
      </c>
      <c r="X147" s="17">
        <v>205200</v>
      </c>
      <c r="Y147" s="17">
        <v>0</v>
      </c>
      <c r="Z147" s="17">
        <v>0</v>
      </c>
      <c r="AA147" s="17">
        <v>16156353</v>
      </c>
    </row>
    <row r="148" spans="1:27" x14ac:dyDescent="0.3">
      <c r="A148" s="15" t="s">
        <v>289</v>
      </c>
      <c r="B148" s="14" t="s">
        <v>290</v>
      </c>
      <c r="C148" s="14">
        <v>1</v>
      </c>
      <c r="D148" s="14">
        <v>0</v>
      </c>
      <c r="E148" s="17">
        <v>22798149</v>
      </c>
      <c r="F148" s="17">
        <v>0</v>
      </c>
      <c r="G148" s="17">
        <v>0</v>
      </c>
      <c r="H148" s="17">
        <v>3859</v>
      </c>
      <c r="I148" s="17">
        <v>3376146</v>
      </c>
      <c r="J148" s="17">
        <v>2168908</v>
      </c>
      <c r="K148" s="17">
        <v>142828</v>
      </c>
      <c r="L148" s="17">
        <v>0</v>
      </c>
      <c r="M148" s="17">
        <v>0</v>
      </c>
      <c r="N148" s="17">
        <v>0</v>
      </c>
      <c r="O148" s="17">
        <v>0</v>
      </c>
      <c r="P148" s="17">
        <v>1879711</v>
      </c>
      <c r="Q148" s="17">
        <v>326713</v>
      </c>
      <c r="R148" s="17">
        <v>565921</v>
      </c>
      <c r="S148" s="17">
        <v>31638</v>
      </c>
      <c r="T148" s="17">
        <v>13200</v>
      </c>
      <c r="U148" s="17">
        <v>130014</v>
      </c>
      <c r="V148" s="17">
        <v>37106</v>
      </c>
      <c r="W148" s="17">
        <v>0</v>
      </c>
      <c r="X148" s="17">
        <v>213767</v>
      </c>
      <c r="Y148" s="17">
        <v>7236</v>
      </c>
      <c r="Z148" s="17">
        <v>0</v>
      </c>
      <c r="AA148" s="17">
        <v>31695196</v>
      </c>
    </row>
    <row r="149" spans="1:27" x14ac:dyDescent="0.3">
      <c r="A149" s="15" t="s">
        <v>291</v>
      </c>
      <c r="B149" s="14" t="s">
        <v>292</v>
      </c>
      <c r="C149" s="14">
        <v>1</v>
      </c>
      <c r="D149" s="14">
        <v>0</v>
      </c>
      <c r="E149" s="17">
        <v>13437056</v>
      </c>
      <c r="F149" s="17">
        <v>0</v>
      </c>
      <c r="G149" s="17">
        <v>0</v>
      </c>
      <c r="H149" s="17">
        <v>0</v>
      </c>
      <c r="I149" s="17">
        <v>2691228</v>
      </c>
      <c r="J149" s="17">
        <v>3554495</v>
      </c>
      <c r="K149" s="17">
        <v>0</v>
      </c>
      <c r="L149" s="17">
        <v>0</v>
      </c>
      <c r="M149" s="17">
        <v>0</v>
      </c>
      <c r="N149" s="17">
        <v>0</v>
      </c>
      <c r="O149" s="17">
        <v>0</v>
      </c>
      <c r="P149" s="17">
        <v>1773837</v>
      </c>
      <c r="Q149" s="17">
        <v>242512</v>
      </c>
      <c r="R149" s="17">
        <v>515936</v>
      </c>
      <c r="S149" s="17">
        <v>45374</v>
      </c>
      <c r="T149" s="17">
        <v>18931</v>
      </c>
      <c r="U149" s="17">
        <v>187216</v>
      </c>
      <c r="V149" s="17">
        <v>47646</v>
      </c>
      <c r="W149" s="17">
        <v>0</v>
      </c>
      <c r="X149" s="17">
        <v>478023</v>
      </c>
      <c r="Y149" s="17">
        <v>0</v>
      </c>
      <c r="Z149" s="17">
        <v>0</v>
      </c>
      <c r="AA149" s="17">
        <v>22992254</v>
      </c>
    </row>
    <row r="150" spans="1:27" x14ac:dyDescent="0.3">
      <c r="A150" s="15" t="s">
        <v>293</v>
      </c>
      <c r="B150" s="14" t="s">
        <v>294</v>
      </c>
      <c r="C150" s="14">
        <v>1</v>
      </c>
      <c r="D150" s="14">
        <v>0</v>
      </c>
      <c r="E150" s="17">
        <v>17638819</v>
      </c>
      <c r="F150" s="17">
        <v>0</v>
      </c>
      <c r="G150" s="17">
        <v>0</v>
      </c>
      <c r="H150" s="17">
        <v>39787</v>
      </c>
      <c r="I150" s="17">
        <v>3607853</v>
      </c>
      <c r="J150" s="17">
        <v>4046316</v>
      </c>
      <c r="K150" s="17">
        <v>0</v>
      </c>
      <c r="L150" s="17">
        <v>0</v>
      </c>
      <c r="M150" s="17">
        <v>0</v>
      </c>
      <c r="N150" s="17">
        <v>0</v>
      </c>
      <c r="O150" s="17">
        <v>0</v>
      </c>
      <c r="P150" s="17">
        <v>2752525</v>
      </c>
      <c r="Q150" s="17">
        <v>707803</v>
      </c>
      <c r="R150" s="17">
        <v>398066</v>
      </c>
      <c r="S150" s="17">
        <v>52415</v>
      </c>
      <c r="T150" s="17">
        <v>21869</v>
      </c>
      <c r="U150" s="17">
        <v>210050</v>
      </c>
      <c r="V150" s="17">
        <v>57240</v>
      </c>
      <c r="W150" s="17">
        <v>0</v>
      </c>
      <c r="X150" s="17">
        <v>505505</v>
      </c>
      <c r="Y150" s="17">
        <v>0</v>
      </c>
      <c r="Z150" s="17">
        <v>0</v>
      </c>
      <c r="AA150" s="17">
        <v>30038248</v>
      </c>
    </row>
    <row r="151" spans="1:27" x14ac:dyDescent="0.3">
      <c r="A151" s="15" t="s">
        <v>295</v>
      </c>
      <c r="B151" s="14" t="s">
        <v>296</v>
      </c>
      <c r="C151" s="14">
        <v>1</v>
      </c>
      <c r="D151" s="14">
        <v>0</v>
      </c>
      <c r="E151" s="17">
        <v>27011224</v>
      </c>
      <c r="F151" s="17">
        <v>0</v>
      </c>
      <c r="G151" s="17">
        <v>0</v>
      </c>
      <c r="H151" s="17">
        <v>0</v>
      </c>
      <c r="I151" s="17">
        <v>4031427</v>
      </c>
      <c r="J151" s="17">
        <v>4680879</v>
      </c>
      <c r="K151" s="17">
        <v>0</v>
      </c>
      <c r="L151" s="17">
        <v>0</v>
      </c>
      <c r="M151" s="17">
        <v>0</v>
      </c>
      <c r="N151" s="17">
        <v>0</v>
      </c>
      <c r="O151" s="17">
        <v>0</v>
      </c>
      <c r="P151" s="17">
        <v>3417710</v>
      </c>
      <c r="Q151" s="17">
        <v>738273</v>
      </c>
      <c r="R151" s="17">
        <v>959385</v>
      </c>
      <c r="S151" s="17">
        <v>77507</v>
      </c>
      <c r="T151" s="17">
        <v>32338</v>
      </c>
      <c r="U151" s="17">
        <v>292823</v>
      </c>
      <c r="V151" s="17">
        <v>84517</v>
      </c>
      <c r="W151" s="17">
        <v>0</v>
      </c>
      <c r="X151" s="17">
        <v>757049</v>
      </c>
      <c r="Y151" s="17">
        <v>0</v>
      </c>
      <c r="Z151" s="17">
        <v>0</v>
      </c>
      <c r="AA151" s="17">
        <v>42083132</v>
      </c>
    </row>
    <row r="152" spans="1:27" x14ac:dyDescent="0.3">
      <c r="A152" s="15" t="s">
        <v>297</v>
      </c>
      <c r="B152" s="14" t="s">
        <v>298</v>
      </c>
      <c r="C152" s="14">
        <v>1</v>
      </c>
      <c r="D152" s="14">
        <v>0</v>
      </c>
      <c r="E152" s="17">
        <v>7134543</v>
      </c>
      <c r="F152" s="17">
        <v>0</v>
      </c>
      <c r="G152" s="17">
        <v>0</v>
      </c>
      <c r="H152" s="17">
        <v>11085</v>
      </c>
      <c r="I152" s="17">
        <v>1149164</v>
      </c>
      <c r="J152" s="17">
        <v>1357118</v>
      </c>
      <c r="K152" s="17">
        <v>0</v>
      </c>
      <c r="L152" s="17">
        <v>0</v>
      </c>
      <c r="M152" s="17">
        <v>0</v>
      </c>
      <c r="N152" s="17">
        <v>0</v>
      </c>
      <c r="O152" s="17">
        <v>0</v>
      </c>
      <c r="P152" s="17">
        <v>1295576</v>
      </c>
      <c r="Q152" s="17">
        <v>85170</v>
      </c>
      <c r="R152" s="17">
        <v>130482</v>
      </c>
      <c r="S152" s="17">
        <v>11295</v>
      </c>
      <c r="T152" s="17">
        <v>4713</v>
      </c>
      <c r="U152" s="17">
        <v>48173</v>
      </c>
      <c r="V152" s="17">
        <v>11276</v>
      </c>
      <c r="W152" s="17">
        <v>0</v>
      </c>
      <c r="X152" s="17">
        <v>84418</v>
      </c>
      <c r="Y152" s="17">
        <v>0</v>
      </c>
      <c r="Z152" s="17">
        <v>0</v>
      </c>
      <c r="AA152" s="17">
        <v>11323013</v>
      </c>
    </row>
    <row r="153" spans="1:27" x14ac:dyDescent="0.3">
      <c r="A153" s="15" t="s">
        <v>299</v>
      </c>
      <c r="B153" s="14" t="s">
        <v>300</v>
      </c>
      <c r="C153" s="14">
        <v>1</v>
      </c>
      <c r="D153" s="14">
        <v>0</v>
      </c>
      <c r="E153" s="17">
        <v>35432657</v>
      </c>
      <c r="F153" s="17">
        <v>521511</v>
      </c>
      <c r="G153" s="17">
        <v>0</v>
      </c>
      <c r="H153" s="17">
        <v>0</v>
      </c>
      <c r="I153" s="17">
        <v>3109616</v>
      </c>
      <c r="J153" s="17">
        <v>4423458</v>
      </c>
      <c r="K153" s="17">
        <v>0</v>
      </c>
      <c r="L153" s="17">
        <v>0</v>
      </c>
      <c r="M153" s="17">
        <v>0</v>
      </c>
      <c r="N153" s="17">
        <v>0</v>
      </c>
      <c r="O153" s="17">
        <v>0</v>
      </c>
      <c r="P153" s="17">
        <v>2703239</v>
      </c>
      <c r="Q153" s="17">
        <v>497405</v>
      </c>
      <c r="R153" s="17">
        <v>1366042</v>
      </c>
      <c r="S153" s="17">
        <v>48790</v>
      </c>
      <c r="T153" s="17">
        <v>20356</v>
      </c>
      <c r="U153" s="17">
        <v>175915</v>
      </c>
      <c r="V153" s="17">
        <v>68494</v>
      </c>
      <c r="W153" s="17">
        <v>0</v>
      </c>
      <c r="X153" s="17">
        <v>1068649</v>
      </c>
      <c r="Y153" s="17">
        <v>0</v>
      </c>
      <c r="Z153" s="17">
        <v>0</v>
      </c>
      <c r="AA153" s="17">
        <v>49436132</v>
      </c>
    </row>
    <row r="154" spans="1:27" x14ac:dyDescent="0.3">
      <c r="A154" s="15" t="s">
        <v>301</v>
      </c>
      <c r="B154" s="14" t="s">
        <v>302</v>
      </c>
      <c r="C154" s="14">
        <v>1</v>
      </c>
      <c r="D154" s="14">
        <v>0</v>
      </c>
      <c r="E154" s="17">
        <v>27517113</v>
      </c>
      <c r="F154" s="17">
        <v>0</v>
      </c>
      <c r="G154" s="17">
        <v>0</v>
      </c>
      <c r="H154" s="17">
        <v>11110</v>
      </c>
      <c r="I154" s="17">
        <v>7011679</v>
      </c>
      <c r="J154" s="17">
        <v>6638223</v>
      </c>
      <c r="K154" s="17">
        <v>0</v>
      </c>
      <c r="L154" s="17">
        <v>0</v>
      </c>
      <c r="M154" s="17">
        <v>0</v>
      </c>
      <c r="N154" s="17">
        <v>0</v>
      </c>
      <c r="O154" s="17">
        <v>0</v>
      </c>
      <c r="P154" s="17">
        <v>2999866</v>
      </c>
      <c r="Q154" s="17">
        <v>893541</v>
      </c>
      <c r="R154" s="17">
        <v>1269052</v>
      </c>
      <c r="S154" s="17">
        <v>93280</v>
      </c>
      <c r="T154" s="17">
        <v>38919</v>
      </c>
      <c r="U154" s="17">
        <v>343850</v>
      </c>
      <c r="V154" s="17">
        <v>98403</v>
      </c>
      <c r="W154" s="17">
        <v>0</v>
      </c>
      <c r="X154" s="17">
        <v>999000</v>
      </c>
      <c r="Y154" s="17">
        <v>0</v>
      </c>
      <c r="Z154" s="17">
        <v>0</v>
      </c>
      <c r="AA154" s="17">
        <v>47914036</v>
      </c>
    </row>
    <row r="155" spans="1:27" x14ac:dyDescent="0.3">
      <c r="A155" s="15" t="s">
        <v>303</v>
      </c>
      <c r="B155" s="14" t="s">
        <v>304</v>
      </c>
      <c r="C155" s="14">
        <v>1</v>
      </c>
      <c r="D155" s="14">
        <v>0</v>
      </c>
      <c r="E155" s="17">
        <v>10867361</v>
      </c>
      <c r="F155" s="17">
        <v>0</v>
      </c>
      <c r="G155" s="17">
        <v>0</v>
      </c>
      <c r="H155" s="17">
        <v>0</v>
      </c>
      <c r="I155" s="17">
        <v>1486611</v>
      </c>
      <c r="J155" s="17">
        <v>2234697</v>
      </c>
      <c r="K155" s="17">
        <v>0</v>
      </c>
      <c r="L155" s="17">
        <v>0</v>
      </c>
      <c r="M155" s="17">
        <v>0</v>
      </c>
      <c r="N155" s="17">
        <v>0</v>
      </c>
      <c r="O155" s="17">
        <v>0</v>
      </c>
      <c r="P155" s="17">
        <v>1377429</v>
      </c>
      <c r="Q155" s="17">
        <v>122719</v>
      </c>
      <c r="R155" s="17">
        <v>469840</v>
      </c>
      <c r="S155" s="17">
        <v>18605</v>
      </c>
      <c r="T155" s="17">
        <v>7763</v>
      </c>
      <c r="U155" s="17">
        <v>74968</v>
      </c>
      <c r="V155" s="17">
        <v>21700</v>
      </c>
      <c r="W155" s="17">
        <v>0</v>
      </c>
      <c r="X155" s="17">
        <v>180158</v>
      </c>
      <c r="Y155" s="17">
        <v>0</v>
      </c>
      <c r="Z155" s="17">
        <v>0</v>
      </c>
      <c r="AA155" s="17">
        <v>16861851</v>
      </c>
    </row>
    <row r="156" spans="1:27" x14ac:dyDescent="0.3">
      <c r="A156" s="15" t="s">
        <v>305</v>
      </c>
      <c r="B156" s="14" t="s">
        <v>306</v>
      </c>
      <c r="C156" s="14">
        <v>1</v>
      </c>
      <c r="D156" s="14">
        <v>0</v>
      </c>
      <c r="E156" s="17">
        <v>5523567</v>
      </c>
      <c r="F156" s="17">
        <v>0</v>
      </c>
      <c r="G156" s="17">
        <v>0</v>
      </c>
      <c r="H156" s="17">
        <v>11119</v>
      </c>
      <c r="I156" s="17">
        <v>948535</v>
      </c>
      <c r="J156" s="17">
        <v>514653</v>
      </c>
      <c r="K156" s="17">
        <v>0</v>
      </c>
      <c r="L156" s="17">
        <v>0</v>
      </c>
      <c r="M156" s="17">
        <v>0</v>
      </c>
      <c r="N156" s="17">
        <v>0</v>
      </c>
      <c r="O156" s="17">
        <v>0</v>
      </c>
      <c r="P156" s="17">
        <v>691991</v>
      </c>
      <c r="Q156" s="17">
        <v>83560</v>
      </c>
      <c r="R156" s="17">
        <v>213545</v>
      </c>
      <c r="S156" s="17">
        <v>8194</v>
      </c>
      <c r="T156" s="17">
        <v>3419</v>
      </c>
      <c r="U156" s="17">
        <v>34018</v>
      </c>
      <c r="V156" s="17">
        <v>9213</v>
      </c>
      <c r="W156" s="17">
        <v>0</v>
      </c>
      <c r="X156" s="17">
        <v>81245</v>
      </c>
      <c r="Y156" s="17">
        <v>0</v>
      </c>
      <c r="Z156" s="17">
        <v>0</v>
      </c>
      <c r="AA156" s="17">
        <v>8123059</v>
      </c>
    </row>
    <row r="157" spans="1:27" x14ac:dyDescent="0.3">
      <c r="A157" s="15" t="s">
        <v>307</v>
      </c>
      <c r="B157" s="14" t="s">
        <v>308</v>
      </c>
      <c r="C157" s="14">
        <v>1</v>
      </c>
      <c r="D157" s="14">
        <v>0</v>
      </c>
      <c r="E157" s="17">
        <v>17999066</v>
      </c>
      <c r="F157" s="17">
        <v>0</v>
      </c>
      <c r="G157" s="17">
        <v>0</v>
      </c>
      <c r="H157" s="17">
        <v>0</v>
      </c>
      <c r="I157" s="17">
        <v>4266299</v>
      </c>
      <c r="J157" s="17">
        <v>3285504</v>
      </c>
      <c r="K157" s="17">
        <v>0</v>
      </c>
      <c r="L157" s="17">
        <v>0</v>
      </c>
      <c r="M157" s="17">
        <v>0</v>
      </c>
      <c r="N157" s="17">
        <v>0</v>
      </c>
      <c r="O157" s="17">
        <v>0</v>
      </c>
      <c r="P157" s="17">
        <v>2655889</v>
      </c>
      <c r="Q157" s="17">
        <v>772249</v>
      </c>
      <c r="R157" s="17">
        <v>651793</v>
      </c>
      <c r="S157" s="17">
        <v>74855</v>
      </c>
      <c r="T157" s="17">
        <v>31231</v>
      </c>
      <c r="U157" s="17">
        <v>304706</v>
      </c>
      <c r="V157" s="17">
        <v>73403</v>
      </c>
      <c r="W157" s="17">
        <v>0</v>
      </c>
      <c r="X157" s="17">
        <v>912600</v>
      </c>
      <c r="Y157" s="17">
        <v>0</v>
      </c>
      <c r="Z157" s="17">
        <v>0</v>
      </c>
      <c r="AA157" s="17">
        <v>31027595</v>
      </c>
    </row>
    <row r="158" spans="1:27" x14ac:dyDescent="0.3">
      <c r="A158" s="15" t="s">
        <v>309</v>
      </c>
      <c r="B158" s="14" t="s">
        <v>310</v>
      </c>
      <c r="C158" s="14">
        <v>1</v>
      </c>
      <c r="D158" s="14">
        <v>0</v>
      </c>
      <c r="E158" s="17">
        <v>14934979</v>
      </c>
      <c r="F158" s="17">
        <v>63051</v>
      </c>
      <c r="G158" s="17">
        <v>0</v>
      </c>
      <c r="H158" s="17">
        <v>0</v>
      </c>
      <c r="I158" s="17">
        <v>803122</v>
      </c>
      <c r="J158" s="17">
        <v>1510513</v>
      </c>
      <c r="K158" s="17">
        <v>0</v>
      </c>
      <c r="L158" s="17">
        <v>0</v>
      </c>
      <c r="M158" s="17">
        <v>0</v>
      </c>
      <c r="N158" s="17">
        <v>0</v>
      </c>
      <c r="O158" s="17">
        <v>0</v>
      </c>
      <c r="P158" s="17">
        <v>1707201</v>
      </c>
      <c r="Q158" s="17">
        <v>42597</v>
      </c>
      <c r="R158" s="17">
        <v>757823</v>
      </c>
      <c r="S158" s="17">
        <v>27533</v>
      </c>
      <c r="T158" s="17">
        <v>11488</v>
      </c>
      <c r="U158" s="17">
        <v>114986</v>
      </c>
      <c r="V158" s="17">
        <v>34026</v>
      </c>
      <c r="W158" s="17">
        <v>0</v>
      </c>
      <c r="X158" s="17">
        <v>260275</v>
      </c>
      <c r="Y158" s="17">
        <v>0</v>
      </c>
      <c r="Z158" s="17">
        <v>0</v>
      </c>
      <c r="AA158" s="17">
        <v>20267594</v>
      </c>
    </row>
    <row r="159" spans="1:27" x14ac:dyDescent="0.3">
      <c r="A159" s="15" t="s">
        <v>311</v>
      </c>
      <c r="B159" s="14" t="s">
        <v>312</v>
      </c>
      <c r="C159" s="14">
        <v>1</v>
      </c>
      <c r="D159" s="14">
        <v>0</v>
      </c>
      <c r="E159" s="17">
        <v>44108307</v>
      </c>
      <c r="F159" s="17">
        <v>304288</v>
      </c>
      <c r="G159" s="17">
        <v>0</v>
      </c>
      <c r="H159" s="17">
        <v>0</v>
      </c>
      <c r="I159" s="17">
        <v>5337958</v>
      </c>
      <c r="J159" s="17">
        <v>6891181</v>
      </c>
      <c r="K159" s="17">
        <v>0</v>
      </c>
      <c r="L159" s="17">
        <v>0</v>
      </c>
      <c r="M159" s="17">
        <v>0</v>
      </c>
      <c r="N159" s="17">
        <v>0</v>
      </c>
      <c r="O159" s="17">
        <v>0</v>
      </c>
      <c r="P159" s="17">
        <v>4096245</v>
      </c>
      <c r="Q159" s="17">
        <v>376889</v>
      </c>
      <c r="R159" s="17">
        <v>3407458</v>
      </c>
      <c r="S159" s="17">
        <v>166578</v>
      </c>
      <c r="T159" s="17">
        <v>69500</v>
      </c>
      <c r="U159" s="17">
        <v>473456</v>
      </c>
      <c r="V159" s="17">
        <v>175187</v>
      </c>
      <c r="W159" s="17">
        <v>0</v>
      </c>
      <c r="X159" s="17">
        <v>1968361</v>
      </c>
      <c r="Y159" s="17">
        <v>0</v>
      </c>
      <c r="Z159" s="17">
        <v>0</v>
      </c>
      <c r="AA159" s="17">
        <v>67375408</v>
      </c>
    </row>
    <row r="160" spans="1:27" x14ac:dyDescent="0.3">
      <c r="A160" s="15" t="s">
        <v>313</v>
      </c>
      <c r="B160" s="14" t="s">
        <v>314</v>
      </c>
      <c r="C160" s="14">
        <v>1</v>
      </c>
      <c r="D160" s="14">
        <v>0</v>
      </c>
      <c r="E160" s="17">
        <v>38464961</v>
      </c>
      <c r="F160" s="17">
        <v>0</v>
      </c>
      <c r="G160" s="17">
        <v>0</v>
      </c>
      <c r="H160" s="17">
        <v>0</v>
      </c>
      <c r="I160" s="17">
        <v>5590143</v>
      </c>
      <c r="J160" s="17">
        <v>2102731</v>
      </c>
      <c r="K160" s="17">
        <v>0</v>
      </c>
      <c r="L160" s="17">
        <v>0</v>
      </c>
      <c r="M160" s="17">
        <v>0</v>
      </c>
      <c r="N160" s="17">
        <v>0</v>
      </c>
      <c r="O160" s="17">
        <v>0</v>
      </c>
      <c r="P160" s="17">
        <v>4190957</v>
      </c>
      <c r="Q160" s="17">
        <v>1220747</v>
      </c>
      <c r="R160" s="17">
        <v>1442479</v>
      </c>
      <c r="S160" s="17">
        <v>97700</v>
      </c>
      <c r="T160" s="17">
        <v>40763</v>
      </c>
      <c r="U160" s="17">
        <v>390566</v>
      </c>
      <c r="V160" s="17">
        <v>109378</v>
      </c>
      <c r="W160" s="17">
        <v>0</v>
      </c>
      <c r="X160" s="17">
        <v>643437</v>
      </c>
      <c r="Y160" s="17">
        <v>0</v>
      </c>
      <c r="Z160" s="17">
        <v>0</v>
      </c>
      <c r="AA160" s="17">
        <v>54293862</v>
      </c>
    </row>
    <row r="161" spans="1:27" x14ac:dyDescent="0.3">
      <c r="A161" s="15" t="s">
        <v>315</v>
      </c>
      <c r="B161" s="14" t="s">
        <v>316</v>
      </c>
      <c r="C161" s="14">
        <v>1</v>
      </c>
      <c r="D161" s="14">
        <v>0</v>
      </c>
      <c r="E161" s="17">
        <v>4366332</v>
      </c>
      <c r="F161" s="17">
        <v>0</v>
      </c>
      <c r="G161" s="17">
        <v>70000</v>
      </c>
      <c r="H161" s="17">
        <v>7883</v>
      </c>
      <c r="I161" s="17">
        <v>546703</v>
      </c>
      <c r="J161" s="17">
        <v>273186</v>
      </c>
      <c r="K161" s="17">
        <v>0</v>
      </c>
      <c r="L161" s="17">
        <v>0</v>
      </c>
      <c r="M161" s="17">
        <v>0</v>
      </c>
      <c r="N161" s="17">
        <v>0</v>
      </c>
      <c r="O161" s="17">
        <v>0</v>
      </c>
      <c r="P161" s="17">
        <v>499751</v>
      </c>
      <c r="Q161" s="17">
        <v>0</v>
      </c>
      <c r="R161" s="17">
        <v>0</v>
      </c>
      <c r="S161" s="17">
        <v>4869</v>
      </c>
      <c r="T161" s="17">
        <v>2031</v>
      </c>
      <c r="U161" s="17">
        <v>19048</v>
      </c>
      <c r="V161" s="17">
        <v>5765</v>
      </c>
      <c r="W161" s="17">
        <v>0</v>
      </c>
      <c r="X161" s="17">
        <v>66424</v>
      </c>
      <c r="Y161" s="17">
        <v>1248</v>
      </c>
      <c r="Z161" s="17">
        <v>0</v>
      </c>
      <c r="AA161" s="17">
        <v>5863240</v>
      </c>
    </row>
    <row r="162" spans="1:27" x14ac:dyDescent="0.3">
      <c r="A162" s="15" t="s">
        <v>317</v>
      </c>
      <c r="B162" s="14" t="s">
        <v>318</v>
      </c>
      <c r="C162" s="14">
        <v>1</v>
      </c>
      <c r="D162" s="14">
        <v>0</v>
      </c>
      <c r="E162" s="17">
        <v>471939</v>
      </c>
      <c r="F162" s="17">
        <v>0</v>
      </c>
      <c r="G162" s="17">
        <v>170528</v>
      </c>
      <c r="H162" s="17">
        <v>0</v>
      </c>
      <c r="I162" s="17">
        <v>21573</v>
      </c>
      <c r="J162" s="17">
        <v>5367</v>
      </c>
      <c r="K162" s="17">
        <v>0</v>
      </c>
      <c r="L162" s="17">
        <v>0</v>
      </c>
      <c r="M162" s="17">
        <v>0</v>
      </c>
      <c r="N162" s="17">
        <v>0</v>
      </c>
      <c r="O162" s="17">
        <v>0</v>
      </c>
      <c r="P162" s="17">
        <v>115663</v>
      </c>
      <c r="Q162" s="17">
        <v>0</v>
      </c>
      <c r="R162" s="17">
        <v>0</v>
      </c>
      <c r="S162" s="17">
        <v>2547</v>
      </c>
      <c r="T162" s="17">
        <v>1063</v>
      </c>
      <c r="U162" s="17">
        <v>7922</v>
      </c>
      <c r="V162" s="17">
        <v>0</v>
      </c>
      <c r="W162" s="17">
        <v>0</v>
      </c>
      <c r="X162" s="17">
        <v>13500</v>
      </c>
      <c r="Y162" s="17">
        <v>1555</v>
      </c>
      <c r="Z162" s="17">
        <v>0</v>
      </c>
      <c r="AA162" s="17">
        <v>811657</v>
      </c>
    </row>
    <row r="163" spans="1:27" x14ac:dyDescent="0.3">
      <c r="A163" s="15" t="s">
        <v>319</v>
      </c>
      <c r="B163" s="14" t="s">
        <v>320</v>
      </c>
      <c r="C163" s="14">
        <v>1</v>
      </c>
      <c r="D163" s="14">
        <v>0</v>
      </c>
      <c r="E163" s="17">
        <v>977074</v>
      </c>
      <c r="F163" s="17">
        <v>0</v>
      </c>
      <c r="G163" s="17">
        <v>285697</v>
      </c>
      <c r="H163" s="17">
        <v>0</v>
      </c>
      <c r="I163" s="17">
        <v>54240</v>
      </c>
      <c r="J163" s="17">
        <v>84896</v>
      </c>
      <c r="K163" s="17">
        <v>0</v>
      </c>
      <c r="L163" s="17">
        <v>0</v>
      </c>
      <c r="M163" s="17">
        <v>0</v>
      </c>
      <c r="N163" s="17">
        <v>0</v>
      </c>
      <c r="O163" s="17">
        <v>0</v>
      </c>
      <c r="P163" s="17">
        <v>87773</v>
      </c>
      <c r="Q163" s="17">
        <v>0</v>
      </c>
      <c r="R163" s="17">
        <v>0</v>
      </c>
      <c r="S163" s="17">
        <v>1663</v>
      </c>
      <c r="T163" s="17">
        <v>694</v>
      </c>
      <c r="U163" s="17">
        <v>6233</v>
      </c>
      <c r="V163" s="17">
        <v>0</v>
      </c>
      <c r="W163" s="17">
        <v>0</v>
      </c>
      <c r="X163" s="17">
        <v>24300</v>
      </c>
      <c r="Y163" s="17">
        <v>0</v>
      </c>
      <c r="Z163" s="17">
        <v>0</v>
      </c>
      <c r="AA163" s="17">
        <v>1522570</v>
      </c>
    </row>
    <row r="164" spans="1:27" x14ac:dyDescent="0.3">
      <c r="A164" s="15" t="s">
        <v>321</v>
      </c>
      <c r="B164" s="14" t="s">
        <v>322</v>
      </c>
      <c r="C164" s="14">
        <v>1</v>
      </c>
      <c r="D164" s="14">
        <v>0</v>
      </c>
      <c r="E164" s="17">
        <v>9780179</v>
      </c>
      <c r="F164" s="17">
        <v>0</v>
      </c>
      <c r="G164" s="17">
        <v>75884</v>
      </c>
      <c r="H164" s="17">
        <v>137</v>
      </c>
      <c r="I164" s="17">
        <v>704184</v>
      </c>
      <c r="J164" s="17">
        <v>1578796</v>
      </c>
      <c r="K164" s="17">
        <v>0</v>
      </c>
      <c r="L164" s="17">
        <v>0</v>
      </c>
      <c r="M164" s="17">
        <v>0</v>
      </c>
      <c r="N164" s="17">
        <v>0</v>
      </c>
      <c r="O164" s="17">
        <v>0</v>
      </c>
      <c r="P164" s="17">
        <v>1112434</v>
      </c>
      <c r="Q164" s="17">
        <v>364868</v>
      </c>
      <c r="R164" s="17">
        <v>0</v>
      </c>
      <c r="S164" s="17">
        <v>10156</v>
      </c>
      <c r="T164" s="17">
        <v>4238</v>
      </c>
      <c r="U164" s="17">
        <v>39202</v>
      </c>
      <c r="V164" s="17">
        <v>13601</v>
      </c>
      <c r="W164" s="17">
        <v>0</v>
      </c>
      <c r="X164" s="17">
        <v>163268</v>
      </c>
      <c r="Y164" s="17">
        <v>0</v>
      </c>
      <c r="Z164" s="17">
        <v>0</v>
      </c>
      <c r="AA164" s="17">
        <v>13846947</v>
      </c>
    </row>
    <row r="165" spans="1:27" x14ac:dyDescent="0.3">
      <c r="A165" s="15" t="s">
        <v>323</v>
      </c>
      <c r="B165" s="14" t="s">
        <v>324</v>
      </c>
      <c r="C165" s="14">
        <v>1</v>
      </c>
      <c r="D165" s="14">
        <v>0</v>
      </c>
      <c r="E165" s="17">
        <v>341144</v>
      </c>
      <c r="F165" s="17">
        <v>0</v>
      </c>
      <c r="G165" s="17">
        <v>70000</v>
      </c>
      <c r="H165" s="17">
        <v>101</v>
      </c>
      <c r="I165" s="17">
        <v>14615</v>
      </c>
      <c r="J165" s="17">
        <v>82730</v>
      </c>
      <c r="K165" s="17">
        <v>0</v>
      </c>
      <c r="L165" s="17">
        <v>0</v>
      </c>
      <c r="M165" s="17">
        <v>0</v>
      </c>
      <c r="N165" s="17">
        <v>0</v>
      </c>
      <c r="O165" s="17">
        <v>0</v>
      </c>
      <c r="P165" s="17">
        <v>139971</v>
      </c>
      <c r="Q165" s="17">
        <v>0</v>
      </c>
      <c r="R165" s="17">
        <v>0</v>
      </c>
      <c r="S165" s="17">
        <v>959</v>
      </c>
      <c r="T165" s="17">
        <v>400</v>
      </c>
      <c r="U165" s="17">
        <v>3146</v>
      </c>
      <c r="V165" s="17">
        <v>0</v>
      </c>
      <c r="W165" s="17">
        <v>0</v>
      </c>
      <c r="X165" s="17">
        <v>2700</v>
      </c>
      <c r="Y165" s="17">
        <v>0</v>
      </c>
      <c r="Z165" s="17">
        <v>0</v>
      </c>
      <c r="AA165" s="17">
        <v>655766</v>
      </c>
    </row>
    <row r="166" spans="1:27" x14ac:dyDescent="0.3">
      <c r="A166" s="15" t="s">
        <v>325</v>
      </c>
      <c r="B166" s="14" t="s">
        <v>326</v>
      </c>
      <c r="C166" s="14">
        <v>1</v>
      </c>
      <c r="D166" s="14">
        <v>0</v>
      </c>
      <c r="E166" s="17">
        <v>1965735</v>
      </c>
      <c r="F166" s="17">
        <v>0</v>
      </c>
      <c r="G166" s="17">
        <v>150669</v>
      </c>
      <c r="H166" s="17">
        <v>305</v>
      </c>
      <c r="I166" s="17">
        <v>64869</v>
      </c>
      <c r="J166" s="17">
        <v>453875</v>
      </c>
      <c r="K166" s="17">
        <v>0</v>
      </c>
      <c r="L166" s="17">
        <v>0</v>
      </c>
      <c r="M166" s="17">
        <v>0</v>
      </c>
      <c r="N166" s="17">
        <v>0</v>
      </c>
      <c r="O166" s="17">
        <v>0</v>
      </c>
      <c r="P166" s="17">
        <v>451184</v>
      </c>
      <c r="Q166" s="17">
        <v>9452</v>
      </c>
      <c r="R166" s="17">
        <v>0</v>
      </c>
      <c r="S166" s="17">
        <v>12898</v>
      </c>
      <c r="T166" s="17">
        <v>5381</v>
      </c>
      <c r="U166" s="17">
        <v>36232</v>
      </c>
      <c r="V166" s="17">
        <v>0</v>
      </c>
      <c r="W166" s="17">
        <v>0</v>
      </c>
      <c r="X166" s="17">
        <v>405000</v>
      </c>
      <c r="Y166" s="17">
        <v>0</v>
      </c>
      <c r="Z166" s="17">
        <v>0</v>
      </c>
      <c r="AA166" s="17">
        <v>3555600</v>
      </c>
    </row>
    <row r="167" spans="1:27" x14ac:dyDescent="0.3">
      <c r="A167" s="15" t="s">
        <v>327</v>
      </c>
      <c r="B167" s="14" t="s">
        <v>328</v>
      </c>
      <c r="C167" s="14">
        <v>1</v>
      </c>
      <c r="D167" s="14">
        <v>0</v>
      </c>
      <c r="E167" s="17">
        <v>821172</v>
      </c>
      <c r="F167" s="17">
        <v>0</v>
      </c>
      <c r="G167" s="17">
        <v>181474</v>
      </c>
      <c r="H167" s="17">
        <v>567</v>
      </c>
      <c r="I167" s="17">
        <v>29162</v>
      </c>
      <c r="J167" s="17">
        <v>52686</v>
      </c>
      <c r="K167" s="17">
        <v>0</v>
      </c>
      <c r="L167" s="17">
        <v>0</v>
      </c>
      <c r="M167" s="17">
        <v>0</v>
      </c>
      <c r="N167" s="17">
        <v>0</v>
      </c>
      <c r="O167" s="17">
        <v>0</v>
      </c>
      <c r="P167" s="17">
        <v>157019</v>
      </c>
      <c r="Q167" s="17">
        <v>0</v>
      </c>
      <c r="R167" s="17">
        <v>11061</v>
      </c>
      <c r="S167" s="17">
        <v>3415</v>
      </c>
      <c r="T167" s="17">
        <v>1425</v>
      </c>
      <c r="U167" s="17">
        <v>12349</v>
      </c>
      <c r="V167" s="17">
        <v>0</v>
      </c>
      <c r="W167" s="17">
        <v>0</v>
      </c>
      <c r="X167" s="17">
        <v>0</v>
      </c>
      <c r="Y167" s="17">
        <v>0</v>
      </c>
      <c r="Z167" s="17">
        <v>0</v>
      </c>
      <c r="AA167" s="17">
        <v>1270330</v>
      </c>
    </row>
    <row r="168" spans="1:27" x14ac:dyDescent="0.3">
      <c r="A168" s="15" t="s">
        <v>329</v>
      </c>
      <c r="B168" s="14" t="s">
        <v>330</v>
      </c>
      <c r="C168" s="14">
        <v>1</v>
      </c>
      <c r="D168" s="14">
        <v>0</v>
      </c>
      <c r="E168" s="17">
        <v>5981596</v>
      </c>
      <c r="F168" s="17">
        <v>0</v>
      </c>
      <c r="G168" s="17">
        <v>247326</v>
      </c>
      <c r="H168" s="17">
        <v>0</v>
      </c>
      <c r="I168" s="17">
        <v>498502</v>
      </c>
      <c r="J168" s="17">
        <v>1069201</v>
      </c>
      <c r="K168" s="17">
        <v>166997</v>
      </c>
      <c r="L168" s="17">
        <v>0</v>
      </c>
      <c r="M168" s="17">
        <v>0</v>
      </c>
      <c r="N168" s="17">
        <v>0</v>
      </c>
      <c r="O168" s="17">
        <v>0</v>
      </c>
      <c r="P168" s="17">
        <v>299789</v>
      </c>
      <c r="Q168" s="17">
        <v>56775</v>
      </c>
      <c r="R168" s="17">
        <v>0</v>
      </c>
      <c r="S168" s="17">
        <v>11699</v>
      </c>
      <c r="T168" s="17">
        <v>4881</v>
      </c>
      <c r="U168" s="17">
        <v>43222</v>
      </c>
      <c r="V168" s="17">
        <v>3213</v>
      </c>
      <c r="W168" s="17">
        <v>0</v>
      </c>
      <c r="X168" s="17">
        <v>189000</v>
      </c>
      <c r="Y168" s="17">
        <v>0</v>
      </c>
      <c r="Z168" s="17">
        <v>0</v>
      </c>
      <c r="AA168" s="17">
        <v>8572201</v>
      </c>
    </row>
    <row r="169" spans="1:27" x14ac:dyDescent="0.3">
      <c r="A169" s="15" t="s">
        <v>331</v>
      </c>
      <c r="B169" s="14" t="s">
        <v>332</v>
      </c>
      <c r="C169" s="14">
        <v>1</v>
      </c>
      <c r="D169" s="14">
        <v>0</v>
      </c>
      <c r="E169" s="17">
        <v>1888261</v>
      </c>
      <c r="F169" s="17">
        <v>0</v>
      </c>
      <c r="G169" s="17">
        <v>127909</v>
      </c>
      <c r="H169" s="17">
        <v>416</v>
      </c>
      <c r="I169" s="17">
        <v>177083</v>
      </c>
      <c r="J169" s="17">
        <v>438811</v>
      </c>
      <c r="K169" s="17">
        <v>0</v>
      </c>
      <c r="L169" s="17">
        <v>0</v>
      </c>
      <c r="M169" s="17">
        <v>0</v>
      </c>
      <c r="N169" s="17">
        <v>0</v>
      </c>
      <c r="O169" s="17">
        <v>0</v>
      </c>
      <c r="P169" s="17">
        <v>241885</v>
      </c>
      <c r="Q169" s="17">
        <v>40039</v>
      </c>
      <c r="R169" s="17">
        <v>159233</v>
      </c>
      <c r="S169" s="17">
        <v>3760</v>
      </c>
      <c r="T169" s="17">
        <v>1569</v>
      </c>
      <c r="U169" s="17">
        <v>14213</v>
      </c>
      <c r="V169" s="17">
        <v>364</v>
      </c>
      <c r="W169" s="17">
        <v>0</v>
      </c>
      <c r="X169" s="17">
        <v>25138</v>
      </c>
      <c r="Y169" s="17">
        <v>0</v>
      </c>
      <c r="Z169" s="17">
        <v>0</v>
      </c>
      <c r="AA169" s="17">
        <v>3118681</v>
      </c>
    </row>
    <row r="170" spans="1:27" x14ac:dyDescent="0.3">
      <c r="A170" s="15" t="s">
        <v>333</v>
      </c>
      <c r="B170" s="14" t="s">
        <v>334</v>
      </c>
      <c r="C170" s="14">
        <v>1</v>
      </c>
      <c r="D170" s="14">
        <v>1</v>
      </c>
      <c r="E170" s="17">
        <v>4820501</v>
      </c>
      <c r="F170" s="17">
        <v>0</v>
      </c>
      <c r="G170" s="17">
        <v>209232</v>
      </c>
      <c r="H170" s="17">
        <v>10683</v>
      </c>
      <c r="I170" s="17">
        <v>390857</v>
      </c>
      <c r="J170" s="17">
        <v>71855</v>
      </c>
      <c r="K170" s="17">
        <v>0</v>
      </c>
      <c r="L170" s="17">
        <v>657838</v>
      </c>
      <c r="M170" s="17">
        <v>0</v>
      </c>
      <c r="N170" s="17">
        <v>0</v>
      </c>
      <c r="O170" s="17">
        <v>0</v>
      </c>
      <c r="P170" s="17">
        <v>576698</v>
      </c>
      <c r="Q170" s="17">
        <v>54905</v>
      </c>
      <c r="R170" s="17">
        <v>26511</v>
      </c>
      <c r="S170" s="17">
        <v>6441</v>
      </c>
      <c r="T170" s="17">
        <v>2688</v>
      </c>
      <c r="U170" s="17">
        <v>24698</v>
      </c>
      <c r="V170" s="17">
        <v>3725</v>
      </c>
      <c r="W170" s="17">
        <v>0</v>
      </c>
      <c r="X170" s="17">
        <v>275680</v>
      </c>
      <c r="Y170" s="17">
        <v>3796</v>
      </c>
      <c r="Z170" s="17">
        <v>0</v>
      </c>
      <c r="AA170" s="17">
        <v>7136108</v>
      </c>
    </row>
    <row r="171" spans="1:27" x14ac:dyDescent="0.3">
      <c r="A171" s="15" t="s">
        <v>335</v>
      </c>
      <c r="B171" s="14" t="s">
        <v>336</v>
      </c>
      <c r="C171" s="14">
        <v>1</v>
      </c>
      <c r="D171" s="14">
        <v>0</v>
      </c>
      <c r="E171" s="17">
        <v>7359497</v>
      </c>
      <c r="F171" s="17">
        <v>0</v>
      </c>
      <c r="G171" s="17">
        <v>0</v>
      </c>
      <c r="H171" s="17">
        <v>0</v>
      </c>
      <c r="I171" s="17">
        <v>708742</v>
      </c>
      <c r="J171" s="17">
        <v>634626</v>
      </c>
      <c r="K171" s="17">
        <v>0</v>
      </c>
      <c r="L171" s="17">
        <v>0</v>
      </c>
      <c r="M171" s="17">
        <v>0</v>
      </c>
      <c r="N171" s="17">
        <v>0</v>
      </c>
      <c r="O171" s="17">
        <v>0</v>
      </c>
      <c r="P171" s="17">
        <v>1357577</v>
      </c>
      <c r="Q171" s="17">
        <v>209470</v>
      </c>
      <c r="R171" s="17">
        <v>0</v>
      </c>
      <c r="S171" s="17">
        <v>10696</v>
      </c>
      <c r="T171" s="17">
        <v>4463</v>
      </c>
      <c r="U171" s="17">
        <v>41765</v>
      </c>
      <c r="V171" s="17">
        <v>10108</v>
      </c>
      <c r="W171" s="17">
        <v>0</v>
      </c>
      <c r="X171" s="17">
        <v>97907</v>
      </c>
      <c r="Y171" s="17">
        <v>0</v>
      </c>
      <c r="Z171" s="17">
        <v>0</v>
      </c>
      <c r="AA171" s="17">
        <v>10434851</v>
      </c>
    </row>
    <row r="172" spans="1:27" x14ac:dyDescent="0.3">
      <c r="A172" s="15" t="s">
        <v>337</v>
      </c>
      <c r="B172" s="14" t="s">
        <v>338</v>
      </c>
      <c r="C172" s="14">
        <v>1</v>
      </c>
      <c r="D172" s="14">
        <v>0</v>
      </c>
      <c r="E172" s="17">
        <v>5985758</v>
      </c>
      <c r="F172" s="17">
        <v>0</v>
      </c>
      <c r="G172" s="17">
        <v>0</v>
      </c>
      <c r="H172" s="17">
        <v>0</v>
      </c>
      <c r="I172" s="17">
        <v>635526</v>
      </c>
      <c r="J172" s="17">
        <v>1092445</v>
      </c>
      <c r="K172" s="17">
        <v>0</v>
      </c>
      <c r="L172" s="17">
        <v>0</v>
      </c>
      <c r="M172" s="17">
        <v>0</v>
      </c>
      <c r="N172" s="17">
        <v>0</v>
      </c>
      <c r="O172" s="17">
        <v>0</v>
      </c>
      <c r="P172" s="17">
        <v>768690</v>
      </c>
      <c r="Q172" s="17">
        <v>12420</v>
      </c>
      <c r="R172" s="17">
        <v>0</v>
      </c>
      <c r="S172" s="17">
        <v>7730</v>
      </c>
      <c r="T172" s="17">
        <v>3225</v>
      </c>
      <c r="U172" s="17">
        <v>25805</v>
      </c>
      <c r="V172" s="17">
        <v>9440</v>
      </c>
      <c r="W172" s="17">
        <v>0</v>
      </c>
      <c r="X172" s="17">
        <v>264663</v>
      </c>
      <c r="Y172" s="17">
        <v>0</v>
      </c>
      <c r="Z172" s="17">
        <v>0</v>
      </c>
      <c r="AA172" s="17">
        <v>8805702</v>
      </c>
    </row>
    <row r="173" spans="1:27" x14ac:dyDescent="0.3">
      <c r="A173" s="15" t="s">
        <v>339</v>
      </c>
      <c r="B173" s="14" t="s">
        <v>340</v>
      </c>
      <c r="C173" s="14">
        <v>1</v>
      </c>
      <c r="D173" s="14">
        <v>0</v>
      </c>
      <c r="E173" s="17">
        <v>20908581</v>
      </c>
      <c r="F173" s="17">
        <v>0</v>
      </c>
      <c r="G173" s="17">
        <v>0</v>
      </c>
      <c r="H173" s="17">
        <v>46523</v>
      </c>
      <c r="I173" s="17">
        <v>1273994</v>
      </c>
      <c r="J173" s="17">
        <v>3930513</v>
      </c>
      <c r="K173" s="17">
        <v>0</v>
      </c>
      <c r="L173" s="17">
        <v>0</v>
      </c>
      <c r="M173" s="17">
        <v>0</v>
      </c>
      <c r="N173" s="17">
        <v>0</v>
      </c>
      <c r="O173" s="17">
        <v>0</v>
      </c>
      <c r="P173" s="17">
        <v>2662636</v>
      </c>
      <c r="Q173" s="17">
        <v>96812</v>
      </c>
      <c r="R173" s="17">
        <v>98062</v>
      </c>
      <c r="S173" s="17">
        <v>20178</v>
      </c>
      <c r="T173" s="17">
        <v>8419</v>
      </c>
      <c r="U173" s="17">
        <v>77414</v>
      </c>
      <c r="V173" s="17">
        <v>29924</v>
      </c>
      <c r="W173" s="17">
        <v>0</v>
      </c>
      <c r="X173" s="17">
        <v>152513</v>
      </c>
      <c r="Y173" s="17">
        <v>32260</v>
      </c>
      <c r="Z173" s="17">
        <v>0</v>
      </c>
      <c r="AA173" s="17">
        <v>29337829</v>
      </c>
    </row>
    <row r="174" spans="1:27" x14ac:dyDescent="0.3">
      <c r="A174" s="15" t="s">
        <v>341</v>
      </c>
      <c r="B174" s="14" t="s">
        <v>342</v>
      </c>
      <c r="C174" s="14">
        <v>1</v>
      </c>
      <c r="D174" s="14">
        <v>0</v>
      </c>
      <c r="E174" s="17">
        <v>7350791</v>
      </c>
      <c r="F174" s="17">
        <v>0</v>
      </c>
      <c r="G174" s="17">
        <v>227664</v>
      </c>
      <c r="H174" s="17">
        <v>1076</v>
      </c>
      <c r="I174" s="17">
        <v>560463</v>
      </c>
      <c r="J174" s="17">
        <v>666148</v>
      </c>
      <c r="K174" s="17">
        <v>0</v>
      </c>
      <c r="L174" s="17">
        <v>0</v>
      </c>
      <c r="M174" s="17">
        <v>0</v>
      </c>
      <c r="N174" s="17">
        <v>0</v>
      </c>
      <c r="O174" s="17">
        <v>0</v>
      </c>
      <c r="P174" s="17">
        <v>510617</v>
      </c>
      <c r="Q174" s="17">
        <v>60843</v>
      </c>
      <c r="R174" s="17">
        <v>5180</v>
      </c>
      <c r="S174" s="17">
        <v>17377</v>
      </c>
      <c r="T174" s="17">
        <v>7250</v>
      </c>
      <c r="U174" s="17">
        <v>68560</v>
      </c>
      <c r="V174" s="17">
        <v>1207</v>
      </c>
      <c r="W174" s="17">
        <v>0</v>
      </c>
      <c r="X174" s="17">
        <v>245700</v>
      </c>
      <c r="Y174" s="17">
        <v>0</v>
      </c>
      <c r="Z174" s="17">
        <v>0</v>
      </c>
      <c r="AA174" s="17">
        <v>9722876</v>
      </c>
    </row>
    <row r="175" spans="1:27" x14ac:dyDescent="0.3">
      <c r="A175" s="15" t="s">
        <v>343</v>
      </c>
      <c r="B175" s="14" t="s">
        <v>344</v>
      </c>
      <c r="C175" s="14">
        <v>1</v>
      </c>
      <c r="D175" s="14">
        <v>0</v>
      </c>
      <c r="E175" s="17">
        <v>30260754</v>
      </c>
      <c r="F175" s="17">
        <v>0</v>
      </c>
      <c r="G175" s="17">
        <v>0</v>
      </c>
      <c r="H175" s="17">
        <v>0</v>
      </c>
      <c r="I175" s="17">
        <v>2326862</v>
      </c>
      <c r="J175" s="17">
        <v>3762372</v>
      </c>
      <c r="K175" s="17">
        <v>0</v>
      </c>
      <c r="L175" s="17">
        <v>0</v>
      </c>
      <c r="M175" s="17">
        <v>0</v>
      </c>
      <c r="N175" s="17">
        <v>0</v>
      </c>
      <c r="O175" s="17">
        <v>0</v>
      </c>
      <c r="P175" s="17">
        <v>4400707</v>
      </c>
      <c r="Q175" s="17">
        <v>1049208</v>
      </c>
      <c r="R175" s="17">
        <v>261669</v>
      </c>
      <c r="S175" s="17">
        <v>34319</v>
      </c>
      <c r="T175" s="17">
        <v>14319</v>
      </c>
      <c r="U175" s="17">
        <v>133742</v>
      </c>
      <c r="V175" s="17">
        <v>45407</v>
      </c>
      <c r="W175" s="17">
        <v>0</v>
      </c>
      <c r="X175" s="17">
        <v>490300</v>
      </c>
      <c r="Y175" s="17">
        <v>0</v>
      </c>
      <c r="Z175" s="17">
        <v>0</v>
      </c>
      <c r="AA175" s="17">
        <v>42779659</v>
      </c>
    </row>
    <row r="176" spans="1:27" x14ac:dyDescent="0.3">
      <c r="A176" s="15" t="s">
        <v>345</v>
      </c>
      <c r="B176" s="14" t="s">
        <v>346</v>
      </c>
      <c r="C176" s="14">
        <v>1</v>
      </c>
      <c r="D176" s="14">
        <v>0</v>
      </c>
      <c r="E176" s="17">
        <v>10647315</v>
      </c>
      <c r="F176" s="17">
        <v>0</v>
      </c>
      <c r="G176" s="17">
        <v>0</v>
      </c>
      <c r="H176" s="17">
        <v>0</v>
      </c>
      <c r="I176" s="17">
        <v>1151893</v>
      </c>
      <c r="J176" s="17">
        <v>2042059</v>
      </c>
      <c r="K176" s="17">
        <v>0</v>
      </c>
      <c r="L176" s="17">
        <v>0</v>
      </c>
      <c r="M176" s="17">
        <v>0</v>
      </c>
      <c r="N176" s="17">
        <v>0</v>
      </c>
      <c r="O176" s="17">
        <v>0</v>
      </c>
      <c r="P176" s="17">
        <v>2099808</v>
      </c>
      <c r="Q176" s="17">
        <v>161112</v>
      </c>
      <c r="R176" s="17">
        <v>0</v>
      </c>
      <c r="S176" s="17">
        <v>11250</v>
      </c>
      <c r="T176" s="17">
        <v>4694</v>
      </c>
      <c r="U176" s="17">
        <v>41532</v>
      </c>
      <c r="V176" s="17">
        <v>15939</v>
      </c>
      <c r="W176" s="17">
        <v>0</v>
      </c>
      <c r="X176" s="17">
        <v>245060</v>
      </c>
      <c r="Y176" s="17">
        <v>0</v>
      </c>
      <c r="Z176" s="17">
        <v>0</v>
      </c>
      <c r="AA176" s="17">
        <v>16420662</v>
      </c>
    </row>
    <row r="177" spans="1:27" x14ac:dyDescent="0.3">
      <c r="A177" s="15" t="s">
        <v>347</v>
      </c>
      <c r="B177" s="14" t="s">
        <v>348</v>
      </c>
      <c r="C177" s="14">
        <v>1</v>
      </c>
      <c r="D177" s="14">
        <v>0</v>
      </c>
      <c r="E177" s="17">
        <v>3823895</v>
      </c>
      <c r="F177" s="17">
        <v>0</v>
      </c>
      <c r="G177" s="17">
        <v>88986</v>
      </c>
      <c r="H177" s="17">
        <v>0</v>
      </c>
      <c r="I177" s="17">
        <v>428980</v>
      </c>
      <c r="J177" s="17">
        <v>1020017</v>
      </c>
      <c r="K177" s="17">
        <v>0</v>
      </c>
      <c r="L177" s="17">
        <v>0</v>
      </c>
      <c r="M177" s="17">
        <v>0</v>
      </c>
      <c r="N177" s="17">
        <v>0</v>
      </c>
      <c r="O177" s="17">
        <v>0</v>
      </c>
      <c r="P177" s="17">
        <v>792438</v>
      </c>
      <c r="Q177" s="17">
        <v>1298</v>
      </c>
      <c r="R177" s="17">
        <v>0</v>
      </c>
      <c r="S177" s="17">
        <v>3985</v>
      </c>
      <c r="T177" s="17">
        <v>1663</v>
      </c>
      <c r="U177" s="17">
        <v>14912</v>
      </c>
      <c r="V177" s="17">
        <v>4223</v>
      </c>
      <c r="W177" s="17">
        <v>0</v>
      </c>
      <c r="X177" s="17">
        <v>41103</v>
      </c>
      <c r="Y177" s="17">
        <v>0</v>
      </c>
      <c r="Z177" s="17">
        <v>0</v>
      </c>
      <c r="AA177" s="17">
        <v>6221500</v>
      </c>
    </row>
    <row r="178" spans="1:27" x14ac:dyDescent="0.3">
      <c r="A178" s="15" t="s">
        <v>349</v>
      </c>
      <c r="B178" s="14" t="s">
        <v>350</v>
      </c>
      <c r="C178" s="14">
        <v>1</v>
      </c>
      <c r="D178" s="14">
        <v>0</v>
      </c>
      <c r="E178" s="17">
        <v>1120828</v>
      </c>
      <c r="F178" s="17">
        <v>0</v>
      </c>
      <c r="G178" s="17">
        <v>142853</v>
      </c>
      <c r="H178" s="17">
        <v>0</v>
      </c>
      <c r="I178" s="17">
        <v>166734</v>
      </c>
      <c r="J178" s="17">
        <v>258779</v>
      </c>
      <c r="K178" s="17">
        <v>0</v>
      </c>
      <c r="L178" s="17">
        <v>0</v>
      </c>
      <c r="M178" s="17">
        <v>0</v>
      </c>
      <c r="N178" s="17">
        <v>0</v>
      </c>
      <c r="O178" s="17">
        <v>0</v>
      </c>
      <c r="P178" s="17">
        <v>117490</v>
      </c>
      <c r="Q178" s="17">
        <v>0</v>
      </c>
      <c r="R178" s="17">
        <v>0</v>
      </c>
      <c r="S178" s="17">
        <v>1603</v>
      </c>
      <c r="T178" s="17">
        <v>669</v>
      </c>
      <c r="U178" s="17">
        <v>6932</v>
      </c>
      <c r="V178" s="17">
        <v>0</v>
      </c>
      <c r="W178" s="17">
        <v>0</v>
      </c>
      <c r="X178" s="17">
        <v>0</v>
      </c>
      <c r="Y178" s="17">
        <v>845</v>
      </c>
      <c r="Z178" s="17">
        <v>0</v>
      </c>
      <c r="AA178" s="17">
        <v>1816733</v>
      </c>
    </row>
    <row r="179" spans="1:27" x14ac:dyDescent="0.3">
      <c r="A179" s="15" t="s">
        <v>351</v>
      </c>
      <c r="B179" s="14" t="s">
        <v>352</v>
      </c>
      <c r="C179" s="14">
        <v>1</v>
      </c>
      <c r="D179" s="14">
        <v>0</v>
      </c>
      <c r="E179" s="17">
        <v>32438661</v>
      </c>
      <c r="F179" s="17">
        <v>0</v>
      </c>
      <c r="G179" s="17">
        <v>0</v>
      </c>
      <c r="H179" s="17">
        <v>0</v>
      </c>
      <c r="I179" s="17">
        <v>3032417</v>
      </c>
      <c r="J179" s="17">
        <v>6481146</v>
      </c>
      <c r="K179" s="17">
        <v>60369</v>
      </c>
      <c r="L179" s="17">
        <v>0</v>
      </c>
      <c r="M179" s="17">
        <v>0</v>
      </c>
      <c r="N179" s="17">
        <v>0</v>
      </c>
      <c r="O179" s="17">
        <v>0</v>
      </c>
      <c r="P179" s="17">
        <v>3477946</v>
      </c>
      <c r="Q179" s="17">
        <v>1636573</v>
      </c>
      <c r="R179" s="17">
        <v>675841</v>
      </c>
      <c r="S179" s="17">
        <v>37105</v>
      </c>
      <c r="T179" s="17">
        <v>15481</v>
      </c>
      <c r="U179" s="17">
        <v>150635</v>
      </c>
      <c r="V179" s="17">
        <v>50532</v>
      </c>
      <c r="W179" s="17">
        <v>0</v>
      </c>
      <c r="X179" s="17">
        <v>1544902</v>
      </c>
      <c r="Y179" s="17">
        <v>0</v>
      </c>
      <c r="Z179" s="17">
        <v>0</v>
      </c>
      <c r="AA179" s="17">
        <v>49601608</v>
      </c>
    </row>
    <row r="180" spans="1:27" x14ac:dyDescent="0.3">
      <c r="A180" s="15" t="s">
        <v>353</v>
      </c>
      <c r="B180" s="14" t="s">
        <v>354</v>
      </c>
      <c r="C180" s="14">
        <v>1</v>
      </c>
      <c r="D180" s="14">
        <v>0</v>
      </c>
      <c r="E180" s="17">
        <v>16738536</v>
      </c>
      <c r="F180" s="17">
        <v>0</v>
      </c>
      <c r="G180" s="17">
        <v>0</v>
      </c>
      <c r="H180" s="17">
        <v>0</v>
      </c>
      <c r="I180" s="17">
        <v>2180082</v>
      </c>
      <c r="J180" s="17">
        <v>3190317</v>
      </c>
      <c r="K180" s="17">
        <v>31184</v>
      </c>
      <c r="L180" s="17">
        <v>0</v>
      </c>
      <c r="M180" s="17">
        <v>0</v>
      </c>
      <c r="N180" s="17">
        <v>0</v>
      </c>
      <c r="O180" s="17">
        <v>0</v>
      </c>
      <c r="P180" s="17">
        <v>2546410</v>
      </c>
      <c r="Q180" s="17">
        <v>290552</v>
      </c>
      <c r="R180" s="17">
        <v>68894</v>
      </c>
      <c r="S180" s="17">
        <v>21406</v>
      </c>
      <c r="T180" s="17">
        <v>8931</v>
      </c>
      <c r="U180" s="17">
        <v>84171</v>
      </c>
      <c r="V180" s="17">
        <v>27181</v>
      </c>
      <c r="W180" s="17">
        <v>0</v>
      </c>
      <c r="X180" s="17">
        <v>456595</v>
      </c>
      <c r="Y180" s="17">
        <v>0</v>
      </c>
      <c r="Z180" s="17">
        <v>0</v>
      </c>
      <c r="AA180" s="17">
        <v>25644259</v>
      </c>
    </row>
    <row r="181" spans="1:27" x14ac:dyDescent="0.3">
      <c r="A181" s="15" t="s">
        <v>355</v>
      </c>
      <c r="B181" s="14" t="s">
        <v>356</v>
      </c>
      <c r="C181" s="14">
        <v>1</v>
      </c>
      <c r="D181" s="14">
        <v>0</v>
      </c>
      <c r="E181" s="17">
        <v>7759328</v>
      </c>
      <c r="F181" s="17">
        <v>0</v>
      </c>
      <c r="G181" s="17">
        <v>0</v>
      </c>
      <c r="H181" s="17">
        <v>21988</v>
      </c>
      <c r="I181" s="17">
        <v>947223</v>
      </c>
      <c r="J181" s="17">
        <v>1449967</v>
      </c>
      <c r="K181" s="17">
        <v>0</v>
      </c>
      <c r="L181" s="17">
        <v>0</v>
      </c>
      <c r="M181" s="17">
        <v>0</v>
      </c>
      <c r="N181" s="17">
        <v>0</v>
      </c>
      <c r="O181" s="17">
        <v>0</v>
      </c>
      <c r="P181" s="17">
        <v>1164050</v>
      </c>
      <c r="Q181" s="17">
        <v>208901</v>
      </c>
      <c r="R181" s="17">
        <v>168012</v>
      </c>
      <c r="S181" s="17">
        <v>13212</v>
      </c>
      <c r="T181" s="17">
        <v>5513</v>
      </c>
      <c r="U181" s="17">
        <v>52134</v>
      </c>
      <c r="V181" s="17">
        <v>15026</v>
      </c>
      <c r="W181" s="17">
        <v>0</v>
      </c>
      <c r="X181" s="17">
        <v>128256</v>
      </c>
      <c r="Y181" s="17">
        <v>0</v>
      </c>
      <c r="Z181" s="17">
        <v>0</v>
      </c>
      <c r="AA181" s="17">
        <v>11933610</v>
      </c>
    </row>
    <row r="182" spans="1:27" x14ac:dyDescent="0.3">
      <c r="A182" s="15" t="s">
        <v>357</v>
      </c>
      <c r="B182" s="14" t="s">
        <v>358</v>
      </c>
      <c r="C182" s="14">
        <v>1</v>
      </c>
      <c r="D182" s="14">
        <v>0</v>
      </c>
      <c r="E182" s="17">
        <v>3316606</v>
      </c>
      <c r="F182" s="17">
        <v>0</v>
      </c>
      <c r="G182" s="17">
        <v>74724</v>
      </c>
      <c r="H182" s="17">
        <v>2345</v>
      </c>
      <c r="I182" s="17">
        <v>372596</v>
      </c>
      <c r="J182" s="17">
        <v>857673</v>
      </c>
      <c r="K182" s="17">
        <v>0</v>
      </c>
      <c r="L182" s="17">
        <v>0</v>
      </c>
      <c r="M182" s="17">
        <v>0</v>
      </c>
      <c r="N182" s="17">
        <v>0</v>
      </c>
      <c r="O182" s="17">
        <v>0</v>
      </c>
      <c r="P182" s="17">
        <v>223974</v>
      </c>
      <c r="Q182" s="17">
        <v>53641</v>
      </c>
      <c r="R182" s="17">
        <v>0</v>
      </c>
      <c r="S182" s="17">
        <v>6381</v>
      </c>
      <c r="T182" s="17">
        <v>2663</v>
      </c>
      <c r="U182" s="17">
        <v>21553</v>
      </c>
      <c r="V182" s="17">
        <v>3103</v>
      </c>
      <c r="W182" s="17">
        <v>0</v>
      </c>
      <c r="X182" s="17">
        <v>48600</v>
      </c>
      <c r="Y182" s="17">
        <v>0</v>
      </c>
      <c r="Z182" s="17">
        <v>0</v>
      </c>
      <c r="AA182" s="17">
        <v>4983859</v>
      </c>
    </row>
    <row r="183" spans="1:27" x14ac:dyDescent="0.3">
      <c r="A183" s="15" t="s">
        <v>359</v>
      </c>
      <c r="B183" s="14" t="s">
        <v>360</v>
      </c>
      <c r="C183" s="14">
        <v>1</v>
      </c>
      <c r="D183" s="14">
        <v>0</v>
      </c>
      <c r="E183" s="17">
        <v>12118118</v>
      </c>
      <c r="F183" s="17">
        <v>0</v>
      </c>
      <c r="G183" s="17">
        <v>0</v>
      </c>
      <c r="H183" s="17">
        <v>13634</v>
      </c>
      <c r="I183" s="17">
        <v>2469021</v>
      </c>
      <c r="J183" s="17">
        <v>1186693</v>
      </c>
      <c r="K183" s="17">
        <v>63258</v>
      </c>
      <c r="L183" s="17">
        <v>0</v>
      </c>
      <c r="M183" s="17">
        <v>0</v>
      </c>
      <c r="N183" s="17">
        <v>0</v>
      </c>
      <c r="O183" s="17">
        <v>0</v>
      </c>
      <c r="P183" s="17">
        <v>1716381</v>
      </c>
      <c r="Q183" s="17">
        <v>642016</v>
      </c>
      <c r="R183" s="17">
        <v>193589</v>
      </c>
      <c r="S183" s="17">
        <v>26185</v>
      </c>
      <c r="T183" s="17">
        <v>10925</v>
      </c>
      <c r="U183" s="17">
        <v>96870</v>
      </c>
      <c r="V183" s="17">
        <v>30880</v>
      </c>
      <c r="W183" s="17">
        <v>0</v>
      </c>
      <c r="X183" s="17">
        <v>763594</v>
      </c>
      <c r="Y183" s="17">
        <v>0</v>
      </c>
      <c r="Z183" s="17">
        <v>0</v>
      </c>
      <c r="AA183" s="17">
        <v>19331164</v>
      </c>
    </row>
    <row r="184" spans="1:27" x14ac:dyDescent="0.3">
      <c r="A184" s="15" t="s">
        <v>361</v>
      </c>
      <c r="B184" s="14" t="s">
        <v>362</v>
      </c>
      <c r="C184" s="14">
        <v>1</v>
      </c>
      <c r="D184" s="14">
        <v>0</v>
      </c>
      <c r="E184" s="17">
        <v>8246451</v>
      </c>
      <c r="F184" s="17">
        <v>0</v>
      </c>
      <c r="G184" s="17">
        <v>0</v>
      </c>
      <c r="H184" s="17">
        <v>0</v>
      </c>
      <c r="I184" s="17">
        <v>1161618</v>
      </c>
      <c r="J184" s="17">
        <v>860144</v>
      </c>
      <c r="K184" s="17">
        <v>0</v>
      </c>
      <c r="L184" s="17">
        <v>0</v>
      </c>
      <c r="M184" s="17">
        <v>0</v>
      </c>
      <c r="N184" s="17">
        <v>0</v>
      </c>
      <c r="O184" s="17">
        <v>0</v>
      </c>
      <c r="P184" s="17">
        <v>1146996</v>
      </c>
      <c r="Q184" s="17">
        <v>295290</v>
      </c>
      <c r="R184" s="17">
        <v>39305</v>
      </c>
      <c r="S184" s="17">
        <v>10546</v>
      </c>
      <c r="T184" s="17">
        <v>4400</v>
      </c>
      <c r="U184" s="17">
        <v>39727</v>
      </c>
      <c r="V184" s="17">
        <v>13544</v>
      </c>
      <c r="W184" s="17">
        <v>0</v>
      </c>
      <c r="X184" s="17">
        <v>76982</v>
      </c>
      <c r="Y184" s="17">
        <v>0</v>
      </c>
      <c r="Z184" s="17">
        <v>0</v>
      </c>
      <c r="AA184" s="17">
        <v>11895003</v>
      </c>
    </row>
    <row r="185" spans="1:27" x14ac:dyDescent="0.3">
      <c r="A185" s="15" t="s">
        <v>363</v>
      </c>
      <c r="B185" s="14" t="s">
        <v>364</v>
      </c>
      <c r="C185" s="14">
        <v>1</v>
      </c>
      <c r="D185" s="14">
        <v>0</v>
      </c>
      <c r="E185" s="17">
        <v>20840841</v>
      </c>
      <c r="F185" s="17">
        <v>0</v>
      </c>
      <c r="G185" s="17">
        <v>729993</v>
      </c>
      <c r="H185" s="17">
        <v>0</v>
      </c>
      <c r="I185" s="17">
        <v>1131144</v>
      </c>
      <c r="J185" s="17">
        <v>2504546</v>
      </c>
      <c r="K185" s="17">
        <v>0</v>
      </c>
      <c r="L185" s="17">
        <v>0</v>
      </c>
      <c r="M185" s="17">
        <v>0</v>
      </c>
      <c r="N185" s="17">
        <v>0</v>
      </c>
      <c r="O185" s="17">
        <v>0</v>
      </c>
      <c r="P185" s="17">
        <v>3574507</v>
      </c>
      <c r="Q185" s="17">
        <v>98201</v>
      </c>
      <c r="R185" s="17">
        <v>496216</v>
      </c>
      <c r="S185" s="17">
        <v>38184</v>
      </c>
      <c r="T185" s="17">
        <v>15931</v>
      </c>
      <c r="U185" s="17">
        <v>137470</v>
      </c>
      <c r="V185" s="17">
        <v>48053</v>
      </c>
      <c r="W185" s="17">
        <v>0</v>
      </c>
      <c r="X185" s="17">
        <v>672719</v>
      </c>
      <c r="Y185" s="17">
        <v>0</v>
      </c>
      <c r="Z185" s="17">
        <v>0</v>
      </c>
      <c r="AA185" s="17">
        <v>30287805</v>
      </c>
    </row>
    <row r="186" spans="1:27" x14ac:dyDescent="0.3">
      <c r="A186" s="15" t="s">
        <v>365</v>
      </c>
      <c r="B186" s="14" t="s">
        <v>366</v>
      </c>
      <c r="C186" s="14">
        <v>1</v>
      </c>
      <c r="D186" s="14">
        <v>0</v>
      </c>
      <c r="E186" s="17">
        <v>8893736</v>
      </c>
      <c r="F186" s="17">
        <v>0</v>
      </c>
      <c r="G186" s="17">
        <v>0</v>
      </c>
      <c r="H186" s="17">
        <v>1408</v>
      </c>
      <c r="I186" s="17">
        <v>1440324</v>
      </c>
      <c r="J186" s="17">
        <v>2889630</v>
      </c>
      <c r="K186" s="17">
        <v>0</v>
      </c>
      <c r="L186" s="17">
        <v>0</v>
      </c>
      <c r="M186" s="17">
        <v>0</v>
      </c>
      <c r="N186" s="17">
        <v>0</v>
      </c>
      <c r="O186" s="17">
        <v>0</v>
      </c>
      <c r="P186" s="17">
        <v>1651425</v>
      </c>
      <c r="Q186" s="17">
        <v>21388</v>
      </c>
      <c r="R186" s="17">
        <v>205807</v>
      </c>
      <c r="S186" s="17">
        <v>12314</v>
      </c>
      <c r="T186" s="17">
        <v>5138</v>
      </c>
      <c r="U186" s="17">
        <v>48639</v>
      </c>
      <c r="V186" s="17">
        <v>15416</v>
      </c>
      <c r="W186" s="17">
        <v>0</v>
      </c>
      <c r="X186" s="17">
        <v>80976</v>
      </c>
      <c r="Y186" s="17">
        <v>0</v>
      </c>
      <c r="Z186" s="17">
        <v>0</v>
      </c>
      <c r="AA186" s="17">
        <v>15266201</v>
      </c>
    </row>
    <row r="187" spans="1:27" x14ac:dyDescent="0.3">
      <c r="A187" s="15" t="s">
        <v>367</v>
      </c>
      <c r="B187" s="14" t="s">
        <v>368</v>
      </c>
      <c r="C187" s="14">
        <v>1</v>
      </c>
      <c r="D187" s="14">
        <v>0</v>
      </c>
      <c r="E187" s="17">
        <v>4932909</v>
      </c>
      <c r="F187" s="17">
        <v>0</v>
      </c>
      <c r="G187" s="17">
        <v>0</v>
      </c>
      <c r="H187" s="17">
        <v>17285</v>
      </c>
      <c r="I187" s="17">
        <v>521559</v>
      </c>
      <c r="J187" s="17">
        <v>385709</v>
      </c>
      <c r="K187" s="17">
        <v>0</v>
      </c>
      <c r="L187" s="17">
        <v>0</v>
      </c>
      <c r="M187" s="17">
        <v>0</v>
      </c>
      <c r="N187" s="17">
        <v>0</v>
      </c>
      <c r="O187" s="17">
        <v>0</v>
      </c>
      <c r="P187" s="17">
        <v>573852</v>
      </c>
      <c r="Q187" s="17">
        <v>90581</v>
      </c>
      <c r="R187" s="17">
        <v>39675</v>
      </c>
      <c r="S187" s="17">
        <v>5872</v>
      </c>
      <c r="T187" s="17">
        <v>2450</v>
      </c>
      <c r="U187" s="17">
        <v>23650</v>
      </c>
      <c r="V187" s="17">
        <v>7665</v>
      </c>
      <c r="W187" s="17">
        <v>0</v>
      </c>
      <c r="X187" s="17">
        <v>60827</v>
      </c>
      <c r="Y187" s="17">
        <v>0</v>
      </c>
      <c r="Z187" s="17">
        <v>0</v>
      </c>
      <c r="AA187" s="17">
        <v>6662034</v>
      </c>
    </row>
    <row r="188" spans="1:27" x14ac:dyDescent="0.3">
      <c r="A188" s="15" t="s">
        <v>369</v>
      </c>
      <c r="B188" s="14" t="s">
        <v>370</v>
      </c>
      <c r="C188" s="14">
        <v>1</v>
      </c>
      <c r="D188" s="14">
        <v>0</v>
      </c>
      <c r="E188" s="17">
        <v>9902812</v>
      </c>
      <c r="F188" s="17">
        <v>0</v>
      </c>
      <c r="G188" s="17">
        <v>0</v>
      </c>
      <c r="H188" s="17">
        <v>26630</v>
      </c>
      <c r="I188" s="17">
        <v>1518890</v>
      </c>
      <c r="J188" s="17">
        <v>2421113</v>
      </c>
      <c r="K188" s="17">
        <v>0</v>
      </c>
      <c r="L188" s="17">
        <v>0</v>
      </c>
      <c r="M188" s="17">
        <v>0</v>
      </c>
      <c r="N188" s="17">
        <v>0</v>
      </c>
      <c r="O188" s="17">
        <v>0</v>
      </c>
      <c r="P188" s="17">
        <v>1658118</v>
      </c>
      <c r="Q188" s="17">
        <v>302974</v>
      </c>
      <c r="R188" s="17">
        <v>447964</v>
      </c>
      <c r="S188" s="17">
        <v>17047</v>
      </c>
      <c r="T188" s="17">
        <v>7113</v>
      </c>
      <c r="U188" s="17">
        <v>69958</v>
      </c>
      <c r="V188" s="17">
        <v>22417</v>
      </c>
      <c r="W188" s="17">
        <v>0</v>
      </c>
      <c r="X188" s="17">
        <v>303372</v>
      </c>
      <c r="Y188" s="17">
        <v>0</v>
      </c>
      <c r="Z188" s="17">
        <v>0</v>
      </c>
      <c r="AA188" s="17">
        <v>16698408</v>
      </c>
    </row>
    <row r="189" spans="1:27" x14ac:dyDescent="0.3">
      <c r="A189" s="15" t="s">
        <v>371</v>
      </c>
      <c r="B189" s="14" t="s">
        <v>372</v>
      </c>
      <c r="C189" s="14">
        <v>1</v>
      </c>
      <c r="D189" s="14">
        <v>0</v>
      </c>
      <c r="E189" s="17">
        <v>9690115</v>
      </c>
      <c r="F189" s="17">
        <v>0</v>
      </c>
      <c r="G189" s="17">
        <v>0</v>
      </c>
      <c r="H189" s="17">
        <v>6378</v>
      </c>
      <c r="I189" s="17">
        <v>1286624</v>
      </c>
      <c r="J189" s="17">
        <v>2105580</v>
      </c>
      <c r="K189" s="17">
        <v>0</v>
      </c>
      <c r="L189" s="17">
        <v>0</v>
      </c>
      <c r="M189" s="17">
        <v>0</v>
      </c>
      <c r="N189" s="17">
        <v>0</v>
      </c>
      <c r="O189" s="17">
        <v>0</v>
      </c>
      <c r="P189" s="17">
        <v>1479069</v>
      </c>
      <c r="Q189" s="17">
        <v>77416</v>
      </c>
      <c r="R189" s="17">
        <v>120851</v>
      </c>
      <c r="S189" s="17">
        <v>11355</v>
      </c>
      <c r="T189" s="17">
        <v>4738</v>
      </c>
      <c r="U189" s="17">
        <v>44095</v>
      </c>
      <c r="V189" s="17">
        <v>15371</v>
      </c>
      <c r="W189" s="17">
        <v>0</v>
      </c>
      <c r="X189" s="17">
        <v>111626</v>
      </c>
      <c r="Y189" s="17">
        <v>0</v>
      </c>
      <c r="Z189" s="17">
        <v>0</v>
      </c>
      <c r="AA189" s="17">
        <v>14953218</v>
      </c>
    </row>
    <row r="190" spans="1:27" x14ac:dyDescent="0.3">
      <c r="A190" s="15" t="s">
        <v>373</v>
      </c>
      <c r="B190" s="14" t="s">
        <v>374</v>
      </c>
      <c r="C190" s="14">
        <v>1</v>
      </c>
      <c r="D190" s="14">
        <v>0</v>
      </c>
      <c r="E190" s="17">
        <v>7927139</v>
      </c>
      <c r="F190" s="17">
        <v>0</v>
      </c>
      <c r="G190" s="17">
        <v>0</v>
      </c>
      <c r="H190" s="17">
        <v>17479</v>
      </c>
      <c r="I190" s="17">
        <v>980600</v>
      </c>
      <c r="J190" s="17">
        <v>578717</v>
      </c>
      <c r="K190" s="17">
        <v>0</v>
      </c>
      <c r="L190" s="17">
        <v>0</v>
      </c>
      <c r="M190" s="17">
        <v>0</v>
      </c>
      <c r="N190" s="17">
        <v>0</v>
      </c>
      <c r="O190" s="17">
        <v>0</v>
      </c>
      <c r="P190" s="17">
        <v>1198848</v>
      </c>
      <c r="Q190" s="17">
        <v>16962</v>
      </c>
      <c r="R190" s="17">
        <v>234676</v>
      </c>
      <c r="S190" s="17">
        <v>9377</v>
      </c>
      <c r="T190" s="17">
        <v>3913</v>
      </c>
      <c r="U190" s="17">
        <v>36173</v>
      </c>
      <c r="V190" s="17">
        <v>11771</v>
      </c>
      <c r="W190" s="17">
        <v>0</v>
      </c>
      <c r="X190" s="17">
        <v>96617</v>
      </c>
      <c r="Y190" s="17">
        <v>0</v>
      </c>
      <c r="Z190" s="17">
        <v>0</v>
      </c>
      <c r="AA190" s="17">
        <v>11112272</v>
      </c>
    </row>
    <row r="191" spans="1:27" x14ac:dyDescent="0.3">
      <c r="A191" s="15" t="s">
        <v>375</v>
      </c>
      <c r="B191" s="14" t="s">
        <v>376</v>
      </c>
      <c r="C191" s="14">
        <v>1</v>
      </c>
      <c r="D191" s="14">
        <v>0</v>
      </c>
      <c r="E191" s="17">
        <v>9567501</v>
      </c>
      <c r="F191" s="17">
        <v>0</v>
      </c>
      <c r="G191" s="17">
        <v>0</v>
      </c>
      <c r="H191" s="17">
        <v>0</v>
      </c>
      <c r="I191" s="17">
        <v>1564077</v>
      </c>
      <c r="J191" s="17">
        <v>1839645</v>
      </c>
      <c r="K191" s="17">
        <v>0</v>
      </c>
      <c r="L191" s="17">
        <v>0</v>
      </c>
      <c r="M191" s="17">
        <v>0</v>
      </c>
      <c r="N191" s="17">
        <v>0</v>
      </c>
      <c r="O191" s="17">
        <v>0</v>
      </c>
      <c r="P191" s="17">
        <v>1394381</v>
      </c>
      <c r="Q191" s="17">
        <v>150120</v>
      </c>
      <c r="R191" s="17">
        <v>287496</v>
      </c>
      <c r="S191" s="17">
        <v>12658</v>
      </c>
      <c r="T191" s="17">
        <v>5281</v>
      </c>
      <c r="U191" s="17">
        <v>49280</v>
      </c>
      <c r="V191" s="17">
        <v>15398</v>
      </c>
      <c r="W191" s="17">
        <v>0</v>
      </c>
      <c r="X191" s="17">
        <v>195381</v>
      </c>
      <c r="Y191" s="17">
        <v>0</v>
      </c>
      <c r="Z191" s="17">
        <v>0</v>
      </c>
      <c r="AA191" s="17">
        <v>15081218</v>
      </c>
    </row>
    <row r="192" spans="1:27" x14ac:dyDescent="0.3">
      <c r="A192" s="15" t="s">
        <v>377</v>
      </c>
      <c r="B192" s="14" t="s">
        <v>378</v>
      </c>
      <c r="C192" s="14">
        <v>1</v>
      </c>
      <c r="D192" s="14">
        <v>0</v>
      </c>
      <c r="E192" s="17">
        <v>11353184</v>
      </c>
      <c r="F192" s="17">
        <v>0</v>
      </c>
      <c r="G192" s="17">
        <v>184142</v>
      </c>
      <c r="H192" s="17">
        <v>4406</v>
      </c>
      <c r="I192" s="17">
        <v>1540361</v>
      </c>
      <c r="J192" s="17">
        <v>1093617</v>
      </c>
      <c r="K192" s="17">
        <v>142636</v>
      </c>
      <c r="L192" s="17">
        <v>0</v>
      </c>
      <c r="M192" s="17">
        <v>0</v>
      </c>
      <c r="N192" s="17">
        <v>0</v>
      </c>
      <c r="O192" s="17">
        <v>0</v>
      </c>
      <c r="P192" s="17">
        <v>1253181</v>
      </c>
      <c r="Q192" s="17">
        <v>182755</v>
      </c>
      <c r="R192" s="17">
        <v>575709</v>
      </c>
      <c r="S192" s="17">
        <v>17811</v>
      </c>
      <c r="T192" s="17">
        <v>7431</v>
      </c>
      <c r="U192" s="17">
        <v>71065</v>
      </c>
      <c r="V192" s="17">
        <v>16976</v>
      </c>
      <c r="W192" s="17">
        <v>0</v>
      </c>
      <c r="X192" s="17">
        <v>257344</v>
      </c>
      <c r="Y192" s="17">
        <v>0</v>
      </c>
      <c r="Z192" s="17">
        <v>0</v>
      </c>
      <c r="AA192" s="17">
        <v>16700618</v>
      </c>
    </row>
    <row r="193" spans="1:27" x14ac:dyDescent="0.3">
      <c r="A193" s="15" t="s">
        <v>379</v>
      </c>
      <c r="B193" s="14" t="s">
        <v>380</v>
      </c>
      <c r="C193" s="14">
        <v>1</v>
      </c>
      <c r="D193" s="14">
        <v>0</v>
      </c>
      <c r="E193" s="17">
        <v>11505902</v>
      </c>
      <c r="F193" s="17">
        <v>0</v>
      </c>
      <c r="G193" s="17">
        <v>188575</v>
      </c>
      <c r="H193" s="17">
        <v>12801</v>
      </c>
      <c r="I193" s="17">
        <v>1407605</v>
      </c>
      <c r="J193" s="17">
        <v>2168364</v>
      </c>
      <c r="K193" s="17">
        <v>464505</v>
      </c>
      <c r="L193" s="17">
        <v>0</v>
      </c>
      <c r="M193" s="17">
        <v>0</v>
      </c>
      <c r="N193" s="17">
        <v>0</v>
      </c>
      <c r="O193" s="17">
        <v>0</v>
      </c>
      <c r="P193" s="17">
        <v>1357223</v>
      </c>
      <c r="Q193" s="17">
        <v>124577</v>
      </c>
      <c r="R193" s="17">
        <v>639762</v>
      </c>
      <c r="S193" s="17">
        <v>19983</v>
      </c>
      <c r="T193" s="17">
        <v>8338</v>
      </c>
      <c r="U193" s="17">
        <v>78871</v>
      </c>
      <c r="V193" s="17">
        <v>17174</v>
      </c>
      <c r="W193" s="17">
        <v>0</v>
      </c>
      <c r="X193" s="17">
        <v>318367</v>
      </c>
      <c r="Y193" s="17">
        <v>0</v>
      </c>
      <c r="Z193" s="17">
        <v>0</v>
      </c>
      <c r="AA193" s="17">
        <v>18312047</v>
      </c>
    </row>
    <row r="194" spans="1:27" x14ac:dyDescent="0.3">
      <c r="A194" s="15" t="s">
        <v>381</v>
      </c>
      <c r="B194" s="14" t="s">
        <v>382</v>
      </c>
      <c r="C194" s="14">
        <v>1</v>
      </c>
      <c r="D194" s="14">
        <v>0</v>
      </c>
      <c r="E194" s="17">
        <v>7465551</v>
      </c>
      <c r="F194" s="17">
        <v>0</v>
      </c>
      <c r="G194" s="17">
        <v>166717</v>
      </c>
      <c r="H194" s="17">
        <v>0</v>
      </c>
      <c r="I194" s="17">
        <v>1271214</v>
      </c>
      <c r="J194" s="17">
        <v>1359901</v>
      </c>
      <c r="K194" s="17">
        <v>0</v>
      </c>
      <c r="L194" s="17">
        <v>0</v>
      </c>
      <c r="M194" s="17">
        <v>0</v>
      </c>
      <c r="N194" s="17">
        <v>0</v>
      </c>
      <c r="O194" s="17">
        <v>0</v>
      </c>
      <c r="P194" s="17">
        <v>1112491</v>
      </c>
      <c r="Q194" s="17">
        <v>47510</v>
      </c>
      <c r="R194" s="17">
        <v>384467</v>
      </c>
      <c r="S194" s="17">
        <v>17452</v>
      </c>
      <c r="T194" s="17">
        <v>7281</v>
      </c>
      <c r="U194" s="17">
        <v>70366</v>
      </c>
      <c r="V194" s="17">
        <v>15422</v>
      </c>
      <c r="W194" s="17">
        <v>0</v>
      </c>
      <c r="X194" s="17">
        <v>480164</v>
      </c>
      <c r="Y194" s="17">
        <v>0</v>
      </c>
      <c r="Z194" s="17">
        <v>0</v>
      </c>
      <c r="AA194" s="17">
        <v>12398536</v>
      </c>
    </row>
    <row r="195" spans="1:27" x14ac:dyDescent="0.3">
      <c r="A195" s="15" t="s">
        <v>383</v>
      </c>
      <c r="B195" s="14" t="s">
        <v>384</v>
      </c>
      <c r="C195" s="14">
        <v>1</v>
      </c>
      <c r="D195" s="14">
        <v>0</v>
      </c>
      <c r="E195" s="17">
        <v>8958655</v>
      </c>
      <c r="F195" s="17">
        <v>0</v>
      </c>
      <c r="G195" s="17">
        <v>281504</v>
      </c>
      <c r="H195" s="17">
        <v>22255</v>
      </c>
      <c r="I195" s="17">
        <v>1763069</v>
      </c>
      <c r="J195" s="17">
        <v>1785985</v>
      </c>
      <c r="K195" s="17">
        <v>0</v>
      </c>
      <c r="L195" s="17">
        <v>0</v>
      </c>
      <c r="M195" s="17">
        <v>0</v>
      </c>
      <c r="N195" s="17">
        <v>0</v>
      </c>
      <c r="O195" s="17">
        <v>0</v>
      </c>
      <c r="P195" s="17">
        <v>1100617</v>
      </c>
      <c r="Q195" s="17">
        <v>82810</v>
      </c>
      <c r="R195" s="17">
        <v>289708</v>
      </c>
      <c r="S195" s="17">
        <v>17212</v>
      </c>
      <c r="T195" s="17">
        <v>7181</v>
      </c>
      <c r="U195" s="17">
        <v>65298</v>
      </c>
      <c r="V195" s="17">
        <v>17601</v>
      </c>
      <c r="W195" s="17">
        <v>0</v>
      </c>
      <c r="X195" s="17">
        <v>282218</v>
      </c>
      <c r="Y195" s="17">
        <v>0</v>
      </c>
      <c r="Z195" s="17">
        <v>0</v>
      </c>
      <c r="AA195" s="17">
        <v>14674113</v>
      </c>
    </row>
    <row r="196" spans="1:27" x14ac:dyDescent="0.3">
      <c r="A196" s="15" t="s">
        <v>385</v>
      </c>
      <c r="B196" s="14" t="s">
        <v>386</v>
      </c>
      <c r="C196" s="14">
        <v>1</v>
      </c>
      <c r="D196" s="14">
        <v>0</v>
      </c>
      <c r="E196" s="17">
        <v>1769586</v>
      </c>
      <c r="F196" s="17">
        <v>0</v>
      </c>
      <c r="G196" s="17">
        <v>210056</v>
      </c>
      <c r="H196" s="17">
        <v>0</v>
      </c>
      <c r="I196" s="17">
        <v>150543</v>
      </c>
      <c r="J196" s="17">
        <v>203361</v>
      </c>
      <c r="K196" s="17">
        <v>0</v>
      </c>
      <c r="L196" s="17">
        <v>0</v>
      </c>
      <c r="M196" s="17">
        <v>0</v>
      </c>
      <c r="N196" s="17">
        <v>0</v>
      </c>
      <c r="O196" s="17">
        <v>0</v>
      </c>
      <c r="P196" s="17">
        <v>248487</v>
      </c>
      <c r="Q196" s="17">
        <v>22171</v>
      </c>
      <c r="R196" s="17">
        <v>10274</v>
      </c>
      <c r="S196" s="17">
        <v>5632</v>
      </c>
      <c r="T196" s="17">
        <v>2350</v>
      </c>
      <c r="U196" s="17">
        <v>23708</v>
      </c>
      <c r="V196" s="17">
        <v>0</v>
      </c>
      <c r="W196" s="17">
        <v>0</v>
      </c>
      <c r="X196" s="17">
        <v>45900</v>
      </c>
      <c r="Y196" s="17">
        <v>0</v>
      </c>
      <c r="Z196" s="17">
        <v>0</v>
      </c>
      <c r="AA196" s="17">
        <v>2692068</v>
      </c>
    </row>
    <row r="197" spans="1:27" x14ac:dyDescent="0.3">
      <c r="A197" s="15" t="s">
        <v>387</v>
      </c>
      <c r="B197" s="14" t="s">
        <v>388</v>
      </c>
      <c r="C197" s="14">
        <v>1</v>
      </c>
      <c r="D197" s="14">
        <v>0</v>
      </c>
      <c r="E197" s="17">
        <v>1138726</v>
      </c>
      <c r="F197" s="17">
        <v>0</v>
      </c>
      <c r="G197" s="17">
        <v>200976</v>
      </c>
      <c r="H197" s="17">
        <v>0</v>
      </c>
      <c r="I197" s="17">
        <v>52100</v>
      </c>
      <c r="J197" s="17">
        <v>89464</v>
      </c>
      <c r="K197" s="17">
        <v>0</v>
      </c>
      <c r="L197" s="17">
        <v>0</v>
      </c>
      <c r="M197" s="17">
        <v>0</v>
      </c>
      <c r="N197" s="17">
        <v>0</v>
      </c>
      <c r="O197" s="17">
        <v>0</v>
      </c>
      <c r="P197" s="17">
        <v>143906</v>
      </c>
      <c r="Q197" s="17">
        <v>8160</v>
      </c>
      <c r="R197" s="17">
        <v>0</v>
      </c>
      <c r="S197" s="17">
        <v>4539</v>
      </c>
      <c r="T197" s="17">
        <v>1894</v>
      </c>
      <c r="U197" s="17">
        <v>17417</v>
      </c>
      <c r="V197" s="17">
        <v>0</v>
      </c>
      <c r="W197" s="17">
        <v>0</v>
      </c>
      <c r="X197" s="17">
        <v>0</v>
      </c>
      <c r="Y197" s="17">
        <v>0</v>
      </c>
      <c r="Z197" s="17">
        <v>0</v>
      </c>
      <c r="AA197" s="17">
        <v>1657182</v>
      </c>
    </row>
    <row r="198" spans="1:27" x14ac:dyDescent="0.3">
      <c r="A198" s="15" t="s">
        <v>389</v>
      </c>
      <c r="B198" s="14" t="s">
        <v>390</v>
      </c>
      <c r="C198" s="14">
        <v>1</v>
      </c>
      <c r="D198" s="14">
        <v>0</v>
      </c>
      <c r="E198" s="17">
        <v>501579</v>
      </c>
      <c r="F198" s="17">
        <v>0</v>
      </c>
      <c r="G198" s="17">
        <v>223843</v>
      </c>
      <c r="H198" s="17">
        <v>0</v>
      </c>
      <c r="I198" s="17">
        <v>24179</v>
      </c>
      <c r="J198" s="17">
        <v>21195</v>
      </c>
      <c r="K198" s="17">
        <v>0</v>
      </c>
      <c r="L198" s="17">
        <v>0</v>
      </c>
      <c r="M198" s="17">
        <v>0</v>
      </c>
      <c r="N198" s="17">
        <v>0</v>
      </c>
      <c r="O198" s="17">
        <v>0</v>
      </c>
      <c r="P198" s="17">
        <v>91951</v>
      </c>
      <c r="Q198" s="17">
        <v>0</v>
      </c>
      <c r="R198" s="17">
        <v>0</v>
      </c>
      <c r="S198" s="17">
        <v>1708</v>
      </c>
      <c r="T198" s="17">
        <v>713</v>
      </c>
      <c r="U198" s="17">
        <v>6582</v>
      </c>
      <c r="V198" s="17">
        <v>0</v>
      </c>
      <c r="W198" s="17">
        <v>0</v>
      </c>
      <c r="X198" s="17">
        <v>0</v>
      </c>
      <c r="Y198" s="17">
        <v>0</v>
      </c>
      <c r="Z198" s="17">
        <v>0</v>
      </c>
      <c r="AA198" s="17">
        <v>871750</v>
      </c>
    </row>
    <row r="199" spans="1:27" x14ac:dyDescent="0.3">
      <c r="A199" s="15" t="s">
        <v>391</v>
      </c>
      <c r="B199" s="14" t="s">
        <v>392</v>
      </c>
      <c r="C199" s="14">
        <v>1</v>
      </c>
      <c r="D199" s="14">
        <v>0</v>
      </c>
      <c r="E199" s="17">
        <v>345314</v>
      </c>
      <c r="F199" s="17">
        <v>0</v>
      </c>
      <c r="G199" s="17">
        <v>180008</v>
      </c>
      <c r="H199" s="17">
        <v>0</v>
      </c>
      <c r="I199" s="17">
        <v>31483</v>
      </c>
      <c r="J199" s="17">
        <v>59155</v>
      </c>
      <c r="K199" s="17">
        <v>0</v>
      </c>
      <c r="L199" s="17">
        <v>0</v>
      </c>
      <c r="M199" s="17">
        <v>0</v>
      </c>
      <c r="N199" s="17">
        <v>0</v>
      </c>
      <c r="O199" s="17">
        <v>0</v>
      </c>
      <c r="P199" s="17">
        <v>33157</v>
      </c>
      <c r="Q199" s="17">
        <v>0</v>
      </c>
      <c r="R199" s="17">
        <v>0</v>
      </c>
      <c r="S199" s="17">
        <v>1094</v>
      </c>
      <c r="T199" s="17">
        <v>456</v>
      </c>
      <c r="U199" s="17">
        <v>4427</v>
      </c>
      <c r="V199" s="17">
        <v>0</v>
      </c>
      <c r="W199" s="17">
        <v>0</v>
      </c>
      <c r="X199" s="17">
        <v>18900</v>
      </c>
      <c r="Y199" s="17">
        <v>0</v>
      </c>
      <c r="Z199" s="17">
        <v>0</v>
      </c>
      <c r="AA199" s="17">
        <v>673994</v>
      </c>
    </row>
    <row r="200" spans="1:27" x14ac:dyDescent="0.3">
      <c r="A200" s="15" t="s">
        <v>393</v>
      </c>
      <c r="B200" s="14" t="s">
        <v>394</v>
      </c>
      <c r="C200" s="14">
        <v>1</v>
      </c>
      <c r="D200" s="14">
        <v>0</v>
      </c>
      <c r="E200" s="17">
        <v>278639</v>
      </c>
      <c r="F200" s="17">
        <v>0</v>
      </c>
      <c r="G200" s="17">
        <v>202087</v>
      </c>
      <c r="H200" s="17">
        <v>0</v>
      </c>
      <c r="I200" s="17">
        <v>8523</v>
      </c>
      <c r="J200" s="17">
        <v>7941</v>
      </c>
      <c r="K200" s="17">
        <v>0</v>
      </c>
      <c r="L200" s="17">
        <v>0</v>
      </c>
      <c r="M200" s="17">
        <v>0</v>
      </c>
      <c r="N200" s="17">
        <v>0</v>
      </c>
      <c r="O200" s="17">
        <v>0</v>
      </c>
      <c r="P200" s="17">
        <v>71419</v>
      </c>
      <c r="Q200" s="17">
        <v>0</v>
      </c>
      <c r="R200" s="17">
        <v>0</v>
      </c>
      <c r="S200" s="17">
        <v>989</v>
      </c>
      <c r="T200" s="17">
        <v>413</v>
      </c>
      <c r="U200" s="17">
        <v>3379</v>
      </c>
      <c r="V200" s="17">
        <v>0</v>
      </c>
      <c r="W200" s="17">
        <v>0</v>
      </c>
      <c r="X200" s="17">
        <v>0</v>
      </c>
      <c r="Y200" s="17">
        <v>0</v>
      </c>
      <c r="Z200" s="17">
        <v>0</v>
      </c>
      <c r="AA200" s="17">
        <v>573390</v>
      </c>
    </row>
    <row r="201" spans="1:27" x14ac:dyDescent="0.3">
      <c r="A201" s="15" t="s">
        <v>395</v>
      </c>
      <c r="B201" s="14" t="s">
        <v>396</v>
      </c>
      <c r="C201" s="14">
        <v>1</v>
      </c>
      <c r="D201" s="14">
        <v>0</v>
      </c>
      <c r="E201" s="17">
        <v>906707</v>
      </c>
      <c r="F201" s="17">
        <v>0</v>
      </c>
      <c r="G201" s="17">
        <v>207132</v>
      </c>
      <c r="H201" s="17">
        <v>0</v>
      </c>
      <c r="I201" s="17">
        <v>81264</v>
      </c>
      <c r="J201" s="17">
        <v>115523</v>
      </c>
      <c r="K201" s="17">
        <v>0</v>
      </c>
      <c r="L201" s="17">
        <v>0</v>
      </c>
      <c r="M201" s="17">
        <v>0</v>
      </c>
      <c r="N201" s="17">
        <v>0</v>
      </c>
      <c r="O201" s="17">
        <v>0</v>
      </c>
      <c r="P201" s="17">
        <v>157138</v>
      </c>
      <c r="Q201" s="17">
        <v>0</v>
      </c>
      <c r="R201" s="17">
        <v>0</v>
      </c>
      <c r="S201" s="17">
        <v>2007</v>
      </c>
      <c r="T201" s="17">
        <v>838</v>
      </c>
      <c r="U201" s="17">
        <v>6641</v>
      </c>
      <c r="V201" s="17">
        <v>0</v>
      </c>
      <c r="W201" s="17">
        <v>0</v>
      </c>
      <c r="X201" s="17">
        <v>0</v>
      </c>
      <c r="Y201" s="17">
        <v>0</v>
      </c>
      <c r="Z201" s="17">
        <v>0</v>
      </c>
      <c r="AA201" s="17">
        <v>1477250</v>
      </c>
    </row>
    <row r="202" spans="1:27" x14ac:dyDescent="0.3">
      <c r="A202" s="15" t="s">
        <v>397</v>
      </c>
      <c r="B202" s="14" t="s">
        <v>398</v>
      </c>
      <c r="C202" s="14">
        <v>1</v>
      </c>
      <c r="D202" s="14">
        <v>0</v>
      </c>
      <c r="E202" s="17">
        <v>7996069</v>
      </c>
      <c r="F202" s="17">
        <v>0</v>
      </c>
      <c r="G202" s="17">
        <v>0</v>
      </c>
      <c r="H202" s="17">
        <v>0</v>
      </c>
      <c r="I202" s="17">
        <v>1356094</v>
      </c>
      <c r="J202" s="17">
        <v>1355557</v>
      </c>
      <c r="K202" s="17">
        <v>0</v>
      </c>
      <c r="L202" s="17">
        <v>0</v>
      </c>
      <c r="M202" s="17">
        <v>0</v>
      </c>
      <c r="N202" s="17">
        <v>0</v>
      </c>
      <c r="O202" s="17">
        <v>0</v>
      </c>
      <c r="P202" s="17">
        <v>1200723</v>
      </c>
      <c r="Q202" s="17">
        <v>45497</v>
      </c>
      <c r="R202" s="17">
        <v>46124</v>
      </c>
      <c r="S202" s="17">
        <v>9617</v>
      </c>
      <c r="T202" s="17">
        <v>4013</v>
      </c>
      <c r="U202" s="17">
        <v>36872</v>
      </c>
      <c r="V202" s="17">
        <v>12149</v>
      </c>
      <c r="W202" s="17">
        <v>0</v>
      </c>
      <c r="X202" s="17">
        <v>87204</v>
      </c>
      <c r="Y202" s="17">
        <v>0</v>
      </c>
      <c r="Z202" s="17">
        <v>0</v>
      </c>
      <c r="AA202" s="17">
        <v>12149919</v>
      </c>
    </row>
    <row r="203" spans="1:27" x14ac:dyDescent="0.3">
      <c r="A203" s="15" t="s">
        <v>399</v>
      </c>
      <c r="B203" s="14" t="s">
        <v>400</v>
      </c>
      <c r="C203" s="14">
        <v>1</v>
      </c>
      <c r="D203" s="14">
        <v>0</v>
      </c>
      <c r="E203" s="17">
        <v>7799439</v>
      </c>
      <c r="F203" s="17">
        <v>0</v>
      </c>
      <c r="G203" s="17">
        <v>0</v>
      </c>
      <c r="H203" s="17">
        <v>0</v>
      </c>
      <c r="I203" s="17">
        <v>895597</v>
      </c>
      <c r="J203" s="17">
        <v>761155</v>
      </c>
      <c r="K203" s="17">
        <v>0</v>
      </c>
      <c r="L203" s="17">
        <v>0</v>
      </c>
      <c r="M203" s="17">
        <v>0</v>
      </c>
      <c r="N203" s="17">
        <v>0</v>
      </c>
      <c r="O203" s="17">
        <v>0</v>
      </c>
      <c r="P203" s="17">
        <v>1353259</v>
      </c>
      <c r="Q203" s="17">
        <v>231429</v>
      </c>
      <c r="R203" s="17">
        <v>115161</v>
      </c>
      <c r="S203" s="17">
        <v>13197</v>
      </c>
      <c r="T203" s="17">
        <v>5506</v>
      </c>
      <c r="U203" s="17">
        <v>51202</v>
      </c>
      <c r="V203" s="17">
        <v>16310</v>
      </c>
      <c r="W203" s="17">
        <v>0</v>
      </c>
      <c r="X203" s="17">
        <v>253566</v>
      </c>
      <c r="Y203" s="17">
        <v>0</v>
      </c>
      <c r="Z203" s="17">
        <v>0</v>
      </c>
      <c r="AA203" s="17">
        <v>11495821</v>
      </c>
    </row>
    <row r="204" spans="1:27" x14ac:dyDescent="0.3">
      <c r="A204" s="15" t="s">
        <v>401</v>
      </c>
      <c r="B204" s="14" t="s">
        <v>402</v>
      </c>
      <c r="C204" s="14">
        <v>1</v>
      </c>
      <c r="D204" s="14">
        <v>0</v>
      </c>
      <c r="E204" s="17">
        <v>11296452</v>
      </c>
      <c r="F204" s="17">
        <v>0</v>
      </c>
      <c r="G204" s="17">
        <v>0</v>
      </c>
      <c r="H204" s="17">
        <v>48794</v>
      </c>
      <c r="I204" s="17">
        <v>1274695</v>
      </c>
      <c r="J204" s="17">
        <v>1967294</v>
      </c>
      <c r="K204" s="17">
        <v>0</v>
      </c>
      <c r="L204" s="17">
        <v>0</v>
      </c>
      <c r="M204" s="17">
        <v>0</v>
      </c>
      <c r="N204" s="17">
        <v>0</v>
      </c>
      <c r="O204" s="17">
        <v>0</v>
      </c>
      <c r="P204" s="17">
        <v>1878316</v>
      </c>
      <c r="Q204" s="17">
        <v>436951</v>
      </c>
      <c r="R204" s="17">
        <v>116838</v>
      </c>
      <c r="S204" s="17">
        <v>16718</v>
      </c>
      <c r="T204" s="17">
        <v>6975</v>
      </c>
      <c r="U204" s="17">
        <v>63376</v>
      </c>
      <c r="V204" s="17">
        <v>22308</v>
      </c>
      <c r="W204" s="17">
        <v>0</v>
      </c>
      <c r="X204" s="17">
        <v>245144</v>
      </c>
      <c r="Y204" s="17">
        <v>0</v>
      </c>
      <c r="Z204" s="17">
        <v>0</v>
      </c>
      <c r="AA204" s="17">
        <v>17373861</v>
      </c>
    </row>
    <row r="205" spans="1:27" x14ac:dyDescent="0.3">
      <c r="A205" s="15" t="s">
        <v>403</v>
      </c>
      <c r="B205" s="14" t="s">
        <v>404</v>
      </c>
      <c r="C205" s="14">
        <v>1</v>
      </c>
      <c r="D205" s="14">
        <v>0</v>
      </c>
      <c r="E205" s="17">
        <v>12045823</v>
      </c>
      <c r="F205" s="17">
        <v>0</v>
      </c>
      <c r="G205" s="17">
        <v>0</v>
      </c>
      <c r="H205" s="17">
        <v>0</v>
      </c>
      <c r="I205" s="17">
        <v>1086875</v>
      </c>
      <c r="J205" s="17">
        <v>567662</v>
      </c>
      <c r="K205" s="17">
        <v>0</v>
      </c>
      <c r="L205" s="17">
        <v>0</v>
      </c>
      <c r="M205" s="17">
        <v>0</v>
      </c>
      <c r="N205" s="17">
        <v>0</v>
      </c>
      <c r="O205" s="17">
        <v>0</v>
      </c>
      <c r="P205" s="17">
        <v>1398849</v>
      </c>
      <c r="Q205" s="17">
        <v>170735</v>
      </c>
      <c r="R205" s="17">
        <v>109289</v>
      </c>
      <c r="S205" s="17">
        <v>16718</v>
      </c>
      <c r="T205" s="17">
        <v>6975</v>
      </c>
      <c r="U205" s="17">
        <v>58600</v>
      </c>
      <c r="V205" s="17">
        <v>22605</v>
      </c>
      <c r="W205" s="17">
        <v>0</v>
      </c>
      <c r="X205" s="17">
        <v>152881</v>
      </c>
      <c r="Y205" s="17">
        <v>3453</v>
      </c>
      <c r="Z205" s="17">
        <v>0</v>
      </c>
      <c r="AA205" s="17">
        <v>15640465</v>
      </c>
    </row>
    <row r="206" spans="1:27" x14ac:dyDescent="0.3">
      <c r="A206" s="15" t="s">
        <v>405</v>
      </c>
      <c r="B206" s="14" t="s">
        <v>406</v>
      </c>
      <c r="C206" s="14">
        <v>1</v>
      </c>
      <c r="D206" s="14">
        <v>0</v>
      </c>
      <c r="E206" s="17">
        <v>10778555</v>
      </c>
      <c r="F206" s="17">
        <v>0</v>
      </c>
      <c r="G206" s="17">
        <v>0</v>
      </c>
      <c r="H206" s="17">
        <v>6569</v>
      </c>
      <c r="I206" s="17">
        <v>892995</v>
      </c>
      <c r="J206" s="17">
        <v>1293046</v>
      </c>
      <c r="K206" s="17">
        <v>44401</v>
      </c>
      <c r="L206" s="17">
        <v>0</v>
      </c>
      <c r="M206" s="17">
        <v>0</v>
      </c>
      <c r="N206" s="17">
        <v>0</v>
      </c>
      <c r="O206" s="17">
        <v>0</v>
      </c>
      <c r="P206" s="17">
        <v>782798</v>
      </c>
      <c r="Q206" s="17">
        <v>26618</v>
      </c>
      <c r="R206" s="17">
        <v>48587</v>
      </c>
      <c r="S206" s="17">
        <v>12628</v>
      </c>
      <c r="T206" s="17">
        <v>5269</v>
      </c>
      <c r="U206" s="17">
        <v>45202</v>
      </c>
      <c r="V206" s="17">
        <v>15688</v>
      </c>
      <c r="W206" s="17">
        <v>0</v>
      </c>
      <c r="X206" s="17">
        <v>234586</v>
      </c>
      <c r="Y206" s="17">
        <v>0</v>
      </c>
      <c r="Z206" s="17">
        <v>0</v>
      </c>
      <c r="AA206" s="17">
        <v>14186942</v>
      </c>
    </row>
    <row r="207" spans="1:27" x14ac:dyDescent="0.3">
      <c r="A207" s="15" t="s">
        <v>407</v>
      </c>
      <c r="B207" s="14" t="s">
        <v>408</v>
      </c>
      <c r="C207" s="14">
        <v>1</v>
      </c>
      <c r="D207" s="14">
        <v>0</v>
      </c>
      <c r="E207" s="17">
        <v>5209838</v>
      </c>
      <c r="F207" s="17">
        <v>0</v>
      </c>
      <c r="G207" s="17">
        <v>0</v>
      </c>
      <c r="H207" s="17">
        <v>0</v>
      </c>
      <c r="I207" s="17">
        <v>933530</v>
      </c>
      <c r="J207" s="17">
        <v>171021</v>
      </c>
      <c r="K207" s="17">
        <v>0</v>
      </c>
      <c r="L207" s="17">
        <v>0</v>
      </c>
      <c r="M207" s="17">
        <v>0</v>
      </c>
      <c r="N207" s="17">
        <v>0</v>
      </c>
      <c r="O207" s="17">
        <v>0</v>
      </c>
      <c r="P207" s="17">
        <v>708583</v>
      </c>
      <c r="Q207" s="17">
        <v>104443</v>
      </c>
      <c r="R207" s="17">
        <v>41342</v>
      </c>
      <c r="S207" s="17">
        <v>7640</v>
      </c>
      <c r="T207" s="17">
        <v>3188</v>
      </c>
      <c r="U207" s="17">
        <v>29125</v>
      </c>
      <c r="V207" s="17">
        <v>6677</v>
      </c>
      <c r="W207" s="17">
        <v>0</v>
      </c>
      <c r="X207" s="17">
        <v>149078</v>
      </c>
      <c r="Y207" s="17">
        <v>0</v>
      </c>
      <c r="Z207" s="17">
        <v>0</v>
      </c>
      <c r="AA207" s="17">
        <v>7364465</v>
      </c>
    </row>
    <row r="208" spans="1:27" x14ac:dyDescent="0.3">
      <c r="A208" s="15" t="s">
        <v>409</v>
      </c>
      <c r="B208" s="14" t="s">
        <v>410</v>
      </c>
      <c r="C208" s="14">
        <v>1</v>
      </c>
      <c r="D208" s="14">
        <v>0</v>
      </c>
      <c r="E208" s="17">
        <v>2620571</v>
      </c>
      <c r="F208" s="17">
        <v>0</v>
      </c>
      <c r="G208" s="17">
        <v>0</v>
      </c>
      <c r="H208" s="17">
        <v>0</v>
      </c>
      <c r="I208" s="17">
        <v>394465</v>
      </c>
      <c r="J208" s="17">
        <v>391634</v>
      </c>
      <c r="K208" s="17">
        <v>0</v>
      </c>
      <c r="L208" s="17">
        <v>0</v>
      </c>
      <c r="M208" s="17">
        <v>0</v>
      </c>
      <c r="N208" s="17">
        <v>0</v>
      </c>
      <c r="O208" s="17">
        <v>0</v>
      </c>
      <c r="P208" s="17">
        <v>501790</v>
      </c>
      <c r="Q208" s="17">
        <v>15008</v>
      </c>
      <c r="R208" s="17">
        <v>0</v>
      </c>
      <c r="S208" s="17">
        <v>2771</v>
      </c>
      <c r="T208" s="17">
        <v>1156</v>
      </c>
      <c r="U208" s="17">
        <v>9437</v>
      </c>
      <c r="V208" s="17">
        <v>2964</v>
      </c>
      <c r="W208" s="17">
        <v>0</v>
      </c>
      <c r="X208" s="17">
        <v>0</v>
      </c>
      <c r="Y208" s="17">
        <v>0</v>
      </c>
      <c r="Z208" s="17">
        <v>0</v>
      </c>
      <c r="AA208" s="17">
        <v>3939796</v>
      </c>
    </row>
    <row r="209" spans="1:27" x14ac:dyDescent="0.3">
      <c r="A209" s="15" t="s">
        <v>411</v>
      </c>
      <c r="B209" s="14" t="s">
        <v>412</v>
      </c>
      <c r="C209" s="14">
        <v>1</v>
      </c>
      <c r="D209" s="14">
        <v>0</v>
      </c>
      <c r="E209" s="17">
        <v>643243</v>
      </c>
      <c r="F209" s="17">
        <v>0</v>
      </c>
      <c r="G209" s="17">
        <v>271313</v>
      </c>
      <c r="H209" s="17">
        <v>213</v>
      </c>
      <c r="I209" s="17">
        <v>42257</v>
      </c>
      <c r="J209" s="17">
        <v>20271</v>
      </c>
      <c r="K209" s="17">
        <v>0</v>
      </c>
      <c r="L209" s="17">
        <v>0</v>
      </c>
      <c r="M209" s="17">
        <v>0</v>
      </c>
      <c r="N209" s="17">
        <v>0</v>
      </c>
      <c r="O209" s="17">
        <v>0</v>
      </c>
      <c r="P209" s="17">
        <v>164752</v>
      </c>
      <c r="Q209" s="17">
        <v>0</v>
      </c>
      <c r="R209" s="17">
        <v>0</v>
      </c>
      <c r="S209" s="17">
        <v>3655</v>
      </c>
      <c r="T209" s="17">
        <v>1525</v>
      </c>
      <c r="U209" s="17">
        <v>12116</v>
      </c>
      <c r="V209" s="17">
        <v>0</v>
      </c>
      <c r="W209" s="17">
        <v>0</v>
      </c>
      <c r="X209" s="17">
        <v>0</v>
      </c>
      <c r="Y209" s="17">
        <v>2008</v>
      </c>
      <c r="Z209" s="17">
        <v>0</v>
      </c>
      <c r="AA209" s="17">
        <v>1161353</v>
      </c>
    </row>
    <row r="210" spans="1:27" x14ac:dyDescent="0.3">
      <c r="A210" s="15" t="s">
        <v>413</v>
      </c>
      <c r="B210" s="14" t="s">
        <v>414</v>
      </c>
      <c r="C210" s="14">
        <v>1</v>
      </c>
      <c r="D210" s="14">
        <v>0</v>
      </c>
      <c r="E210" s="17">
        <v>14279315</v>
      </c>
      <c r="F210" s="17">
        <v>0</v>
      </c>
      <c r="G210" s="17">
        <v>0</v>
      </c>
      <c r="H210" s="17">
        <v>0</v>
      </c>
      <c r="I210" s="17">
        <v>1423646</v>
      </c>
      <c r="J210" s="17">
        <v>3233201</v>
      </c>
      <c r="K210" s="17">
        <v>27405</v>
      </c>
      <c r="L210" s="17">
        <v>0</v>
      </c>
      <c r="M210" s="17">
        <v>0</v>
      </c>
      <c r="N210" s="17">
        <v>0</v>
      </c>
      <c r="O210" s="17">
        <v>0</v>
      </c>
      <c r="P210" s="17">
        <v>1832342</v>
      </c>
      <c r="Q210" s="17">
        <v>197027</v>
      </c>
      <c r="R210" s="17">
        <v>74070</v>
      </c>
      <c r="S210" s="17">
        <v>15924</v>
      </c>
      <c r="T210" s="17">
        <v>6644</v>
      </c>
      <c r="U210" s="17">
        <v>61512</v>
      </c>
      <c r="V210" s="17">
        <v>21197</v>
      </c>
      <c r="W210" s="17">
        <v>0</v>
      </c>
      <c r="X210" s="17">
        <v>189864</v>
      </c>
      <c r="Y210" s="17">
        <v>0</v>
      </c>
      <c r="Z210" s="17">
        <v>0</v>
      </c>
      <c r="AA210" s="17">
        <v>21362147</v>
      </c>
    </row>
    <row r="211" spans="1:27" x14ac:dyDescent="0.3">
      <c r="A211" s="15" t="s">
        <v>415</v>
      </c>
      <c r="B211" s="14" t="s">
        <v>416</v>
      </c>
      <c r="C211" s="14">
        <v>1</v>
      </c>
      <c r="D211" s="14">
        <v>1</v>
      </c>
      <c r="E211" s="17">
        <v>24340999</v>
      </c>
      <c r="F211" s="17">
        <v>0</v>
      </c>
      <c r="G211" s="17">
        <v>0</v>
      </c>
      <c r="H211" s="17">
        <v>0</v>
      </c>
      <c r="I211" s="17">
        <v>1715461</v>
      </c>
      <c r="J211" s="17">
        <v>8379019</v>
      </c>
      <c r="K211" s="17">
        <v>1</v>
      </c>
      <c r="L211" s="17">
        <v>2223382</v>
      </c>
      <c r="M211" s="17">
        <v>0</v>
      </c>
      <c r="N211" s="17">
        <v>0</v>
      </c>
      <c r="O211" s="17">
        <v>0</v>
      </c>
      <c r="P211" s="17">
        <v>3705919</v>
      </c>
      <c r="Q211" s="17">
        <v>685899</v>
      </c>
      <c r="R211" s="17">
        <v>364693</v>
      </c>
      <c r="S211" s="17">
        <v>32402</v>
      </c>
      <c r="T211" s="17">
        <v>13519</v>
      </c>
      <c r="U211" s="17">
        <v>126228</v>
      </c>
      <c r="V211" s="17">
        <v>46481</v>
      </c>
      <c r="W211" s="17">
        <v>0</v>
      </c>
      <c r="X211" s="17">
        <v>1372241</v>
      </c>
      <c r="Y211" s="17">
        <v>0</v>
      </c>
      <c r="Z211" s="17">
        <v>0</v>
      </c>
      <c r="AA211" s="17">
        <v>43006244</v>
      </c>
    </row>
    <row r="212" spans="1:27" x14ac:dyDescent="0.3">
      <c r="A212" s="15" t="s">
        <v>417</v>
      </c>
      <c r="B212" s="14" t="s">
        <v>418</v>
      </c>
      <c r="C212" s="14">
        <v>1</v>
      </c>
      <c r="D212" s="14">
        <v>0</v>
      </c>
      <c r="E212" s="17">
        <v>20137481</v>
      </c>
      <c r="F212" s="17">
        <v>0</v>
      </c>
      <c r="G212" s="17">
        <v>0</v>
      </c>
      <c r="H212" s="17">
        <v>15771</v>
      </c>
      <c r="I212" s="17">
        <v>2578835</v>
      </c>
      <c r="J212" s="17">
        <v>3871443</v>
      </c>
      <c r="K212" s="17">
        <v>181614</v>
      </c>
      <c r="L212" s="17">
        <v>0</v>
      </c>
      <c r="M212" s="17">
        <v>0</v>
      </c>
      <c r="N212" s="17">
        <v>0</v>
      </c>
      <c r="O212" s="17">
        <v>0</v>
      </c>
      <c r="P212" s="17">
        <v>1795980</v>
      </c>
      <c r="Q212" s="17">
        <v>528580</v>
      </c>
      <c r="R212" s="17">
        <v>36865</v>
      </c>
      <c r="S212" s="17">
        <v>27039</v>
      </c>
      <c r="T212" s="17">
        <v>11281</v>
      </c>
      <c r="U212" s="17">
        <v>106831</v>
      </c>
      <c r="V212" s="17">
        <v>34857</v>
      </c>
      <c r="W212" s="17">
        <v>0</v>
      </c>
      <c r="X212" s="17">
        <v>285307</v>
      </c>
      <c r="Y212" s="17">
        <v>0</v>
      </c>
      <c r="Z212" s="17">
        <v>0</v>
      </c>
      <c r="AA212" s="17">
        <v>29611884</v>
      </c>
    </row>
    <row r="213" spans="1:27" x14ac:dyDescent="0.3">
      <c r="A213" s="15" t="s">
        <v>419</v>
      </c>
      <c r="B213" s="14" t="s">
        <v>420</v>
      </c>
      <c r="C213" s="14">
        <v>1</v>
      </c>
      <c r="D213" s="14">
        <v>0</v>
      </c>
      <c r="E213" s="17">
        <v>3796312</v>
      </c>
      <c r="F213" s="17">
        <v>0</v>
      </c>
      <c r="G213" s="17">
        <v>0</v>
      </c>
      <c r="H213" s="17">
        <v>0</v>
      </c>
      <c r="I213" s="17">
        <v>544502</v>
      </c>
      <c r="J213" s="17">
        <v>442279</v>
      </c>
      <c r="K213" s="17">
        <v>28449</v>
      </c>
      <c r="L213" s="17">
        <v>0</v>
      </c>
      <c r="M213" s="17">
        <v>0</v>
      </c>
      <c r="N213" s="17">
        <v>0</v>
      </c>
      <c r="O213" s="17">
        <v>0</v>
      </c>
      <c r="P213" s="17">
        <v>329729</v>
      </c>
      <c r="Q213" s="17">
        <v>39630</v>
      </c>
      <c r="R213" s="17">
        <v>0</v>
      </c>
      <c r="S213" s="17">
        <v>7220</v>
      </c>
      <c r="T213" s="17">
        <v>3013</v>
      </c>
      <c r="U213" s="17">
        <v>27319</v>
      </c>
      <c r="V213" s="17">
        <v>3907</v>
      </c>
      <c r="W213" s="17">
        <v>0</v>
      </c>
      <c r="X213" s="17">
        <v>48735</v>
      </c>
      <c r="Y213" s="17">
        <v>1320</v>
      </c>
      <c r="Z213" s="17">
        <v>0</v>
      </c>
      <c r="AA213" s="17">
        <v>5272415</v>
      </c>
    </row>
    <row r="214" spans="1:27" x14ac:dyDescent="0.3">
      <c r="A214" s="15" t="s">
        <v>421</v>
      </c>
      <c r="B214" s="14" t="s">
        <v>422</v>
      </c>
      <c r="C214" s="14">
        <v>1</v>
      </c>
      <c r="D214" s="14">
        <v>0</v>
      </c>
      <c r="E214" s="17">
        <v>42954723</v>
      </c>
      <c r="F214" s="17">
        <v>0</v>
      </c>
      <c r="G214" s="17">
        <v>0</v>
      </c>
      <c r="H214" s="17">
        <v>14456</v>
      </c>
      <c r="I214" s="17">
        <v>6071483</v>
      </c>
      <c r="J214" s="17">
        <v>6710281</v>
      </c>
      <c r="K214" s="17">
        <v>0</v>
      </c>
      <c r="L214" s="17">
        <v>0</v>
      </c>
      <c r="M214" s="17">
        <v>0</v>
      </c>
      <c r="N214" s="17">
        <v>0</v>
      </c>
      <c r="O214" s="17">
        <v>0</v>
      </c>
      <c r="P214" s="17">
        <v>4473292</v>
      </c>
      <c r="Q214" s="17">
        <v>1126405</v>
      </c>
      <c r="R214" s="17">
        <v>0</v>
      </c>
      <c r="S214" s="17">
        <v>52954</v>
      </c>
      <c r="T214" s="17">
        <v>22094</v>
      </c>
      <c r="U214" s="17">
        <v>206729</v>
      </c>
      <c r="V214" s="17">
        <v>74426</v>
      </c>
      <c r="W214" s="17">
        <v>0</v>
      </c>
      <c r="X214" s="17">
        <v>915415</v>
      </c>
      <c r="Y214" s="17">
        <v>0</v>
      </c>
      <c r="Z214" s="17">
        <v>0</v>
      </c>
      <c r="AA214" s="17">
        <v>62622258</v>
      </c>
    </row>
    <row r="215" spans="1:27" x14ac:dyDescent="0.3">
      <c r="A215" s="15" t="s">
        <v>423</v>
      </c>
      <c r="B215" s="14" t="s">
        <v>424</v>
      </c>
      <c r="C215" s="14">
        <v>1</v>
      </c>
      <c r="D215" s="14">
        <v>0</v>
      </c>
      <c r="E215" s="17">
        <v>11085184</v>
      </c>
      <c r="F215" s="17">
        <v>0</v>
      </c>
      <c r="G215" s="17">
        <v>0</v>
      </c>
      <c r="H215" s="17">
        <v>31800</v>
      </c>
      <c r="I215" s="17">
        <v>1402837</v>
      </c>
      <c r="J215" s="17">
        <v>1499381</v>
      </c>
      <c r="K215" s="17">
        <v>0</v>
      </c>
      <c r="L215" s="17">
        <v>0</v>
      </c>
      <c r="M215" s="17">
        <v>0</v>
      </c>
      <c r="N215" s="17">
        <v>0</v>
      </c>
      <c r="O215" s="17">
        <v>0</v>
      </c>
      <c r="P215" s="17">
        <v>1472307</v>
      </c>
      <c r="Q215" s="17">
        <v>290234</v>
      </c>
      <c r="R215" s="17">
        <v>0</v>
      </c>
      <c r="S215" s="17">
        <v>20178</v>
      </c>
      <c r="T215" s="17">
        <v>8419</v>
      </c>
      <c r="U215" s="17">
        <v>81317</v>
      </c>
      <c r="V215" s="17">
        <v>23046</v>
      </c>
      <c r="W215" s="17">
        <v>0</v>
      </c>
      <c r="X215" s="17">
        <v>224186</v>
      </c>
      <c r="Y215" s="17">
        <v>0</v>
      </c>
      <c r="Z215" s="17">
        <v>0</v>
      </c>
      <c r="AA215" s="17">
        <v>16138889</v>
      </c>
    </row>
    <row r="216" spans="1:27" x14ac:dyDescent="0.3">
      <c r="A216" s="15" t="s">
        <v>425</v>
      </c>
      <c r="B216" s="14" t="s">
        <v>426</v>
      </c>
      <c r="C216" s="14">
        <v>1</v>
      </c>
      <c r="D216" s="14">
        <v>0</v>
      </c>
      <c r="E216" s="17">
        <v>6967102</v>
      </c>
      <c r="F216" s="17">
        <v>0</v>
      </c>
      <c r="G216" s="17">
        <v>0</v>
      </c>
      <c r="H216" s="17">
        <v>0</v>
      </c>
      <c r="I216" s="17">
        <v>758813</v>
      </c>
      <c r="J216" s="17">
        <v>1335496</v>
      </c>
      <c r="K216" s="17">
        <v>168459</v>
      </c>
      <c r="L216" s="17">
        <v>0</v>
      </c>
      <c r="M216" s="17">
        <v>0</v>
      </c>
      <c r="N216" s="17">
        <v>0</v>
      </c>
      <c r="O216" s="17">
        <v>0</v>
      </c>
      <c r="P216" s="17">
        <v>585420</v>
      </c>
      <c r="Q216" s="17">
        <v>124784</v>
      </c>
      <c r="R216" s="17">
        <v>0</v>
      </c>
      <c r="S216" s="17">
        <v>12448</v>
      </c>
      <c r="T216" s="17">
        <v>5194</v>
      </c>
      <c r="U216" s="17">
        <v>47590</v>
      </c>
      <c r="V216" s="17">
        <v>6455</v>
      </c>
      <c r="W216" s="17">
        <v>0</v>
      </c>
      <c r="X216" s="17">
        <v>469760</v>
      </c>
      <c r="Y216" s="17">
        <v>0</v>
      </c>
      <c r="Z216" s="17">
        <v>0</v>
      </c>
      <c r="AA216" s="17">
        <v>10481521</v>
      </c>
    </row>
    <row r="217" spans="1:27" x14ac:dyDescent="0.3">
      <c r="A217" s="15" t="s">
        <v>427</v>
      </c>
      <c r="B217" s="14" t="s">
        <v>428</v>
      </c>
      <c r="C217" s="14">
        <v>1</v>
      </c>
      <c r="D217" s="14">
        <v>0</v>
      </c>
      <c r="E217" s="17">
        <v>3574064</v>
      </c>
      <c r="F217" s="17">
        <v>0</v>
      </c>
      <c r="G217" s="17">
        <v>0</v>
      </c>
      <c r="H217" s="17">
        <v>6360</v>
      </c>
      <c r="I217" s="17">
        <v>479349</v>
      </c>
      <c r="J217" s="17">
        <v>728389</v>
      </c>
      <c r="K217" s="17">
        <v>142396</v>
      </c>
      <c r="L217" s="17">
        <v>0</v>
      </c>
      <c r="M217" s="17">
        <v>0</v>
      </c>
      <c r="N217" s="17">
        <v>0</v>
      </c>
      <c r="O217" s="17">
        <v>0</v>
      </c>
      <c r="P217" s="17">
        <v>462771</v>
      </c>
      <c r="Q217" s="17">
        <v>38606</v>
      </c>
      <c r="R217" s="17">
        <v>241130</v>
      </c>
      <c r="S217" s="17">
        <v>7355</v>
      </c>
      <c r="T217" s="17">
        <v>3069</v>
      </c>
      <c r="U217" s="17">
        <v>28426</v>
      </c>
      <c r="V217" s="17">
        <v>5323</v>
      </c>
      <c r="W217" s="17">
        <v>0</v>
      </c>
      <c r="X217" s="17">
        <v>107310</v>
      </c>
      <c r="Y217" s="17">
        <v>3277</v>
      </c>
      <c r="Z217" s="17">
        <v>0</v>
      </c>
      <c r="AA217" s="17">
        <v>5827825</v>
      </c>
    </row>
    <row r="218" spans="1:27" x14ac:dyDescent="0.3">
      <c r="A218" s="15" t="s">
        <v>429</v>
      </c>
      <c r="B218" s="14" t="s">
        <v>430</v>
      </c>
      <c r="C218" s="14">
        <v>1</v>
      </c>
      <c r="D218" s="14">
        <v>0</v>
      </c>
      <c r="E218" s="17">
        <v>3060500</v>
      </c>
      <c r="F218" s="17">
        <v>0</v>
      </c>
      <c r="G218" s="17">
        <v>0</v>
      </c>
      <c r="H218" s="17">
        <v>0</v>
      </c>
      <c r="I218" s="17">
        <v>326372</v>
      </c>
      <c r="J218" s="17">
        <v>700818</v>
      </c>
      <c r="K218" s="17">
        <v>0</v>
      </c>
      <c r="L218" s="17">
        <v>0</v>
      </c>
      <c r="M218" s="17">
        <v>0</v>
      </c>
      <c r="N218" s="17">
        <v>0</v>
      </c>
      <c r="O218" s="17">
        <v>0</v>
      </c>
      <c r="P218" s="17">
        <v>340145</v>
      </c>
      <c r="Q218" s="17">
        <v>29975</v>
      </c>
      <c r="R218" s="17">
        <v>0</v>
      </c>
      <c r="S218" s="17">
        <v>5992</v>
      </c>
      <c r="T218" s="17">
        <v>2500</v>
      </c>
      <c r="U218" s="17">
        <v>21145</v>
      </c>
      <c r="V218" s="17">
        <v>4579</v>
      </c>
      <c r="W218" s="17">
        <v>0</v>
      </c>
      <c r="X218" s="17">
        <v>113616</v>
      </c>
      <c r="Y218" s="17">
        <v>0</v>
      </c>
      <c r="Z218" s="17">
        <v>0</v>
      </c>
      <c r="AA218" s="17">
        <v>4605642</v>
      </c>
    </row>
    <row r="219" spans="1:27" x14ac:dyDescent="0.3">
      <c r="A219" s="15" t="s">
        <v>431</v>
      </c>
      <c r="B219" s="14" t="s">
        <v>432</v>
      </c>
      <c r="C219" s="14">
        <v>1</v>
      </c>
      <c r="D219" s="14">
        <v>0</v>
      </c>
      <c r="E219" s="17">
        <v>2764415</v>
      </c>
      <c r="F219" s="17">
        <v>0</v>
      </c>
      <c r="G219" s="17">
        <v>62551</v>
      </c>
      <c r="H219" s="17">
        <v>0</v>
      </c>
      <c r="I219" s="17">
        <v>436307</v>
      </c>
      <c r="J219" s="17">
        <v>400800</v>
      </c>
      <c r="K219" s="17">
        <v>0</v>
      </c>
      <c r="L219" s="17">
        <v>0</v>
      </c>
      <c r="M219" s="17">
        <v>0</v>
      </c>
      <c r="N219" s="17">
        <v>0</v>
      </c>
      <c r="O219" s="17">
        <v>0</v>
      </c>
      <c r="P219" s="17">
        <v>286773</v>
      </c>
      <c r="Q219" s="17">
        <v>31957</v>
      </c>
      <c r="R219" s="17">
        <v>0</v>
      </c>
      <c r="S219" s="17">
        <v>4854</v>
      </c>
      <c r="T219" s="17">
        <v>2025</v>
      </c>
      <c r="U219" s="17">
        <v>18873</v>
      </c>
      <c r="V219" s="17">
        <v>3207</v>
      </c>
      <c r="W219" s="17">
        <v>0</v>
      </c>
      <c r="X219" s="17">
        <v>35649</v>
      </c>
      <c r="Y219" s="17">
        <v>19298</v>
      </c>
      <c r="Z219" s="17">
        <v>0</v>
      </c>
      <c r="AA219" s="17">
        <v>4066709</v>
      </c>
    </row>
    <row r="220" spans="1:27" x14ac:dyDescent="0.3">
      <c r="A220" s="15" t="s">
        <v>433</v>
      </c>
      <c r="B220" s="14" t="s">
        <v>434</v>
      </c>
      <c r="C220" s="14">
        <v>1</v>
      </c>
      <c r="D220" s="14">
        <v>0</v>
      </c>
      <c r="E220" s="17">
        <v>4813954</v>
      </c>
      <c r="F220" s="17">
        <v>0</v>
      </c>
      <c r="G220" s="17">
        <v>0</v>
      </c>
      <c r="H220" s="17">
        <v>6997</v>
      </c>
      <c r="I220" s="17">
        <v>475062</v>
      </c>
      <c r="J220" s="17">
        <v>934844</v>
      </c>
      <c r="K220" s="17">
        <v>0</v>
      </c>
      <c r="L220" s="17">
        <v>0</v>
      </c>
      <c r="M220" s="17">
        <v>0</v>
      </c>
      <c r="N220" s="17">
        <v>0</v>
      </c>
      <c r="O220" s="17">
        <v>0</v>
      </c>
      <c r="P220" s="17">
        <v>395503</v>
      </c>
      <c r="Q220" s="17">
        <v>40315</v>
      </c>
      <c r="R220" s="17">
        <v>0</v>
      </c>
      <c r="S220" s="17">
        <v>7101</v>
      </c>
      <c r="T220" s="17">
        <v>2963</v>
      </c>
      <c r="U220" s="17">
        <v>27552</v>
      </c>
      <c r="V220" s="17">
        <v>6056</v>
      </c>
      <c r="W220" s="17">
        <v>0</v>
      </c>
      <c r="X220" s="17">
        <v>77943</v>
      </c>
      <c r="Y220" s="17">
        <v>0</v>
      </c>
      <c r="Z220" s="17">
        <v>0</v>
      </c>
      <c r="AA220" s="17">
        <v>6788290</v>
      </c>
    </row>
    <row r="221" spans="1:27" x14ac:dyDescent="0.3">
      <c r="A221" s="15" t="s">
        <v>435</v>
      </c>
      <c r="B221" s="14" t="s">
        <v>436</v>
      </c>
      <c r="C221" s="14">
        <v>1</v>
      </c>
      <c r="D221" s="14">
        <v>0</v>
      </c>
      <c r="E221" s="17">
        <v>42289815</v>
      </c>
      <c r="F221" s="17">
        <v>0</v>
      </c>
      <c r="G221" s="17">
        <v>0</v>
      </c>
      <c r="H221" s="17">
        <v>46415</v>
      </c>
      <c r="I221" s="17">
        <v>2515008</v>
      </c>
      <c r="J221" s="17">
        <v>3706986</v>
      </c>
      <c r="K221" s="17">
        <v>131202</v>
      </c>
      <c r="L221" s="17">
        <v>0</v>
      </c>
      <c r="M221" s="17">
        <v>0</v>
      </c>
      <c r="N221" s="17">
        <v>0</v>
      </c>
      <c r="O221" s="17">
        <v>0</v>
      </c>
      <c r="P221" s="17">
        <v>4026615</v>
      </c>
      <c r="Q221" s="17">
        <v>488278</v>
      </c>
      <c r="R221" s="17">
        <v>0</v>
      </c>
      <c r="S221" s="17">
        <v>68024</v>
      </c>
      <c r="T221" s="17">
        <v>28381</v>
      </c>
      <c r="U221" s="17">
        <v>248786</v>
      </c>
      <c r="V221" s="17">
        <v>84397</v>
      </c>
      <c r="W221" s="17">
        <v>0</v>
      </c>
      <c r="X221" s="17">
        <v>3570540</v>
      </c>
      <c r="Y221" s="17">
        <v>0</v>
      </c>
      <c r="Z221" s="17">
        <v>0</v>
      </c>
      <c r="AA221" s="17">
        <v>57204447</v>
      </c>
    </row>
    <row r="222" spans="1:27" x14ac:dyDescent="0.3">
      <c r="A222" s="15" t="s">
        <v>437</v>
      </c>
      <c r="B222" s="14" t="s">
        <v>438</v>
      </c>
      <c r="C222" s="14">
        <v>1</v>
      </c>
      <c r="D222" s="14">
        <v>0</v>
      </c>
      <c r="E222" s="17">
        <v>35373625</v>
      </c>
      <c r="F222" s="17">
        <v>0</v>
      </c>
      <c r="G222" s="17">
        <v>0</v>
      </c>
      <c r="H222" s="17">
        <v>31946</v>
      </c>
      <c r="I222" s="17">
        <v>6219094</v>
      </c>
      <c r="J222" s="17">
        <v>2372616</v>
      </c>
      <c r="K222" s="17">
        <v>0</v>
      </c>
      <c r="L222" s="17">
        <v>0</v>
      </c>
      <c r="M222" s="17">
        <v>0</v>
      </c>
      <c r="N222" s="17">
        <v>0</v>
      </c>
      <c r="O222" s="17">
        <v>0</v>
      </c>
      <c r="P222" s="17">
        <v>3519534</v>
      </c>
      <c r="Q222" s="17">
        <v>312145</v>
      </c>
      <c r="R222" s="17">
        <v>165817</v>
      </c>
      <c r="S222" s="17">
        <v>45554</v>
      </c>
      <c r="T222" s="17">
        <v>19006</v>
      </c>
      <c r="U222" s="17">
        <v>177430</v>
      </c>
      <c r="V222" s="17">
        <v>62185</v>
      </c>
      <c r="W222" s="17">
        <v>0</v>
      </c>
      <c r="X222" s="17">
        <v>1312233</v>
      </c>
      <c r="Y222" s="17">
        <v>0</v>
      </c>
      <c r="Z222" s="17">
        <v>0</v>
      </c>
      <c r="AA222" s="17">
        <v>49611185</v>
      </c>
    </row>
    <row r="223" spans="1:27" x14ac:dyDescent="0.3">
      <c r="A223" s="15" t="s">
        <v>439</v>
      </c>
      <c r="B223" s="14" t="s">
        <v>440</v>
      </c>
      <c r="C223" s="14">
        <v>1</v>
      </c>
      <c r="D223" s="14">
        <v>0</v>
      </c>
      <c r="E223" s="17">
        <v>5845145</v>
      </c>
      <c r="F223" s="17">
        <v>0</v>
      </c>
      <c r="G223" s="17">
        <v>0</v>
      </c>
      <c r="H223" s="17">
        <v>9655</v>
      </c>
      <c r="I223" s="17">
        <v>793663</v>
      </c>
      <c r="J223" s="17">
        <v>1235756</v>
      </c>
      <c r="K223" s="17">
        <v>0</v>
      </c>
      <c r="L223" s="17">
        <v>0</v>
      </c>
      <c r="M223" s="17">
        <v>0</v>
      </c>
      <c r="N223" s="17">
        <v>0</v>
      </c>
      <c r="O223" s="17">
        <v>0</v>
      </c>
      <c r="P223" s="17">
        <v>656418</v>
      </c>
      <c r="Q223" s="17">
        <v>4519</v>
      </c>
      <c r="R223" s="17">
        <v>0</v>
      </c>
      <c r="S223" s="17">
        <v>6576</v>
      </c>
      <c r="T223" s="17">
        <v>2744</v>
      </c>
      <c r="U223" s="17">
        <v>24116</v>
      </c>
      <c r="V223" s="17">
        <v>7734</v>
      </c>
      <c r="W223" s="17">
        <v>0</v>
      </c>
      <c r="X223" s="17">
        <v>406744</v>
      </c>
      <c r="Y223" s="17">
        <v>0</v>
      </c>
      <c r="Z223" s="17">
        <v>0</v>
      </c>
      <c r="AA223" s="17">
        <v>8993070</v>
      </c>
    </row>
    <row r="224" spans="1:27" x14ac:dyDescent="0.3">
      <c r="A224" s="15" t="s">
        <v>441</v>
      </c>
      <c r="B224" s="14" t="s">
        <v>442</v>
      </c>
      <c r="C224" s="14">
        <v>1</v>
      </c>
      <c r="D224" s="14">
        <v>0</v>
      </c>
      <c r="E224" s="17">
        <v>4095728</v>
      </c>
      <c r="F224" s="17">
        <v>0</v>
      </c>
      <c r="G224" s="17">
        <v>0</v>
      </c>
      <c r="H224" s="17">
        <v>0</v>
      </c>
      <c r="I224" s="17">
        <v>740938</v>
      </c>
      <c r="J224" s="17">
        <v>721455</v>
      </c>
      <c r="K224" s="17">
        <v>0</v>
      </c>
      <c r="L224" s="17">
        <v>0</v>
      </c>
      <c r="M224" s="17">
        <v>0</v>
      </c>
      <c r="N224" s="17">
        <v>0</v>
      </c>
      <c r="O224" s="17">
        <v>0</v>
      </c>
      <c r="P224" s="17">
        <v>732456</v>
      </c>
      <c r="Q224" s="17">
        <v>11873</v>
      </c>
      <c r="R224" s="17">
        <v>0</v>
      </c>
      <c r="S224" s="17">
        <v>4869</v>
      </c>
      <c r="T224" s="17">
        <v>2031</v>
      </c>
      <c r="U224" s="17">
        <v>18640</v>
      </c>
      <c r="V224" s="17">
        <v>4939</v>
      </c>
      <c r="W224" s="17">
        <v>0</v>
      </c>
      <c r="X224" s="17">
        <v>79095</v>
      </c>
      <c r="Y224" s="17">
        <v>3888</v>
      </c>
      <c r="Z224" s="17">
        <v>0</v>
      </c>
      <c r="AA224" s="17">
        <v>6415912</v>
      </c>
    </row>
    <row r="225" spans="1:27" x14ac:dyDescent="0.3">
      <c r="A225" s="15" t="s">
        <v>443</v>
      </c>
      <c r="B225" s="14" t="s">
        <v>444</v>
      </c>
      <c r="C225" s="14">
        <v>1</v>
      </c>
      <c r="D225" s="14">
        <v>0</v>
      </c>
      <c r="E225" s="17">
        <v>14026031</v>
      </c>
      <c r="F225" s="17">
        <v>0</v>
      </c>
      <c r="G225" s="17">
        <v>0</v>
      </c>
      <c r="H225" s="17">
        <v>18034</v>
      </c>
      <c r="I225" s="17">
        <v>1252101</v>
      </c>
      <c r="J225" s="17">
        <v>3475034</v>
      </c>
      <c r="K225" s="17">
        <v>0</v>
      </c>
      <c r="L225" s="17">
        <v>0</v>
      </c>
      <c r="M225" s="17">
        <v>0</v>
      </c>
      <c r="N225" s="17">
        <v>0</v>
      </c>
      <c r="O225" s="17">
        <v>0</v>
      </c>
      <c r="P225" s="17">
        <v>1369436</v>
      </c>
      <c r="Q225" s="17">
        <v>121403</v>
      </c>
      <c r="R225" s="17">
        <v>0</v>
      </c>
      <c r="S225" s="17">
        <v>19639</v>
      </c>
      <c r="T225" s="17">
        <v>8194</v>
      </c>
      <c r="U225" s="17">
        <v>73104</v>
      </c>
      <c r="V225" s="17">
        <v>23826</v>
      </c>
      <c r="W225" s="17">
        <v>0</v>
      </c>
      <c r="X225" s="17">
        <v>485963</v>
      </c>
      <c r="Y225" s="17">
        <v>0</v>
      </c>
      <c r="Z225" s="17">
        <v>0</v>
      </c>
      <c r="AA225" s="17">
        <v>20872765</v>
      </c>
    </row>
    <row r="226" spans="1:27" x14ac:dyDescent="0.3">
      <c r="A226" s="15" t="s">
        <v>445</v>
      </c>
      <c r="B226" s="14" t="s">
        <v>446</v>
      </c>
      <c r="C226" s="14">
        <v>1</v>
      </c>
      <c r="D226" s="14">
        <v>0</v>
      </c>
      <c r="E226" s="17">
        <v>12117147</v>
      </c>
      <c r="F226" s="17">
        <v>0</v>
      </c>
      <c r="G226" s="17">
        <v>0</v>
      </c>
      <c r="H226" s="17">
        <v>73394</v>
      </c>
      <c r="I226" s="17">
        <v>1488785</v>
      </c>
      <c r="J226" s="17">
        <v>3295608</v>
      </c>
      <c r="K226" s="17">
        <v>204447</v>
      </c>
      <c r="L226" s="17">
        <v>0</v>
      </c>
      <c r="M226" s="17">
        <v>0</v>
      </c>
      <c r="N226" s="17">
        <v>0</v>
      </c>
      <c r="O226" s="17">
        <v>0</v>
      </c>
      <c r="P226" s="17">
        <v>911320</v>
      </c>
      <c r="Q226" s="17">
        <v>136536</v>
      </c>
      <c r="R226" s="17">
        <v>83135</v>
      </c>
      <c r="S226" s="17">
        <v>13886</v>
      </c>
      <c r="T226" s="17">
        <v>5794</v>
      </c>
      <c r="U226" s="17">
        <v>52600</v>
      </c>
      <c r="V226" s="17">
        <v>13796</v>
      </c>
      <c r="W226" s="17">
        <v>0</v>
      </c>
      <c r="X226" s="17">
        <v>89413</v>
      </c>
      <c r="Y226" s="17">
        <v>0</v>
      </c>
      <c r="Z226" s="17">
        <v>0</v>
      </c>
      <c r="AA226" s="17">
        <v>18485861</v>
      </c>
    </row>
    <row r="227" spans="1:27" x14ac:dyDescent="0.3">
      <c r="A227" s="15" t="s">
        <v>447</v>
      </c>
      <c r="B227" s="14" t="s">
        <v>448</v>
      </c>
      <c r="C227" s="14">
        <v>1</v>
      </c>
      <c r="D227" s="14">
        <v>0</v>
      </c>
      <c r="E227" s="17">
        <v>8234084</v>
      </c>
      <c r="F227" s="17">
        <v>0</v>
      </c>
      <c r="G227" s="17">
        <v>0</v>
      </c>
      <c r="H227" s="17">
        <v>1614</v>
      </c>
      <c r="I227" s="17">
        <v>1053686</v>
      </c>
      <c r="J227" s="17">
        <v>894520</v>
      </c>
      <c r="K227" s="17">
        <v>0</v>
      </c>
      <c r="L227" s="17">
        <v>0</v>
      </c>
      <c r="M227" s="17">
        <v>0</v>
      </c>
      <c r="N227" s="17">
        <v>0</v>
      </c>
      <c r="O227" s="17">
        <v>0</v>
      </c>
      <c r="P227" s="17">
        <v>956319</v>
      </c>
      <c r="Q227" s="17">
        <v>53543</v>
      </c>
      <c r="R227" s="17">
        <v>0</v>
      </c>
      <c r="S227" s="17">
        <v>12793</v>
      </c>
      <c r="T227" s="17">
        <v>5338</v>
      </c>
      <c r="U227" s="17">
        <v>48872</v>
      </c>
      <c r="V227" s="17">
        <v>13536</v>
      </c>
      <c r="W227" s="17">
        <v>0</v>
      </c>
      <c r="X227" s="17">
        <v>206952</v>
      </c>
      <c r="Y227" s="17">
        <v>0</v>
      </c>
      <c r="Z227" s="17">
        <v>0</v>
      </c>
      <c r="AA227" s="17">
        <v>11481257</v>
      </c>
    </row>
    <row r="228" spans="1:27" x14ac:dyDescent="0.3">
      <c r="A228" s="15" t="s">
        <v>449</v>
      </c>
      <c r="B228" s="14" t="s">
        <v>450</v>
      </c>
      <c r="C228" s="14">
        <v>1</v>
      </c>
      <c r="D228" s="14">
        <v>0</v>
      </c>
      <c r="E228" s="17">
        <v>7501655</v>
      </c>
      <c r="F228" s="17">
        <v>0</v>
      </c>
      <c r="G228" s="17">
        <v>0</v>
      </c>
      <c r="H228" s="17">
        <v>0</v>
      </c>
      <c r="I228" s="17">
        <v>701098</v>
      </c>
      <c r="J228" s="17">
        <v>1230067</v>
      </c>
      <c r="K228" s="17">
        <v>0</v>
      </c>
      <c r="L228" s="17">
        <v>0</v>
      </c>
      <c r="M228" s="17">
        <v>0</v>
      </c>
      <c r="N228" s="17">
        <v>0</v>
      </c>
      <c r="O228" s="17">
        <v>0</v>
      </c>
      <c r="P228" s="17">
        <v>1127482</v>
      </c>
      <c r="Q228" s="17">
        <v>51817</v>
      </c>
      <c r="R228" s="17">
        <v>212272</v>
      </c>
      <c r="S228" s="17">
        <v>14680</v>
      </c>
      <c r="T228" s="17">
        <v>6125</v>
      </c>
      <c r="U228" s="17">
        <v>55396</v>
      </c>
      <c r="V228" s="17">
        <v>18617</v>
      </c>
      <c r="W228" s="17">
        <v>0</v>
      </c>
      <c r="X228" s="17">
        <v>149320</v>
      </c>
      <c r="Y228" s="17">
        <v>0</v>
      </c>
      <c r="Z228" s="17">
        <v>0</v>
      </c>
      <c r="AA228" s="17">
        <v>11068529</v>
      </c>
    </row>
    <row r="229" spans="1:27" x14ac:dyDescent="0.3">
      <c r="A229" s="15" t="s">
        <v>451</v>
      </c>
      <c r="B229" s="14" t="s">
        <v>452</v>
      </c>
      <c r="C229" s="14">
        <v>1</v>
      </c>
      <c r="D229" s="14">
        <v>0</v>
      </c>
      <c r="E229" s="17">
        <v>7161860</v>
      </c>
      <c r="F229" s="17">
        <v>0</v>
      </c>
      <c r="G229" s="17">
        <v>0</v>
      </c>
      <c r="H229" s="17">
        <v>0</v>
      </c>
      <c r="I229" s="17">
        <v>751615</v>
      </c>
      <c r="J229" s="17">
        <v>1284661</v>
      </c>
      <c r="K229" s="17">
        <v>0</v>
      </c>
      <c r="L229" s="17">
        <v>0</v>
      </c>
      <c r="M229" s="17">
        <v>0</v>
      </c>
      <c r="N229" s="17">
        <v>0</v>
      </c>
      <c r="O229" s="17">
        <v>0</v>
      </c>
      <c r="P229" s="17">
        <v>946875</v>
      </c>
      <c r="Q229" s="17">
        <v>153864</v>
      </c>
      <c r="R229" s="17">
        <v>89377</v>
      </c>
      <c r="S229" s="17">
        <v>11400</v>
      </c>
      <c r="T229" s="17">
        <v>4756</v>
      </c>
      <c r="U229" s="17">
        <v>44853</v>
      </c>
      <c r="V229" s="17">
        <v>14033</v>
      </c>
      <c r="W229" s="17">
        <v>0</v>
      </c>
      <c r="X229" s="17">
        <v>61177</v>
      </c>
      <c r="Y229" s="17">
        <v>0</v>
      </c>
      <c r="Z229" s="17">
        <v>0</v>
      </c>
      <c r="AA229" s="17">
        <v>10524471</v>
      </c>
    </row>
    <row r="230" spans="1:27" x14ac:dyDescent="0.3">
      <c r="A230" s="15" t="s">
        <v>453</v>
      </c>
      <c r="B230" s="14" t="s">
        <v>454</v>
      </c>
      <c r="C230" s="14">
        <v>1</v>
      </c>
      <c r="D230" s="14">
        <v>0</v>
      </c>
      <c r="E230" s="17">
        <v>5804641</v>
      </c>
      <c r="F230" s="17">
        <v>0</v>
      </c>
      <c r="G230" s="17">
        <v>0</v>
      </c>
      <c r="H230" s="17">
        <v>0</v>
      </c>
      <c r="I230" s="17">
        <v>787150</v>
      </c>
      <c r="J230" s="17">
        <v>927940</v>
      </c>
      <c r="K230" s="17">
        <v>0</v>
      </c>
      <c r="L230" s="17">
        <v>0</v>
      </c>
      <c r="M230" s="17">
        <v>0</v>
      </c>
      <c r="N230" s="17">
        <v>0</v>
      </c>
      <c r="O230" s="17">
        <v>0</v>
      </c>
      <c r="P230" s="17">
        <v>981466</v>
      </c>
      <c r="Q230" s="17">
        <v>118091</v>
      </c>
      <c r="R230" s="17">
        <v>242329</v>
      </c>
      <c r="S230" s="17">
        <v>13392</v>
      </c>
      <c r="T230" s="17">
        <v>5588</v>
      </c>
      <c r="U230" s="17">
        <v>52250</v>
      </c>
      <c r="V230" s="17">
        <v>12786</v>
      </c>
      <c r="W230" s="17">
        <v>0</v>
      </c>
      <c r="X230" s="17">
        <v>97200</v>
      </c>
      <c r="Y230" s="17">
        <v>4248</v>
      </c>
      <c r="Z230" s="17">
        <v>0</v>
      </c>
      <c r="AA230" s="17">
        <v>9047081</v>
      </c>
    </row>
    <row r="231" spans="1:27" x14ac:dyDescent="0.3">
      <c r="A231" s="15" t="s">
        <v>455</v>
      </c>
      <c r="B231" s="14" t="s">
        <v>456</v>
      </c>
      <c r="C231" s="14">
        <v>1</v>
      </c>
      <c r="D231" s="14">
        <v>0</v>
      </c>
      <c r="E231" s="17">
        <v>11323969</v>
      </c>
      <c r="F231" s="17">
        <v>0</v>
      </c>
      <c r="G231" s="17">
        <v>0</v>
      </c>
      <c r="H231" s="17">
        <v>0</v>
      </c>
      <c r="I231" s="17">
        <v>1545874</v>
      </c>
      <c r="J231" s="17">
        <v>1411809</v>
      </c>
      <c r="K231" s="17">
        <v>0</v>
      </c>
      <c r="L231" s="17">
        <v>0</v>
      </c>
      <c r="M231" s="17">
        <v>0</v>
      </c>
      <c r="N231" s="17">
        <v>0</v>
      </c>
      <c r="O231" s="17">
        <v>0</v>
      </c>
      <c r="P231" s="17">
        <v>1571328</v>
      </c>
      <c r="Q231" s="17">
        <v>86134</v>
      </c>
      <c r="R231" s="17">
        <v>258315</v>
      </c>
      <c r="S231" s="17">
        <v>21077</v>
      </c>
      <c r="T231" s="17">
        <v>8794</v>
      </c>
      <c r="U231" s="17">
        <v>81725</v>
      </c>
      <c r="V231" s="17">
        <v>23834</v>
      </c>
      <c r="W231" s="17">
        <v>0</v>
      </c>
      <c r="X231" s="17">
        <v>106400</v>
      </c>
      <c r="Y231" s="17">
        <v>0</v>
      </c>
      <c r="Z231" s="17">
        <v>0</v>
      </c>
      <c r="AA231" s="17">
        <v>16439259</v>
      </c>
    </row>
    <row r="232" spans="1:27" x14ac:dyDescent="0.3">
      <c r="A232" s="15" t="s">
        <v>457</v>
      </c>
      <c r="B232" s="14" t="s">
        <v>458</v>
      </c>
      <c r="C232" s="14">
        <v>1</v>
      </c>
      <c r="D232" s="14">
        <v>0</v>
      </c>
      <c r="E232" s="17">
        <v>7932774</v>
      </c>
      <c r="F232" s="17">
        <v>0</v>
      </c>
      <c r="G232" s="17">
        <v>0</v>
      </c>
      <c r="H232" s="17">
        <v>4733</v>
      </c>
      <c r="I232" s="17">
        <v>915179</v>
      </c>
      <c r="J232" s="17">
        <v>1356708</v>
      </c>
      <c r="K232" s="17">
        <v>0</v>
      </c>
      <c r="L232" s="17">
        <v>0</v>
      </c>
      <c r="M232" s="17">
        <v>0</v>
      </c>
      <c r="N232" s="17">
        <v>0</v>
      </c>
      <c r="O232" s="17">
        <v>0</v>
      </c>
      <c r="P232" s="17">
        <v>1144251</v>
      </c>
      <c r="Q232" s="17">
        <v>312434</v>
      </c>
      <c r="R232" s="17">
        <v>196135</v>
      </c>
      <c r="S232" s="17">
        <v>8359</v>
      </c>
      <c r="T232" s="17">
        <v>3488</v>
      </c>
      <c r="U232" s="17">
        <v>33552</v>
      </c>
      <c r="V232" s="17">
        <v>11464</v>
      </c>
      <c r="W232" s="17">
        <v>0</v>
      </c>
      <c r="X232" s="17">
        <v>204406</v>
      </c>
      <c r="Y232" s="17">
        <v>0</v>
      </c>
      <c r="Z232" s="17">
        <v>0</v>
      </c>
      <c r="AA232" s="17">
        <v>12123483</v>
      </c>
    </row>
    <row r="233" spans="1:27" x14ac:dyDescent="0.3">
      <c r="A233" s="15" t="s">
        <v>459</v>
      </c>
      <c r="B233" s="14" t="s">
        <v>460</v>
      </c>
      <c r="C233" s="14">
        <v>1</v>
      </c>
      <c r="D233" s="14">
        <v>0</v>
      </c>
      <c r="E233" s="17">
        <v>16506307</v>
      </c>
      <c r="F233" s="17">
        <v>0</v>
      </c>
      <c r="G233" s="17">
        <v>0</v>
      </c>
      <c r="H233" s="17">
        <v>92297</v>
      </c>
      <c r="I233" s="17">
        <v>2457693</v>
      </c>
      <c r="J233" s="17">
        <v>654450</v>
      </c>
      <c r="K233" s="17">
        <v>0</v>
      </c>
      <c r="L233" s="17">
        <v>0</v>
      </c>
      <c r="M233" s="17">
        <v>0</v>
      </c>
      <c r="N233" s="17">
        <v>0</v>
      </c>
      <c r="O233" s="17">
        <v>0</v>
      </c>
      <c r="P233" s="17">
        <v>1863311</v>
      </c>
      <c r="Q233" s="17">
        <v>413621</v>
      </c>
      <c r="R233" s="17">
        <v>424514</v>
      </c>
      <c r="S233" s="17">
        <v>19384</v>
      </c>
      <c r="T233" s="17">
        <v>8088</v>
      </c>
      <c r="U233" s="17">
        <v>75783</v>
      </c>
      <c r="V233" s="17">
        <v>24989</v>
      </c>
      <c r="W233" s="17">
        <v>0</v>
      </c>
      <c r="X233" s="17">
        <v>830569</v>
      </c>
      <c r="Y233" s="17">
        <v>0</v>
      </c>
      <c r="Z233" s="17">
        <v>0</v>
      </c>
      <c r="AA233" s="17">
        <v>23371006</v>
      </c>
    </row>
    <row r="234" spans="1:27" x14ac:dyDescent="0.3">
      <c r="A234" s="15" t="s">
        <v>461</v>
      </c>
      <c r="B234" s="14" t="s">
        <v>462</v>
      </c>
      <c r="C234" s="14">
        <v>1</v>
      </c>
      <c r="D234" s="14">
        <v>0</v>
      </c>
      <c r="E234" s="17">
        <v>9949517</v>
      </c>
      <c r="F234" s="17">
        <v>0</v>
      </c>
      <c r="G234" s="17">
        <v>0</v>
      </c>
      <c r="H234" s="17">
        <v>0</v>
      </c>
      <c r="I234" s="17">
        <v>937652</v>
      </c>
      <c r="J234" s="17">
        <v>1557439</v>
      </c>
      <c r="K234" s="17">
        <v>49199</v>
      </c>
      <c r="L234" s="17">
        <v>0</v>
      </c>
      <c r="M234" s="17">
        <v>0</v>
      </c>
      <c r="N234" s="17">
        <v>0</v>
      </c>
      <c r="O234" s="17">
        <v>0</v>
      </c>
      <c r="P234" s="17">
        <v>947388</v>
      </c>
      <c r="Q234" s="17">
        <v>19789</v>
      </c>
      <c r="R234" s="17">
        <v>80804</v>
      </c>
      <c r="S234" s="17">
        <v>8763</v>
      </c>
      <c r="T234" s="17">
        <v>3656</v>
      </c>
      <c r="U234" s="17">
        <v>34251</v>
      </c>
      <c r="V234" s="17">
        <v>11028</v>
      </c>
      <c r="W234" s="17">
        <v>0</v>
      </c>
      <c r="X234" s="17">
        <v>318269</v>
      </c>
      <c r="Y234" s="17">
        <v>0</v>
      </c>
      <c r="Z234" s="17">
        <v>0</v>
      </c>
      <c r="AA234" s="17">
        <v>13917755</v>
      </c>
    </row>
    <row r="235" spans="1:27" x14ac:dyDescent="0.3">
      <c r="A235" s="15" t="s">
        <v>463</v>
      </c>
      <c r="B235" s="14" t="s">
        <v>464</v>
      </c>
      <c r="C235" s="14">
        <v>1</v>
      </c>
      <c r="D235" s="14">
        <v>0</v>
      </c>
      <c r="E235" s="17">
        <v>7623490</v>
      </c>
      <c r="F235" s="17">
        <v>0</v>
      </c>
      <c r="G235" s="17">
        <v>0</v>
      </c>
      <c r="H235" s="17">
        <v>0</v>
      </c>
      <c r="I235" s="17">
        <v>980968</v>
      </c>
      <c r="J235" s="17">
        <v>921633</v>
      </c>
      <c r="K235" s="17">
        <v>0</v>
      </c>
      <c r="L235" s="17">
        <v>0</v>
      </c>
      <c r="M235" s="17">
        <v>0</v>
      </c>
      <c r="N235" s="17">
        <v>0</v>
      </c>
      <c r="O235" s="17">
        <v>0</v>
      </c>
      <c r="P235" s="17">
        <v>988692</v>
      </c>
      <c r="Q235" s="17">
        <v>98334</v>
      </c>
      <c r="R235" s="17">
        <v>58607</v>
      </c>
      <c r="S235" s="17">
        <v>10351</v>
      </c>
      <c r="T235" s="17">
        <v>4319</v>
      </c>
      <c r="U235" s="17">
        <v>41474</v>
      </c>
      <c r="V235" s="17">
        <v>13060</v>
      </c>
      <c r="W235" s="17">
        <v>0</v>
      </c>
      <c r="X235" s="17">
        <v>124245</v>
      </c>
      <c r="Y235" s="17">
        <v>0</v>
      </c>
      <c r="Z235" s="17">
        <v>0</v>
      </c>
      <c r="AA235" s="17">
        <v>10865173</v>
      </c>
    </row>
    <row r="236" spans="1:27" x14ac:dyDescent="0.3">
      <c r="A236" s="15" t="s">
        <v>465</v>
      </c>
      <c r="B236" s="14" t="s">
        <v>466</v>
      </c>
      <c r="C236" s="14">
        <v>1</v>
      </c>
      <c r="D236" s="14">
        <v>0</v>
      </c>
      <c r="E236" s="17">
        <v>3270971</v>
      </c>
      <c r="F236" s="17">
        <v>0</v>
      </c>
      <c r="G236" s="17">
        <v>0</v>
      </c>
      <c r="H236" s="17">
        <v>0</v>
      </c>
      <c r="I236" s="17">
        <v>467071</v>
      </c>
      <c r="J236" s="17">
        <v>560798</v>
      </c>
      <c r="K236" s="17">
        <v>0</v>
      </c>
      <c r="L236" s="17">
        <v>0</v>
      </c>
      <c r="M236" s="17">
        <v>0</v>
      </c>
      <c r="N236" s="17">
        <v>0</v>
      </c>
      <c r="O236" s="17">
        <v>0</v>
      </c>
      <c r="P236" s="17">
        <v>671435</v>
      </c>
      <c r="Q236" s="17">
        <v>86745</v>
      </c>
      <c r="R236" s="17">
        <v>0</v>
      </c>
      <c r="S236" s="17">
        <v>3356</v>
      </c>
      <c r="T236" s="17">
        <v>1400</v>
      </c>
      <c r="U236" s="17">
        <v>12233</v>
      </c>
      <c r="V236" s="17">
        <v>4260</v>
      </c>
      <c r="W236" s="17">
        <v>0</v>
      </c>
      <c r="X236" s="17">
        <v>30843</v>
      </c>
      <c r="Y236" s="17">
        <v>0</v>
      </c>
      <c r="Z236" s="17">
        <v>0</v>
      </c>
      <c r="AA236" s="17">
        <v>5109112</v>
      </c>
    </row>
    <row r="237" spans="1:27" x14ac:dyDescent="0.3">
      <c r="A237" s="15" t="s">
        <v>467</v>
      </c>
      <c r="B237" s="14" t="s">
        <v>468</v>
      </c>
      <c r="C237" s="14">
        <v>1</v>
      </c>
      <c r="D237" s="14">
        <v>0</v>
      </c>
      <c r="E237" s="17">
        <v>6764028</v>
      </c>
      <c r="F237" s="17">
        <v>0</v>
      </c>
      <c r="G237" s="17">
        <v>0</v>
      </c>
      <c r="H237" s="17">
        <v>0</v>
      </c>
      <c r="I237" s="17">
        <v>1319571</v>
      </c>
      <c r="J237" s="17">
        <v>1308894</v>
      </c>
      <c r="K237" s="17">
        <v>0</v>
      </c>
      <c r="L237" s="17">
        <v>0</v>
      </c>
      <c r="M237" s="17">
        <v>0</v>
      </c>
      <c r="N237" s="17">
        <v>0</v>
      </c>
      <c r="O237" s="17">
        <v>0</v>
      </c>
      <c r="P237" s="17">
        <v>771695</v>
      </c>
      <c r="Q237" s="17">
        <v>163157</v>
      </c>
      <c r="R237" s="17">
        <v>0</v>
      </c>
      <c r="S237" s="17">
        <v>19789</v>
      </c>
      <c r="T237" s="17">
        <v>8256</v>
      </c>
      <c r="U237" s="17">
        <v>77589</v>
      </c>
      <c r="V237" s="17">
        <v>19053</v>
      </c>
      <c r="W237" s="17">
        <v>0</v>
      </c>
      <c r="X237" s="17">
        <v>162000</v>
      </c>
      <c r="Y237" s="17">
        <v>0</v>
      </c>
      <c r="Z237" s="17">
        <v>0</v>
      </c>
      <c r="AA237" s="17">
        <v>10614032</v>
      </c>
    </row>
    <row r="238" spans="1:27" x14ac:dyDescent="0.3">
      <c r="A238" s="15" t="s">
        <v>469</v>
      </c>
      <c r="B238" s="14" t="s">
        <v>470</v>
      </c>
      <c r="C238" s="14">
        <v>1</v>
      </c>
      <c r="D238" s="14">
        <v>0</v>
      </c>
      <c r="E238" s="17">
        <v>4728810</v>
      </c>
      <c r="F238" s="17">
        <v>0</v>
      </c>
      <c r="G238" s="17">
        <v>158847</v>
      </c>
      <c r="H238" s="17">
        <v>0</v>
      </c>
      <c r="I238" s="17">
        <v>668251</v>
      </c>
      <c r="J238" s="17">
        <v>481179</v>
      </c>
      <c r="K238" s="17">
        <v>0</v>
      </c>
      <c r="L238" s="17">
        <v>0</v>
      </c>
      <c r="M238" s="17">
        <v>0</v>
      </c>
      <c r="N238" s="17">
        <v>0</v>
      </c>
      <c r="O238" s="17">
        <v>0</v>
      </c>
      <c r="P238" s="17">
        <v>497792</v>
      </c>
      <c r="Q238" s="17">
        <v>5165</v>
      </c>
      <c r="R238" s="17">
        <v>0</v>
      </c>
      <c r="S238" s="17">
        <v>4839</v>
      </c>
      <c r="T238" s="17">
        <v>2019</v>
      </c>
      <c r="U238" s="17">
        <v>19339</v>
      </c>
      <c r="V238" s="17">
        <v>4822</v>
      </c>
      <c r="W238" s="17">
        <v>0</v>
      </c>
      <c r="X238" s="17">
        <v>313099</v>
      </c>
      <c r="Y238" s="17">
        <v>0</v>
      </c>
      <c r="Z238" s="17">
        <v>0</v>
      </c>
      <c r="AA238" s="17">
        <v>6884162</v>
      </c>
    </row>
    <row r="239" spans="1:27" x14ac:dyDescent="0.3">
      <c r="A239" s="15" t="s">
        <v>471</v>
      </c>
      <c r="B239" s="14" t="s">
        <v>472</v>
      </c>
      <c r="C239" s="14">
        <v>1</v>
      </c>
      <c r="D239" s="14">
        <v>0</v>
      </c>
      <c r="E239" s="17">
        <v>8115142</v>
      </c>
      <c r="F239" s="17">
        <v>0</v>
      </c>
      <c r="G239" s="17">
        <v>0</v>
      </c>
      <c r="H239" s="17">
        <v>30113</v>
      </c>
      <c r="I239" s="17">
        <v>1324838</v>
      </c>
      <c r="J239" s="17">
        <v>1597845</v>
      </c>
      <c r="K239" s="17">
        <v>0</v>
      </c>
      <c r="L239" s="17">
        <v>0</v>
      </c>
      <c r="M239" s="17">
        <v>0</v>
      </c>
      <c r="N239" s="17">
        <v>0</v>
      </c>
      <c r="O239" s="17">
        <v>0</v>
      </c>
      <c r="P239" s="17">
        <v>1264245</v>
      </c>
      <c r="Q239" s="17">
        <v>69819</v>
      </c>
      <c r="R239" s="17">
        <v>91647</v>
      </c>
      <c r="S239" s="17">
        <v>8958</v>
      </c>
      <c r="T239" s="17">
        <v>3738</v>
      </c>
      <c r="U239" s="17">
        <v>35358</v>
      </c>
      <c r="V239" s="17">
        <v>10709</v>
      </c>
      <c r="W239" s="17">
        <v>0</v>
      </c>
      <c r="X239" s="17">
        <v>99759</v>
      </c>
      <c r="Y239" s="17">
        <v>0</v>
      </c>
      <c r="Z239" s="17">
        <v>0</v>
      </c>
      <c r="AA239" s="17">
        <v>12652171</v>
      </c>
    </row>
    <row r="240" spans="1:27" x14ac:dyDescent="0.3">
      <c r="A240" s="15" t="s">
        <v>473</v>
      </c>
      <c r="B240" s="14" t="s">
        <v>474</v>
      </c>
      <c r="C240" s="14">
        <v>1</v>
      </c>
      <c r="D240" s="14">
        <v>0</v>
      </c>
      <c r="E240" s="17">
        <v>3656903</v>
      </c>
      <c r="F240" s="17">
        <v>0</v>
      </c>
      <c r="G240" s="17">
        <v>0</v>
      </c>
      <c r="H240" s="17">
        <v>0</v>
      </c>
      <c r="I240" s="17">
        <v>485325</v>
      </c>
      <c r="J240" s="17">
        <v>603304</v>
      </c>
      <c r="K240" s="17">
        <v>0</v>
      </c>
      <c r="L240" s="17">
        <v>0</v>
      </c>
      <c r="M240" s="17">
        <v>0</v>
      </c>
      <c r="N240" s="17">
        <v>0</v>
      </c>
      <c r="O240" s="17">
        <v>0</v>
      </c>
      <c r="P240" s="17">
        <v>538874</v>
      </c>
      <c r="Q240" s="17">
        <v>62481</v>
      </c>
      <c r="R240" s="17">
        <v>89182</v>
      </c>
      <c r="S240" s="17">
        <v>9377</v>
      </c>
      <c r="T240" s="17">
        <v>3913</v>
      </c>
      <c r="U240" s="17">
        <v>32038</v>
      </c>
      <c r="V240" s="17">
        <v>9604</v>
      </c>
      <c r="W240" s="17">
        <v>0</v>
      </c>
      <c r="X240" s="17">
        <v>69500</v>
      </c>
      <c r="Y240" s="17">
        <v>7730</v>
      </c>
      <c r="Z240" s="17">
        <v>0</v>
      </c>
      <c r="AA240" s="17">
        <v>5568231</v>
      </c>
    </row>
    <row r="241" spans="1:27" x14ac:dyDescent="0.3">
      <c r="A241" s="15" t="s">
        <v>475</v>
      </c>
      <c r="B241" s="14" t="s">
        <v>476</v>
      </c>
      <c r="C241" s="14">
        <v>1</v>
      </c>
      <c r="D241" s="14">
        <v>0</v>
      </c>
      <c r="E241" s="17">
        <v>11847338</v>
      </c>
      <c r="F241" s="17">
        <v>0</v>
      </c>
      <c r="G241" s="17">
        <v>0</v>
      </c>
      <c r="H241" s="17">
        <v>0</v>
      </c>
      <c r="I241" s="17">
        <v>1742643</v>
      </c>
      <c r="J241" s="17">
        <v>1383672</v>
      </c>
      <c r="K241" s="17">
        <v>0</v>
      </c>
      <c r="L241" s="17">
        <v>0</v>
      </c>
      <c r="M241" s="17">
        <v>0</v>
      </c>
      <c r="N241" s="17">
        <v>0</v>
      </c>
      <c r="O241" s="17">
        <v>0</v>
      </c>
      <c r="P241" s="17">
        <v>2248424</v>
      </c>
      <c r="Q241" s="17">
        <v>482475</v>
      </c>
      <c r="R241" s="17">
        <v>166429</v>
      </c>
      <c r="S241" s="17">
        <v>19624</v>
      </c>
      <c r="T241" s="17">
        <v>8188</v>
      </c>
      <c r="U241" s="17">
        <v>77764</v>
      </c>
      <c r="V241" s="17">
        <v>25425</v>
      </c>
      <c r="W241" s="17">
        <v>0</v>
      </c>
      <c r="X241" s="17">
        <v>273524</v>
      </c>
      <c r="Y241" s="17">
        <v>0</v>
      </c>
      <c r="Z241" s="17">
        <v>0</v>
      </c>
      <c r="AA241" s="17">
        <v>18275506</v>
      </c>
    </row>
    <row r="242" spans="1:27" x14ac:dyDescent="0.3">
      <c r="A242" s="15" t="s">
        <v>477</v>
      </c>
      <c r="B242" s="14" t="s">
        <v>478</v>
      </c>
      <c r="C242" s="14">
        <v>1</v>
      </c>
      <c r="D242" s="14">
        <v>0</v>
      </c>
      <c r="E242" s="17">
        <v>5051436</v>
      </c>
      <c r="F242" s="17">
        <v>0</v>
      </c>
      <c r="G242" s="17">
        <v>0</v>
      </c>
      <c r="H242" s="17">
        <v>0</v>
      </c>
      <c r="I242" s="17">
        <v>501061</v>
      </c>
      <c r="J242" s="17">
        <v>999612</v>
      </c>
      <c r="K242" s="17">
        <v>0</v>
      </c>
      <c r="L242" s="17">
        <v>0</v>
      </c>
      <c r="M242" s="17">
        <v>0</v>
      </c>
      <c r="N242" s="17">
        <v>0</v>
      </c>
      <c r="O242" s="17">
        <v>0</v>
      </c>
      <c r="P242" s="17">
        <v>589303</v>
      </c>
      <c r="Q242" s="17">
        <v>79548</v>
      </c>
      <c r="R242" s="17">
        <v>0</v>
      </c>
      <c r="S242" s="17">
        <v>6426</v>
      </c>
      <c r="T242" s="17">
        <v>2681</v>
      </c>
      <c r="U242" s="17">
        <v>23417</v>
      </c>
      <c r="V242" s="17">
        <v>8211</v>
      </c>
      <c r="W242" s="17">
        <v>0</v>
      </c>
      <c r="X242" s="17">
        <v>274117</v>
      </c>
      <c r="Y242" s="17">
        <v>0</v>
      </c>
      <c r="Z242" s="17">
        <v>0</v>
      </c>
      <c r="AA242" s="17">
        <v>7535812</v>
      </c>
    </row>
    <row r="243" spans="1:27" x14ac:dyDescent="0.3">
      <c r="A243" s="15" t="s">
        <v>479</v>
      </c>
      <c r="B243" s="14" t="s">
        <v>480</v>
      </c>
      <c r="C243" s="14">
        <v>1</v>
      </c>
      <c r="D243" s="14">
        <v>0</v>
      </c>
      <c r="E243" s="17">
        <v>18290405</v>
      </c>
      <c r="F243" s="17">
        <v>0</v>
      </c>
      <c r="G243" s="17">
        <v>0</v>
      </c>
      <c r="H243" s="17">
        <v>0</v>
      </c>
      <c r="I243" s="17">
        <v>2544433</v>
      </c>
      <c r="J243" s="17">
        <v>2430325</v>
      </c>
      <c r="K243" s="17">
        <v>135345</v>
      </c>
      <c r="L243" s="17">
        <v>0</v>
      </c>
      <c r="M243" s="17">
        <v>0</v>
      </c>
      <c r="N243" s="17">
        <v>0</v>
      </c>
      <c r="O243" s="17">
        <v>0</v>
      </c>
      <c r="P243" s="17">
        <v>2248247</v>
      </c>
      <c r="Q243" s="17">
        <v>277259</v>
      </c>
      <c r="R243" s="17">
        <v>183163</v>
      </c>
      <c r="S243" s="17">
        <v>29750</v>
      </c>
      <c r="T243" s="17">
        <v>12413</v>
      </c>
      <c r="U243" s="17">
        <v>110966</v>
      </c>
      <c r="V243" s="17">
        <v>37536</v>
      </c>
      <c r="W243" s="17">
        <v>0</v>
      </c>
      <c r="X243" s="17">
        <v>274186</v>
      </c>
      <c r="Y243" s="17">
        <v>0</v>
      </c>
      <c r="Z243" s="17">
        <v>0</v>
      </c>
      <c r="AA243" s="17">
        <v>26574028</v>
      </c>
    </row>
    <row r="244" spans="1:27" x14ac:dyDescent="0.3">
      <c r="A244" s="15" t="s">
        <v>481</v>
      </c>
      <c r="B244" s="14" t="s">
        <v>482</v>
      </c>
      <c r="C244" s="14">
        <v>1</v>
      </c>
      <c r="D244" s="14">
        <v>0</v>
      </c>
      <c r="E244" s="17">
        <v>5542851</v>
      </c>
      <c r="F244" s="17">
        <v>0</v>
      </c>
      <c r="G244" s="17">
        <v>0</v>
      </c>
      <c r="H244" s="17">
        <v>6866</v>
      </c>
      <c r="I244" s="17">
        <v>874452</v>
      </c>
      <c r="J244" s="17">
        <v>1015722</v>
      </c>
      <c r="K244" s="17">
        <v>0</v>
      </c>
      <c r="L244" s="17">
        <v>0</v>
      </c>
      <c r="M244" s="17">
        <v>0</v>
      </c>
      <c r="N244" s="17">
        <v>0</v>
      </c>
      <c r="O244" s="17">
        <v>0</v>
      </c>
      <c r="P244" s="17">
        <v>992737</v>
      </c>
      <c r="Q244" s="17">
        <v>74955</v>
      </c>
      <c r="R244" s="17">
        <v>37762</v>
      </c>
      <c r="S244" s="17">
        <v>6052</v>
      </c>
      <c r="T244" s="17">
        <v>2525</v>
      </c>
      <c r="U244" s="17">
        <v>23242</v>
      </c>
      <c r="V244" s="17">
        <v>8251</v>
      </c>
      <c r="W244" s="17">
        <v>0</v>
      </c>
      <c r="X244" s="17">
        <v>69466</v>
      </c>
      <c r="Y244" s="17">
        <v>0</v>
      </c>
      <c r="Z244" s="17">
        <v>0</v>
      </c>
      <c r="AA244" s="17">
        <v>8654881</v>
      </c>
    </row>
    <row r="245" spans="1:27" x14ac:dyDescent="0.3">
      <c r="A245" s="15" t="s">
        <v>483</v>
      </c>
      <c r="B245" s="14" t="s">
        <v>484</v>
      </c>
      <c r="C245" s="14">
        <v>1</v>
      </c>
      <c r="D245" s="14">
        <v>0</v>
      </c>
      <c r="E245" s="17">
        <v>14130057</v>
      </c>
      <c r="F245" s="17">
        <v>0</v>
      </c>
      <c r="G245" s="17">
        <v>0</v>
      </c>
      <c r="H245" s="17">
        <v>28841</v>
      </c>
      <c r="I245" s="17">
        <v>2731855</v>
      </c>
      <c r="J245" s="17">
        <v>2218357</v>
      </c>
      <c r="K245" s="17">
        <v>0</v>
      </c>
      <c r="L245" s="17">
        <v>0</v>
      </c>
      <c r="M245" s="17">
        <v>0</v>
      </c>
      <c r="N245" s="17">
        <v>0</v>
      </c>
      <c r="O245" s="17">
        <v>0</v>
      </c>
      <c r="P245" s="17">
        <v>1652852</v>
      </c>
      <c r="Q245" s="17">
        <v>408057</v>
      </c>
      <c r="R245" s="17">
        <v>45690</v>
      </c>
      <c r="S245" s="17">
        <v>27893</v>
      </c>
      <c r="T245" s="17">
        <v>11638</v>
      </c>
      <c r="U245" s="17">
        <v>108928</v>
      </c>
      <c r="V245" s="17">
        <v>34651</v>
      </c>
      <c r="W245" s="17">
        <v>0</v>
      </c>
      <c r="X245" s="17">
        <v>615160</v>
      </c>
      <c r="Y245" s="17">
        <v>0</v>
      </c>
      <c r="Z245" s="17">
        <v>0</v>
      </c>
      <c r="AA245" s="17">
        <v>22013979</v>
      </c>
    </row>
    <row r="246" spans="1:27" x14ac:dyDescent="0.3">
      <c r="A246" s="15" t="s">
        <v>485</v>
      </c>
      <c r="B246" s="14" t="s">
        <v>486</v>
      </c>
      <c r="C246" s="14">
        <v>1</v>
      </c>
      <c r="D246" s="14">
        <v>0</v>
      </c>
      <c r="E246" s="17">
        <v>13203641</v>
      </c>
      <c r="F246" s="17">
        <v>0</v>
      </c>
      <c r="G246" s="17">
        <v>0</v>
      </c>
      <c r="H246" s="17">
        <v>0</v>
      </c>
      <c r="I246" s="17">
        <v>3066427</v>
      </c>
      <c r="J246" s="17">
        <v>3175989</v>
      </c>
      <c r="K246" s="17">
        <v>64313</v>
      </c>
      <c r="L246" s="17">
        <v>0</v>
      </c>
      <c r="M246" s="17">
        <v>0</v>
      </c>
      <c r="N246" s="17">
        <v>0</v>
      </c>
      <c r="O246" s="17">
        <v>0</v>
      </c>
      <c r="P246" s="17">
        <v>2802076</v>
      </c>
      <c r="Q246" s="17">
        <v>492973</v>
      </c>
      <c r="R246" s="17">
        <v>763494</v>
      </c>
      <c r="S246" s="17">
        <v>80577</v>
      </c>
      <c r="T246" s="17">
        <v>33619</v>
      </c>
      <c r="U246" s="17">
        <v>222632</v>
      </c>
      <c r="V246" s="17">
        <v>88646</v>
      </c>
      <c r="W246" s="17">
        <v>0</v>
      </c>
      <c r="X246" s="17">
        <v>475200</v>
      </c>
      <c r="Y246" s="17">
        <v>0</v>
      </c>
      <c r="Z246" s="17">
        <v>0</v>
      </c>
      <c r="AA246" s="17">
        <v>24469587</v>
      </c>
    </row>
    <row r="247" spans="1:27" x14ac:dyDescent="0.3">
      <c r="A247" s="15" t="s">
        <v>487</v>
      </c>
      <c r="B247" s="14" t="s">
        <v>488</v>
      </c>
      <c r="C247" s="14">
        <v>1</v>
      </c>
      <c r="D247" s="14">
        <v>0</v>
      </c>
      <c r="E247" s="17">
        <v>26130662</v>
      </c>
      <c r="F247" s="17">
        <v>0</v>
      </c>
      <c r="G247" s="17">
        <v>1154706</v>
      </c>
      <c r="H247" s="17">
        <v>73599</v>
      </c>
      <c r="I247" s="17">
        <v>5466013</v>
      </c>
      <c r="J247" s="17">
        <v>6830766</v>
      </c>
      <c r="K247" s="17">
        <v>0</v>
      </c>
      <c r="L247" s="17">
        <v>0</v>
      </c>
      <c r="M247" s="17">
        <v>0</v>
      </c>
      <c r="N247" s="17">
        <v>0</v>
      </c>
      <c r="O247" s="17">
        <v>0</v>
      </c>
      <c r="P247" s="17">
        <v>4173726</v>
      </c>
      <c r="Q247" s="17">
        <v>1675225</v>
      </c>
      <c r="R247" s="17">
        <v>831165</v>
      </c>
      <c r="S247" s="17">
        <v>63216</v>
      </c>
      <c r="T247" s="17">
        <v>26375</v>
      </c>
      <c r="U247" s="17">
        <v>230437</v>
      </c>
      <c r="V247" s="17">
        <v>73427</v>
      </c>
      <c r="W247" s="17">
        <v>0</v>
      </c>
      <c r="X247" s="17">
        <v>900000</v>
      </c>
      <c r="Y247" s="17">
        <v>0</v>
      </c>
      <c r="Z247" s="17">
        <v>0</v>
      </c>
      <c r="AA247" s="17">
        <v>47629317</v>
      </c>
    </row>
    <row r="248" spans="1:27" x14ac:dyDescent="0.3">
      <c r="A248" s="15" t="s">
        <v>489</v>
      </c>
      <c r="B248" s="14" t="s">
        <v>490</v>
      </c>
      <c r="C248" s="14">
        <v>1</v>
      </c>
      <c r="D248" s="14">
        <v>0</v>
      </c>
      <c r="E248" s="17">
        <v>88078375</v>
      </c>
      <c r="F248" s="17">
        <v>490241</v>
      </c>
      <c r="G248" s="17">
        <v>0</v>
      </c>
      <c r="H248" s="17">
        <v>37382</v>
      </c>
      <c r="I248" s="17">
        <v>16198705</v>
      </c>
      <c r="J248" s="17">
        <v>9701588</v>
      </c>
      <c r="K248" s="17">
        <v>0</v>
      </c>
      <c r="L248" s="17">
        <v>0</v>
      </c>
      <c r="M248" s="17">
        <v>0</v>
      </c>
      <c r="N248" s="17">
        <v>0</v>
      </c>
      <c r="O248" s="17">
        <v>0</v>
      </c>
      <c r="P248" s="17">
        <v>8917346</v>
      </c>
      <c r="Q248" s="17">
        <v>1666037</v>
      </c>
      <c r="R248" s="17">
        <v>1459517</v>
      </c>
      <c r="S248" s="17">
        <v>178696</v>
      </c>
      <c r="T248" s="17">
        <v>74556</v>
      </c>
      <c r="U248" s="17">
        <v>653216</v>
      </c>
      <c r="V248" s="17">
        <v>227769</v>
      </c>
      <c r="W248" s="17">
        <v>0</v>
      </c>
      <c r="X248" s="17">
        <v>1517225</v>
      </c>
      <c r="Y248" s="17">
        <v>0</v>
      </c>
      <c r="Z248" s="17">
        <v>0</v>
      </c>
      <c r="AA248" s="17">
        <v>129200653</v>
      </c>
    </row>
    <row r="249" spans="1:27" x14ac:dyDescent="0.3">
      <c r="A249" s="15" t="s">
        <v>491</v>
      </c>
      <c r="B249" s="14" t="s">
        <v>492</v>
      </c>
      <c r="C249" s="14">
        <v>1</v>
      </c>
      <c r="D249" s="14">
        <v>0</v>
      </c>
      <c r="E249" s="17">
        <v>20475830</v>
      </c>
      <c r="F249" s="17">
        <v>181815</v>
      </c>
      <c r="G249" s="17">
        <v>0</v>
      </c>
      <c r="H249" s="17">
        <v>0</v>
      </c>
      <c r="I249" s="17">
        <v>3895537</v>
      </c>
      <c r="J249" s="17">
        <v>8217397</v>
      </c>
      <c r="K249" s="17">
        <v>0</v>
      </c>
      <c r="L249" s="17">
        <v>0</v>
      </c>
      <c r="M249" s="17">
        <v>0</v>
      </c>
      <c r="N249" s="17">
        <v>0</v>
      </c>
      <c r="O249" s="17">
        <v>0</v>
      </c>
      <c r="P249" s="17">
        <v>3403502</v>
      </c>
      <c r="Q249" s="17">
        <v>880021</v>
      </c>
      <c r="R249" s="17">
        <v>804602</v>
      </c>
      <c r="S249" s="17">
        <v>49644</v>
      </c>
      <c r="T249" s="17">
        <v>20713</v>
      </c>
      <c r="U249" s="17">
        <v>176614</v>
      </c>
      <c r="V249" s="17">
        <v>59748</v>
      </c>
      <c r="W249" s="17">
        <v>0</v>
      </c>
      <c r="X249" s="17">
        <v>698897</v>
      </c>
      <c r="Y249" s="17">
        <v>0</v>
      </c>
      <c r="Z249" s="17">
        <v>0</v>
      </c>
      <c r="AA249" s="17">
        <v>38864320</v>
      </c>
    </row>
    <row r="250" spans="1:27" x14ac:dyDescent="0.3">
      <c r="A250" s="15" t="s">
        <v>493</v>
      </c>
      <c r="B250" s="14" t="s">
        <v>494</v>
      </c>
      <c r="C250" s="14">
        <v>1</v>
      </c>
      <c r="D250" s="14">
        <v>0</v>
      </c>
      <c r="E250" s="17">
        <v>24196613</v>
      </c>
      <c r="F250" s="17">
        <v>0</v>
      </c>
      <c r="G250" s="17">
        <v>0</v>
      </c>
      <c r="H250" s="17">
        <v>0</v>
      </c>
      <c r="I250" s="17">
        <v>1803163</v>
      </c>
      <c r="J250" s="17">
        <v>3457711</v>
      </c>
      <c r="K250" s="17">
        <v>0</v>
      </c>
      <c r="L250" s="17">
        <v>0</v>
      </c>
      <c r="M250" s="17">
        <v>0</v>
      </c>
      <c r="N250" s="17">
        <v>0</v>
      </c>
      <c r="O250" s="17">
        <v>0</v>
      </c>
      <c r="P250" s="17">
        <v>4153463</v>
      </c>
      <c r="Q250" s="17">
        <v>567799</v>
      </c>
      <c r="R250" s="17">
        <v>708108</v>
      </c>
      <c r="S250" s="17">
        <v>56235</v>
      </c>
      <c r="T250" s="17">
        <v>23463</v>
      </c>
      <c r="U250" s="17">
        <v>220768</v>
      </c>
      <c r="V250" s="17">
        <v>72313</v>
      </c>
      <c r="W250" s="17">
        <v>0</v>
      </c>
      <c r="X250" s="17">
        <v>495300</v>
      </c>
      <c r="Y250" s="17">
        <v>0</v>
      </c>
      <c r="Z250" s="17">
        <v>0</v>
      </c>
      <c r="AA250" s="17">
        <v>35754936</v>
      </c>
    </row>
    <row r="251" spans="1:27" x14ac:dyDescent="0.3">
      <c r="A251" s="15" t="s">
        <v>495</v>
      </c>
      <c r="B251" s="14" t="s">
        <v>496</v>
      </c>
      <c r="C251" s="14">
        <v>1</v>
      </c>
      <c r="D251" s="14">
        <v>0</v>
      </c>
      <c r="E251" s="17">
        <v>9919948</v>
      </c>
      <c r="F251" s="17">
        <v>0</v>
      </c>
      <c r="G251" s="17">
        <v>0</v>
      </c>
      <c r="H251" s="17">
        <v>18577</v>
      </c>
      <c r="I251" s="17">
        <v>2320824</v>
      </c>
      <c r="J251" s="17">
        <v>4573104</v>
      </c>
      <c r="K251" s="17">
        <v>186256</v>
      </c>
      <c r="L251" s="17">
        <v>0</v>
      </c>
      <c r="M251" s="17">
        <v>0</v>
      </c>
      <c r="N251" s="17">
        <v>0</v>
      </c>
      <c r="O251" s="17">
        <v>0</v>
      </c>
      <c r="P251" s="17">
        <v>2433713</v>
      </c>
      <c r="Q251" s="17">
        <v>406223</v>
      </c>
      <c r="R251" s="17">
        <v>269737</v>
      </c>
      <c r="S251" s="17">
        <v>33061</v>
      </c>
      <c r="T251" s="17">
        <v>13794</v>
      </c>
      <c r="U251" s="17">
        <v>125005</v>
      </c>
      <c r="V251" s="17">
        <v>38081</v>
      </c>
      <c r="W251" s="17">
        <v>0</v>
      </c>
      <c r="X251" s="17">
        <v>329737</v>
      </c>
      <c r="Y251" s="17">
        <v>0</v>
      </c>
      <c r="Z251" s="17">
        <v>0</v>
      </c>
      <c r="AA251" s="17">
        <v>20668060</v>
      </c>
    </row>
    <row r="252" spans="1:27" x14ac:dyDescent="0.3">
      <c r="A252" s="15" t="s">
        <v>497</v>
      </c>
      <c r="B252" s="14" t="s">
        <v>498</v>
      </c>
      <c r="C252" s="14">
        <v>1</v>
      </c>
      <c r="D252" s="14">
        <v>0</v>
      </c>
      <c r="E252" s="17">
        <v>25162763</v>
      </c>
      <c r="F252" s="17">
        <v>0</v>
      </c>
      <c r="G252" s="17">
        <v>0</v>
      </c>
      <c r="H252" s="17">
        <v>35111</v>
      </c>
      <c r="I252" s="17">
        <v>3671651</v>
      </c>
      <c r="J252" s="17">
        <v>3818740</v>
      </c>
      <c r="K252" s="17">
        <v>0</v>
      </c>
      <c r="L252" s="17">
        <v>0</v>
      </c>
      <c r="M252" s="17">
        <v>0</v>
      </c>
      <c r="N252" s="17">
        <v>0</v>
      </c>
      <c r="O252" s="17">
        <v>0</v>
      </c>
      <c r="P252" s="17">
        <v>3193510</v>
      </c>
      <c r="Q252" s="17">
        <v>979678</v>
      </c>
      <c r="R252" s="17">
        <v>451723</v>
      </c>
      <c r="S252" s="17">
        <v>52924</v>
      </c>
      <c r="T252" s="17">
        <v>22081</v>
      </c>
      <c r="U252" s="17">
        <v>214884</v>
      </c>
      <c r="V252" s="17">
        <v>66261</v>
      </c>
      <c r="W252" s="17">
        <v>0</v>
      </c>
      <c r="X252" s="17">
        <v>487464</v>
      </c>
      <c r="Y252" s="17">
        <v>0</v>
      </c>
      <c r="Z252" s="17">
        <v>0</v>
      </c>
      <c r="AA252" s="17">
        <v>38156790</v>
      </c>
    </row>
    <row r="253" spans="1:27" x14ac:dyDescent="0.3">
      <c r="A253" s="15" t="s">
        <v>499</v>
      </c>
      <c r="B253" s="14" t="s">
        <v>500</v>
      </c>
      <c r="C253" s="14">
        <v>1</v>
      </c>
      <c r="D253" s="14">
        <v>0</v>
      </c>
      <c r="E253" s="17">
        <v>28623882</v>
      </c>
      <c r="F253" s="17">
        <v>0</v>
      </c>
      <c r="G253" s="17">
        <v>0</v>
      </c>
      <c r="H253" s="17">
        <v>8246</v>
      </c>
      <c r="I253" s="17">
        <v>4866967</v>
      </c>
      <c r="J253" s="17">
        <v>4773749</v>
      </c>
      <c r="K253" s="17">
        <v>0</v>
      </c>
      <c r="L253" s="17">
        <v>0</v>
      </c>
      <c r="M253" s="17">
        <v>0</v>
      </c>
      <c r="N253" s="17">
        <v>0</v>
      </c>
      <c r="O253" s="17">
        <v>0</v>
      </c>
      <c r="P253" s="17">
        <v>4154061</v>
      </c>
      <c r="Q253" s="17">
        <v>760823</v>
      </c>
      <c r="R253" s="17">
        <v>476531</v>
      </c>
      <c r="S253" s="17">
        <v>65837</v>
      </c>
      <c r="T253" s="17">
        <v>27469</v>
      </c>
      <c r="U253" s="17">
        <v>255892</v>
      </c>
      <c r="V253" s="17">
        <v>84555</v>
      </c>
      <c r="W253" s="17">
        <v>0</v>
      </c>
      <c r="X253" s="17">
        <v>889390</v>
      </c>
      <c r="Y253" s="17">
        <v>0</v>
      </c>
      <c r="Z253" s="17">
        <v>0</v>
      </c>
      <c r="AA253" s="17">
        <v>44987402</v>
      </c>
    </row>
    <row r="254" spans="1:27" x14ac:dyDescent="0.3">
      <c r="A254" s="15" t="s">
        <v>501</v>
      </c>
      <c r="B254" s="14" t="s">
        <v>502</v>
      </c>
      <c r="C254" s="14">
        <v>1</v>
      </c>
      <c r="D254" s="14">
        <v>0</v>
      </c>
      <c r="E254" s="17">
        <v>19705413</v>
      </c>
      <c r="F254" s="17">
        <v>0</v>
      </c>
      <c r="G254" s="17">
        <v>0</v>
      </c>
      <c r="H254" s="17">
        <v>41945</v>
      </c>
      <c r="I254" s="17">
        <v>4475455</v>
      </c>
      <c r="J254" s="17">
        <v>6537544</v>
      </c>
      <c r="K254" s="17">
        <v>0</v>
      </c>
      <c r="L254" s="17">
        <v>0</v>
      </c>
      <c r="M254" s="17">
        <v>0</v>
      </c>
      <c r="N254" s="17">
        <v>0</v>
      </c>
      <c r="O254" s="17">
        <v>0</v>
      </c>
      <c r="P254" s="17">
        <v>3186170</v>
      </c>
      <c r="Q254" s="17">
        <v>842448</v>
      </c>
      <c r="R254" s="17">
        <v>675818</v>
      </c>
      <c r="S254" s="17">
        <v>90494</v>
      </c>
      <c r="T254" s="17">
        <v>37756</v>
      </c>
      <c r="U254" s="17">
        <v>288512</v>
      </c>
      <c r="V254" s="17">
        <v>103065</v>
      </c>
      <c r="W254" s="17">
        <v>0</v>
      </c>
      <c r="X254" s="17">
        <v>626400</v>
      </c>
      <c r="Y254" s="17">
        <v>0</v>
      </c>
      <c r="Z254" s="17">
        <v>0</v>
      </c>
      <c r="AA254" s="17">
        <v>36611020</v>
      </c>
    </row>
    <row r="255" spans="1:27" x14ac:dyDescent="0.3">
      <c r="A255" s="15" t="s">
        <v>503</v>
      </c>
      <c r="B255" s="14" t="s">
        <v>504</v>
      </c>
      <c r="C255" s="14">
        <v>1</v>
      </c>
      <c r="D255" s="14">
        <v>0</v>
      </c>
      <c r="E255" s="17">
        <v>27669134</v>
      </c>
      <c r="F255" s="17">
        <v>0</v>
      </c>
      <c r="G255" s="17">
        <v>0</v>
      </c>
      <c r="H255" s="17">
        <v>65578</v>
      </c>
      <c r="I255" s="17">
        <v>6251154</v>
      </c>
      <c r="J255" s="17">
        <v>5123731</v>
      </c>
      <c r="K255" s="17">
        <v>0</v>
      </c>
      <c r="L255" s="17">
        <v>0</v>
      </c>
      <c r="M255" s="17">
        <v>0</v>
      </c>
      <c r="N255" s="17">
        <v>0</v>
      </c>
      <c r="O255" s="17">
        <v>0</v>
      </c>
      <c r="P255" s="17">
        <v>4433918</v>
      </c>
      <c r="Q255" s="17">
        <v>1941272</v>
      </c>
      <c r="R255" s="17">
        <v>574762</v>
      </c>
      <c r="S255" s="17">
        <v>84038</v>
      </c>
      <c r="T255" s="17">
        <v>35063</v>
      </c>
      <c r="U255" s="17">
        <v>340588</v>
      </c>
      <c r="V255" s="17">
        <v>95305</v>
      </c>
      <c r="W255" s="17">
        <v>0</v>
      </c>
      <c r="X255" s="17">
        <v>808200</v>
      </c>
      <c r="Y255" s="17">
        <v>0</v>
      </c>
      <c r="Z255" s="17">
        <v>0</v>
      </c>
      <c r="AA255" s="17">
        <v>47422743</v>
      </c>
    </row>
    <row r="256" spans="1:27" x14ac:dyDescent="0.3">
      <c r="A256" s="15" t="s">
        <v>505</v>
      </c>
      <c r="B256" s="14" t="s">
        <v>506</v>
      </c>
      <c r="C256" s="14">
        <v>1</v>
      </c>
      <c r="D256" s="14">
        <v>0</v>
      </c>
      <c r="E256" s="17">
        <v>7755911</v>
      </c>
      <c r="F256" s="17">
        <v>0</v>
      </c>
      <c r="G256" s="17">
        <v>325321</v>
      </c>
      <c r="H256" s="17">
        <v>0</v>
      </c>
      <c r="I256" s="17">
        <v>674893</v>
      </c>
      <c r="J256" s="17">
        <v>1326922</v>
      </c>
      <c r="K256" s="17">
        <v>0</v>
      </c>
      <c r="L256" s="17">
        <v>0</v>
      </c>
      <c r="M256" s="17">
        <v>0</v>
      </c>
      <c r="N256" s="17">
        <v>0</v>
      </c>
      <c r="O256" s="17">
        <v>0</v>
      </c>
      <c r="P256" s="17">
        <v>1209685</v>
      </c>
      <c r="Q256" s="17">
        <v>398337</v>
      </c>
      <c r="R256" s="17">
        <v>142764</v>
      </c>
      <c r="S256" s="17">
        <v>16598</v>
      </c>
      <c r="T256" s="17">
        <v>6925</v>
      </c>
      <c r="U256" s="17">
        <v>58367</v>
      </c>
      <c r="V256" s="17">
        <v>18957</v>
      </c>
      <c r="W256" s="17">
        <v>0</v>
      </c>
      <c r="X256" s="17">
        <v>156349</v>
      </c>
      <c r="Y256" s="17">
        <v>0</v>
      </c>
      <c r="Z256" s="17">
        <v>0</v>
      </c>
      <c r="AA256" s="17">
        <v>12091029</v>
      </c>
    </row>
    <row r="257" spans="1:27" x14ac:dyDescent="0.3">
      <c r="A257" s="15" t="s">
        <v>507</v>
      </c>
      <c r="B257" s="14" t="s">
        <v>508</v>
      </c>
      <c r="C257" s="14">
        <v>1</v>
      </c>
      <c r="D257" s="14">
        <v>0</v>
      </c>
      <c r="E257" s="17">
        <v>15114472</v>
      </c>
      <c r="F257" s="17">
        <v>0</v>
      </c>
      <c r="G257" s="17">
        <v>0</v>
      </c>
      <c r="H257" s="17">
        <v>3062</v>
      </c>
      <c r="I257" s="17">
        <v>3940933</v>
      </c>
      <c r="J257" s="17">
        <v>4137476</v>
      </c>
      <c r="K257" s="17">
        <v>0</v>
      </c>
      <c r="L257" s="17">
        <v>0</v>
      </c>
      <c r="M257" s="17">
        <v>0</v>
      </c>
      <c r="N257" s="17">
        <v>0</v>
      </c>
      <c r="O257" s="17">
        <v>0</v>
      </c>
      <c r="P257" s="17">
        <v>3934989</v>
      </c>
      <c r="Q257" s="17">
        <v>641867</v>
      </c>
      <c r="R257" s="17">
        <v>301539</v>
      </c>
      <c r="S257" s="17">
        <v>92412</v>
      </c>
      <c r="T257" s="17">
        <v>38556</v>
      </c>
      <c r="U257" s="17">
        <v>352529</v>
      </c>
      <c r="V257" s="17">
        <v>97038</v>
      </c>
      <c r="W257" s="17">
        <v>0</v>
      </c>
      <c r="X257" s="17">
        <v>626400</v>
      </c>
      <c r="Y257" s="17">
        <v>0</v>
      </c>
      <c r="Z257" s="17">
        <v>0</v>
      </c>
      <c r="AA257" s="17">
        <v>29281273</v>
      </c>
    </row>
    <row r="258" spans="1:27" x14ac:dyDescent="0.3">
      <c r="A258" s="15" t="s">
        <v>509</v>
      </c>
      <c r="B258" s="14" t="s">
        <v>510</v>
      </c>
      <c r="C258" s="14">
        <v>1</v>
      </c>
      <c r="D258" s="14">
        <v>0</v>
      </c>
      <c r="E258" s="17">
        <v>26062084</v>
      </c>
      <c r="F258" s="17">
        <v>0</v>
      </c>
      <c r="G258" s="17">
        <v>0</v>
      </c>
      <c r="H258" s="17">
        <v>0</v>
      </c>
      <c r="I258" s="17">
        <v>5547070</v>
      </c>
      <c r="J258" s="17">
        <v>8620842</v>
      </c>
      <c r="K258" s="17">
        <v>0</v>
      </c>
      <c r="L258" s="17">
        <v>0</v>
      </c>
      <c r="M258" s="17">
        <v>0</v>
      </c>
      <c r="N258" s="17">
        <v>0</v>
      </c>
      <c r="O258" s="17">
        <v>0</v>
      </c>
      <c r="P258" s="17">
        <v>3424993</v>
      </c>
      <c r="Q258" s="17">
        <v>1158898</v>
      </c>
      <c r="R258" s="17">
        <v>790060</v>
      </c>
      <c r="S258" s="17">
        <v>57583</v>
      </c>
      <c r="T258" s="17">
        <v>24025</v>
      </c>
      <c r="U258" s="17">
        <v>237427</v>
      </c>
      <c r="V258" s="17">
        <v>73396</v>
      </c>
      <c r="W258" s="17">
        <v>0</v>
      </c>
      <c r="X258" s="17">
        <v>451696</v>
      </c>
      <c r="Y258" s="17">
        <v>0</v>
      </c>
      <c r="Z258" s="17">
        <v>0</v>
      </c>
      <c r="AA258" s="17">
        <v>46448074</v>
      </c>
    </row>
    <row r="259" spans="1:27" x14ac:dyDescent="0.3">
      <c r="A259" s="15" t="s">
        <v>511</v>
      </c>
      <c r="B259" s="14" t="s">
        <v>512</v>
      </c>
      <c r="C259" s="14">
        <v>1</v>
      </c>
      <c r="D259" s="14">
        <v>1</v>
      </c>
      <c r="E259" s="17">
        <v>515632863</v>
      </c>
      <c r="F259" s="17">
        <v>6353730</v>
      </c>
      <c r="G259" s="17">
        <v>0</v>
      </c>
      <c r="H259" s="17">
        <v>0</v>
      </c>
      <c r="I259" s="17">
        <v>51984476</v>
      </c>
      <c r="J259" s="17">
        <v>76384906</v>
      </c>
      <c r="K259" s="17">
        <v>0</v>
      </c>
      <c r="L259" s="17">
        <v>0</v>
      </c>
      <c r="M259" s="17">
        <v>1629171</v>
      </c>
      <c r="N259" s="17">
        <v>4788904</v>
      </c>
      <c r="O259" s="17">
        <v>4328002</v>
      </c>
      <c r="P259" s="17">
        <v>0</v>
      </c>
      <c r="Q259" s="17">
        <v>5590004</v>
      </c>
      <c r="R259" s="17">
        <v>10052863</v>
      </c>
      <c r="S259" s="17">
        <v>481532</v>
      </c>
      <c r="T259" s="17">
        <v>200906</v>
      </c>
      <c r="U259" s="17">
        <v>1884621</v>
      </c>
      <c r="V259" s="17">
        <v>685338</v>
      </c>
      <c r="W259" s="17">
        <v>0</v>
      </c>
      <c r="X259" s="17">
        <v>36188959</v>
      </c>
      <c r="Y259" s="17">
        <v>0</v>
      </c>
      <c r="Z259" s="17">
        <v>0</v>
      </c>
      <c r="AA259" s="17">
        <v>716186275</v>
      </c>
    </row>
    <row r="260" spans="1:27" x14ac:dyDescent="0.3">
      <c r="A260" s="15" t="s">
        <v>513</v>
      </c>
      <c r="B260" s="14" t="s">
        <v>514</v>
      </c>
      <c r="C260" s="14">
        <v>1</v>
      </c>
      <c r="D260" s="14">
        <v>0</v>
      </c>
      <c r="E260" s="17">
        <v>29140246</v>
      </c>
      <c r="F260" s="17">
        <v>0</v>
      </c>
      <c r="G260" s="17">
        <v>0</v>
      </c>
      <c r="H260" s="17">
        <v>0</v>
      </c>
      <c r="I260" s="17">
        <v>8561017</v>
      </c>
      <c r="J260" s="17">
        <v>4665563</v>
      </c>
      <c r="K260" s="17">
        <v>0</v>
      </c>
      <c r="L260" s="17">
        <v>0</v>
      </c>
      <c r="M260" s="17">
        <v>0</v>
      </c>
      <c r="N260" s="17">
        <v>0</v>
      </c>
      <c r="O260" s="17">
        <v>0</v>
      </c>
      <c r="P260" s="17">
        <v>4060188</v>
      </c>
      <c r="Q260" s="17">
        <v>1979021</v>
      </c>
      <c r="R260" s="17">
        <v>699591</v>
      </c>
      <c r="S260" s="17">
        <v>81281</v>
      </c>
      <c r="T260" s="17">
        <v>33913</v>
      </c>
      <c r="U260" s="17">
        <v>333307</v>
      </c>
      <c r="V260" s="17">
        <v>83644</v>
      </c>
      <c r="W260" s="17">
        <v>0</v>
      </c>
      <c r="X260" s="17">
        <v>1555039</v>
      </c>
      <c r="Y260" s="17">
        <v>0</v>
      </c>
      <c r="Z260" s="17">
        <v>0</v>
      </c>
      <c r="AA260" s="17">
        <v>51192810</v>
      </c>
    </row>
    <row r="261" spans="1:27" x14ac:dyDescent="0.3">
      <c r="A261" s="15" t="s">
        <v>515</v>
      </c>
      <c r="B261" s="14" t="s">
        <v>516</v>
      </c>
      <c r="C261" s="14">
        <v>1</v>
      </c>
      <c r="D261" s="14">
        <v>0</v>
      </c>
      <c r="E261" s="17">
        <v>29705860</v>
      </c>
      <c r="F261" s="17">
        <v>0</v>
      </c>
      <c r="G261" s="17">
        <v>0</v>
      </c>
      <c r="H261" s="17">
        <v>0</v>
      </c>
      <c r="I261" s="17">
        <v>5599775</v>
      </c>
      <c r="J261" s="17">
        <v>3955519</v>
      </c>
      <c r="K261" s="17">
        <v>0</v>
      </c>
      <c r="L261" s="17">
        <v>0</v>
      </c>
      <c r="M261" s="17">
        <v>0</v>
      </c>
      <c r="N261" s="17">
        <v>0</v>
      </c>
      <c r="O261" s="17">
        <v>0</v>
      </c>
      <c r="P261" s="17">
        <v>3975821</v>
      </c>
      <c r="Q261" s="17">
        <v>1530476</v>
      </c>
      <c r="R261" s="17">
        <v>761266</v>
      </c>
      <c r="S261" s="17">
        <v>46288</v>
      </c>
      <c r="T261" s="17">
        <v>19313</v>
      </c>
      <c r="U261" s="17">
        <v>183954</v>
      </c>
      <c r="V261" s="17">
        <v>58776</v>
      </c>
      <c r="W261" s="17">
        <v>0</v>
      </c>
      <c r="X261" s="17">
        <v>359327</v>
      </c>
      <c r="Y261" s="17">
        <v>0</v>
      </c>
      <c r="Z261" s="17">
        <v>0</v>
      </c>
      <c r="AA261" s="17">
        <v>46196375</v>
      </c>
    </row>
    <row r="262" spans="1:27" x14ac:dyDescent="0.3">
      <c r="A262" s="15" t="s">
        <v>517</v>
      </c>
      <c r="B262" s="14" t="s">
        <v>518</v>
      </c>
      <c r="C262" s="14">
        <v>1</v>
      </c>
      <c r="D262" s="14">
        <v>0</v>
      </c>
      <c r="E262" s="17">
        <v>36659875</v>
      </c>
      <c r="F262" s="17">
        <v>0</v>
      </c>
      <c r="G262" s="17">
        <v>0</v>
      </c>
      <c r="H262" s="17">
        <v>0</v>
      </c>
      <c r="I262" s="17">
        <v>7421930</v>
      </c>
      <c r="J262" s="17">
        <v>8199181</v>
      </c>
      <c r="K262" s="17">
        <v>0</v>
      </c>
      <c r="L262" s="17">
        <v>0</v>
      </c>
      <c r="M262" s="17">
        <v>0</v>
      </c>
      <c r="N262" s="17">
        <v>0</v>
      </c>
      <c r="O262" s="17">
        <v>0</v>
      </c>
      <c r="P262" s="17">
        <v>7185805</v>
      </c>
      <c r="Q262" s="17">
        <v>1215286</v>
      </c>
      <c r="R262" s="17">
        <v>1030941</v>
      </c>
      <c r="S262" s="17">
        <v>124649</v>
      </c>
      <c r="T262" s="17">
        <v>52006</v>
      </c>
      <c r="U262" s="17">
        <v>512484</v>
      </c>
      <c r="V262" s="17">
        <v>134111</v>
      </c>
      <c r="W262" s="17">
        <v>0</v>
      </c>
      <c r="X262" s="17">
        <v>1422900</v>
      </c>
      <c r="Y262" s="17">
        <v>0</v>
      </c>
      <c r="Z262" s="17">
        <v>0</v>
      </c>
      <c r="AA262" s="17">
        <v>63959168</v>
      </c>
    </row>
    <row r="263" spans="1:27" x14ac:dyDescent="0.3">
      <c r="A263" s="15" t="s">
        <v>519</v>
      </c>
      <c r="B263" s="14" t="s">
        <v>520</v>
      </c>
      <c r="C263" s="14">
        <v>1</v>
      </c>
      <c r="D263" s="14">
        <v>0</v>
      </c>
      <c r="E263" s="17">
        <v>4715866</v>
      </c>
      <c r="F263" s="17">
        <v>0</v>
      </c>
      <c r="G263" s="17">
        <v>181923</v>
      </c>
      <c r="H263" s="17">
        <v>0</v>
      </c>
      <c r="I263" s="17">
        <v>817866</v>
      </c>
      <c r="J263" s="17">
        <v>1784454</v>
      </c>
      <c r="K263" s="17">
        <v>0</v>
      </c>
      <c r="L263" s="17">
        <v>0</v>
      </c>
      <c r="M263" s="17">
        <v>0</v>
      </c>
      <c r="N263" s="17">
        <v>0</v>
      </c>
      <c r="O263" s="17">
        <v>0</v>
      </c>
      <c r="P263" s="17">
        <v>1096218</v>
      </c>
      <c r="Q263" s="17">
        <v>85952</v>
      </c>
      <c r="R263" s="17">
        <v>290090</v>
      </c>
      <c r="S263" s="17">
        <v>9992</v>
      </c>
      <c r="T263" s="17">
        <v>4169</v>
      </c>
      <c r="U263" s="17">
        <v>38620</v>
      </c>
      <c r="V263" s="17">
        <v>10701</v>
      </c>
      <c r="W263" s="17">
        <v>0</v>
      </c>
      <c r="X263" s="17">
        <v>192040</v>
      </c>
      <c r="Y263" s="17">
        <v>0</v>
      </c>
      <c r="Z263" s="17">
        <v>0</v>
      </c>
      <c r="AA263" s="17">
        <v>9227891</v>
      </c>
    </row>
    <row r="264" spans="1:27" x14ac:dyDescent="0.3">
      <c r="A264" s="15" t="s">
        <v>521</v>
      </c>
      <c r="B264" s="14" t="s">
        <v>522</v>
      </c>
      <c r="C264" s="14">
        <v>1</v>
      </c>
      <c r="D264" s="14">
        <v>0</v>
      </c>
      <c r="E264" s="17">
        <v>40918437</v>
      </c>
      <c r="F264" s="17">
        <v>0</v>
      </c>
      <c r="G264" s="17">
        <v>0</v>
      </c>
      <c r="H264" s="17">
        <v>0</v>
      </c>
      <c r="I264" s="17">
        <v>4486673</v>
      </c>
      <c r="J264" s="17">
        <v>7573121</v>
      </c>
      <c r="K264" s="17">
        <v>92541</v>
      </c>
      <c r="L264" s="17">
        <v>0</v>
      </c>
      <c r="M264" s="17">
        <v>0</v>
      </c>
      <c r="N264" s="17">
        <v>0</v>
      </c>
      <c r="O264" s="17">
        <v>0</v>
      </c>
      <c r="P264" s="17">
        <v>3985404</v>
      </c>
      <c r="Q264" s="17">
        <v>957546</v>
      </c>
      <c r="R264" s="17">
        <v>782056</v>
      </c>
      <c r="S264" s="17">
        <v>56520</v>
      </c>
      <c r="T264" s="17">
        <v>23581</v>
      </c>
      <c r="U264" s="17">
        <v>222107</v>
      </c>
      <c r="V264" s="17">
        <v>75054</v>
      </c>
      <c r="W264" s="17">
        <v>0</v>
      </c>
      <c r="X264" s="17">
        <v>2171705</v>
      </c>
      <c r="Y264" s="17">
        <v>0</v>
      </c>
      <c r="Z264" s="17">
        <v>0</v>
      </c>
      <c r="AA264" s="17">
        <v>61344745</v>
      </c>
    </row>
    <row r="265" spans="1:27" x14ac:dyDescent="0.3">
      <c r="A265" s="15" t="s">
        <v>523</v>
      </c>
      <c r="B265" s="14" t="s">
        <v>524</v>
      </c>
      <c r="C265" s="14">
        <v>1</v>
      </c>
      <c r="D265" s="14">
        <v>0</v>
      </c>
      <c r="E265" s="17">
        <v>9566178</v>
      </c>
      <c r="F265" s="17">
        <v>0</v>
      </c>
      <c r="G265" s="17">
        <v>0</v>
      </c>
      <c r="H265" s="17">
        <v>15932</v>
      </c>
      <c r="I265" s="17">
        <v>1454997</v>
      </c>
      <c r="J265" s="17">
        <v>2293870</v>
      </c>
      <c r="K265" s="17">
        <v>0</v>
      </c>
      <c r="L265" s="17">
        <v>0</v>
      </c>
      <c r="M265" s="17">
        <v>0</v>
      </c>
      <c r="N265" s="17">
        <v>0</v>
      </c>
      <c r="O265" s="17">
        <v>0</v>
      </c>
      <c r="P265" s="17">
        <v>1300616</v>
      </c>
      <c r="Q265" s="17">
        <v>36434</v>
      </c>
      <c r="R265" s="17">
        <v>219462</v>
      </c>
      <c r="S265" s="17">
        <v>12808</v>
      </c>
      <c r="T265" s="17">
        <v>5344</v>
      </c>
      <c r="U265" s="17">
        <v>46950</v>
      </c>
      <c r="V265" s="17">
        <v>15932</v>
      </c>
      <c r="W265" s="17">
        <v>0</v>
      </c>
      <c r="X265" s="17">
        <v>348112</v>
      </c>
      <c r="Y265" s="17">
        <v>0</v>
      </c>
      <c r="Z265" s="17">
        <v>0</v>
      </c>
      <c r="AA265" s="17">
        <v>15316635</v>
      </c>
    </row>
    <row r="266" spans="1:27" x14ac:dyDescent="0.3">
      <c r="A266" s="15" t="s">
        <v>525</v>
      </c>
      <c r="B266" s="14" t="s">
        <v>526</v>
      </c>
      <c r="C266" s="14">
        <v>1</v>
      </c>
      <c r="D266" s="14">
        <v>0</v>
      </c>
      <c r="E266" s="17">
        <v>12353003</v>
      </c>
      <c r="F266" s="17">
        <v>0</v>
      </c>
      <c r="G266" s="17">
        <v>0</v>
      </c>
      <c r="H266" s="17">
        <v>0</v>
      </c>
      <c r="I266" s="17">
        <v>1790212</v>
      </c>
      <c r="J266" s="17">
        <v>2183353</v>
      </c>
      <c r="K266" s="17">
        <v>0</v>
      </c>
      <c r="L266" s="17">
        <v>0</v>
      </c>
      <c r="M266" s="17">
        <v>0</v>
      </c>
      <c r="N266" s="17">
        <v>0</v>
      </c>
      <c r="O266" s="17">
        <v>0</v>
      </c>
      <c r="P266" s="17">
        <v>1492736</v>
      </c>
      <c r="Q266" s="17">
        <v>260309</v>
      </c>
      <c r="R266" s="17">
        <v>100118</v>
      </c>
      <c r="S266" s="17">
        <v>18605</v>
      </c>
      <c r="T266" s="17">
        <v>7763</v>
      </c>
      <c r="U266" s="17">
        <v>71007</v>
      </c>
      <c r="V266" s="17">
        <v>22392</v>
      </c>
      <c r="W266" s="17">
        <v>0</v>
      </c>
      <c r="X266" s="17">
        <v>570003</v>
      </c>
      <c r="Y266" s="17">
        <v>0</v>
      </c>
      <c r="Z266" s="17">
        <v>0</v>
      </c>
      <c r="AA266" s="17">
        <v>18869501</v>
      </c>
    </row>
    <row r="267" spans="1:27" x14ac:dyDescent="0.3">
      <c r="A267" s="15" t="s">
        <v>527</v>
      </c>
      <c r="B267" s="14" t="s">
        <v>528</v>
      </c>
      <c r="C267" s="14">
        <v>1</v>
      </c>
      <c r="D267" s="14">
        <v>0</v>
      </c>
      <c r="E267" s="17">
        <v>10467542</v>
      </c>
      <c r="F267" s="17">
        <v>0</v>
      </c>
      <c r="G267" s="17">
        <v>344565</v>
      </c>
      <c r="H267" s="17">
        <v>0</v>
      </c>
      <c r="I267" s="17">
        <v>1642901</v>
      </c>
      <c r="J267" s="17">
        <v>1224335</v>
      </c>
      <c r="K267" s="17">
        <v>0</v>
      </c>
      <c r="L267" s="17">
        <v>0</v>
      </c>
      <c r="M267" s="17">
        <v>0</v>
      </c>
      <c r="N267" s="17">
        <v>0</v>
      </c>
      <c r="O267" s="17">
        <v>0</v>
      </c>
      <c r="P267" s="17">
        <v>1287651</v>
      </c>
      <c r="Q267" s="17">
        <v>188181</v>
      </c>
      <c r="R267" s="17">
        <v>274843</v>
      </c>
      <c r="S267" s="17">
        <v>11085</v>
      </c>
      <c r="T267" s="17">
        <v>4625</v>
      </c>
      <c r="U267" s="17">
        <v>41125</v>
      </c>
      <c r="V267" s="17">
        <v>14112</v>
      </c>
      <c r="W267" s="17">
        <v>0</v>
      </c>
      <c r="X267" s="17">
        <v>430702</v>
      </c>
      <c r="Y267" s="17">
        <v>0</v>
      </c>
      <c r="Z267" s="17">
        <v>0</v>
      </c>
      <c r="AA267" s="17">
        <v>15931667</v>
      </c>
    </row>
    <row r="268" spans="1:27" x14ac:dyDescent="0.3">
      <c r="A268" s="15" t="s">
        <v>529</v>
      </c>
      <c r="B268" s="14" t="s">
        <v>530</v>
      </c>
      <c r="C268" s="14">
        <v>1</v>
      </c>
      <c r="D268" s="14">
        <v>1</v>
      </c>
      <c r="E268" s="17">
        <v>9971508</v>
      </c>
      <c r="F268" s="17">
        <v>0</v>
      </c>
      <c r="G268" s="17">
        <v>150754</v>
      </c>
      <c r="H268" s="17">
        <v>8200</v>
      </c>
      <c r="I268" s="17">
        <v>1285657</v>
      </c>
      <c r="J268" s="17">
        <v>2464740</v>
      </c>
      <c r="K268" s="17">
        <v>61639</v>
      </c>
      <c r="L268" s="17">
        <v>733080</v>
      </c>
      <c r="M268" s="17">
        <v>0</v>
      </c>
      <c r="N268" s="17">
        <v>0</v>
      </c>
      <c r="O268" s="17">
        <v>0</v>
      </c>
      <c r="P268" s="17">
        <v>1053813</v>
      </c>
      <c r="Q268" s="17">
        <v>195515</v>
      </c>
      <c r="R268" s="17">
        <v>94462</v>
      </c>
      <c r="S268" s="17">
        <v>10920</v>
      </c>
      <c r="T268" s="17">
        <v>4556</v>
      </c>
      <c r="U268" s="17">
        <v>41416</v>
      </c>
      <c r="V268" s="17">
        <v>14236</v>
      </c>
      <c r="W268" s="17">
        <v>0</v>
      </c>
      <c r="X268" s="17">
        <v>137627</v>
      </c>
      <c r="Y268" s="17">
        <v>0</v>
      </c>
      <c r="Z268" s="17">
        <v>0</v>
      </c>
      <c r="AA268" s="17">
        <v>16228123</v>
      </c>
    </row>
    <row r="269" spans="1:27" x14ac:dyDescent="0.3">
      <c r="A269" s="15" t="s">
        <v>531</v>
      </c>
      <c r="B269" s="14" t="s">
        <v>532</v>
      </c>
      <c r="C269" s="14">
        <v>1</v>
      </c>
      <c r="D269" s="14">
        <v>0</v>
      </c>
      <c r="E269" s="17">
        <v>16213388</v>
      </c>
      <c r="F269" s="17">
        <v>0</v>
      </c>
      <c r="G269" s="17">
        <v>317335</v>
      </c>
      <c r="H269" s="17">
        <v>0</v>
      </c>
      <c r="I269" s="17">
        <v>2159565</v>
      </c>
      <c r="J269" s="17">
        <v>254514</v>
      </c>
      <c r="K269" s="17">
        <v>0</v>
      </c>
      <c r="L269" s="17">
        <v>0</v>
      </c>
      <c r="M269" s="17">
        <v>0</v>
      </c>
      <c r="N269" s="17">
        <v>0</v>
      </c>
      <c r="O269" s="17">
        <v>0</v>
      </c>
      <c r="P269" s="17">
        <v>1055082</v>
      </c>
      <c r="Q269" s="17">
        <v>902519</v>
      </c>
      <c r="R269" s="17">
        <v>605490</v>
      </c>
      <c r="S269" s="17">
        <v>60055</v>
      </c>
      <c r="T269" s="17">
        <v>25056</v>
      </c>
      <c r="U269" s="17">
        <v>213894</v>
      </c>
      <c r="V269" s="17">
        <v>32792</v>
      </c>
      <c r="W269" s="17">
        <v>0</v>
      </c>
      <c r="X269" s="17">
        <v>616147</v>
      </c>
      <c r="Y269" s="17">
        <v>0</v>
      </c>
      <c r="Z269" s="17">
        <v>0</v>
      </c>
      <c r="AA269" s="17">
        <v>22455837</v>
      </c>
    </row>
    <row r="270" spans="1:27" x14ac:dyDescent="0.3">
      <c r="A270" s="15" t="s">
        <v>533</v>
      </c>
      <c r="B270" s="14" t="s">
        <v>534</v>
      </c>
      <c r="C270" s="14">
        <v>1</v>
      </c>
      <c r="D270" s="14">
        <v>1</v>
      </c>
      <c r="E270" s="17">
        <v>143233942</v>
      </c>
      <c r="F270" s="17">
        <v>12764928</v>
      </c>
      <c r="G270" s="17">
        <v>2687597</v>
      </c>
      <c r="H270" s="17">
        <v>0</v>
      </c>
      <c r="I270" s="17">
        <v>8178500</v>
      </c>
      <c r="J270" s="17">
        <v>3408081</v>
      </c>
      <c r="K270" s="17">
        <v>0</v>
      </c>
      <c r="L270" s="17">
        <v>0</v>
      </c>
      <c r="M270" s="17">
        <v>0</v>
      </c>
      <c r="N270" s="17">
        <v>0</v>
      </c>
      <c r="O270" s="17">
        <v>0</v>
      </c>
      <c r="P270" s="17">
        <v>4367046</v>
      </c>
      <c r="Q270" s="17">
        <v>10099850</v>
      </c>
      <c r="R270" s="17">
        <v>2089069</v>
      </c>
      <c r="S270" s="17">
        <v>150100</v>
      </c>
      <c r="T270" s="17">
        <v>62625</v>
      </c>
      <c r="U270" s="17">
        <v>569510</v>
      </c>
      <c r="V270" s="17">
        <v>209506</v>
      </c>
      <c r="W270" s="17">
        <v>0</v>
      </c>
      <c r="X270" s="17">
        <v>5955615</v>
      </c>
      <c r="Y270" s="17">
        <v>0</v>
      </c>
      <c r="Z270" s="17">
        <v>2520255</v>
      </c>
      <c r="AA270" s="17">
        <v>196296624</v>
      </c>
    </row>
    <row r="271" spans="1:27" x14ac:dyDescent="0.3">
      <c r="A271" s="15" t="s">
        <v>535</v>
      </c>
      <c r="B271" s="14" t="s">
        <v>536</v>
      </c>
      <c r="C271" s="14">
        <v>1</v>
      </c>
      <c r="D271" s="14">
        <v>0</v>
      </c>
      <c r="E271" s="17">
        <v>61382531</v>
      </c>
      <c r="F271" s="17">
        <v>3452218</v>
      </c>
      <c r="G271" s="17">
        <v>1755704</v>
      </c>
      <c r="H271" s="17">
        <v>0</v>
      </c>
      <c r="I271" s="17">
        <v>7135105</v>
      </c>
      <c r="J271" s="17">
        <v>1758908</v>
      </c>
      <c r="K271" s="17">
        <v>0</v>
      </c>
      <c r="L271" s="17">
        <v>0</v>
      </c>
      <c r="M271" s="17">
        <v>0</v>
      </c>
      <c r="N271" s="17">
        <v>0</v>
      </c>
      <c r="O271" s="17">
        <v>0</v>
      </c>
      <c r="P271" s="17">
        <v>3617213</v>
      </c>
      <c r="Q271" s="17">
        <v>3613503</v>
      </c>
      <c r="R271" s="17">
        <v>896082</v>
      </c>
      <c r="S271" s="17">
        <v>155837</v>
      </c>
      <c r="T271" s="17">
        <v>65019</v>
      </c>
      <c r="U271" s="17">
        <v>441710</v>
      </c>
      <c r="V271" s="17">
        <v>152058</v>
      </c>
      <c r="W271" s="17">
        <v>0</v>
      </c>
      <c r="X271" s="17">
        <v>3240000</v>
      </c>
      <c r="Y271" s="17">
        <v>0</v>
      </c>
      <c r="Z271" s="17">
        <v>0</v>
      </c>
      <c r="AA271" s="17">
        <v>87665888</v>
      </c>
    </row>
    <row r="272" spans="1:27" x14ac:dyDescent="0.3">
      <c r="A272" s="15" t="s">
        <v>537</v>
      </c>
      <c r="B272" s="14" t="s">
        <v>538</v>
      </c>
      <c r="C272" s="14">
        <v>1</v>
      </c>
      <c r="D272" s="14">
        <v>0</v>
      </c>
      <c r="E272" s="17">
        <v>37007203</v>
      </c>
      <c r="F272" s="17">
        <v>0</v>
      </c>
      <c r="G272" s="17">
        <v>3378742</v>
      </c>
      <c r="H272" s="17">
        <v>0</v>
      </c>
      <c r="I272" s="17">
        <v>4464359</v>
      </c>
      <c r="J272" s="17">
        <v>1215832</v>
      </c>
      <c r="K272" s="17">
        <v>0</v>
      </c>
      <c r="L272" s="17">
        <v>0</v>
      </c>
      <c r="M272" s="17">
        <v>0</v>
      </c>
      <c r="N272" s="17">
        <v>0</v>
      </c>
      <c r="O272" s="17">
        <v>0</v>
      </c>
      <c r="P272" s="17">
        <v>4157302</v>
      </c>
      <c r="Q272" s="17">
        <v>2088324</v>
      </c>
      <c r="R272" s="17">
        <v>658725</v>
      </c>
      <c r="S272" s="17">
        <v>112065</v>
      </c>
      <c r="T272" s="17">
        <v>46756</v>
      </c>
      <c r="U272" s="17">
        <v>465010</v>
      </c>
      <c r="V272" s="17">
        <v>99753</v>
      </c>
      <c r="W272" s="17">
        <v>0</v>
      </c>
      <c r="X272" s="17">
        <v>907200</v>
      </c>
      <c r="Y272" s="17">
        <v>33193</v>
      </c>
      <c r="Z272" s="17">
        <v>0</v>
      </c>
      <c r="AA272" s="17">
        <v>54634464</v>
      </c>
    </row>
    <row r="273" spans="1:27" x14ac:dyDescent="0.3">
      <c r="A273" s="15" t="s">
        <v>539</v>
      </c>
      <c r="B273" s="14" t="s">
        <v>540</v>
      </c>
      <c r="C273" s="14">
        <v>1</v>
      </c>
      <c r="D273" s="14">
        <v>0</v>
      </c>
      <c r="E273" s="17">
        <v>10900454</v>
      </c>
      <c r="F273" s="17">
        <v>0</v>
      </c>
      <c r="G273" s="17">
        <v>947589</v>
      </c>
      <c r="H273" s="17">
        <v>0</v>
      </c>
      <c r="I273" s="17">
        <v>1146990</v>
      </c>
      <c r="J273" s="17">
        <v>977519</v>
      </c>
      <c r="K273" s="17">
        <v>0</v>
      </c>
      <c r="L273" s="17">
        <v>0</v>
      </c>
      <c r="M273" s="17">
        <v>0</v>
      </c>
      <c r="N273" s="17">
        <v>0</v>
      </c>
      <c r="O273" s="17">
        <v>0</v>
      </c>
      <c r="P273" s="17">
        <v>820356</v>
      </c>
      <c r="Q273" s="17">
        <v>504754</v>
      </c>
      <c r="R273" s="17">
        <v>275943</v>
      </c>
      <c r="S273" s="17">
        <v>30874</v>
      </c>
      <c r="T273" s="17">
        <v>12881</v>
      </c>
      <c r="U273" s="17">
        <v>122908</v>
      </c>
      <c r="V273" s="17">
        <v>30225</v>
      </c>
      <c r="W273" s="17">
        <v>0</v>
      </c>
      <c r="X273" s="17">
        <v>642600</v>
      </c>
      <c r="Y273" s="17">
        <v>4977</v>
      </c>
      <c r="Z273" s="17">
        <v>0</v>
      </c>
      <c r="AA273" s="17">
        <v>16418070</v>
      </c>
    </row>
    <row r="274" spans="1:27" x14ac:dyDescent="0.3">
      <c r="A274" s="15" t="s">
        <v>541</v>
      </c>
      <c r="B274" s="14" t="s">
        <v>542</v>
      </c>
      <c r="C274" s="14">
        <v>1</v>
      </c>
      <c r="D274" s="14">
        <v>0</v>
      </c>
      <c r="E274" s="17">
        <v>44696524</v>
      </c>
      <c r="F274" s="17">
        <v>0</v>
      </c>
      <c r="G274" s="17">
        <v>4406095</v>
      </c>
      <c r="H274" s="17">
        <v>0</v>
      </c>
      <c r="I274" s="17">
        <v>3928406</v>
      </c>
      <c r="J274" s="17">
        <v>3269475</v>
      </c>
      <c r="K274" s="17">
        <v>0</v>
      </c>
      <c r="L274" s="17">
        <v>0</v>
      </c>
      <c r="M274" s="17">
        <v>0</v>
      </c>
      <c r="N274" s="17">
        <v>0</v>
      </c>
      <c r="O274" s="17">
        <v>0</v>
      </c>
      <c r="P274" s="17">
        <v>5395690</v>
      </c>
      <c r="Q274" s="17">
        <v>1794600</v>
      </c>
      <c r="R274" s="17">
        <v>788734</v>
      </c>
      <c r="S274" s="17">
        <v>106523</v>
      </c>
      <c r="T274" s="17">
        <v>44444</v>
      </c>
      <c r="U274" s="17">
        <v>428778</v>
      </c>
      <c r="V274" s="17">
        <v>114953</v>
      </c>
      <c r="W274" s="17">
        <v>0</v>
      </c>
      <c r="X274" s="17">
        <v>1153283</v>
      </c>
      <c r="Y274" s="17">
        <v>208322</v>
      </c>
      <c r="Z274" s="17">
        <v>0</v>
      </c>
      <c r="AA274" s="17">
        <v>66335827</v>
      </c>
    </row>
    <row r="275" spans="1:27" x14ac:dyDescent="0.3">
      <c r="A275" s="15" t="s">
        <v>543</v>
      </c>
      <c r="B275" s="14" t="s">
        <v>544</v>
      </c>
      <c r="C275" s="14">
        <v>1</v>
      </c>
      <c r="D275" s="14">
        <v>0</v>
      </c>
      <c r="E275" s="17">
        <v>9615185</v>
      </c>
      <c r="F275" s="17">
        <v>0</v>
      </c>
      <c r="G275" s="17">
        <v>710955</v>
      </c>
      <c r="H275" s="17">
        <v>0</v>
      </c>
      <c r="I275" s="17">
        <v>1621711</v>
      </c>
      <c r="J275" s="17">
        <v>1329713</v>
      </c>
      <c r="K275" s="17">
        <v>0</v>
      </c>
      <c r="L275" s="17">
        <v>0</v>
      </c>
      <c r="M275" s="17">
        <v>0</v>
      </c>
      <c r="N275" s="17">
        <v>0</v>
      </c>
      <c r="O275" s="17">
        <v>0</v>
      </c>
      <c r="P275" s="17">
        <v>1973349</v>
      </c>
      <c r="Q275" s="17">
        <v>290094</v>
      </c>
      <c r="R275" s="17">
        <v>321435</v>
      </c>
      <c r="S275" s="17">
        <v>38828</v>
      </c>
      <c r="T275" s="17">
        <v>16200</v>
      </c>
      <c r="U275" s="17">
        <v>138402</v>
      </c>
      <c r="V275" s="17">
        <v>30861</v>
      </c>
      <c r="W275" s="17">
        <v>0</v>
      </c>
      <c r="X275" s="17">
        <v>329400</v>
      </c>
      <c r="Y275" s="17">
        <v>13483</v>
      </c>
      <c r="Z275" s="17">
        <v>0</v>
      </c>
      <c r="AA275" s="17">
        <v>16429616</v>
      </c>
    </row>
    <row r="276" spans="1:27" x14ac:dyDescent="0.3">
      <c r="A276" s="15" t="s">
        <v>545</v>
      </c>
      <c r="B276" s="14" t="s">
        <v>546</v>
      </c>
      <c r="C276" s="14">
        <v>1</v>
      </c>
      <c r="D276" s="14">
        <v>0</v>
      </c>
      <c r="E276" s="17">
        <v>3250207</v>
      </c>
      <c r="F276" s="17">
        <v>0</v>
      </c>
      <c r="G276" s="17">
        <v>413153</v>
      </c>
      <c r="H276" s="17">
        <v>0</v>
      </c>
      <c r="I276" s="17">
        <v>462013</v>
      </c>
      <c r="J276" s="17">
        <v>1062497</v>
      </c>
      <c r="K276" s="17">
        <v>0</v>
      </c>
      <c r="L276" s="17">
        <v>0</v>
      </c>
      <c r="M276" s="17">
        <v>0</v>
      </c>
      <c r="N276" s="17">
        <v>0</v>
      </c>
      <c r="O276" s="17">
        <v>0</v>
      </c>
      <c r="P276" s="17">
        <v>929674</v>
      </c>
      <c r="Q276" s="17">
        <v>60754</v>
      </c>
      <c r="R276" s="17">
        <v>11048</v>
      </c>
      <c r="S276" s="17">
        <v>17122</v>
      </c>
      <c r="T276" s="17">
        <v>7144</v>
      </c>
      <c r="U276" s="17">
        <v>58017</v>
      </c>
      <c r="V276" s="17">
        <v>11673</v>
      </c>
      <c r="W276" s="17">
        <v>0</v>
      </c>
      <c r="X276" s="17">
        <v>50400</v>
      </c>
      <c r="Y276" s="17">
        <v>0</v>
      </c>
      <c r="Z276" s="17">
        <v>0</v>
      </c>
      <c r="AA276" s="17">
        <v>6333702</v>
      </c>
    </row>
    <row r="277" spans="1:27" x14ac:dyDescent="0.3">
      <c r="A277" s="15" t="s">
        <v>547</v>
      </c>
      <c r="B277" s="14" t="s">
        <v>548</v>
      </c>
      <c r="C277" s="14">
        <v>1</v>
      </c>
      <c r="D277" s="14">
        <v>0</v>
      </c>
      <c r="E277" s="17">
        <v>59756700</v>
      </c>
      <c r="F277" s="17">
        <v>1157057</v>
      </c>
      <c r="G277" s="17">
        <v>3926511</v>
      </c>
      <c r="H277" s="17">
        <v>0</v>
      </c>
      <c r="I277" s="17">
        <v>3958517</v>
      </c>
      <c r="J277" s="17">
        <v>14252881</v>
      </c>
      <c r="K277" s="17">
        <v>0</v>
      </c>
      <c r="L277" s="17">
        <v>0</v>
      </c>
      <c r="M277" s="17">
        <v>0</v>
      </c>
      <c r="N277" s="17">
        <v>0</v>
      </c>
      <c r="O277" s="17">
        <v>0</v>
      </c>
      <c r="P277" s="17">
        <v>2110125</v>
      </c>
      <c r="Q277" s="17">
        <v>1641989</v>
      </c>
      <c r="R277" s="17">
        <v>562988</v>
      </c>
      <c r="S277" s="17">
        <v>60324</v>
      </c>
      <c r="T277" s="17">
        <v>25169</v>
      </c>
      <c r="U277" s="17">
        <v>231020</v>
      </c>
      <c r="V277" s="17">
        <v>80691</v>
      </c>
      <c r="W277" s="17">
        <v>0</v>
      </c>
      <c r="X277" s="17">
        <v>2487439</v>
      </c>
      <c r="Y277" s="17">
        <v>0</v>
      </c>
      <c r="Z277" s="17">
        <v>0</v>
      </c>
      <c r="AA277" s="17">
        <v>90251411</v>
      </c>
    </row>
    <row r="278" spans="1:27" x14ac:dyDescent="0.3">
      <c r="A278" s="15" t="s">
        <v>549</v>
      </c>
      <c r="B278" s="14" t="s">
        <v>550</v>
      </c>
      <c r="C278" s="14">
        <v>1</v>
      </c>
      <c r="D278" s="14">
        <v>0</v>
      </c>
      <c r="E278" s="17">
        <v>82931388</v>
      </c>
      <c r="F278" s="17">
        <v>0</v>
      </c>
      <c r="G278" s="17">
        <v>3657932</v>
      </c>
      <c r="H278" s="17">
        <v>0</v>
      </c>
      <c r="I278" s="17">
        <v>6969692</v>
      </c>
      <c r="J278" s="17">
        <v>5142564</v>
      </c>
      <c r="K278" s="17">
        <v>0</v>
      </c>
      <c r="L278" s="17">
        <v>0</v>
      </c>
      <c r="M278" s="17">
        <v>0</v>
      </c>
      <c r="N278" s="17">
        <v>0</v>
      </c>
      <c r="O278" s="17">
        <v>0</v>
      </c>
      <c r="P278" s="17">
        <v>4094835</v>
      </c>
      <c r="Q278" s="17">
        <v>4117902</v>
      </c>
      <c r="R278" s="17">
        <v>1247762</v>
      </c>
      <c r="S278" s="17">
        <v>98658</v>
      </c>
      <c r="T278" s="17">
        <v>41163</v>
      </c>
      <c r="U278" s="17">
        <v>411478</v>
      </c>
      <c r="V278" s="17">
        <v>115392</v>
      </c>
      <c r="W278" s="17">
        <v>0</v>
      </c>
      <c r="X278" s="17">
        <v>1827589</v>
      </c>
      <c r="Y278" s="17">
        <v>0</v>
      </c>
      <c r="Z278" s="17">
        <v>0</v>
      </c>
      <c r="AA278" s="17">
        <v>110656355</v>
      </c>
    </row>
    <row r="279" spans="1:27" x14ac:dyDescent="0.3">
      <c r="A279" s="15" t="s">
        <v>551</v>
      </c>
      <c r="B279" s="14" t="s">
        <v>552</v>
      </c>
      <c r="C279" s="14">
        <v>1</v>
      </c>
      <c r="D279" s="14">
        <v>0</v>
      </c>
      <c r="E279" s="17">
        <v>27961527</v>
      </c>
      <c r="F279" s="17">
        <v>0</v>
      </c>
      <c r="G279" s="17">
        <v>2262592</v>
      </c>
      <c r="H279" s="17">
        <v>67776</v>
      </c>
      <c r="I279" s="17">
        <v>4213817</v>
      </c>
      <c r="J279" s="17">
        <v>447411</v>
      </c>
      <c r="K279" s="17">
        <v>0</v>
      </c>
      <c r="L279" s="17">
        <v>0</v>
      </c>
      <c r="M279" s="17">
        <v>0</v>
      </c>
      <c r="N279" s="17">
        <v>0</v>
      </c>
      <c r="O279" s="17">
        <v>0</v>
      </c>
      <c r="P279" s="17">
        <v>2850128</v>
      </c>
      <c r="Q279" s="17">
        <v>1358036</v>
      </c>
      <c r="R279" s="17">
        <v>453840</v>
      </c>
      <c r="S279" s="17">
        <v>67635</v>
      </c>
      <c r="T279" s="17">
        <v>28219</v>
      </c>
      <c r="U279" s="17">
        <v>302026</v>
      </c>
      <c r="V279" s="17">
        <v>65886</v>
      </c>
      <c r="W279" s="17">
        <v>0</v>
      </c>
      <c r="X279" s="17">
        <v>547584</v>
      </c>
      <c r="Y279" s="17">
        <v>99700</v>
      </c>
      <c r="Z279" s="17">
        <v>0</v>
      </c>
      <c r="AA279" s="17">
        <v>40726177</v>
      </c>
    </row>
    <row r="280" spans="1:27" x14ac:dyDescent="0.3">
      <c r="A280" s="15" t="s">
        <v>553</v>
      </c>
      <c r="B280" s="14" t="s">
        <v>554</v>
      </c>
      <c r="C280" s="14">
        <v>1</v>
      </c>
      <c r="D280" s="14">
        <v>0</v>
      </c>
      <c r="E280" s="17">
        <v>19246410</v>
      </c>
      <c r="F280" s="17">
        <v>0</v>
      </c>
      <c r="G280" s="17">
        <v>2030230</v>
      </c>
      <c r="H280" s="17">
        <v>0</v>
      </c>
      <c r="I280" s="17">
        <v>2600097</v>
      </c>
      <c r="J280" s="17">
        <v>1405347</v>
      </c>
      <c r="K280" s="17">
        <v>0</v>
      </c>
      <c r="L280" s="17">
        <v>0</v>
      </c>
      <c r="M280" s="17">
        <v>0</v>
      </c>
      <c r="N280" s="17">
        <v>0</v>
      </c>
      <c r="O280" s="17">
        <v>0</v>
      </c>
      <c r="P280" s="17">
        <v>1625451</v>
      </c>
      <c r="Q280" s="17">
        <v>274176</v>
      </c>
      <c r="R280" s="17">
        <v>286143</v>
      </c>
      <c r="S280" s="17">
        <v>82165</v>
      </c>
      <c r="T280" s="17">
        <v>34281</v>
      </c>
      <c r="U280" s="17">
        <v>347228</v>
      </c>
      <c r="V280" s="17">
        <v>51369</v>
      </c>
      <c r="W280" s="17">
        <v>0</v>
      </c>
      <c r="X280" s="17">
        <v>637200</v>
      </c>
      <c r="Y280" s="17">
        <v>0</v>
      </c>
      <c r="Z280" s="17">
        <v>0</v>
      </c>
      <c r="AA280" s="17">
        <v>28620097</v>
      </c>
    </row>
    <row r="281" spans="1:27" x14ac:dyDescent="0.3">
      <c r="A281" s="15" t="s">
        <v>555</v>
      </c>
      <c r="B281" s="14" t="s">
        <v>556</v>
      </c>
      <c r="C281" s="14">
        <v>1</v>
      </c>
      <c r="D281" s="14">
        <v>0</v>
      </c>
      <c r="E281" s="17">
        <v>9685305</v>
      </c>
      <c r="F281" s="17">
        <v>0</v>
      </c>
      <c r="G281" s="17">
        <v>599691</v>
      </c>
      <c r="H281" s="17">
        <v>0</v>
      </c>
      <c r="I281" s="17">
        <v>2006917</v>
      </c>
      <c r="J281" s="17">
        <v>1116099</v>
      </c>
      <c r="K281" s="17">
        <v>0</v>
      </c>
      <c r="L281" s="17">
        <v>0</v>
      </c>
      <c r="M281" s="17">
        <v>0</v>
      </c>
      <c r="N281" s="17">
        <v>0</v>
      </c>
      <c r="O281" s="17">
        <v>0</v>
      </c>
      <c r="P281" s="17">
        <v>830742</v>
      </c>
      <c r="Q281" s="17">
        <v>772381</v>
      </c>
      <c r="R281" s="17">
        <v>157039</v>
      </c>
      <c r="S281" s="17">
        <v>31877</v>
      </c>
      <c r="T281" s="17">
        <v>13300</v>
      </c>
      <c r="U281" s="17">
        <v>136189</v>
      </c>
      <c r="V281" s="17">
        <v>24976</v>
      </c>
      <c r="W281" s="17">
        <v>0</v>
      </c>
      <c r="X281" s="17">
        <v>264600</v>
      </c>
      <c r="Y281" s="17">
        <v>9367</v>
      </c>
      <c r="Z281" s="17">
        <v>0</v>
      </c>
      <c r="AA281" s="17">
        <v>15648483</v>
      </c>
    </row>
    <row r="282" spans="1:27" x14ac:dyDescent="0.3">
      <c r="A282" s="15" t="s">
        <v>557</v>
      </c>
      <c r="B282" s="14" t="s">
        <v>558</v>
      </c>
      <c r="C282" s="14">
        <v>1</v>
      </c>
      <c r="D282" s="14">
        <v>1</v>
      </c>
      <c r="E282" s="17">
        <v>11503765</v>
      </c>
      <c r="F282" s="17">
        <v>0</v>
      </c>
      <c r="G282" s="17">
        <v>805075</v>
      </c>
      <c r="H282" s="17">
        <v>0</v>
      </c>
      <c r="I282" s="17">
        <v>911518</v>
      </c>
      <c r="J282" s="17">
        <v>1402974</v>
      </c>
      <c r="K282" s="17">
        <v>0</v>
      </c>
      <c r="L282" s="17">
        <v>0</v>
      </c>
      <c r="M282" s="17">
        <v>0</v>
      </c>
      <c r="N282" s="17">
        <v>0</v>
      </c>
      <c r="O282" s="17">
        <v>0</v>
      </c>
      <c r="P282" s="17">
        <v>783615</v>
      </c>
      <c r="Q282" s="17">
        <v>209396</v>
      </c>
      <c r="R282" s="17">
        <v>301541</v>
      </c>
      <c r="S282" s="17">
        <v>30574</v>
      </c>
      <c r="T282" s="17">
        <v>12756</v>
      </c>
      <c r="U282" s="17">
        <v>127742</v>
      </c>
      <c r="V282" s="17">
        <v>29734</v>
      </c>
      <c r="W282" s="17">
        <v>0</v>
      </c>
      <c r="X282" s="17">
        <v>441440</v>
      </c>
      <c r="Y282" s="17">
        <v>17124</v>
      </c>
      <c r="Z282" s="17">
        <v>0</v>
      </c>
      <c r="AA282" s="17">
        <v>16577254</v>
      </c>
    </row>
    <row r="283" spans="1:27" x14ac:dyDescent="0.3">
      <c r="A283" s="15" t="s">
        <v>559</v>
      </c>
      <c r="B283" s="14" t="s">
        <v>560</v>
      </c>
      <c r="C283" s="14">
        <v>1</v>
      </c>
      <c r="D283" s="14">
        <v>0</v>
      </c>
      <c r="E283" s="17">
        <v>8040672</v>
      </c>
      <c r="F283" s="17">
        <v>0</v>
      </c>
      <c r="G283" s="17">
        <v>229331</v>
      </c>
      <c r="H283" s="17">
        <v>0</v>
      </c>
      <c r="I283" s="17">
        <v>3772015</v>
      </c>
      <c r="J283" s="17">
        <v>1452688</v>
      </c>
      <c r="K283" s="17">
        <v>0</v>
      </c>
      <c r="L283" s="17">
        <v>0</v>
      </c>
      <c r="M283" s="17">
        <v>0</v>
      </c>
      <c r="N283" s="17">
        <v>0</v>
      </c>
      <c r="O283" s="17">
        <v>0</v>
      </c>
      <c r="P283" s="17">
        <v>1602150</v>
      </c>
      <c r="Q283" s="17">
        <v>85110</v>
      </c>
      <c r="R283" s="17">
        <v>86283</v>
      </c>
      <c r="S283" s="17">
        <v>63246</v>
      </c>
      <c r="T283" s="17">
        <v>26388</v>
      </c>
      <c r="U283" s="17">
        <v>295968</v>
      </c>
      <c r="V283" s="17">
        <v>37395</v>
      </c>
      <c r="W283" s="17">
        <v>0</v>
      </c>
      <c r="X283" s="17">
        <v>872286</v>
      </c>
      <c r="Y283" s="17">
        <v>4496</v>
      </c>
      <c r="Z283" s="17">
        <v>0</v>
      </c>
      <c r="AA283" s="17">
        <v>16568028</v>
      </c>
    </row>
    <row r="284" spans="1:27" x14ac:dyDescent="0.3">
      <c r="A284" s="15" t="s">
        <v>561</v>
      </c>
      <c r="B284" s="14" t="s">
        <v>562</v>
      </c>
      <c r="C284" s="14">
        <v>1</v>
      </c>
      <c r="D284" s="14">
        <v>0</v>
      </c>
      <c r="E284" s="17">
        <v>6936160</v>
      </c>
      <c r="F284" s="17">
        <v>0</v>
      </c>
      <c r="G284" s="17">
        <v>240598</v>
      </c>
      <c r="H284" s="17">
        <v>0</v>
      </c>
      <c r="I284" s="17">
        <v>4192758</v>
      </c>
      <c r="J284" s="17">
        <v>78636</v>
      </c>
      <c r="K284" s="17">
        <v>0</v>
      </c>
      <c r="L284" s="17">
        <v>0</v>
      </c>
      <c r="M284" s="17">
        <v>0</v>
      </c>
      <c r="N284" s="17">
        <v>0</v>
      </c>
      <c r="O284" s="17">
        <v>0</v>
      </c>
      <c r="P284" s="17">
        <v>495779</v>
      </c>
      <c r="Q284" s="17">
        <v>386701</v>
      </c>
      <c r="R284" s="17">
        <v>86730</v>
      </c>
      <c r="S284" s="17">
        <v>93550</v>
      </c>
      <c r="T284" s="17">
        <v>39031</v>
      </c>
      <c r="U284" s="17">
        <v>439205</v>
      </c>
      <c r="V284" s="17">
        <v>0</v>
      </c>
      <c r="W284" s="17">
        <v>0</v>
      </c>
      <c r="X284" s="17">
        <v>589300</v>
      </c>
      <c r="Y284" s="17">
        <v>22561</v>
      </c>
      <c r="Z284" s="17">
        <v>0</v>
      </c>
      <c r="AA284" s="17">
        <v>13601009</v>
      </c>
    </row>
    <row r="285" spans="1:27" x14ac:dyDescent="0.3">
      <c r="A285" s="15" t="s">
        <v>563</v>
      </c>
      <c r="B285" s="14" t="s">
        <v>564</v>
      </c>
      <c r="C285" s="14">
        <v>1</v>
      </c>
      <c r="D285" s="14">
        <v>0</v>
      </c>
      <c r="E285" s="17">
        <v>23912261</v>
      </c>
      <c r="F285" s="17">
        <v>0</v>
      </c>
      <c r="G285" s="17">
        <v>1401076</v>
      </c>
      <c r="H285" s="17">
        <v>50716</v>
      </c>
      <c r="I285" s="17">
        <v>2629673</v>
      </c>
      <c r="J285" s="17">
        <v>857640</v>
      </c>
      <c r="K285" s="17">
        <v>0</v>
      </c>
      <c r="L285" s="17">
        <v>0</v>
      </c>
      <c r="M285" s="17">
        <v>0</v>
      </c>
      <c r="N285" s="17">
        <v>0</v>
      </c>
      <c r="O285" s="17">
        <v>0</v>
      </c>
      <c r="P285" s="17">
        <v>1533129</v>
      </c>
      <c r="Q285" s="17">
        <v>354149</v>
      </c>
      <c r="R285" s="17">
        <v>301357</v>
      </c>
      <c r="S285" s="17">
        <v>49449</v>
      </c>
      <c r="T285" s="17">
        <v>20631</v>
      </c>
      <c r="U285" s="17">
        <v>207894</v>
      </c>
      <c r="V285" s="17">
        <v>48889</v>
      </c>
      <c r="W285" s="17">
        <v>0</v>
      </c>
      <c r="X285" s="17">
        <v>564510</v>
      </c>
      <c r="Y285" s="17">
        <v>0</v>
      </c>
      <c r="Z285" s="17">
        <v>0</v>
      </c>
      <c r="AA285" s="17">
        <v>31931374</v>
      </c>
    </row>
    <row r="286" spans="1:27" x14ac:dyDescent="0.3">
      <c r="A286" s="15" t="s">
        <v>565</v>
      </c>
      <c r="B286" s="14" t="s">
        <v>566</v>
      </c>
      <c r="C286" s="14">
        <v>1</v>
      </c>
      <c r="D286" s="14">
        <v>0</v>
      </c>
      <c r="E286" s="17">
        <v>8826174</v>
      </c>
      <c r="F286" s="17">
        <v>0</v>
      </c>
      <c r="G286" s="17">
        <v>553249</v>
      </c>
      <c r="H286" s="17">
        <v>0</v>
      </c>
      <c r="I286" s="17">
        <v>419587</v>
      </c>
      <c r="J286" s="17">
        <v>704954</v>
      </c>
      <c r="K286" s="17">
        <v>0</v>
      </c>
      <c r="L286" s="17">
        <v>0</v>
      </c>
      <c r="M286" s="17">
        <v>0</v>
      </c>
      <c r="N286" s="17">
        <v>0</v>
      </c>
      <c r="O286" s="17">
        <v>0</v>
      </c>
      <c r="P286" s="17">
        <v>543627</v>
      </c>
      <c r="Q286" s="17">
        <v>175484</v>
      </c>
      <c r="R286" s="17">
        <v>0</v>
      </c>
      <c r="S286" s="17">
        <v>27923</v>
      </c>
      <c r="T286" s="17">
        <v>11650</v>
      </c>
      <c r="U286" s="17">
        <v>115277</v>
      </c>
      <c r="V286" s="17">
        <v>24313</v>
      </c>
      <c r="W286" s="17">
        <v>0</v>
      </c>
      <c r="X286" s="17">
        <v>405000</v>
      </c>
      <c r="Y286" s="17">
        <v>0</v>
      </c>
      <c r="Z286" s="17">
        <v>0</v>
      </c>
      <c r="AA286" s="17">
        <v>11807238</v>
      </c>
    </row>
    <row r="287" spans="1:27" x14ac:dyDescent="0.3">
      <c r="A287" s="15" t="s">
        <v>567</v>
      </c>
      <c r="B287" s="14" t="s">
        <v>568</v>
      </c>
      <c r="C287" s="14">
        <v>1</v>
      </c>
      <c r="D287" s="14">
        <v>0</v>
      </c>
      <c r="E287" s="17">
        <v>4964606</v>
      </c>
      <c r="F287" s="17">
        <v>0</v>
      </c>
      <c r="G287" s="17">
        <v>314685</v>
      </c>
      <c r="H287" s="17">
        <v>0</v>
      </c>
      <c r="I287" s="17">
        <v>909100</v>
      </c>
      <c r="J287" s="17">
        <v>503396</v>
      </c>
      <c r="K287" s="17">
        <v>0</v>
      </c>
      <c r="L287" s="17">
        <v>0</v>
      </c>
      <c r="M287" s="17">
        <v>0</v>
      </c>
      <c r="N287" s="17">
        <v>0</v>
      </c>
      <c r="O287" s="17">
        <v>0</v>
      </c>
      <c r="P287" s="17">
        <v>680147</v>
      </c>
      <c r="Q287" s="17">
        <v>357097</v>
      </c>
      <c r="R287" s="17">
        <v>246211</v>
      </c>
      <c r="S287" s="17">
        <v>71589</v>
      </c>
      <c r="T287" s="17">
        <v>29869</v>
      </c>
      <c r="U287" s="17">
        <v>261601</v>
      </c>
      <c r="V287" s="17">
        <v>13184</v>
      </c>
      <c r="W287" s="17">
        <v>0</v>
      </c>
      <c r="X287" s="17">
        <v>0</v>
      </c>
      <c r="Y287" s="17">
        <v>0</v>
      </c>
      <c r="Z287" s="17">
        <v>0</v>
      </c>
      <c r="AA287" s="17">
        <v>8351485</v>
      </c>
    </row>
    <row r="288" spans="1:27" x14ac:dyDescent="0.3">
      <c r="A288" s="15" t="s">
        <v>569</v>
      </c>
      <c r="B288" s="14" t="s">
        <v>570</v>
      </c>
      <c r="C288" s="14">
        <v>1</v>
      </c>
      <c r="D288" s="14">
        <v>0</v>
      </c>
      <c r="E288" s="17">
        <v>4886757</v>
      </c>
      <c r="F288" s="17">
        <v>0</v>
      </c>
      <c r="G288" s="17">
        <v>575562</v>
      </c>
      <c r="H288" s="17">
        <v>0</v>
      </c>
      <c r="I288" s="17">
        <v>517189</v>
      </c>
      <c r="J288" s="17">
        <v>161858</v>
      </c>
      <c r="K288" s="17">
        <v>0</v>
      </c>
      <c r="L288" s="17">
        <v>0</v>
      </c>
      <c r="M288" s="17">
        <v>0</v>
      </c>
      <c r="N288" s="17">
        <v>0</v>
      </c>
      <c r="O288" s="17">
        <v>0</v>
      </c>
      <c r="P288" s="17">
        <v>949279</v>
      </c>
      <c r="Q288" s="17">
        <v>82700</v>
      </c>
      <c r="R288" s="17">
        <v>172339</v>
      </c>
      <c r="S288" s="17">
        <v>16223</v>
      </c>
      <c r="T288" s="17">
        <v>6769</v>
      </c>
      <c r="U288" s="17">
        <v>71648</v>
      </c>
      <c r="V288" s="17">
        <v>11191</v>
      </c>
      <c r="W288" s="17">
        <v>0</v>
      </c>
      <c r="X288" s="17">
        <v>140400</v>
      </c>
      <c r="Y288" s="17">
        <v>0</v>
      </c>
      <c r="Z288" s="17">
        <v>0</v>
      </c>
      <c r="AA288" s="17">
        <v>7591915</v>
      </c>
    </row>
    <row r="289" spans="1:27" x14ac:dyDescent="0.3">
      <c r="A289" s="15" t="s">
        <v>571</v>
      </c>
      <c r="B289" s="14" t="s">
        <v>572</v>
      </c>
      <c r="C289" s="14">
        <v>1</v>
      </c>
      <c r="D289" s="14">
        <v>0</v>
      </c>
      <c r="E289" s="17">
        <v>10766222</v>
      </c>
      <c r="F289" s="17">
        <v>0</v>
      </c>
      <c r="G289" s="17">
        <v>395881</v>
      </c>
      <c r="H289" s="17">
        <v>0</v>
      </c>
      <c r="I289" s="17">
        <v>1634495</v>
      </c>
      <c r="J289" s="17">
        <v>993071</v>
      </c>
      <c r="K289" s="17">
        <v>0</v>
      </c>
      <c r="L289" s="17">
        <v>0</v>
      </c>
      <c r="M289" s="17">
        <v>0</v>
      </c>
      <c r="N289" s="17">
        <v>0</v>
      </c>
      <c r="O289" s="17">
        <v>0</v>
      </c>
      <c r="P289" s="17">
        <v>1437621</v>
      </c>
      <c r="Q289" s="17">
        <v>166811</v>
      </c>
      <c r="R289" s="17">
        <v>293973</v>
      </c>
      <c r="S289" s="17">
        <v>44191</v>
      </c>
      <c r="T289" s="17">
        <v>18438</v>
      </c>
      <c r="U289" s="17">
        <v>173702</v>
      </c>
      <c r="V289" s="17">
        <v>34410</v>
      </c>
      <c r="W289" s="17">
        <v>0</v>
      </c>
      <c r="X289" s="17">
        <v>356400</v>
      </c>
      <c r="Y289" s="17">
        <v>0</v>
      </c>
      <c r="Z289" s="17">
        <v>0</v>
      </c>
      <c r="AA289" s="17">
        <v>16315215</v>
      </c>
    </row>
    <row r="290" spans="1:27" x14ac:dyDescent="0.3">
      <c r="A290" s="15" t="s">
        <v>573</v>
      </c>
      <c r="B290" s="14" t="s">
        <v>574</v>
      </c>
      <c r="C290" s="14">
        <v>1</v>
      </c>
      <c r="D290" s="14">
        <v>0</v>
      </c>
      <c r="E290" s="17">
        <v>9248628</v>
      </c>
      <c r="F290" s="17">
        <v>0</v>
      </c>
      <c r="G290" s="17">
        <v>376635</v>
      </c>
      <c r="H290" s="17">
        <v>0</v>
      </c>
      <c r="I290" s="17">
        <v>1851667</v>
      </c>
      <c r="J290" s="17">
        <v>1647522</v>
      </c>
      <c r="K290" s="17">
        <v>0</v>
      </c>
      <c r="L290" s="17">
        <v>0</v>
      </c>
      <c r="M290" s="17">
        <v>0</v>
      </c>
      <c r="N290" s="17">
        <v>0</v>
      </c>
      <c r="O290" s="17">
        <v>0</v>
      </c>
      <c r="P290" s="17">
        <v>3007012</v>
      </c>
      <c r="Q290" s="17">
        <v>164983</v>
      </c>
      <c r="R290" s="17">
        <v>184347</v>
      </c>
      <c r="S290" s="17">
        <v>60714</v>
      </c>
      <c r="T290" s="17">
        <v>25331</v>
      </c>
      <c r="U290" s="17">
        <v>230903</v>
      </c>
      <c r="V290" s="17">
        <v>39919</v>
      </c>
      <c r="W290" s="17">
        <v>0</v>
      </c>
      <c r="X290" s="17">
        <v>502200</v>
      </c>
      <c r="Y290" s="17">
        <v>0</v>
      </c>
      <c r="Z290" s="17">
        <v>0</v>
      </c>
      <c r="AA290" s="17">
        <v>17339861</v>
      </c>
    </row>
    <row r="291" spans="1:27" x14ac:dyDescent="0.3">
      <c r="A291" s="15" t="s">
        <v>575</v>
      </c>
      <c r="B291" s="14" t="s">
        <v>576</v>
      </c>
      <c r="C291" s="14">
        <v>1</v>
      </c>
      <c r="D291" s="14">
        <v>0</v>
      </c>
      <c r="E291" s="17">
        <v>5304169</v>
      </c>
      <c r="F291" s="17">
        <v>0</v>
      </c>
      <c r="G291" s="17">
        <v>161576</v>
      </c>
      <c r="H291" s="17">
        <v>0</v>
      </c>
      <c r="I291" s="17">
        <v>182330</v>
      </c>
      <c r="J291" s="17">
        <v>666174</v>
      </c>
      <c r="K291" s="17">
        <v>0</v>
      </c>
      <c r="L291" s="17">
        <v>0</v>
      </c>
      <c r="M291" s="17">
        <v>0</v>
      </c>
      <c r="N291" s="17">
        <v>0</v>
      </c>
      <c r="O291" s="17">
        <v>0</v>
      </c>
      <c r="P291" s="17">
        <v>538777</v>
      </c>
      <c r="Q291" s="17">
        <v>75587</v>
      </c>
      <c r="R291" s="17">
        <v>120312</v>
      </c>
      <c r="S291" s="17">
        <v>24942</v>
      </c>
      <c r="T291" s="17">
        <v>10406</v>
      </c>
      <c r="U291" s="17">
        <v>93957</v>
      </c>
      <c r="V291" s="17">
        <v>19059</v>
      </c>
      <c r="W291" s="17">
        <v>0</v>
      </c>
      <c r="X291" s="17">
        <v>410400</v>
      </c>
      <c r="Y291" s="17">
        <v>0</v>
      </c>
      <c r="Z291" s="17">
        <v>0</v>
      </c>
      <c r="AA291" s="17">
        <v>7607689</v>
      </c>
    </row>
    <row r="292" spans="1:27" x14ac:dyDescent="0.3">
      <c r="A292" s="15" t="s">
        <v>577</v>
      </c>
      <c r="B292" s="14" t="s">
        <v>578</v>
      </c>
      <c r="C292" s="14">
        <v>1</v>
      </c>
      <c r="D292" s="14">
        <v>0</v>
      </c>
      <c r="E292" s="17">
        <v>12346799</v>
      </c>
      <c r="F292" s="17">
        <v>0</v>
      </c>
      <c r="G292" s="17">
        <v>872758</v>
      </c>
      <c r="H292" s="17">
        <v>0</v>
      </c>
      <c r="I292" s="17">
        <v>1286480</v>
      </c>
      <c r="J292" s="17">
        <v>2137999</v>
      </c>
      <c r="K292" s="17">
        <v>0</v>
      </c>
      <c r="L292" s="17">
        <v>0</v>
      </c>
      <c r="M292" s="17">
        <v>0</v>
      </c>
      <c r="N292" s="17">
        <v>0</v>
      </c>
      <c r="O292" s="17">
        <v>0</v>
      </c>
      <c r="P292" s="17">
        <v>1923492</v>
      </c>
      <c r="Q292" s="17">
        <v>301336</v>
      </c>
      <c r="R292" s="17">
        <v>234044</v>
      </c>
      <c r="S292" s="17">
        <v>41854</v>
      </c>
      <c r="T292" s="17">
        <v>17463</v>
      </c>
      <c r="U292" s="17">
        <v>174808</v>
      </c>
      <c r="V292" s="17">
        <v>35565</v>
      </c>
      <c r="W292" s="17">
        <v>0</v>
      </c>
      <c r="X292" s="17">
        <v>345600</v>
      </c>
      <c r="Y292" s="17">
        <v>22291</v>
      </c>
      <c r="Z292" s="17">
        <v>0</v>
      </c>
      <c r="AA292" s="17">
        <v>19740489</v>
      </c>
    </row>
    <row r="293" spans="1:27" x14ac:dyDescent="0.3">
      <c r="A293" s="15" t="s">
        <v>579</v>
      </c>
      <c r="B293" s="14" t="s">
        <v>580</v>
      </c>
      <c r="C293" s="14">
        <v>1</v>
      </c>
      <c r="D293" s="14">
        <v>1</v>
      </c>
      <c r="E293" s="17">
        <v>6501291</v>
      </c>
      <c r="F293" s="17">
        <v>0</v>
      </c>
      <c r="G293" s="17">
        <v>1099857</v>
      </c>
      <c r="H293" s="17">
        <v>0</v>
      </c>
      <c r="I293" s="17">
        <v>1014611</v>
      </c>
      <c r="J293" s="17">
        <v>657789</v>
      </c>
      <c r="K293" s="17">
        <v>0</v>
      </c>
      <c r="L293" s="17">
        <v>0</v>
      </c>
      <c r="M293" s="17">
        <v>0</v>
      </c>
      <c r="N293" s="17">
        <v>0</v>
      </c>
      <c r="O293" s="17">
        <v>0</v>
      </c>
      <c r="P293" s="17">
        <v>532932</v>
      </c>
      <c r="Q293" s="17">
        <v>442430</v>
      </c>
      <c r="R293" s="17">
        <v>178322</v>
      </c>
      <c r="S293" s="17">
        <v>18470</v>
      </c>
      <c r="T293" s="17">
        <v>7706</v>
      </c>
      <c r="U293" s="17">
        <v>65240</v>
      </c>
      <c r="V293" s="17">
        <v>17783</v>
      </c>
      <c r="W293" s="17">
        <v>0</v>
      </c>
      <c r="X293" s="17">
        <v>300720</v>
      </c>
      <c r="Y293" s="17">
        <v>0</v>
      </c>
      <c r="Z293" s="17">
        <v>0</v>
      </c>
      <c r="AA293" s="17">
        <v>10837151</v>
      </c>
    </row>
    <row r="294" spans="1:27" x14ac:dyDescent="0.3">
      <c r="A294" s="15" t="s">
        <v>581</v>
      </c>
      <c r="B294" s="14" t="s">
        <v>582</v>
      </c>
      <c r="C294" s="14">
        <v>1</v>
      </c>
      <c r="D294" s="14">
        <v>0</v>
      </c>
      <c r="E294" s="17">
        <v>5015515</v>
      </c>
      <c r="F294" s="17">
        <v>0</v>
      </c>
      <c r="G294" s="17">
        <v>193215</v>
      </c>
      <c r="H294" s="17">
        <v>0</v>
      </c>
      <c r="I294" s="17">
        <v>587744</v>
      </c>
      <c r="J294" s="17">
        <v>374955</v>
      </c>
      <c r="K294" s="17">
        <v>0</v>
      </c>
      <c r="L294" s="17">
        <v>0</v>
      </c>
      <c r="M294" s="17">
        <v>0</v>
      </c>
      <c r="N294" s="17">
        <v>0</v>
      </c>
      <c r="O294" s="17">
        <v>0</v>
      </c>
      <c r="P294" s="17">
        <v>1064285</v>
      </c>
      <c r="Q294" s="17">
        <v>266625</v>
      </c>
      <c r="R294" s="17">
        <v>0</v>
      </c>
      <c r="S294" s="17">
        <v>24298</v>
      </c>
      <c r="T294" s="17">
        <v>10138</v>
      </c>
      <c r="U294" s="17">
        <v>93608</v>
      </c>
      <c r="V294" s="17">
        <v>18959</v>
      </c>
      <c r="W294" s="17">
        <v>0</v>
      </c>
      <c r="X294" s="17">
        <v>151200</v>
      </c>
      <c r="Y294" s="17">
        <v>0</v>
      </c>
      <c r="Z294" s="17">
        <v>0</v>
      </c>
      <c r="AA294" s="17">
        <v>7800542</v>
      </c>
    </row>
    <row r="295" spans="1:27" x14ac:dyDescent="0.3">
      <c r="A295" s="15" t="s">
        <v>583</v>
      </c>
      <c r="B295" s="14" t="s">
        <v>584</v>
      </c>
      <c r="C295" s="14">
        <v>1</v>
      </c>
      <c r="D295" s="14">
        <v>0</v>
      </c>
      <c r="E295" s="17">
        <v>12981239</v>
      </c>
      <c r="F295" s="17">
        <v>0</v>
      </c>
      <c r="G295" s="17">
        <v>1342564</v>
      </c>
      <c r="H295" s="17">
        <v>0</v>
      </c>
      <c r="I295" s="17">
        <v>1498902</v>
      </c>
      <c r="J295" s="17">
        <v>2042427</v>
      </c>
      <c r="K295" s="17">
        <v>0</v>
      </c>
      <c r="L295" s="17">
        <v>0</v>
      </c>
      <c r="M295" s="17">
        <v>0</v>
      </c>
      <c r="N295" s="17">
        <v>0</v>
      </c>
      <c r="O295" s="17">
        <v>0</v>
      </c>
      <c r="P295" s="17">
        <v>1110457</v>
      </c>
      <c r="Q295" s="17">
        <v>491113</v>
      </c>
      <c r="R295" s="17">
        <v>230797</v>
      </c>
      <c r="S295" s="17">
        <v>32806</v>
      </c>
      <c r="T295" s="17">
        <v>13688</v>
      </c>
      <c r="U295" s="17">
        <v>133451</v>
      </c>
      <c r="V295" s="17">
        <v>29467</v>
      </c>
      <c r="W295" s="17">
        <v>0</v>
      </c>
      <c r="X295" s="17">
        <v>264600</v>
      </c>
      <c r="Y295" s="17">
        <v>366</v>
      </c>
      <c r="Z295" s="17">
        <v>0</v>
      </c>
      <c r="AA295" s="17">
        <v>20171877</v>
      </c>
    </row>
    <row r="296" spans="1:27" x14ac:dyDescent="0.3">
      <c r="A296" s="15" t="s">
        <v>585</v>
      </c>
      <c r="B296" s="14" t="s">
        <v>586</v>
      </c>
      <c r="C296" s="14">
        <v>1</v>
      </c>
      <c r="D296" s="14">
        <v>0</v>
      </c>
      <c r="E296" s="17">
        <v>7635662</v>
      </c>
      <c r="F296" s="17">
        <v>0</v>
      </c>
      <c r="G296" s="17">
        <v>520201</v>
      </c>
      <c r="H296" s="17">
        <v>0</v>
      </c>
      <c r="I296" s="17">
        <v>4013797</v>
      </c>
      <c r="J296" s="17">
        <v>165140</v>
      </c>
      <c r="K296" s="17">
        <v>0</v>
      </c>
      <c r="L296" s="17">
        <v>0</v>
      </c>
      <c r="M296" s="17">
        <v>0</v>
      </c>
      <c r="N296" s="17">
        <v>0</v>
      </c>
      <c r="O296" s="17">
        <v>0</v>
      </c>
      <c r="P296" s="17">
        <v>765602</v>
      </c>
      <c r="Q296" s="17">
        <v>342690</v>
      </c>
      <c r="R296" s="17">
        <v>193593</v>
      </c>
      <c r="S296" s="17">
        <v>33825</v>
      </c>
      <c r="T296" s="17">
        <v>14113</v>
      </c>
      <c r="U296" s="17">
        <v>177197</v>
      </c>
      <c r="V296" s="17">
        <v>19890</v>
      </c>
      <c r="W296" s="17">
        <v>0</v>
      </c>
      <c r="X296" s="17">
        <v>286200</v>
      </c>
      <c r="Y296" s="17">
        <v>0</v>
      </c>
      <c r="Z296" s="17">
        <v>0</v>
      </c>
      <c r="AA296" s="17">
        <v>14167910</v>
      </c>
    </row>
    <row r="297" spans="1:27" x14ac:dyDescent="0.3">
      <c r="A297" s="15" t="s">
        <v>587</v>
      </c>
      <c r="B297" s="14" t="s">
        <v>588</v>
      </c>
      <c r="C297" s="14">
        <v>1</v>
      </c>
      <c r="D297" s="14">
        <v>0</v>
      </c>
      <c r="E297" s="17">
        <v>6182951</v>
      </c>
      <c r="F297" s="17">
        <v>0</v>
      </c>
      <c r="G297" s="17">
        <v>620873</v>
      </c>
      <c r="H297" s="17">
        <v>7222</v>
      </c>
      <c r="I297" s="17">
        <v>325114</v>
      </c>
      <c r="J297" s="17">
        <v>1031496</v>
      </c>
      <c r="K297" s="17">
        <v>0</v>
      </c>
      <c r="L297" s="17">
        <v>0</v>
      </c>
      <c r="M297" s="17">
        <v>0</v>
      </c>
      <c r="N297" s="17">
        <v>0</v>
      </c>
      <c r="O297" s="17">
        <v>0</v>
      </c>
      <c r="P297" s="17">
        <v>795122</v>
      </c>
      <c r="Q297" s="17">
        <v>342280</v>
      </c>
      <c r="R297" s="17">
        <v>98924</v>
      </c>
      <c r="S297" s="17">
        <v>18875</v>
      </c>
      <c r="T297" s="17">
        <v>7875</v>
      </c>
      <c r="U297" s="17">
        <v>71648</v>
      </c>
      <c r="V297" s="17">
        <v>19088</v>
      </c>
      <c r="W297" s="17">
        <v>0</v>
      </c>
      <c r="X297" s="17">
        <v>280800</v>
      </c>
      <c r="Y297" s="17">
        <v>7831</v>
      </c>
      <c r="Z297" s="17">
        <v>0</v>
      </c>
      <c r="AA297" s="17">
        <v>9810099</v>
      </c>
    </row>
    <row r="298" spans="1:27" x14ac:dyDescent="0.3">
      <c r="A298" s="15" t="s">
        <v>589</v>
      </c>
      <c r="B298" s="14" t="s">
        <v>590</v>
      </c>
      <c r="C298" s="14">
        <v>1</v>
      </c>
      <c r="D298" s="14">
        <v>1</v>
      </c>
      <c r="E298" s="17">
        <v>9710693</v>
      </c>
      <c r="F298" s="17">
        <v>0</v>
      </c>
      <c r="G298" s="17">
        <v>358885</v>
      </c>
      <c r="H298" s="17">
        <v>0</v>
      </c>
      <c r="I298" s="17">
        <v>387508</v>
      </c>
      <c r="J298" s="17">
        <v>1250832</v>
      </c>
      <c r="K298" s="17">
        <v>0</v>
      </c>
      <c r="L298" s="17">
        <v>0</v>
      </c>
      <c r="M298" s="17">
        <v>0</v>
      </c>
      <c r="N298" s="17">
        <v>0</v>
      </c>
      <c r="O298" s="17">
        <v>0</v>
      </c>
      <c r="P298" s="17">
        <v>911797</v>
      </c>
      <c r="Q298" s="17">
        <v>253850</v>
      </c>
      <c r="R298" s="17">
        <v>75066</v>
      </c>
      <c r="S298" s="17">
        <v>20553</v>
      </c>
      <c r="T298" s="17">
        <v>8575</v>
      </c>
      <c r="U298" s="17">
        <v>85977</v>
      </c>
      <c r="V298" s="17">
        <v>21316</v>
      </c>
      <c r="W298" s="17">
        <v>0</v>
      </c>
      <c r="X298" s="17">
        <v>395280</v>
      </c>
      <c r="Y298" s="17">
        <v>0</v>
      </c>
      <c r="Z298" s="17">
        <v>0</v>
      </c>
      <c r="AA298" s="17">
        <v>13480332</v>
      </c>
    </row>
    <row r="299" spans="1:27" x14ac:dyDescent="0.3">
      <c r="A299" s="15" t="s">
        <v>591</v>
      </c>
      <c r="B299" s="14" t="s">
        <v>592</v>
      </c>
      <c r="C299" s="14">
        <v>1</v>
      </c>
      <c r="D299" s="14">
        <v>0</v>
      </c>
      <c r="E299" s="17">
        <v>1801049</v>
      </c>
      <c r="F299" s="17">
        <v>0</v>
      </c>
      <c r="G299" s="17">
        <v>151277</v>
      </c>
      <c r="H299" s="17">
        <v>232</v>
      </c>
      <c r="I299" s="17">
        <v>134624</v>
      </c>
      <c r="J299" s="17">
        <v>54883</v>
      </c>
      <c r="K299" s="17">
        <v>0</v>
      </c>
      <c r="L299" s="17">
        <v>0</v>
      </c>
      <c r="M299" s="17">
        <v>0</v>
      </c>
      <c r="N299" s="17">
        <v>0</v>
      </c>
      <c r="O299" s="17">
        <v>0</v>
      </c>
      <c r="P299" s="17">
        <v>369591</v>
      </c>
      <c r="Q299" s="17">
        <v>69642</v>
      </c>
      <c r="R299" s="17">
        <v>30435</v>
      </c>
      <c r="S299" s="17">
        <v>9587</v>
      </c>
      <c r="T299" s="17">
        <v>4000</v>
      </c>
      <c r="U299" s="17">
        <v>59998</v>
      </c>
      <c r="V299" s="17">
        <v>0</v>
      </c>
      <c r="W299" s="17">
        <v>0</v>
      </c>
      <c r="X299" s="17">
        <v>600000</v>
      </c>
      <c r="Y299" s="17">
        <v>0</v>
      </c>
      <c r="Z299" s="17">
        <v>0</v>
      </c>
      <c r="AA299" s="17">
        <v>3285318</v>
      </c>
    </row>
    <row r="300" spans="1:27" x14ac:dyDescent="0.3">
      <c r="A300" s="15" t="s">
        <v>593</v>
      </c>
      <c r="B300" s="14" t="s">
        <v>594</v>
      </c>
      <c r="C300" s="14">
        <v>1</v>
      </c>
      <c r="D300" s="14">
        <v>1</v>
      </c>
      <c r="E300" s="17">
        <v>28672197</v>
      </c>
      <c r="F300" s="17">
        <v>0</v>
      </c>
      <c r="G300" s="17">
        <v>475099</v>
      </c>
      <c r="H300" s="17">
        <v>0</v>
      </c>
      <c r="I300" s="17">
        <v>3471537</v>
      </c>
      <c r="J300" s="17">
        <v>4327844</v>
      </c>
      <c r="K300" s="17">
        <v>0</v>
      </c>
      <c r="L300" s="17">
        <v>0</v>
      </c>
      <c r="M300" s="17">
        <v>0</v>
      </c>
      <c r="N300" s="17">
        <v>0</v>
      </c>
      <c r="O300" s="17">
        <v>0</v>
      </c>
      <c r="P300" s="17">
        <v>3263387</v>
      </c>
      <c r="Q300" s="17">
        <v>2170039</v>
      </c>
      <c r="R300" s="17">
        <v>838097</v>
      </c>
      <c r="S300" s="17">
        <v>73387</v>
      </c>
      <c r="T300" s="17">
        <v>30619</v>
      </c>
      <c r="U300" s="17">
        <v>309191</v>
      </c>
      <c r="V300" s="17">
        <v>72674</v>
      </c>
      <c r="W300" s="17">
        <v>0</v>
      </c>
      <c r="X300" s="17">
        <v>0</v>
      </c>
      <c r="Y300" s="17">
        <v>0</v>
      </c>
      <c r="Z300" s="17">
        <v>0</v>
      </c>
      <c r="AA300" s="17">
        <v>43704071</v>
      </c>
    </row>
    <row r="301" spans="1:27" x14ac:dyDescent="0.3">
      <c r="A301" s="15" t="s">
        <v>595</v>
      </c>
      <c r="B301" s="14" t="s">
        <v>596</v>
      </c>
      <c r="C301" s="14">
        <v>1</v>
      </c>
      <c r="D301" s="14">
        <v>0</v>
      </c>
      <c r="E301" s="17">
        <v>41918631</v>
      </c>
      <c r="F301" s="17">
        <v>0</v>
      </c>
      <c r="G301" s="17">
        <v>889779</v>
      </c>
      <c r="H301" s="17">
        <v>0</v>
      </c>
      <c r="I301" s="17">
        <v>5163983</v>
      </c>
      <c r="J301" s="17">
        <v>5206357</v>
      </c>
      <c r="K301" s="17">
        <v>0</v>
      </c>
      <c r="L301" s="17">
        <v>0</v>
      </c>
      <c r="M301" s="17">
        <v>0</v>
      </c>
      <c r="N301" s="17">
        <v>0</v>
      </c>
      <c r="O301" s="17">
        <v>0</v>
      </c>
      <c r="P301" s="17">
        <v>1616262</v>
      </c>
      <c r="Q301" s="17">
        <v>1803037</v>
      </c>
      <c r="R301" s="17">
        <v>1149554</v>
      </c>
      <c r="S301" s="17">
        <v>125532</v>
      </c>
      <c r="T301" s="17">
        <v>52375</v>
      </c>
      <c r="U301" s="17">
        <v>542191</v>
      </c>
      <c r="V301" s="17">
        <v>107887</v>
      </c>
      <c r="W301" s="17">
        <v>0</v>
      </c>
      <c r="X301" s="17">
        <v>0</v>
      </c>
      <c r="Y301" s="17">
        <v>0</v>
      </c>
      <c r="Z301" s="17">
        <v>0</v>
      </c>
      <c r="AA301" s="17">
        <v>58575588</v>
      </c>
    </row>
    <row r="302" spans="1:27" x14ac:dyDescent="0.3">
      <c r="A302" s="15" t="s">
        <v>597</v>
      </c>
      <c r="B302" s="14" t="s">
        <v>598</v>
      </c>
      <c r="C302" s="14">
        <v>1</v>
      </c>
      <c r="D302" s="14">
        <v>0</v>
      </c>
      <c r="E302" s="17">
        <v>21204431</v>
      </c>
      <c r="F302" s="17">
        <v>0</v>
      </c>
      <c r="G302" s="17">
        <v>630887</v>
      </c>
      <c r="H302" s="17">
        <v>0</v>
      </c>
      <c r="I302" s="17">
        <v>4426327</v>
      </c>
      <c r="J302" s="17">
        <v>4065169</v>
      </c>
      <c r="K302" s="17">
        <v>0</v>
      </c>
      <c r="L302" s="17">
        <v>0</v>
      </c>
      <c r="M302" s="17">
        <v>0</v>
      </c>
      <c r="N302" s="17">
        <v>0</v>
      </c>
      <c r="O302" s="17">
        <v>0</v>
      </c>
      <c r="P302" s="17">
        <v>4209075</v>
      </c>
      <c r="Q302" s="17">
        <v>992039</v>
      </c>
      <c r="R302" s="17">
        <v>661284</v>
      </c>
      <c r="S302" s="17">
        <v>79454</v>
      </c>
      <c r="T302" s="17">
        <v>33150</v>
      </c>
      <c r="U302" s="17">
        <v>321191</v>
      </c>
      <c r="V302" s="17">
        <v>70082</v>
      </c>
      <c r="W302" s="17">
        <v>0</v>
      </c>
      <c r="X302" s="17">
        <v>0</v>
      </c>
      <c r="Y302" s="17">
        <v>0</v>
      </c>
      <c r="Z302" s="17">
        <v>0</v>
      </c>
      <c r="AA302" s="17">
        <v>36693089</v>
      </c>
    </row>
    <row r="303" spans="1:27" x14ac:dyDescent="0.3">
      <c r="A303" s="15" t="s">
        <v>599</v>
      </c>
      <c r="B303" s="14" t="s">
        <v>600</v>
      </c>
      <c r="C303" s="14">
        <v>1</v>
      </c>
      <c r="D303" s="14">
        <v>0</v>
      </c>
      <c r="E303" s="17">
        <v>18944671</v>
      </c>
      <c r="F303" s="17">
        <v>0</v>
      </c>
      <c r="G303" s="17">
        <v>417052</v>
      </c>
      <c r="H303" s="17">
        <v>1204</v>
      </c>
      <c r="I303" s="17">
        <v>870442</v>
      </c>
      <c r="J303" s="17">
        <v>3199634</v>
      </c>
      <c r="K303" s="17">
        <v>0</v>
      </c>
      <c r="L303" s="17">
        <v>0</v>
      </c>
      <c r="M303" s="17">
        <v>0</v>
      </c>
      <c r="N303" s="17">
        <v>0</v>
      </c>
      <c r="O303" s="17">
        <v>0</v>
      </c>
      <c r="P303" s="17">
        <v>1653206</v>
      </c>
      <c r="Q303" s="17">
        <v>204881</v>
      </c>
      <c r="R303" s="17">
        <v>179175</v>
      </c>
      <c r="S303" s="17">
        <v>55771</v>
      </c>
      <c r="T303" s="17">
        <v>23269</v>
      </c>
      <c r="U303" s="17">
        <v>214185</v>
      </c>
      <c r="V303" s="17">
        <v>2072</v>
      </c>
      <c r="W303" s="17">
        <v>0</v>
      </c>
      <c r="X303" s="17">
        <v>567278</v>
      </c>
      <c r="Y303" s="17">
        <v>0</v>
      </c>
      <c r="Z303" s="17">
        <v>0</v>
      </c>
      <c r="AA303" s="17">
        <v>26332840</v>
      </c>
    </row>
    <row r="304" spans="1:27" x14ac:dyDescent="0.3">
      <c r="A304" s="15" t="s">
        <v>601</v>
      </c>
      <c r="B304" s="14" t="s">
        <v>602</v>
      </c>
      <c r="C304" s="14">
        <v>1</v>
      </c>
      <c r="D304" s="14">
        <v>0</v>
      </c>
      <c r="E304" s="17">
        <v>55304383</v>
      </c>
      <c r="F304" s="17">
        <v>0</v>
      </c>
      <c r="G304" s="17">
        <v>3531123</v>
      </c>
      <c r="H304" s="17">
        <v>119359</v>
      </c>
      <c r="I304" s="17">
        <v>4936784</v>
      </c>
      <c r="J304" s="17">
        <v>1827002</v>
      </c>
      <c r="K304" s="17">
        <v>0</v>
      </c>
      <c r="L304" s="17">
        <v>0</v>
      </c>
      <c r="M304" s="17">
        <v>0</v>
      </c>
      <c r="N304" s="17">
        <v>0</v>
      </c>
      <c r="O304" s="17">
        <v>0</v>
      </c>
      <c r="P304" s="17">
        <v>3906247</v>
      </c>
      <c r="Q304" s="17">
        <v>2412287</v>
      </c>
      <c r="R304" s="17">
        <v>1645884</v>
      </c>
      <c r="S304" s="17">
        <v>83783</v>
      </c>
      <c r="T304" s="17">
        <v>34956</v>
      </c>
      <c r="U304" s="17">
        <v>330336</v>
      </c>
      <c r="V304" s="17">
        <v>84864</v>
      </c>
      <c r="W304" s="17">
        <v>0</v>
      </c>
      <c r="X304" s="17">
        <v>1492138</v>
      </c>
      <c r="Y304" s="17">
        <v>0</v>
      </c>
      <c r="Z304" s="17">
        <v>0</v>
      </c>
      <c r="AA304" s="17">
        <v>75709146</v>
      </c>
    </row>
    <row r="305" spans="1:27" x14ac:dyDescent="0.3">
      <c r="A305" s="15" t="s">
        <v>603</v>
      </c>
      <c r="B305" s="14" t="s">
        <v>604</v>
      </c>
      <c r="C305" s="14">
        <v>1</v>
      </c>
      <c r="D305" s="14">
        <v>0</v>
      </c>
      <c r="E305" s="17">
        <v>2663537</v>
      </c>
      <c r="F305" s="17">
        <v>0</v>
      </c>
      <c r="G305" s="17">
        <v>136611</v>
      </c>
      <c r="H305" s="17">
        <v>0</v>
      </c>
      <c r="I305" s="17">
        <v>474849</v>
      </c>
      <c r="J305" s="17">
        <v>701877</v>
      </c>
      <c r="K305" s="17">
        <v>0</v>
      </c>
      <c r="L305" s="17">
        <v>0</v>
      </c>
      <c r="M305" s="17">
        <v>0</v>
      </c>
      <c r="N305" s="17">
        <v>0</v>
      </c>
      <c r="O305" s="17">
        <v>0</v>
      </c>
      <c r="P305" s="17">
        <v>822913</v>
      </c>
      <c r="Q305" s="17">
        <v>49786</v>
      </c>
      <c r="R305" s="17">
        <v>246207</v>
      </c>
      <c r="S305" s="17">
        <v>25151</v>
      </c>
      <c r="T305" s="17">
        <v>10494</v>
      </c>
      <c r="U305" s="17">
        <v>105899</v>
      </c>
      <c r="V305" s="17">
        <v>8858</v>
      </c>
      <c r="W305" s="17">
        <v>0</v>
      </c>
      <c r="X305" s="17">
        <v>0</v>
      </c>
      <c r="Y305" s="17">
        <v>13288</v>
      </c>
      <c r="Z305" s="17">
        <v>0</v>
      </c>
      <c r="AA305" s="17">
        <v>5259470</v>
      </c>
    </row>
    <row r="306" spans="1:27" x14ac:dyDescent="0.3">
      <c r="A306" s="15" t="s">
        <v>605</v>
      </c>
      <c r="B306" s="14" t="s">
        <v>606</v>
      </c>
      <c r="C306" s="14">
        <v>1</v>
      </c>
      <c r="D306" s="14">
        <v>0</v>
      </c>
      <c r="E306" s="17">
        <v>5043902</v>
      </c>
      <c r="F306" s="17">
        <v>0</v>
      </c>
      <c r="G306" s="17">
        <v>250393</v>
      </c>
      <c r="H306" s="17">
        <v>0</v>
      </c>
      <c r="I306" s="17">
        <v>1243631</v>
      </c>
      <c r="J306" s="17">
        <v>358834</v>
      </c>
      <c r="K306" s="17">
        <v>0</v>
      </c>
      <c r="L306" s="17">
        <v>0</v>
      </c>
      <c r="M306" s="17">
        <v>0</v>
      </c>
      <c r="N306" s="17">
        <v>0</v>
      </c>
      <c r="O306" s="17">
        <v>0</v>
      </c>
      <c r="P306" s="17">
        <v>1166318</v>
      </c>
      <c r="Q306" s="17">
        <v>118385</v>
      </c>
      <c r="R306" s="17">
        <v>245585</v>
      </c>
      <c r="S306" s="17">
        <v>48206</v>
      </c>
      <c r="T306" s="17">
        <v>20113</v>
      </c>
      <c r="U306" s="17">
        <v>198749</v>
      </c>
      <c r="V306" s="17">
        <v>10980</v>
      </c>
      <c r="W306" s="17">
        <v>0</v>
      </c>
      <c r="X306" s="17">
        <v>54525</v>
      </c>
      <c r="Y306" s="17">
        <v>0</v>
      </c>
      <c r="Z306" s="17">
        <v>0</v>
      </c>
      <c r="AA306" s="17">
        <v>8759621</v>
      </c>
    </row>
    <row r="307" spans="1:27" x14ac:dyDescent="0.3">
      <c r="A307" s="15" t="s">
        <v>607</v>
      </c>
      <c r="B307" s="14" t="s">
        <v>608</v>
      </c>
      <c r="C307" s="14">
        <v>1</v>
      </c>
      <c r="D307" s="14">
        <v>0</v>
      </c>
      <c r="E307" s="17">
        <v>9338646</v>
      </c>
      <c r="F307" s="17">
        <v>0</v>
      </c>
      <c r="G307" s="17">
        <v>361671</v>
      </c>
      <c r="H307" s="17">
        <v>3795</v>
      </c>
      <c r="I307" s="17">
        <v>1200656</v>
      </c>
      <c r="J307" s="17">
        <v>1441095</v>
      </c>
      <c r="K307" s="17">
        <v>0</v>
      </c>
      <c r="L307" s="17">
        <v>0</v>
      </c>
      <c r="M307" s="17">
        <v>0</v>
      </c>
      <c r="N307" s="17">
        <v>0</v>
      </c>
      <c r="O307" s="17">
        <v>0</v>
      </c>
      <c r="P307" s="17">
        <v>1047375</v>
      </c>
      <c r="Q307" s="17">
        <v>287552</v>
      </c>
      <c r="R307" s="17">
        <v>566948</v>
      </c>
      <c r="S307" s="17">
        <v>78915</v>
      </c>
      <c r="T307" s="17">
        <v>32925</v>
      </c>
      <c r="U307" s="17">
        <v>332375</v>
      </c>
      <c r="V307" s="17">
        <v>18740</v>
      </c>
      <c r="W307" s="17">
        <v>0</v>
      </c>
      <c r="X307" s="17">
        <v>601723</v>
      </c>
      <c r="Y307" s="17">
        <v>41592</v>
      </c>
      <c r="Z307" s="17">
        <v>0</v>
      </c>
      <c r="AA307" s="17">
        <v>15354008</v>
      </c>
    </row>
    <row r="308" spans="1:27" x14ac:dyDescent="0.3">
      <c r="A308" s="15" t="s">
        <v>609</v>
      </c>
      <c r="B308" s="14" t="s">
        <v>610</v>
      </c>
      <c r="C308" s="14">
        <v>1</v>
      </c>
      <c r="D308" s="14">
        <v>0</v>
      </c>
      <c r="E308" s="17">
        <v>6601513</v>
      </c>
      <c r="F308" s="17">
        <v>0</v>
      </c>
      <c r="G308" s="17">
        <v>458062</v>
      </c>
      <c r="H308" s="17">
        <v>0</v>
      </c>
      <c r="I308" s="17">
        <v>538580</v>
      </c>
      <c r="J308" s="17">
        <v>807098</v>
      </c>
      <c r="K308" s="17">
        <v>0</v>
      </c>
      <c r="L308" s="17">
        <v>0</v>
      </c>
      <c r="M308" s="17">
        <v>0</v>
      </c>
      <c r="N308" s="17">
        <v>0</v>
      </c>
      <c r="O308" s="17">
        <v>0</v>
      </c>
      <c r="P308" s="17">
        <v>856225</v>
      </c>
      <c r="Q308" s="17">
        <v>184016</v>
      </c>
      <c r="R308" s="17">
        <v>140503</v>
      </c>
      <c r="S308" s="17">
        <v>26170</v>
      </c>
      <c r="T308" s="17">
        <v>10919</v>
      </c>
      <c r="U308" s="17">
        <v>96520</v>
      </c>
      <c r="V308" s="17">
        <v>17925</v>
      </c>
      <c r="W308" s="17">
        <v>0</v>
      </c>
      <c r="X308" s="17">
        <v>510300</v>
      </c>
      <c r="Y308" s="17">
        <v>0</v>
      </c>
      <c r="Z308" s="17">
        <v>0</v>
      </c>
      <c r="AA308" s="17">
        <v>10247831</v>
      </c>
    </row>
    <row r="309" spans="1:27" x14ac:dyDescent="0.3">
      <c r="A309" s="15" t="s">
        <v>611</v>
      </c>
      <c r="B309" s="14" t="s">
        <v>612</v>
      </c>
      <c r="C309" s="14">
        <v>1</v>
      </c>
      <c r="D309" s="14">
        <v>0</v>
      </c>
      <c r="E309" s="17">
        <v>2943894</v>
      </c>
      <c r="F309" s="17">
        <v>0</v>
      </c>
      <c r="G309" s="17">
        <v>215117</v>
      </c>
      <c r="H309" s="17">
        <v>0</v>
      </c>
      <c r="I309" s="17">
        <v>217572</v>
      </c>
      <c r="J309" s="17">
        <v>292273</v>
      </c>
      <c r="K309" s="17">
        <v>0</v>
      </c>
      <c r="L309" s="17">
        <v>0</v>
      </c>
      <c r="M309" s="17">
        <v>0</v>
      </c>
      <c r="N309" s="17">
        <v>0</v>
      </c>
      <c r="O309" s="17">
        <v>0</v>
      </c>
      <c r="P309" s="17">
        <v>675618</v>
      </c>
      <c r="Q309" s="17">
        <v>230707</v>
      </c>
      <c r="R309" s="17">
        <v>432125</v>
      </c>
      <c r="S309" s="17">
        <v>56145</v>
      </c>
      <c r="T309" s="17">
        <v>23425</v>
      </c>
      <c r="U309" s="17">
        <v>192575</v>
      </c>
      <c r="V309" s="17">
        <v>0</v>
      </c>
      <c r="W309" s="17">
        <v>0</v>
      </c>
      <c r="X309" s="17">
        <v>0</v>
      </c>
      <c r="Y309" s="17">
        <v>3434</v>
      </c>
      <c r="Z309" s="17">
        <v>0</v>
      </c>
      <c r="AA309" s="17">
        <v>5282885</v>
      </c>
    </row>
    <row r="310" spans="1:27" x14ac:dyDescent="0.3">
      <c r="A310" s="15" t="s">
        <v>613</v>
      </c>
      <c r="B310" s="14" t="s">
        <v>614</v>
      </c>
      <c r="C310" s="14">
        <v>1</v>
      </c>
      <c r="D310" s="14">
        <v>0</v>
      </c>
      <c r="E310" s="17">
        <v>6952053</v>
      </c>
      <c r="F310" s="17">
        <v>0</v>
      </c>
      <c r="G310" s="17">
        <v>452843</v>
      </c>
      <c r="H310" s="17">
        <v>0</v>
      </c>
      <c r="I310" s="17">
        <v>557058</v>
      </c>
      <c r="J310" s="17">
        <v>377714</v>
      </c>
      <c r="K310" s="17">
        <v>0</v>
      </c>
      <c r="L310" s="17">
        <v>0</v>
      </c>
      <c r="M310" s="17">
        <v>0</v>
      </c>
      <c r="N310" s="17">
        <v>0</v>
      </c>
      <c r="O310" s="17">
        <v>0</v>
      </c>
      <c r="P310" s="17">
        <v>935369</v>
      </c>
      <c r="Q310" s="17">
        <v>427452</v>
      </c>
      <c r="R310" s="17">
        <v>570970</v>
      </c>
      <c r="S310" s="17">
        <v>115271</v>
      </c>
      <c r="T310" s="17">
        <v>48094</v>
      </c>
      <c r="U310" s="17">
        <v>497280</v>
      </c>
      <c r="V310" s="17">
        <v>0</v>
      </c>
      <c r="W310" s="17">
        <v>0</v>
      </c>
      <c r="X310" s="17">
        <v>654324</v>
      </c>
      <c r="Y310" s="17">
        <v>33711</v>
      </c>
      <c r="Z310" s="17">
        <v>0</v>
      </c>
      <c r="AA310" s="17">
        <v>11622139</v>
      </c>
    </row>
    <row r="311" spans="1:27" x14ac:dyDescent="0.3">
      <c r="A311" s="15" t="s">
        <v>615</v>
      </c>
      <c r="B311" s="14" t="s">
        <v>616</v>
      </c>
      <c r="C311" s="14">
        <v>1</v>
      </c>
      <c r="D311" s="14">
        <v>0</v>
      </c>
      <c r="E311" s="17">
        <v>11561257</v>
      </c>
      <c r="F311" s="17">
        <v>0</v>
      </c>
      <c r="G311" s="17">
        <v>425196</v>
      </c>
      <c r="H311" s="17">
        <v>0</v>
      </c>
      <c r="I311" s="17">
        <v>1493228</v>
      </c>
      <c r="J311" s="17">
        <v>985689</v>
      </c>
      <c r="K311" s="17">
        <v>0</v>
      </c>
      <c r="L311" s="17">
        <v>0</v>
      </c>
      <c r="M311" s="17">
        <v>0</v>
      </c>
      <c r="N311" s="17">
        <v>0</v>
      </c>
      <c r="O311" s="17">
        <v>0</v>
      </c>
      <c r="P311" s="17">
        <v>1178354</v>
      </c>
      <c r="Q311" s="17">
        <v>164779</v>
      </c>
      <c r="R311" s="17">
        <v>426418</v>
      </c>
      <c r="S311" s="17">
        <v>66886</v>
      </c>
      <c r="T311" s="17">
        <v>27906</v>
      </c>
      <c r="U311" s="17">
        <v>247679</v>
      </c>
      <c r="V311" s="17">
        <v>43005</v>
      </c>
      <c r="W311" s="17">
        <v>0</v>
      </c>
      <c r="X311" s="17">
        <v>602100</v>
      </c>
      <c r="Y311" s="17">
        <v>0</v>
      </c>
      <c r="Z311" s="17">
        <v>0</v>
      </c>
      <c r="AA311" s="17">
        <v>17222497</v>
      </c>
    </row>
    <row r="312" spans="1:27" x14ac:dyDescent="0.3">
      <c r="A312" s="15" t="s">
        <v>617</v>
      </c>
      <c r="B312" s="14" t="s">
        <v>618</v>
      </c>
      <c r="C312" s="14">
        <v>1</v>
      </c>
      <c r="D312" s="14">
        <v>0</v>
      </c>
      <c r="E312" s="17">
        <v>7550599</v>
      </c>
      <c r="F312" s="17">
        <v>0</v>
      </c>
      <c r="G312" s="17">
        <v>290733</v>
      </c>
      <c r="H312" s="17">
        <v>0</v>
      </c>
      <c r="I312" s="17">
        <v>801806</v>
      </c>
      <c r="J312" s="17">
        <v>441536</v>
      </c>
      <c r="K312" s="17">
        <v>0</v>
      </c>
      <c r="L312" s="17">
        <v>0</v>
      </c>
      <c r="M312" s="17">
        <v>0</v>
      </c>
      <c r="N312" s="17">
        <v>0</v>
      </c>
      <c r="O312" s="17">
        <v>0</v>
      </c>
      <c r="P312" s="17">
        <v>1206122</v>
      </c>
      <c r="Q312" s="17">
        <v>273563</v>
      </c>
      <c r="R312" s="17">
        <v>177752</v>
      </c>
      <c r="S312" s="17">
        <v>73597</v>
      </c>
      <c r="T312" s="17">
        <v>30706</v>
      </c>
      <c r="U312" s="17">
        <v>185818</v>
      </c>
      <c r="V312" s="17">
        <v>14029</v>
      </c>
      <c r="W312" s="17">
        <v>0</v>
      </c>
      <c r="X312" s="17">
        <v>253800</v>
      </c>
      <c r="Y312" s="17">
        <v>0</v>
      </c>
      <c r="Z312" s="17">
        <v>0</v>
      </c>
      <c r="AA312" s="17">
        <v>11300061</v>
      </c>
    </row>
    <row r="313" spans="1:27" x14ac:dyDescent="0.3">
      <c r="A313" s="15" t="s">
        <v>619</v>
      </c>
      <c r="B313" s="14" t="s">
        <v>620</v>
      </c>
      <c r="C313" s="14">
        <v>1</v>
      </c>
      <c r="D313" s="14">
        <v>0</v>
      </c>
      <c r="E313" s="17">
        <v>4017770</v>
      </c>
      <c r="F313" s="17">
        <v>0</v>
      </c>
      <c r="G313" s="17">
        <v>233260</v>
      </c>
      <c r="H313" s="17">
        <v>0</v>
      </c>
      <c r="I313" s="17">
        <v>112770</v>
      </c>
      <c r="J313" s="17">
        <v>166412</v>
      </c>
      <c r="K313" s="17">
        <v>0</v>
      </c>
      <c r="L313" s="17">
        <v>0</v>
      </c>
      <c r="M313" s="17">
        <v>0</v>
      </c>
      <c r="N313" s="17">
        <v>0</v>
      </c>
      <c r="O313" s="17">
        <v>0</v>
      </c>
      <c r="P313" s="17">
        <v>832026</v>
      </c>
      <c r="Q313" s="17">
        <v>24787</v>
      </c>
      <c r="R313" s="17">
        <v>70198</v>
      </c>
      <c r="S313" s="17">
        <v>19204</v>
      </c>
      <c r="T313" s="17">
        <v>8013</v>
      </c>
      <c r="U313" s="17">
        <v>80152</v>
      </c>
      <c r="V313" s="17">
        <v>1303</v>
      </c>
      <c r="W313" s="17">
        <v>0</v>
      </c>
      <c r="X313" s="17">
        <v>189000</v>
      </c>
      <c r="Y313" s="17">
        <v>0</v>
      </c>
      <c r="Z313" s="17">
        <v>0</v>
      </c>
      <c r="AA313" s="17">
        <v>5754895</v>
      </c>
    </row>
    <row r="314" spans="1:27" x14ac:dyDescent="0.3">
      <c r="A314" s="15" t="s">
        <v>621</v>
      </c>
      <c r="B314" s="14" t="s">
        <v>622</v>
      </c>
      <c r="C314" s="14">
        <v>1</v>
      </c>
      <c r="D314" s="14">
        <v>0</v>
      </c>
      <c r="E314" s="17">
        <v>3657108</v>
      </c>
      <c r="F314" s="17">
        <v>0</v>
      </c>
      <c r="G314" s="17">
        <v>212171</v>
      </c>
      <c r="H314" s="17">
        <v>0</v>
      </c>
      <c r="I314" s="17">
        <v>304257</v>
      </c>
      <c r="J314" s="17">
        <v>399604</v>
      </c>
      <c r="K314" s="17">
        <v>0</v>
      </c>
      <c r="L314" s="17">
        <v>0</v>
      </c>
      <c r="M314" s="17">
        <v>0</v>
      </c>
      <c r="N314" s="17">
        <v>0</v>
      </c>
      <c r="O314" s="17">
        <v>0</v>
      </c>
      <c r="P314" s="17">
        <v>1160118</v>
      </c>
      <c r="Q314" s="17">
        <v>104634</v>
      </c>
      <c r="R314" s="17">
        <v>292131</v>
      </c>
      <c r="S314" s="17">
        <v>42543</v>
      </c>
      <c r="T314" s="17">
        <v>17750</v>
      </c>
      <c r="U314" s="17">
        <v>161469</v>
      </c>
      <c r="V314" s="17">
        <v>275</v>
      </c>
      <c r="W314" s="17">
        <v>0</v>
      </c>
      <c r="X314" s="17">
        <v>0</v>
      </c>
      <c r="Y314" s="17">
        <v>20389</v>
      </c>
      <c r="Z314" s="17">
        <v>0</v>
      </c>
      <c r="AA314" s="17">
        <v>6372449</v>
      </c>
    </row>
    <row r="315" spans="1:27" x14ac:dyDescent="0.3">
      <c r="A315" s="15" t="s">
        <v>623</v>
      </c>
      <c r="B315" s="14" t="s">
        <v>624</v>
      </c>
      <c r="C315" s="14">
        <v>1</v>
      </c>
      <c r="D315" s="14">
        <v>0</v>
      </c>
      <c r="E315" s="17">
        <v>15010873</v>
      </c>
      <c r="F315" s="17">
        <v>0</v>
      </c>
      <c r="G315" s="17">
        <v>697595</v>
      </c>
      <c r="H315" s="17">
        <v>0</v>
      </c>
      <c r="I315" s="17">
        <v>2984029</v>
      </c>
      <c r="J315" s="17">
        <v>1301666</v>
      </c>
      <c r="K315" s="17">
        <v>0</v>
      </c>
      <c r="L315" s="17">
        <v>0</v>
      </c>
      <c r="M315" s="17">
        <v>0</v>
      </c>
      <c r="N315" s="17">
        <v>0</v>
      </c>
      <c r="O315" s="17">
        <v>0</v>
      </c>
      <c r="P315" s="17">
        <v>3934469</v>
      </c>
      <c r="Q315" s="17">
        <v>325521</v>
      </c>
      <c r="R315" s="17">
        <v>443234</v>
      </c>
      <c r="S315" s="17">
        <v>109264</v>
      </c>
      <c r="T315" s="17">
        <v>45588</v>
      </c>
      <c r="U315" s="17">
        <v>411536</v>
      </c>
      <c r="V315" s="17">
        <v>54543</v>
      </c>
      <c r="W315" s="17">
        <v>0</v>
      </c>
      <c r="X315" s="17">
        <v>642600</v>
      </c>
      <c r="Y315" s="17">
        <v>0</v>
      </c>
      <c r="Z315" s="17">
        <v>0</v>
      </c>
      <c r="AA315" s="17">
        <v>25960918</v>
      </c>
    </row>
    <row r="316" spans="1:27" x14ac:dyDescent="0.3">
      <c r="A316" s="15" t="s">
        <v>625</v>
      </c>
      <c r="B316" s="14" t="s">
        <v>626</v>
      </c>
      <c r="C316" s="14">
        <v>1</v>
      </c>
      <c r="D316" s="14">
        <v>0</v>
      </c>
      <c r="E316" s="17">
        <v>2766956</v>
      </c>
      <c r="F316" s="17">
        <v>0</v>
      </c>
      <c r="G316" s="17">
        <v>167690</v>
      </c>
      <c r="H316" s="17">
        <v>706</v>
      </c>
      <c r="I316" s="17">
        <v>320802</v>
      </c>
      <c r="J316" s="17">
        <v>135513</v>
      </c>
      <c r="K316" s="17">
        <v>0</v>
      </c>
      <c r="L316" s="17">
        <v>0</v>
      </c>
      <c r="M316" s="17">
        <v>0</v>
      </c>
      <c r="N316" s="17">
        <v>0</v>
      </c>
      <c r="O316" s="17">
        <v>0</v>
      </c>
      <c r="P316" s="17">
        <v>931432</v>
      </c>
      <c r="Q316" s="17">
        <v>51254</v>
      </c>
      <c r="R316" s="17">
        <v>87238</v>
      </c>
      <c r="S316" s="17">
        <v>37420</v>
      </c>
      <c r="T316" s="17">
        <v>15613</v>
      </c>
      <c r="U316" s="17">
        <v>140732</v>
      </c>
      <c r="V316" s="17">
        <v>0</v>
      </c>
      <c r="W316" s="17">
        <v>0</v>
      </c>
      <c r="X316" s="17">
        <v>0</v>
      </c>
      <c r="Y316" s="17">
        <v>0</v>
      </c>
      <c r="Z316" s="17">
        <v>0</v>
      </c>
      <c r="AA316" s="17">
        <v>4655356</v>
      </c>
    </row>
    <row r="317" spans="1:27" x14ac:dyDescent="0.3">
      <c r="A317" s="15" t="s">
        <v>627</v>
      </c>
      <c r="B317" s="14" t="s">
        <v>628</v>
      </c>
      <c r="C317" s="14">
        <v>1</v>
      </c>
      <c r="D317" s="14">
        <v>0</v>
      </c>
      <c r="E317" s="17">
        <v>17202993</v>
      </c>
      <c r="F317" s="17">
        <v>0</v>
      </c>
      <c r="G317" s="17">
        <v>1623853</v>
      </c>
      <c r="H317" s="17">
        <v>13447</v>
      </c>
      <c r="I317" s="17">
        <v>2749295</v>
      </c>
      <c r="J317" s="17">
        <v>1776068</v>
      </c>
      <c r="K317" s="17">
        <v>0</v>
      </c>
      <c r="L317" s="17">
        <v>0</v>
      </c>
      <c r="M317" s="17">
        <v>0</v>
      </c>
      <c r="N317" s="17">
        <v>0</v>
      </c>
      <c r="O317" s="17">
        <v>0</v>
      </c>
      <c r="P317" s="17">
        <v>2753404</v>
      </c>
      <c r="Q317" s="17">
        <v>459265</v>
      </c>
      <c r="R317" s="17">
        <v>439162</v>
      </c>
      <c r="S317" s="17">
        <v>76787</v>
      </c>
      <c r="T317" s="17">
        <v>32038</v>
      </c>
      <c r="U317" s="17">
        <v>309191</v>
      </c>
      <c r="V317" s="17">
        <v>52721</v>
      </c>
      <c r="W317" s="17">
        <v>0</v>
      </c>
      <c r="X317" s="17">
        <v>523800</v>
      </c>
      <c r="Y317" s="17">
        <v>0</v>
      </c>
      <c r="Z317" s="17">
        <v>0</v>
      </c>
      <c r="AA317" s="17">
        <v>28012024</v>
      </c>
    </row>
    <row r="318" spans="1:27" x14ac:dyDescent="0.3">
      <c r="A318" s="15" t="s">
        <v>629</v>
      </c>
      <c r="B318" s="14" t="s">
        <v>630</v>
      </c>
      <c r="C318" s="14">
        <v>1</v>
      </c>
      <c r="D318" s="14">
        <v>0</v>
      </c>
      <c r="E318" s="17">
        <v>1863313</v>
      </c>
      <c r="F318" s="17">
        <v>0</v>
      </c>
      <c r="G318" s="17">
        <v>122398</v>
      </c>
      <c r="H318" s="17">
        <v>0</v>
      </c>
      <c r="I318" s="17">
        <v>215764</v>
      </c>
      <c r="J318" s="17">
        <v>242815</v>
      </c>
      <c r="K318" s="17">
        <v>0</v>
      </c>
      <c r="L318" s="17">
        <v>0</v>
      </c>
      <c r="M318" s="17">
        <v>0</v>
      </c>
      <c r="N318" s="17">
        <v>0</v>
      </c>
      <c r="O318" s="17">
        <v>0</v>
      </c>
      <c r="P318" s="17">
        <v>525403</v>
      </c>
      <c r="Q318" s="17">
        <v>38839</v>
      </c>
      <c r="R318" s="17">
        <v>151102</v>
      </c>
      <c r="S318" s="17">
        <v>31847</v>
      </c>
      <c r="T318" s="17">
        <v>13288</v>
      </c>
      <c r="U318" s="17">
        <v>105025</v>
      </c>
      <c r="V318" s="17">
        <v>0</v>
      </c>
      <c r="W318" s="17">
        <v>0</v>
      </c>
      <c r="X318" s="17">
        <v>80440</v>
      </c>
      <c r="Y318" s="17">
        <v>851</v>
      </c>
      <c r="Z318" s="17">
        <v>0</v>
      </c>
      <c r="AA318" s="17">
        <v>3391085</v>
      </c>
    </row>
    <row r="319" spans="1:27" x14ac:dyDescent="0.3">
      <c r="A319" s="15" t="s">
        <v>631</v>
      </c>
      <c r="B319" s="14" t="s">
        <v>632</v>
      </c>
      <c r="C319" s="14">
        <v>1</v>
      </c>
      <c r="D319" s="14">
        <v>0</v>
      </c>
      <c r="E319" s="17">
        <v>4237050</v>
      </c>
      <c r="F319" s="17">
        <v>0</v>
      </c>
      <c r="G319" s="17">
        <v>239788</v>
      </c>
      <c r="H319" s="17">
        <v>0</v>
      </c>
      <c r="I319" s="17">
        <v>843545</v>
      </c>
      <c r="J319" s="17">
        <v>567092</v>
      </c>
      <c r="K319" s="17">
        <v>0</v>
      </c>
      <c r="L319" s="17">
        <v>0</v>
      </c>
      <c r="M319" s="17">
        <v>0</v>
      </c>
      <c r="N319" s="17">
        <v>0</v>
      </c>
      <c r="O319" s="17">
        <v>0</v>
      </c>
      <c r="P319" s="17">
        <v>1266020</v>
      </c>
      <c r="Q319" s="17">
        <v>269437</v>
      </c>
      <c r="R319" s="17">
        <v>41730</v>
      </c>
      <c r="S319" s="17">
        <v>53479</v>
      </c>
      <c r="T319" s="17">
        <v>22313</v>
      </c>
      <c r="U319" s="17">
        <v>190361</v>
      </c>
      <c r="V319" s="17">
        <v>9676</v>
      </c>
      <c r="W319" s="17">
        <v>0</v>
      </c>
      <c r="X319" s="17">
        <v>0</v>
      </c>
      <c r="Y319" s="17">
        <v>17623</v>
      </c>
      <c r="Z319" s="17">
        <v>0</v>
      </c>
      <c r="AA319" s="17">
        <v>7758114</v>
      </c>
    </row>
    <row r="320" spans="1:27" x14ac:dyDescent="0.3">
      <c r="A320" s="15" t="s">
        <v>633</v>
      </c>
      <c r="B320" s="14" t="s">
        <v>634</v>
      </c>
      <c r="C320" s="14">
        <v>1</v>
      </c>
      <c r="D320" s="14">
        <v>0</v>
      </c>
      <c r="E320" s="17">
        <v>21541412</v>
      </c>
      <c r="F320" s="17">
        <v>0</v>
      </c>
      <c r="G320" s="17">
        <v>938243</v>
      </c>
      <c r="H320" s="17">
        <v>0</v>
      </c>
      <c r="I320" s="17">
        <v>2351395</v>
      </c>
      <c r="J320" s="17">
        <v>1006645</v>
      </c>
      <c r="K320" s="17">
        <v>0</v>
      </c>
      <c r="L320" s="17">
        <v>0</v>
      </c>
      <c r="M320" s="17">
        <v>0</v>
      </c>
      <c r="N320" s="17">
        <v>0</v>
      </c>
      <c r="O320" s="17">
        <v>0</v>
      </c>
      <c r="P320" s="17">
        <v>1877797</v>
      </c>
      <c r="Q320" s="17">
        <v>642843</v>
      </c>
      <c r="R320" s="17">
        <v>648989</v>
      </c>
      <c r="S320" s="17">
        <v>92217</v>
      </c>
      <c r="T320" s="17">
        <v>38475</v>
      </c>
      <c r="U320" s="17">
        <v>322763</v>
      </c>
      <c r="V320" s="17">
        <v>45288</v>
      </c>
      <c r="W320" s="17">
        <v>0</v>
      </c>
      <c r="X320" s="17">
        <v>631800</v>
      </c>
      <c r="Y320" s="17">
        <v>0</v>
      </c>
      <c r="Z320" s="17">
        <v>0</v>
      </c>
      <c r="AA320" s="17">
        <v>30137867</v>
      </c>
    </row>
    <row r="321" spans="1:27" x14ac:dyDescent="0.3">
      <c r="A321" s="15" t="s">
        <v>635</v>
      </c>
      <c r="B321" s="14" t="s">
        <v>636</v>
      </c>
      <c r="C321" s="14">
        <v>1</v>
      </c>
      <c r="D321" s="14">
        <v>0</v>
      </c>
      <c r="E321" s="17">
        <v>13534023</v>
      </c>
      <c r="F321" s="17">
        <v>0</v>
      </c>
      <c r="G321" s="17">
        <v>1440012</v>
      </c>
      <c r="H321" s="17">
        <v>0</v>
      </c>
      <c r="I321" s="17">
        <v>1704526</v>
      </c>
      <c r="J321" s="17">
        <v>2970490</v>
      </c>
      <c r="K321" s="17">
        <v>0</v>
      </c>
      <c r="L321" s="17">
        <v>0</v>
      </c>
      <c r="M321" s="17">
        <v>0</v>
      </c>
      <c r="N321" s="17">
        <v>0</v>
      </c>
      <c r="O321" s="17">
        <v>0</v>
      </c>
      <c r="P321" s="17">
        <v>1731232</v>
      </c>
      <c r="Q321" s="17">
        <v>275170</v>
      </c>
      <c r="R321" s="17">
        <v>171259</v>
      </c>
      <c r="S321" s="17">
        <v>44401</v>
      </c>
      <c r="T321" s="17">
        <v>18525</v>
      </c>
      <c r="U321" s="17">
        <v>169042</v>
      </c>
      <c r="V321" s="17">
        <v>39881</v>
      </c>
      <c r="W321" s="17">
        <v>0</v>
      </c>
      <c r="X321" s="17">
        <v>329400</v>
      </c>
      <c r="Y321" s="17">
        <v>12802</v>
      </c>
      <c r="Z321" s="17">
        <v>0</v>
      </c>
      <c r="AA321" s="17">
        <v>22440763</v>
      </c>
    </row>
    <row r="322" spans="1:27" x14ac:dyDescent="0.3">
      <c r="A322" s="15" t="s">
        <v>637</v>
      </c>
      <c r="B322" s="14" t="s">
        <v>638</v>
      </c>
      <c r="C322" s="14">
        <v>1</v>
      </c>
      <c r="D322" s="14">
        <v>0</v>
      </c>
      <c r="E322" s="17">
        <v>12116732</v>
      </c>
      <c r="F322" s="17">
        <v>0</v>
      </c>
      <c r="G322" s="17">
        <v>1867818</v>
      </c>
      <c r="H322" s="17">
        <v>0</v>
      </c>
      <c r="I322" s="17">
        <v>410573</v>
      </c>
      <c r="J322" s="17">
        <v>1147653</v>
      </c>
      <c r="K322" s="17">
        <v>0</v>
      </c>
      <c r="L322" s="17">
        <v>0</v>
      </c>
      <c r="M322" s="17">
        <v>0</v>
      </c>
      <c r="N322" s="17">
        <v>0</v>
      </c>
      <c r="O322" s="17">
        <v>0</v>
      </c>
      <c r="P322" s="17">
        <v>1880636</v>
      </c>
      <c r="Q322" s="17">
        <v>530759</v>
      </c>
      <c r="R322" s="17">
        <v>76058</v>
      </c>
      <c r="S322" s="17">
        <v>43622</v>
      </c>
      <c r="T322" s="17">
        <v>18200</v>
      </c>
      <c r="U322" s="17">
        <v>173061</v>
      </c>
      <c r="V322" s="17">
        <v>32205</v>
      </c>
      <c r="W322" s="17">
        <v>0</v>
      </c>
      <c r="X322" s="17">
        <v>297000</v>
      </c>
      <c r="Y322" s="17">
        <v>0</v>
      </c>
      <c r="Z322" s="17">
        <v>0</v>
      </c>
      <c r="AA322" s="17">
        <v>18594317</v>
      </c>
    </row>
    <row r="323" spans="1:27" x14ac:dyDescent="0.3">
      <c r="A323" s="15" t="s">
        <v>639</v>
      </c>
      <c r="B323" s="14" t="s">
        <v>640</v>
      </c>
      <c r="C323" s="14">
        <v>1</v>
      </c>
      <c r="D323" s="14">
        <v>0</v>
      </c>
      <c r="E323" s="17">
        <v>25423043</v>
      </c>
      <c r="F323" s="17">
        <v>0</v>
      </c>
      <c r="G323" s="17">
        <v>3243907</v>
      </c>
      <c r="H323" s="17">
        <v>0</v>
      </c>
      <c r="I323" s="17">
        <v>3926546</v>
      </c>
      <c r="J323" s="17">
        <v>1189868</v>
      </c>
      <c r="K323" s="17">
        <v>0</v>
      </c>
      <c r="L323" s="17">
        <v>0</v>
      </c>
      <c r="M323" s="17">
        <v>0</v>
      </c>
      <c r="N323" s="17">
        <v>0</v>
      </c>
      <c r="O323" s="17">
        <v>0</v>
      </c>
      <c r="P323" s="17">
        <v>2123482</v>
      </c>
      <c r="Q323" s="17">
        <v>1090762</v>
      </c>
      <c r="R323" s="17">
        <v>301256</v>
      </c>
      <c r="S323" s="17">
        <v>79274</v>
      </c>
      <c r="T323" s="17">
        <v>33075</v>
      </c>
      <c r="U323" s="17">
        <v>323812</v>
      </c>
      <c r="V323" s="17">
        <v>58654</v>
      </c>
      <c r="W323" s="17">
        <v>0</v>
      </c>
      <c r="X323" s="17">
        <v>779194</v>
      </c>
      <c r="Y323" s="17">
        <v>0</v>
      </c>
      <c r="Z323" s="17">
        <v>0</v>
      </c>
      <c r="AA323" s="17">
        <v>38572873</v>
      </c>
    </row>
    <row r="324" spans="1:27" x14ac:dyDescent="0.3">
      <c r="A324" s="15" t="s">
        <v>641</v>
      </c>
      <c r="B324" s="14" t="s">
        <v>642</v>
      </c>
      <c r="C324" s="14">
        <v>1</v>
      </c>
      <c r="D324" s="14">
        <v>0</v>
      </c>
      <c r="E324" s="17">
        <v>20586090</v>
      </c>
      <c r="F324" s="17">
        <v>0</v>
      </c>
      <c r="G324" s="17">
        <v>2035976</v>
      </c>
      <c r="H324" s="17">
        <v>87946</v>
      </c>
      <c r="I324" s="17">
        <v>4890220</v>
      </c>
      <c r="J324" s="17">
        <v>3048938</v>
      </c>
      <c r="K324" s="17">
        <v>0</v>
      </c>
      <c r="L324" s="17">
        <v>0</v>
      </c>
      <c r="M324" s="17">
        <v>0</v>
      </c>
      <c r="N324" s="17">
        <v>0</v>
      </c>
      <c r="O324" s="17">
        <v>0</v>
      </c>
      <c r="P324" s="17">
        <v>4458456</v>
      </c>
      <c r="Q324" s="17">
        <v>692341</v>
      </c>
      <c r="R324" s="17">
        <v>767923</v>
      </c>
      <c r="S324" s="17">
        <v>102898</v>
      </c>
      <c r="T324" s="17">
        <v>42931</v>
      </c>
      <c r="U324" s="17">
        <v>421031</v>
      </c>
      <c r="V324" s="17">
        <v>69982</v>
      </c>
      <c r="W324" s="17">
        <v>0</v>
      </c>
      <c r="X324" s="17">
        <v>869400</v>
      </c>
      <c r="Y324" s="17">
        <v>0</v>
      </c>
      <c r="Z324" s="17">
        <v>0</v>
      </c>
      <c r="AA324" s="17">
        <v>38074132</v>
      </c>
    </row>
    <row r="325" spans="1:27" x14ac:dyDescent="0.3">
      <c r="A325" s="15" t="s">
        <v>643</v>
      </c>
      <c r="B325" s="14" t="s">
        <v>644</v>
      </c>
      <c r="C325" s="14">
        <v>1</v>
      </c>
      <c r="D325" s="14">
        <v>1</v>
      </c>
      <c r="E325" s="17">
        <v>8975934251</v>
      </c>
      <c r="F325" s="17">
        <v>0</v>
      </c>
      <c r="G325" s="17">
        <v>0</v>
      </c>
      <c r="H325" s="17">
        <v>0</v>
      </c>
      <c r="I325" s="17">
        <v>681415285</v>
      </c>
      <c r="J325" s="17">
        <v>1446120995</v>
      </c>
      <c r="K325" s="17">
        <v>0</v>
      </c>
      <c r="L325" s="17">
        <v>0</v>
      </c>
      <c r="M325" s="17">
        <v>27810470</v>
      </c>
      <c r="N325" s="17">
        <v>128498292</v>
      </c>
      <c r="O325" s="17">
        <v>36243108</v>
      </c>
      <c r="P325" s="17">
        <v>0</v>
      </c>
      <c r="Q325" s="17">
        <v>225079131</v>
      </c>
      <c r="R325" s="17">
        <v>148479606</v>
      </c>
      <c r="S325" s="17">
        <v>18707833</v>
      </c>
      <c r="T325" s="17">
        <v>7805338</v>
      </c>
      <c r="U325" s="17">
        <v>72149557</v>
      </c>
      <c r="V325" s="17">
        <v>11484461</v>
      </c>
      <c r="W325" s="17">
        <v>0</v>
      </c>
      <c r="X325" s="17">
        <v>550858443</v>
      </c>
      <c r="Y325" s="17">
        <v>0</v>
      </c>
      <c r="Z325" s="17">
        <v>1200000</v>
      </c>
      <c r="AA325" s="17">
        <v>12331786770</v>
      </c>
    </row>
    <row r="326" spans="1:27" x14ac:dyDescent="0.3">
      <c r="A326" s="15" t="s">
        <v>645</v>
      </c>
      <c r="B326" s="14" t="s">
        <v>646</v>
      </c>
      <c r="C326" s="14">
        <v>1</v>
      </c>
      <c r="D326" s="14">
        <v>0</v>
      </c>
      <c r="E326" s="17">
        <v>10300207</v>
      </c>
      <c r="F326" s="17">
        <v>0</v>
      </c>
      <c r="G326" s="17">
        <v>491475</v>
      </c>
      <c r="H326" s="17">
        <v>0</v>
      </c>
      <c r="I326" s="17">
        <v>1842634</v>
      </c>
      <c r="J326" s="17">
        <v>3615165</v>
      </c>
      <c r="K326" s="17">
        <v>0</v>
      </c>
      <c r="L326" s="17">
        <v>0</v>
      </c>
      <c r="M326" s="17">
        <v>0</v>
      </c>
      <c r="N326" s="17">
        <v>0</v>
      </c>
      <c r="O326" s="17">
        <v>0</v>
      </c>
      <c r="P326" s="17">
        <v>1417010</v>
      </c>
      <c r="Q326" s="17">
        <v>386267</v>
      </c>
      <c r="R326" s="17">
        <v>584642</v>
      </c>
      <c r="S326" s="17">
        <v>33226</v>
      </c>
      <c r="T326" s="17">
        <v>13863</v>
      </c>
      <c r="U326" s="17">
        <v>127276</v>
      </c>
      <c r="V326" s="17">
        <v>29253</v>
      </c>
      <c r="W326" s="17">
        <v>0</v>
      </c>
      <c r="X326" s="17">
        <v>142720</v>
      </c>
      <c r="Y326" s="17">
        <v>0</v>
      </c>
      <c r="Z326" s="17">
        <v>0</v>
      </c>
      <c r="AA326" s="17">
        <v>18983738</v>
      </c>
    </row>
    <row r="327" spans="1:27" x14ac:dyDescent="0.3">
      <c r="A327" s="15" t="s">
        <v>647</v>
      </c>
      <c r="B327" s="14" t="s">
        <v>648</v>
      </c>
      <c r="C327" s="14">
        <v>1</v>
      </c>
      <c r="D327" s="14">
        <v>0</v>
      </c>
      <c r="E327" s="17">
        <v>43299722</v>
      </c>
      <c r="F327" s="17">
        <v>0</v>
      </c>
      <c r="G327" s="17">
        <v>0</v>
      </c>
      <c r="H327" s="17">
        <v>0</v>
      </c>
      <c r="I327" s="17">
        <v>3987683</v>
      </c>
      <c r="J327" s="17">
        <v>7209742</v>
      </c>
      <c r="K327" s="17">
        <v>0</v>
      </c>
      <c r="L327" s="17">
        <v>0</v>
      </c>
      <c r="M327" s="17">
        <v>0</v>
      </c>
      <c r="N327" s="17">
        <v>0</v>
      </c>
      <c r="O327" s="17">
        <v>0</v>
      </c>
      <c r="P327" s="17">
        <v>3292855</v>
      </c>
      <c r="Q327" s="17">
        <v>1168743</v>
      </c>
      <c r="R327" s="17">
        <v>3631469</v>
      </c>
      <c r="S327" s="17">
        <v>69178</v>
      </c>
      <c r="T327" s="17">
        <v>28863</v>
      </c>
      <c r="U327" s="17">
        <v>272901</v>
      </c>
      <c r="V327" s="17">
        <v>88175</v>
      </c>
      <c r="W327" s="17">
        <v>0</v>
      </c>
      <c r="X327" s="17">
        <v>739947</v>
      </c>
      <c r="Y327" s="17">
        <v>0</v>
      </c>
      <c r="Z327" s="17">
        <v>0</v>
      </c>
      <c r="AA327" s="17">
        <v>63789278</v>
      </c>
    </row>
    <row r="328" spans="1:27" x14ac:dyDescent="0.3">
      <c r="A328" s="15" t="s">
        <v>649</v>
      </c>
      <c r="B328" s="14" t="s">
        <v>650</v>
      </c>
      <c r="C328" s="14">
        <v>1</v>
      </c>
      <c r="D328" s="14">
        <v>0</v>
      </c>
      <c r="E328" s="17">
        <v>13957572</v>
      </c>
      <c r="F328" s="17">
        <v>0</v>
      </c>
      <c r="G328" s="17">
        <v>0</v>
      </c>
      <c r="H328" s="17">
        <v>0</v>
      </c>
      <c r="I328" s="17">
        <v>2393595</v>
      </c>
      <c r="J328" s="17">
        <v>889096</v>
      </c>
      <c r="K328" s="17">
        <v>0</v>
      </c>
      <c r="L328" s="17">
        <v>0</v>
      </c>
      <c r="M328" s="17">
        <v>0</v>
      </c>
      <c r="N328" s="17">
        <v>0</v>
      </c>
      <c r="O328" s="17">
        <v>0</v>
      </c>
      <c r="P328" s="17">
        <v>1258704</v>
      </c>
      <c r="Q328" s="17">
        <v>256053</v>
      </c>
      <c r="R328" s="17">
        <v>617655</v>
      </c>
      <c r="S328" s="17">
        <v>19534</v>
      </c>
      <c r="T328" s="17">
        <v>8150</v>
      </c>
      <c r="U328" s="17">
        <v>77356</v>
      </c>
      <c r="V328" s="17">
        <v>23667</v>
      </c>
      <c r="W328" s="17">
        <v>0</v>
      </c>
      <c r="X328" s="17">
        <v>287676</v>
      </c>
      <c r="Y328" s="17">
        <v>0</v>
      </c>
      <c r="Z328" s="17">
        <v>0</v>
      </c>
      <c r="AA328" s="17">
        <v>19789058</v>
      </c>
    </row>
    <row r="329" spans="1:27" x14ac:dyDescent="0.3">
      <c r="A329" s="15" t="s">
        <v>651</v>
      </c>
      <c r="B329" s="14" t="s">
        <v>652</v>
      </c>
      <c r="C329" s="14">
        <v>1</v>
      </c>
      <c r="D329" s="14">
        <v>0</v>
      </c>
      <c r="E329" s="17">
        <v>22925166</v>
      </c>
      <c r="F329" s="17">
        <v>0</v>
      </c>
      <c r="G329" s="17">
        <v>0</v>
      </c>
      <c r="H329" s="17">
        <v>12198</v>
      </c>
      <c r="I329" s="17">
        <v>4251887</v>
      </c>
      <c r="J329" s="17">
        <v>2937408</v>
      </c>
      <c r="K329" s="17">
        <v>0</v>
      </c>
      <c r="L329" s="17">
        <v>0</v>
      </c>
      <c r="M329" s="17">
        <v>0</v>
      </c>
      <c r="N329" s="17">
        <v>0</v>
      </c>
      <c r="O329" s="17">
        <v>0</v>
      </c>
      <c r="P329" s="17">
        <v>2861297</v>
      </c>
      <c r="Q329" s="17">
        <v>522888</v>
      </c>
      <c r="R329" s="17">
        <v>922497</v>
      </c>
      <c r="S329" s="17">
        <v>60699</v>
      </c>
      <c r="T329" s="17">
        <v>25325</v>
      </c>
      <c r="U329" s="17">
        <v>220243</v>
      </c>
      <c r="V329" s="17">
        <v>67758</v>
      </c>
      <c r="W329" s="17">
        <v>0</v>
      </c>
      <c r="X329" s="17">
        <v>830208</v>
      </c>
      <c r="Y329" s="17">
        <v>0</v>
      </c>
      <c r="Z329" s="17">
        <v>0</v>
      </c>
      <c r="AA329" s="17">
        <v>35637574</v>
      </c>
    </row>
    <row r="330" spans="1:27" x14ac:dyDescent="0.3">
      <c r="A330" s="15" t="s">
        <v>653</v>
      </c>
      <c r="B330" s="14" t="s">
        <v>654</v>
      </c>
      <c r="C330" s="14">
        <v>1</v>
      </c>
      <c r="D330" s="14">
        <v>0</v>
      </c>
      <c r="E330" s="17">
        <v>96464500</v>
      </c>
      <c r="F330" s="17">
        <v>107598</v>
      </c>
      <c r="G330" s="17">
        <v>0</v>
      </c>
      <c r="H330" s="17">
        <v>107125</v>
      </c>
      <c r="I330" s="17">
        <v>8181897</v>
      </c>
      <c r="J330" s="17">
        <v>12626645</v>
      </c>
      <c r="K330" s="17">
        <v>0</v>
      </c>
      <c r="L330" s="17">
        <v>0</v>
      </c>
      <c r="M330" s="17">
        <v>0</v>
      </c>
      <c r="N330" s="17">
        <v>0</v>
      </c>
      <c r="O330" s="17">
        <v>0</v>
      </c>
      <c r="P330" s="17">
        <v>8010457</v>
      </c>
      <c r="Q330" s="17">
        <v>2040523</v>
      </c>
      <c r="R330" s="17">
        <v>4173673</v>
      </c>
      <c r="S330" s="17">
        <v>105040</v>
      </c>
      <c r="T330" s="17">
        <v>43825</v>
      </c>
      <c r="U330" s="17">
        <v>442467</v>
      </c>
      <c r="V330" s="17">
        <v>145594</v>
      </c>
      <c r="W330" s="17">
        <v>0</v>
      </c>
      <c r="X330" s="17">
        <v>4354139</v>
      </c>
      <c r="Y330" s="17">
        <v>0</v>
      </c>
      <c r="Z330" s="17">
        <v>0</v>
      </c>
      <c r="AA330" s="17">
        <v>136803483</v>
      </c>
    </row>
    <row r="331" spans="1:27" x14ac:dyDescent="0.3">
      <c r="A331" s="15" t="s">
        <v>655</v>
      </c>
      <c r="B331" s="14" t="s">
        <v>656</v>
      </c>
      <c r="C331" s="14">
        <v>1</v>
      </c>
      <c r="D331" s="14">
        <v>0</v>
      </c>
      <c r="E331" s="17">
        <v>30889151</v>
      </c>
      <c r="F331" s="17">
        <v>0</v>
      </c>
      <c r="G331" s="17">
        <v>0</v>
      </c>
      <c r="H331" s="17">
        <v>0</v>
      </c>
      <c r="I331" s="17">
        <v>2641806</v>
      </c>
      <c r="J331" s="17">
        <v>5975398</v>
      </c>
      <c r="K331" s="17">
        <v>0</v>
      </c>
      <c r="L331" s="17">
        <v>0</v>
      </c>
      <c r="M331" s="17">
        <v>0</v>
      </c>
      <c r="N331" s="17">
        <v>0</v>
      </c>
      <c r="O331" s="17">
        <v>0</v>
      </c>
      <c r="P331" s="17">
        <v>2834845</v>
      </c>
      <c r="Q331" s="17">
        <v>1093555</v>
      </c>
      <c r="R331" s="17">
        <v>1403794</v>
      </c>
      <c r="S331" s="17">
        <v>49614</v>
      </c>
      <c r="T331" s="17">
        <v>20700</v>
      </c>
      <c r="U331" s="17">
        <v>206205</v>
      </c>
      <c r="V331" s="17">
        <v>59151</v>
      </c>
      <c r="W331" s="17">
        <v>0</v>
      </c>
      <c r="X331" s="17">
        <v>289290</v>
      </c>
      <c r="Y331" s="17">
        <v>79824</v>
      </c>
      <c r="Z331" s="17">
        <v>0</v>
      </c>
      <c r="AA331" s="17">
        <v>45543333</v>
      </c>
    </row>
    <row r="332" spans="1:27" x14ac:dyDescent="0.3">
      <c r="A332" s="15" t="s">
        <v>657</v>
      </c>
      <c r="B332" s="14" t="s">
        <v>658</v>
      </c>
      <c r="C332" s="14">
        <v>1</v>
      </c>
      <c r="D332" s="14">
        <v>0</v>
      </c>
      <c r="E332" s="17">
        <v>15715977</v>
      </c>
      <c r="F332" s="17">
        <v>0</v>
      </c>
      <c r="G332" s="17">
        <v>0</v>
      </c>
      <c r="H332" s="17">
        <v>12631</v>
      </c>
      <c r="I332" s="17">
        <v>3599079</v>
      </c>
      <c r="J332" s="17">
        <v>2387518</v>
      </c>
      <c r="K332" s="17">
        <v>0</v>
      </c>
      <c r="L332" s="17">
        <v>0</v>
      </c>
      <c r="M332" s="17">
        <v>0</v>
      </c>
      <c r="N332" s="17">
        <v>0</v>
      </c>
      <c r="O332" s="17">
        <v>0</v>
      </c>
      <c r="P332" s="17">
        <v>1593248</v>
      </c>
      <c r="Q332" s="17">
        <v>614176</v>
      </c>
      <c r="R332" s="17">
        <v>823451</v>
      </c>
      <c r="S332" s="17">
        <v>44446</v>
      </c>
      <c r="T332" s="17">
        <v>18544</v>
      </c>
      <c r="U332" s="17">
        <v>182789</v>
      </c>
      <c r="V332" s="17">
        <v>52415</v>
      </c>
      <c r="W332" s="17">
        <v>0</v>
      </c>
      <c r="X332" s="17">
        <v>444544</v>
      </c>
      <c r="Y332" s="17">
        <v>0</v>
      </c>
      <c r="Z332" s="17">
        <v>0</v>
      </c>
      <c r="AA332" s="17">
        <v>25488818</v>
      </c>
    </row>
    <row r="333" spans="1:27" x14ac:dyDescent="0.3">
      <c r="A333" s="15" t="s">
        <v>659</v>
      </c>
      <c r="B333" s="14" t="s">
        <v>660</v>
      </c>
      <c r="C333" s="14">
        <v>1</v>
      </c>
      <c r="D333" s="14">
        <v>0</v>
      </c>
      <c r="E333" s="17">
        <v>11359320</v>
      </c>
      <c r="F333" s="17">
        <v>0</v>
      </c>
      <c r="G333" s="17">
        <v>0</v>
      </c>
      <c r="H333" s="17">
        <v>0</v>
      </c>
      <c r="I333" s="17">
        <v>2338387</v>
      </c>
      <c r="J333" s="17">
        <v>670343</v>
      </c>
      <c r="K333" s="17">
        <v>0</v>
      </c>
      <c r="L333" s="17">
        <v>0</v>
      </c>
      <c r="M333" s="17">
        <v>0</v>
      </c>
      <c r="N333" s="17">
        <v>0</v>
      </c>
      <c r="O333" s="17">
        <v>0</v>
      </c>
      <c r="P333" s="17">
        <v>1406748</v>
      </c>
      <c r="Q333" s="17">
        <v>262974</v>
      </c>
      <c r="R333" s="17">
        <v>567478</v>
      </c>
      <c r="S333" s="17">
        <v>17991</v>
      </c>
      <c r="T333" s="17">
        <v>7506</v>
      </c>
      <c r="U333" s="17">
        <v>71356</v>
      </c>
      <c r="V333" s="17">
        <v>22990</v>
      </c>
      <c r="W333" s="17">
        <v>0</v>
      </c>
      <c r="X333" s="17">
        <v>117776</v>
      </c>
      <c r="Y333" s="17">
        <v>0</v>
      </c>
      <c r="Z333" s="17">
        <v>0</v>
      </c>
      <c r="AA333" s="17">
        <v>16842869</v>
      </c>
    </row>
    <row r="334" spans="1:27" x14ac:dyDescent="0.3">
      <c r="A334" s="15" t="s">
        <v>661</v>
      </c>
      <c r="B334" s="14" t="s">
        <v>662</v>
      </c>
      <c r="C334" s="14">
        <v>1</v>
      </c>
      <c r="D334" s="14">
        <v>0</v>
      </c>
      <c r="E334" s="17">
        <v>7070607</v>
      </c>
      <c r="F334" s="17">
        <v>0</v>
      </c>
      <c r="G334" s="17">
        <v>0</v>
      </c>
      <c r="H334" s="17">
        <v>0</v>
      </c>
      <c r="I334" s="17">
        <v>1151115</v>
      </c>
      <c r="J334" s="17">
        <v>795632</v>
      </c>
      <c r="K334" s="17">
        <v>0</v>
      </c>
      <c r="L334" s="17">
        <v>0</v>
      </c>
      <c r="M334" s="17">
        <v>0</v>
      </c>
      <c r="N334" s="17">
        <v>0</v>
      </c>
      <c r="O334" s="17">
        <v>0</v>
      </c>
      <c r="P334" s="17">
        <v>1025647</v>
      </c>
      <c r="Q334" s="17">
        <v>171987</v>
      </c>
      <c r="R334" s="17">
        <v>232085</v>
      </c>
      <c r="S334" s="17">
        <v>10052</v>
      </c>
      <c r="T334" s="17">
        <v>4194</v>
      </c>
      <c r="U334" s="17">
        <v>39144</v>
      </c>
      <c r="V334" s="17">
        <v>12536</v>
      </c>
      <c r="W334" s="17">
        <v>0</v>
      </c>
      <c r="X334" s="17">
        <v>257223</v>
      </c>
      <c r="Y334" s="17">
        <v>0</v>
      </c>
      <c r="Z334" s="17">
        <v>0</v>
      </c>
      <c r="AA334" s="17">
        <v>10770222</v>
      </c>
    </row>
    <row r="335" spans="1:27" x14ac:dyDescent="0.3">
      <c r="A335" s="15" t="s">
        <v>663</v>
      </c>
      <c r="B335" s="14" t="s">
        <v>664</v>
      </c>
      <c r="C335" s="14">
        <v>1</v>
      </c>
      <c r="D335" s="14">
        <v>0</v>
      </c>
      <c r="E335" s="17">
        <v>10247343</v>
      </c>
      <c r="F335" s="17">
        <v>0</v>
      </c>
      <c r="G335" s="17">
        <v>0</v>
      </c>
      <c r="H335" s="17">
        <v>0</v>
      </c>
      <c r="I335" s="17">
        <v>1646751</v>
      </c>
      <c r="J335" s="17">
        <v>1753345</v>
      </c>
      <c r="K335" s="17">
        <v>0</v>
      </c>
      <c r="L335" s="17">
        <v>0</v>
      </c>
      <c r="M335" s="17">
        <v>0</v>
      </c>
      <c r="N335" s="17">
        <v>0</v>
      </c>
      <c r="O335" s="17">
        <v>0</v>
      </c>
      <c r="P335" s="17">
        <v>1144837</v>
      </c>
      <c r="Q335" s="17">
        <v>107237</v>
      </c>
      <c r="R335" s="17">
        <v>259813</v>
      </c>
      <c r="S335" s="17">
        <v>15310</v>
      </c>
      <c r="T335" s="17">
        <v>6388</v>
      </c>
      <c r="U335" s="17">
        <v>63842</v>
      </c>
      <c r="V335" s="17">
        <v>17436</v>
      </c>
      <c r="W335" s="17">
        <v>0</v>
      </c>
      <c r="X335" s="17">
        <v>305816</v>
      </c>
      <c r="Y335" s="17">
        <v>0</v>
      </c>
      <c r="Z335" s="17">
        <v>0</v>
      </c>
      <c r="AA335" s="17">
        <v>15568118</v>
      </c>
    </row>
    <row r="336" spans="1:27" x14ac:dyDescent="0.3">
      <c r="A336" s="15" t="s">
        <v>665</v>
      </c>
      <c r="B336" s="14" t="s">
        <v>666</v>
      </c>
      <c r="C336" s="14">
        <v>1</v>
      </c>
      <c r="D336" s="14">
        <v>0</v>
      </c>
      <c r="E336" s="17">
        <v>12846078</v>
      </c>
      <c r="F336" s="17">
        <v>0</v>
      </c>
      <c r="G336" s="17">
        <v>0</v>
      </c>
      <c r="H336" s="17">
        <v>0</v>
      </c>
      <c r="I336" s="17">
        <v>2116096</v>
      </c>
      <c r="J336" s="17">
        <v>2301527</v>
      </c>
      <c r="K336" s="17">
        <v>158103</v>
      </c>
      <c r="L336" s="17">
        <v>0</v>
      </c>
      <c r="M336" s="17">
        <v>0</v>
      </c>
      <c r="N336" s="17">
        <v>0</v>
      </c>
      <c r="O336" s="17">
        <v>0</v>
      </c>
      <c r="P336" s="17">
        <v>1198613</v>
      </c>
      <c r="Q336" s="17">
        <v>100609</v>
      </c>
      <c r="R336" s="17">
        <v>330426</v>
      </c>
      <c r="S336" s="17">
        <v>17047</v>
      </c>
      <c r="T336" s="17">
        <v>7113</v>
      </c>
      <c r="U336" s="17">
        <v>66638</v>
      </c>
      <c r="V336" s="17">
        <v>18754</v>
      </c>
      <c r="W336" s="17">
        <v>0</v>
      </c>
      <c r="X336" s="17">
        <v>140626</v>
      </c>
      <c r="Y336" s="17">
        <v>0</v>
      </c>
      <c r="Z336" s="17">
        <v>0</v>
      </c>
      <c r="AA336" s="17">
        <v>19301630</v>
      </c>
    </row>
    <row r="337" spans="1:27" x14ac:dyDescent="0.3">
      <c r="A337" s="15" t="s">
        <v>667</v>
      </c>
      <c r="B337" s="14" t="s">
        <v>668</v>
      </c>
      <c r="C337" s="14">
        <v>1</v>
      </c>
      <c r="D337" s="14">
        <v>0</v>
      </c>
      <c r="E337" s="17">
        <v>27172705</v>
      </c>
      <c r="F337" s="17">
        <v>0</v>
      </c>
      <c r="G337" s="17">
        <v>0</v>
      </c>
      <c r="H337" s="17">
        <v>0</v>
      </c>
      <c r="I337" s="17">
        <v>3799000</v>
      </c>
      <c r="J337" s="17">
        <v>5184823</v>
      </c>
      <c r="K337" s="17">
        <v>0</v>
      </c>
      <c r="L337" s="17">
        <v>0</v>
      </c>
      <c r="M337" s="17">
        <v>0</v>
      </c>
      <c r="N337" s="17">
        <v>0</v>
      </c>
      <c r="O337" s="17">
        <v>0</v>
      </c>
      <c r="P337" s="17">
        <v>3026010</v>
      </c>
      <c r="Q337" s="17">
        <v>269309</v>
      </c>
      <c r="R337" s="17">
        <v>366644</v>
      </c>
      <c r="S337" s="17">
        <v>29481</v>
      </c>
      <c r="T337" s="17">
        <v>12300</v>
      </c>
      <c r="U337" s="17">
        <v>113937</v>
      </c>
      <c r="V337" s="17">
        <v>37862</v>
      </c>
      <c r="W337" s="17">
        <v>0</v>
      </c>
      <c r="X337" s="17">
        <v>452605</v>
      </c>
      <c r="Y337" s="17">
        <v>0</v>
      </c>
      <c r="Z337" s="17">
        <v>0</v>
      </c>
      <c r="AA337" s="17">
        <v>40464676</v>
      </c>
    </row>
    <row r="338" spans="1:27" x14ac:dyDescent="0.3">
      <c r="A338" s="15" t="s">
        <v>669</v>
      </c>
      <c r="B338" s="14" t="s">
        <v>670</v>
      </c>
      <c r="C338" s="14">
        <v>1</v>
      </c>
      <c r="D338" s="14">
        <v>0</v>
      </c>
      <c r="E338" s="17">
        <v>7136735</v>
      </c>
      <c r="F338" s="17">
        <v>0</v>
      </c>
      <c r="G338" s="17">
        <v>0</v>
      </c>
      <c r="H338" s="17">
        <v>0</v>
      </c>
      <c r="I338" s="17">
        <v>921106</v>
      </c>
      <c r="J338" s="17">
        <v>2048734</v>
      </c>
      <c r="K338" s="17">
        <v>0</v>
      </c>
      <c r="L338" s="17">
        <v>0</v>
      </c>
      <c r="M338" s="17">
        <v>0</v>
      </c>
      <c r="N338" s="17">
        <v>0</v>
      </c>
      <c r="O338" s="17">
        <v>0</v>
      </c>
      <c r="P338" s="17">
        <v>1442116</v>
      </c>
      <c r="Q338" s="17">
        <v>112813</v>
      </c>
      <c r="R338" s="17">
        <v>259798</v>
      </c>
      <c r="S338" s="17">
        <v>19294</v>
      </c>
      <c r="T338" s="17">
        <v>8050</v>
      </c>
      <c r="U338" s="17">
        <v>75259</v>
      </c>
      <c r="V338" s="17">
        <v>23314</v>
      </c>
      <c r="W338" s="17">
        <v>0</v>
      </c>
      <c r="X338" s="17">
        <v>132864</v>
      </c>
      <c r="Y338" s="17">
        <v>0</v>
      </c>
      <c r="Z338" s="17">
        <v>0</v>
      </c>
      <c r="AA338" s="17">
        <v>12180083</v>
      </c>
    </row>
    <row r="339" spans="1:27" x14ac:dyDescent="0.3">
      <c r="A339" s="15" t="s">
        <v>671</v>
      </c>
      <c r="B339" s="14" t="s">
        <v>672</v>
      </c>
      <c r="C339" s="14">
        <v>1</v>
      </c>
      <c r="D339" s="14">
        <v>0</v>
      </c>
      <c r="E339" s="17">
        <v>10319217</v>
      </c>
      <c r="F339" s="17">
        <v>0</v>
      </c>
      <c r="G339" s="17">
        <v>0</v>
      </c>
      <c r="H339" s="17">
        <v>6531</v>
      </c>
      <c r="I339" s="17">
        <v>2027881</v>
      </c>
      <c r="J339" s="17">
        <v>2722937</v>
      </c>
      <c r="K339" s="17">
        <v>0</v>
      </c>
      <c r="L339" s="17">
        <v>0</v>
      </c>
      <c r="M339" s="17">
        <v>0</v>
      </c>
      <c r="N339" s="17">
        <v>0</v>
      </c>
      <c r="O339" s="17">
        <v>0</v>
      </c>
      <c r="P339" s="17">
        <v>2592166</v>
      </c>
      <c r="Q339" s="17">
        <v>462984</v>
      </c>
      <c r="R339" s="17">
        <v>362247</v>
      </c>
      <c r="S339" s="17">
        <v>38723</v>
      </c>
      <c r="T339" s="17">
        <v>16156</v>
      </c>
      <c r="U339" s="17">
        <v>150110</v>
      </c>
      <c r="V339" s="17">
        <v>45166</v>
      </c>
      <c r="W339" s="17">
        <v>0</v>
      </c>
      <c r="X339" s="17">
        <v>297000</v>
      </c>
      <c r="Y339" s="17">
        <v>12636</v>
      </c>
      <c r="Z339" s="17">
        <v>0</v>
      </c>
      <c r="AA339" s="17">
        <v>19053754</v>
      </c>
    </row>
    <row r="340" spans="1:27" x14ac:dyDescent="0.3">
      <c r="A340" s="15" t="s">
        <v>673</v>
      </c>
      <c r="B340" s="14" t="s">
        <v>674</v>
      </c>
      <c r="C340" s="14">
        <v>1</v>
      </c>
      <c r="D340" s="14">
        <v>0</v>
      </c>
      <c r="E340" s="17">
        <v>2924601</v>
      </c>
      <c r="F340" s="17">
        <v>0</v>
      </c>
      <c r="G340" s="17">
        <v>0</v>
      </c>
      <c r="H340" s="17">
        <v>0</v>
      </c>
      <c r="I340" s="17">
        <v>477345</v>
      </c>
      <c r="J340" s="17">
        <v>521229</v>
      </c>
      <c r="K340" s="17">
        <v>0</v>
      </c>
      <c r="L340" s="17">
        <v>0</v>
      </c>
      <c r="M340" s="17">
        <v>0</v>
      </c>
      <c r="N340" s="17">
        <v>0</v>
      </c>
      <c r="O340" s="17">
        <v>0</v>
      </c>
      <c r="P340" s="17">
        <v>1141734</v>
      </c>
      <c r="Q340" s="17">
        <v>54675</v>
      </c>
      <c r="R340" s="17">
        <v>55652</v>
      </c>
      <c r="S340" s="17">
        <v>8299</v>
      </c>
      <c r="T340" s="17">
        <v>3463</v>
      </c>
      <c r="U340" s="17">
        <v>31979</v>
      </c>
      <c r="V340" s="17">
        <v>8942</v>
      </c>
      <c r="W340" s="17">
        <v>0</v>
      </c>
      <c r="X340" s="17">
        <v>108000</v>
      </c>
      <c r="Y340" s="17">
        <v>0</v>
      </c>
      <c r="Z340" s="17">
        <v>0</v>
      </c>
      <c r="AA340" s="17">
        <v>5335919</v>
      </c>
    </row>
    <row r="341" spans="1:27" x14ac:dyDescent="0.3">
      <c r="A341" s="15" t="s">
        <v>675</v>
      </c>
      <c r="B341" s="14" t="s">
        <v>676</v>
      </c>
      <c r="C341" s="14">
        <v>1</v>
      </c>
      <c r="D341" s="14">
        <v>0</v>
      </c>
      <c r="E341" s="17">
        <v>9107043</v>
      </c>
      <c r="F341" s="17">
        <v>0</v>
      </c>
      <c r="G341" s="17">
        <v>0</v>
      </c>
      <c r="H341" s="17">
        <v>0</v>
      </c>
      <c r="I341" s="17">
        <v>1236870</v>
      </c>
      <c r="J341" s="17">
        <v>1839023</v>
      </c>
      <c r="K341" s="17">
        <v>13703</v>
      </c>
      <c r="L341" s="17">
        <v>0</v>
      </c>
      <c r="M341" s="17">
        <v>0</v>
      </c>
      <c r="N341" s="17">
        <v>0</v>
      </c>
      <c r="O341" s="17">
        <v>0</v>
      </c>
      <c r="P341" s="17">
        <v>1132061</v>
      </c>
      <c r="Q341" s="17">
        <v>268939</v>
      </c>
      <c r="R341" s="17">
        <v>134058</v>
      </c>
      <c r="S341" s="17">
        <v>14650</v>
      </c>
      <c r="T341" s="17">
        <v>6113</v>
      </c>
      <c r="U341" s="17">
        <v>57493</v>
      </c>
      <c r="V341" s="17">
        <v>18768</v>
      </c>
      <c r="W341" s="17">
        <v>0</v>
      </c>
      <c r="X341" s="17">
        <v>101808</v>
      </c>
      <c r="Y341" s="17">
        <v>0</v>
      </c>
      <c r="Z341" s="17">
        <v>0</v>
      </c>
      <c r="AA341" s="17">
        <v>13930529</v>
      </c>
    </row>
    <row r="342" spans="1:27" x14ac:dyDescent="0.3">
      <c r="A342" s="15" t="s">
        <v>677</v>
      </c>
      <c r="B342" s="14" t="s">
        <v>678</v>
      </c>
      <c r="C342" s="14">
        <v>1</v>
      </c>
      <c r="D342" s="14">
        <v>0</v>
      </c>
      <c r="E342" s="17">
        <v>5172738</v>
      </c>
      <c r="F342" s="17">
        <v>0</v>
      </c>
      <c r="G342" s="17">
        <v>203231</v>
      </c>
      <c r="H342" s="17">
        <v>0</v>
      </c>
      <c r="I342" s="17">
        <v>623936</v>
      </c>
      <c r="J342" s="17">
        <v>818754</v>
      </c>
      <c r="K342" s="17">
        <v>0</v>
      </c>
      <c r="L342" s="17">
        <v>0</v>
      </c>
      <c r="M342" s="17">
        <v>0</v>
      </c>
      <c r="N342" s="17">
        <v>0</v>
      </c>
      <c r="O342" s="17">
        <v>0</v>
      </c>
      <c r="P342" s="17">
        <v>584045</v>
      </c>
      <c r="Q342" s="17">
        <v>0</v>
      </c>
      <c r="R342" s="17">
        <v>0</v>
      </c>
      <c r="S342" s="17">
        <v>6112</v>
      </c>
      <c r="T342" s="17">
        <v>2550</v>
      </c>
      <c r="U342" s="17">
        <v>23417</v>
      </c>
      <c r="V342" s="17">
        <v>6684</v>
      </c>
      <c r="W342" s="17">
        <v>0</v>
      </c>
      <c r="X342" s="17">
        <v>61587</v>
      </c>
      <c r="Y342" s="17">
        <v>0</v>
      </c>
      <c r="Z342" s="17">
        <v>0</v>
      </c>
      <c r="AA342" s="17">
        <v>7503054</v>
      </c>
    </row>
    <row r="343" spans="1:27" x14ac:dyDescent="0.3">
      <c r="A343" s="15" t="s">
        <v>679</v>
      </c>
      <c r="B343" s="14" t="s">
        <v>680</v>
      </c>
      <c r="C343" s="14">
        <v>1</v>
      </c>
      <c r="D343" s="14">
        <v>0</v>
      </c>
      <c r="E343" s="17">
        <v>60559548</v>
      </c>
      <c r="F343" s="17">
        <v>0</v>
      </c>
      <c r="G343" s="17">
        <v>0</v>
      </c>
      <c r="H343" s="17">
        <v>28716</v>
      </c>
      <c r="I343" s="17">
        <v>7280185</v>
      </c>
      <c r="J343" s="17">
        <v>7296110</v>
      </c>
      <c r="K343" s="17">
        <v>0</v>
      </c>
      <c r="L343" s="17">
        <v>0</v>
      </c>
      <c r="M343" s="17">
        <v>0</v>
      </c>
      <c r="N343" s="17">
        <v>0</v>
      </c>
      <c r="O343" s="17">
        <v>0</v>
      </c>
      <c r="P343" s="17">
        <v>7735200</v>
      </c>
      <c r="Q343" s="17">
        <v>949537</v>
      </c>
      <c r="R343" s="17">
        <v>1067336</v>
      </c>
      <c r="S343" s="17">
        <v>83274</v>
      </c>
      <c r="T343" s="17">
        <v>34744</v>
      </c>
      <c r="U343" s="17">
        <v>326258</v>
      </c>
      <c r="V343" s="17">
        <v>113137</v>
      </c>
      <c r="W343" s="17">
        <v>0</v>
      </c>
      <c r="X343" s="17">
        <v>3303589</v>
      </c>
      <c r="Y343" s="17">
        <v>0</v>
      </c>
      <c r="Z343" s="17">
        <v>0</v>
      </c>
      <c r="AA343" s="17">
        <v>88777634</v>
      </c>
    </row>
    <row r="344" spans="1:27" x14ac:dyDescent="0.3">
      <c r="A344" s="15" t="s">
        <v>681</v>
      </c>
      <c r="B344" s="14" t="s">
        <v>682</v>
      </c>
      <c r="C344" s="14">
        <v>1</v>
      </c>
      <c r="D344" s="14">
        <v>0</v>
      </c>
      <c r="E344" s="17">
        <v>8602622</v>
      </c>
      <c r="F344" s="17">
        <v>0</v>
      </c>
      <c r="G344" s="17">
        <v>0</v>
      </c>
      <c r="H344" s="17">
        <v>0</v>
      </c>
      <c r="I344" s="17">
        <v>1179522</v>
      </c>
      <c r="J344" s="17">
        <v>1138642</v>
      </c>
      <c r="K344" s="17">
        <v>30981</v>
      </c>
      <c r="L344" s="17">
        <v>0</v>
      </c>
      <c r="M344" s="17">
        <v>0</v>
      </c>
      <c r="N344" s="17">
        <v>0</v>
      </c>
      <c r="O344" s="17">
        <v>0</v>
      </c>
      <c r="P344" s="17">
        <v>1318142</v>
      </c>
      <c r="Q344" s="17">
        <v>257124</v>
      </c>
      <c r="R344" s="17">
        <v>142887</v>
      </c>
      <c r="S344" s="17">
        <v>11639</v>
      </c>
      <c r="T344" s="17">
        <v>4856</v>
      </c>
      <c r="U344" s="17">
        <v>44561</v>
      </c>
      <c r="V344" s="17">
        <v>15005</v>
      </c>
      <c r="W344" s="17">
        <v>0</v>
      </c>
      <c r="X344" s="17">
        <v>187922</v>
      </c>
      <c r="Y344" s="17">
        <v>0</v>
      </c>
      <c r="Z344" s="17">
        <v>0</v>
      </c>
      <c r="AA344" s="17">
        <v>12933903</v>
      </c>
    </row>
    <row r="345" spans="1:27" x14ac:dyDescent="0.3">
      <c r="A345" s="15" t="s">
        <v>683</v>
      </c>
      <c r="B345" s="14" t="s">
        <v>684</v>
      </c>
      <c r="C345" s="14">
        <v>1</v>
      </c>
      <c r="D345" s="14">
        <v>0</v>
      </c>
      <c r="E345" s="17">
        <v>15564068</v>
      </c>
      <c r="F345" s="17">
        <v>0</v>
      </c>
      <c r="G345" s="17">
        <v>0</v>
      </c>
      <c r="H345" s="17">
        <v>0</v>
      </c>
      <c r="I345" s="17">
        <v>2291842</v>
      </c>
      <c r="J345" s="17">
        <v>1664972</v>
      </c>
      <c r="K345" s="17">
        <v>0</v>
      </c>
      <c r="L345" s="17">
        <v>0</v>
      </c>
      <c r="M345" s="17">
        <v>0</v>
      </c>
      <c r="N345" s="17">
        <v>0</v>
      </c>
      <c r="O345" s="17">
        <v>0</v>
      </c>
      <c r="P345" s="17">
        <v>1974519</v>
      </c>
      <c r="Q345" s="17">
        <v>196925</v>
      </c>
      <c r="R345" s="17">
        <v>92335</v>
      </c>
      <c r="S345" s="17">
        <v>25945</v>
      </c>
      <c r="T345" s="17">
        <v>10825</v>
      </c>
      <c r="U345" s="17">
        <v>103277</v>
      </c>
      <c r="V345" s="17">
        <v>33364</v>
      </c>
      <c r="W345" s="17">
        <v>0</v>
      </c>
      <c r="X345" s="17">
        <v>263480</v>
      </c>
      <c r="Y345" s="17">
        <v>0</v>
      </c>
      <c r="Z345" s="17">
        <v>0</v>
      </c>
      <c r="AA345" s="17">
        <v>22221552</v>
      </c>
    </row>
    <row r="346" spans="1:27" x14ac:dyDescent="0.3">
      <c r="A346" s="15" t="s">
        <v>685</v>
      </c>
      <c r="B346" s="14" t="s">
        <v>686</v>
      </c>
      <c r="C346" s="14">
        <v>1</v>
      </c>
      <c r="D346" s="14">
        <v>0</v>
      </c>
      <c r="E346" s="17">
        <v>12431043</v>
      </c>
      <c r="F346" s="17">
        <v>0</v>
      </c>
      <c r="G346" s="17">
        <v>0</v>
      </c>
      <c r="H346" s="17">
        <v>0</v>
      </c>
      <c r="I346" s="17">
        <v>1736200</v>
      </c>
      <c r="J346" s="17">
        <v>1553428</v>
      </c>
      <c r="K346" s="17">
        <v>0</v>
      </c>
      <c r="L346" s="17">
        <v>0</v>
      </c>
      <c r="M346" s="17">
        <v>0</v>
      </c>
      <c r="N346" s="17">
        <v>0</v>
      </c>
      <c r="O346" s="17">
        <v>0</v>
      </c>
      <c r="P346" s="17">
        <v>2147948</v>
      </c>
      <c r="Q346" s="17">
        <v>121838</v>
      </c>
      <c r="R346" s="17">
        <v>130347</v>
      </c>
      <c r="S346" s="17">
        <v>18470</v>
      </c>
      <c r="T346" s="17">
        <v>7706</v>
      </c>
      <c r="U346" s="17">
        <v>72813</v>
      </c>
      <c r="V346" s="17">
        <v>22199</v>
      </c>
      <c r="W346" s="17">
        <v>0</v>
      </c>
      <c r="X346" s="17">
        <v>210316</v>
      </c>
      <c r="Y346" s="17">
        <v>0</v>
      </c>
      <c r="Z346" s="17">
        <v>0</v>
      </c>
      <c r="AA346" s="17">
        <v>18452308</v>
      </c>
    </row>
    <row r="347" spans="1:27" x14ac:dyDescent="0.3">
      <c r="A347" s="15" t="s">
        <v>687</v>
      </c>
      <c r="B347" s="14" t="s">
        <v>688</v>
      </c>
      <c r="C347" s="14">
        <v>1</v>
      </c>
      <c r="D347" s="14">
        <v>0</v>
      </c>
      <c r="E347" s="17">
        <v>135873428</v>
      </c>
      <c r="F347" s="17">
        <v>1499247</v>
      </c>
      <c r="G347" s="17">
        <v>0</v>
      </c>
      <c r="H347" s="17">
        <v>0</v>
      </c>
      <c r="I347" s="17">
        <v>9619076</v>
      </c>
      <c r="J347" s="17">
        <v>13172844</v>
      </c>
      <c r="K347" s="17">
        <v>0</v>
      </c>
      <c r="L347" s="17">
        <v>0</v>
      </c>
      <c r="M347" s="17">
        <v>0</v>
      </c>
      <c r="N347" s="17">
        <v>0</v>
      </c>
      <c r="O347" s="17">
        <v>0</v>
      </c>
      <c r="P347" s="17">
        <v>13538389</v>
      </c>
      <c r="Q347" s="17">
        <v>1584743</v>
      </c>
      <c r="R347" s="17">
        <v>4223410</v>
      </c>
      <c r="S347" s="17">
        <v>168914</v>
      </c>
      <c r="T347" s="17">
        <v>70475</v>
      </c>
      <c r="U347" s="17">
        <v>654206</v>
      </c>
      <c r="V347" s="17">
        <v>248320</v>
      </c>
      <c r="W347" s="17">
        <v>0</v>
      </c>
      <c r="X347" s="17">
        <v>2086659</v>
      </c>
      <c r="Y347" s="17">
        <v>0</v>
      </c>
      <c r="Z347" s="17">
        <v>0</v>
      </c>
      <c r="AA347" s="17">
        <v>182739711</v>
      </c>
    </row>
    <row r="348" spans="1:27" x14ac:dyDescent="0.3">
      <c r="A348" s="15" t="s">
        <v>689</v>
      </c>
      <c r="B348" s="14" t="s">
        <v>690</v>
      </c>
      <c r="C348" s="14">
        <v>1</v>
      </c>
      <c r="D348" s="14">
        <v>0</v>
      </c>
      <c r="E348" s="17">
        <v>8146586</v>
      </c>
      <c r="F348" s="17">
        <v>0</v>
      </c>
      <c r="G348" s="17">
        <v>0</v>
      </c>
      <c r="H348" s="17">
        <v>0</v>
      </c>
      <c r="I348" s="17">
        <v>1064786</v>
      </c>
      <c r="J348" s="17">
        <v>1895772</v>
      </c>
      <c r="K348" s="17">
        <v>0</v>
      </c>
      <c r="L348" s="17">
        <v>0</v>
      </c>
      <c r="M348" s="17">
        <v>0</v>
      </c>
      <c r="N348" s="17">
        <v>0</v>
      </c>
      <c r="O348" s="17">
        <v>0</v>
      </c>
      <c r="P348" s="17">
        <v>1581008</v>
      </c>
      <c r="Q348" s="17">
        <v>79875</v>
      </c>
      <c r="R348" s="17">
        <v>44724</v>
      </c>
      <c r="S348" s="17">
        <v>12763</v>
      </c>
      <c r="T348" s="17">
        <v>5325</v>
      </c>
      <c r="U348" s="17">
        <v>50212</v>
      </c>
      <c r="V348" s="17">
        <v>16247</v>
      </c>
      <c r="W348" s="17">
        <v>0</v>
      </c>
      <c r="X348" s="17">
        <v>101304</v>
      </c>
      <c r="Y348" s="17">
        <v>0</v>
      </c>
      <c r="Z348" s="17">
        <v>0</v>
      </c>
      <c r="AA348" s="17">
        <v>12998602</v>
      </c>
    </row>
    <row r="349" spans="1:27" x14ac:dyDescent="0.3">
      <c r="A349" s="15" t="s">
        <v>691</v>
      </c>
      <c r="B349" s="14" t="s">
        <v>692</v>
      </c>
      <c r="C349" s="14">
        <v>1</v>
      </c>
      <c r="D349" s="14">
        <v>0</v>
      </c>
      <c r="E349" s="17">
        <v>5102050</v>
      </c>
      <c r="F349" s="17">
        <v>0</v>
      </c>
      <c r="G349" s="17">
        <v>0</v>
      </c>
      <c r="H349" s="17">
        <v>0</v>
      </c>
      <c r="I349" s="17">
        <v>770634</v>
      </c>
      <c r="J349" s="17">
        <v>706442</v>
      </c>
      <c r="K349" s="17">
        <v>0</v>
      </c>
      <c r="L349" s="17">
        <v>0</v>
      </c>
      <c r="M349" s="17">
        <v>0</v>
      </c>
      <c r="N349" s="17">
        <v>0</v>
      </c>
      <c r="O349" s="17">
        <v>0</v>
      </c>
      <c r="P349" s="17">
        <v>1176995</v>
      </c>
      <c r="Q349" s="17">
        <v>23371</v>
      </c>
      <c r="R349" s="17">
        <v>104270</v>
      </c>
      <c r="S349" s="17">
        <v>8239</v>
      </c>
      <c r="T349" s="17">
        <v>3438</v>
      </c>
      <c r="U349" s="17">
        <v>31106</v>
      </c>
      <c r="V349" s="17">
        <v>9384</v>
      </c>
      <c r="W349" s="17">
        <v>0</v>
      </c>
      <c r="X349" s="17">
        <v>209032</v>
      </c>
      <c r="Y349" s="17">
        <v>0</v>
      </c>
      <c r="Z349" s="17">
        <v>0</v>
      </c>
      <c r="AA349" s="17">
        <v>8144961</v>
      </c>
    </row>
    <row r="350" spans="1:27" x14ac:dyDescent="0.3">
      <c r="A350" s="15" t="s">
        <v>693</v>
      </c>
      <c r="B350" s="14" t="s">
        <v>694</v>
      </c>
      <c r="C350" s="14">
        <v>1</v>
      </c>
      <c r="D350" s="14">
        <v>0</v>
      </c>
      <c r="E350" s="17">
        <v>20895064</v>
      </c>
      <c r="F350" s="17">
        <v>0</v>
      </c>
      <c r="G350" s="17">
        <v>0</v>
      </c>
      <c r="H350" s="17">
        <v>0</v>
      </c>
      <c r="I350" s="17">
        <v>3474746</v>
      </c>
      <c r="J350" s="17">
        <v>5437361</v>
      </c>
      <c r="K350" s="17">
        <v>0</v>
      </c>
      <c r="L350" s="17">
        <v>0</v>
      </c>
      <c r="M350" s="17">
        <v>0</v>
      </c>
      <c r="N350" s="17">
        <v>0</v>
      </c>
      <c r="O350" s="17">
        <v>0</v>
      </c>
      <c r="P350" s="17">
        <v>4072394</v>
      </c>
      <c r="Q350" s="17">
        <v>357853</v>
      </c>
      <c r="R350" s="17">
        <v>791452</v>
      </c>
      <c r="S350" s="17">
        <v>47846</v>
      </c>
      <c r="T350" s="17">
        <v>19963</v>
      </c>
      <c r="U350" s="17">
        <v>186866</v>
      </c>
      <c r="V350" s="17">
        <v>58589</v>
      </c>
      <c r="W350" s="17">
        <v>0</v>
      </c>
      <c r="X350" s="17">
        <v>413920</v>
      </c>
      <c r="Y350" s="17">
        <v>0</v>
      </c>
      <c r="Z350" s="17">
        <v>0</v>
      </c>
      <c r="AA350" s="17">
        <v>35756054</v>
      </c>
    </row>
    <row r="351" spans="1:27" x14ac:dyDescent="0.3">
      <c r="A351" s="15" t="s">
        <v>695</v>
      </c>
      <c r="B351" s="14" t="s">
        <v>696</v>
      </c>
      <c r="C351" s="14">
        <v>1</v>
      </c>
      <c r="D351" s="14">
        <v>0</v>
      </c>
      <c r="E351" s="17">
        <v>26032389</v>
      </c>
      <c r="F351" s="17">
        <v>0</v>
      </c>
      <c r="G351" s="17">
        <v>0</v>
      </c>
      <c r="H351" s="17">
        <v>0</v>
      </c>
      <c r="I351" s="17">
        <v>6173018</v>
      </c>
      <c r="J351" s="17">
        <v>3308406</v>
      </c>
      <c r="K351" s="17">
        <v>0</v>
      </c>
      <c r="L351" s="17">
        <v>0</v>
      </c>
      <c r="M351" s="17">
        <v>0</v>
      </c>
      <c r="N351" s="17">
        <v>0</v>
      </c>
      <c r="O351" s="17">
        <v>0</v>
      </c>
      <c r="P351" s="17">
        <v>2652505</v>
      </c>
      <c r="Q351" s="17">
        <v>1186011</v>
      </c>
      <c r="R351" s="17">
        <v>223413</v>
      </c>
      <c r="S351" s="17">
        <v>73896</v>
      </c>
      <c r="T351" s="17">
        <v>30831</v>
      </c>
      <c r="U351" s="17">
        <v>266552</v>
      </c>
      <c r="V351" s="17">
        <v>90489</v>
      </c>
      <c r="W351" s="17">
        <v>0</v>
      </c>
      <c r="X351" s="17">
        <v>598344</v>
      </c>
      <c r="Y351" s="17">
        <v>0</v>
      </c>
      <c r="Z351" s="17">
        <v>0</v>
      </c>
      <c r="AA351" s="17">
        <v>40635854</v>
      </c>
    </row>
    <row r="352" spans="1:27" x14ac:dyDescent="0.3">
      <c r="A352" s="15" t="s">
        <v>697</v>
      </c>
      <c r="B352" s="14" t="s">
        <v>698</v>
      </c>
      <c r="C352" s="14">
        <v>1</v>
      </c>
      <c r="D352" s="14">
        <v>0</v>
      </c>
      <c r="E352" s="17">
        <v>54202783</v>
      </c>
      <c r="F352" s="17">
        <v>0</v>
      </c>
      <c r="G352" s="17">
        <v>0</v>
      </c>
      <c r="H352" s="17">
        <v>0</v>
      </c>
      <c r="I352" s="17">
        <v>8785236</v>
      </c>
      <c r="J352" s="17">
        <v>2571889</v>
      </c>
      <c r="K352" s="17">
        <v>0</v>
      </c>
      <c r="L352" s="17">
        <v>0</v>
      </c>
      <c r="M352" s="17">
        <v>0</v>
      </c>
      <c r="N352" s="17">
        <v>0</v>
      </c>
      <c r="O352" s="17">
        <v>0</v>
      </c>
      <c r="P352" s="17">
        <v>7387881</v>
      </c>
      <c r="Q352" s="17">
        <v>4954997</v>
      </c>
      <c r="R352" s="17">
        <v>518073</v>
      </c>
      <c r="S352" s="17">
        <v>121772</v>
      </c>
      <c r="T352" s="17">
        <v>50806</v>
      </c>
      <c r="U352" s="17">
        <v>487436</v>
      </c>
      <c r="V352" s="17">
        <v>148131</v>
      </c>
      <c r="W352" s="17">
        <v>0</v>
      </c>
      <c r="X352" s="17">
        <v>1725407</v>
      </c>
      <c r="Y352" s="17">
        <v>0</v>
      </c>
      <c r="Z352" s="17">
        <v>0</v>
      </c>
      <c r="AA352" s="17">
        <v>80954411</v>
      </c>
    </row>
    <row r="353" spans="1:27" x14ac:dyDescent="0.3">
      <c r="A353" s="15" t="s">
        <v>699</v>
      </c>
      <c r="B353" s="14" t="s">
        <v>700</v>
      </c>
      <c r="C353" s="14">
        <v>1</v>
      </c>
      <c r="D353" s="14">
        <v>0</v>
      </c>
      <c r="E353" s="17">
        <v>21846577</v>
      </c>
      <c r="F353" s="17">
        <v>0</v>
      </c>
      <c r="G353" s="17">
        <v>916120</v>
      </c>
      <c r="H353" s="17">
        <v>0</v>
      </c>
      <c r="I353" s="17">
        <v>3887513</v>
      </c>
      <c r="J353" s="17">
        <v>3868783</v>
      </c>
      <c r="K353" s="17">
        <v>0</v>
      </c>
      <c r="L353" s="17">
        <v>0</v>
      </c>
      <c r="M353" s="17">
        <v>0</v>
      </c>
      <c r="N353" s="17">
        <v>0</v>
      </c>
      <c r="O353" s="17">
        <v>0</v>
      </c>
      <c r="P353" s="17">
        <v>2082875</v>
      </c>
      <c r="Q353" s="17">
        <v>893744</v>
      </c>
      <c r="R353" s="17">
        <v>172999</v>
      </c>
      <c r="S353" s="17">
        <v>55501</v>
      </c>
      <c r="T353" s="17">
        <v>23156</v>
      </c>
      <c r="U353" s="17">
        <v>185468</v>
      </c>
      <c r="V353" s="17">
        <v>60790</v>
      </c>
      <c r="W353" s="17">
        <v>0</v>
      </c>
      <c r="X353" s="17">
        <v>435676</v>
      </c>
      <c r="Y353" s="17">
        <v>22235</v>
      </c>
      <c r="Z353" s="17">
        <v>0</v>
      </c>
      <c r="AA353" s="17">
        <v>34451437</v>
      </c>
    </row>
    <row r="354" spans="1:27" x14ac:dyDescent="0.3">
      <c r="A354" s="15" t="s">
        <v>701</v>
      </c>
      <c r="B354" s="14" t="s">
        <v>702</v>
      </c>
      <c r="C354" s="14">
        <v>1</v>
      </c>
      <c r="D354" s="14">
        <v>0</v>
      </c>
      <c r="E354" s="17">
        <v>9878484</v>
      </c>
      <c r="F354" s="17">
        <v>0</v>
      </c>
      <c r="G354" s="17">
        <v>0</v>
      </c>
      <c r="H354" s="17">
        <v>13958</v>
      </c>
      <c r="I354" s="17">
        <v>2614110</v>
      </c>
      <c r="J354" s="17">
        <v>2532451</v>
      </c>
      <c r="K354" s="17">
        <v>0</v>
      </c>
      <c r="L354" s="17">
        <v>0</v>
      </c>
      <c r="M354" s="17">
        <v>0</v>
      </c>
      <c r="N354" s="17">
        <v>0</v>
      </c>
      <c r="O354" s="17">
        <v>0</v>
      </c>
      <c r="P354" s="17">
        <v>1892735</v>
      </c>
      <c r="Q354" s="17">
        <v>411274</v>
      </c>
      <c r="R354" s="17">
        <v>24976</v>
      </c>
      <c r="S354" s="17">
        <v>59021</v>
      </c>
      <c r="T354" s="17">
        <v>24625</v>
      </c>
      <c r="U354" s="17">
        <v>167935</v>
      </c>
      <c r="V354" s="17">
        <v>64646</v>
      </c>
      <c r="W354" s="17">
        <v>0</v>
      </c>
      <c r="X354" s="17">
        <v>388800</v>
      </c>
      <c r="Y354" s="17">
        <v>0</v>
      </c>
      <c r="Z354" s="17">
        <v>0</v>
      </c>
      <c r="AA354" s="17">
        <v>18073015</v>
      </c>
    </row>
    <row r="355" spans="1:27" x14ac:dyDescent="0.3">
      <c r="A355" s="15" t="s">
        <v>703</v>
      </c>
      <c r="B355" s="14" t="s">
        <v>704</v>
      </c>
      <c r="C355" s="14">
        <v>1</v>
      </c>
      <c r="D355" s="14">
        <v>0</v>
      </c>
      <c r="E355" s="17">
        <v>11112827</v>
      </c>
      <c r="F355" s="17">
        <v>0</v>
      </c>
      <c r="G355" s="17">
        <v>0</v>
      </c>
      <c r="H355" s="17">
        <v>7085</v>
      </c>
      <c r="I355" s="17">
        <v>2498364</v>
      </c>
      <c r="J355" s="17">
        <v>2676574</v>
      </c>
      <c r="K355" s="17">
        <v>0</v>
      </c>
      <c r="L355" s="17">
        <v>0</v>
      </c>
      <c r="M355" s="17">
        <v>0</v>
      </c>
      <c r="N355" s="17">
        <v>0</v>
      </c>
      <c r="O355" s="17">
        <v>0</v>
      </c>
      <c r="P355" s="17">
        <v>2001385</v>
      </c>
      <c r="Q355" s="17">
        <v>282704</v>
      </c>
      <c r="R355" s="17">
        <v>24704</v>
      </c>
      <c r="S355" s="17">
        <v>17527</v>
      </c>
      <c r="T355" s="17">
        <v>7313</v>
      </c>
      <c r="U355" s="17">
        <v>70541</v>
      </c>
      <c r="V355" s="17">
        <v>21773</v>
      </c>
      <c r="W355" s="17">
        <v>0</v>
      </c>
      <c r="X355" s="17">
        <v>1171884</v>
      </c>
      <c r="Y355" s="17">
        <v>0</v>
      </c>
      <c r="Z355" s="17">
        <v>0</v>
      </c>
      <c r="AA355" s="17">
        <v>19892681</v>
      </c>
    </row>
    <row r="356" spans="1:27" x14ac:dyDescent="0.3">
      <c r="A356" s="15" t="s">
        <v>705</v>
      </c>
      <c r="B356" s="14" t="s">
        <v>706</v>
      </c>
      <c r="C356" s="14">
        <v>1</v>
      </c>
      <c r="D356" s="14">
        <v>0</v>
      </c>
      <c r="E356" s="17">
        <v>5867756</v>
      </c>
      <c r="F356" s="17">
        <v>0</v>
      </c>
      <c r="G356" s="17">
        <v>202348</v>
      </c>
      <c r="H356" s="17">
        <v>0</v>
      </c>
      <c r="I356" s="17">
        <v>1594608</v>
      </c>
      <c r="J356" s="17">
        <v>699960</v>
      </c>
      <c r="K356" s="17">
        <v>0</v>
      </c>
      <c r="L356" s="17">
        <v>0</v>
      </c>
      <c r="M356" s="17">
        <v>0</v>
      </c>
      <c r="N356" s="17">
        <v>0</v>
      </c>
      <c r="O356" s="17">
        <v>0</v>
      </c>
      <c r="P356" s="17">
        <v>1093930</v>
      </c>
      <c r="Q356" s="17">
        <v>46801</v>
      </c>
      <c r="R356" s="17">
        <v>0</v>
      </c>
      <c r="S356" s="17">
        <v>9722</v>
      </c>
      <c r="T356" s="17">
        <v>4056</v>
      </c>
      <c r="U356" s="17">
        <v>38445</v>
      </c>
      <c r="V356" s="17">
        <v>11527</v>
      </c>
      <c r="W356" s="17">
        <v>0</v>
      </c>
      <c r="X356" s="17">
        <v>128320</v>
      </c>
      <c r="Y356" s="17">
        <v>0</v>
      </c>
      <c r="Z356" s="17">
        <v>0</v>
      </c>
      <c r="AA356" s="17">
        <v>9697473</v>
      </c>
    </row>
    <row r="357" spans="1:27" x14ac:dyDescent="0.3">
      <c r="A357" s="15" t="s">
        <v>707</v>
      </c>
      <c r="B357" s="14" t="s">
        <v>708</v>
      </c>
      <c r="C357" s="14">
        <v>1</v>
      </c>
      <c r="D357" s="14">
        <v>0</v>
      </c>
      <c r="E357" s="17">
        <v>9647988</v>
      </c>
      <c r="F357" s="17">
        <v>0</v>
      </c>
      <c r="G357" s="17">
        <v>0</v>
      </c>
      <c r="H357" s="17">
        <v>0</v>
      </c>
      <c r="I357" s="17">
        <v>2085973</v>
      </c>
      <c r="J357" s="17">
        <v>3499964</v>
      </c>
      <c r="K357" s="17">
        <v>0</v>
      </c>
      <c r="L357" s="17">
        <v>0</v>
      </c>
      <c r="M357" s="17">
        <v>0</v>
      </c>
      <c r="N357" s="17">
        <v>0</v>
      </c>
      <c r="O357" s="17">
        <v>0</v>
      </c>
      <c r="P357" s="17">
        <v>1656407</v>
      </c>
      <c r="Q357" s="17">
        <v>584311</v>
      </c>
      <c r="R357" s="17">
        <v>117183</v>
      </c>
      <c r="S357" s="17">
        <v>27204</v>
      </c>
      <c r="T357" s="17">
        <v>11350</v>
      </c>
      <c r="U357" s="17">
        <v>108170</v>
      </c>
      <c r="V357" s="17">
        <v>34015</v>
      </c>
      <c r="W357" s="17">
        <v>0</v>
      </c>
      <c r="X357" s="17">
        <v>243584</v>
      </c>
      <c r="Y357" s="17">
        <v>0</v>
      </c>
      <c r="Z357" s="17">
        <v>0</v>
      </c>
      <c r="AA357" s="17">
        <v>18016149</v>
      </c>
    </row>
    <row r="358" spans="1:27" x14ac:dyDescent="0.3">
      <c r="A358" s="15" t="s">
        <v>709</v>
      </c>
      <c r="B358" s="14" t="s">
        <v>710</v>
      </c>
      <c r="C358" s="14">
        <v>1</v>
      </c>
      <c r="D358" s="14">
        <v>0</v>
      </c>
      <c r="E358" s="17">
        <v>13218722</v>
      </c>
      <c r="F358" s="17">
        <v>0</v>
      </c>
      <c r="G358" s="17">
        <v>0</v>
      </c>
      <c r="H358" s="17">
        <v>0</v>
      </c>
      <c r="I358" s="17">
        <v>2308493</v>
      </c>
      <c r="J358" s="17">
        <v>3079963</v>
      </c>
      <c r="K358" s="17">
        <v>0</v>
      </c>
      <c r="L358" s="17">
        <v>0</v>
      </c>
      <c r="M358" s="17">
        <v>0</v>
      </c>
      <c r="N358" s="17">
        <v>0</v>
      </c>
      <c r="O358" s="17">
        <v>0</v>
      </c>
      <c r="P358" s="17">
        <v>1260248</v>
      </c>
      <c r="Q358" s="17">
        <v>262316</v>
      </c>
      <c r="R358" s="17">
        <v>0</v>
      </c>
      <c r="S358" s="17">
        <v>20583</v>
      </c>
      <c r="T358" s="17">
        <v>8588</v>
      </c>
      <c r="U358" s="17">
        <v>81375</v>
      </c>
      <c r="V358" s="17">
        <v>26301</v>
      </c>
      <c r="W358" s="17">
        <v>0</v>
      </c>
      <c r="X358" s="17">
        <v>539176</v>
      </c>
      <c r="Y358" s="17">
        <v>0</v>
      </c>
      <c r="Z358" s="17">
        <v>0</v>
      </c>
      <c r="AA358" s="17">
        <v>20805765</v>
      </c>
    </row>
    <row r="359" spans="1:27" x14ac:dyDescent="0.3">
      <c r="A359" s="15" t="s">
        <v>711</v>
      </c>
      <c r="B359" s="14" t="s">
        <v>712</v>
      </c>
      <c r="C359" s="14">
        <v>1</v>
      </c>
      <c r="D359" s="14">
        <v>0</v>
      </c>
      <c r="E359" s="17">
        <v>7596341</v>
      </c>
      <c r="F359" s="17">
        <v>0</v>
      </c>
      <c r="G359" s="17">
        <v>0</v>
      </c>
      <c r="H359" s="17">
        <v>4796</v>
      </c>
      <c r="I359" s="17">
        <v>650569</v>
      </c>
      <c r="J359" s="17">
        <v>1637400</v>
      </c>
      <c r="K359" s="17">
        <v>0</v>
      </c>
      <c r="L359" s="17">
        <v>0</v>
      </c>
      <c r="M359" s="17">
        <v>0</v>
      </c>
      <c r="N359" s="17">
        <v>0</v>
      </c>
      <c r="O359" s="17">
        <v>0</v>
      </c>
      <c r="P359" s="17">
        <v>1240694</v>
      </c>
      <c r="Q359" s="17">
        <v>144861</v>
      </c>
      <c r="R359" s="17">
        <v>0</v>
      </c>
      <c r="S359" s="17">
        <v>12209</v>
      </c>
      <c r="T359" s="17">
        <v>5094</v>
      </c>
      <c r="U359" s="17">
        <v>47299</v>
      </c>
      <c r="V359" s="17">
        <v>15522</v>
      </c>
      <c r="W359" s="17">
        <v>0</v>
      </c>
      <c r="X359" s="17">
        <v>57019</v>
      </c>
      <c r="Y359" s="17">
        <v>29850</v>
      </c>
      <c r="Z359" s="17">
        <v>0</v>
      </c>
      <c r="AA359" s="17">
        <v>11441654</v>
      </c>
    </row>
    <row r="360" spans="1:27" x14ac:dyDescent="0.3">
      <c r="A360" s="15" t="s">
        <v>713</v>
      </c>
      <c r="B360" s="14" t="s">
        <v>714</v>
      </c>
      <c r="C360" s="14">
        <v>1</v>
      </c>
      <c r="D360" s="14">
        <v>0</v>
      </c>
      <c r="E360" s="17">
        <v>32627183</v>
      </c>
      <c r="F360" s="17">
        <v>0</v>
      </c>
      <c r="G360" s="17">
        <v>0</v>
      </c>
      <c r="H360" s="17">
        <v>0</v>
      </c>
      <c r="I360" s="17">
        <v>6920810</v>
      </c>
      <c r="J360" s="17">
        <v>5085086</v>
      </c>
      <c r="K360" s="17">
        <v>0</v>
      </c>
      <c r="L360" s="17">
        <v>0</v>
      </c>
      <c r="M360" s="17">
        <v>0</v>
      </c>
      <c r="N360" s="17">
        <v>0</v>
      </c>
      <c r="O360" s="17">
        <v>0</v>
      </c>
      <c r="P360" s="17">
        <v>3848923</v>
      </c>
      <c r="Q360" s="17">
        <v>1803803</v>
      </c>
      <c r="R360" s="17">
        <v>149389</v>
      </c>
      <c r="S360" s="17">
        <v>83304</v>
      </c>
      <c r="T360" s="17">
        <v>34756</v>
      </c>
      <c r="U360" s="17">
        <v>325851</v>
      </c>
      <c r="V360" s="17">
        <v>104835</v>
      </c>
      <c r="W360" s="17">
        <v>0</v>
      </c>
      <c r="X360" s="17">
        <v>674960</v>
      </c>
      <c r="Y360" s="17">
        <v>0</v>
      </c>
      <c r="Z360" s="17">
        <v>0</v>
      </c>
      <c r="AA360" s="17">
        <v>51658900</v>
      </c>
    </row>
    <row r="361" spans="1:27" x14ac:dyDescent="0.3">
      <c r="A361" s="15" t="s">
        <v>715</v>
      </c>
      <c r="B361" s="14" t="s">
        <v>716</v>
      </c>
      <c r="C361" s="14">
        <v>1</v>
      </c>
      <c r="D361" s="14">
        <v>0</v>
      </c>
      <c r="E361" s="17">
        <v>14223598</v>
      </c>
      <c r="F361" s="17">
        <v>0</v>
      </c>
      <c r="G361" s="17">
        <v>0</v>
      </c>
      <c r="H361" s="17">
        <v>9660</v>
      </c>
      <c r="I361" s="17">
        <v>4549372</v>
      </c>
      <c r="J361" s="17">
        <v>4943909</v>
      </c>
      <c r="K361" s="17">
        <v>0</v>
      </c>
      <c r="L361" s="17">
        <v>0</v>
      </c>
      <c r="M361" s="17">
        <v>0</v>
      </c>
      <c r="N361" s="17">
        <v>0</v>
      </c>
      <c r="O361" s="17">
        <v>0</v>
      </c>
      <c r="P361" s="17">
        <v>3108260</v>
      </c>
      <c r="Q361" s="17">
        <v>343834</v>
      </c>
      <c r="R361" s="17">
        <v>0</v>
      </c>
      <c r="S361" s="17">
        <v>63995</v>
      </c>
      <c r="T361" s="17">
        <v>26700</v>
      </c>
      <c r="U361" s="17">
        <v>261892</v>
      </c>
      <c r="V361" s="17">
        <v>73608</v>
      </c>
      <c r="W361" s="17">
        <v>0</v>
      </c>
      <c r="X361" s="17">
        <v>453600</v>
      </c>
      <c r="Y361" s="17">
        <v>0</v>
      </c>
      <c r="Z361" s="17">
        <v>0</v>
      </c>
      <c r="AA361" s="17">
        <v>28058428</v>
      </c>
    </row>
    <row r="362" spans="1:27" x14ac:dyDescent="0.3">
      <c r="A362" s="15" t="s">
        <v>717</v>
      </c>
      <c r="B362" s="14" t="s">
        <v>718</v>
      </c>
      <c r="C362" s="14">
        <v>1</v>
      </c>
      <c r="D362" s="14">
        <v>0</v>
      </c>
      <c r="E362" s="17">
        <v>9036572</v>
      </c>
      <c r="F362" s="17">
        <v>0</v>
      </c>
      <c r="G362" s="17">
        <v>0</v>
      </c>
      <c r="H362" s="17">
        <v>0</v>
      </c>
      <c r="I362" s="17">
        <v>2073623</v>
      </c>
      <c r="J362" s="17">
        <v>2104741</v>
      </c>
      <c r="K362" s="17">
        <v>0</v>
      </c>
      <c r="L362" s="17">
        <v>0</v>
      </c>
      <c r="M362" s="17">
        <v>0</v>
      </c>
      <c r="N362" s="17">
        <v>0</v>
      </c>
      <c r="O362" s="17">
        <v>0</v>
      </c>
      <c r="P362" s="17">
        <v>1456000</v>
      </c>
      <c r="Q362" s="17">
        <v>462469</v>
      </c>
      <c r="R362" s="17">
        <v>0</v>
      </c>
      <c r="S362" s="17">
        <v>21496</v>
      </c>
      <c r="T362" s="17">
        <v>8969</v>
      </c>
      <c r="U362" s="17">
        <v>85045</v>
      </c>
      <c r="V362" s="17">
        <v>24760</v>
      </c>
      <c r="W362" s="17">
        <v>0</v>
      </c>
      <c r="X362" s="17">
        <v>147400</v>
      </c>
      <c r="Y362" s="17">
        <v>0</v>
      </c>
      <c r="Z362" s="17">
        <v>0</v>
      </c>
      <c r="AA362" s="17">
        <v>15421075</v>
      </c>
    </row>
    <row r="363" spans="1:27" x14ac:dyDescent="0.3">
      <c r="A363" s="15" t="s">
        <v>719</v>
      </c>
      <c r="B363" s="14" t="s">
        <v>720</v>
      </c>
      <c r="C363" s="14">
        <v>1</v>
      </c>
      <c r="D363" s="14">
        <v>0</v>
      </c>
      <c r="E363" s="17">
        <v>6027123</v>
      </c>
      <c r="F363" s="17">
        <v>0</v>
      </c>
      <c r="G363" s="17">
        <v>0</v>
      </c>
      <c r="H363" s="17">
        <v>0</v>
      </c>
      <c r="I363" s="17">
        <v>1910425</v>
      </c>
      <c r="J363" s="17">
        <v>1968112</v>
      </c>
      <c r="K363" s="17">
        <v>0</v>
      </c>
      <c r="L363" s="17">
        <v>0</v>
      </c>
      <c r="M363" s="17">
        <v>0</v>
      </c>
      <c r="N363" s="17">
        <v>0</v>
      </c>
      <c r="O363" s="17">
        <v>0</v>
      </c>
      <c r="P363" s="17">
        <v>1172241</v>
      </c>
      <c r="Q363" s="17">
        <v>218454</v>
      </c>
      <c r="R363" s="17">
        <v>0</v>
      </c>
      <c r="S363" s="17">
        <v>11729</v>
      </c>
      <c r="T363" s="17">
        <v>4894</v>
      </c>
      <c r="U363" s="17">
        <v>47590</v>
      </c>
      <c r="V363" s="17">
        <v>14382</v>
      </c>
      <c r="W363" s="17">
        <v>0</v>
      </c>
      <c r="X363" s="17">
        <v>105552</v>
      </c>
      <c r="Y363" s="17">
        <v>18672</v>
      </c>
      <c r="Z363" s="17">
        <v>0</v>
      </c>
      <c r="AA363" s="17">
        <v>11499174</v>
      </c>
    </row>
    <row r="364" spans="1:27" x14ac:dyDescent="0.3">
      <c r="A364" s="15" t="s">
        <v>721</v>
      </c>
      <c r="B364" s="14" t="s">
        <v>722</v>
      </c>
      <c r="C364" s="14">
        <v>1</v>
      </c>
      <c r="D364" s="14">
        <v>0</v>
      </c>
      <c r="E364" s="17">
        <v>49292378</v>
      </c>
      <c r="F364" s="17">
        <v>0</v>
      </c>
      <c r="G364" s="17">
        <v>0</v>
      </c>
      <c r="H364" s="17">
        <v>33828</v>
      </c>
      <c r="I364" s="17">
        <v>7529257</v>
      </c>
      <c r="J364" s="17">
        <v>8014849</v>
      </c>
      <c r="K364" s="17">
        <v>0</v>
      </c>
      <c r="L364" s="17">
        <v>0</v>
      </c>
      <c r="M364" s="17">
        <v>0</v>
      </c>
      <c r="N364" s="17">
        <v>0</v>
      </c>
      <c r="O364" s="17">
        <v>0</v>
      </c>
      <c r="P364" s="17">
        <v>5161828</v>
      </c>
      <c r="Q364" s="17">
        <v>2351080</v>
      </c>
      <c r="R364" s="17">
        <v>251068</v>
      </c>
      <c r="S364" s="17">
        <v>101490</v>
      </c>
      <c r="T364" s="17">
        <v>42344</v>
      </c>
      <c r="U364" s="17">
        <v>415381</v>
      </c>
      <c r="V364" s="17">
        <v>125753</v>
      </c>
      <c r="W364" s="17">
        <v>0</v>
      </c>
      <c r="X364" s="17">
        <v>1482450</v>
      </c>
      <c r="Y364" s="17">
        <v>87640</v>
      </c>
      <c r="Z364" s="17">
        <v>0</v>
      </c>
      <c r="AA364" s="17">
        <v>74889346</v>
      </c>
    </row>
    <row r="365" spans="1:27" x14ac:dyDescent="0.3">
      <c r="A365" s="15" t="s">
        <v>723</v>
      </c>
      <c r="B365" s="14" t="s">
        <v>724</v>
      </c>
      <c r="C365" s="14">
        <v>1</v>
      </c>
      <c r="D365" s="14">
        <v>0</v>
      </c>
      <c r="E365" s="17">
        <v>3892740</v>
      </c>
      <c r="F365" s="17">
        <v>29198</v>
      </c>
      <c r="G365" s="17">
        <v>136453</v>
      </c>
      <c r="H365" s="17">
        <v>10209</v>
      </c>
      <c r="I365" s="17">
        <v>557956</v>
      </c>
      <c r="J365" s="17">
        <v>832906</v>
      </c>
      <c r="K365" s="17">
        <v>0</v>
      </c>
      <c r="L365" s="17">
        <v>0</v>
      </c>
      <c r="M365" s="17">
        <v>0</v>
      </c>
      <c r="N365" s="17">
        <v>0</v>
      </c>
      <c r="O365" s="17">
        <v>0</v>
      </c>
      <c r="P365" s="17">
        <v>619129</v>
      </c>
      <c r="Q365" s="17">
        <v>32298</v>
      </c>
      <c r="R365" s="17">
        <v>0</v>
      </c>
      <c r="S365" s="17">
        <v>5692</v>
      </c>
      <c r="T365" s="17">
        <v>2375</v>
      </c>
      <c r="U365" s="17">
        <v>33261</v>
      </c>
      <c r="V365" s="17">
        <v>7771</v>
      </c>
      <c r="W365" s="17">
        <v>0</v>
      </c>
      <c r="X365" s="17">
        <v>410824</v>
      </c>
      <c r="Y365" s="17">
        <v>0</v>
      </c>
      <c r="Z365" s="17">
        <v>0</v>
      </c>
      <c r="AA365" s="17">
        <v>6570812</v>
      </c>
    </row>
    <row r="366" spans="1:27" x14ac:dyDescent="0.3">
      <c r="A366" s="15" t="s">
        <v>725</v>
      </c>
      <c r="B366" s="14" t="s">
        <v>726</v>
      </c>
      <c r="C366" s="14">
        <v>1</v>
      </c>
      <c r="D366" s="14">
        <v>0</v>
      </c>
      <c r="E366" s="17">
        <v>4363865</v>
      </c>
      <c r="F366" s="17">
        <v>0</v>
      </c>
      <c r="G366" s="17">
        <v>0</v>
      </c>
      <c r="H366" s="17">
        <v>0</v>
      </c>
      <c r="I366" s="17">
        <v>431994</v>
      </c>
      <c r="J366" s="17">
        <v>1177926</v>
      </c>
      <c r="K366" s="17">
        <v>0</v>
      </c>
      <c r="L366" s="17">
        <v>0</v>
      </c>
      <c r="M366" s="17">
        <v>0</v>
      </c>
      <c r="N366" s="17">
        <v>0</v>
      </c>
      <c r="O366" s="17">
        <v>0</v>
      </c>
      <c r="P366" s="17">
        <v>823781</v>
      </c>
      <c r="Q366" s="17">
        <v>88283</v>
      </c>
      <c r="R366" s="17">
        <v>0</v>
      </c>
      <c r="S366" s="17">
        <v>18950</v>
      </c>
      <c r="T366" s="17">
        <v>7906</v>
      </c>
      <c r="U366" s="17">
        <v>74677</v>
      </c>
      <c r="V366" s="17">
        <v>7041</v>
      </c>
      <c r="W366" s="17">
        <v>0</v>
      </c>
      <c r="X366" s="17">
        <v>118800</v>
      </c>
      <c r="Y366" s="17">
        <v>1066</v>
      </c>
      <c r="Z366" s="17">
        <v>0</v>
      </c>
      <c r="AA366" s="17">
        <v>7114289</v>
      </c>
    </row>
    <row r="367" spans="1:27" x14ac:dyDescent="0.3">
      <c r="A367" s="15" t="s">
        <v>727</v>
      </c>
      <c r="B367" s="14" t="s">
        <v>728</v>
      </c>
      <c r="C367" s="14">
        <v>1</v>
      </c>
      <c r="D367" s="14">
        <v>1</v>
      </c>
      <c r="E367" s="17">
        <v>324886073</v>
      </c>
      <c r="F367" s="17">
        <v>3908933</v>
      </c>
      <c r="G367" s="17">
        <v>0</v>
      </c>
      <c r="H367" s="17">
        <v>0</v>
      </c>
      <c r="I367" s="17">
        <v>22246256</v>
      </c>
      <c r="J367" s="17">
        <v>37130396</v>
      </c>
      <c r="K367" s="17">
        <v>0</v>
      </c>
      <c r="L367" s="17">
        <v>0</v>
      </c>
      <c r="M367" s="17">
        <v>1095450</v>
      </c>
      <c r="N367" s="17">
        <v>6042239</v>
      </c>
      <c r="O367" s="17">
        <v>5152627</v>
      </c>
      <c r="P367" s="17">
        <v>0</v>
      </c>
      <c r="Q367" s="17">
        <v>1972428</v>
      </c>
      <c r="R367" s="17">
        <v>957015</v>
      </c>
      <c r="S367" s="17">
        <v>325575</v>
      </c>
      <c r="T367" s="17">
        <v>135838</v>
      </c>
      <c r="U367" s="17">
        <v>1279811</v>
      </c>
      <c r="V367" s="17">
        <v>453905</v>
      </c>
      <c r="W367" s="17">
        <v>0</v>
      </c>
      <c r="X367" s="17">
        <v>14255222</v>
      </c>
      <c r="Y367" s="17">
        <v>0</v>
      </c>
      <c r="Z367" s="17">
        <v>2328394</v>
      </c>
      <c r="AA367" s="17">
        <v>422170162</v>
      </c>
    </row>
    <row r="368" spans="1:27" x14ac:dyDescent="0.3">
      <c r="A368" s="15" t="s">
        <v>729</v>
      </c>
      <c r="B368" s="14" t="s">
        <v>730</v>
      </c>
      <c r="C368" s="14">
        <v>1</v>
      </c>
      <c r="D368" s="14">
        <v>0</v>
      </c>
      <c r="E368" s="17">
        <v>6782176</v>
      </c>
      <c r="F368" s="17">
        <v>0</v>
      </c>
      <c r="G368" s="17">
        <v>0</v>
      </c>
      <c r="H368" s="17">
        <v>0</v>
      </c>
      <c r="I368" s="17">
        <v>1144685</v>
      </c>
      <c r="J368" s="17">
        <v>1787398</v>
      </c>
      <c r="K368" s="17">
        <v>0</v>
      </c>
      <c r="L368" s="17">
        <v>0</v>
      </c>
      <c r="M368" s="17">
        <v>0</v>
      </c>
      <c r="N368" s="17">
        <v>0</v>
      </c>
      <c r="O368" s="17">
        <v>0</v>
      </c>
      <c r="P368" s="17">
        <v>1017601</v>
      </c>
      <c r="Q368" s="17">
        <v>188348</v>
      </c>
      <c r="R368" s="17">
        <v>0</v>
      </c>
      <c r="S368" s="17">
        <v>10681</v>
      </c>
      <c r="T368" s="17">
        <v>4456</v>
      </c>
      <c r="U368" s="17">
        <v>42231</v>
      </c>
      <c r="V368" s="17">
        <v>11526</v>
      </c>
      <c r="W368" s="17">
        <v>0</v>
      </c>
      <c r="X368" s="17">
        <v>122240</v>
      </c>
      <c r="Y368" s="17">
        <v>0</v>
      </c>
      <c r="Z368" s="17">
        <v>0</v>
      </c>
      <c r="AA368" s="17">
        <v>11111342</v>
      </c>
    </row>
    <row r="369" spans="1:27" x14ac:dyDescent="0.3">
      <c r="A369" s="15" t="s">
        <v>731</v>
      </c>
      <c r="B369" s="14" t="s">
        <v>732</v>
      </c>
      <c r="C369" s="14">
        <v>1</v>
      </c>
      <c r="D369" s="14">
        <v>0</v>
      </c>
      <c r="E369" s="17">
        <v>19894976</v>
      </c>
      <c r="F369" s="17">
        <v>0</v>
      </c>
      <c r="G369" s="17">
        <v>0</v>
      </c>
      <c r="H369" s="17">
        <v>30088</v>
      </c>
      <c r="I369" s="17">
        <v>2728374</v>
      </c>
      <c r="J369" s="17">
        <v>2464074</v>
      </c>
      <c r="K369" s="17">
        <v>0</v>
      </c>
      <c r="L369" s="17">
        <v>0</v>
      </c>
      <c r="M369" s="17">
        <v>0</v>
      </c>
      <c r="N369" s="17">
        <v>0</v>
      </c>
      <c r="O369" s="17">
        <v>0</v>
      </c>
      <c r="P369" s="17">
        <v>2425633</v>
      </c>
      <c r="Q369" s="17">
        <v>567027</v>
      </c>
      <c r="R369" s="17">
        <v>401020</v>
      </c>
      <c r="S369" s="17">
        <v>51187</v>
      </c>
      <c r="T369" s="17">
        <v>21356</v>
      </c>
      <c r="U369" s="17">
        <v>192342</v>
      </c>
      <c r="V369" s="17">
        <v>49780</v>
      </c>
      <c r="W369" s="17">
        <v>0</v>
      </c>
      <c r="X369" s="17">
        <v>726785</v>
      </c>
      <c r="Y369" s="17">
        <v>0</v>
      </c>
      <c r="Z369" s="17">
        <v>0</v>
      </c>
      <c r="AA369" s="17">
        <v>29552642</v>
      </c>
    </row>
    <row r="370" spans="1:27" x14ac:dyDescent="0.3">
      <c r="A370" s="15" t="s">
        <v>733</v>
      </c>
      <c r="B370" s="14" t="s">
        <v>734</v>
      </c>
      <c r="C370" s="14">
        <v>1</v>
      </c>
      <c r="D370" s="14">
        <v>0</v>
      </c>
      <c r="E370" s="17">
        <v>6967044</v>
      </c>
      <c r="F370" s="17">
        <v>0</v>
      </c>
      <c r="G370" s="17">
        <v>0</v>
      </c>
      <c r="H370" s="17">
        <v>0</v>
      </c>
      <c r="I370" s="17">
        <v>1064292</v>
      </c>
      <c r="J370" s="17">
        <v>1914824</v>
      </c>
      <c r="K370" s="17">
        <v>0</v>
      </c>
      <c r="L370" s="17">
        <v>0</v>
      </c>
      <c r="M370" s="17">
        <v>0</v>
      </c>
      <c r="N370" s="17">
        <v>0</v>
      </c>
      <c r="O370" s="17">
        <v>0</v>
      </c>
      <c r="P370" s="17">
        <v>1321372</v>
      </c>
      <c r="Q370" s="17">
        <v>202246</v>
      </c>
      <c r="R370" s="17">
        <v>92889</v>
      </c>
      <c r="S370" s="17">
        <v>11999</v>
      </c>
      <c r="T370" s="17">
        <v>5006</v>
      </c>
      <c r="U370" s="17">
        <v>47532</v>
      </c>
      <c r="V370" s="17">
        <v>14015</v>
      </c>
      <c r="W370" s="17">
        <v>0</v>
      </c>
      <c r="X370" s="17">
        <v>53997</v>
      </c>
      <c r="Y370" s="17">
        <v>0</v>
      </c>
      <c r="Z370" s="17">
        <v>0</v>
      </c>
      <c r="AA370" s="17">
        <v>11695216</v>
      </c>
    </row>
    <row r="371" spans="1:27" x14ac:dyDescent="0.3">
      <c r="A371" s="15" t="s">
        <v>735</v>
      </c>
      <c r="B371" s="14" t="s">
        <v>736</v>
      </c>
      <c r="C371" s="14">
        <v>1</v>
      </c>
      <c r="D371" s="14">
        <v>0</v>
      </c>
      <c r="E371" s="17">
        <v>23358196</v>
      </c>
      <c r="F371" s="17">
        <v>0</v>
      </c>
      <c r="G371" s="17">
        <v>0</v>
      </c>
      <c r="H371" s="17">
        <v>18452</v>
      </c>
      <c r="I371" s="17">
        <v>2180094</v>
      </c>
      <c r="J371" s="17">
        <v>7290524</v>
      </c>
      <c r="K371" s="17">
        <v>339844</v>
      </c>
      <c r="L371" s="17">
        <v>0</v>
      </c>
      <c r="M371" s="17">
        <v>0</v>
      </c>
      <c r="N371" s="17">
        <v>0</v>
      </c>
      <c r="O371" s="17">
        <v>0</v>
      </c>
      <c r="P371" s="17">
        <v>3942034</v>
      </c>
      <c r="Q371" s="17">
        <v>1788641</v>
      </c>
      <c r="R371" s="17">
        <v>166956</v>
      </c>
      <c r="S371" s="17">
        <v>32252</v>
      </c>
      <c r="T371" s="17">
        <v>13456</v>
      </c>
      <c r="U371" s="17">
        <v>123257</v>
      </c>
      <c r="V371" s="17">
        <v>39806</v>
      </c>
      <c r="W371" s="17">
        <v>0</v>
      </c>
      <c r="X371" s="17">
        <v>957358</v>
      </c>
      <c r="Y371" s="17">
        <v>0</v>
      </c>
      <c r="Z371" s="17">
        <v>0</v>
      </c>
      <c r="AA371" s="17">
        <v>40250870</v>
      </c>
    </row>
    <row r="372" spans="1:27" x14ac:dyDescent="0.3">
      <c r="A372" s="15" t="s">
        <v>737</v>
      </c>
      <c r="B372" s="14" t="s">
        <v>738</v>
      </c>
      <c r="C372" s="14">
        <v>1</v>
      </c>
      <c r="D372" s="14">
        <v>0</v>
      </c>
      <c r="E372" s="17">
        <v>11238280</v>
      </c>
      <c r="F372" s="17">
        <v>0</v>
      </c>
      <c r="G372" s="17">
        <v>0</v>
      </c>
      <c r="H372" s="17">
        <v>0</v>
      </c>
      <c r="I372" s="17">
        <v>1695786</v>
      </c>
      <c r="J372" s="17">
        <v>1799346</v>
      </c>
      <c r="K372" s="17">
        <v>101646</v>
      </c>
      <c r="L372" s="17">
        <v>0</v>
      </c>
      <c r="M372" s="17">
        <v>0</v>
      </c>
      <c r="N372" s="17">
        <v>0</v>
      </c>
      <c r="O372" s="17">
        <v>0</v>
      </c>
      <c r="P372" s="17">
        <v>1337013</v>
      </c>
      <c r="Q372" s="17">
        <v>675997</v>
      </c>
      <c r="R372" s="17">
        <v>91302</v>
      </c>
      <c r="S372" s="17">
        <v>16853</v>
      </c>
      <c r="T372" s="17">
        <v>7031</v>
      </c>
      <c r="U372" s="17">
        <v>66929</v>
      </c>
      <c r="V372" s="17">
        <v>13721</v>
      </c>
      <c r="W372" s="17">
        <v>0</v>
      </c>
      <c r="X372" s="17">
        <v>321383</v>
      </c>
      <c r="Y372" s="17">
        <v>0</v>
      </c>
      <c r="Z372" s="17">
        <v>0</v>
      </c>
      <c r="AA372" s="17">
        <v>17365287</v>
      </c>
    </row>
    <row r="373" spans="1:27" x14ac:dyDescent="0.3">
      <c r="A373" s="15" t="s">
        <v>739</v>
      </c>
      <c r="B373" s="14" t="s">
        <v>740</v>
      </c>
      <c r="C373" s="14">
        <v>1</v>
      </c>
      <c r="D373" s="14">
        <v>0</v>
      </c>
      <c r="E373" s="17">
        <v>7930511</v>
      </c>
      <c r="F373" s="17">
        <v>0</v>
      </c>
      <c r="G373" s="17">
        <v>0</v>
      </c>
      <c r="H373" s="17">
        <v>6141</v>
      </c>
      <c r="I373" s="17">
        <v>1066354</v>
      </c>
      <c r="J373" s="17">
        <v>1656218</v>
      </c>
      <c r="K373" s="17">
        <v>0</v>
      </c>
      <c r="L373" s="17">
        <v>0</v>
      </c>
      <c r="M373" s="17">
        <v>0</v>
      </c>
      <c r="N373" s="17">
        <v>0</v>
      </c>
      <c r="O373" s="17">
        <v>0</v>
      </c>
      <c r="P373" s="17">
        <v>1529373</v>
      </c>
      <c r="Q373" s="17">
        <v>613192</v>
      </c>
      <c r="R373" s="17">
        <v>155919</v>
      </c>
      <c r="S373" s="17">
        <v>11610</v>
      </c>
      <c r="T373" s="17">
        <v>4844</v>
      </c>
      <c r="U373" s="17">
        <v>45785</v>
      </c>
      <c r="V373" s="17">
        <v>15192</v>
      </c>
      <c r="W373" s="17">
        <v>0</v>
      </c>
      <c r="X373" s="17">
        <v>248044</v>
      </c>
      <c r="Y373" s="17">
        <v>0</v>
      </c>
      <c r="Z373" s="17">
        <v>0</v>
      </c>
      <c r="AA373" s="17">
        <v>13283183</v>
      </c>
    </row>
    <row r="374" spans="1:27" x14ac:dyDescent="0.3">
      <c r="A374" s="15" t="s">
        <v>741</v>
      </c>
      <c r="B374" s="14" t="s">
        <v>742</v>
      </c>
      <c r="C374" s="14">
        <v>1</v>
      </c>
      <c r="D374" s="14">
        <v>0</v>
      </c>
      <c r="E374" s="17">
        <v>5311958</v>
      </c>
      <c r="F374" s="17">
        <v>0</v>
      </c>
      <c r="G374" s="17">
        <v>258763</v>
      </c>
      <c r="H374" s="17">
        <v>0</v>
      </c>
      <c r="I374" s="17">
        <v>737490</v>
      </c>
      <c r="J374" s="17">
        <v>1733043</v>
      </c>
      <c r="K374" s="17">
        <v>0</v>
      </c>
      <c r="L374" s="17">
        <v>0</v>
      </c>
      <c r="M374" s="17">
        <v>0</v>
      </c>
      <c r="N374" s="17">
        <v>0</v>
      </c>
      <c r="O374" s="17">
        <v>0</v>
      </c>
      <c r="P374" s="17">
        <v>923028</v>
      </c>
      <c r="Q374" s="17">
        <v>64686</v>
      </c>
      <c r="R374" s="17">
        <v>30273</v>
      </c>
      <c r="S374" s="17">
        <v>9198</v>
      </c>
      <c r="T374" s="17">
        <v>3838</v>
      </c>
      <c r="U374" s="17">
        <v>35940</v>
      </c>
      <c r="V374" s="17">
        <v>5958</v>
      </c>
      <c r="W374" s="17">
        <v>0</v>
      </c>
      <c r="X374" s="17">
        <v>45988</v>
      </c>
      <c r="Y374" s="17">
        <v>0</v>
      </c>
      <c r="Z374" s="17">
        <v>0</v>
      </c>
      <c r="AA374" s="17">
        <v>9160163</v>
      </c>
    </row>
    <row r="375" spans="1:27" x14ac:dyDescent="0.3">
      <c r="A375" s="15" t="s">
        <v>743</v>
      </c>
      <c r="B375" s="14" t="s">
        <v>744</v>
      </c>
      <c r="C375" s="14">
        <v>1</v>
      </c>
      <c r="D375" s="14">
        <v>0</v>
      </c>
      <c r="E375" s="17">
        <v>16155702</v>
      </c>
      <c r="F375" s="17">
        <v>0</v>
      </c>
      <c r="G375" s="17">
        <v>0</v>
      </c>
      <c r="H375" s="17">
        <v>0</v>
      </c>
      <c r="I375" s="17">
        <v>2147654</v>
      </c>
      <c r="J375" s="17">
        <v>2394533</v>
      </c>
      <c r="K375" s="17">
        <v>43789</v>
      </c>
      <c r="L375" s="17">
        <v>0</v>
      </c>
      <c r="M375" s="17">
        <v>0</v>
      </c>
      <c r="N375" s="17">
        <v>0</v>
      </c>
      <c r="O375" s="17">
        <v>0</v>
      </c>
      <c r="P375" s="17">
        <v>3578506</v>
      </c>
      <c r="Q375" s="17">
        <v>613729</v>
      </c>
      <c r="R375" s="17">
        <v>252642</v>
      </c>
      <c r="S375" s="17">
        <v>22545</v>
      </c>
      <c r="T375" s="17">
        <v>9406</v>
      </c>
      <c r="U375" s="17">
        <v>90113</v>
      </c>
      <c r="V375" s="17">
        <v>28736</v>
      </c>
      <c r="W375" s="17">
        <v>0</v>
      </c>
      <c r="X375" s="17">
        <v>893164</v>
      </c>
      <c r="Y375" s="17">
        <v>0</v>
      </c>
      <c r="Z375" s="17">
        <v>0</v>
      </c>
      <c r="AA375" s="17">
        <v>26230519</v>
      </c>
    </row>
    <row r="376" spans="1:27" x14ac:dyDescent="0.3">
      <c r="A376" s="15" t="s">
        <v>745</v>
      </c>
      <c r="B376" s="14" t="s">
        <v>746</v>
      </c>
      <c r="C376" s="14">
        <v>1</v>
      </c>
      <c r="D376" s="14">
        <v>0</v>
      </c>
      <c r="E376" s="17">
        <v>6029187</v>
      </c>
      <c r="F376" s="17">
        <v>0</v>
      </c>
      <c r="G376" s="17">
        <v>135290</v>
      </c>
      <c r="H376" s="17">
        <v>3586</v>
      </c>
      <c r="I376" s="17">
        <v>728457</v>
      </c>
      <c r="J376" s="17">
        <v>380985</v>
      </c>
      <c r="K376" s="17">
        <v>0</v>
      </c>
      <c r="L376" s="17">
        <v>0</v>
      </c>
      <c r="M376" s="17">
        <v>0</v>
      </c>
      <c r="N376" s="17">
        <v>0</v>
      </c>
      <c r="O376" s="17">
        <v>0</v>
      </c>
      <c r="P376" s="17">
        <v>862261</v>
      </c>
      <c r="Q376" s="17">
        <v>75086</v>
      </c>
      <c r="R376" s="17">
        <v>137239</v>
      </c>
      <c r="S376" s="17">
        <v>7999</v>
      </c>
      <c r="T376" s="17">
        <v>3338</v>
      </c>
      <c r="U376" s="17">
        <v>32154</v>
      </c>
      <c r="V376" s="17">
        <v>5867</v>
      </c>
      <c r="W376" s="17">
        <v>0</v>
      </c>
      <c r="X376" s="17">
        <v>97200</v>
      </c>
      <c r="Y376" s="17">
        <v>0</v>
      </c>
      <c r="Z376" s="17">
        <v>0</v>
      </c>
      <c r="AA376" s="17">
        <v>8498649</v>
      </c>
    </row>
    <row r="377" spans="1:27" x14ac:dyDescent="0.3">
      <c r="A377" s="15" t="s">
        <v>747</v>
      </c>
      <c r="B377" s="14" t="s">
        <v>748</v>
      </c>
      <c r="C377" s="14">
        <v>1</v>
      </c>
      <c r="D377" s="14">
        <v>0</v>
      </c>
      <c r="E377" s="17">
        <v>18728313</v>
      </c>
      <c r="F377" s="17">
        <v>0</v>
      </c>
      <c r="G377" s="17">
        <v>0</v>
      </c>
      <c r="H377" s="17">
        <v>0</v>
      </c>
      <c r="I377" s="17">
        <v>2902901</v>
      </c>
      <c r="J377" s="17">
        <v>3963128</v>
      </c>
      <c r="K377" s="17">
        <v>0</v>
      </c>
      <c r="L377" s="17">
        <v>0</v>
      </c>
      <c r="M377" s="17">
        <v>0</v>
      </c>
      <c r="N377" s="17">
        <v>0</v>
      </c>
      <c r="O377" s="17">
        <v>0</v>
      </c>
      <c r="P377" s="17">
        <v>2934266</v>
      </c>
      <c r="Q377" s="17">
        <v>825374</v>
      </c>
      <c r="R377" s="17">
        <v>473135</v>
      </c>
      <c r="S377" s="17">
        <v>64114</v>
      </c>
      <c r="T377" s="17">
        <v>26750</v>
      </c>
      <c r="U377" s="17">
        <v>258980</v>
      </c>
      <c r="V377" s="17">
        <v>68049</v>
      </c>
      <c r="W377" s="17">
        <v>0</v>
      </c>
      <c r="X377" s="17">
        <v>943600</v>
      </c>
      <c r="Y377" s="17">
        <v>0</v>
      </c>
      <c r="Z377" s="17">
        <v>0</v>
      </c>
      <c r="AA377" s="17">
        <v>31188610</v>
      </c>
    </row>
    <row r="378" spans="1:27" x14ac:dyDescent="0.3">
      <c r="A378" s="15" t="s">
        <v>749</v>
      </c>
      <c r="B378" s="14" t="s">
        <v>750</v>
      </c>
      <c r="C378" s="14">
        <v>1</v>
      </c>
      <c r="D378" s="14">
        <v>0</v>
      </c>
      <c r="E378" s="17">
        <v>26046443</v>
      </c>
      <c r="F378" s="17">
        <v>0</v>
      </c>
      <c r="G378" s="17">
        <v>500874</v>
      </c>
      <c r="H378" s="17">
        <v>0</v>
      </c>
      <c r="I378" s="17">
        <v>6927842</v>
      </c>
      <c r="J378" s="17">
        <v>4420186</v>
      </c>
      <c r="K378" s="17">
        <v>0</v>
      </c>
      <c r="L378" s="17">
        <v>0</v>
      </c>
      <c r="M378" s="17">
        <v>0</v>
      </c>
      <c r="N378" s="17">
        <v>0</v>
      </c>
      <c r="O378" s="17">
        <v>0</v>
      </c>
      <c r="P378" s="17">
        <v>2854744</v>
      </c>
      <c r="Q378" s="17">
        <v>2212997</v>
      </c>
      <c r="R378" s="17">
        <v>562448</v>
      </c>
      <c r="S378" s="17">
        <v>57688</v>
      </c>
      <c r="T378" s="17">
        <v>24069</v>
      </c>
      <c r="U378" s="17">
        <v>287697</v>
      </c>
      <c r="V378" s="17">
        <v>63279</v>
      </c>
      <c r="W378" s="17">
        <v>0</v>
      </c>
      <c r="X378" s="17">
        <v>255245</v>
      </c>
      <c r="Y378" s="17">
        <v>17651</v>
      </c>
      <c r="Z378" s="17">
        <v>0</v>
      </c>
      <c r="AA378" s="17">
        <v>44231163</v>
      </c>
    </row>
    <row r="379" spans="1:27" x14ac:dyDescent="0.3">
      <c r="A379" s="15" t="s">
        <v>751</v>
      </c>
      <c r="B379" s="14" t="s">
        <v>752</v>
      </c>
      <c r="C379" s="14">
        <v>1</v>
      </c>
      <c r="D379" s="14">
        <v>0</v>
      </c>
      <c r="E379" s="17">
        <v>6520452</v>
      </c>
      <c r="F379" s="17">
        <v>0</v>
      </c>
      <c r="G379" s="17">
        <v>192726</v>
      </c>
      <c r="H379" s="17">
        <v>0</v>
      </c>
      <c r="I379" s="17">
        <v>1290528</v>
      </c>
      <c r="J379" s="17">
        <v>1175758</v>
      </c>
      <c r="K379" s="17">
        <v>0</v>
      </c>
      <c r="L379" s="17">
        <v>0</v>
      </c>
      <c r="M379" s="17">
        <v>0</v>
      </c>
      <c r="N379" s="17">
        <v>0</v>
      </c>
      <c r="O379" s="17">
        <v>0</v>
      </c>
      <c r="P379" s="17">
        <v>834635</v>
      </c>
      <c r="Q379" s="17">
        <v>800896</v>
      </c>
      <c r="R379" s="17">
        <v>203320</v>
      </c>
      <c r="S379" s="17">
        <v>14516</v>
      </c>
      <c r="T379" s="17">
        <v>6056</v>
      </c>
      <c r="U379" s="17">
        <v>57318</v>
      </c>
      <c r="V379" s="17">
        <v>13882</v>
      </c>
      <c r="W379" s="17">
        <v>0</v>
      </c>
      <c r="X379" s="17">
        <v>118940</v>
      </c>
      <c r="Y379" s="17">
        <v>28906</v>
      </c>
      <c r="Z379" s="17">
        <v>0</v>
      </c>
      <c r="AA379" s="17">
        <v>11257933</v>
      </c>
    </row>
    <row r="380" spans="1:27" x14ac:dyDescent="0.3">
      <c r="A380" s="15" t="s">
        <v>753</v>
      </c>
      <c r="B380" s="14" t="s">
        <v>754</v>
      </c>
      <c r="C380" s="14">
        <v>1</v>
      </c>
      <c r="D380" s="14">
        <v>0</v>
      </c>
      <c r="E380" s="17">
        <v>17450270</v>
      </c>
      <c r="F380" s="17">
        <v>0</v>
      </c>
      <c r="G380" s="17">
        <v>344880</v>
      </c>
      <c r="H380" s="17">
        <v>0</v>
      </c>
      <c r="I380" s="17">
        <v>2502708</v>
      </c>
      <c r="J380" s="17">
        <v>2537930</v>
      </c>
      <c r="K380" s="17">
        <v>0</v>
      </c>
      <c r="L380" s="17">
        <v>0</v>
      </c>
      <c r="M380" s="17">
        <v>0</v>
      </c>
      <c r="N380" s="17">
        <v>0</v>
      </c>
      <c r="O380" s="17">
        <v>0</v>
      </c>
      <c r="P380" s="17">
        <v>1854795</v>
      </c>
      <c r="Q380" s="17">
        <v>373020</v>
      </c>
      <c r="R380" s="17">
        <v>854119</v>
      </c>
      <c r="S380" s="17">
        <v>49329</v>
      </c>
      <c r="T380" s="17">
        <v>20581</v>
      </c>
      <c r="U380" s="17">
        <v>182090</v>
      </c>
      <c r="V380" s="17">
        <v>53631</v>
      </c>
      <c r="W380" s="17">
        <v>0</v>
      </c>
      <c r="X380" s="17">
        <v>332580</v>
      </c>
      <c r="Y380" s="17">
        <v>0</v>
      </c>
      <c r="Z380" s="17">
        <v>0</v>
      </c>
      <c r="AA380" s="17">
        <v>26555933</v>
      </c>
    </row>
    <row r="381" spans="1:27" x14ac:dyDescent="0.3">
      <c r="A381" s="15" t="s">
        <v>755</v>
      </c>
      <c r="B381" s="14" t="s">
        <v>756</v>
      </c>
      <c r="C381" s="14">
        <v>1</v>
      </c>
      <c r="D381" s="14">
        <v>0</v>
      </c>
      <c r="E381" s="17">
        <v>46314589</v>
      </c>
      <c r="F381" s="17">
        <v>0</v>
      </c>
      <c r="G381" s="17">
        <v>646971</v>
      </c>
      <c r="H381" s="17">
        <v>0</v>
      </c>
      <c r="I381" s="17">
        <v>6066002</v>
      </c>
      <c r="J381" s="17">
        <v>3626813</v>
      </c>
      <c r="K381" s="17">
        <v>0</v>
      </c>
      <c r="L381" s="17">
        <v>0</v>
      </c>
      <c r="M381" s="17">
        <v>0</v>
      </c>
      <c r="N381" s="17">
        <v>0</v>
      </c>
      <c r="O381" s="17">
        <v>0</v>
      </c>
      <c r="P381" s="17">
        <v>3149597</v>
      </c>
      <c r="Q381" s="17">
        <v>1794848</v>
      </c>
      <c r="R381" s="17">
        <v>1262687</v>
      </c>
      <c r="S381" s="17">
        <v>83379</v>
      </c>
      <c r="T381" s="17">
        <v>34788</v>
      </c>
      <c r="U381" s="17">
        <v>323754</v>
      </c>
      <c r="V381" s="17">
        <v>98194</v>
      </c>
      <c r="W381" s="17">
        <v>0</v>
      </c>
      <c r="X381" s="17">
        <v>1537228</v>
      </c>
      <c r="Y381" s="17">
        <v>0</v>
      </c>
      <c r="Z381" s="17">
        <v>0</v>
      </c>
      <c r="AA381" s="17">
        <v>64938850</v>
      </c>
    </row>
    <row r="382" spans="1:27" x14ac:dyDescent="0.3">
      <c r="A382" s="15" t="s">
        <v>757</v>
      </c>
      <c r="B382" s="14" t="s">
        <v>758</v>
      </c>
      <c r="C382" s="14">
        <v>1</v>
      </c>
      <c r="D382" s="14">
        <v>0</v>
      </c>
      <c r="E382" s="17">
        <v>16049941</v>
      </c>
      <c r="F382" s="17">
        <v>0</v>
      </c>
      <c r="G382" s="17">
        <v>526970</v>
      </c>
      <c r="H382" s="17">
        <v>0</v>
      </c>
      <c r="I382" s="17">
        <v>3613973</v>
      </c>
      <c r="J382" s="17">
        <v>2032482</v>
      </c>
      <c r="K382" s="17">
        <v>0</v>
      </c>
      <c r="L382" s="17">
        <v>0</v>
      </c>
      <c r="M382" s="17">
        <v>0</v>
      </c>
      <c r="N382" s="17">
        <v>0</v>
      </c>
      <c r="O382" s="17">
        <v>0</v>
      </c>
      <c r="P382" s="17">
        <v>1786831</v>
      </c>
      <c r="Q382" s="17">
        <v>757350</v>
      </c>
      <c r="R382" s="17">
        <v>257184</v>
      </c>
      <c r="S382" s="17">
        <v>51366</v>
      </c>
      <c r="T382" s="17">
        <v>21431</v>
      </c>
      <c r="U382" s="17">
        <v>177138</v>
      </c>
      <c r="V382" s="17">
        <v>51033</v>
      </c>
      <c r="W382" s="17">
        <v>0</v>
      </c>
      <c r="X382" s="17">
        <v>307800</v>
      </c>
      <c r="Y382" s="17">
        <v>0</v>
      </c>
      <c r="Z382" s="17">
        <v>0</v>
      </c>
      <c r="AA382" s="17">
        <v>25633499</v>
      </c>
    </row>
    <row r="383" spans="1:27" x14ac:dyDescent="0.3">
      <c r="A383" s="15" t="s">
        <v>759</v>
      </c>
      <c r="B383" s="14" t="s">
        <v>760</v>
      </c>
      <c r="C383" s="14">
        <v>1</v>
      </c>
      <c r="D383" s="14">
        <v>0</v>
      </c>
      <c r="E383" s="17">
        <v>9185463</v>
      </c>
      <c r="F383" s="17">
        <v>0</v>
      </c>
      <c r="G383" s="17">
        <v>317551</v>
      </c>
      <c r="H383" s="17">
        <v>0</v>
      </c>
      <c r="I383" s="17">
        <v>2015824</v>
      </c>
      <c r="J383" s="17">
        <v>1231432</v>
      </c>
      <c r="K383" s="17">
        <v>0</v>
      </c>
      <c r="L383" s="17">
        <v>0</v>
      </c>
      <c r="M383" s="17">
        <v>0</v>
      </c>
      <c r="N383" s="17">
        <v>0</v>
      </c>
      <c r="O383" s="17">
        <v>0</v>
      </c>
      <c r="P383" s="17">
        <v>1116264</v>
      </c>
      <c r="Q383" s="17">
        <v>224304</v>
      </c>
      <c r="R383" s="17">
        <v>199658</v>
      </c>
      <c r="S383" s="17">
        <v>18306</v>
      </c>
      <c r="T383" s="17">
        <v>7638</v>
      </c>
      <c r="U383" s="17">
        <v>70424</v>
      </c>
      <c r="V383" s="17">
        <v>21617</v>
      </c>
      <c r="W383" s="17">
        <v>0</v>
      </c>
      <c r="X383" s="17">
        <v>170940</v>
      </c>
      <c r="Y383" s="17">
        <v>0</v>
      </c>
      <c r="Z383" s="17">
        <v>0</v>
      </c>
      <c r="AA383" s="17">
        <v>14579421</v>
      </c>
    </row>
    <row r="384" spans="1:27" x14ac:dyDescent="0.3">
      <c r="A384" s="15" t="s">
        <v>761</v>
      </c>
      <c r="B384" s="14" t="s">
        <v>762</v>
      </c>
      <c r="C384" s="14">
        <v>1</v>
      </c>
      <c r="D384" s="14">
        <v>0</v>
      </c>
      <c r="E384" s="17">
        <v>110701708</v>
      </c>
      <c r="F384" s="17">
        <v>0</v>
      </c>
      <c r="G384" s="17">
        <v>714091</v>
      </c>
      <c r="H384" s="17">
        <v>72145</v>
      </c>
      <c r="I384" s="17">
        <v>8010328</v>
      </c>
      <c r="J384" s="17">
        <v>10071260</v>
      </c>
      <c r="K384" s="17">
        <v>0</v>
      </c>
      <c r="L384" s="17">
        <v>0</v>
      </c>
      <c r="M384" s="17">
        <v>0</v>
      </c>
      <c r="N384" s="17">
        <v>0</v>
      </c>
      <c r="O384" s="17">
        <v>0</v>
      </c>
      <c r="P384" s="17">
        <v>6549201</v>
      </c>
      <c r="Q384" s="17">
        <v>4075928</v>
      </c>
      <c r="R384" s="17">
        <v>2002104</v>
      </c>
      <c r="S384" s="17">
        <v>117908</v>
      </c>
      <c r="T384" s="17">
        <v>49194</v>
      </c>
      <c r="U384" s="17">
        <v>456622</v>
      </c>
      <c r="V384" s="17">
        <v>147430</v>
      </c>
      <c r="W384" s="17">
        <v>0</v>
      </c>
      <c r="X384" s="17">
        <v>1061514</v>
      </c>
      <c r="Y384" s="17">
        <v>0</v>
      </c>
      <c r="Z384" s="17">
        <v>0</v>
      </c>
      <c r="AA384" s="17">
        <v>144029433</v>
      </c>
    </row>
    <row r="385" spans="1:27" x14ac:dyDescent="0.3">
      <c r="A385" s="15" t="s">
        <v>763</v>
      </c>
      <c r="B385" s="14" t="s">
        <v>764</v>
      </c>
      <c r="C385" s="14">
        <v>1</v>
      </c>
      <c r="D385" s="14">
        <v>0</v>
      </c>
      <c r="E385" s="17">
        <v>28360257</v>
      </c>
      <c r="F385" s="17">
        <v>0</v>
      </c>
      <c r="G385" s="17">
        <v>492317</v>
      </c>
      <c r="H385" s="17">
        <v>0</v>
      </c>
      <c r="I385" s="17">
        <v>4588129</v>
      </c>
      <c r="J385" s="17">
        <v>4254414</v>
      </c>
      <c r="K385" s="17">
        <v>686529</v>
      </c>
      <c r="L385" s="17">
        <v>0</v>
      </c>
      <c r="M385" s="17">
        <v>0</v>
      </c>
      <c r="N385" s="17">
        <v>0</v>
      </c>
      <c r="O385" s="17">
        <v>0</v>
      </c>
      <c r="P385" s="17">
        <v>2279533</v>
      </c>
      <c r="Q385" s="17">
        <v>1749305</v>
      </c>
      <c r="R385" s="17">
        <v>1678531</v>
      </c>
      <c r="S385" s="17">
        <v>53209</v>
      </c>
      <c r="T385" s="17">
        <v>22200</v>
      </c>
      <c r="U385" s="17">
        <v>214418</v>
      </c>
      <c r="V385" s="17">
        <v>61030</v>
      </c>
      <c r="W385" s="17">
        <v>0</v>
      </c>
      <c r="X385" s="17">
        <v>331118</v>
      </c>
      <c r="Y385" s="17">
        <v>0</v>
      </c>
      <c r="Z385" s="17">
        <v>0</v>
      </c>
      <c r="AA385" s="17">
        <v>44770990</v>
      </c>
    </row>
    <row r="386" spans="1:27" x14ac:dyDescent="0.3">
      <c r="A386" s="15" t="s">
        <v>765</v>
      </c>
      <c r="B386" s="14" t="s">
        <v>766</v>
      </c>
      <c r="C386" s="14">
        <v>1</v>
      </c>
      <c r="D386" s="14">
        <v>0</v>
      </c>
      <c r="E386" s="17">
        <v>44867406</v>
      </c>
      <c r="F386" s="17">
        <v>0</v>
      </c>
      <c r="G386" s="17">
        <v>1602240</v>
      </c>
      <c r="H386" s="17">
        <v>0</v>
      </c>
      <c r="I386" s="17">
        <v>10361035</v>
      </c>
      <c r="J386" s="17">
        <v>4185948</v>
      </c>
      <c r="K386" s="17">
        <v>771264</v>
      </c>
      <c r="L386" s="17">
        <v>0</v>
      </c>
      <c r="M386" s="17">
        <v>0</v>
      </c>
      <c r="N386" s="17">
        <v>0</v>
      </c>
      <c r="O386" s="17">
        <v>0</v>
      </c>
      <c r="P386" s="17">
        <v>2333969</v>
      </c>
      <c r="Q386" s="17">
        <v>2288916</v>
      </c>
      <c r="R386" s="17">
        <v>1047674</v>
      </c>
      <c r="S386" s="17">
        <v>180269</v>
      </c>
      <c r="T386" s="17">
        <v>75213</v>
      </c>
      <c r="U386" s="17">
        <v>509222</v>
      </c>
      <c r="V386" s="17">
        <v>191333</v>
      </c>
      <c r="W386" s="17">
        <v>0</v>
      </c>
      <c r="X386" s="17">
        <v>2661120</v>
      </c>
      <c r="Y386" s="17">
        <v>0</v>
      </c>
      <c r="Z386" s="17">
        <v>0</v>
      </c>
      <c r="AA386" s="17">
        <v>71075609</v>
      </c>
    </row>
    <row r="387" spans="1:27" x14ac:dyDescent="0.3">
      <c r="A387" s="15" t="s">
        <v>767</v>
      </c>
      <c r="B387" s="14" t="s">
        <v>768</v>
      </c>
      <c r="C387" s="14">
        <v>1</v>
      </c>
      <c r="D387" s="14">
        <v>1</v>
      </c>
      <c r="E387" s="17">
        <v>1460459</v>
      </c>
      <c r="F387" s="17">
        <v>0</v>
      </c>
      <c r="G387" s="17">
        <v>70000</v>
      </c>
      <c r="H387" s="17">
        <v>0</v>
      </c>
      <c r="I387" s="17">
        <v>4584606</v>
      </c>
      <c r="J387" s="17">
        <v>0</v>
      </c>
      <c r="K387" s="17">
        <v>0</v>
      </c>
      <c r="L387" s="17">
        <v>0</v>
      </c>
      <c r="M387" s="17">
        <v>0</v>
      </c>
      <c r="N387" s="17">
        <v>0</v>
      </c>
      <c r="O387" s="17">
        <v>0</v>
      </c>
      <c r="P387" s="17">
        <v>27701</v>
      </c>
      <c r="Q387" s="17">
        <v>12269</v>
      </c>
      <c r="R387" s="17">
        <v>18468</v>
      </c>
      <c r="S387" s="17">
        <v>134490</v>
      </c>
      <c r="T387" s="17">
        <v>56113</v>
      </c>
      <c r="U387" s="17">
        <v>724164</v>
      </c>
      <c r="V387" s="17">
        <v>0</v>
      </c>
      <c r="W387" s="17">
        <v>0</v>
      </c>
      <c r="X387" s="17">
        <v>1347024</v>
      </c>
      <c r="Y387" s="17">
        <v>10401</v>
      </c>
      <c r="Z387" s="17">
        <v>0</v>
      </c>
      <c r="AA387" s="17">
        <v>8445695</v>
      </c>
    </row>
    <row r="388" spans="1:27" x14ac:dyDescent="0.3">
      <c r="A388" s="15" t="s">
        <v>769</v>
      </c>
      <c r="B388" s="14" t="s">
        <v>770</v>
      </c>
      <c r="C388" s="14">
        <v>1</v>
      </c>
      <c r="D388" s="14">
        <v>0</v>
      </c>
      <c r="E388" s="17">
        <v>32602215</v>
      </c>
      <c r="F388" s="17">
        <v>0</v>
      </c>
      <c r="G388" s="17">
        <v>536651</v>
      </c>
      <c r="H388" s="17">
        <v>0</v>
      </c>
      <c r="I388" s="17">
        <v>4778628</v>
      </c>
      <c r="J388" s="17">
        <v>2224527</v>
      </c>
      <c r="K388" s="17">
        <v>0</v>
      </c>
      <c r="L388" s="17">
        <v>0</v>
      </c>
      <c r="M388" s="17">
        <v>0</v>
      </c>
      <c r="N388" s="17">
        <v>0</v>
      </c>
      <c r="O388" s="17">
        <v>0</v>
      </c>
      <c r="P388" s="17">
        <v>2292857</v>
      </c>
      <c r="Q388" s="17">
        <v>641052</v>
      </c>
      <c r="R388" s="17">
        <v>684943</v>
      </c>
      <c r="S388" s="17">
        <v>65747</v>
      </c>
      <c r="T388" s="17">
        <v>27431</v>
      </c>
      <c r="U388" s="17">
        <v>247504</v>
      </c>
      <c r="V388" s="17">
        <v>69994</v>
      </c>
      <c r="W388" s="17">
        <v>0</v>
      </c>
      <c r="X388" s="17">
        <v>1471472</v>
      </c>
      <c r="Y388" s="17">
        <v>0</v>
      </c>
      <c r="Z388" s="17">
        <v>0</v>
      </c>
      <c r="AA388" s="17">
        <v>45643021</v>
      </c>
    </row>
    <row r="389" spans="1:27" x14ac:dyDescent="0.3">
      <c r="A389" s="15" t="s">
        <v>771</v>
      </c>
      <c r="B389" s="14" t="s">
        <v>772</v>
      </c>
      <c r="C389" s="14">
        <v>1</v>
      </c>
      <c r="D389" s="14">
        <v>0</v>
      </c>
      <c r="E389" s="17">
        <v>148288635</v>
      </c>
      <c r="F389" s="17">
        <v>0</v>
      </c>
      <c r="G389" s="17">
        <v>3600531</v>
      </c>
      <c r="H389" s="17">
        <v>0</v>
      </c>
      <c r="I389" s="17">
        <v>14668249</v>
      </c>
      <c r="J389" s="17">
        <v>8297253</v>
      </c>
      <c r="K389" s="17">
        <v>0</v>
      </c>
      <c r="L389" s="17">
        <v>0</v>
      </c>
      <c r="M389" s="17">
        <v>510177</v>
      </c>
      <c r="N389" s="17">
        <v>6433830</v>
      </c>
      <c r="O389" s="17">
        <v>3457771</v>
      </c>
      <c r="P389" s="17">
        <v>0</v>
      </c>
      <c r="Q389" s="17">
        <v>3630093</v>
      </c>
      <c r="R389" s="17">
        <v>4074977</v>
      </c>
      <c r="S389" s="17">
        <v>169574</v>
      </c>
      <c r="T389" s="17">
        <v>70750</v>
      </c>
      <c r="U389" s="17">
        <v>671739</v>
      </c>
      <c r="V389" s="17">
        <v>209841</v>
      </c>
      <c r="W389" s="17">
        <v>0</v>
      </c>
      <c r="X389" s="17">
        <v>5712815</v>
      </c>
      <c r="Y389" s="17">
        <v>0</v>
      </c>
      <c r="Z389" s="17">
        <v>0</v>
      </c>
      <c r="AA389" s="17">
        <v>199796235</v>
      </c>
    </row>
    <row r="390" spans="1:27" x14ac:dyDescent="0.3">
      <c r="A390" s="15" t="s">
        <v>773</v>
      </c>
      <c r="B390" s="14" t="s">
        <v>774</v>
      </c>
      <c r="C390" s="14">
        <v>1</v>
      </c>
      <c r="D390" s="14">
        <v>0</v>
      </c>
      <c r="E390" s="17">
        <v>39033346</v>
      </c>
      <c r="F390" s="17">
        <v>0</v>
      </c>
      <c r="G390" s="17">
        <v>343745</v>
      </c>
      <c r="H390" s="17">
        <v>0</v>
      </c>
      <c r="I390" s="17">
        <v>3925831</v>
      </c>
      <c r="J390" s="17">
        <v>3905461</v>
      </c>
      <c r="K390" s="17">
        <v>0</v>
      </c>
      <c r="L390" s="17">
        <v>0</v>
      </c>
      <c r="M390" s="17">
        <v>0</v>
      </c>
      <c r="N390" s="17">
        <v>0</v>
      </c>
      <c r="O390" s="17">
        <v>0</v>
      </c>
      <c r="P390" s="17">
        <v>2072319</v>
      </c>
      <c r="Q390" s="17">
        <v>1278426</v>
      </c>
      <c r="R390" s="17">
        <v>726040</v>
      </c>
      <c r="S390" s="17">
        <v>40116</v>
      </c>
      <c r="T390" s="17">
        <v>16738</v>
      </c>
      <c r="U390" s="17">
        <v>148945</v>
      </c>
      <c r="V390" s="17">
        <v>50679</v>
      </c>
      <c r="W390" s="17">
        <v>0</v>
      </c>
      <c r="X390" s="17">
        <v>866830</v>
      </c>
      <c r="Y390" s="17">
        <v>0</v>
      </c>
      <c r="Z390" s="17">
        <v>0</v>
      </c>
      <c r="AA390" s="17">
        <v>52408476</v>
      </c>
    </row>
    <row r="391" spans="1:27" x14ac:dyDescent="0.3">
      <c r="A391" s="15" t="s">
        <v>775</v>
      </c>
      <c r="B391" s="14" t="s">
        <v>776</v>
      </c>
      <c r="C391" s="14">
        <v>1</v>
      </c>
      <c r="D391" s="14">
        <v>0</v>
      </c>
      <c r="E391" s="17">
        <v>640015</v>
      </c>
      <c r="F391" s="17">
        <v>0</v>
      </c>
      <c r="G391" s="17">
        <v>50000</v>
      </c>
      <c r="H391" s="17">
        <v>0</v>
      </c>
      <c r="I391" s="17">
        <v>65032</v>
      </c>
      <c r="J391" s="17">
        <v>70203</v>
      </c>
      <c r="K391" s="17">
        <v>0</v>
      </c>
      <c r="L391" s="17">
        <v>0</v>
      </c>
      <c r="M391" s="17">
        <v>0</v>
      </c>
      <c r="N391" s="17">
        <v>0</v>
      </c>
      <c r="O391" s="17">
        <v>0</v>
      </c>
      <c r="P391" s="17">
        <v>186232</v>
      </c>
      <c r="Q391" s="17">
        <v>14379</v>
      </c>
      <c r="R391" s="17">
        <v>2022</v>
      </c>
      <c r="S391" s="17">
        <v>5947</v>
      </c>
      <c r="T391" s="17">
        <v>2481</v>
      </c>
      <c r="U391" s="17">
        <v>15553</v>
      </c>
      <c r="V391" s="17">
        <v>0</v>
      </c>
      <c r="W391" s="17">
        <v>0</v>
      </c>
      <c r="X391" s="17">
        <v>0</v>
      </c>
      <c r="Y391" s="17">
        <v>0</v>
      </c>
      <c r="Z391" s="17">
        <v>0</v>
      </c>
      <c r="AA391" s="17">
        <v>1051864</v>
      </c>
    </row>
    <row r="392" spans="1:27" x14ac:dyDescent="0.3">
      <c r="A392" s="15" t="s">
        <v>777</v>
      </c>
      <c r="B392" s="14" t="s">
        <v>778</v>
      </c>
      <c r="C392" s="14">
        <v>1</v>
      </c>
      <c r="D392" s="14">
        <v>0</v>
      </c>
      <c r="E392" s="17">
        <v>18950137</v>
      </c>
      <c r="F392" s="17">
        <v>0</v>
      </c>
      <c r="G392" s="17">
        <v>780717</v>
      </c>
      <c r="H392" s="17">
        <v>0</v>
      </c>
      <c r="I392" s="17">
        <v>3387239</v>
      </c>
      <c r="J392" s="17">
        <v>4078924</v>
      </c>
      <c r="K392" s="17">
        <v>0</v>
      </c>
      <c r="L392" s="17">
        <v>0</v>
      </c>
      <c r="M392" s="17">
        <v>0</v>
      </c>
      <c r="N392" s="17">
        <v>0</v>
      </c>
      <c r="O392" s="17">
        <v>0</v>
      </c>
      <c r="P392" s="17">
        <v>1675177</v>
      </c>
      <c r="Q392" s="17">
        <v>1130857</v>
      </c>
      <c r="R392" s="17">
        <v>275169</v>
      </c>
      <c r="S392" s="17">
        <v>59171</v>
      </c>
      <c r="T392" s="17">
        <v>24688</v>
      </c>
      <c r="U392" s="17">
        <v>215816</v>
      </c>
      <c r="V392" s="17">
        <v>56111</v>
      </c>
      <c r="W392" s="17">
        <v>0</v>
      </c>
      <c r="X392" s="17">
        <v>415800</v>
      </c>
      <c r="Y392" s="17">
        <v>10949</v>
      </c>
      <c r="Z392" s="17">
        <v>0</v>
      </c>
      <c r="AA392" s="17">
        <v>31060755</v>
      </c>
    </row>
    <row r="393" spans="1:27" x14ac:dyDescent="0.3">
      <c r="A393" s="15" t="s">
        <v>779</v>
      </c>
      <c r="B393" s="14" t="s">
        <v>780</v>
      </c>
      <c r="C393" s="14">
        <v>1</v>
      </c>
      <c r="D393" s="14">
        <v>0</v>
      </c>
      <c r="E393" s="17">
        <v>4849867</v>
      </c>
      <c r="F393" s="17">
        <v>0</v>
      </c>
      <c r="G393" s="17">
        <v>426016</v>
      </c>
      <c r="H393" s="17">
        <v>0</v>
      </c>
      <c r="I393" s="17">
        <v>1323135</v>
      </c>
      <c r="J393" s="17">
        <v>274954</v>
      </c>
      <c r="K393" s="17">
        <v>0</v>
      </c>
      <c r="L393" s="17">
        <v>0</v>
      </c>
      <c r="M393" s="17">
        <v>0</v>
      </c>
      <c r="N393" s="17">
        <v>0</v>
      </c>
      <c r="O393" s="17">
        <v>0</v>
      </c>
      <c r="P393" s="17">
        <v>620581</v>
      </c>
      <c r="Q393" s="17">
        <v>25159</v>
      </c>
      <c r="R393" s="17">
        <v>80927</v>
      </c>
      <c r="S393" s="17">
        <v>7175</v>
      </c>
      <c r="T393" s="17">
        <v>2994</v>
      </c>
      <c r="U393" s="17">
        <v>44503</v>
      </c>
      <c r="V393" s="17">
        <v>6027</v>
      </c>
      <c r="W393" s="17">
        <v>0</v>
      </c>
      <c r="X393" s="17">
        <v>108000</v>
      </c>
      <c r="Y393" s="17">
        <v>16330</v>
      </c>
      <c r="Z393" s="17">
        <v>0</v>
      </c>
      <c r="AA393" s="17">
        <v>7785668</v>
      </c>
    </row>
    <row r="394" spans="1:27" x14ac:dyDescent="0.3">
      <c r="A394" s="15" t="s">
        <v>781</v>
      </c>
      <c r="B394" s="14" t="s">
        <v>782</v>
      </c>
      <c r="C394" s="14">
        <v>1</v>
      </c>
      <c r="D394" s="14">
        <v>0</v>
      </c>
      <c r="E394" s="17">
        <v>4595699</v>
      </c>
      <c r="F394" s="17">
        <v>0</v>
      </c>
      <c r="G394" s="17">
        <v>281467</v>
      </c>
      <c r="H394" s="17">
        <v>3513</v>
      </c>
      <c r="I394" s="17">
        <v>758984</v>
      </c>
      <c r="J394" s="17">
        <v>583428</v>
      </c>
      <c r="K394" s="17">
        <v>0</v>
      </c>
      <c r="L394" s="17">
        <v>0</v>
      </c>
      <c r="M394" s="17">
        <v>0</v>
      </c>
      <c r="N394" s="17">
        <v>0</v>
      </c>
      <c r="O394" s="17">
        <v>0</v>
      </c>
      <c r="P394" s="17">
        <v>866567</v>
      </c>
      <c r="Q394" s="17">
        <v>188807</v>
      </c>
      <c r="R394" s="17">
        <v>230470</v>
      </c>
      <c r="S394" s="17">
        <v>11055</v>
      </c>
      <c r="T394" s="17">
        <v>4613</v>
      </c>
      <c r="U394" s="17">
        <v>45144</v>
      </c>
      <c r="V394" s="17">
        <v>11019</v>
      </c>
      <c r="W394" s="17">
        <v>0</v>
      </c>
      <c r="X394" s="17">
        <v>176903</v>
      </c>
      <c r="Y394" s="17">
        <v>0</v>
      </c>
      <c r="Z394" s="17">
        <v>0</v>
      </c>
      <c r="AA394" s="17">
        <v>7757669</v>
      </c>
    </row>
    <row r="395" spans="1:27" x14ac:dyDescent="0.3">
      <c r="A395" s="15" t="s">
        <v>783</v>
      </c>
      <c r="B395" s="14" t="s">
        <v>784</v>
      </c>
      <c r="C395" s="14">
        <v>1</v>
      </c>
      <c r="D395" s="14">
        <v>0</v>
      </c>
      <c r="E395" s="17">
        <v>22976785</v>
      </c>
      <c r="F395" s="17">
        <v>0</v>
      </c>
      <c r="G395" s="17">
        <v>256623</v>
      </c>
      <c r="H395" s="17">
        <v>0</v>
      </c>
      <c r="I395" s="17">
        <v>1599154</v>
      </c>
      <c r="J395" s="17">
        <v>1875534</v>
      </c>
      <c r="K395" s="17">
        <v>0</v>
      </c>
      <c r="L395" s="17">
        <v>0</v>
      </c>
      <c r="M395" s="17">
        <v>0</v>
      </c>
      <c r="N395" s="17">
        <v>0</v>
      </c>
      <c r="O395" s="17">
        <v>0</v>
      </c>
      <c r="P395" s="17">
        <v>902124</v>
      </c>
      <c r="Q395" s="17">
        <v>162162</v>
      </c>
      <c r="R395" s="17">
        <v>1066778</v>
      </c>
      <c r="S395" s="17">
        <v>26724</v>
      </c>
      <c r="T395" s="17">
        <v>11150</v>
      </c>
      <c r="U395" s="17">
        <v>105316</v>
      </c>
      <c r="V395" s="17">
        <v>34710</v>
      </c>
      <c r="W395" s="17">
        <v>0</v>
      </c>
      <c r="X395" s="17">
        <v>410717</v>
      </c>
      <c r="Y395" s="17">
        <v>0</v>
      </c>
      <c r="Z395" s="17">
        <v>0</v>
      </c>
      <c r="AA395" s="17">
        <v>29427777</v>
      </c>
    </row>
    <row r="396" spans="1:27" x14ac:dyDescent="0.3">
      <c r="A396" s="15" t="s">
        <v>785</v>
      </c>
      <c r="B396" s="14" t="s">
        <v>786</v>
      </c>
      <c r="C396" s="14">
        <v>0</v>
      </c>
      <c r="D396" s="14">
        <v>0</v>
      </c>
      <c r="E396" s="17">
        <v>8505804</v>
      </c>
      <c r="F396" s="17">
        <v>0</v>
      </c>
      <c r="G396" s="17">
        <v>101659</v>
      </c>
      <c r="H396" s="17">
        <v>0</v>
      </c>
      <c r="I396" s="17">
        <v>1052689</v>
      </c>
      <c r="J396" s="17">
        <v>3120212</v>
      </c>
      <c r="K396" s="17">
        <v>0</v>
      </c>
      <c r="L396" s="17">
        <v>0</v>
      </c>
      <c r="M396" s="17">
        <v>0</v>
      </c>
      <c r="N396" s="17">
        <v>0</v>
      </c>
      <c r="O396" s="17">
        <v>0</v>
      </c>
      <c r="P396" s="17">
        <v>1100478</v>
      </c>
      <c r="Q396" s="17">
        <v>493928</v>
      </c>
      <c r="R396" s="17">
        <v>88927</v>
      </c>
      <c r="S396" s="17">
        <v>10291</v>
      </c>
      <c r="T396" s="17">
        <v>4294</v>
      </c>
      <c r="U396" s="17">
        <v>40833</v>
      </c>
      <c r="V396" s="17">
        <v>13034</v>
      </c>
      <c r="W396" s="17">
        <v>0</v>
      </c>
      <c r="X396" s="17">
        <v>86793</v>
      </c>
      <c r="Y396" s="17">
        <v>0</v>
      </c>
      <c r="Z396" s="17">
        <v>0</v>
      </c>
      <c r="AA396" s="17">
        <v>14618942</v>
      </c>
    </row>
    <row r="397" spans="1:27" x14ac:dyDescent="0.3">
      <c r="A397" s="15" t="s">
        <v>787</v>
      </c>
      <c r="B397" s="14" t="s">
        <v>788</v>
      </c>
      <c r="C397" s="14">
        <v>1</v>
      </c>
      <c r="D397" s="14">
        <v>0</v>
      </c>
      <c r="E397" s="17">
        <v>11600226</v>
      </c>
      <c r="F397" s="17">
        <v>0</v>
      </c>
      <c r="G397" s="17">
        <v>129497</v>
      </c>
      <c r="H397" s="17">
        <v>18046</v>
      </c>
      <c r="I397" s="17">
        <v>1723065</v>
      </c>
      <c r="J397" s="17">
        <v>2913206</v>
      </c>
      <c r="K397" s="17">
        <v>0</v>
      </c>
      <c r="L397" s="17">
        <v>0</v>
      </c>
      <c r="M397" s="17">
        <v>0</v>
      </c>
      <c r="N397" s="17">
        <v>0</v>
      </c>
      <c r="O397" s="17">
        <v>0</v>
      </c>
      <c r="P397" s="17">
        <v>1509337</v>
      </c>
      <c r="Q397" s="17">
        <v>231855</v>
      </c>
      <c r="R397" s="17">
        <v>303443</v>
      </c>
      <c r="S397" s="17">
        <v>14366</v>
      </c>
      <c r="T397" s="17">
        <v>5994</v>
      </c>
      <c r="U397" s="17">
        <v>56211</v>
      </c>
      <c r="V397" s="17">
        <v>19123</v>
      </c>
      <c r="W397" s="17">
        <v>0</v>
      </c>
      <c r="X397" s="17">
        <v>151148</v>
      </c>
      <c r="Y397" s="17">
        <v>0</v>
      </c>
      <c r="Z397" s="17">
        <v>0</v>
      </c>
      <c r="AA397" s="17">
        <v>18675517</v>
      </c>
    </row>
    <row r="398" spans="1:27" x14ac:dyDescent="0.3">
      <c r="A398" s="15" t="s">
        <v>789</v>
      </c>
      <c r="B398" s="14" t="s">
        <v>790</v>
      </c>
      <c r="C398" s="14">
        <v>1</v>
      </c>
      <c r="D398" s="14">
        <v>0</v>
      </c>
      <c r="E398" s="17">
        <v>19095551</v>
      </c>
      <c r="F398" s="17">
        <v>0</v>
      </c>
      <c r="G398" s="17">
        <v>198267</v>
      </c>
      <c r="H398" s="17">
        <v>7802</v>
      </c>
      <c r="I398" s="17">
        <v>2317735</v>
      </c>
      <c r="J398" s="17">
        <v>3924345</v>
      </c>
      <c r="K398" s="17">
        <v>0</v>
      </c>
      <c r="L398" s="17">
        <v>0</v>
      </c>
      <c r="M398" s="17">
        <v>0</v>
      </c>
      <c r="N398" s="17">
        <v>0</v>
      </c>
      <c r="O398" s="17">
        <v>0</v>
      </c>
      <c r="P398" s="17">
        <v>2167664</v>
      </c>
      <c r="Q398" s="17">
        <v>238688</v>
      </c>
      <c r="R398" s="17">
        <v>746382</v>
      </c>
      <c r="S398" s="17">
        <v>20762</v>
      </c>
      <c r="T398" s="17">
        <v>8663</v>
      </c>
      <c r="U398" s="17">
        <v>80443</v>
      </c>
      <c r="V398" s="17">
        <v>27839</v>
      </c>
      <c r="W398" s="17">
        <v>0</v>
      </c>
      <c r="X398" s="17">
        <v>266457</v>
      </c>
      <c r="Y398" s="17">
        <v>0</v>
      </c>
      <c r="Z398" s="17">
        <v>0</v>
      </c>
      <c r="AA398" s="17">
        <v>29100598</v>
      </c>
    </row>
    <row r="399" spans="1:27" x14ac:dyDescent="0.3">
      <c r="A399" s="15" t="s">
        <v>791</v>
      </c>
      <c r="B399" s="14" t="s">
        <v>792</v>
      </c>
      <c r="C399" s="14">
        <v>1</v>
      </c>
      <c r="D399" s="14">
        <v>0</v>
      </c>
      <c r="E399" s="17">
        <v>6998027</v>
      </c>
      <c r="F399" s="17">
        <v>0</v>
      </c>
      <c r="G399" s="17">
        <v>80523</v>
      </c>
      <c r="H399" s="17">
        <v>17414</v>
      </c>
      <c r="I399" s="17">
        <v>898767</v>
      </c>
      <c r="J399" s="17">
        <v>1634051</v>
      </c>
      <c r="K399" s="17">
        <v>0</v>
      </c>
      <c r="L399" s="17">
        <v>0</v>
      </c>
      <c r="M399" s="17">
        <v>0</v>
      </c>
      <c r="N399" s="17">
        <v>0</v>
      </c>
      <c r="O399" s="17">
        <v>0</v>
      </c>
      <c r="P399" s="17">
        <v>651896</v>
      </c>
      <c r="Q399" s="17">
        <v>131009</v>
      </c>
      <c r="R399" s="17">
        <v>60716</v>
      </c>
      <c r="S399" s="17">
        <v>8748</v>
      </c>
      <c r="T399" s="17">
        <v>3650</v>
      </c>
      <c r="U399" s="17">
        <v>33552</v>
      </c>
      <c r="V399" s="17">
        <v>10797</v>
      </c>
      <c r="W399" s="17">
        <v>0</v>
      </c>
      <c r="X399" s="17">
        <v>635410</v>
      </c>
      <c r="Y399" s="17">
        <v>0</v>
      </c>
      <c r="Z399" s="17">
        <v>0</v>
      </c>
      <c r="AA399" s="17">
        <v>11164560</v>
      </c>
    </row>
    <row r="400" spans="1:27" x14ac:dyDescent="0.3">
      <c r="A400" s="15" t="s">
        <v>793</v>
      </c>
      <c r="B400" s="14" t="s">
        <v>794</v>
      </c>
      <c r="C400" s="14">
        <v>1</v>
      </c>
      <c r="D400" s="14">
        <v>0</v>
      </c>
      <c r="E400" s="17">
        <v>17830649</v>
      </c>
      <c r="F400" s="17">
        <v>0</v>
      </c>
      <c r="G400" s="17">
        <v>0</v>
      </c>
      <c r="H400" s="17">
        <v>8078</v>
      </c>
      <c r="I400" s="17">
        <v>2442950</v>
      </c>
      <c r="J400" s="17">
        <v>3253170</v>
      </c>
      <c r="K400" s="17">
        <v>0</v>
      </c>
      <c r="L400" s="17">
        <v>0</v>
      </c>
      <c r="M400" s="17">
        <v>0</v>
      </c>
      <c r="N400" s="17">
        <v>0</v>
      </c>
      <c r="O400" s="17">
        <v>0</v>
      </c>
      <c r="P400" s="17">
        <v>2557711</v>
      </c>
      <c r="Q400" s="17">
        <v>786574</v>
      </c>
      <c r="R400" s="17">
        <v>163058</v>
      </c>
      <c r="S400" s="17">
        <v>15429</v>
      </c>
      <c r="T400" s="17">
        <v>6438</v>
      </c>
      <c r="U400" s="17">
        <v>60580</v>
      </c>
      <c r="V400" s="17">
        <v>19991</v>
      </c>
      <c r="W400" s="17">
        <v>0</v>
      </c>
      <c r="X400" s="17">
        <v>129009</v>
      </c>
      <c r="Y400" s="17">
        <v>0</v>
      </c>
      <c r="Z400" s="17">
        <v>0</v>
      </c>
      <c r="AA400" s="17">
        <v>27273637</v>
      </c>
    </row>
    <row r="401" spans="1:27" x14ac:dyDescent="0.3">
      <c r="A401" s="15" t="s">
        <v>795</v>
      </c>
      <c r="B401" s="14" t="s">
        <v>796</v>
      </c>
      <c r="C401" s="14">
        <v>1</v>
      </c>
      <c r="D401" s="14">
        <v>0</v>
      </c>
      <c r="E401" s="17">
        <v>38606431</v>
      </c>
      <c r="F401" s="17">
        <v>0</v>
      </c>
      <c r="G401" s="17">
        <v>0</v>
      </c>
      <c r="H401" s="17">
        <v>0</v>
      </c>
      <c r="I401" s="17">
        <v>4109913</v>
      </c>
      <c r="J401" s="17">
        <v>3489784</v>
      </c>
      <c r="K401" s="17">
        <v>0</v>
      </c>
      <c r="L401" s="17">
        <v>0</v>
      </c>
      <c r="M401" s="17">
        <v>0</v>
      </c>
      <c r="N401" s="17">
        <v>0</v>
      </c>
      <c r="O401" s="17">
        <v>0</v>
      </c>
      <c r="P401" s="17">
        <v>6526724</v>
      </c>
      <c r="Q401" s="17">
        <v>1632307</v>
      </c>
      <c r="R401" s="17">
        <v>0</v>
      </c>
      <c r="S401" s="17">
        <v>47651</v>
      </c>
      <c r="T401" s="17">
        <v>19881</v>
      </c>
      <c r="U401" s="17">
        <v>187856</v>
      </c>
      <c r="V401" s="17">
        <v>66511</v>
      </c>
      <c r="W401" s="17">
        <v>0</v>
      </c>
      <c r="X401" s="17">
        <v>657280</v>
      </c>
      <c r="Y401" s="17">
        <v>0</v>
      </c>
      <c r="Z401" s="17">
        <v>0</v>
      </c>
      <c r="AA401" s="17">
        <v>55344338</v>
      </c>
    </row>
    <row r="402" spans="1:27" x14ac:dyDescent="0.3">
      <c r="A402" s="15" t="s">
        <v>797</v>
      </c>
      <c r="B402" s="14" t="s">
        <v>798</v>
      </c>
      <c r="C402" s="14">
        <v>1</v>
      </c>
      <c r="D402" s="14">
        <v>0</v>
      </c>
      <c r="E402" s="17">
        <v>17577903</v>
      </c>
      <c r="F402" s="17">
        <v>0</v>
      </c>
      <c r="G402" s="17">
        <v>0</v>
      </c>
      <c r="H402" s="17">
        <v>0</v>
      </c>
      <c r="I402" s="17">
        <v>2100064</v>
      </c>
      <c r="J402" s="17">
        <v>4449299</v>
      </c>
      <c r="K402" s="17">
        <v>0</v>
      </c>
      <c r="L402" s="17">
        <v>0</v>
      </c>
      <c r="M402" s="17">
        <v>0</v>
      </c>
      <c r="N402" s="17">
        <v>0</v>
      </c>
      <c r="O402" s="17">
        <v>0</v>
      </c>
      <c r="P402" s="17">
        <v>2215191</v>
      </c>
      <c r="Q402" s="17">
        <v>277703</v>
      </c>
      <c r="R402" s="17">
        <v>91454</v>
      </c>
      <c r="S402" s="17">
        <v>18081</v>
      </c>
      <c r="T402" s="17">
        <v>7544</v>
      </c>
      <c r="U402" s="17">
        <v>72172</v>
      </c>
      <c r="V402" s="17">
        <v>25295</v>
      </c>
      <c r="W402" s="17">
        <v>0</v>
      </c>
      <c r="X402" s="17">
        <v>243526</v>
      </c>
      <c r="Y402" s="17">
        <v>0</v>
      </c>
      <c r="Z402" s="17">
        <v>0</v>
      </c>
      <c r="AA402" s="17">
        <v>27078232</v>
      </c>
    </row>
    <row r="403" spans="1:27" x14ac:dyDescent="0.3">
      <c r="A403" s="15" t="s">
        <v>799</v>
      </c>
      <c r="B403" s="14" t="s">
        <v>800</v>
      </c>
      <c r="C403" s="14">
        <v>1</v>
      </c>
      <c r="D403" s="14">
        <v>0</v>
      </c>
      <c r="E403" s="17">
        <v>34538703</v>
      </c>
      <c r="F403" s="17">
        <v>0</v>
      </c>
      <c r="G403" s="17">
        <v>0</v>
      </c>
      <c r="H403" s="17">
        <v>0</v>
      </c>
      <c r="I403" s="17">
        <v>6756416</v>
      </c>
      <c r="J403" s="17">
        <v>2308702</v>
      </c>
      <c r="K403" s="17">
        <v>0</v>
      </c>
      <c r="L403" s="17">
        <v>0</v>
      </c>
      <c r="M403" s="17">
        <v>0</v>
      </c>
      <c r="N403" s="17">
        <v>0</v>
      </c>
      <c r="O403" s="17">
        <v>0</v>
      </c>
      <c r="P403" s="17">
        <v>4940008</v>
      </c>
      <c r="Q403" s="17">
        <v>1703165</v>
      </c>
      <c r="R403" s="17">
        <v>172395</v>
      </c>
      <c r="S403" s="17">
        <v>52730</v>
      </c>
      <c r="T403" s="17">
        <v>22000</v>
      </c>
      <c r="U403" s="17">
        <v>211098</v>
      </c>
      <c r="V403" s="17">
        <v>66614</v>
      </c>
      <c r="W403" s="17">
        <v>0</v>
      </c>
      <c r="X403" s="17">
        <v>372526</v>
      </c>
      <c r="Y403" s="17">
        <v>0</v>
      </c>
      <c r="Z403" s="17">
        <v>0</v>
      </c>
      <c r="AA403" s="17">
        <v>51144357</v>
      </c>
    </row>
    <row r="404" spans="1:27" x14ac:dyDescent="0.3">
      <c r="A404" s="15" t="s">
        <v>801</v>
      </c>
      <c r="B404" s="14" t="s">
        <v>802</v>
      </c>
      <c r="C404" s="14">
        <v>1</v>
      </c>
      <c r="D404" s="14">
        <v>0</v>
      </c>
      <c r="E404" s="17">
        <v>22535311</v>
      </c>
      <c r="F404" s="17">
        <v>0</v>
      </c>
      <c r="G404" s="17">
        <v>0</v>
      </c>
      <c r="H404" s="17">
        <v>0</v>
      </c>
      <c r="I404" s="17">
        <v>3703835</v>
      </c>
      <c r="J404" s="17">
        <v>3535646</v>
      </c>
      <c r="K404" s="17">
        <v>0</v>
      </c>
      <c r="L404" s="17">
        <v>0</v>
      </c>
      <c r="M404" s="17">
        <v>0</v>
      </c>
      <c r="N404" s="17">
        <v>0</v>
      </c>
      <c r="O404" s="17">
        <v>0</v>
      </c>
      <c r="P404" s="17">
        <v>3928230</v>
      </c>
      <c r="Q404" s="17">
        <v>908079</v>
      </c>
      <c r="R404" s="17">
        <v>35323</v>
      </c>
      <c r="S404" s="17">
        <v>28043</v>
      </c>
      <c r="T404" s="17">
        <v>11700</v>
      </c>
      <c r="U404" s="17">
        <v>110034</v>
      </c>
      <c r="V404" s="17">
        <v>31394</v>
      </c>
      <c r="W404" s="17">
        <v>0</v>
      </c>
      <c r="X404" s="17">
        <v>338395</v>
      </c>
      <c r="Y404" s="17">
        <v>0</v>
      </c>
      <c r="Z404" s="17">
        <v>0</v>
      </c>
      <c r="AA404" s="17">
        <v>35165990</v>
      </c>
    </row>
    <row r="405" spans="1:27" x14ac:dyDescent="0.3">
      <c r="A405" s="15" t="s">
        <v>803</v>
      </c>
      <c r="B405" s="14" t="s">
        <v>804</v>
      </c>
      <c r="C405" s="14">
        <v>1</v>
      </c>
      <c r="D405" s="14">
        <v>0</v>
      </c>
      <c r="E405" s="17">
        <v>28720639</v>
      </c>
      <c r="F405" s="17">
        <v>0</v>
      </c>
      <c r="G405" s="17">
        <v>0</v>
      </c>
      <c r="H405" s="17">
        <v>34927</v>
      </c>
      <c r="I405" s="17">
        <v>3456207</v>
      </c>
      <c r="J405" s="17">
        <v>4719783</v>
      </c>
      <c r="K405" s="17">
        <v>0</v>
      </c>
      <c r="L405" s="17">
        <v>0</v>
      </c>
      <c r="M405" s="17">
        <v>0</v>
      </c>
      <c r="N405" s="17">
        <v>0</v>
      </c>
      <c r="O405" s="17">
        <v>0</v>
      </c>
      <c r="P405" s="17">
        <v>6044349</v>
      </c>
      <c r="Q405" s="17">
        <v>675255</v>
      </c>
      <c r="R405" s="17">
        <v>130334</v>
      </c>
      <c r="S405" s="17">
        <v>56445</v>
      </c>
      <c r="T405" s="17">
        <v>23550</v>
      </c>
      <c r="U405" s="17">
        <v>218612</v>
      </c>
      <c r="V405" s="17">
        <v>71945</v>
      </c>
      <c r="W405" s="17">
        <v>0</v>
      </c>
      <c r="X405" s="17">
        <v>1080343</v>
      </c>
      <c r="Y405" s="17">
        <v>0</v>
      </c>
      <c r="Z405" s="17">
        <v>0</v>
      </c>
      <c r="AA405" s="17">
        <v>45232389</v>
      </c>
    </row>
    <row r="406" spans="1:27" x14ac:dyDescent="0.3">
      <c r="A406" s="15" t="s">
        <v>805</v>
      </c>
      <c r="B406" s="14" t="s">
        <v>806</v>
      </c>
      <c r="C406" s="14">
        <v>1</v>
      </c>
      <c r="D406" s="14">
        <v>0</v>
      </c>
      <c r="E406" s="17">
        <v>11889672</v>
      </c>
      <c r="F406" s="17">
        <v>0</v>
      </c>
      <c r="G406" s="17">
        <v>0</v>
      </c>
      <c r="H406" s="17">
        <v>10751</v>
      </c>
      <c r="I406" s="17">
        <v>1104999</v>
      </c>
      <c r="J406" s="17">
        <v>2333440</v>
      </c>
      <c r="K406" s="17">
        <v>0</v>
      </c>
      <c r="L406" s="17">
        <v>0</v>
      </c>
      <c r="M406" s="17">
        <v>0</v>
      </c>
      <c r="N406" s="17">
        <v>0</v>
      </c>
      <c r="O406" s="17">
        <v>0</v>
      </c>
      <c r="P406" s="17">
        <v>1927179</v>
      </c>
      <c r="Q406" s="17">
        <v>653820</v>
      </c>
      <c r="R406" s="17">
        <v>0</v>
      </c>
      <c r="S406" s="17">
        <v>13662</v>
      </c>
      <c r="T406" s="17">
        <v>5700</v>
      </c>
      <c r="U406" s="17">
        <v>52658</v>
      </c>
      <c r="V406" s="17">
        <v>17766</v>
      </c>
      <c r="W406" s="17">
        <v>0</v>
      </c>
      <c r="X406" s="17">
        <v>384691</v>
      </c>
      <c r="Y406" s="17">
        <v>0</v>
      </c>
      <c r="Z406" s="17">
        <v>0</v>
      </c>
      <c r="AA406" s="17">
        <v>18394338</v>
      </c>
    </row>
    <row r="407" spans="1:27" x14ac:dyDescent="0.3">
      <c r="A407" s="15" t="s">
        <v>807</v>
      </c>
      <c r="B407" s="14" t="s">
        <v>808</v>
      </c>
      <c r="C407" s="14">
        <v>1</v>
      </c>
      <c r="D407" s="14">
        <v>0</v>
      </c>
      <c r="E407" s="17">
        <v>11958705</v>
      </c>
      <c r="F407" s="17">
        <v>0</v>
      </c>
      <c r="G407" s="17">
        <v>250743</v>
      </c>
      <c r="H407" s="17">
        <v>0</v>
      </c>
      <c r="I407" s="17">
        <v>1700481</v>
      </c>
      <c r="J407" s="17">
        <v>534976</v>
      </c>
      <c r="K407" s="17">
        <v>0</v>
      </c>
      <c r="L407" s="17">
        <v>0</v>
      </c>
      <c r="M407" s="17">
        <v>0</v>
      </c>
      <c r="N407" s="17">
        <v>0</v>
      </c>
      <c r="O407" s="17">
        <v>0</v>
      </c>
      <c r="P407" s="17">
        <v>1252734</v>
      </c>
      <c r="Q407" s="17">
        <v>109027</v>
      </c>
      <c r="R407" s="17">
        <v>26184</v>
      </c>
      <c r="S407" s="17">
        <v>11535</v>
      </c>
      <c r="T407" s="17">
        <v>4813</v>
      </c>
      <c r="U407" s="17">
        <v>44154</v>
      </c>
      <c r="V407" s="17">
        <v>12485</v>
      </c>
      <c r="W407" s="17">
        <v>0</v>
      </c>
      <c r="X407" s="17">
        <v>155357</v>
      </c>
      <c r="Y407" s="17">
        <v>0</v>
      </c>
      <c r="Z407" s="17">
        <v>0</v>
      </c>
      <c r="AA407" s="17">
        <v>16061194</v>
      </c>
    </row>
    <row r="408" spans="1:27" x14ac:dyDescent="0.3">
      <c r="A408" s="15" t="s">
        <v>809</v>
      </c>
      <c r="B408" s="14" t="s">
        <v>810</v>
      </c>
      <c r="C408" s="14">
        <v>1</v>
      </c>
      <c r="D408" s="14">
        <v>0</v>
      </c>
      <c r="E408" s="17">
        <v>19677709</v>
      </c>
      <c r="F408" s="17">
        <v>0</v>
      </c>
      <c r="G408" s="17">
        <v>0</v>
      </c>
      <c r="H408" s="17">
        <v>51617</v>
      </c>
      <c r="I408" s="17">
        <v>2429626</v>
      </c>
      <c r="J408" s="17">
        <v>4876096</v>
      </c>
      <c r="K408" s="17">
        <v>0</v>
      </c>
      <c r="L408" s="17">
        <v>0</v>
      </c>
      <c r="M408" s="17">
        <v>0</v>
      </c>
      <c r="N408" s="17">
        <v>0</v>
      </c>
      <c r="O408" s="17">
        <v>0</v>
      </c>
      <c r="P408" s="17">
        <v>2651758</v>
      </c>
      <c r="Q408" s="17">
        <v>378828</v>
      </c>
      <c r="R408" s="17">
        <v>0</v>
      </c>
      <c r="S408" s="17">
        <v>25002</v>
      </c>
      <c r="T408" s="17">
        <v>10431</v>
      </c>
      <c r="U408" s="17">
        <v>99957</v>
      </c>
      <c r="V408" s="17">
        <v>31948</v>
      </c>
      <c r="W408" s="17">
        <v>0</v>
      </c>
      <c r="X408" s="17">
        <v>224979</v>
      </c>
      <c r="Y408" s="17">
        <v>22892</v>
      </c>
      <c r="Z408" s="17">
        <v>0</v>
      </c>
      <c r="AA408" s="17">
        <v>30480843</v>
      </c>
    </row>
    <row r="409" spans="1:27" x14ac:dyDescent="0.3">
      <c r="A409" s="15" t="s">
        <v>811</v>
      </c>
      <c r="B409" s="14" t="s">
        <v>812</v>
      </c>
      <c r="C409" s="14">
        <v>1</v>
      </c>
      <c r="D409" s="14">
        <v>0</v>
      </c>
      <c r="E409" s="17">
        <v>5033879</v>
      </c>
      <c r="F409" s="17">
        <v>0</v>
      </c>
      <c r="G409" s="17">
        <v>0</v>
      </c>
      <c r="H409" s="17">
        <v>0</v>
      </c>
      <c r="I409" s="17">
        <v>761567</v>
      </c>
      <c r="J409" s="17">
        <v>1011637</v>
      </c>
      <c r="K409" s="17">
        <v>97195</v>
      </c>
      <c r="L409" s="17">
        <v>0</v>
      </c>
      <c r="M409" s="17">
        <v>0</v>
      </c>
      <c r="N409" s="17">
        <v>0</v>
      </c>
      <c r="O409" s="17">
        <v>0</v>
      </c>
      <c r="P409" s="17">
        <v>670690</v>
      </c>
      <c r="Q409" s="17">
        <v>53289</v>
      </c>
      <c r="R409" s="17">
        <v>0</v>
      </c>
      <c r="S409" s="17">
        <v>4869</v>
      </c>
      <c r="T409" s="17">
        <v>2031</v>
      </c>
      <c r="U409" s="17">
        <v>20096</v>
      </c>
      <c r="V409" s="17">
        <v>5506</v>
      </c>
      <c r="W409" s="17">
        <v>0</v>
      </c>
      <c r="X409" s="17">
        <v>201940</v>
      </c>
      <c r="Y409" s="17">
        <v>0</v>
      </c>
      <c r="Z409" s="17">
        <v>0</v>
      </c>
      <c r="AA409" s="17">
        <v>7862699</v>
      </c>
    </row>
    <row r="410" spans="1:27" x14ac:dyDescent="0.3">
      <c r="A410" s="15" t="s">
        <v>813</v>
      </c>
      <c r="B410" s="14" t="s">
        <v>814</v>
      </c>
      <c r="C410" s="14">
        <v>1</v>
      </c>
      <c r="D410" s="14">
        <v>0</v>
      </c>
      <c r="E410" s="17">
        <v>5557863</v>
      </c>
      <c r="F410" s="17">
        <v>0</v>
      </c>
      <c r="G410" s="17">
        <v>0</v>
      </c>
      <c r="H410" s="17">
        <v>0</v>
      </c>
      <c r="I410" s="17">
        <v>563298</v>
      </c>
      <c r="J410" s="17">
        <v>567006</v>
      </c>
      <c r="K410" s="17">
        <v>0</v>
      </c>
      <c r="L410" s="17">
        <v>0</v>
      </c>
      <c r="M410" s="17">
        <v>0</v>
      </c>
      <c r="N410" s="17">
        <v>0</v>
      </c>
      <c r="O410" s="17">
        <v>0</v>
      </c>
      <c r="P410" s="17">
        <v>698932</v>
      </c>
      <c r="Q410" s="17">
        <v>12024</v>
      </c>
      <c r="R410" s="17">
        <v>124717</v>
      </c>
      <c r="S410" s="17">
        <v>5363</v>
      </c>
      <c r="T410" s="17">
        <v>2238</v>
      </c>
      <c r="U410" s="17">
        <v>20155</v>
      </c>
      <c r="V410" s="17">
        <v>5891</v>
      </c>
      <c r="W410" s="17">
        <v>0</v>
      </c>
      <c r="X410" s="17">
        <v>66750</v>
      </c>
      <c r="Y410" s="17">
        <v>0</v>
      </c>
      <c r="Z410" s="17">
        <v>0</v>
      </c>
      <c r="AA410" s="17">
        <v>7624237</v>
      </c>
    </row>
    <row r="411" spans="1:27" x14ac:dyDescent="0.3">
      <c r="A411" s="15" t="s">
        <v>815</v>
      </c>
      <c r="B411" s="14" t="s">
        <v>816</v>
      </c>
      <c r="C411" s="14">
        <v>1</v>
      </c>
      <c r="D411" s="14">
        <v>0</v>
      </c>
      <c r="E411" s="17">
        <v>4494717</v>
      </c>
      <c r="F411" s="17">
        <v>0</v>
      </c>
      <c r="G411" s="17">
        <v>0</v>
      </c>
      <c r="H411" s="17">
        <v>0</v>
      </c>
      <c r="I411" s="17">
        <v>652311</v>
      </c>
      <c r="J411" s="17">
        <v>1412247</v>
      </c>
      <c r="K411" s="17">
        <v>0</v>
      </c>
      <c r="L411" s="17">
        <v>0</v>
      </c>
      <c r="M411" s="17">
        <v>0</v>
      </c>
      <c r="N411" s="17">
        <v>0</v>
      </c>
      <c r="O411" s="17">
        <v>0</v>
      </c>
      <c r="P411" s="17">
        <v>505199</v>
      </c>
      <c r="Q411" s="17">
        <v>79673</v>
      </c>
      <c r="R411" s="17">
        <v>96430</v>
      </c>
      <c r="S411" s="17">
        <v>4689</v>
      </c>
      <c r="T411" s="17">
        <v>1956</v>
      </c>
      <c r="U411" s="17">
        <v>18349</v>
      </c>
      <c r="V411" s="17">
        <v>5461</v>
      </c>
      <c r="W411" s="17">
        <v>0</v>
      </c>
      <c r="X411" s="17">
        <v>183500</v>
      </c>
      <c r="Y411" s="17">
        <v>0</v>
      </c>
      <c r="Z411" s="17">
        <v>0</v>
      </c>
      <c r="AA411" s="17">
        <v>7454532</v>
      </c>
    </row>
    <row r="412" spans="1:27" x14ac:dyDescent="0.3">
      <c r="A412" s="15" t="s">
        <v>817</v>
      </c>
      <c r="B412" s="14" t="s">
        <v>818</v>
      </c>
      <c r="C412" s="14">
        <v>1</v>
      </c>
      <c r="D412" s="14">
        <v>0</v>
      </c>
      <c r="E412" s="17">
        <v>3681477</v>
      </c>
      <c r="F412" s="17">
        <v>0</v>
      </c>
      <c r="G412" s="17">
        <v>0</v>
      </c>
      <c r="H412" s="17">
        <v>0</v>
      </c>
      <c r="I412" s="17">
        <v>572718</v>
      </c>
      <c r="J412" s="17">
        <v>709208</v>
      </c>
      <c r="K412" s="17">
        <v>0</v>
      </c>
      <c r="L412" s="17">
        <v>0</v>
      </c>
      <c r="M412" s="17">
        <v>0</v>
      </c>
      <c r="N412" s="17">
        <v>0</v>
      </c>
      <c r="O412" s="17">
        <v>0</v>
      </c>
      <c r="P412" s="17">
        <v>619541</v>
      </c>
      <c r="Q412" s="17">
        <v>20005</v>
      </c>
      <c r="R412" s="17">
        <v>235259</v>
      </c>
      <c r="S412" s="17">
        <v>4329</v>
      </c>
      <c r="T412" s="17">
        <v>1806</v>
      </c>
      <c r="U412" s="17">
        <v>17242</v>
      </c>
      <c r="V412" s="17">
        <v>4762</v>
      </c>
      <c r="W412" s="17">
        <v>0</v>
      </c>
      <c r="X412" s="17">
        <v>65489</v>
      </c>
      <c r="Y412" s="17">
        <v>2008</v>
      </c>
      <c r="Z412" s="17">
        <v>0</v>
      </c>
      <c r="AA412" s="17">
        <v>5933844</v>
      </c>
    </row>
    <row r="413" spans="1:27" x14ac:dyDescent="0.3">
      <c r="A413" s="15" t="s">
        <v>819</v>
      </c>
      <c r="B413" s="14" t="s">
        <v>820</v>
      </c>
      <c r="C413" s="14">
        <v>1</v>
      </c>
      <c r="D413" s="14">
        <v>0</v>
      </c>
      <c r="E413" s="17">
        <v>4432624</v>
      </c>
      <c r="F413" s="17">
        <v>0</v>
      </c>
      <c r="G413" s="17">
        <v>0</v>
      </c>
      <c r="H413" s="17">
        <v>0</v>
      </c>
      <c r="I413" s="17">
        <v>493095</v>
      </c>
      <c r="J413" s="17">
        <v>205470</v>
      </c>
      <c r="K413" s="17">
        <v>0</v>
      </c>
      <c r="L413" s="17">
        <v>0</v>
      </c>
      <c r="M413" s="17">
        <v>0</v>
      </c>
      <c r="N413" s="17">
        <v>0</v>
      </c>
      <c r="O413" s="17">
        <v>0</v>
      </c>
      <c r="P413" s="17">
        <v>501383</v>
      </c>
      <c r="Q413" s="17">
        <v>5237</v>
      </c>
      <c r="R413" s="17">
        <v>0</v>
      </c>
      <c r="S413" s="17">
        <v>5438</v>
      </c>
      <c r="T413" s="17">
        <v>2269</v>
      </c>
      <c r="U413" s="17">
        <v>20854</v>
      </c>
      <c r="V413" s="17">
        <v>5235</v>
      </c>
      <c r="W413" s="17">
        <v>0</v>
      </c>
      <c r="X413" s="17">
        <v>59175</v>
      </c>
      <c r="Y413" s="17">
        <v>0</v>
      </c>
      <c r="Z413" s="17">
        <v>0</v>
      </c>
      <c r="AA413" s="17">
        <v>5730780</v>
      </c>
    </row>
    <row r="414" spans="1:27" x14ac:dyDescent="0.3">
      <c r="A414" s="15" t="s">
        <v>821</v>
      </c>
      <c r="B414" s="14" t="s">
        <v>822</v>
      </c>
      <c r="C414" s="14">
        <v>1</v>
      </c>
      <c r="D414" s="14">
        <v>0</v>
      </c>
      <c r="E414" s="17">
        <v>4882210</v>
      </c>
      <c r="F414" s="17">
        <v>0</v>
      </c>
      <c r="G414" s="17">
        <v>0</v>
      </c>
      <c r="H414" s="17">
        <v>10747</v>
      </c>
      <c r="I414" s="17">
        <v>650112</v>
      </c>
      <c r="J414" s="17">
        <v>432096</v>
      </c>
      <c r="K414" s="17">
        <v>0</v>
      </c>
      <c r="L414" s="17">
        <v>0</v>
      </c>
      <c r="M414" s="17">
        <v>0</v>
      </c>
      <c r="N414" s="17">
        <v>0</v>
      </c>
      <c r="O414" s="17">
        <v>0</v>
      </c>
      <c r="P414" s="17">
        <v>622063</v>
      </c>
      <c r="Q414" s="17">
        <v>26517</v>
      </c>
      <c r="R414" s="17">
        <v>128624</v>
      </c>
      <c r="S414" s="17">
        <v>4644</v>
      </c>
      <c r="T414" s="17">
        <v>1938</v>
      </c>
      <c r="U414" s="17">
        <v>17708</v>
      </c>
      <c r="V414" s="17">
        <v>5206</v>
      </c>
      <c r="W414" s="17">
        <v>0</v>
      </c>
      <c r="X414" s="17">
        <v>90166</v>
      </c>
      <c r="Y414" s="17">
        <v>0</v>
      </c>
      <c r="Z414" s="17">
        <v>0</v>
      </c>
      <c r="AA414" s="17">
        <v>6872031</v>
      </c>
    </row>
    <row r="415" spans="1:27" x14ac:dyDescent="0.3">
      <c r="A415" s="15" t="s">
        <v>823</v>
      </c>
      <c r="B415" s="14" t="s">
        <v>824</v>
      </c>
      <c r="C415" s="14">
        <v>1</v>
      </c>
      <c r="D415" s="14">
        <v>0</v>
      </c>
      <c r="E415" s="17">
        <v>11830063</v>
      </c>
      <c r="F415" s="17">
        <v>0</v>
      </c>
      <c r="G415" s="17">
        <v>0</v>
      </c>
      <c r="H415" s="17">
        <v>1572</v>
      </c>
      <c r="I415" s="17">
        <v>1108114</v>
      </c>
      <c r="J415" s="17">
        <v>2753874</v>
      </c>
      <c r="K415" s="17">
        <v>0</v>
      </c>
      <c r="L415" s="17">
        <v>0</v>
      </c>
      <c r="M415" s="17">
        <v>0</v>
      </c>
      <c r="N415" s="17">
        <v>0</v>
      </c>
      <c r="O415" s="17">
        <v>0</v>
      </c>
      <c r="P415" s="17">
        <v>1748561</v>
      </c>
      <c r="Q415" s="17">
        <v>140579</v>
      </c>
      <c r="R415" s="17">
        <v>628847</v>
      </c>
      <c r="S415" s="17">
        <v>24807</v>
      </c>
      <c r="T415" s="17">
        <v>10350</v>
      </c>
      <c r="U415" s="17">
        <v>99549</v>
      </c>
      <c r="V415" s="17">
        <v>27091</v>
      </c>
      <c r="W415" s="17">
        <v>0</v>
      </c>
      <c r="X415" s="17">
        <v>275283</v>
      </c>
      <c r="Y415" s="17">
        <v>0</v>
      </c>
      <c r="Z415" s="17">
        <v>0</v>
      </c>
      <c r="AA415" s="17">
        <v>18648690</v>
      </c>
    </row>
    <row r="416" spans="1:27" x14ac:dyDescent="0.3">
      <c r="A416" s="15" t="s">
        <v>825</v>
      </c>
      <c r="B416" s="14" t="s">
        <v>826</v>
      </c>
      <c r="C416" s="14">
        <v>1</v>
      </c>
      <c r="D416" s="14">
        <v>0</v>
      </c>
      <c r="E416" s="17">
        <v>10232955</v>
      </c>
      <c r="F416" s="17">
        <v>0</v>
      </c>
      <c r="G416" s="17">
        <v>0</v>
      </c>
      <c r="H416" s="17">
        <v>0</v>
      </c>
      <c r="I416" s="17">
        <v>1380183</v>
      </c>
      <c r="J416" s="17">
        <v>1987961</v>
      </c>
      <c r="K416" s="17">
        <v>0</v>
      </c>
      <c r="L416" s="17">
        <v>0</v>
      </c>
      <c r="M416" s="17">
        <v>0</v>
      </c>
      <c r="N416" s="17">
        <v>0</v>
      </c>
      <c r="O416" s="17">
        <v>0</v>
      </c>
      <c r="P416" s="17">
        <v>1715255</v>
      </c>
      <c r="Q416" s="17">
        <v>64674</v>
      </c>
      <c r="R416" s="17">
        <v>96604</v>
      </c>
      <c r="S416" s="17">
        <v>13617</v>
      </c>
      <c r="T416" s="17">
        <v>5681</v>
      </c>
      <c r="U416" s="17">
        <v>47823</v>
      </c>
      <c r="V416" s="17">
        <v>16894</v>
      </c>
      <c r="W416" s="17">
        <v>0</v>
      </c>
      <c r="X416" s="17">
        <v>187200</v>
      </c>
      <c r="Y416" s="17">
        <v>0</v>
      </c>
      <c r="Z416" s="17">
        <v>0</v>
      </c>
      <c r="AA416" s="17">
        <v>15748847</v>
      </c>
    </row>
    <row r="417" spans="1:27" x14ac:dyDescent="0.3">
      <c r="A417" s="15" t="s">
        <v>827</v>
      </c>
      <c r="B417" s="14" t="s">
        <v>828</v>
      </c>
      <c r="C417" s="14">
        <v>1</v>
      </c>
      <c r="D417" s="14">
        <v>0</v>
      </c>
      <c r="E417" s="17">
        <v>4636060</v>
      </c>
      <c r="F417" s="17">
        <v>0</v>
      </c>
      <c r="G417" s="17">
        <v>0</v>
      </c>
      <c r="H417" s="17">
        <v>0</v>
      </c>
      <c r="I417" s="17">
        <v>402887</v>
      </c>
      <c r="J417" s="17">
        <v>845780</v>
      </c>
      <c r="K417" s="17">
        <v>0</v>
      </c>
      <c r="L417" s="17">
        <v>0</v>
      </c>
      <c r="M417" s="17">
        <v>0</v>
      </c>
      <c r="N417" s="17">
        <v>0</v>
      </c>
      <c r="O417" s="17">
        <v>0</v>
      </c>
      <c r="P417" s="17">
        <v>534479</v>
      </c>
      <c r="Q417" s="17">
        <v>27236</v>
      </c>
      <c r="R417" s="17">
        <v>167097</v>
      </c>
      <c r="S417" s="17">
        <v>12239</v>
      </c>
      <c r="T417" s="17">
        <v>5106</v>
      </c>
      <c r="U417" s="17">
        <v>46658</v>
      </c>
      <c r="V417" s="17">
        <v>6149</v>
      </c>
      <c r="W417" s="17">
        <v>0</v>
      </c>
      <c r="X417" s="17">
        <v>108000</v>
      </c>
      <c r="Y417" s="17">
        <v>7620</v>
      </c>
      <c r="Z417" s="17">
        <v>0</v>
      </c>
      <c r="AA417" s="17">
        <v>6799311</v>
      </c>
    </row>
    <row r="418" spans="1:27" x14ac:dyDescent="0.3">
      <c r="A418" s="15" t="s">
        <v>829</v>
      </c>
      <c r="B418" s="14" t="s">
        <v>830</v>
      </c>
      <c r="C418" s="14">
        <v>1</v>
      </c>
      <c r="D418" s="14">
        <v>0</v>
      </c>
      <c r="E418" s="17">
        <v>5481927</v>
      </c>
      <c r="F418" s="17">
        <v>0</v>
      </c>
      <c r="G418" s="17">
        <v>0</v>
      </c>
      <c r="H418" s="17">
        <v>0</v>
      </c>
      <c r="I418" s="17">
        <v>547972</v>
      </c>
      <c r="J418" s="17">
        <v>674756</v>
      </c>
      <c r="K418" s="17">
        <v>0</v>
      </c>
      <c r="L418" s="17">
        <v>0</v>
      </c>
      <c r="M418" s="17">
        <v>0</v>
      </c>
      <c r="N418" s="17">
        <v>0</v>
      </c>
      <c r="O418" s="17">
        <v>0</v>
      </c>
      <c r="P418" s="17">
        <v>660346</v>
      </c>
      <c r="Q418" s="17">
        <v>294</v>
      </c>
      <c r="R418" s="17">
        <v>0</v>
      </c>
      <c r="S418" s="17">
        <v>6172</v>
      </c>
      <c r="T418" s="17">
        <v>2575</v>
      </c>
      <c r="U418" s="17">
        <v>23533</v>
      </c>
      <c r="V418" s="17">
        <v>5822</v>
      </c>
      <c r="W418" s="17">
        <v>0</v>
      </c>
      <c r="X418" s="17">
        <v>78810</v>
      </c>
      <c r="Y418" s="17">
        <v>0</v>
      </c>
      <c r="Z418" s="17">
        <v>0</v>
      </c>
      <c r="AA418" s="17">
        <v>7482207</v>
      </c>
    </row>
    <row r="419" spans="1:27" x14ac:dyDescent="0.3">
      <c r="A419" s="15" t="s">
        <v>831</v>
      </c>
      <c r="B419" s="14" t="s">
        <v>832</v>
      </c>
      <c r="C419" s="14">
        <v>1</v>
      </c>
      <c r="D419" s="14">
        <v>0</v>
      </c>
      <c r="E419" s="17">
        <v>5639632</v>
      </c>
      <c r="F419" s="17">
        <v>0</v>
      </c>
      <c r="G419" s="17">
        <v>148902</v>
      </c>
      <c r="H419" s="17">
        <v>0</v>
      </c>
      <c r="I419" s="17">
        <v>677206</v>
      </c>
      <c r="J419" s="17">
        <v>694644</v>
      </c>
      <c r="K419" s="17">
        <v>120395</v>
      </c>
      <c r="L419" s="17">
        <v>0</v>
      </c>
      <c r="M419" s="17">
        <v>0</v>
      </c>
      <c r="N419" s="17">
        <v>0</v>
      </c>
      <c r="O419" s="17">
        <v>0</v>
      </c>
      <c r="P419" s="17">
        <v>408341</v>
      </c>
      <c r="Q419" s="17">
        <v>12413</v>
      </c>
      <c r="R419" s="17">
        <v>257963</v>
      </c>
      <c r="S419" s="17">
        <v>6352</v>
      </c>
      <c r="T419" s="17">
        <v>2650</v>
      </c>
      <c r="U419" s="17">
        <v>25106</v>
      </c>
      <c r="V419" s="17">
        <v>4945</v>
      </c>
      <c r="W419" s="17">
        <v>0</v>
      </c>
      <c r="X419" s="17">
        <v>71973</v>
      </c>
      <c r="Y419" s="17">
        <v>0</v>
      </c>
      <c r="Z419" s="17">
        <v>0</v>
      </c>
      <c r="AA419" s="17">
        <v>8070522</v>
      </c>
    </row>
    <row r="420" spans="1:27" x14ac:dyDescent="0.3">
      <c r="A420" s="15" t="s">
        <v>833</v>
      </c>
      <c r="B420" s="14" t="s">
        <v>834</v>
      </c>
      <c r="C420" s="14">
        <v>1</v>
      </c>
      <c r="D420" s="14">
        <v>0</v>
      </c>
      <c r="E420" s="17">
        <v>4104125</v>
      </c>
      <c r="F420" s="17">
        <v>0</v>
      </c>
      <c r="G420" s="17">
        <v>0</v>
      </c>
      <c r="H420" s="17">
        <v>0</v>
      </c>
      <c r="I420" s="17">
        <v>705460</v>
      </c>
      <c r="J420" s="17">
        <v>2091367</v>
      </c>
      <c r="K420" s="17">
        <v>0</v>
      </c>
      <c r="L420" s="17">
        <v>0</v>
      </c>
      <c r="M420" s="17">
        <v>0</v>
      </c>
      <c r="N420" s="17">
        <v>0</v>
      </c>
      <c r="O420" s="17">
        <v>0</v>
      </c>
      <c r="P420" s="17">
        <v>634234</v>
      </c>
      <c r="Q420" s="17">
        <v>41227</v>
      </c>
      <c r="R420" s="17">
        <v>35141</v>
      </c>
      <c r="S420" s="17">
        <v>4973</v>
      </c>
      <c r="T420" s="17">
        <v>2075</v>
      </c>
      <c r="U420" s="17">
        <v>19048</v>
      </c>
      <c r="V420" s="17">
        <v>5519</v>
      </c>
      <c r="W420" s="17">
        <v>0</v>
      </c>
      <c r="X420" s="17">
        <v>76781</v>
      </c>
      <c r="Y420" s="17">
        <v>0</v>
      </c>
      <c r="Z420" s="17">
        <v>0</v>
      </c>
      <c r="AA420" s="17">
        <v>7719950</v>
      </c>
    </row>
    <row r="421" spans="1:27" x14ac:dyDescent="0.3">
      <c r="A421" s="15" t="s">
        <v>835</v>
      </c>
      <c r="B421" s="14" t="s">
        <v>836</v>
      </c>
      <c r="C421" s="14">
        <v>1</v>
      </c>
      <c r="D421" s="14">
        <v>0</v>
      </c>
      <c r="E421" s="17">
        <v>21473025</v>
      </c>
      <c r="F421" s="17">
        <v>0</v>
      </c>
      <c r="G421" s="17">
        <v>1391526</v>
      </c>
      <c r="H421" s="17">
        <v>23926</v>
      </c>
      <c r="I421" s="17">
        <v>4610475</v>
      </c>
      <c r="J421" s="17">
        <v>973213</v>
      </c>
      <c r="K421" s="17">
        <v>0</v>
      </c>
      <c r="L421" s="17">
        <v>0</v>
      </c>
      <c r="M421" s="17">
        <v>0</v>
      </c>
      <c r="N421" s="17">
        <v>0</v>
      </c>
      <c r="O421" s="17">
        <v>0</v>
      </c>
      <c r="P421" s="17">
        <v>2835929</v>
      </c>
      <c r="Q421" s="17">
        <v>1133828</v>
      </c>
      <c r="R421" s="17">
        <v>502562</v>
      </c>
      <c r="S421" s="17">
        <v>58737</v>
      </c>
      <c r="T421" s="17">
        <v>24506</v>
      </c>
      <c r="U421" s="17">
        <v>234864</v>
      </c>
      <c r="V421" s="17">
        <v>51240</v>
      </c>
      <c r="W421" s="17">
        <v>0</v>
      </c>
      <c r="X421" s="17">
        <v>367200</v>
      </c>
      <c r="Y421" s="17">
        <v>125398</v>
      </c>
      <c r="Z421" s="17">
        <v>0</v>
      </c>
      <c r="AA421" s="17">
        <v>33806429</v>
      </c>
    </row>
    <row r="422" spans="1:27" x14ac:dyDescent="0.3">
      <c r="A422" s="15" t="s">
        <v>837</v>
      </c>
      <c r="B422" s="14" t="s">
        <v>838</v>
      </c>
      <c r="C422" s="14">
        <v>1</v>
      </c>
      <c r="D422" s="14">
        <v>0</v>
      </c>
      <c r="E422" s="17">
        <v>21477143</v>
      </c>
      <c r="F422" s="17">
        <v>0</v>
      </c>
      <c r="G422" s="17">
        <v>1733245</v>
      </c>
      <c r="H422" s="17">
        <v>46713</v>
      </c>
      <c r="I422" s="17">
        <v>4385867</v>
      </c>
      <c r="J422" s="17">
        <v>1876150</v>
      </c>
      <c r="K422" s="17">
        <v>0</v>
      </c>
      <c r="L422" s="17">
        <v>0</v>
      </c>
      <c r="M422" s="17">
        <v>0</v>
      </c>
      <c r="N422" s="17">
        <v>0</v>
      </c>
      <c r="O422" s="17">
        <v>0</v>
      </c>
      <c r="P422" s="17">
        <v>1826514</v>
      </c>
      <c r="Q422" s="17">
        <v>685923</v>
      </c>
      <c r="R422" s="17">
        <v>503089</v>
      </c>
      <c r="S422" s="17">
        <v>59890</v>
      </c>
      <c r="T422" s="17">
        <v>24988</v>
      </c>
      <c r="U422" s="17">
        <v>237311</v>
      </c>
      <c r="V422" s="17">
        <v>53794</v>
      </c>
      <c r="W422" s="17">
        <v>0</v>
      </c>
      <c r="X422" s="17">
        <v>415800</v>
      </c>
      <c r="Y422" s="17">
        <v>96582</v>
      </c>
      <c r="Z422" s="17">
        <v>0</v>
      </c>
      <c r="AA422" s="17">
        <v>33423009</v>
      </c>
    </row>
    <row r="423" spans="1:27" x14ac:dyDescent="0.3">
      <c r="A423" s="15" t="s">
        <v>839</v>
      </c>
      <c r="B423" s="14" t="s">
        <v>840</v>
      </c>
      <c r="C423" s="14">
        <v>1</v>
      </c>
      <c r="D423" s="14">
        <v>0</v>
      </c>
      <c r="E423" s="17">
        <v>2096826</v>
      </c>
      <c r="F423" s="17">
        <v>0</v>
      </c>
      <c r="G423" s="17">
        <v>194828</v>
      </c>
      <c r="H423" s="17">
        <v>0</v>
      </c>
      <c r="I423" s="17">
        <v>430868</v>
      </c>
      <c r="J423" s="17">
        <v>356700</v>
      </c>
      <c r="K423" s="17">
        <v>0</v>
      </c>
      <c r="L423" s="17">
        <v>0</v>
      </c>
      <c r="M423" s="17">
        <v>0</v>
      </c>
      <c r="N423" s="17">
        <v>0</v>
      </c>
      <c r="O423" s="17">
        <v>0</v>
      </c>
      <c r="P423" s="17">
        <v>315787</v>
      </c>
      <c r="Q423" s="17">
        <v>35202</v>
      </c>
      <c r="R423" s="17">
        <v>35739</v>
      </c>
      <c r="S423" s="17">
        <v>13557</v>
      </c>
      <c r="T423" s="17">
        <v>5656</v>
      </c>
      <c r="U423" s="17">
        <v>47183</v>
      </c>
      <c r="V423" s="17">
        <v>5147</v>
      </c>
      <c r="W423" s="17">
        <v>0</v>
      </c>
      <c r="X423" s="17">
        <v>113400</v>
      </c>
      <c r="Y423" s="17">
        <v>0</v>
      </c>
      <c r="Z423" s="17">
        <v>0</v>
      </c>
      <c r="AA423" s="17">
        <v>3650893</v>
      </c>
    </row>
    <row r="424" spans="1:27" x14ac:dyDescent="0.3">
      <c r="A424" s="15" t="s">
        <v>841</v>
      </c>
      <c r="B424" s="14" t="s">
        <v>842</v>
      </c>
      <c r="C424" s="14">
        <v>1</v>
      </c>
      <c r="D424" s="14">
        <v>0</v>
      </c>
      <c r="E424" s="17">
        <v>574828</v>
      </c>
      <c r="F424" s="17">
        <v>0</v>
      </c>
      <c r="G424" s="17">
        <v>120225</v>
      </c>
      <c r="H424" s="17">
        <v>0</v>
      </c>
      <c r="I424" s="17">
        <v>57402</v>
      </c>
      <c r="J424" s="17">
        <v>10367</v>
      </c>
      <c r="K424" s="17">
        <v>0</v>
      </c>
      <c r="L424" s="17">
        <v>0</v>
      </c>
      <c r="M424" s="17">
        <v>0</v>
      </c>
      <c r="N424" s="17">
        <v>0</v>
      </c>
      <c r="O424" s="17">
        <v>0</v>
      </c>
      <c r="P424" s="17">
        <v>95324</v>
      </c>
      <c r="Q424" s="17">
        <v>15338</v>
      </c>
      <c r="R424" s="17">
        <v>18595</v>
      </c>
      <c r="S424" s="17">
        <v>3326</v>
      </c>
      <c r="T424" s="17">
        <v>1388</v>
      </c>
      <c r="U424" s="17">
        <v>20970</v>
      </c>
      <c r="V424" s="17">
        <v>0</v>
      </c>
      <c r="W424" s="17">
        <v>0</v>
      </c>
      <c r="X424" s="17">
        <v>0</v>
      </c>
      <c r="Y424" s="17">
        <v>0</v>
      </c>
      <c r="Z424" s="17">
        <v>0</v>
      </c>
      <c r="AA424" s="17">
        <v>917763</v>
      </c>
    </row>
    <row r="425" spans="1:27" x14ac:dyDescent="0.3">
      <c r="A425" s="15" t="s">
        <v>843</v>
      </c>
      <c r="B425" s="14" t="s">
        <v>844</v>
      </c>
      <c r="C425" s="14">
        <v>1</v>
      </c>
      <c r="D425" s="14">
        <v>0</v>
      </c>
      <c r="E425" s="17">
        <v>7507275</v>
      </c>
      <c r="F425" s="17">
        <v>0</v>
      </c>
      <c r="G425" s="17">
        <v>925561</v>
      </c>
      <c r="H425" s="17">
        <v>1259</v>
      </c>
      <c r="I425" s="17">
        <v>2177870</v>
      </c>
      <c r="J425" s="17">
        <v>1299658</v>
      </c>
      <c r="K425" s="17">
        <v>0</v>
      </c>
      <c r="L425" s="17">
        <v>0</v>
      </c>
      <c r="M425" s="17">
        <v>0</v>
      </c>
      <c r="N425" s="17">
        <v>0</v>
      </c>
      <c r="O425" s="17">
        <v>0</v>
      </c>
      <c r="P425" s="17">
        <v>1142768</v>
      </c>
      <c r="Q425" s="17">
        <v>444920</v>
      </c>
      <c r="R425" s="17">
        <v>159694</v>
      </c>
      <c r="S425" s="17">
        <v>24957</v>
      </c>
      <c r="T425" s="17">
        <v>10413</v>
      </c>
      <c r="U425" s="17">
        <v>99957</v>
      </c>
      <c r="V425" s="17">
        <v>23021</v>
      </c>
      <c r="W425" s="17">
        <v>0</v>
      </c>
      <c r="X425" s="17">
        <v>172800</v>
      </c>
      <c r="Y425" s="17">
        <v>0</v>
      </c>
      <c r="Z425" s="17">
        <v>0</v>
      </c>
      <c r="AA425" s="17">
        <v>13990153</v>
      </c>
    </row>
    <row r="426" spans="1:27" x14ac:dyDescent="0.3">
      <c r="A426" s="15" t="s">
        <v>845</v>
      </c>
      <c r="B426" s="14" t="s">
        <v>846</v>
      </c>
      <c r="C426" s="14">
        <v>1</v>
      </c>
      <c r="D426" s="14">
        <v>0</v>
      </c>
      <c r="E426" s="17">
        <v>14982200</v>
      </c>
      <c r="F426" s="17">
        <v>0</v>
      </c>
      <c r="G426" s="17">
        <v>1305680</v>
      </c>
      <c r="H426" s="17">
        <v>253</v>
      </c>
      <c r="I426" s="17">
        <v>4788128</v>
      </c>
      <c r="J426" s="17">
        <v>2912520</v>
      </c>
      <c r="K426" s="17">
        <v>0</v>
      </c>
      <c r="L426" s="17">
        <v>0</v>
      </c>
      <c r="M426" s="17">
        <v>0</v>
      </c>
      <c r="N426" s="17">
        <v>0</v>
      </c>
      <c r="O426" s="17">
        <v>0</v>
      </c>
      <c r="P426" s="17">
        <v>1737643</v>
      </c>
      <c r="Q426" s="17">
        <v>522076</v>
      </c>
      <c r="R426" s="17">
        <v>476351</v>
      </c>
      <c r="S426" s="17">
        <v>44730</v>
      </c>
      <c r="T426" s="17">
        <v>18663</v>
      </c>
      <c r="U426" s="17">
        <v>177488</v>
      </c>
      <c r="V426" s="17">
        <v>34613</v>
      </c>
      <c r="W426" s="17">
        <v>0</v>
      </c>
      <c r="X426" s="17">
        <v>345600</v>
      </c>
      <c r="Y426" s="17">
        <v>0</v>
      </c>
      <c r="Z426" s="17">
        <v>0</v>
      </c>
      <c r="AA426" s="17">
        <v>27345945</v>
      </c>
    </row>
    <row r="427" spans="1:27" x14ac:dyDescent="0.3">
      <c r="A427" s="15" t="s">
        <v>847</v>
      </c>
      <c r="B427" s="14" t="s">
        <v>848</v>
      </c>
      <c r="C427" s="14">
        <v>1</v>
      </c>
      <c r="D427" s="14">
        <v>0</v>
      </c>
      <c r="E427" s="17">
        <v>8418042</v>
      </c>
      <c r="F427" s="17">
        <v>0</v>
      </c>
      <c r="G427" s="17">
        <v>168884</v>
      </c>
      <c r="H427" s="17">
        <v>0</v>
      </c>
      <c r="I427" s="17">
        <v>1124152</v>
      </c>
      <c r="J427" s="17">
        <v>1033850</v>
      </c>
      <c r="K427" s="17">
        <v>0</v>
      </c>
      <c r="L427" s="17">
        <v>0</v>
      </c>
      <c r="M427" s="17">
        <v>0</v>
      </c>
      <c r="N427" s="17">
        <v>0</v>
      </c>
      <c r="O427" s="17">
        <v>0</v>
      </c>
      <c r="P427" s="17">
        <v>568320</v>
      </c>
      <c r="Q427" s="17">
        <v>86519</v>
      </c>
      <c r="R427" s="17">
        <v>88655</v>
      </c>
      <c r="S427" s="17">
        <v>9647</v>
      </c>
      <c r="T427" s="17">
        <v>4025</v>
      </c>
      <c r="U427" s="17">
        <v>39552</v>
      </c>
      <c r="V427" s="17">
        <v>8914</v>
      </c>
      <c r="W427" s="17">
        <v>0</v>
      </c>
      <c r="X427" s="17">
        <v>75243</v>
      </c>
      <c r="Y427" s="17">
        <v>0</v>
      </c>
      <c r="Z427" s="17">
        <v>0</v>
      </c>
      <c r="AA427" s="17">
        <v>11625803</v>
      </c>
    </row>
    <row r="428" spans="1:27" x14ac:dyDescent="0.3">
      <c r="A428" s="15" t="s">
        <v>849</v>
      </c>
      <c r="B428" s="14" t="s">
        <v>850</v>
      </c>
      <c r="C428" s="14">
        <v>1</v>
      </c>
      <c r="D428" s="14">
        <v>0</v>
      </c>
      <c r="E428" s="17">
        <v>7115142</v>
      </c>
      <c r="F428" s="17">
        <v>0</v>
      </c>
      <c r="G428" s="17">
        <v>0</v>
      </c>
      <c r="H428" s="17">
        <v>0</v>
      </c>
      <c r="I428" s="17">
        <v>1352902</v>
      </c>
      <c r="J428" s="17">
        <v>2005449</v>
      </c>
      <c r="K428" s="17">
        <v>0</v>
      </c>
      <c r="L428" s="17">
        <v>0</v>
      </c>
      <c r="M428" s="17">
        <v>0</v>
      </c>
      <c r="N428" s="17">
        <v>0</v>
      </c>
      <c r="O428" s="17">
        <v>0</v>
      </c>
      <c r="P428" s="17">
        <v>1031043</v>
      </c>
      <c r="Q428" s="17">
        <v>174055</v>
      </c>
      <c r="R428" s="17">
        <v>213113</v>
      </c>
      <c r="S428" s="17">
        <v>16508</v>
      </c>
      <c r="T428" s="17">
        <v>6888</v>
      </c>
      <c r="U428" s="17">
        <v>65648</v>
      </c>
      <c r="V428" s="17">
        <v>17894</v>
      </c>
      <c r="W428" s="17">
        <v>0</v>
      </c>
      <c r="X428" s="17">
        <v>159040</v>
      </c>
      <c r="Y428" s="17">
        <v>0</v>
      </c>
      <c r="Z428" s="17">
        <v>0</v>
      </c>
      <c r="AA428" s="17">
        <v>12157682</v>
      </c>
    </row>
    <row r="429" spans="1:27" x14ac:dyDescent="0.3">
      <c r="A429" s="15" t="s">
        <v>851</v>
      </c>
      <c r="B429" s="14" t="s">
        <v>852</v>
      </c>
      <c r="C429" s="14">
        <v>1</v>
      </c>
      <c r="D429" s="14">
        <v>0</v>
      </c>
      <c r="E429" s="17">
        <v>20080374</v>
      </c>
      <c r="F429" s="17">
        <v>0</v>
      </c>
      <c r="G429" s="17">
        <v>0</v>
      </c>
      <c r="H429" s="17">
        <v>0</v>
      </c>
      <c r="I429" s="17">
        <v>4029243</v>
      </c>
      <c r="J429" s="17">
        <v>2477348</v>
      </c>
      <c r="K429" s="17">
        <v>0</v>
      </c>
      <c r="L429" s="17">
        <v>0</v>
      </c>
      <c r="M429" s="17">
        <v>0</v>
      </c>
      <c r="N429" s="17">
        <v>0</v>
      </c>
      <c r="O429" s="17">
        <v>0</v>
      </c>
      <c r="P429" s="17">
        <v>2214359</v>
      </c>
      <c r="Q429" s="17">
        <v>685779</v>
      </c>
      <c r="R429" s="17">
        <v>631722</v>
      </c>
      <c r="S429" s="17">
        <v>65822</v>
      </c>
      <c r="T429" s="17">
        <v>27463</v>
      </c>
      <c r="U429" s="17">
        <v>253970</v>
      </c>
      <c r="V429" s="17">
        <v>67309</v>
      </c>
      <c r="W429" s="17">
        <v>0</v>
      </c>
      <c r="X429" s="17">
        <v>583200</v>
      </c>
      <c r="Y429" s="17">
        <v>0</v>
      </c>
      <c r="Z429" s="17">
        <v>0</v>
      </c>
      <c r="AA429" s="17">
        <v>31116589</v>
      </c>
    </row>
    <row r="430" spans="1:27" x14ac:dyDescent="0.3">
      <c r="A430" s="15" t="s">
        <v>853</v>
      </c>
      <c r="B430" s="14" t="s">
        <v>854</v>
      </c>
      <c r="C430" s="14">
        <v>1</v>
      </c>
      <c r="D430" s="14">
        <v>0</v>
      </c>
      <c r="E430" s="17">
        <v>10689946</v>
      </c>
      <c r="F430" s="17">
        <v>0</v>
      </c>
      <c r="G430" s="17">
        <v>0</v>
      </c>
      <c r="H430" s="17">
        <v>0</v>
      </c>
      <c r="I430" s="17">
        <v>1448143</v>
      </c>
      <c r="J430" s="17">
        <v>647225</v>
      </c>
      <c r="K430" s="17">
        <v>0</v>
      </c>
      <c r="L430" s="17">
        <v>0</v>
      </c>
      <c r="M430" s="17">
        <v>45240</v>
      </c>
      <c r="N430" s="17">
        <v>416364</v>
      </c>
      <c r="O430" s="17">
        <v>207287</v>
      </c>
      <c r="P430" s="17">
        <v>0</v>
      </c>
      <c r="Q430" s="17">
        <v>85143</v>
      </c>
      <c r="R430" s="17">
        <v>104982</v>
      </c>
      <c r="S430" s="17">
        <v>17871</v>
      </c>
      <c r="T430" s="17">
        <v>7456</v>
      </c>
      <c r="U430" s="17">
        <v>60114</v>
      </c>
      <c r="V430" s="17">
        <v>21912</v>
      </c>
      <c r="W430" s="17">
        <v>0</v>
      </c>
      <c r="X430" s="17">
        <v>136165</v>
      </c>
      <c r="Y430" s="17">
        <v>0</v>
      </c>
      <c r="Z430" s="17">
        <v>0</v>
      </c>
      <c r="AA430" s="17">
        <v>13887848</v>
      </c>
    </row>
    <row r="431" spans="1:27" x14ac:dyDescent="0.3">
      <c r="A431" s="15" t="s">
        <v>855</v>
      </c>
      <c r="B431" s="14" t="s">
        <v>856</v>
      </c>
      <c r="C431" s="14">
        <v>1</v>
      </c>
      <c r="D431" s="14">
        <v>0</v>
      </c>
      <c r="E431" s="17">
        <v>27431772</v>
      </c>
      <c r="F431" s="17">
        <v>148012</v>
      </c>
      <c r="G431" s="17">
        <v>0</v>
      </c>
      <c r="H431" s="17">
        <v>0</v>
      </c>
      <c r="I431" s="17">
        <v>4213025</v>
      </c>
      <c r="J431" s="17">
        <v>3206379</v>
      </c>
      <c r="K431" s="17">
        <v>0</v>
      </c>
      <c r="L431" s="17">
        <v>0</v>
      </c>
      <c r="M431" s="17">
        <v>0</v>
      </c>
      <c r="N431" s="17">
        <v>0</v>
      </c>
      <c r="O431" s="17">
        <v>0</v>
      </c>
      <c r="P431" s="17">
        <v>1899181</v>
      </c>
      <c r="Q431" s="17">
        <v>1060275</v>
      </c>
      <c r="R431" s="17">
        <v>907258</v>
      </c>
      <c r="S431" s="17">
        <v>35293</v>
      </c>
      <c r="T431" s="17">
        <v>14725</v>
      </c>
      <c r="U431" s="17">
        <v>141198</v>
      </c>
      <c r="V431" s="17">
        <v>45213</v>
      </c>
      <c r="W431" s="17">
        <v>0</v>
      </c>
      <c r="X431" s="17">
        <v>848851</v>
      </c>
      <c r="Y431" s="17">
        <v>0</v>
      </c>
      <c r="Z431" s="17">
        <v>0</v>
      </c>
      <c r="AA431" s="17">
        <v>39951182</v>
      </c>
    </row>
    <row r="432" spans="1:27" x14ac:dyDescent="0.3">
      <c r="A432" s="15" t="s">
        <v>857</v>
      </c>
      <c r="B432" s="14" t="s">
        <v>858</v>
      </c>
      <c r="C432" s="14">
        <v>1</v>
      </c>
      <c r="D432" s="14">
        <v>0</v>
      </c>
      <c r="E432" s="17">
        <v>1873611</v>
      </c>
      <c r="F432" s="17">
        <v>0</v>
      </c>
      <c r="G432" s="17">
        <v>0</v>
      </c>
      <c r="H432" s="17">
        <v>0</v>
      </c>
      <c r="I432" s="17">
        <v>419300</v>
      </c>
      <c r="J432" s="17">
        <v>783183</v>
      </c>
      <c r="K432" s="17">
        <v>0</v>
      </c>
      <c r="L432" s="17">
        <v>0</v>
      </c>
      <c r="M432" s="17">
        <v>0</v>
      </c>
      <c r="N432" s="17">
        <v>0</v>
      </c>
      <c r="O432" s="17">
        <v>0</v>
      </c>
      <c r="P432" s="17">
        <v>319799</v>
      </c>
      <c r="Q432" s="17">
        <v>17541</v>
      </c>
      <c r="R432" s="17">
        <v>37405</v>
      </c>
      <c r="S432" s="17">
        <v>5947</v>
      </c>
      <c r="T432" s="17">
        <v>2481</v>
      </c>
      <c r="U432" s="17">
        <v>26446</v>
      </c>
      <c r="V432" s="17">
        <v>6485</v>
      </c>
      <c r="W432" s="17">
        <v>0</v>
      </c>
      <c r="X432" s="17">
        <v>108000</v>
      </c>
      <c r="Y432" s="17">
        <v>0</v>
      </c>
      <c r="Z432" s="17">
        <v>0</v>
      </c>
      <c r="AA432" s="17">
        <v>3600198</v>
      </c>
    </row>
    <row r="433" spans="1:27" x14ac:dyDescent="0.3">
      <c r="A433" s="15" t="s">
        <v>859</v>
      </c>
      <c r="B433" s="14" t="s">
        <v>860</v>
      </c>
      <c r="C433" s="14">
        <v>1</v>
      </c>
      <c r="D433" s="14">
        <v>0</v>
      </c>
      <c r="E433" s="17">
        <v>11859157</v>
      </c>
      <c r="F433" s="17">
        <v>95744</v>
      </c>
      <c r="G433" s="17">
        <v>0</v>
      </c>
      <c r="H433" s="17">
        <v>0</v>
      </c>
      <c r="I433" s="17">
        <v>744096</v>
      </c>
      <c r="J433" s="17">
        <v>2321986</v>
      </c>
      <c r="K433" s="17">
        <v>0</v>
      </c>
      <c r="L433" s="17">
        <v>0</v>
      </c>
      <c r="M433" s="17">
        <v>0</v>
      </c>
      <c r="N433" s="17">
        <v>0</v>
      </c>
      <c r="O433" s="17">
        <v>0</v>
      </c>
      <c r="P433" s="17">
        <v>714674</v>
      </c>
      <c r="Q433" s="17">
        <v>752052</v>
      </c>
      <c r="R433" s="17">
        <v>493644</v>
      </c>
      <c r="S433" s="17">
        <v>17901</v>
      </c>
      <c r="T433" s="17">
        <v>7469</v>
      </c>
      <c r="U433" s="17">
        <v>67046</v>
      </c>
      <c r="V433" s="17">
        <v>21747</v>
      </c>
      <c r="W433" s="17">
        <v>0</v>
      </c>
      <c r="X433" s="17">
        <v>536745</v>
      </c>
      <c r="Y433" s="17">
        <v>0</v>
      </c>
      <c r="Z433" s="17">
        <v>0</v>
      </c>
      <c r="AA433" s="17">
        <v>17632261</v>
      </c>
    </row>
    <row r="434" spans="1:27" x14ac:dyDescent="0.3">
      <c r="A434" s="15" t="s">
        <v>861</v>
      </c>
      <c r="B434" s="14" t="s">
        <v>862</v>
      </c>
      <c r="C434" s="14">
        <v>1</v>
      </c>
      <c r="D434" s="14">
        <v>0</v>
      </c>
      <c r="E434" s="17">
        <v>17376623</v>
      </c>
      <c r="F434" s="17">
        <v>0</v>
      </c>
      <c r="G434" s="17">
        <v>0</v>
      </c>
      <c r="H434" s="17">
        <v>0</v>
      </c>
      <c r="I434" s="17">
        <v>3454618</v>
      </c>
      <c r="J434" s="17">
        <v>2537452</v>
      </c>
      <c r="K434" s="17">
        <v>361420</v>
      </c>
      <c r="L434" s="17">
        <v>0</v>
      </c>
      <c r="M434" s="17">
        <v>0</v>
      </c>
      <c r="N434" s="17">
        <v>0</v>
      </c>
      <c r="O434" s="17">
        <v>0</v>
      </c>
      <c r="P434" s="17">
        <v>1694756</v>
      </c>
      <c r="Q434" s="17">
        <v>599969</v>
      </c>
      <c r="R434" s="17">
        <v>186081</v>
      </c>
      <c r="S434" s="17">
        <v>40221</v>
      </c>
      <c r="T434" s="17">
        <v>16781</v>
      </c>
      <c r="U434" s="17">
        <v>155528</v>
      </c>
      <c r="V434" s="17">
        <v>44054</v>
      </c>
      <c r="W434" s="17">
        <v>0</v>
      </c>
      <c r="X434" s="17">
        <v>351640</v>
      </c>
      <c r="Y434" s="17">
        <v>0</v>
      </c>
      <c r="Z434" s="17">
        <v>0</v>
      </c>
      <c r="AA434" s="17">
        <v>26819143</v>
      </c>
    </row>
    <row r="435" spans="1:27" x14ac:dyDescent="0.3">
      <c r="A435" s="15" t="s">
        <v>863</v>
      </c>
      <c r="B435" s="14" t="s">
        <v>864</v>
      </c>
      <c r="C435" s="14">
        <v>1</v>
      </c>
      <c r="D435" s="14">
        <v>0</v>
      </c>
      <c r="E435" s="17">
        <v>8271264</v>
      </c>
      <c r="F435" s="17">
        <v>0</v>
      </c>
      <c r="G435" s="17">
        <v>0</v>
      </c>
      <c r="H435" s="17">
        <v>4413</v>
      </c>
      <c r="I435" s="17">
        <v>1497744</v>
      </c>
      <c r="J435" s="17">
        <v>1573150</v>
      </c>
      <c r="K435" s="17">
        <v>0</v>
      </c>
      <c r="L435" s="17">
        <v>0</v>
      </c>
      <c r="M435" s="17">
        <v>0</v>
      </c>
      <c r="N435" s="17">
        <v>0</v>
      </c>
      <c r="O435" s="17">
        <v>0</v>
      </c>
      <c r="P435" s="17">
        <v>1118552</v>
      </c>
      <c r="Q435" s="17">
        <v>185348</v>
      </c>
      <c r="R435" s="17">
        <v>58701</v>
      </c>
      <c r="S435" s="17">
        <v>13347</v>
      </c>
      <c r="T435" s="17">
        <v>5569</v>
      </c>
      <c r="U435" s="17">
        <v>52600</v>
      </c>
      <c r="V435" s="17">
        <v>15115</v>
      </c>
      <c r="W435" s="17">
        <v>0</v>
      </c>
      <c r="X435" s="17">
        <v>87360</v>
      </c>
      <c r="Y435" s="17">
        <v>0</v>
      </c>
      <c r="Z435" s="17">
        <v>0</v>
      </c>
      <c r="AA435" s="17">
        <v>12883163</v>
      </c>
    </row>
    <row r="436" spans="1:27" x14ac:dyDescent="0.3">
      <c r="A436" s="15" t="s">
        <v>865</v>
      </c>
      <c r="B436" s="14" t="s">
        <v>866</v>
      </c>
      <c r="C436" s="14">
        <v>1</v>
      </c>
      <c r="D436" s="14">
        <v>0</v>
      </c>
      <c r="E436" s="17">
        <v>5766242</v>
      </c>
      <c r="F436" s="17">
        <v>0</v>
      </c>
      <c r="G436" s="17">
        <v>0</v>
      </c>
      <c r="H436" s="17">
        <v>0</v>
      </c>
      <c r="I436" s="17">
        <v>1172341</v>
      </c>
      <c r="J436" s="17">
        <v>2224515</v>
      </c>
      <c r="K436" s="17">
        <v>0</v>
      </c>
      <c r="L436" s="17">
        <v>0</v>
      </c>
      <c r="M436" s="17">
        <v>0</v>
      </c>
      <c r="N436" s="17">
        <v>0</v>
      </c>
      <c r="O436" s="17">
        <v>0</v>
      </c>
      <c r="P436" s="17">
        <v>663089</v>
      </c>
      <c r="Q436" s="17">
        <v>275219</v>
      </c>
      <c r="R436" s="17">
        <v>165503</v>
      </c>
      <c r="S436" s="17">
        <v>13871</v>
      </c>
      <c r="T436" s="17">
        <v>5788</v>
      </c>
      <c r="U436" s="17">
        <v>56677</v>
      </c>
      <c r="V436" s="17">
        <v>15171</v>
      </c>
      <c r="W436" s="17">
        <v>0</v>
      </c>
      <c r="X436" s="17">
        <v>112800</v>
      </c>
      <c r="Y436" s="17">
        <v>0</v>
      </c>
      <c r="Z436" s="17">
        <v>0</v>
      </c>
      <c r="AA436" s="17">
        <v>10471216</v>
      </c>
    </row>
    <row r="437" spans="1:27" x14ac:dyDescent="0.3">
      <c r="A437" s="15" t="s">
        <v>867</v>
      </c>
      <c r="B437" s="14" t="s">
        <v>868</v>
      </c>
      <c r="C437" s="14">
        <v>1</v>
      </c>
      <c r="D437" s="14">
        <v>0</v>
      </c>
      <c r="E437" s="17">
        <v>52550540</v>
      </c>
      <c r="F437" s="17">
        <v>450696</v>
      </c>
      <c r="G437" s="17">
        <v>0</v>
      </c>
      <c r="H437" s="17">
        <v>34265</v>
      </c>
      <c r="I437" s="17">
        <v>5405182</v>
      </c>
      <c r="J437" s="17">
        <v>8424139</v>
      </c>
      <c r="K437" s="17">
        <v>0</v>
      </c>
      <c r="L437" s="17">
        <v>0</v>
      </c>
      <c r="M437" s="17">
        <v>0</v>
      </c>
      <c r="N437" s="17">
        <v>0</v>
      </c>
      <c r="O437" s="17">
        <v>0</v>
      </c>
      <c r="P437" s="17">
        <v>4883589</v>
      </c>
      <c r="Q437" s="17">
        <v>1573060</v>
      </c>
      <c r="R437" s="17">
        <v>2160242</v>
      </c>
      <c r="S437" s="17">
        <v>72668</v>
      </c>
      <c r="T437" s="17">
        <v>30319</v>
      </c>
      <c r="U437" s="17">
        <v>263174</v>
      </c>
      <c r="V437" s="17">
        <v>91685</v>
      </c>
      <c r="W437" s="17">
        <v>0</v>
      </c>
      <c r="X437" s="17">
        <v>1814424</v>
      </c>
      <c r="Y437" s="17">
        <v>0</v>
      </c>
      <c r="Z437" s="17">
        <v>0</v>
      </c>
      <c r="AA437" s="17">
        <v>77753983</v>
      </c>
    </row>
    <row r="438" spans="1:27" x14ac:dyDescent="0.3">
      <c r="A438" s="15" t="s">
        <v>869</v>
      </c>
      <c r="B438" s="14" t="s">
        <v>870</v>
      </c>
      <c r="C438" s="14">
        <v>1</v>
      </c>
      <c r="D438" s="14">
        <v>0</v>
      </c>
      <c r="E438" s="17">
        <v>30657601</v>
      </c>
      <c r="F438" s="17">
        <v>0</v>
      </c>
      <c r="G438" s="17">
        <v>1129414</v>
      </c>
      <c r="H438" s="17">
        <v>0</v>
      </c>
      <c r="I438" s="17">
        <v>4460449</v>
      </c>
      <c r="J438" s="17">
        <v>3678319</v>
      </c>
      <c r="K438" s="17">
        <v>0</v>
      </c>
      <c r="L438" s="17">
        <v>0</v>
      </c>
      <c r="M438" s="17">
        <v>0</v>
      </c>
      <c r="N438" s="17">
        <v>0</v>
      </c>
      <c r="O438" s="17">
        <v>0</v>
      </c>
      <c r="P438" s="17">
        <v>1809399</v>
      </c>
      <c r="Q438" s="17">
        <v>1150698</v>
      </c>
      <c r="R438" s="17">
        <v>699176</v>
      </c>
      <c r="S438" s="17">
        <v>125907</v>
      </c>
      <c r="T438" s="17">
        <v>52531</v>
      </c>
      <c r="U438" s="17">
        <v>464486</v>
      </c>
      <c r="V438" s="17">
        <v>90107</v>
      </c>
      <c r="W438" s="17">
        <v>0</v>
      </c>
      <c r="X438" s="17">
        <v>1401870</v>
      </c>
      <c r="Y438" s="17">
        <v>0</v>
      </c>
      <c r="Z438" s="17">
        <v>0</v>
      </c>
      <c r="AA438" s="17">
        <v>45719957</v>
      </c>
    </row>
    <row r="439" spans="1:27" x14ac:dyDescent="0.3">
      <c r="A439" s="15" t="s">
        <v>871</v>
      </c>
      <c r="B439" s="14" t="s">
        <v>872</v>
      </c>
      <c r="C439" s="14">
        <v>1</v>
      </c>
      <c r="D439" s="14">
        <v>0</v>
      </c>
      <c r="E439" s="17">
        <v>10529778</v>
      </c>
      <c r="F439" s="17">
        <v>0</v>
      </c>
      <c r="G439" s="17">
        <v>401645</v>
      </c>
      <c r="H439" s="17">
        <v>3753</v>
      </c>
      <c r="I439" s="17">
        <v>1155216</v>
      </c>
      <c r="J439" s="17">
        <v>1156329</v>
      </c>
      <c r="K439" s="17">
        <v>0</v>
      </c>
      <c r="L439" s="17">
        <v>0</v>
      </c>
      <c r="M439" s="17">
        <v>0</v>
      </c>
      <c r="N439" s="17">
        <v>0</v>
      </c>
      <c r="O439" s="17">
        <v>0</v>
      </c>
      <c r="P439" s="17">
        <v>1688478</v>
      </c>
      <c r="Q439" s="17">
        <v>600162</v>
      </c>
      <c r="R439" s="17">
        <v>74458</v>
      </c>
      <c r="S439" s="17">
        <v>36102</v>
      </c>
      <c r="T439" s="17">
        <v>15063</v>
      </c>
      <c r="U439" s="17">
        <v>133509</v>
      </c>
      <c r="V439" s="17">
        <v>29919</v>
      </c>
      <c r="W439" s="17">
        <v>0</v>
      </c>
      <c r="X439" s="17">
        <v>383400</v>
      </c>
      <c r="Y439" s="17">
        <v>0</v>
      </c>
      <c r="Z439" s="17">
        <v>0</v>
      </c>
      <c r="AA439" s="17">
        <v>16207812</v>
      </c>
    </row>
    <row r="440" spans="1:27" x14ac:dyDescent="0.3">
      <c r="A440" s="15" t="s">
        <v>873</v>
      </c>
      <c r="B440" s="14" t="s">
        <v>874</v>
      </c>
      <c r="C440" s="14">
        <v>1</v>
      </c>
      <c r="D440" s="14">
        <v>0</v>
      </c>
      <c r="E440" s="17">
        <v>67370578</v>
      </c>
      <c r="F440" s="17">
        <v>0</v>
      </c>
      <c r="G440" s="17">
        <v>5419391</v>
      </c>
      <c r="H440" s="17">
        <v>0</v>
      </c>
      <c r="I440" s="17">
        <v>10352964</v>
      </c>
      <c r="J440" s="17">
        <v>2941285</v>
      </c>
      <c r="K440" s="17">
        <v>0</v>
      </c>
      <c r="L440" s="17">
        <v>0</v>
      </c>
      <c r="M440" s="17">
        <v>0</v>
      </c>
      <c r="N440" s="17">
        <v>0</v>
      </c>
      <c r="O440" s="17">
        <v>0</v>
      </c>
      <c r="P440" s="17">
        <v>3336797</v>
      </c>
      <c r="Q440" s="17">
        <v>1141882</v>
      </c>
      <c r="R440" s="17">
        <v>243417</v>
      </c>
      <c r="S440" s="17">
        <v>122656</v>
      </c>
      <c r="T440" s="17">
        <v>51175</v>
      </c>
      <c r="U440" s="17">
        <v>503979</v>
      </c>
      <c r="V440" s="17">
        <v>137515</v>
      </c>
      <c r="W440" s="17">
        <v>0</v>
      </c>
      <c r="X440" s="17">
        <v>859969</v>
      </c>
      <c r="Y440" s="17">
        <v>0</v>
      </c>
      <c r="Z440" s="17">
        <v>0</v>
      </c>
      <c r="AA440" s="17">
        <v>92481608</v>
      </c>
    </row>
    <row r="441" spans="1:27" x14ac:dyDescent="0.3">
      <c r="A441" s="15" t="s">
        <v>875</v>
      </c>
      <c r="B441" s="14" t="s">
        <v>876</v>
      </c>
      <c r="C441" s="14">
        <v>1</v>
      </c>
      <c r="D441" s="14">
        <v>0</v>
      </c>
      <c r="E441" s="17">
        <v>8600127</v>
      </c>
      <c r="F441" s="17">
        <v>0</v>
      </c>
      <c r="G441" s="17">
        <v>327764</v>
      </c>
      <c r="H441" s="17">
        <v>47352</v>
      </c>
      <c r="I441" s="17">
        <v>1425766</v>
      </c>
      <c r="J441" s="17">
        <v>1173428</v>
      </c>
      <c r="K441" s="17">
        <v>0</v>
      </c>
      <c r="L441" s="17">
        <v>0</v>
      </c>
      <c r="M441" s="17">
        <v>0</v>
      </c>
      <c r="N441" s="17">
        <v>0</v>
      </c>
      <c r="O441" s="17">
        <v>0</v>
      </c>
      <c r="P441" s="17">
        <v>1628809</v>
      </c>
      <c r="Q441" s="17">
        <v>323645</v>
      </c>
      <c r="R441" s="17">
        <v>182946</v>
      </c>
      <c r="S441" s="17">
        <v>42963</v>
      </c>
      <c r="T441" s="17">
        <v>17925</v>
      </c>
      <c r="U441" s="17">
        <v>171022</v>
      </c>
      <c r="V441" s="17">
        <v>21099</v>
      </c>
      <c r="W441" s="17">
        <v>0</v>
      </c>
      <c r="X441" s="17">
        <v>489000</v>
      </c>
      <c r="Y441" s="17">
        <v>0</v>
      </c>
      <c r="Z441" s="17">
        <v>0</v>
      </c>
      <c r="AA441" s="17">
        <v>14451846</v>
      </c>
    </row>
    <row r="442" spans="1:27" x14ac:dyDescent="0.3">
      <c r="A442" s="15" t="s">
        <v>877</v>
      </c>
      <c r="B442" s="14" t="s">
        <v>878</v>
      </c>
      <c r="C442" s="14">
        <v>1</v>
      </c>
      <c r="D442" s="14">
        <v>0</v>
      </c>
      <c r="E442" s="17">
        <v>10381439</v>
      </c>
      <c r="F442" s="17">
        <v>0</v>
      </c>
      <c r="G442" s="17">
        <v>257531</v>
      </c>
      <c r="H442" s="17">
        <v>16310</v>
      </c>
      <c r="I442" s="17">
        <v>1898083</v>
      </c>
      <c r="J442" s="17">
        <v>1028932</v>
      </c>
      <c r="K442" s="17">
        <v>0</v>
      </c>
      <c r="L442" s="17">
        <v>0</v>
      </c>
      <c r="M442" s="17">
        <v>0</v>
      </c>
      <c r="N442" s="17">
        <v>0</v>
      </c>
      <c r="O442" s="17">
        <v>0</v>
      </c>
      <c r="P442" s="17">
        <v>1043791</v>
      </c>
      <c r="Q442" s="17">
        <v>329594</v>
      </c>
      <c r="R442" s="17">
        <v>130225</v>
      </c>
      <c r="S442" s="17">
        <v>41839</v>
      </c>
      <c r="T442" s="17">
        <v>17456</v>
      </c>
      <c r="U442" s="17">
        <v>169275</v>
      </c>
      <c r="V442" s="17">
        <v>28929</v>
      </c>
      <c r="W442" s="17">
        <v>0</v>
      </c>
      <c r="X442" s="17">
        <v>464090</v>
      </c>
      <c r="Y442" s="17">
        <v>5860</v>
      </c>
      <c r="Z442" s="17">
        <v>0</v>
      </c>
      <c r="AA442" s="17">
        <v>15813354</v>
      </c>
    </row>
    <row r="443" spans="1:27" x14ac:dyDescent="0.3">
      <c r="A443" s="15" t="s">
        <v>879</v>
      </c>
      <c r="B443" s="14" t="s">
        <v>880</v>
      </c>
      <c r="C443" s="14">
        <v>1</v>
      </c>
      <c r="D443" s="14">
        <v>0</v>
      </c>
      <c r="E443" s="17">
        <v>8620653</v>
      </c>
      <c r="F443" s="17">
        <v>0</v>
      </c>
      <c r="G443" s="17">
        <v>928893</v>
      </c>
      <c r="H443" s="17">
        <v>0</v>
      </c>
      <c r="I443" s="17">
        <v>1426216</v>
      </c>
      <c r="J443" s="17">
        <v>879649</v>
      </c>
      <c r="K443" s="17">
        <v>0</v>
      </c>
      <c r="L443" s="17">
        <v>0</v>
      </c>
      <c r="M443" s="17">
        <v>0</v>
      </c>
      <c r="N443" s="17">
        <v>0</v>
      </c>
      <c r="O443" s="17">
        <v>0</v>
      </c>
      <c r="P443" s="17">
        <v>1459223</v>
      </c>
      <c r="Q443" s="17">
        <v>616951</v>
      </c>
      <c r="R443" s="17">
        <v>156944</v>
      </c>
      <c r="S443" s="17">
        <v>39667</v>
      </c>
      <c r="T443" s="17">
        <v>16550</v>
      </c>
      <c r="U443" s="17">
        <v>148771</v>
      </c>
      <c r="V443" s="17">
        <v>29413</v>
      </c>
      <c r="W443" s="17">
        <v>0</v>
      </c>
      <c r="X443" s="17">
        <v>374485</v>
      </c>
      <c r="Y443" s="17">
        <v>0</v>
      </c>
      <c r="Z443" s="17">
        <v>0</v>
      </c>
      <c r="AA443" s="17">
        <v>14697415</v>
      </c>
    </row>
    <row r="444" spans="1:27" x14ac:dyDescent="0.3">
      <c r="A444" s="15" t="s">
        <v>881</v>
      </c>
      <c r="B444" s="14" t="s">
        <v>882</v>
      </c>
      <c r="C444" s="14">
        <v>1</v>
      </c>
      <c r="D444" s="14">
        <v>0</v>
      </c>
      <c r="E444" s="17">
        <v>17257435</v>
      </c>
      <c r="F444" s="17">
        <v>0</v>
      </c>
      <c r="G444" s="17">
        <v>539632</v>
      </c>
      <c r="H444" s="17">
        <v>0</v>
      </c>
      <c r="I444" s="17">
        <v>4666558</v>
      </c>
      <c r="J444" s="17">
        <v>644769</v>
      </c>
      <c r="K444" s="17">
        <v>0</v>
      </c>
      <c r="L444" s="17">
        <v>0</v>
      </c>
      <c r="M444" s="17">
        <v>0</v>
      </c>
      <c r="N444" s="17">
        <v>0</v>
      </c>
      <c r="O444" s="17">
        <v>0</v>
      </c>
      <c r="P444" s="17">
        <v>1855816</v>
      </c>
      <c r="Q444" s="17">
        <v>348690</v>
      </c>
      <c r="R444" s="17">
        <v>366920</v>
      </c>
      <c r="S444" s="17">
        <v>82150</v>
      </c>
      <c r="T444" s="17">
        <v>34275</v>
      </c>
      <c r="U444" s="17">
        <v>311055</v>
      </c>
      <c r="V444" s="17">
        <v>55739</v>
      </c>
      <c r="W444" s="17">
        <v>0</v>
      </c>
      <c r="X444" s="17">
        <v>991100</v>
      </c>
      <c r="Y444" s="17">
        <v>23753</v>
      </c>
      <c r="Z444" s="17">
        <v>0</v>
      </c>
      <c r="AA444" s="17">
        <v>27177892</v>
      </c>
    </row>
    <row r="445" spans="1:27" x14ac:dyDescent="0.3">
      <c r="A445" s="15" t="s">
        <v>883</v>
      </c>
      <c r="B445" s="14" t="s">
        <v>884</v>
      </c>
      <c r="C445" s="14">
        <v>0</v>
      </c>
      <c r="D445" s="14">
        <v>1</v>
      </c>
      <c r="E445" s="17">
        <v>59893049</v>
      </c>
      <c r="F445" s="17">
        <v>0</v>
      </c>
      <c r="G445" s="17">
        <v>729146</v>
      </c>
      <c r="H445" s="17">
        <v>254696</v>
      </c>
      <c r="I445" s="17">
        <v>33064608</v>
      </c>
      <c r="J445" s="17">
        <v>752268</v>
      </c>
      <c r="K445" s="17">
        <v>0</v>
      </c>
      <c r="L445" s="17">
        <v>0</v>
      </c>
      <c r="M445" s="17">
        <v>0</v>
      </c>
      <c r="N445" s="17">
        <v>0</v>
      </c>
      <c r="O445" s="17">
        <v>0</v>
      </c>
      <c r="P445" s="17">
        <v>2664924</v>
      </c>
      <c r="Q445" s="17">
        <v>1872392</v>
      </c>
      <c r="R445" s="17">
        <v>831031</v>
      </c>
      <c r="S445" s="17">
        <v>592294</v>
      </c>
      <c r="T445" s="17">
        <v>247119</v>
      </c>
      <c r="U445" s="17">
        <v>2251071</v>
      </c>
      <c r="V445" s="17">
        <v>382737</v>
      </c>
      <c r="W445" s="17">
        <v>0</v>
      </c>
      <c r="X445" s="17">
        <v>6225681</v>
      </c>
      <c r="Y445" s="17">
        <v>0</v>
      </c>
      <c r="Z445" s="17">
        <v>0</v>
      </c>
      <c r="AA445" s="17">
        <v>109761016</v>
      </c>
    </row>
    <row r="446" spans="1:27" x14ac:dyDescent="0.3">
      <c r="A446" s="15" t="s">
        <v>885</v>
      </c>
      <c r="B446" s="14" t="s">
        <v>886</v>
      </c>
      <c r="C446" s="14">
        <v>1</v>
      </c>
      <c r="D446" s="14">
        <v>0</v>
      </c>
      <c r="E446" s="17">
        <v>12919708</v>
      </c>
      <c r="F446" s="17">
        <v>0</v>
      </c>
      <c r="G446" s="17">
        <v>0</v>
      </c>
      <c r="H446" s="17">
        <v>98013</v>
      </c>
      <c r="I446" s="17">
        <v>2029293</v>
      </c>
      <c r="J446" s="17">
        <v>2281863</v>
      </c>
      <c r="K446" s="17">
        <v>0</v>
      </c>
      <c r="L446" s="17">
        <v>0</v>
      </c>
      <c r="M446" s="17">
        <v>0</v>
      </c>
      <c r="N446" s="17">
        <v>0</v>
      </c>
      <c r="O446" s="17">
        <v>0</v>
      </c>
      <c r="P446" s="17">
        <v>2012834</v>
      </c>
      <c r="Q446" s="17">
        <v>430992</v>
      </c>
      <c r="R446" s="17">
        <v>118796</v>
      </c>
      <c r="S446" s="17">
        <v>14321</v>
      </c>
      <c r="T446" s="17">
        <v>5975</v>
      </c>
      <c r="U446" s="17">
        <v>55862</v>
      </c>
      <c r="V446" s="17">
        <v>20081</v>
      </c>
      <c r="W446" s="17">
        <v>0</v>
      </c>
      <c r="X446" s="17">
        <v>157825</v>
      </c>
      <c r="Y446" s="17">
        <v>0</v>
      </c>
      <c r="Z446" s="17">
        <v>0</v>
      </c>
      <c r="AA446" s="17">
        <v>20145563</v>
      </c>
    </row>
    <row r="447" spans="1:27" x14ac:dyDescent="0.3">
      <c r="A447" s="15" t="s">
        <v>887</v>
      </c>
      <c r="B447" s="14" t="s">
        <v>888</v>
      </c>
      <c r="C447" s="14">
        <v>1</v>
      </c>
      <c r="D447" s="14">
        <v>0</v>
      </c>
      <c r="E447" s="17">
        <v>13092486</v>
      </c>
      <c r="F447" s="17">
        <v>0</v>
      </c>
      <c r="G447" s="17">
        <v>0</v>
      </c>
      <c r="H447" s="17">
        <v>0</v>
      </c>
      <c r="I447" s="17">
        <v>1835765</v>
      </c>
      <c r="J447" s="17">
        <v>2067144</v>
      </c>
      <c r="K447" s="17">
        <v>0</v>
      </c>
      <c r="L447" s="17">
        <v>0</v>
      </c>
      <c r="M447" s="17">
        <v>0</v>
      </c>
      <c r="N447" s="17">
        <v>0</v>
      </c>
      <c r="O447" s="17">
        <v>0</v>
      </c>
      <c r="P447" s="17">
        <v>1966009</v>
      </c>
      <c r="Q447" s="17">
        <v>707867</v>
      </c>
      <c r="R447" s="17">
        <v>0</v>
      </c>
      <c r="S447" s="17">
        <v>17062</v>
      </c>
      <c r="T447" s="17">
        <v>7119</v>
      </c>
      <c r="U447" s="17">
        <v>65531</v>
      </c>
      <c r="V447" s="17">
        <v>22023</v>
      </c>
      <c r="W447" s="17">
        <v>0</v>
      </c>
      <c r="X447" s="17">
        <v>244845</v>
      </c>
      <c r="Y447" s="17">
        <v>26193</v>
      </c>
      <c r="Z447" s="17">
        <v>0</v>
      </c>
      <c r="AA447" s="17">
        <v>20052044</v>
      </c>
    </row>
    <row r="448" spans="1:27" x14ac:dyDescent="0.3">
      <c r="A448" s="15" t="s">
        <v>889</v>
      </c>
      <c r="B448" s="14" t="s">
        <v>890</v>
      </c>
      <c r="C448" s="14">
        <v>1</v>
      </c>
      <c r="D448" s="14">
        <v>0</v>
      </c>
      <c r="E448" s="17">
        <v>3803271</v>
      </c>
      <c r="F448" s="17">
        <v>0</v>
      </c>
      <c r="G448" s="17">
        <v>326146</v>
      </c>
      <c r="H448" s="17">
        <v>0</v>
      </c>
      <c r="I448" s="17">
        <v>431677</v>
      </c>
      <c r="J448" s="17">
        <v>685043</v>
      </c>
      <c r="K448" s="17">
        <v>0</v>
      </c>
      <c r="L448" s="17">
        <v>0</v>
      </c>
      <c r="M448" s="17">
        <v>0</v>
      </c>
      <c r="N448" s="17">
        <v>0</v>
      </c>
      <c r="O448" s="17">
        <v>0</v>
      </c>
      <c r="P448" s="17">
        <v>389549</v>
      </c>
      <c r="Q448" s="17">
        <v>6654</v>
      </c>
      <c r="R448" s="17">
        <v>0</v>
      </c>
      <c r="S448" s="17">
        <v>3835</v>
      </c>
      <c r="T448" s="17">
        <v>1600</v>
      </c>
      <c r="U448" s="17">
        <v>14854</v>
      </c>
      <c r="V448" s="17">
        <v>1481</v>
      </c>
      <c r="W448" s="17">
        <v>0</v>
      </c>
      <c r="X448" s="17">
        <v>103120</v>
      </c>
      <c r="Y448" s="17">
        <v>0</v>
      </c>
      <c r="Z448" s="17">
        <v>0</v>
      </c>
      <c r="AA448" s="17">
        <v>5767230</v>
      </c>
    </row>
    <row r="449" spans="1:27" x14ac:dyDescent="0.3">
      <c r="A449" s="15" t="s">
        <v>891</v>
      </c>
      <c r="B449" s="14" t="s">
        <v>892</v>
      </c>
      <c r="C449" s="14">
        <v>1</v>
      </c>
      <c r="D449" s="14">
        <v>0</v>
      </c>
      <c r="E449" s="17">
        <v>2225522</v>
      </c>
      <c r="F449" s="17">
        <v>0</v>
      </c>
      <c r="G449" s="17">
        <v>0</v>
      </c>
      <c r="H449" s="17">
        <v>0</v>
      </c>
      <c r="I449" s="17">
        <v>510336</v>
      </c>
      <c r="J449" s="17">
        <v>146411</v>
      </c>
      <c r="K449" s="17">
        <v>0</v>
      </c>
      <c r="L449" s="17">
        <v>0</v>
      </c>
      <c r="M449" s="17">
        <v>0</v>
      </c>
      <c r="N449" s="17">
        <v>0</v>
      </c>
      <c r="O449" s="17">
        <v>0</v>
      </c>
      <c r="P449" s="17">
        <v>356329</v>
      </c>
      <c r="Q449" s="17">
        <v>75189</v>
      </c>
      <c r="R449" s="17">
        <v>0</v>
      </c>
      <c r="S449" s="17">
        <v>5528</v>
      </c>
      <c r="T449" s="17">
        <v>2306</v>
      </c>
      <c r="U449" s="17">
        <v>21028</v>
      </c>
      <c r="V449" s="17">
        <v>3554</v>
      </c>
      <c r="W449" s="17">
        <v>0</v>
      </c>
      <c r="X449" s="17">
        <v>54000</v>
      </c>
      <c r="Y449" s="17">
        <v>0</v>
      </c>
      <c r="Z449" s="17">
        <v>0</v>
      </c>
      <c r="AA449" s="17">
        <v>3400203</v>
      </c>
    </row>
    <row r="450" spans="1:27" x14ac:dyDescent="0.3">
      <c r="A450" s="15" t="s">
        <v>893</v>
      </c>
      <c r="B450" s="14" t="s">
        <v>894</v>
      </c>
      <c r="C450" s="14">
        <v>1</v>
      </c>
      <c r="D450" s="14">
        <v>0</v>
      </c>
      <c r="E450" s="17">
        <v>21130389</v>
      </c>
      <c r="F450" s="17">
        <v>0</v>
      </c>
      <c r="G450" s="17">
        <v>0</v>
      </c>
      <c r="H450" s="17">
        <v>0</v>
      </c>
      <c r="I450" s="17">
        <v>2350004</v>
      </c>
      <c r="J450" s="17">
        <v>3681962</v>
      </c>
      <c r="K450" s="17">
        <v>0</v>
      </c>
      <c r="L450" s="17">
        <v>0</v>
      </c>
      <c r="M450" s="17">
        <v>0</v>
      </c>
      <c r="N450" s="17">
        <v>0</v>
      </c>
      <c r="O450" s="17">
        <v>0</v>
      </c>
      <c r="P450" s="17">
        <v>2838694</v>
      </c>
      <c r="Q450" s="17">
        <v>418617</v>
      </c>
      <c r="R450" s="17">
        <v>0</v>
      </c>
      <c r="S450" s="17">
        <v>22725</v>
      </c>
      <c r="T450" s="17">
        <v>9481</v>
      </c>
      <c r="U450" s="17">
        <v>88715</v>
      </c>
      <c r="V450" s="17">
        <v>30580</v>
      </c>
      <c r="W450" s="17">
        <v>0</v>
      </c>
      <c r="X450" s="17">
        <v>331708</v>
      </c>
      <c r="Y450" s="17">
        <v>0</v>
      </c>
      <c r="Z450" s="17">
        <v>0</v>
      </c>
      <c r="AA450" s="17">
        <v>30902875</v>
      </c>
    </row>
    <row r="451" spans="1:27" x14ac:dyDescent="0.3">
      <c r="A451" s="15" t="s">
        <v>895</v>
      </c>
      <c r="B451" s="14" t="s">
        <v>896</v>
      </c>
      <c r="C451" s="14">
        <v>1</v>
      </c>
      <c r="D451" s="14">
        <v>0</v>
      </c>
      <c r="E451" s="17">
        <v>2983974</v>
      </c>
      <c r="F451" s="17">
        <v>0</v>
      </c>
      <c r="G451" s="17">
        <v>69877</v>
      </c>
      <c r="H451" s="17">
        <v>0</v>
      </c>
      <c r="I451" s="17">
        <v>554496</v>
      </c>
      <c r="J451" s="17">
        <v>243230</v>
      </c>
      <c r="K451" s="17">
        <v>0</v>
      </c>
      <c r="L451" s="17">
        <v>0</v>
      </c>
      <c r="M451" s="17">
        <v>0</v>
      </c>
      <c r="N451" s="17">
        <v>0</v>
      </c>
      <c r="O451" s="17">
        <v>0</v>
      </c>
      <c r="P451" s="17">
        <v>434574</v>
      </c>
      <c r="Q451" s="17">
        <v>83050</v>
      </c>
      <c r="R451" s="17">
        <v>0</v>
      </c>
      <c r="S451" s="17">
        <v>3760</v>
      </c>
      <c r="T451" s="17">
        <v>1569</v>
      </c>
      <c r="U451" s="17">
        <v>13514</v>
      </c>
      <c r="V451" s="17">
        <v>2940</v>
      </c>
      <c r="W451" s="17">
        <v>0</v>
      </c>
      <c r="X451" s="17">
        <v>72000</v>
      </c>
      <c r="Y451" s="17">
        <v>67</v>
      </c>
      <c r="Z451" s="17">
        <v>0</v>
      </c>
      <c r="AA451" s="17">
        <v>4463051</v>
      </c>
    </row>
    <row r="452" spans="1:27" x14ac:dyDescent="0.3">
      <c r="A452" s="15" t="s">
        <v>897</v>
      </c>
      <c r="B452" s="14" t="s">
        <v>898</v>
      </c>
      <c r="C452" s="14">
        <v>1</v>
      </c>
      <c r="D452" s="14">
        <v>0</v>
      </c>
      <c r="E452" s="17">
        <v>5806494</v>
      </c>
      <c r="F452" s="17">
        <v>0</v>
      </c>
      <c r="G452" s="17">
        <v>164835</v>
      </c>
      <c r="H452" s="17">
        <v>10457</v>
      </c>
      <c r="I452" s="17">
        <v>750393</v>
      </c>
      <c r="J452" s="17">
        <v>541028</v>
      </c>
      <c r="K452" s="17">
        <v>0</v>
      </c>
      <c r="L452" s="17">
        <v>0</v>
      </c>
      <c r="M452" s="17">
        <v>0</v>
      </c>
      <c r="N452" s="17">
        <v>0</v>
      </c>
      <c r="O452" s="17">
        <v>0</v>
      </c>
      <c r="P452" s="17">
        <v>755344</v>
      </c>
      <c r="Q452" s="17">
        <v>231246</v>
      </c>
      <c r="R452" s="17">
        <v>0</v>
      </c>
      <c r="S452" s="17">
        <v>5947</v>
      </c>
      <c r="T452" s="17">
        <v>2481</v>
      </c>
      <c r="U452" s="17">
        <v>23242</v>
      </c>
      <c r="V452" s="17">
        <v>7791</v>
      </c>
      <c r="W452" s="17">
        <v>0</v>
      </c>
      <c r="X452" s="17">
        <v>103377</v>
      </c>
      <c r="Y452" s="17">
        <v>0</v>
      </c>
      <c r="Z452" s="17">
        <v>0</v>
      </c>
      <c r="AA452" s="17">
        <v>8402635</v>
      </c>
    </row>
    <row r="453" spans="1:27" x14ac:dyDescent="0.3">
      <c r="A453" s="15" t="s">
        <v>899</v>
      </c>
      <c r="B453" s="14" t="s">
        <v>900</v>
      </c>
      <c r="C453" s="14">
        <v>1</v>
      </c>
      <c r="D453" s="14">
        <v>0</v>
      </c>
      <c r="E453" s="17">
        <v>6735664</v>
      </c>
      <c r="F453" s="17">
        <v>0</v>
      </c>
      <c r="G453" s="17">
        <v>0</v>
      </c>
      <c r="H453" s="17">
        <v>0</v>
      </c>
      <c r="I453" s="17">
        <v>790270</v>
      </c>
      <c r="J453" s="17">
        <v>709774</v>
      </c>
      <c r="K453" s="17">
        <v>0</v>
      </c>
      <c r="L453" s="17">
        <v>0</v>
      </c>
      <c r="M453" s="17">
        <v>0</v>
      </c>
      <c r="N453" s="17">
        <v>0</v>
      </c>
      <c r="O453" s="17">
        <v>0</v>
      </c>
      <c r="P453" s="17">
        <v>1219581</v>
      </c>
      <c r="Q453" s="17">
        <v>337758</v>
      </c>
      <c r="R453" s="17">
        <v>110688</v>
      </c>
      <c r="S453" s="17">
        <v>8164</v>
      </c>
      <c r="T453" s="17">
        <v>3406</v>
      </c>
      <c r="U453" s="17">
        <v>30057</v>
      </c>
      <c r="V453" s="17">
        <v>10868</v>
      </c>
      <c r="W453" s="17">
        <v>0</v>
      </c>
      <c r="X453" s="17">
        <v>94222</v>
      </c>
      <c r="Y453" s="17">
        <v>0</v>
      </c>
      <c r="Z453" s="17">
        <v>0</v>
      </c>
      <c r="AA453" s="17">
        <v>10050452</v>
      </c>
    </row>
    <row r="454" spans="1:27" x14ac:dyDescent="0.3">
      <c r="A454" s="15" t="s">
        <v>901</v>
      </c>
      <c r="B454" s="14" t="s">
        <v>902</v>
      </c>
      <c r="C454" s="14">
        <v>1</v>
      </c>
      <c r="D454" s="14">
        <v>0</v>
      </c>
      <c r="E454" s="17">
        <v>7842856</v>
      </c>
      <c r="F454" s="17">
        <v>0</v>
      </c>
      <c r="G454" s="17">
        <v>0</v>
      </c>
      <c r="H454" s="17">
        <v>0</v>
      </c>
      <c r="I454" s="17">
        <v>1176258</v>
      </c>
      <c r="J454" s="17">
        <v>1034516</v>
      </c>
      <c r="K454" s="17">
        <v>0</v>
      </c>
      <c r="L454" s="17">
        <v>0</v>
      </c>
      <c r="M454" s="17">
        <v>0</v>
      </c>
      <c r="N454" s="17">
        <v>0</v>
      </c>
      <c r="O454" s="17">
        <v>0</v>
      </c>
      <c r="P454" s="17">
        <v>1231880</v>
      </c>
      <c r="Q454" s="17">
        <v>409314</v>
      </c>
      <c r="R454" s="17">
        <v>0</v>
      </c>
      <c r="S454" s="17">
        <v>9632</v>
      </c>
      <c r="T454" s="17">
        <v>4019</v>
      </c>
      <c r="U454" s="17">
        <v>37338</v>
      </c>
      <c r="V454" s="17">
        <v>12464</v>
      </c>
      <c r="W454" s="17">
        <v>0</v>
      </c>
      <c r="X454" s="17">
        <v>141019</v>
      </c>
      <c r="Y454" s="17">
        <v>0</v>
      </c>
      <c r="Z454" s="17">
        <v>0</v>
      </c>
      <c r="AA454" s="17">
        <v>11899296</v>
      </c>
    </row>
    <row r="455" spans="1:27" x14ac:dyDescent="0.3">
      <c r="A455" s="15" t="s">
        <v>903</v>
      </c>
      <c r="B455" s="14" t="s">
        <v>904</v>
      </c>
      <c r="C455" s="14">
        <v>1</v>
      </c>
      <c r="D455" s="14">
        <v>0</v>
      </c>
      <c r="E455" s="17">
        <v>29507973</v>
      </c>
      <c r="F455" s="17">
        <v>0</v>
      </c>
      <c r="G455" s="17">
        <v>0</v>
      </c>
      <c r="H455" s="17">
        <v>0</v>
      </c>
      <c r="I455" s="17">
        <v>1341292</v>
      </c>
      <c r="J455" s="17">
        <v>3734247</v>
      </c>
      <c r="K455" s="17">
        <v>0</v>
      </c>
      <c r="L455" s="17">
        <v>0</v>
      </c>
      <c r="M455" s="17">
        <v>0</v>
      </c>
      <c r="N455" s="17">
        <v>0</v>
      </c>
      <c r="O455" s="17">
        <v>0</v>
      </c>
      <c r="P455" s="17">
        <v>3852050</v>
      </c>
      <c r="Q455" s="17">
        <v>1677368</v>
      </c>
      <c r="R455" s="17">
        <v>125668</v>
      </c>
      <c r="S455" s="17">
        <v>39892</v>
      </c>
      <c r="T455" s="17">
        <v>16644</v>
      </c>
      <c r="U455" s="17">
        <v>148421</v>
      </c>
      <c r="V455" s="17">
        <v>53940</v>
      </c>
      <c r="W455" s="17">
        <v>0</v>
      </c>
      <c r="X455" s="17">
        <v>881886</v>
      </c>
      <c r="Y455" s="17">
        <v>0</v>
      </c>
      <c r="Z455" s="17">
        <v>0</v>
      </c>
      <c r="AA455" s="17">
        <v>41379381</v>
      </c>
    </row>
    <row r="456" spans="1:27" x14ac:dyDescent="0.3">
      <c r="A456" s="15" t="s">
        <v>905</v>
      </c>
      <c r="B456" s="14" t="s">
        <v>906</v>
      </c>
      <c r="C456" s="14">
        <v>1</v>
      </c>
      <c r="D456" s="14">
        <v>0</v>
      </c>
      <c r="E456" s="17">
        <v>4037571</v>
      </c>
      <c r="F456" s="17">
        <v>0</v>
      </c>
      <c r="G456" s="17">
        <v>154897</v>
      </c>
      <c r="H456" s="17">
        <v>0</v>
      </c>
      <c r="I456" s="17">
        <v>549925</v>
      </c>
      <c r="J456" s="17">
        <v>452483</v>
      </c>
      <c r="K456" s="17">
        <v>0</v>
      </c>
      <c r="L456" s="17">
        <v>0</v>
      </c>
      <c r="M456" s="17">
        <v>0</v>
      </c>
      <c r="N456" s="17">
        <v>0</v>
      </c>
      <c r="O456" s="17">
        <v>0</v>
      </c>
      <c r="P456" s="17">
        <v>705073</v>
      </c>
      <c r="Q456" s="17">
        <v>178191</v>
      </c>
      <c r="R456" s="17">
        <v>0</v>
      </c>
      <c r="S456" s="17">
        <v>4973</v>
      </c>
      <c r="T456" s="17">
        <v>2075</v>
      </c>
      <c r="U456" s="17">
        <v>19339</v>
      </c>
      <c r="V456" s="17">
        <v>4885</v>
      </c>
      <c r="W456" s="17">
        <v>0</v>
      </c>
      <c r="X456" s="17">
        <v>83628</v>
      </c>
      <c r="Y456" s="17">
        <v>0</v>
      </c>
      <c r="Z456" s="17">
        <v>0</v>
      </c>
      <c r="AA456" s="17">
        <v>6193040</v>
      </c>
    </row>
    <row r="457" spans="1:27" x14ac:dyDescent="0.3">
      <c r="A457" s="15" t="s">
        <v>907</v>
      </c>
      <c r="B457" s="14" t="s">
        <v>908</v>
      </c>
      <c r="C457" s="14">
        <v>1</v>
      </c>
      <c r="D457" s="14">
        <v>0</v>
      </c>
      <c r="E457" s="17">
        <v>12504123</v>
      </c>
      <c r="F457" s="17">
        <v>0</v>
      </c>
      <c r="G457" s="17">
        <v>0</v>
      </c>
      <c r="H457" s="17">
        <v>0</v>
      </c>
      <c r="I457" s="17">
        <v>1382561</v>
      </c>
      <c r="J457" s="17">
        <v>1691347</v>
      </c>
      <c r="K457" s="17">
        <v>0</v>
      </c>
      <c r="L457" s="17">
        <v>0</v>
      </c>
      <c r="M457" s="17">
        <v>0</v>
      </c>
      <c r="N457" s="17">
        <v>0</v>
      </c>
      <c r="O457" s="17">
        <v>0</v>
      </c>
      <c r="P457" s="17">
        <v>1686799</v>
      </c>
      <c r="Q457" s="17">
        <v>870375</v>
      </c>
      <c r="R457" s="17">
        <v>35448</v>
      </c>
      <c r="S457" s="17">
        <v>14980</v>
      </c>
      <c r="T457" s="17">
        <v>6250</v>
      </c>
      <c r="U457" s="17">
        <v>58250</v>
      </c>
      <c r="V457" s="17">
        <v>20836</v>
      </c>
      <c r="W457" s="17">
        <v>0</v>
      </c>
      <c r="X457" s="17">
        <v>311543</v>
      </c>
      <c r="Y457" s="17">
        <v>0</v>
      </c>
      <c r="Z457" s="17">
        <v>0</v>
      </c>
      <c r="AA457" s="17">
        <v>18582512</v>
      </c>
    </row>
    <row r="458" spans="1:27" x14ac:dyDescent="0.3">
      <c r="A458" s="15" t="s">
        <v>909</v>
      </c>
      <c r="B458" s="14" t="s">
        <v>910</v>
      </c>
      <c r="C458" s="14">
        <v>1</v>
      </c>
      <c r="D458" s="14">
        <v>0</v>
      </c>
      <c r="E458" s="17">
        <v>20969546</v>
      </c>
      <c r="F458" s="17">
        <v>0</v>
      </c>
      <c r="G458" s="17">
        <v>0</v>
      </c>
      <c r="H458" s="17">
        <v>0</v>
      </c>
      <c r="I458" s="17">
        <v>347775</v>
      </c>
      <c r="J458" s="17">
        <v>4801185</v>
      </c>
      <c r="K458" s="17">
        <v>0</v>
      </c>
      <c r="L458" s="17">
        <v>0</v>
      </c>
      <c r="M458" s="17">
        <v>0</v>
      </c>
      <c r="N458" s="17">
        <v>0</v>
      </c>
      <c r="O458" s="17">
        <v>0</v>
      </c>
      <c r="P458" s="17">
        <v>3423557</v>
      </c>
      <c r="Q458" s="17">
        <v>1454858</v>
      </c>
      <c r="R458" s="17">
        <v>220473</v>
      </c>
      <c r="S458" s="17">
        <v>23144</v>
      </c>
      <c r="T458" s="17">
        <v>9656</v>
      </c>
      <c r="U458" s="17">
        <v>89297</v>
      </c>
      <c r="V458" s="17">
        <v>32416</v>
      </c>
      <c r="W458" s="17">
        <v>0</v>
      </c>
      <c r="X458" s="17">
        <v>232769</v>
      </c>
      <c r="Y458" s="17">
        <v>0</v>
      </c>
      <c r="Z458" s="17">
        <v>0</v>
      </c>
      <c r="AA458" s="17">
        <v>31604676</v>
      </c>
    </row>
    <row r="459" spans="1:27" x14ac:dyDescent="0.3">
      <c r="A459" s="15" t="s">
        <v>911</v>
      </c>
      <c r="B459" s="14" t="s">
        <v>912</v>
      </c>
      <c r="C459" s="14">
        <v>1</v>
      </c>
      <c r="D459" s="14">
        <v>0</v>
      </c>
      <c r="E459" s="17">
        <v>6825839</v>
      </c>
      <c r="F459" s="17">
        <v>0</v>
      </c>
      <c r="G459" s="17">
        <v>0</v>
      </c>
      <c r="H459" s="17">
        <v>0</v>
      </c>
      <c r="I459" s="17">
        <v>643650</v>
      </c>
      <c r="J459" s="17">
        <v>1453822</v>
      </c>
      <c r="K459" s="17">
        <v>0</v>
      </c>
      <c r="L459" s="17">
        <v>0</v>
      </c>
      <c r="M459" s="17">
        <v>0</v>
      </c>
      <c r="N459" s="17">
        <v>0</v>
      </c>
      <c r="O459" s="17">
        <v>0</v>
      </c>
      <c r="P459" s="17">
        <v>1294269</v>
      </c>
      <c r="Q459" s="17">
        <v>278720</v>
      </c>
      <c r="R459" s="17">
        <v>0</v>
      </c>
      <c r="S459" s="17">
        <v>11340</v>
      </c>
      <c r="T459" s="17">
        <v>4731</v>
      </c>
      <c r="U459" s="17">
        <v>43862</v>
      </c>
      <c r="V459" s="17">
        <v>14728</v>
      </c>
      <c r="W459" s="17">
        <v>0</v>
      </c>
      <c r="X459" s="17">
        <v>99852</v>
      </c>
      <c r="Y459" s="17">
        <v>0</v>
      </c>
      <c r="Z459" s="17">
        <v>0</v>
      </c>
      <c r="AA459" s="17">
        <v>10670813</v>
      </c>
    </row>
    <row r="460" spans="1:27" x14ac:dyDescent="0.3">
      <c r="A460" s="15" t="s">
        <v>913</v>
      </c>
      <c r="B460" s="14" t="s">
        <v>914</v>
      </c>
      <c r="C460" s="14">
        <v>1</v>
      </c>
      <c r="D460" s="14">
        <v>0</v>
      </c>
      <c r="E460" s="17">
        <v>4848149</v>
      </c>
      <c r="F460" s="17">
        <v>0</v>
      </c>
      <c r="G460" s="17">
        <v>0</v>
      </c>
      <c r="H460" s="17">
        <v>0</v>
      </c>
      <c r="I460" s="17">
        <v>861551</v>
      </c>
      <c r="J460" s="17">
        <v>494418</v>
      </c>
      <c r="K460" s="17">
        <v>0</v>
      </c>
      <c r="L460" s="17">
        <v>0</v>
      </c>
      <c r="M460" s="17">
        <v>0</v>
      </c>
      <c r="N460" s="17">
        <v>0</v>
      </c>
      <c r="O460" s="17">
        <v>0</v>
      </c>
      <c r="P460" s="17">
        <v>763511</v>
      </c>
      <c r="Q460" s="17">
        <v>262701</v>
      </c>
      <c r="R460" s="17">
        <v>0</v>
      </c>
      <c r="S460" s="17">
        <v>5288</v>
      </c>
      <c r="T460" s="17">
        <v>2206</v>
      </c>
      <c r="U460" s="17">
        <v>20504</v>
      </c>
      <c r="V460" s="17">
        <v>5561</v>
      </c>
      <c r="W460" s="17">
        <v>0</v>
      </c>
      <c r="X460" s="17">
        <v>82911</v>
      </c>
      <c r="Y460" s="17">
        <v>0</v>
      </c>
      <c r="Z460" s="17">
        <v>0</v>
      </c>
      <c r="AA460" s="17">
        <v>7346800</v>
      </c>
    </row>
    <row r="461" spans="1:27" x14ac:dyDescent="0.3">
      <c r="A461" s="15" t="s">
        <v>915</v>
      </c>
      <c r="B461" s="14" t="s">
        <v>916</v>
      </c>
      <c r="C461" s="14">
        <v>1</v>
      </c>
      <c r="D461" s="14">
        <v>0</v>
      </c>
      <c r="E461" s="17">
        <v>10983871</v>
      </c>
      <c r="F461" s="17">
        <v>0</v>
      </c>
      <c r="G461" s="17">
        <v>0</v>
      </c>
      <c r="H461" s="17">
        <v>0</v>
      </c>
      <c r="I461" s="17">
        <v>1670112</v>
      </c>
      <c r="J461" s="17">
        <v>2305816</v>
      </c>
      <c r="K461" s="17">
        <v>0</v>
      </c>
      <c r="L461" s="17">
        <v>0</v>
      </c>
      <c r="M461" s="17">
        <v>0</v>
      </c>
      <c r="N461" s="17">
        <v>0</v>
      </c>
      <c r="O461" s="17">
        <v>0</v>
      </c>
      <c r="P461" s="17">
        <v>1836337</v>
      </c>
      <c r="Q461" s="17">
        <v>535339</v>
      </c>
      <c r="R461" s="17">
        <v>303149</v>
      </c>
      <c r="S461" s="17">
        <v>18785</v>
      </c>
      <c r="T461" s="17">
        <v>7838</v>
      </c>
      <c r="U461" s="17">
        <v>74036</v>
      </c>
      <c r="V461" s="17">
        <v>23063</v>
      </c>
      <c r="W461" s="17">
        <v>0</v>
      </c>
      <c r="X461" s="17">
        <v>175250</v>
      </c>
      <c r="Y461" s="17">
        <v>0</v>
      </c>
      <c r="Z461" s="17">
        <v>0</v>
      </c>
      <c r="AA461" s="17">
        <v>17933596</v>
      </c>
    </row>
    <row r="462" spans="1:27" x14ac:dyDescent="0.3">
      <c r="A462" s="15" t="s">
        <v>917</v>
      </c>
      <c r="B462" s="14" t="s">
        <v>918</v>
      </c>
      <c r="C462" s="14">
        <v>1</v>
      </c>
      <c r="D462" s="14">
        <v>0</v>
      </c>
      <c r="E462" s="17">
        <v>8640686</v>
      </c>
      <c r="F462" s="17">
        <v>0</v>
      </c>
      <c r="G462" s="17">
        <v>0</v>
      </c>
      <c r="H462" s="17">
        <v>45421</v>
      </c>
      <c r="I462" s="17">
        <v>1229626</v>
      </c>
      <c r="J462" s="17">
        <v>1477991</v>
      </c>
      <c r="K462" s="17">
        <v>22443</v>
      </c>
      <c r="L462" s="17">
        <v>0</v>
      </c>
      <c r="M462" s="17">
        <v>0</v>
      </c>
      <c r="N462" s="17">
        <v>0</v>
      </c>
      <c r="O462" s="17">
        <v>0</v>
      </c>
      <c r="P462" s="17">
        <v>1005156</v>
      </c>
      <c r="Q462" s="17">
        <v>163402</v>
      </c>
      <c r="R462" s="17">
        <v>91964</v>
      </c>
      <c r="S462" s="17">
        <v>7415</v>
      </c>
      <c r="T462" s="17">
        <v>3094</v>
      </c>
      <c r="U462" s="17">
        <v>28193</v>
      </c>
      <c r="V462" s="17">
        <v>9272</v>
      </c>
      <c r="W462" s="17">
        <v>0</v>
      </c>
      <c r="X462" s="17">
        <v>316780</v>
      </c>
      <c r="Y462" s="17">
        <v>0</v>
      </c>
      <c r="Z462" s="17">
        <v>0</v>
      </c>
      <c r="AA462" s="17">
        <v>13041443</v>
      </c>
    </row>
    <row r="463" spans="1:27" x14ac:dyDescent="0.3">
      <c r="A463" s="15" t="s">
        <v>919</v>
      </c>
      <c r="B463" s="14" t="s">
        <v>920</v>
      </c>
      <c r="C463" s="14">
        <v>1</v>
      </c>
      <c r="D463" s="14">
        <v>0</v>
      </c>
      <c r="E463" s="17">
        <v>15493827</v>
      </c>
      <c r="F463" s="17">
        <v>0</v>
      </c>
      <c r="G463" s="17">
        <v>0</v>
      </c>
      <c r="H463" s="17">
        <v>0</v>
      </c>
      <c r="I463" s="17">
        <v>3600240</v>
      </c>
      <c r="J463" s="17">
        <v>3328409</v>
      </c>
      <c r="K463" s="17">
        <v>0</v>
      </c>
      <c r="L463" s="17">
        <v>0</v>
      </c>
      <c r="M463" s="17">
        <v>0</v>
      </c>
      <c r="N463" s="17">
        <v>0</v>
      </c>
      <c r="O463" s="17">
        <v>0</v>
      </c>
      <c r="P463" s="17">
        <v>1431955</v>
      </c>
      <c r="Q463" s="17">
        <v>469958</v>
      </c>
      <c r="R463" s="17">
        <v>478481</v>
      </c>
      <c r="S463" s="17">
        <v>46678</v>
      </c>
      <c r="T463" s="17">
        <v>19475</v>
      </c>
      <c r="U463" s="17">
        <v>185177</v>
      </c>
      <c r="V463" s="17">
        <v>49844</v>
      </c>
      <c r="W463" s="17">
        <v>0</v>
      </c>
      <c r="X463" s="17">
        <v>378000</v>
      </c>
      <c r="Y463" s="17">
        <v>45884</v>
      </c>
      <c r="Z463" s="17">
        <v>0</v>
      </c>
      <c r="AA463" s="17">
        <v>25527928</v>
      </c>
    </row>
    <row r="464" spans="1:27" x14ac:dyDescent="0.3">
      <c r="A464" s="15" t="s">
        <v>921</v>
      </c>
      <c r="B464" s="14" t="s">
        <v>922</v>
      </c>
      <c r="C464" s="14">
        <v>1</v>
      </c>
      <c r="D464" s="14">
        <v>0</v>
      </c>
      <c r="E464" s="17">
        <v>36952452</v>
      </c>
      <c r="F464" s="17">
        <v>0</v>
      </c>
      <c r="G464" s="17">
        <v>0</v>
      </c>
      <c r="H464" s="17">
        <v>0</v>
      </c>
      <c r="I464" s="17">
        <v>10320366</v>
      </c>
      <c r="J464" s="17">
        <v>3318358</v>
      </c>
      <c r="K464" s="17">
        <v>0</v>
      </c>
      <c r="L464" s="17">
        <v>0</v>
      </c>
      <c r="M464" s="17">
        <v>0</v>
      </c>
      <c r="N464" s="17">
        <v>0</v>
      </c>
      <c r="O464" s="17">
        <v>0</v>
      </c>
      <c r="P464" s="17">
        <v>2561008</v>
      </c>
      <c r="Q464" s="17">
        <v>515994</v>
      </c>
      <c r="R464" s="17">
        <v>1114175</v>
      </c>
      <c r="S464" s="17">
        <v>143344</v>
      </c>
      <c r="T464" s="17">
        <v>59806</v>
      </c>
      <c r="U464" s="17">
        <v>593335</v>
      </c>
      <c r="V464" s="17">
        <v>141026</v>
      </c>
      <c r="W464" s="17">
        <v>0</v>
      </c>
      <c r="X464" s="17">
        <v>988200</v>
      </c>
      <c r="Y464" s="17">
        <v>0</v>
      </c>
      <c r="Z464" s="17">
        <v>0</v>
      </c>
      <c r="AA464" s="17">
        <v>56708064</v>
      </c>
    </row>
    <row r="465" spans="1:27" x14ac:dyDescent="0.3">
      <c r="A465" s="15" t="s">
        <v>923</v>
      </c>
      <c r="B465" s="14" t="s">
        <v>924</v>
      </c>
      <c r="C465" s="14">
        <v>1</v>
      </c>
      <c r="D465" s="14">
        <v>0</v>
      </c>
      <c r="E465" s="17">
        <v>10155607</v>
      </c>
      <c r="F465" s="17">
        <v>0</v>
      </c>
      <c r="G465" s="17">
        <v>0</v>
      </c>
      <c r="H465" s="17">
        <v>18759</v>
      </c>
      <c r="I465" s="17">
        <v>994634</v>
      </c>
      <c r="J465" s="17">
        <v>1324757</v>
      </c>
      <c r="K465" s="17">
        <v>0</v>
      </c>
      <c r="L465" s="17">
        <v>0</v>
      </c>
      <c r="M465" s="17">
        <v>0</v>
      </c>
      <c r="N465" s="17">
        <v>0</v>
      </c>
      <c r="O465" s="17">
        <v>0</v>
      </c>
      <c r="P465" s="17">
        <v>688800</v>
      </c>
      <c r="Q465" s="17">
        <v>74421</v>
      </c>
      <c r="R465" s="17">
        <v>446788</v>
      </c>
      <c r="S465" s="17">
        <v>18006</v>
      </c>
      <c r="T465" s="17">
        <v>7513</v>
      </c>
      <c r="U465" s="17">
        <v>64658</v>
      </c>
      <c r="V465" s="17">
        <v>18471</v>
      </c>
      <c r="W465" s="17">
        <v>0</v>
      </c>
      <c r="X465" s="17">
        <v>179679</v>
      </c>
      <c r="Y465" s="17">
        <v>0</v>
      </c>
      <c r="Z465" s="17">
        <v>0</v>
      </c>
      <c r="AA465" s="17">
        <v>13992093</v>
      </c>
    </row>
    <row r="466" spans="1:27" x14ac:dyDescent="0.3">
      <c r="A466" s="15" t="s">
        <v>925</v>
      </c>
      <c r="B466" s="14" t="s">
        <v>926</v>
      </c>
      <c r="C466" s="14">
        <v>1</v>
      </c>
      <c r="D466" s="14">
        <v>0</v>
      </c>
      <c r="E466" s="17">
        <v>635513</v>
      </c>
      <c r="F466" s="17">
        <v>0</v>
      </c>
      <c r="G466" s="17">
        <v>193761</v>
      </c>
      <c r="H466" s="17">
        <v>0</v>
      </c>
      <c r="I466" s="17">
        <v>21872</v>
      </c>
      <c r="J466" s="17">
        <v>2405</v>
      </c>
      <c r="K466" s="17">
        <v>0</v>
      </c>
      <c r="L466" s="17">
        <v>0</v>
      </c>
      <c r="M466" s="17">
        <v>0</v>
      </c>
      <c r="N466" s="17">
        <v>0</v>
      </c>
      <c r="O466" s="17">
        <v>0</v>
      </c>
      <c r="P466" s="17">
        <v>58594</v>
      </c>
      <c r="Q466" s="17">
        <v>0</v>
      </c>
      <c r="R466" s="17">
        <v>0</v>
      </c>
      <c r="S466" s="17">
        <v>764</v>
      </c>
      <c r="T466" s="17">
        <v>319</v>
      </c>
      <c r="U466" s="17">
        <v>4893</v>
      </c>
      <c r="V466" s="17">
        <v>0</v>
      </c>
      <c r="W466" s="17">
        <v>0</v>
      </c>
      <c r="X466" s="17">
        <v>0</v>
      </c>
      <c r="Y466" s="17">
        <v>0</v>
      </c>
      <c r="Z466" s="17">
        <v>0</v>
      </c>
      <c r="AA466" s="17">
        <v>918121</v>
      </c>
    </row>
    <row r="467" spans="1:27" x14ac:dyDescent="0.3">
      <c r="A467" s="15" t="s">
        <v>927</v>
      </c>
      <c r="B467" s="14" t="s">
        <v>928</v>
      </c>
      <c r="C467" s="14">
        <v>1</v>
      </c>
      <c r="D467" s="14">
        <v>0</v>
      </c>
      <c r="E467" s="17">
        <v>6852865</v>
      </c>
      <c r="F467" s="17">
        <v>0</v>
      </c>
      <c r="G467" s="17">
        <v>0</v>
      </c>
      <c r="H467" s="17">
        <v>0</v>
      </c>
      <c r="I467" s="17">
        <v>1107724</v>
      </c>
      <c r="J467" s="17">
        <v>2122322</v>
      </c>
      <c r="K467" s="17">
        <v>0</v>
      </c>
      <c r="L467" s="17">
        <v>0</v>
      </c>
      <c r="M467" s="17">
        <v>0</v>
      </c>
      <c r="N467" s="17">
        <v>0</v>
      </c>
      <c r="O467" s="17">
        <v>0</v>
      </c>
      <c r="P467" s="17">
        <v>772922</v>
      </c>
      <c r="Q467" s="17">
        <v>44411</v>
      </c>
      <c r="R467" s="17">
        <v>176752</v>
      </c>
      <c r="S467" s="17">
        <v>12209</v>
      </c>
      <c r="T467" s="17">
        <v>5094</v>
      </c>
      <c r="U467" s="17">
        <v>49629</v>
      </c>
      <c r="V467" s="17">
        <v>10572</v>
      </c>
      <c r="W467" s="17">
        <v>0</v>
      </c>
      <c r="X467" s="17">
        <v>109760</v>
      </c>
      <c r="Y467" s="17">
        <v>0</v>
      </c>
      <c r="Z467" s="17">
        <v>0</v>
      </c>
      <c r="AA467" s="17">
        <v>11264260</v>
      </c>
    </row>
    <row r="468" spans="1:27" x14ac:dyDescent="0.3">
      <c r="A468" s="15" t="s">
        <v>929</v>
      </c>
      <c r="B468" s="14" t="s">
        <v>930</v>
      </c>
      <c r="C468" s="14">
        <v>1</v>
      </c>
      <c r="D468" s="14">
        <v>0</v>
      </c>
      <c r="E468" s="17">
        <v>9131010</v>
      </c>
      <c r="F468" s="17">
        <v>0</v>
      </c>
      <c r="G468" s="17">
        <v>0</v>
      </c>
      <c r="H468" s="17">
        <v>9759</v>
      </c>
      <c r="I468" s="17">
        <v>1264506</v>
      </c>
      <c r="J468" s="17">
        <v>2608894</v>
      </c>
      <c r="K468" s="17">
        <v>0</v>
      </c>
      <c r="L468" s="17">
        <v>0</v>
      </c>
      <c r="M468" s="17">
        <v>0</v>
      </c>
      <c r="N468" s="17">
        <v>0</v>
      </c>
      <c r="O468" s="17">
        <v>0</v>
      </c>
      <c r="P468" s="17">
        <v>1014354</v>
      </c>
      <c r="Q468" s="17">
        <v>600751</v>
      </c>
      <c r="R468" s="17">
        <v>381953</v>
      </c>
      <c r="S468" s="17">
        <v>20762</v>
      </c>
      <c r="T468" s="17">
        <v>8663</v>
      </c>
      <c r="U468" s="17">
        <v>82715</v>
      </c>
      <c r="V468" s="17">
        <v>22506</v>
      </c>
      <c r="W468" s="17">
        <v>0</v>
      </c>
      <c r="X468" s="17">
        <v>190707</v>
      </c>
      <c r="Y468" s="17">
        <v>0</v>
      </c>
      <c r="Z468" s="17">
        <v>0</v>
      </c>
      <c r="AA468" s="17">
        <v>15336580</v>
      </c>
    </row>
    <row r="469" spans="1:27" x14ac:dyDescent="0.3">
      <c r="A469" s="15" t="s">
        <v>931</v>
      </c>
      <c r="B469" s="14" t="s">
        <v>932</v>
      </c>
      <c r="C469" s="14">
        <v>1</v>
      </c>
      <c r="D469" s="14">
        <v>0</v>
      </c>
      <c r="E469" s="17">
        <v>22576308</v>
      </c>
      <c r="F469" s="17">
        <v>0</v>
      </c>
      <c r="G469" s="17">
        <v>0</v>
      </c>
      <c r="H469" s="17">
        <v>20899</v>
      </c>
      <c r="I469" s="17">
        <v>4062184</v>
      </c>
      <c r="J469" s="17">
        <v>2741404</v>
      </c>
      <c r="K469" s="17">
        <v>0</v>
      </c>
      <c r="L469" s="17">
        <v>0</v>
      </c>
      <c r="M469" s="17">
        <v>0</v>
      </c>
      <c r="N469" s="17">
        <v>0</v>
      </c>
      <c r="O469" s="17">
        <v>0</v>
      </c>
      <c r="P469" s="17">
        <v>1956292</v>
      </c>
      <c r="Q469" s="17">
        <v>523135</v>
      </c>
      <c r="R469" s="17">
        <v>382228</v>
      </c>
      <c r="S469" s="17">
        <v>63126</v>
      </c>
      <c r="T469" s="17">
        <v>26338</v>
      </c>
      <c r="U469" s="17">
        <v>245815</v>
      </c>
      <c r="V469" s="17">
        <v>62003</v>
      </c>
      <c r="W469" s="17">
        <v>0</v>
      </c>
      <c r="X469" s="17">
        <v>633521</v>
      </c>
      <c r="Y469" s="17">
        <v>0</v>
      </c>
      <c r="Z469" s="17">
        <v>0</v>
      </c>
      <c r="AA469" s="17">
        <v>33293253</v>
      </c>
    </row>
    <row r="470" spans="1:27" x14ac:dyDescent="0.3">
      <c r="A470" s="15" t="s">
        <v>933</v>
      </c>
      <c r="B470" s="14" t="s">
        <v>934</v>
      </c>
      <c r="C470" s="14">
        <v>1</v>
      </c>
      <c r="D470" s="14">
        <v>1</v>
      </c>
      <c r="E470" s="17">
        <v>18965591</v>
      </c>
      <c r="F470" s="17">
        <v>0</v>
      </c>
      <c r="G470" s="17">
        <v>0</v>
      </c>
      <c r="H470" s="17">
        <v>0</v>
      </c>
      <c r="I470" s="17">
        <v>3053669</v>
      </c>
      <c r="J470" s="17">
        <v>3841768</v>
      </c>
      <c r="K470" s="17">
        <v>0</v>
      </c>
      <c r="L470" s="17">
        <v>0</v>
      </c>
      <c r="M470" s="17">
        <v>0</v>
      </c>
      <c r="N470" s="17">
        <v>0</v>
      </c>
      <c r="O470" s="17">
        <v>0</v>
      </c>
      <c r="P470" s="17">
        <v>2526536</v>
      </c>
      <c r="Q470" s="17">
        <v>499567</v>
      </c>
      <c r="R470" s="17">
        <v>650377</v>
      </c>
      <c r="S470" s="17">
        <v>43442</v>
      </c>
      <c r="T470" s="17">
        <v>18125</v>
      </c>
      <c r="U470" s="17">
        <v>171488</v>
      </c>
      <c r="V470" s="17">
        <v>46108</v>
      </c>
      <c r="W470" s="17">
        <v>0</v>
      </c>
      <c r="X470" s="17">
        <v>315192</v>
      </c>
      <c r="Y470" s="17">
        <v>0</v>
      </c>
      <c r="Z470" s="17">
        <v>0</v>
      </c>
      <c r="AA470" s="17">
        <v>30131863</v>
      </c>
    </row>
    <row r="471" spans="1:27" x14ac:dyDescent="0.3">
      <c r="A471" s="15" t="s">
        <v>935</v>
      </c>
      <c r="B471" s="14" t="s">
        <v>936</v>
      </c>
      <c r="C471" s="14">
        <v>1</v>
      </c>
      <c r="D471" s="14">
        <v>0</v>
      </c>
      <c r="E471" s="17">
        <v>12301033</v>
      </c>
      <c r="F471" s="17">
        <v>0</v>
      </c>
      <c r="G471" s="17">
        <v>0</v>
      </c>
      <c r="H471" s="17">
        <v>0</v>
      </c>
      <c r="I471" s="17">
        <v>1455272</v>
      </c>
      <c r="J471" s="17">
        <v>2834597</v>
      </c>
      <c r="K471" s="17">
        <v>0</v>
      </c>
      <c r="L471" s="17">
        <v>0</v>
      </c>
      <c r="M471" s="17">
        <v>0</v>
      </c>
      <c r="N471" s="17">
        <v>0</v>
      </c>
      <c r="O471" s="17">
        <v>0</v>
      </c>
      <c r="P471" s="17">
        <v>1387722</v>
      </c>
      <c r="Q471" s="17">
        <v>126360</v>
      </c>
      <c r="R471" s="17">
        <v>219914</v>
      </c>
      <c r="S471" s="17">
        <v>21406</v>
      </c>
      <c r="T471" s="17">
        <v>8931</v>
      </c>
      <c r="U471" s="17">
        <v>84812</v>
      </c>
      <c r="V471" s="17">
        <v>23965</v>
      </c>
      <c r="W471" s="17">
        <v>0</v>
      </c>
      <c r="X471" s="17">
        <v>250848</v>
      </c>
      <c r="Y471" s="17">
        <v>0</v>
      </c>
      <c r="Z471" s="17">
        <v>0</v>
      </c>
      <c r="AA471" s="17">
        <v>18714860</v>
      </c>
    </row>
    <row r="472" spans="1:27" x14ac:dyDescent="0.3">
      <c r="A472" s="15" t="s">
        <v>937</v>
      </c>
      <c r="B472" s="14" t="s">
        <v>938</v>
      </c>
      <c r="C472" s="14">
        <v>1</v>
      </c>
      <c r="D472" s="14">
        <v>0</v>
      </c>
      <c r="E472" s="17">
        <v>24174265</v>
      </c>
      <c r="F472" s="17">
        <v>0</v>
      </c>
      <c r="G472" s="17">
        <v>0</v>
      </c>
      <c r="H472" s="17">
        <v>27015</v>
      </c>
      <c r="I472" s="17">
        <v>3717947</v>
      </c>
      <c r="J472" s="17">
        <v>2001904</v>
      </c>
      <c r="K472" s="17">
        <v>0</v>
      </c>
      <c r="L472" s="17">
        <v>0</v>
      </c>
      <c r="M472" s="17">
        <v>0</v>
      </c>
      <c r="N472" s="17">
        <v>0</v>
      </c>
      <c r="O472" s="17">
        <v>0</v>
      </c>
      <c r="P472" s="17">
        <v>2061556</v>
      </c>
      <c r="Q472" s="17">
        <v>460704</v>
      </c>
      <c r="R472" s="17">
        <v>1320051</v>
      </c>
      <c r="S472" s="17">
        <v>100111</v>
      </c>
      <c r="T472" s="17">
        <v>41769</v>
      </c>
      <c r="U472" s="17">
        <v>377577</v>
      </c>
      <c r="V472" s="17">
        <v>55958</v>
      </c>
      <c r="W472" s="17">
        <v>0</v>
      </c>
      <c r="X472" s="17">
        <v>767126</v>
      </c>
      <c r="Y472" s="17">
        <v>0</v>
      </c>
      <c r="Z472" s="17">
        <v>0</v>
      </c>
      <c r="AA472" s="17">
        <v>35105983</v>
      </c>
    </row>
    <row r="473" spans="1:27" x14ac:dyDescent="0.3">
      <c r="A473" s="15" t="s">
        <v>939</v>
      </c>
      <c r="B473" s="14" t="s">
        <v>940</v>
      </c>
      <c r="C473" s="14">
        <v>1</v>
      </c>
      <c r="D473" s="14">
        <v>0</v>
      </c>
      <c r="E473" s="17">
        <v>7392635</v>
      </c>
      <c r="F473" s="17">
        <v>0</v>
      </c>
      <c r="G473" s="17">
        <v>0</v>
      </c>
      <c r="H473" s="17">
        <v>10791</v>
      </c>
      <c r="I473" s="17">
        <v>1131042</v>
      </c>
      <c r="J473" s="17">
        <v>2488779</v>
      </c>
      <c r="K473" s="17">
        <v>0</v>
      </c>
      <c r="L473" s="17">
        <v>0</v>
      </c>
      <c r="M473" s="17">
        <v>0</v>
      </c>
      <c r="N473" s="17">
        <v>0</v>
      </c>
      <c r="O473" s="17">
        <v>0</v>
      </c>
      <c r="P473" s="17">
        <v>870536</v>
      </c>
      <c r="Q473" s="17">
        <v>52857</v>
      </c>
      <c r="R473" s="17">
        <v>252254</v>
      </c>
      <c r="S473" s="17">
        <v>15564</v>
      </c>
      <c r="T473" s="17">
        <v>6494</v>
      </c>
      <c r="U473" s="17">
        <v>61920</v>
      </c>
      <c r="V473" s="17">
        <v>15186</v>
      </c>
      <c r="W473" s="17">
        <v>0</v>
      </c>
      <c r="X473" s="17">
        <v>197200</v>
      </c>
      <c r="Y473" s="17">
        <v>0</v>
      </c>
      <c r="Z473" s="17">
        <v>0</v>
      </c>
      <c r="AA473" s="17">
        <v>12495258</v>
      </c>
    </row>
    <row r="474" spans="1:27" x14ac:dyDescent="0.3">
      <c r="A474" s="15" t="s">
        <v>941</v>
      </c>
      <c r="B474" s="14" t="s">
        <v>942</v>
      </c>
      <c r="C474" s="14">
        <v>1</v>
      </c>
      <c r="D474" s="14">
        <v>0</v>
      </c>
      <c r="E474" s="17">
        <v>4865639</v>
      </c>
      <c r="F474" s="17">
        <v>0</v>
      </c>
      <c r="G474" s="17">
        <v>0</v>
      </c>
      <c r="H474" s="17">
        <v>0</v>
      </c>
      <c r="I474" s="17">
        <v>799967</v>
      </c>
      <c r="J474" s="17">
        <v>929157</v>
      </c>
      <c r="K474" s="17">
        <v>0</v>
      </c>
      <c r="L474" s="17">
        <v>0</v>
      </c>
      <c r="M474" s="17">
        <v>0</v>
      </c>
      <c r="N474" s="17">
        <v>0</v>
      </c>
      <c r="O474" s="17">
        <v>0</v>
      </c>
      <c r="P474" s="17">
        <v>386667</v>
      </c>
      <c r="Q474" s="17">
        <v>209528</v>
      </c>
      <c r="R474" s="17">
        <v>244830</v>
      </c>
      <c r="S474" s="17">
        <v>14426</v>
      </c>
      <c r="T474" s="17">
        <v>6019</v>
      </c>
      <c r="U474" s="17">
        <v>47008</v>
      </c>
      <c r="V474" s="17">
        <v>13307</v>
      </c>
      <c r="W474" s="17">
        <v>0</v>
      </c>
      <c r="X474" s="17">
        <v>136320</v>
      </c>
      <c r="Y474" s="17">
        <v>0</v>
      </c>
      <c r="Z474" s="17">
        <v>0</v>
      </c>
      <c r="AA474" s="17">
        <v>7652868</v>
      </c>
    </row>
    <row r="475" spans="1:27" x14ac:dyDescent="0.3">
      <c r="A475" s="15" t="s">
        <v>943</v>
      </c>
      <c r="B475" s="14" t="s">
        <v>944</v>
      </c>
      <c r="C475" s="14">
        <v>1</v>
      </c>
      <c r="D475" s="14">
        <v>0</v>
      </c>
      <c r="E475" s="17">
        <v>5186174</v>
      </c>
      <c r="F475" s="17">
        <v>0</v>
      </c>
      <c r="G475" s="17">
        <v>0</v>
      </c>
      <c r="H475" s="17">
        <v>0</v>
      </c>
      <c r="I475" s="17">
        <v>1164823</v>
      </c>
      <c r="J475" s="17">
        <v>1293190</v>
      </c>
      <c r="K475" s="17">
        <v>0</v>
      </c>
      <c r="L475" s="17">
        <v>0</v>
      </c>
      <c r="M475" s="17">
        <v>0</v>
      </c>
      <c r="N475" s="17">
        <v>0</v>
      </c>
      <c r="O475" s="17">
        <v>0</v>
      </c>
      <c r="P475" s="17">
        <v>830052</v>
      </c>
      <c r="Q475" s="17">
        <v>133711</v>
      </c>
      <c r="R475" s="17">
        <v>146788</v>
      </c>
      <c r="S475" s="17">
        <v>9632</v>
      </c>
      <c r="T475" s="17">
        <v>4019</v>
      </c>
      <c r="U475" s="17">
        <v>38969</v>
      </c>
      <c r="V475" s="17">
        <v>10876</v>
      </c>
      <c r="W475" s="17">
        <v>0</v>
      </c>
      <c r="X475" s="17">
        <v>146640</v>
      </c>
      <c r="Y475" s="17">
        <v>0</v>
      </c>
      <c r="Z475" s="17">
        <v>0</v>
      </c>
      <c r="AA475" s="17">
        <v>8964874</v>
      </c>
    </row>
    <row r="476" spans="1:27" x14ac:dyDescent="0.3">
      <c r="A476" s="15" t="s">
        <v>945</v>
      </c>
      <c r="B476" s="14" t="s">
        <v>946</v>
      </c>
      <c r="C476" s="14">
        <v>1</v>
      </c>
      <c r="D476" s="14">
        <v>0</v>
      </c>
      <c r="E476" s="17">
        <v>14360192</v>
      </c>
      <c r="F476" s="17">
        <v>0</v>
      </c>
      <c r="G476" s="17">
        <v>0</v>
      </c>
      <c r="H476" s="17">
        <v>0</v>
      </c>
      <c r="I476" s="17">
        <v>2018067</v>
      </c>
      <c r="J476" s="17">
        <v>2905859</v>
      </c>
      <c r="K476" s="17">
        <v>0</v>
      </c>
      <c r="L476" s="17">
        <v>0</v>
      </c>
      <c r="M476" s="17">
        <v>0</v>
      </c>
      <c r="N476" s="17">
        <v>0</v>
      </c>
      <c r="O476" s="17">
        <v>0</v>
      </c>
      <c r="P476" s="17">
        <v>1707581</v>
      </c>
      <c r="Q476" s="17">
        <v>423352</v>
      </c>
      <c r="R476" s="17">
        <v>569968</v>
      </c>
      <c r="S476" s="17">
        <v>38753</v>
      </c>
      <c r="T476" s="17">
        <v>16169</v>
      </c>
      <c r="U476" s="17">
        <v>139684</v>
      </c>
      <c r="V476" s="17">
        <v>41570</v>
      </c>
      <c r="W476" s="17">
        <v>0</v>
      </c>
      <c r="X476" s="17">
        <v>303584</v>
      </c>
      <c r="Y476" s="17">
        <v>0</v>
      </c>
      <c r="Z476" s="17">
        <v>0</v>
      </c>
      <c r="AA476" s="17">
        <v>22524779</v>
      </c>
    </row>
    <row r="477" spans="1:27" x14ac:dyDescent="0.3">
      <c r="A477" s="15" t="s">
        <v>947</v>
      </c>
      <c r="B477" s="14" t="s">
        <v>948</v>
      </c>
      <c r="C477" s="14">
        <v>1</v>
      </c>
      <c r="D477" s="14">
        <v>0</v>
      </c>
      <c r="E477" s="17">
        <v>17164916</v>
      </c>
      <c r="F477" s="17">
        <v>0</v>
      </c>
      <c r="G477" s="17">
        <v>0</v>
      </c>
      <c r="H477" s="17">
        <v>0</v>
      </c>
      <c r="I477" s="17">
        <v>3628168</v>
      </c>
      <c r="J477" s="17">
        <v>7481023</v>
      </c>
      <c r="K477" s="17">
        <v>0</v>
      </c>
      <c r="L477" s="17">
        <v>0</v>
      </c>
      <c r="M477" s="17">
        <v>0</v>
      </c>
      <c r="N477" s="17">
        <v>0</v>
      </c>
      <c r="O477" s="17">
        <v>0</v>
      </c>
      <c r="P477" s="17">
        <v>2273128</v>
      </c>
      <c r="Q477" s="17">
        <v>349390</v>
      </c>
      <c r="R477" s="17">
        <v>573031</v>
      </c>
      <c r="S477" s="17">
        <v>64848</v>
      </c>
      <c r="T477" s="17">
        <v>27056</v>
      </c>
      <c r="U477" s="17">
        <v>253096</v>
      </c>
      <c r="V477" s="17">
        <v>71552</v>
      </c>
      <c r="W477" s="17">
        <v>0</v>
      </c>
      <c r="X477" s="17">
        <v>561600</v>
      </c>
      <c r="Y477" s="17">
        <v>0</v>
      </c>
      <c r="Z477" s="17">
        <v>0</v>
      </c>
      <c r="AA477" s="17">
        <v>32447808</v>
      </c>
    </row>
    <row r="478" spans="1:27" x14ac:dyDescent="0.3">
      <c r="A478" s="15" t="s">
        <v>949</v>
      </c>
      <c r="B478" s="14" t="s">
        <v>950</v>
      </c>
      <c r="C478" s="14">
        <v>1</v>
      </c>
      <c r="D478" s="14">
        <v>0</v>
      </c>
      <c r="E478" s="17">
        <v>8877323</v>
      </c>
      <c r="F478" s="17">
        <v>0</v>
      </c>
      <c r="G478" s="17">
        <v>405052</v>
      </c>
      <c r="H478" s="17">
        <v>66285</v>
      </c>
      <c r="I478" s="17">
        <v>2668528</v>
      </c>
      <c r="J478" s="17">
        <v>1448289</v>
      </c>
      <c r="K478" s="17">
        <v>0</v>
      </c>
      <c r="L478" s="17">
        <v>0</v>
      </c>
      <c r="M478" s="17">
        <v>0</v>
      </c>
      <c r="N478" s="17">
        <v>0</v>
      </c>
      <c r="O478" s="17">
        <v>0</v>
      </c>
      <c r="P478" s="17">
        <v>1128413</v>
      </c>
      <c r="Q478" s="17">
        <v>256358</v>
      </c>
      <c r="R478" s="17">
        <v>201900</v>
      </c>
      <c r="S478" s="17">
        <v>26859</v>
      </c>
      <c r="T478" s="17">
        <v>11206</v>
      </c>
      <c r="U478" s="17">
        <v>106656</v>
      </c>
      <c r="V478" s="17">
        <v>25947</v>
      </c>
      <c r="W478" s="17">
        <v>0</v>
      </c>
      <c r="X478" s="17">
        <v>210600</v>
      </c>
      <c r="Y478" s="17">
        <v>24469</v>
      </c>
      <c r="Z478" s="17">
        <v>0</v>
      </c>
      <c r="AA478" s="17">
        <v>15457885</v>
      </c>
    </row>
    <row r="479" spans="1:27" x14ac:dyDescent="0.3">
      <c r="A479" s="15" t="s">
        <v>951</v>
      </c>
      <c r="B479" s="14" t="s">
        <v>952</v>
      </c>
      <c r="C479" s="14">
        <v>1</v>
      </c>
      <c r="D479" s="14">
        <v>0</v>
      </c>
      <c r="E479" s="17">
        <v>17721217</v>
      </c>
      <c r="F479" s="17">
        <v>0</v>
      </c>
      <c r="G479" s="17">
        <v>0</v>
      </c>
      <c r="H479" s="17">
        <v>18755</v>
      </c>
      <c r="I479" s="17">
        <v>2846149</v>
      </c>
      <c r="J479" s="17">
        <v>3657606</v>
      </c>
      <c r="K479" s="17">
        <v>202828</v>
      </c>
      <c r="L479" s="17">
        <v>0</v>
      </c>
      <c r="M479" s="17">
        <v>0</v>
      </c>
      <c r="N479" s="17">
        <v>0</v>
      </c>
      <c r="O479" s="17">
        <v>0</v>
      </c>
      <c r="P479" s="17">
        <v>2126543</v>
      </c>
      <c r="Q479" s="17">
        <v>515250</v>
      </c>
      <c r="R479" s="17">
        <v>820891</v>
      </c>
      <c r="S479" s="17">
        <v>43667</v>
      </c>
      <c r="T479" s="17">
        <v>18219</v>
      </c>
      <c r="U479" s="17">
        <v>175449</v>
      </c>
      <c r="V479" s="17">
        <v>50015</v>
      </c>
      <c r="W479" s="17">
        <v>0</v>
      </c>
      <c r="X479" s="17">
        <v>408144</v>
      </c>
      <c r="Y479" s="17">
        <v>0</v>
      </c>
      <c r="Z479" s="17">
        <v>0</v>
      </c>
      <c r="AA479" s="17">
        <v>28604733</v>
      </c>
    </row>
    <row r="480" spans="1:27" x14ac:dyDescent="0.3">
      <c r="A480" s="15" t="s">
        <v>953</v>
      </c>
      <c r="B480" s="14" t="s">
        <v>954</v>
      </c>
      <c r="C480" s="14">
        <v>1</v>
      </c>
      <c r="D480" s="14">
        <v>0</v>
      </c>
      <c r="E480" s="17">
        <v>131208469</v>
      </c>
      <c r="F480" s="17">
        <v>1169015</v>
      </c>
      <c r="G480" s="17">
        <v>0</v>
      </c>
      <c r="H480" s="17">
        <v>162910</v>
      </c>
      <c r="I480" s="17">
        <v>10492337</v>
      </c>
      <c r="J480" s="17">
        <v>9656593</v>
      </c>
      <c r="K480" s="17">
        <v>0</v>
      </c>
      <c r="L480" s="17">
        <v>0</v>
      </c>
      <c r="M480" s="17">
        <v>0</v>
      </c>
      <c r="N480" s="17">
        <v>0</v>
      </c>
      <c r="O480" s="17">
        <v>0</v>
      </c>
      <c r="P480" s="17">
        <v>5452343</v>
      </c>
      <c r="Q480" s="17">
        <v>3050771</v>
      </c>
      <c r="R480" s="17">
        <v>3953790</v>
      </c>
      <c r="S480" s="17">
        <v>147059</v>
      </c>
      <c r="T480" s="17">
        <v>61356</v>
      </c>
      <c r="U480" s="17">
        <v>611043</v>
      </c>
      <c r="V480" s="17">
        <v>206687</v>
      </c>
      <c r="W480" s="17">
        <v>0</v>
      </c>
      <c r="X480" s="17">
        <v>4748555</v>
      </c>
      <c r="Y480" s="17">
        <v>0</v>
      </c>
      <c r="Z480" s="17">
        <v>0</v>
      </c>
      <c r="AA480" s="17">
        <v>170920928</v>
      </c>
    </row>
    <row r="481" spans="1:27" x14ac:dyDescent="0.3">
      <c r="A481" s="15" t="s">
        <v>955</v>
      </c>
      <c r="B481" s="14" t="s">
        <v>956</v>
      </c>
      <c r="C481" s="14">
        <v>1</v>
      </c>
      <c r="D481" s="14">
        <v>0</v>
      </c>
      <c r="E481" s="17">
        <v>2628838</v>
      </c>
      <c r="F481" s="17">
        <v>0</v>
      </c>
      <c r="G481" s="17">
        <v>139184</v>
      </c>
      <c r="H481" s="17">
        <v>0</v>
      </c>
      <c r="I481" s="17">
        <v>412236</v>
      </c>
      <c r="J481" s="17">
        <v>883101</v>
      </c>
      <c r="K481" s="17">
        <v>0</v>
      </c>
      <c r="L481" s="17">
        <v>0</v>
      </c>
      <c r="M481" s="17">
        <v>0</v>
      </c>
      <c r="N481" s="17">
        <v>0</v>
      </c>
      <c r="O481" s="17">
        <v>0</v>
      </c>
      <c r="P481" s="17">
        <v>211329</v>
      </c>
      <c r="Q481" s="17">
        <v>14308</v>
      </c>
      <c r="R481" s="17">
        <v>0</v>
      </c>
      <c r="S481" s="17">
        <v>4389</v>
      </c>
      <c r="T481" s="17">
        <v>1831</v>
      </c>
      <c r="U481" s="17">
        <v>16776</v>
      </c>
      <c r="V481" s="17">
        <v>0</v>
      </c>
      <c r="W481" s="17">
        <v>0</v>
      </c>
      <c r="X481" s="17">
        <v>22500</v>
      </c>
      <c r="Y481" s="17">
        <v>14764</v>
      </c>
      <c r="Z481" s="17">
        <v>0</v>
      </c>
      <c r="AA481" s="17">
        <v>4349256</v>
      </c>
    </row>
    <row r="482" spans="1:27" x14ac:dyDescent="0.3">
      <c r="A482" s="15" t="s">
        <v>957</v>
      </c>
      <c r="B482" s="14" t="s">
        <v>958</v>
      </c>
      <c r="C482" s="14">
        <v>1</v>
      </c>
      <c r="D482" s="14">
        <v>0</v>
      </c>
      <c r="E482" s="17">
        <v>2633121</v>
      </c>
      <c r="F482" s="17">
        <v>0</v>
      </c>
      <c r="G482" s="17">
        <v>0</v>
      </c>
      <c r="H482" s="17">
        <v>0</v>
      </c>
      <c r="I482" s="17">
        <v>317218</v>
      </c>
      <c r="J482" s="17">
        <v>599139</v>
      </c>
      <c r="K482" s="17">
        <v>0</v>
      </c>
      <c r="L482" s="17">
        <v>0</v>
      </c>
      <c r="M482" s="17">
        <v>0</v>
      </c>
      <c r="N482" s="17">
        <v>0</v>
      </c>
      <c r="O482" s="17">
        <v>0</v>
      </c>
      <c r="P482" s="17">
        <v>395373</v>
      </c>
      <c r="Q482" s="17">
        <v>15787</v>
      </c>
      <c r="R482" s="17">
        <v>44333</v>
      </c>
      <c r="S482" s="17">
        <v>2322</v>
      </c>
      <c r="T482" s="17">
        <v>969</v>
      </c>
      <c r="U482" s="17">
        <v>9204</v>
      </c>
      <c r="V482" s="17">
        <v>1943</v>
      </c>
      <c r="W482" s="17">
        <v>0</v>
      </c>
      <c r="X482" s="17">
        <v>24724</v>
      </c>
      <c r="Y482" s="17">
        <v>3232</v>
      </c>
      <c r="Z482" s="17">
        <v>0</v>
      </c>
      <c r="AA482" s="17">
        <v>4047365</v>
      </c>
    </row>
    <row r="483" spans="1:27" x14ac:dyDescent="0.3">
      <c r="A483" s="15" t="s">
        <v>959</v>
      </c>
      <c r="B483" s="14" t="s">
        <v>960</v>
      </c>
      <c r="C483" s="14">
        <v>1</v>
      </c>
      <c r="D483" s="14">
        <v>0</v>
      </c>
      <c r="E483" s="17">
        <v>8259958</v>
      </c>
      <c r="F483" s="17">
        <v>0</v>
      </c>
      <c r="G483" s="17">
        <v>347920</v>
      </c>
      <c r="H483" s="17">
        <v>0</v>
      </c>
      <c r="I483" s="17">
        <v>1437832</v>
      </c>
      <c r="J483" s="17">
        <v>367114</v>
      </c>
      <c r="K483" s="17">
        <v>0</v>
      </c>
      <c r="L483" s="17">
        <v>0</v>
      </c>
      <c r="M483" s="17">
        <v>0</v>
      </c>
      <c r="N483" s="17">
        <v>0</v>
      </c>
      <c r="O483" s="17">
        <v>0</v>
      </c>
      <c r="P483" s="17">
        <v>759240</v>
      </c>
      <c r="Q483" s="17">
        <v>49130</v>
      </c>
      <c r="R483" s="17">
        <v>169479</v>
      </c>
      <c r="S483" s="17">
        <v>9647</v>
      </c>
      <c r="T483" s="17">
        <v>4025</v>
      </c>
      <c r="U483" s="17">
        <v>37047</v>
      </c>
      <c r="V483" s="17">
        <v>9756</v>
      </c>
      <c r="W483" s="17">
        <v>0</v>
      </c>
      <c r="X483" s="17">
        <v>243236</v>
      </c>
      <c r="Y483" s="17">
        <v>0</v>
      </c>
      <c r="Z483" s="17">
        <v>0</v>
      </c>
      <c r="AA483" s="17">
        <v>11694384</v>
      </c>
    </row>
    <row r="484" spans="1:27" x14ac:dyDescent="0.3">
      <c r="A484" s="15" t="s">
        <v>961</v>
      </c>
      <c r="B484" s="14" t="s">
        <v>962</v>
      </c>
      <c r="C484" s="14">
        <v>1</v>
      </c>
      <c r="D484" s="14">
        <v>0</v>
      </c>
      <c r="E484" s="17">
        <v>15792133</v>
      </c>
      <c r="F484" s="17">
        <v>0</v>
      </c>
      <c r="G484" s="17">
        <v>0</v>
      </c>
      <c r="H484" s="17">
        <v>0</v>
      </c>
      <c r="I484" s="17">
        <v>2355606</v>
      </c>
      <c r="J484" s="17">
        <v>1807698</v>
      </c>
      <c r="K484" s="17">
        <v>263137</v>
      </c>
      <c r="L484" s="17">
        <v>0</v>
      </c>
      <c r="M484" s="17">
        <v>0</v>
      </c>
      <c r="N484" s="17">
        <v>0</v>
      </c>
      <c r="O484" s="17">
        <v>0</v>
      </c>
      <c r="P484" s="17">
        <v>1418098</v>
      </c>
      <c r="Q484" s="17">
        <v>336309</v>
      </c>
      <c r="R484" s="17">
        <v>132878</v>
      </c>
      <c r="S484" s="17">
        <v>22994</v>
      </c>
      <c r="T484" s="17">
        <v>9594</v>
      </c>
      <c r="U484" s="17">
        <v>86909</v>
      </c>
      <c r="V484" s="17">
        <v>27043</v>
      </c>
      <c r="W484" s="17">
        <v>0</v>
      </c>
      <c r="X484" s="17">
        <v>416368</v>
      </c>
      <c r="Y484" s="17">
        <v>0</v>
      </c>
      <c r="Z484" s="17">
        <v>0</v>
      </c>
      <c r="AA484" s="17">
        <v>22668767</v>
      </c>
    </row>
    <row r="485" spans="1:27" x14ac:dyDescent="0.3">
      <c r="A485" s="15" t="s">
        <v>963</v>
      </c>
      <c r="B485" s="14" t="s">
        <v>964</v>
      </c>
      <c r="C485" s="14">
        <v>1</v>
      </c>
      <c r="D485" s="14">
        <v>0</v>
      </c>
      <c r="E485" s="17">
        <v>7959485</v>
      </c>
      <c r="F485" s="17">
        <v>0</v>
      </c>
      <c r="G485" s="17">
        <v>0</v>
      </c>
      <c r="H485" s="17">
        <v>34853</v>
      </c>
      <c r="I485" s="17">
        <v>1875362</v>
      </c>
      <c r="J485" s="17">
        <v>2024364</v>
      </c>
      <c r="K485" s="17">
        <v>0</v>
      </c>
      <c r="L485" s="17">
        <v>0</v>
      </c>
      <c r="M485" s="17">
        <v>0</v>
      </c>
      <c r="N485" s="17">
        <v>0</v>
      </c>
      <c r="O485" s="17">
        <v>0</v>
      </c>
      <c r="P485" s="17">
        <v>1114081</v>
      </c>
      <c r="Q485" s="17">
        <v>194440</v>
      </c>
      <c r="R485" s="17">
        <v>262076</v>
      </c>
      <c r="S485" s="17">
        <v>13078</v>
      </c>
      <c r="T485" s="17">
        <v>5456</v>
      </c>
      <c r="U485" s="17">
        <v>51260</v>
      </c>
      <c r="V485" s="17">
        <v>16098</v>
      </c>
      <c r="W485" s="17">
        <v>0</v>
      </c>
      <c r="X485" s="17">
        <v>372000</v>
      </c>
      <c r="Y485" s="17">
        <v>11116</v>
      </c>
      <c r="Z485" s="17">
        <v>0</v>
      </c>
      <c r="AA485" s="17">
        <v>13933669</v>
      </c>
    </row>
    <row r="486" spans="1:27" x14ac:dyDescent="0.3">
      <c r="A486" s="15" t="s">
        <v>965</v>
      </c>
      <c r="B486" s="14" t="s">
        <v>966</v>
      </c>
      <c r="C486" s="14">
        <v>1</v>
      </c>
      <c r="D486" s="14">
        <v>0</v>
      </c>
      <c r="E486" s="17">
        <v>3921448</v>
      </c>
      <c r="F486" s="17">
        <v>0</v>
      </c>
      <c r="G486" s="17">
        <v>84238</v>
      </c>
      <c r="H486" s="17">
        <v>0</v>
      </c>
      <c r="I486" s="17">
        <v>627707</v>
      </c>
      <c r="J486" s="17">
        <v>597060</v>
      </c>
      <c r="K486" s="17">
        <v>0</v>
      </c>
      <c r="L486" s="17">
        <v>0</v>
      </c>
      <c r="M486" s="17">
        <v>0</v>
      </c>
      <c r="N486" s="17">
        <v>0</v>
      </c>
      <c r="O486" s="17">
        <v>0</v>
      </c>
      <c r="P486" s="17">
        <v>435663</v>
      </c>
      <c r="Q486" s="17">
        <v>0</v>
      </c>
      <c r="R486" s="17">
        <v>0</v>
      </c>
      <c r="S486" s="17">
        <v>3490</v>
      </c>
      <c r="T486" s="17">
        <v>1456</v>
      </c>
      <c r="U486" s="17">
        <v>13106</v>
      </c>
      <c r="V486" s="17">
        <v>3885</v>
      </c>
      <c r="W486" s="17">
        <v>0</v>
      </c>
      <c r="X486" s="17">
        <v>41716</v>
      </c>
      <c r="Y486" s="17">
        <v>0</v>
      </c>
      <c r="Z486" s="17">
        <v>0</v>
      </c>
      <c r="AA486" s="17">
        <v>5729769</v>
      </c>
    </row>
    <row r="487" spans="1:27" x14ac:dyDescent="0.3">
      <c r="A487" s="15" t="s">
        <v>967</v>
      </c>
      <c r="B487" s="14" t="s">
        <v>968</v>
      </c>
      <c r="C487" s="14">
        <v>1</v>
      </c>
      <c r="D487" s="14">
        <v>0</v>
      </c>
      <c r="E487" s="17">
        <v>8471706</v>
      </c>
      <c r="F487" s="17">
        <v>0</v>
      </c>
      <c r="G487" s="17">
        <v>0</v>
      </c>
      <c r="H487" s="17">
        <v>0</v>
      </c>
      <c r="I487" s="17">
        <v>951175</v>
      </c>
      <c r="J487" s="17">
        <v>813090</v>
      </c>
      <c r="K487" s="17">
        <v>0</v>
      </c>
      <c r="L487" s="17">
        <v>0</v>
      </c>
      <c r="M487" s="17">
        <v>0</v>
      </c>
      <c r="N487" s="17">
        <v>0</v>
      </c>
      <c r="O487" s="17">
        <v>0</v>
      </c>
      <c r="P487" s="17">
        <v>1182888</v>
      </c>
      <c r="Q487" s="17">
        <v>19835</v>
      </c>
      <c r="R487" s="17">
        <v>0</v>
      </c>
      <c r="S487" s="17">
        <v>11040</v>
      </c>
      <c r="T487" s="17">
        <v>4606</v>
      </c>
      <c r="U487" s="17">
        <v>42814</v>
      </c>
      <c r="V487" s="17">
        <v>13341</v>
      </c>
      <c r="W487" s="17">
        <v>0</v>
      </c>
      <c r="X487" s="17">
        <v>520017</v>
      </c>
      <c r="Y487" s="17">
        <v>0</v>
      </c>
      <c r="Z487" s="17">
        <v>0</v>
      </c>
      <c r="AA487" s="17">
        <v>12030512</v>
      </c>
    </row>
    <row r="488" spans="1:27" x14ac:dyDescent="0.3">
      <c r="A488" s="15" t="s">
        <v>969</v>
      </c>
      <c r="B488" s="14" t="s">
        <v>970</v>
      </c>
      <c r="C488" s="14">
        <v>1</v>
      </c>
      <c r="D488" s="14">
        <v>0</v>
      </c>
      <c r="E488" s="17">
        <v>10842629</v>
      </c>
      <c r="F488" s="17">
        <v>0</v>
      </c>
      <c r="G488" s="17">
        <v>0</v>
      </c>
      <c r="H488" s="17">
        <v>5000</v>
      </c>
      <c r="I488" s="17">
        <v>1038868</v>
      </c>
      <c r="J488" s="17">
        <v>2303343</v>
      </c>
      <c r="K488" s="17">
        <v>0</v>
      </c>
      <c r="L488" s="17">
        <v>0</v>
      </c>
      <c r="M488" s="17">
        <v>0</v>
      </c>
      <c r="N488" s="17">
        <v>0</v>
      </c>
      <c r="O488" s="17">
        <v>0</v>
      </c>
      <c r="P488" s="17">
        <v>1103007</v>
      </c>
      <c r="Q488" s="17">
        <v>132738</v>
      </c>
      <c r="R488" s="17">
        <v>0</v>
      </c>
      <c r="S488" s="17">
        <v>13707</v>
      </c>
      <c r="T488" s="17">
        <v>5719</v>
      </c>
      <c r="U488" s="17">
        <v>52949</v>
      </c>
      <c r="V488" s="17">
        <v>11891</v>
      </c>
      <c r="W488" s="17">
        <v>0</v>
      </c>
      <c r="X488" s="17">
        <v>655179</v>
      </c>
      <c r="Y488" s="17">
        <v>0</v>
      </c>
      <c r="Z488" s="17">
        <v>0</v>
      </c>
      <c r="AA488" s="17">
        <v>16165030</v>
      </c>
    </row>
    <row r="489" spans="1:27" x14ac:dyDescent="0.3">
      <c r="A489" s="15" t="s">
        <v>971</v>
      </c>
      <c r="B489" s="14" t="s">
        <v>972</v>
      </c>
      <c r="C489" s="14">
        <v>1</v>
      </c>
      <c r="D489" s="14">
        <v>0</v>
      </c>
      <c r="E489" s="17">
        <v>9157297</v>
      </c>
      <c r="F489" s="17">
        <v>0</v>
      </c>
      <c r="G489" s="17">
        <v>273715</v>
      </c>
      <c r="H489" s="17">
        <v>0</v>
      </c>
      <c r="I489" s="17">
        <v>1163198</v>
      </c>
      <c r="J489" s="17">
        <v>2702004</v>
      </c>
      <c r="K489" s="17">
        <v>409386</v>
      </c>
      <c r="L489" s="17">
        <v>0</v>
      </c>
      <c r="M489" s="17">
        <v>0</v>
      </c>
      <c r="N489" s="17">
        <v>0</v>
      </c>
      <c r="O489" s="17">
        <v>0</v>
      </c>
      <c r="P489" s="17">
        <v>1273114</v>
      </c>
      <c r="Q489" s="17">
        <v>89658</v>
      </c>
      <c r="R489" s="17">
        <v>27796</v>
      </c>
      <c r="S489" s="17">
        <v>10336</v>
      </c>
      <c r="T489" s="17">
        <v>4313</v>
      </c>
      <c r="U489" s="17">
        <v>39785</v>
      </c>
      <c r="V489" s="17">
        <v>8867</v>
      </c>
      <c r="W489" s="17">
        <v>0</v>
      </c>
      <c r="X489" s="17">
        <v>264261</v>
      </c>
      <c r="Y489" s="17">
        <v>0</v>
      </c>
      <c r="Z489" s="17">
        <v>0</v>
      </c>
      <c r="AA489" s="17">
        <v>15423730</v>
      </c>
    </row>
    <row r="490" spans="1:27" x14ac:dyDescent="0.3">
      <c r="A490" s="15" t="s">
        <v>973</v>
      </c>
      <c r="B490" s="14" t="s">
        <v>974</v>
      </c>
      <c r="C490" s="14">
        <v>1</v>
      </c>
      <c r="D490" s="14">
        <v>0</v>
      </c>
      <c r="E490" s="17">
        <v>4031915</v>
      </c>
      <c r="F490" s="17">
        <v>0</v>
      </c>
      <c r="G490" s="17">
        <v>125110</v>
      </c>
      <c r="H490" s="17">
        <v>0</v>
      </c>
      <c r="I490" s="17">
        <v>469515</v>
      </c>
      <c r="J490" s="17">
        <v>1238239</v>
      </c>
      <c r="K490" s="17">
        <v>0</v>
      </c>
      <c r="L490" s="17">
        <v>0</v>
      </c>
      <c r="M490" s="17">
        <v>0</v>
      </c>
      <c r="N490" s="17">
        <v>0</v>
      </c>
      <c r="O490" s="17">
        <v>0</v>
      </c>
      <c r="P490" s="17">
        <v>763455</v>
      </c>
      <c r="Q490" s="17">
        <v>86071</v>
      </c>
      <c r="R490" s="17">
        <v>33765</v>
      </c>
      <c r="S490" s="17">
        <v>6921</v>
      </c>
      <c r="T490" s="17">
        <v>2888</v>
      </c>
      <c r="U490" s="17">
        <v>20854</v>
      </c>
      <c r="V490" s="17">
        <v>4293</v>
      </c>
      <c r="W490" s="17">
        <v>0</v>
      </c>
      <c r="X490" s="17">
        <v>153536</v>
      </c>
      <c r="Y490" s="17">
        <v>0</v>
      </c>
      <c r="Z490" s="17">
        <v>0</v>
      </c>
      <c r="AA490" s="17">
        <v>6936562</v>
      </c>
    </row>
    <row r="491" spans="1:27" x14ac:dyDescent="0.3">
      <c r="A491" s="15" t="s">
        <v>975</v>
      </c>
      <c r="B491" s="14" t="s">
        <v>976</v>
      </c>
      <c r="C491" s="14">
        <v>1</v>
      </c>
      <c r="D491" s="14">
        <v>0</v>
      </c>
      <c r="E491" s="17">
        <v>11363260</v>
      </c>
      <c r="F491" s="17">
        <v>0</v>
      </c>
      <c r="G491" s="17">
        <v>0</v>
      </c>
      <c r="H491" s="17">
        <v>0</v>
      </c>
      <c r="I491" s="17">
        <v>1718149</v>
      </c>
      <c r="J491" s="17">
        <v>1711843</v>
      </c>
      <c r="K491" s="17">
        <v>0</v>
      </c>
      <c r="L491" s="17">
        <v>0</v>
      </c>
      <c r="M491" s="17">
        <v>0</v>
      </c>
      <c r="N491" s="17">
        <v>0</v>
      </c>
      <c r="O491" s="17">
        <v>0</v>
      </c>
      <c r="P491" s="17">
        <v>2079308</v>
      </c>
      <c r="Q491" s="17">
        <v>1233966</v>
      </c>
      <c r="R491" s="17">
        <v>56257</v>
      </c>
      <c r="S491" s="17">
        <v>19878</v>
      </c>
      <c r="T491" s="17">
        <v>8294</v>
      </c>
      <c r="U491" s="17">
        <v>72929</v>
      </c>
      <c r="V491" s="17">
        <v>24727</v>
      </c>
      <c r="W491" s="17">
        <v>0</v>
      </c>
      <c r="X491" s="17">
        <v>373580</v>
      </c>
      <c r="Y491" s="17">
        <v>0</v>
      </c>
      <c r="Z491" s="17">
        <v>0</v>
      </c>
      <c r="AA491" s="17">
        <v>18662191</v>
      </c>
    </row>
    <row r="492" spans="1:27" x14ac:dyDescent="0.3">
      <c r="A492" s="15" t="s">
        <v>977</v>
      </c>
      <c r="B492" s="14" t="s">
        <v>978</v>
      </c>
      <c r="C492" s="14">
        <v>1</v>
      </c>
      <c r="D492" s="14">
        <v>0</v>
      </c>
      <c r="E492" s="17">
        <v>19112964</v>
      </c>
      <c r="F492" s="17">
        <v>0</v>
      </c>
      <c r="G492" s="17">
        <v>0</v>
      </c>
      <c r="H492" s="17">
        <v>11874</v>
      </c>
      <c r="I492" s="17">
        <v>1985661</v>
      </c>
      <c r="J492" s="17">
        <v>4466894</v>
      </c>
      <c r="K492" s="17">
        <v>275395</v>
      </c>
      <c r="L492" s="17">
        <v>0</v>
      </c>
      <c r="M492" s="17">
        <v>0</v>
      </c>
      <c r="N492" s="17">
        <v>0</v>
      </c>
      <c r="O492" s="17">
        <v>0</v>
      </c>
      <c r="P492" s="17">
        <v>3357596</v>
      </c>
      <c r="Q492" s="17">
        <v>1141832</v>
      </c>
      <c r="R492" s="17">
        <v>106868</v>
      </c>
      <c r="S492" s="17">
        <v>23968</v>
      </c>
      <c r="T492" s="17">
        <v>10000</v>
      </c>
      <c r="U492" s="17">
        <v>93084</v>
      </c>
      <c r="V492" s="17">
        <v>30008</v>
      </c>
      <c r="W492" s="17">
        <v>0</v>
      </c>
      <c r="X492" s="17">
        <v>582875</v>
      </c>
      <c r="Y492" s="17">
        <v>0</v>
      </c>
      <c r="Z492" s="17">
        <v>0</v>
      </c>
      <c r="AA492" s="17">
        <v>31199019</v>
      </c>
    </row>
    <row r="493" spans="1:27" x14ac:dyDescent="0.3">
      <c r="A493" s="15" t="s">
        <v>979</v>
      </c>
      <c r="B493" s="14" t="s">
        <v>980</v>
      </c>
      <c r="C493" s="14">
        <v>1</v>
      </c>
      <c r="D493" s="14">
        <v>0</v>
      </c>
      <c r="E493" s="17">
        <v>15201061</v>
      </c>
      <c r="F493" s="17">
        <v>0</v>
      </c>
      <c r="G493" s="17">
        <v>0</v>
      </c>
      <c r="H493" s="17">
        <v>16485</v>
      </c>
      <c r="I493" s="17">
        <v>1815004</v>
      </c>
      <c r="J493" s="17">
        <v>5285820</v>
      </c>
      <c r="K493" s="17">
        <v>127702</v>
      </c>
      <c r="L493" s="17">
        <v>0</v>
      </c>
      <c r="M493" s="17">
        <v>0</v>
      </c>
      <c r="N493" s="17">
        <v>0</v>
      </c>
      <c r="O493" s="17">
        <v>0</v>
      </c>
      <c r="P493" s="17">
        <v>2264032</v>
      </c>
      <c r="Q493" s="17">
        <v>86676</v>
      </c>
      <c r="R493" s="17">
        <v>0</v>
      </c>
      <c r="S493" s="17">
        <v>15459</v>
      </c>
      <c r="T493" s="17">
        <v>6450</v>
      </c>
      <c r="U493" s="17">
        <v>59706</v>
      </c>
      <c r="V493" s="17">
        <v>19680</v>
      </c>
      <c r="W493" s="17">
        <v>0</v>
      </c>
      <c r="X493" s="17">
        <v>545784</v>
      </c>
      <c r="Y493" s="17">
        <v>0</v>
      </c>
      <c r="Z493" s="17">
        <v>0</v>
      </c>
      <c r="AA493" s="17">
        <v>25443859</v>
      </c>
    </row>
    <row r="494" spans="1:27" x14ac:dyDescent="0.3">
      <c r="A494" s="15" t="s">
        <v>981</v>
      </c>
      <c r="B494" s="14" t="s">
        <v>982</v>
      </c>
      <c r="C494" s="14">
        <v>1</v>
      </c>
      <c r="D494" s="14">
        <v>0</v>
      </c>
      <c r="E494" s="17">
        <v>6716487</v>
      </c>
      <c r="F494" s="17">
        <v>0</v>
      </c>
      <c r="G494" s="17">
        <v>0</v>
      </c>
      <c r="H494" s="17">
        <v>0</v>
      </c>
      <c r="I494" s="17">
        <v>887347</v>
      </c>
      <c r="J494" s="17">
        <v>2616551</v>
      </c>
      <c r="K494" s="17">
        <v>0</v>
      </c>
      <c r="L494" s="17">
        <v>0</v>
      </c>
      <c r="M494" s="17">
        <v>0</v>
      </c>
      <c r="N494" s="17">
        <v>0</v>
      </c>
      <c r="O494" s="17">
        <v>0</v>
      </c>
      <c r="P494" s="17">
        <v>864186</v>
      </c>
      <c r="Q494" s="17">
        <v>28683</v>
      </c>
      <c r="R494" s="17">
        <v>36381</v>
      </c>
      <c r="S494" s="17">
        <v>5618</v>
      </c>
      <c r="T494" s="17">
        <v>2344</v>
      </c>
      <c r="U494" s="17">
        <v>21727</v>
      </c>
      <c r="V494" s="17">
        <v>6788</v>
      </c>
      <c r="W494" s="17">
        <v>0</v>
      </c>
      <c r="X494" s="17">
        <v>95540</v>
      </c>
      <c r="Y494" s="17">
        <v>0</v>
      </c>
      <c r="Z494" s="17">
        <v>0</v>
      </c>
      <c r="AA494" s="17">
        <v>11281652</v>
      </c>
    </row>
    <row r="495" spans="1:27" x14ac:dyDescent="0.3">
      <c r="A495" s="15" t="s">
        <v>983</v>
      </c>
      <c r="B495" s="14" t="s">
        <v>984</v>
      </c>
      <c r="C495" s="14">
        <v>1</v>
      </c>
      <c r="D495" s="14">
        <v>0</v>
      </c>
      <c r="E495" s="17">
        <v>18094325</v>
      </c>
      <c r="F495" s="17">
        <v>0</v>
      </c>
      <c r="G495" s="17">
        <v>0</v>
      </c>
      <c r="H495" s="17">
        <v>0</v>
      </c>
      <c r="I495" s="17">
        <v>1497304</v>
      </c>
      <c r="J495" s="17">
        <v>4803892</v>
      </c>
      <c r="K495" s="17">
        <v>0</v>
      </c>
      <c r="L495" s="17">
        <v>0</v>
      </c>
      <c r="M495" s="17">
        <v>0</v>
      </c>
      <c r="N495" s="17">
        <v>0</v>
      </c>
      <c r="O495" s="17">
        <v>0</v>
      </c>
      <c r="P495" s="17">
        <v>2032853</v>
      </c>
      <c r="Q495" s="17">
        <v>82255</v>
      </c>
      <c r="R495" s="17">
        <v>0</v>
      </c>
      <c r="S495" s="17">
        <v>20508</v>
      </c>
      <c r="T495" s="17">
        <v>8556</v>
      </c>
      <c r="U495" s="17">
        <v>76948</v>
      </c>
      <c r="V495" s="17">
        <v>26470</v>
      </c>
      <c r="W495" s="17">
        <v>0</v>
      </c>
      <c r="X495" s="17">
        <v>1283076</v>
      </c>
      <c r="Y495" s="17">
        <v>0</v>
      </c>
      <c r="Z495" s="17">
        <v>0</v>
      </c>
      <c r="AA495" s="17">
        <v>27926187</v>
      </c>
    </row>
    <row r="496" spans="1:27" x14ac:dyDescent="0.3">
      <c r="A496" s="15" t="s">
        <v>985</v>
      </c>
      <c r="B496" s="14" t="s">
        <v>986</v>
      </c>
      <c r="C496" s="14">
        <v>1</v>
      </c>
      <c r="D496" s="14">
        <v>0</v>
      </c>
      <c r="E496" s="17">
        <v>3775226</v>
      </c>
      <c r="F496" s="17">
        <v>0</v>
      </c>
      <c r="G496" s="17">
        <v>0</v>
      </c>
      <c r="H496" s="17">
        <v>0</v>
      </c>
      <c r="I496" s="17">
        <v>604981</v>
      </c>
      <c r="J496" s="17">
        <v>1274751</v>
      </c>
      <c r="K496" s="17">
        <v>0</v>
      </c>
      <c r="L496" s="17">
        <v>0</v>
      </c>
      <c r="M496" s="17">
        <v>0</v>
      </c>
      <c r="N496" s="17">
        <v>0</v>
      </c>
      <c r="O496" s="17">
        <v>0</v>
      </c>
      <c r="P496" s="17">
        <v>646875</v>
      </c>
      <c r="Q496" s="17">
        <v>22357</v>
      </c>
      <c r="R496" s="17">
        <v>0</v>
      </c>
      <c r="S496" s="17">
        <v>3565</v>
      </c>
      <c r="T496" s="17">
        <v>1488</v>
      </c>
      <c r="U496" s="17">
        <v>13514</v>
      </c>
      <c r="V496" s="17">
        <v>3841</v>
      </c>
      <c r="W496" s="17">
        <v>0</v>
      </c>
      <c r="X496" s="17">
        <v>92498</v>
      </c>
      <c r="Y496" s="17">
        <v>0</v>
      </c>
      <c r="Z496" s="17">
        <v>0</v>
      </c>
      <c r="AA496" s="17">
        <v>6439096</v>
      </c>
    </row>
    <row r="497" spans="1:27" x14ac:dyDescent="0.3">
      <c r="A497" s="15" t="s">
        <v>987</v>
      </c>
      <c r="B497" s="14" t="s">
        <v>988</v>
      </c>
      <c r="C497" s="14">
        <v>1</v>
      </c>
      <c r="D497" s="14">
        <v>0</v>
      </c>
      <c r="E497" s="17">
        <v>11170729</v>
      </c>
      <c r="F497" s="17">
        <v>0</v>
      </c>
      <c r="G497" s="17">
        <v>0</v>
      </c>
      <c r="H497" s="17">
        <v>0</v>
      </c>
      <c r="I497" s="17">
        <v>1274472</v>
      </c>
      <c r="J497" s="17">
        <v>2885261</v>
      </c>
      <c r="K497" s="17">
        <v>22578</v>
      </c>
      <c r="L497" s="17">
        <v>0</v>
      </c>
      <c r="M497" s="17">
        <v>0</v>
      </c>
      <c r="N497" s="17">
        <v>0</v>
      </c>
      <c r="O497" s="17">
        <v>0</v>
      </c>
      <c r="P497" s="17">
        <v>1769476</v>
      </c>
      <c r="Q497" s="17">
        <v>36474</v>
      </c>
      <c r="R497" s="17">
        <v>0</v>
      </c>
      <c r="S497" s="17">
        <v>11684</v>
      </c>
      <c r="T497" s="17">
        <v>4875</v>
      </c>
      <c r="U497" s="17">
        <v>41358</v>
      </c>
      <c r="V497" s="17">
        <v>15195</v>
      </c>
      <c r="W497" s="17">
        <v>0</v>
      </c>
      <c r="X497" s="17">
        <v>308801</v>
      </c>
      <c r="Y497" s="17">
        <v>0</v>
      </c>
      <c r="Z497" s="17">
        <v>0</v>
      </c>
      <c r="AA497" s="17">
        <v>17540903</v>
      </c>
    </row>
    <row r="498" spans="1:27" x14ac:dyDescent="0.3">
      <c r="A498" s="15" t="s">
        <v>989</v>
      </c>
      <c r="B498" s="14" t="s">
        <v>990</v>
      </c>
      <c r="C498" s="14">
        <v>1</v>
      </c>
      <c r="D498" s="14">
        <v>0</v>
      </c>
      <c r="E498" s="17">
        <v>33167939</v>
      </c>
      <c r="F498" s="17">
        <v>0</v>
      </c>
      <c r="G498" s="17">
        <v>0</v>
      </c>
      <c r="H498" s="17">
        <v>0</v>
      </c>
      <c r="I498" s="17">
        <v>5581826</v>
      </c>
      <c r="J498" s="17">
        <v>10138099</v>
      </c>
      <c r="K498" s="17">
        <v>0</v>
      </c>
      <c r="L498" s="17">
        <v>0</v>
      </c>
      <c r="M498" s="17">
        <v>0</v>
      </c>
      <c r="N498" s="17">
        <v>0</v>
      </c>
      <c r="O498" s="17">
        <v>0</v>
      </c>
      <c r="P498" s="17">
        <v>4617080</v>
      </c>
      <c r="Q498" s="17">
        <v>681024</v>
      </c>
      <c r="R498" s="17">
        <v>44437</v>
      </c>
      <c r="S498" s="17">
        <v>71979</v>
      </c>
      <c r="T498" s="17">
        <v>30031</v>
      </c>
      <c r="U498" s="17">
        <v>269698</v>
      </c>
      <c r="V498" s="17">
        <v>86048</v>
      </c>
      <c r="W498" s="17">
        <v>0</v>
      </c>
      <c r="X498" s="17">
        <v>458521</v>
      </c>
      <c r="Y498" s="17">
        <v>0</v>
      </c>
      <c r="Z498" s="17">
        <v>0</v>
      </c>
      <c r="AA498" s="17">
        <v>55146682</v>
      </c>
    </row>
    <row r="499" spans="1:27" x14ac:dyDescent="0.3">
      <c r="A499" s="15" t="s">
        <v>991</v>
      </c>
      <c r="B499" s="14" t="s">
        <v>992</v>
      </c>
      <c r="C499" s="14">
        <v>1</v>
      </c>
      <c r="D499" s="14">
        <v>0</v>
      </c>
      <c r="E499" s="17">
        <v>13735383</v>
      </c>
      <c r="F499" s="17">
        <v>0</v>
      </c>
      <c r="G499" s="17">
        <v>0</v>
      </c>
      <c r="H499" s="17">
        <v>0</v>
      </c>
      <c r="I499" s="17">
        <v>1334662</v>
      </c>
      <c r="J499" s="17">
        <v>1341669</v>
      </c>
      <c r="K499" s="17">
        <v>4119</v>
      </c>
      <c r="L499" s="17">
        <v>0</v>
      </c>
      <c r="M499" s="17">
        <v>0</v>
      </c>
      <c r="N499" s="17">
        <v>0</v>
      </c>
      <c r="O499" s="17">
        <v>0</v>
      </c>
      <c r="P499" s="17">
        <v>1682518</v>
      </c>
      <c r="Q499" s="17">
        <v>267719</v>
      </c>
      <c r="R499" s="17">
        <v>105276</v>
      </c>
      <c r="S499" s="17">
        <v>14306</v>
      </c>
      <c r="T499" s="17">
        <v>5969</v>
      </c>
      <c r="U499" s="17">
        <v>53881</v>
      </c>
      <c r="V499" s="17">
        <v>19321</v>
      </c>
      <c r="W499" s="17">
        <v>0</v>
      </c>
      <c r="X499" s="17">
        <v>111175</v>
      </c>
      <c r="Y499" s="17">
        <v>5967</v>
      </c>
      <c r="Z499" s="17">
        <v>0</v>
      </c>
      <c r="AA499" s="17">
        <v>18681965</v>
      </c>
    </row>
    <row r="500" spans="1:27" x14ac:dyDescent="0.3">
      <c r="A500" s="15" t="s">
        <v>993</v>
      </c>
      <c r="B500" s="14" t="s">
        <v>994</v>
      </c>
      <c r="C500" s="14">
        <v>1</v>
      </c>
      <c r="D500" s="14">
        <v>0</v>
      </c>
      <c r="E500" s="17">
        <v>20089942</v>
      </c>
      <c r="F500" s="17">
        <v>0</v>
      </c>
      <c r="G500" s="17">
        <v>0</v>
      </c>
      <c r="H500" s="17">
        <v>0</v>
      </c>
      <c r="I500" s="17">
        <v>1122368</v>
      </c>
      <c r="J500" s="17">
        <v>6730166</v>
      </c>
      <c r="K500" s="17">
        <v>0</v>
      </c>
      <c r="L500" s="17">
        <v>0</v>
      </c>
      <c r="M500" s="17">
        <v>0</v>
      </c>
      <c r="N500" s="17">
        <v>0</v>
      </c>
      <c r="O500" s="17">
        <v>0</v>
      </c>
      <c r="P500" s="17">
        <v>3136028</v>
      </c>
      <c r="Q500" s="17">
        <v>0</v>
      </c>
      <c r="R500" s="17">
        <v>0</v>
      </c>
      <c r="S500" s="17">
        <v>21272</v>
      </c>
      <c r="T500" s="17">
        <v>8875</v>
      </c>
      <c r="U500" s="17">
        <v>81783</v>
      </c>
      <c r="V500" s="17">
        <v>28866</v>
      </c>
      <c r="W500" s="17">
        <v>0</v>
      </c>
      <c r="X500" s="17">
        <v>808367</v>
      </c>
      <c r="Y500" s="17">
        <v>0</v>
      </c>
      <c r="Z500" s="17">
        <v>0</v>
      </c>
      <c r="AA500" s="17">
        <v>32027667</v>
      </c>
    </row>
    <row r="501" spans="1:27" x14ac:dyDescent="0.3">
      <c r="A501" s="15" t="s">
        <v>995</v>
      </c>
      <c r="B501" s="14" t="s">
        <v>996</v>
      </c>
      <c r="C501" s="14">
        <v>1</v>
      </c>
      <c r="D501" s="14">
        <v>0</v>
      </c>
      <c r="E501" s="17">
        <v>4847274</v>
      </c>
      <c r="F501" s="17">
        <v>0</v>
      </c>
      <c r="G501" s="17">
        <v>0</v>
      </c>
      <c r="H501" s="17">
        <v>0</v>
      </c>
      <c r="I501" s="17">
        <v>571072</v>
      </c>
      <c r="J501" s="17">
        <v>1229687</v>
      </c>
      <c r="K501" s="17">
        <v>0</v>
      </c>
      <c r="L501" s="17">
        <v>0</v>
      </c>
      <c r="M501" s="17">
        <v>0</v>
      </c>
      <c r="N501" s="17">
        <v>0</v>
      </c>
      <c r="O501" s="17">
        <v>0</v>
      </c>
      <c r="P501" s="17">
        <v>957287</v>
      </c>
      <c r="Q501" s="17">
        <v>15917</v>
      </c>
      <c r="R501" s="17">
        <v>116171</v>
      </c>
      <c r="S501" s="17">
        <v>7280</v>
      </c>
      <c r="T501" s="17">
        <v>3038</v>
      </c>
      <c r="U501" s="17">
        <v>23999</v>
      </c>
      <c r="V501" s="17">
        <v>8997</v>
      </c>
      <c r="W501" s="17">
        <v>0</v>
      </c>
      <c r="X501" s="17">
        <v>70696</v>
      </c>
      <c r="Y501" s="17">
        <v>0</v>
      </c>
      <c r="Z501" s="17">
        <v>0</v>
      </c>
      <c r="AA501" s="17">
        <v>7851418</v>
      </c>
    </row>
    <row r="502" spans="1:27" x14ac:dyDescent="0.3">
      <c r="A502" s="15" t="s">
        <v>997</v>
      </c>
      <c r="B502" s="14" t="s">
        <v>998</v>
      </c>
      <c r="C502" s="14">
        <v>1</v>
      </c>
      <c r="D502" s="14">
        <v>0</v>
      </c>
      <c r="E502" s="17">
        <v>4861698</v>
      </c>
      <c r="F502" s="17">
        <v>0</v>
      </c>
      <c r="G502" s="17">
        <v>0</v>
      </c>
      <c r="H502" s="17">
        <v>0</v>
      </c>
      <c r="I502" s="17">
        <v>797237</v>
      </c>
      <c r="J502" s="17">
        <v>791528</v>
      </c>
      <c r="K502" s="17">
        <v>0</v>
      </c>
      <c r="L502" s="17">
        <v>0</v>
      </c>
      <c r="M502" s="17">
        <v>0</v>
      </c>
      <c r="N502" s="17">
        <v>0</v>
      </c>
      <c r="O502" s="17">
        <v>0</v>
      </c>
      <c r="P502" s="17">
        <v>465748</v>
      </c>
      <c r="Q502" s="17">
        <v>0</v>
      </c>
      <c r="R502" s="17">
        <v>0</v>
      </c>
      <c r="S502" s="17">
        <v>5033</v>
      </c>
      <c r="T502" s="17">
        <v>2100</v>
      </c>
      <c r="U502" s="17">
        <v>18232</v>
      </c>
      <c r="V502" s="17">
        <v>5740</v>
      </c>
      <c r="W502" s="17">
        <v>0</v>
      </c>
      <c r="X502" s="17">
        <v>104296</v>
      </c>
      <c r="Y502" s="17">
        <v>0</v>
      </c>
      <c r="Z502" s="17">
        <v>0</v>
      </c>
      <c r="AA502" s="17">
        <v>7051612</v>
      </c>
    </row>
    <row r="503" spans="1:27" x14ac:dyDescent="0.3">
      <c r="A503" s="15" t="s">
        <v>999</v>
      </c>
      <c r="B503" s="14" t="s">
        <v>1000</v>
      </c>
      <c r="C503" s="14">
        <v>1</v>
      </c>
      <c r="D503" s="14">
        <v>0</v>
      </c>
      <c r="E503" s="17">
        <v>6921716</v>
      </c>
      <c r="F503" s="17">
        <v>0</v>
      </c>
      <c r="G503" s="17">
        <v>0</v>
      </c>
      <c r="H503" s="17">
        <v>7168</v>
      </c>
      <c r="I503" s="17">
        <v>633669</v>
      </c>
      <c r="J503" s="17">
        <v>805026</v>
      </c>
      <c r="K503" s="17">
        <v>27084</v>
      </c>
      <c r="L503" s="17">
        <v>0</v>
      </c>
      <c r="M503" s="17">
        <v>0</v>
      </c>
      <c r="N503" s="17">
        <v>0</v>
      </c>
      <c r="O503" s="17">
        <v>0</v>
      </c>
      <c r="P503" s="17">
        <v>690788</v>
      </c>
      <c r="Q503" s="17">
        <v>0</v>
      </c>
      <c r="R503" s="17">
        <v>0</v>
      </c>
      <c r="S503" s="17">
        <v>6022</v>
      </c>
      <c r="T503" s="17">
        <v>2513</v>
      </c>
      <c r="U503" s="17">
        <v>20854</v>
      </c>
      <c r="V503" s="17">
        <v>6712</v>
      </c>
      <c r="W503" s="17">
        <v>0</v>
      </c>
      <c r="X503" s="17">
        <v>115966</v>
      </c>
      <c r="Y503" s="17">
        <v>0</v>
      </c>
      <c r="Z503" s="17">
        <v>0</v>
      </c>
      <c r="AA503" s="17">
        <v>9237518</v>
      </c>
    </row>
    <row r="504" spans="1:27" x14ac:dyDescent="0.3">
      <c r="A504" s="15" t="s">
        <v>1001</v>
      </c>
      <c r="B504" s="14" t="s">
        <v>1002</v>
      </c>
      <c r="C504" s="14">
        <v>1</v>
      </c>
      <c r="D504" s="14">
        <v>0</v>
      </c>
      <c r="E504" s="17">
        <v>3357601</v>
      </c>
      <c r="F504" s="17">
        <v>0</v>
      </c>
      <c r="G504" s="17">
        <v>193401</v>
      </c>
      <c r="H504" s="17">
        <v>0</v>
      </c>
      <c r="I504" s="17">
        <v>154037</v>
      </c>
      <c r="J504" s="17">
        <v>965964</v>
      </c>
      <c r="K504" s="17">
        <v>0</v>
      </c>
      <c r="L504" s="17">
        <v>0</v>
      </c>
      <c r="M504" s="17">
        <v>0</v>
      </c>
      <c r="N504" s="17">
        <v>0</v>
      </c>
      <c r="O504" s="17">
        <v>0</v>
      </c>
      <c r="P504" s="17">
        <v>241594</v>
      </c>
      <c r="Q504" s="17">
        <v>13463</v>
      </c>
      <c r="R504" s="17">
        <v>0</v>
      </c>
      <c r="S504" s="17">
        <v>5782</v>
      </c>
      <c r="T504" s="17">
        <v>2413</v>
      </c>
      <c r="U504" s="17">
        <v>21378</v>
      </c>
      <c r="V504" s="17">
        <v>0</v>
      </c>
      <c r="W504" s="17">
        <v>0</v>
      </c>
      <c r="X504" s="17">
        <v>54000</v>
      </c>
      <c r="Y504" s="17">
        <v>0</v>
      </c>
      <c r="Z504" s="17">
        <v>0</v>
      </c>
      <c r="AA504" s="17">
        <v>5009633</v>
      </c>
    </row>
    <row r="505" spans="1:27" x14ac:dyDescent="0.3">
      <c r="A505" s="15" t="s">
        <v>1003</v>
      </c>
      <c r="B505" s="14" t="s">
        <v>1004</v>
      </c>
      <c r="C505" s="14">
        <v>1</v>
      </c>
      <c r="D505" s="14">
        <v>0</v>
      </c>
      <c r="E505" s="17">
        <v>17450988</v>
      </c>
      <c r="F505" s="17">
        <v>0</v>
      </c>
      <c r="G505" s="17">
        <v>0</v>
      </c>
      <c r="H505" s="17">
        <v>7370</v>
      </c>
      <c r="I505" s="17">
        <v>2128012</v>
      </c>
      <c r="J505" s="17">
        <v>2569369</v>
      </c>
      <c r="K505" s="17">
        <v>60538</v>
      </c>
      <c r="L505" s="17">
        <v>0</v>
      </c>
      <c r="M505" s="17">
        <v>0</v>
      </c>
      <c r="N505" s="17">
        <v>0</v>
      </c>
      <c r="O505" s="17">
        <v>0</v>
      </c>
      <c r="P505" s="17">
        <v>1866026</v>
      </c>
      <c r="Q505" s="17">
        <v>206377</v>
      </c>
      <c r="R505" s="17">
        <v>169576</v>
      </c>
      <c r="S505" s="17">
        <v>19174</v>
      </c>
      <c r="T505" s="17">
        <v>8000</v>
      </c>
      <c r="U505" s="17">
        <v>74677</v>
      </c>
      <c r="V505" s="17">
        <v>24471</v>
      </c>
      <c r="W505" s="17">
        <v>0</v>
      </c>
      <c r="X505" s="17">
        <v>412105</v>
      </c>
      <c r="Y505" s="17">
        <v>0</v>
      </c>
      <c r="Z505" s="17">
        <v>0</v>
      </c>
      <c r="AA505" s="17">
        <v>24996683</v>
      </c>
    </row>
    <row r="506" spans="1:27" x14ac:dyDescent="0.3">
      <c r="A506" s="15" t="s">
        <v>1005</v>
      </c>
      <c r="B506" s="14" t="s">
        <v>1006</v>
      </c>
      <c r="C506" s="14">
        <v>1</v>
      </c>
      <c r="D506" s="14">
        <v>0</v>
      </c>
      <c r="E506" s="17">
        <v>5836843</v>
      </c>
      <c r="F506" s="17">
        <v>0</v>
      </c>
      <c r="G506" s="17">
        <v>641751</v>
      </c>
      <c r="H506" s="17">
        <v>0</v>
      </c>
      <c r="I506" s="17">
        <v>663146</v>
      </c>
      <c r="J506" s="17">
        <v>1341917</v>
      </c>
      <c r="K506" s="17">
        <v>0</v>
      </c>
      <c r="L506" s="17">
        <v>0</v>
      </c>
      <c r="M506" s="17">
        <v>0</v>
      </c>
      <c r="N506" s="17">
        <v>0</v>
      </c>
      <c r="O506" s="17">
        <v>0</v>
      </c>
      <c r="P506" s="17">
        <v>1409611</v>
      </c>
      <c r="Q506" s="17">
        <v>247571</v>
      </c>
      <c r="R506" s="17">
        <v>193017</v>
      </c>
      <c r="S506" s="17">
        <v>23713</v>
      </c>
      <c r="T506" s="17">
        <v>9894</v>
      </c>
      <c r="U506" s="17">
        <v>96579</v>
      </c>
      <c r="V506" s="17">
        <v>14557</v>
      </c>
      <c r="W506" s="17">
        <v>0</v>
      </c>
      <c r="X506" s="17">
        <v>156600</v>
      </c>
      <c r="Y506" s="17">
        <v>0</v>
      </c>
      <c r="Z506" s="17">
        <v>0</v>
      </c>
      <c r="AA506" s="17">
        <v>10635199</v>
      </c>
    </row>
    <row r="507" spans="1:27" x14ac:dyDescent="0.3">
      <c r="A507" s="15" t="s">
        <v>1007</v>
      </c>
      <c r="B507" s="14" t="s">
        <v>1008</v>
      </c>
      <c r="C507" s="14">
        <v>1</v>
      </c>
      <c r="D507" s="14">
        <v>0</v>
      </c>
      <c r="E507" s="17">
        <v>26366222</v>
      </c>
      <c r="F507" s="17">
        <v>0</v>
      </c>
      <c r="G507" s="17">
        <v>1733369</v>
      </c>
      <c r="H507" s="17">
        <v>0</v>
      </c>
      <c r="I507" s="17">
        <v>2596847</v>
      </c>
      <c r="J507" s="17">
        <v>1792539</v>
      </c>
      <c r="K507" s="17">
        <v>0</v>
      </c>
      <c r="L507" s="17">
        <v>0</v>
      </c>
      <c r="M507" s="17">
        <v>0</v>
      </c>
      <c r="N507" s="17">
        <v>0</v>
      </c>
      <c r="O507" s="17">
        <v>0</v>
      </c>
      <c r="P507" s="17">
        <v>2554153</v>
      </c>
      <c r="Q507" s="17">
        <v>1597875</v>
      </c>
      <c r="R507" s="17">
        <v>480644</v>
      </c>
      <c r="S507" s="17">
        <v>55186</v>
      </c>
      <c r="T507" s="17">
        <v>23025</v>
      </c>
      <c r="U507" s="17">
        <v>222224</v>
      </c>
      <c r="V507" s="17">
        <v>47785</v>
      </c>
      <c r="W507" s="17">
        <v>0</v>
      </c>
      <c r="X507" s="17">
        <v>459186</v>
      </c>
      <c r="Y507" s="17">
        <v>79682</v>
      </c>
      <c r="Z507" s="17">
        <v>0</v>
      </c>
      <c r="AA507" s="17">
        <v>38008737</v>
      </c>
    </row>
    <row r="508" spans="1:27" x14ac:dyDescent="0.3">
      <c r="A508" s="15" t="s">
        <v>1009</v>
      </c>
      <c r="B508" s="14" t="s">
        <v>1010</v>
      </c>
      <c r="C508" s="14">
        <v>1</v>
      </c>
      <c r="D508" s="14">
        <v>0</v>
      </c>
      <c r="E508" s="17">
        <v>38068550</v>
      </c>
      <c r="F508" s="17">
        <v>0</v>
      </c>
      <c r="G508" s="17">
        <v>1678344</v>
      </c>
      <c r="H508" s="17">
        <v>0</v>
      </c>
      <c r="I508" s="17">
        <v>4088032</v>
      </c>
      <c r="J508" s="17">
        <v>2193470</v>
      </c>
      <c r="K508" s="17">
        <v>0</v>
      </c>
      <c r="L508" s="17">
        <v>0</v>
      </c>
      <c r="M508" s="17">
        <v>0</v>
      </c>
      <c r="N508" s="17">
        <v>0</v>
      </c>
      <c r="O508" s="17">
        <v>0</v>
      </c>
      <c r="P508" s="17">
        <v>2786817</v>
      </c>
      <c r="Q508" s="17">
        <v>2559651</v>
      </c>
      <c r="R508" s="17">
        <v>594716</v>
      </c>
      <c r="S508" s="17">
        <v>67215</v>
      </c>
      <c r="T508" s="17">
        <v>28044</v>
      </c>
      <c r="U508" s="17">
        <v>278552</v>
      </c>
      <c r="V508" s="17">
        <v>69277</v>
      </c>
      <c r="W508" s="17">
        <v>0</v>
      </c>
      <c r="X508" s="17">
        <v>669655</v>
      </c>
      <c r="Y508" s="17">
        <v>129755</v>
      </c>
      <c r="Z508" s="17">
        <v>0</v>
      </c>
      <c r="AA508" s="17">
        <v>53212078</v>
      </c>
    </row>
    <row r="509" spans="1:27" x14ac:dyDescent="0.3">
      <c r="A509" s="15" t="s">
        <v>1011</v>
      </c>
      <c r="B509" s="14" t="s">
        <v>1012</v>
      </c>
      <c r="C509" s="14">
        <v>1</v>
      </c>
      <c r="D509" s="14">
        <v>0</v>
      </c>
      <c r="E509" s="17">
        <v>42590915</v>
      </c>
      <c r="F509" s="17">
        <v>0</v>
      </c>
      <c r="G509" s="17">
        <v>2616972</v>
      </c>
      <c r="H509" s="17">
        <v>0</v>
      </c>
      <c r="I509" s="17">
        <v>4780449</v>
      </c>
      <c r="J509" s="17">
        <v>2225926</v>
      </c>
      <c r="K509" s="17">
        <v>0</v>
      </c>
      <c r="L509" s="17">
        <v>0</v>
      </c>
      <c r="M509" s="17">
        <v>0</v>
      </c>
      <c r="N509" s="17">
        <v>0</v>
      </c>
      <c r="O509" s="17">
        <v>0</v>
      </c>
      <c r="P509" s="17">
        <v>4446458</v>
      </c>
      <c r="Q509" s="17">
        <v>1805252</v>
      </c>
      <c r="R509" s="17">
        <v>1096678</v>
      </c>
      <c r="S509" s="17">
        <v>84802</v>
      </c>
      <c r="T509" s="17">
        <v>35381</v>
      </c>
      <c r="U509" s="17">
        <v>341520</v>
      </c>
      <c r="V509" s="17">
        <v>83842</v>
      </c>
      <c r="W509" s="17">
        <v>0</v>
      </c>
      <c r="X509" s="17">
        <v>745524</v>
      </c>
      <c r="Y509" s="17">
        <v>0</v>
      </c>
      <c r="Z509" s="17">
        <v>0</v>
      </c>
      <c r="AA509" s="17">
        <v>60853719</v>
      </c>
    </row>
    <row r="510" spans="1:27" x14ac:dyDescent="0.3">
      <c r="A510" s="15" t="s">
        <v>1013</v>
      </c>
      <c r="B510" s="14" t="s">
        <v>1014</v>
      </c>
      <c r="C510" s="14">
        <v>1</v>
      </c>
      <c r="D510" s="14">
        <v>0</v>
      </c>
      <c r="E510" s="17">
        <v>59285938</v>
      </c>
      <c r="F510" s="17">
        <v>0</v>
      </c>
      <c r="G510" s="17">
        <v>1710034</v>
      </c>
      <c r="H510" s="17">
        <v>222457</v>
      </c>
      <c r="I510" s="17">
        <v>9922485</v>
      </c>
      <c r="J510" s="17">
        <v>3533284</v>
      </c>
      <c r="K510" s="17">
        <v>0</v>
      </c>
      <c r="L510" s="17">
        <v>0</v>
      </c>
      <c r="M510" s="17">
        <v>0</v>
      </c>
      <c r="N510" s="17">
        <v>0</v>
      </c>
      <c r="O510" s="17">
        <v>0</v>
      </c>
      <c r="P510" s="17">
        <v>3473533</v>
      </c>
      <c r="Q510" s="17">
        <v>6341946</v>
      </c>
      <c r="R510" s="17">
        <v>617780</v>
      </c>
      <c r="S510" s="17">
        <v>74181</v>
      </c>
      <c r="T510" s="17">
        <v>30950</v>
      </c>
      <c r="U510" s="17">
        <v>308609</v>
      </c>
      <c r="V510" s="17">
        <v>82209</v>
      </c>
      <c r="W510" s="17">
        <v>0</v>
      </c>
      <c r="X510" s="17">
        <v>1317682</v>
      </c>
      <c r="Y510" s="17">
        <v>0</v>
      </c>
      <c r="Z510" s="17">
        <v>0</v>
      </c>
      <c r="AA510" s="17">
        <v>86921088</v>
      </c>
    </row>
    <row r="511" spans="1:27" x14ac:dyDescent="0.3">
      <c r="A511" s="15" t="s">
        <v>1015</v>
      </c>
      <c r="B511" s="14" t="s">
        <v>1016</v>
      </c>
      <c r="C511" s="14">
        <v>1</v>
      </c>
      <c r="D511" s="14">
        <v>0</v>
      </c>
      <c r="E511" s="17">
        <v>24295981</v>
      </c>
      <c r="F511" s="17">
        <v>0</v>
      </c>
      <c r="G511" s="17">
        <v>1275598</v>
      </c>
      <c r="H511" s="17">
        <v>87092</v>
      </c>
      <c r="I511" s="17">
        <v>4422574</v>
      </c>
      <c r="J511" s="17">
        <v>961124</v>
      </c>
      <c r="K511" s="17">
        <v>0</v>
      </c>
      <c r="L511" s="17">
        <v>0</v>
      </c>
      <c r="M511" s="17">
        <v>0</v>
      </c>
      <c r="N511" s="17">
        <v>0</v>
      </c>
      <c r="O511" s="17">
        <v>0</v>
      </c>
      <c r="P511" s="17">
        <v>3406408</v>
      </c>
      <c r="Q511" s="17">
        <v>1252021</v>
      </c>
      <c r="R511" s="17">
        <v>269933</v>
      </c>
      <c r="S511" s="17">
        <v>46004</v>
      </c>
      <c r="T511" s="17">
        <v>19194</v>
      </c>
      <c r="U511" s="17">
        <v>201079</v>
      </c>
      <c r="V511" s="17">
        <v>36564</v>
      </c>
      <c r="W511" s="17">
        <v>0</v>
      </c>
      <c r="X511" s="17">
        <v>343402</v>
      </c>
      <c r="Y511" s="17">
        <v>0</v>
      </c>
      <c r="Z511" s="17">
        <v>0</v>
      </c>
      <c r="AA511" s="17">
        <v>36616974</v>
      </c>
    </row>
    <row r="512" spans="1:27" x14ac:dyDescent="0.3">
      <c r="A512" s="15" t="s">
        <v>1017</v>
      </c>
      <c r="B512" s="14" t="s">
        <v>1018</v>
      </c>
      <c r="C512" s="14">
        <v>1</v>
      </c>
      <c r="D512" s="14">
        <v>0</v>
      </c>
      <c r="E512" s="17">
        <v>26805025</v>
      </c>
      <c r="F512" s="17">
        <v>0</v>
      </c>
      <c r="G512" s="17">
        <v>2685418</v>
      </c>
      <c r="H512" s="17">
        <v>28445</v>
      </c>
      <c r="I512" s="17">
        <v>3341670</v>
      </c>
      <c r="J512" s="17">
        <v>1763776</v>
      </c>
      <c r="K512" s="17">
        <v>0</v>
      </c>
      <c r="L512" s="17">
        <v>0</v>
      </c>
      <c r="M512" s="17">
        <v>0</v>
      </c>
      <c r="N512" s="17">
        <v>0</v>
      </c>
      <c r="O512" s="17">
        <v>0</v>
      </c>
      <c r="P512" s="17">
        <v>2780504</v>
      </c>
      <c r="Q512" s="17">
        <v>940540</v>
      </c>
      <c r="R512" s="17">
        <v>245846</v>
      </c>
      <c r="S512" s="17">
        <v>59620</v>
      </c>
      <c r="T512" s="17">
        <v>24875</v>
      </c>
      <c r="U512" s="17">
        <v>233291</v>
      </c>
      <c r="V512" s="17">
        <v>51722</v>
      </c>
      <c r="W512" s="17">
        <v>0</v>
      </c>
      <c r="X512" s="17">
        <v>472326</v>
      </c>
      <c r="Y512" s="17">
        <v>0</v>
      </c>
      <c r="Z512" s="17">
        <v>0</v>
      </c>
      <c r="AA512" s="17">
        <v>39433058</v>
      </c>
    </row>
    <row r="513" spans="1:27" x14ac:dyDescent="0.3">
      <c r="A513" s="15" t="s">
        <v>1019</v>
      </c>
      <c r="B513" s="14" t="s">
        <v>1020</v>
      </c>
      <c r="C513" s="14">
        <v>1</v>
      </c>
      <c r="D513" s="14">
        <v>0</v>
      </c>
      <c r="E513" s="17">
        <v>47108826</v>
      </c>
      <c r="F513" s="17">
        <v>0</v>
      </c>
      <c r="G513" s="17">
        <v>2191435</v>
      </c>
      <c r="H513" s="17">
        <v>0</v>
      </c>
      <c r="I513" s="17">
        <v>3902197</v>
      </c>
      <c r="J513" s="17">
        <v>2483112</v>
      </c>
      <c r="K513" s="17">
        <v>0</v>
      </c>
      <c r="L513" s="17">
        <v>0</v>
      </c>
      <c r="M513" s="17">
        <v>0</v>
      </c>
      <c r="N513" s="17">
        <v>0</v>
      </c>
      <c r="O513" s="17">
        <v>0</v>
      </c>
      <c r="P513" s="17">
        <v>2480825</v>
      </c>
      <c r="Q513" s="17">
        <v>2849267</v>
      </c>
      <c r="R513" s="17">
        <v>787134</v>
      </c>
      <c r="S513" s="17">
        <v>39637</v>
      </c>
      <c r="T513" s="17">
        <v>16538</v>
      </c>
      <c r="U513" s="17">
        <v>163333</v>
      </c>
      <c r="V513" s="17">
        <v>52763</v>
      </c>
      <c r="W513" s="17">
        <v>0</v>
      </c>
      <c r="X513" s="17">
        <v>422639</v>
      </c>
      <c r="Y513" s="17">
        <v>0</v>
      </c>
      <c r="Z513" s="17">
        <v>1016243</v>
      </c>
      <c r="AA513" s="17">
        <v>63513949</v>
      </c>
    </row>
    <row r="514" spans="1:27" x14ac:dyDescent="0.3">
      <c r="A514" s="15" t="s">
        <v>1021</v>
      </c>
      <c r="B514" s="14" t="s">
        <v>1022</v>
      </c>
      <c r="C514" s="14">
        <v>0</v>
      </c>
      <c r="D514" s="14">
        <v>0</v>
      </c>
      <c r="E514" s="17">
        <v>28708731</v>
      </c>
      <c r="F514" s="17">
        <v>0</v>
      </c>
      <c r="G514" s="17">
        <v>826783</v>
      </c>
      <c r="H514" s="17">
        <v>0</v>
      </c>
      <c r="I514" s="17">
        <v>4550272</v>
      </c>
      <c r="J514" s="17">
        <v>10069552</v>
      </c>
      <c r="K514" s="17">
        <v>1349444</v>
      </c>
      <c r="L514" s="17">
        <v>0</v>
      </c>
      <c r="M514" s="17">
        <v>0</v>
      </c>
      <c r="N514" s="17">
        <v>0</v>
      </c>
      <c r="O514" s="17">
        <v>0</v>
      </c>
      <c r="P514" s="17">
        <v>1450905</v>
      </c>
      <c r="Q514" s="17">
        <v>382655</v>
      </c>
      <c r="R514" s="17">
        <v>232056</v>
      </c>
      <c r="S514" s="17">
        <v>93775</v>
      </c>
      <c r="T514" s="17">
        <v>39125</v>
      </c>
      <c r="U514" s="17">
        <v>343034</v>
      </c>
      <c r="V514" s="17">
        <v>61809</v>
      </c>
      <c r="W514" s="17">
        <v>0</v>
      </c>
      <c r="X514" s="17">
        <v>642600</v>
      </c>
      <c r="Y514" s="17">
        <v>0</v>
      </c>
      <c r="Z514" s="17">
        <v>0</v>
      </c>
      <c r="AA514" s="17">
        <v>48750741</v>
      </c>
    </row>
    <row r="515" spans="1:27" x14ac:dyDescent="0.3">
      <c r="A515" s="15" t="s">
        <v>1023</v>
      </c>
      <c r="B515" s="14" t="s">
        <v>1024</v>
      </c>
      <c r="C515" s="14">
        <v>1</v>
      </c>
      <c r="D515" s="14">
        <v>0</v>
      </c>
      <c r="E515" s="17">
        <v>26778516</v>
      </c>
      <c r="F515" s="17">
        <v>0</v>
      </c>
      <c r="G515" s="17">
        <v>1158391</v>
      </c>
      <c r="H515" s="17">
        <v>0</v>
      </c>
      <c r="I515" s="17">
        <v>2710343</v>
      </c>
      <c r="J515" s="17">
        <v>1416268</v>
      </c>
      <c r="K515" s="17">
        <v>0</v>
      </c>
      <c r="L515" s="17">
        <v>0</v>
      </c>
      <c r="M515" s="17">
        <v>0</v>
      </c>
      <c r="N515" s="17">
        <v>0</v>
      </c>
      <c r="O515" s="17">
        <v>0</v>
      </c>
      <c r="P515" s="17">
        <v>1462341</v>
      </c>
      <c r="Q515" s="17">
        <v>829698</v>
      </c>
      <c r="R515" s="17">
        <v>142864</v>
      </c>
      <c r="S515" s="17">
        <v>52355</v>
      </c>
      <c r="T515" s="17">
        <v>21844</v>
      </c>
      <c r="U515" s="17">
        <v>206089</v>
      </c>
      <c r="V515" s="17">
        <v>52354</v>
      </c>
      <c r="W515" s="17">
        <v>0</v>
      </c>
      <c r="X515" s="17">
        <v>667452</v>
      </c>
      <c r="Y515" s="17">
        <v>109902</v>
      </c>
      <c r="Z515" s="17">
        <v>0</v>
      </c>
      <c r="AA515" s="17">
        <v>35608417</v>
      </c>
    </row>
    <row r="516" spans="1:27" x14ac:dyDescent="0.3">
      <c r="A516" s="15" t="s">
        <v>1025</v>
      </c>
      <c r="B516" s="14" t="s">
        <v>1026</v>
      </c>
      <c r="C516" s="14">
        <v>1</v>
      </c>
      <c r="D516" s="14">
        <v>0</v>
      </c>
      <c r="E516" s="17">
        <v>93195497</v>
      </c>
      <c r="F516" s="17">
        <v>0</v>
      </c>
      <c r="G516" s="17">
        <v>4022826</v>
      </c>
      <c r="H516" s="17">
        <v>0</v>
      </c>
      <c r="I516" s="17">
        <v>12839621</v>
      </c>
      <c r="J516" s="17">
        <v>11527909</v>
      </c>
      <c r="K516" s="17">
        <v>0</v>
      </c>
      <c r="L516" s="17">
        <v>0</v>
      </c>
      <c r="M516" s="17">
        <v>0</v>
      </c>
      <c r="N516" s="17">
        <v>0</v>
      </c>
      <c r="O516" s="17">
        <v>0</v>
      </c>
      <c r="P516" s="17">
        <v>4470276</v>
      </c>
      <c r="Q516" s="17">
        <v>3281991</v>
      </c>
      <c r="R516" s="17">
        <v>1588232</v>
      </c>
      <c r="S516" s="17">
        <v>180060</v>
      </c>
      <c r="T516" s="17">
        <v>75125</v>
      </c>
      <c r="U516" s="17">
        <v>716883</v>
      </c>
      <c r="V516" s="17">
        <v>165222</v>
      </c>
      <c r="W516" s="17">
        <v>0</v>
      </c>
      <c r="X516" s="17">
        <v>1884090</v>
      </c>
      <c r="Y516" s="17">
        <v>0</v>
      </c>
      <c r="Z516" s="17">
        <v>0</v>
      </c>
      <c r="AA516" s="17">
        <v>133947732</v>
      </c>
    </row>
    <row r="517" spans="1:27" x14ac:dyDescent="0.3">
      <c r="A517" s="15" t="s">
        <v>1027</v>
      </c>
      <c r="B517" s="14" t="s">
        <v>1028</v>
      </c>
      <c r="C517" s="14">
        <v>1</v>
      </c>
      <c r="D517" s="14">
        <v>0</v>
      </c>
      <c r="E517" s="17">
        <v>3033464</v>
      </c>
      <c r="F517" s="17">
        <v>0</v>
      </c>
      <c r="G517" s="17">
        <v>94118</v>
      </c>
      <c r="H517" s="17">
        <v>0</v>
      </c>
      <c r="I517" s="17">
        <v>79347</v>
      </c>
      <c r="J517" s="17">
        <v>280012</v>
      </c>
      <c r="K517" s="17">
        <v>0</v>
      </c>
      <c r="L517" s="17">
        <v>0</v>
      </c>
      <c r="M517" s="17">
        <v>0</v>
      </c>
      <c r="N517" s="17">
        <v>0</v>
      </c>
      <c r="O517" s="17">
        <v>0</v>
      </c>
      <c r="P517" s="17">
        <v>299456</v>
      </c>
      <c r="Q517" s="17">
        <v>1658</v>
      </c>
      <c r="R517" s="17">
        <v>57692</v>
      </c>
      <c r="S517" s="17">
        <v>13901</v>
      </c>
      <c r="T517" s="17">
        <v>5800</v>
      </c>
      <c r="U517" s="17">
        <v>56619</v>
      </c>
      <c r="V517" s="17">
        <v>0</v>
      </c>
      <c r="W517" s="17">
        <v>0</v>
      </c>
      <c r="X517" s="17">
        <v>75600</v>
      </c>
      <c r="Y517" s="17">
        <v>0</v>
      </c>
      <c r="Z517" s="17">
        <v>0</v>
      </c>
      <c r="AA517" s="17">
        <v>3997667</v>
      </c>
    </row>
    <row r="518" spans="1:27" x14ac:dyDescent="0.3">
      <c r="A518" s="15" t="s">
        <v>1029</v>
      </c>
      <c r="B518" s="14" t="s">
        <v>1030</v>
      </c>
      <c r="C518" s="14">
        <v>1</v>
      </c>
      <c r="D518" s="14">
        <v>0</v>
      </c>
      <c r="E518" s="17">
        <v>13562310</v>
      </c>
      <c r="F518" s="17">
        <v>0</v>
      </c>
      <c r="G518" s="17">
        <v>393079</v>
      </c>
      <c r="H518" s="17">
        <v>0</v>
      </c>
      <c r="I518" s="17">
        <v>2312106</v>
      </c>
      <c r="J518" s="17">
        <v>979460</v>
      </c>
      <c r="K518" s="17">
        <v>0</v>
      </c>
      <c r="L518" s="17">
        <v>0</v>
      </c>
      <c r="M518" s="17">
        <v>0</v>
      </c>
      <c r="N518" s="17">
        <v>0</v>
      </c>
      <c r="O518" s="17">
        <v>0</v>
      </c>
      <c r="P518" s="17">
        <v>474288</v>
      </c>
      <c r="Q518" s="17">
        <v>318662</v>
      </c>
      <c r="R518" s="17">
        <v>145690</v>
      </c>
      <c r="S518" s="17">
        <v>32312</v>
      </c>
      <c r="T518" s="17">
        <v>13481</v>
      </c>
      <c r="U518" s="17">
        <v>129199</v>
      </c>
      <c r="V518" s="17">
        <v>29127</v>
      </c>
      <c r="W518" s="17">
        <v>0</v>
      </c>
      <c r="X518" s="17">
        <v>183600</v>
      </c>
      <c r="Y518" s="17">
        <v>1575</v>
      </c>
      <c r="Z518" s="17">
        <v>0</v>
      </c>
      <c r="AA518" s="17">
        <v>18574889</v>
      </c>
    </row>
    <row r="519" spans="1:27" x14ac:dyDescent="0.3">
      <c r="A519" s="15" t="s">
        <v>1031</v>
      </c>
      <c r="B519" s="14" t="s">
        <v>1032</v>
      </c>
      <c r="C519" s="14">
        <v>1</v>
      </c>
      <c r="D519" s="14">
        <v>0</v>
      </c>
      <c r="E519" s="17">
        <v>14814194</v>
      </c>
      <c r="F519" s="17">
        <v>0</v>
      </c>
      <c r="G519" s="17">
        <v>1040107</v>
      </c>
      <c r="H519" s="17">
        <v>0</v>
      </c>
      <c r="I519" s="17">
        <v>2229717</v>
      </c>
      <c r="J519" s="17">
        <v>2203307</v>
      </c>
      <c r="K519" s="17">
        <v>0</v>
      </c>
      <c r="L519" s="17">
        <v>0</v>
      </c>
      <c r="M519" s="17">
        <v>0</v>
      </c>
      <c r="N519" s="17">
        <v>0</v>
      </c>
      <c r="O519" s="17">
        <v>0</v>
      </c>
      <c r="P519" s="17">
        <v>1341121</v>
      </c>
      <c r="Q519" s="17">
        <v>760635</v>
      </c>
      <c r="R519" s="17">
        <v>162921</v>
      </c>
      <c r="S519" s="17">
        <v>35802</v>
      </c>
      <c r="T519" s="17">
        <v>14938</v>
      </c>
      <c r="U519" s="17">
        <v>145101</v>
      </c>
      <c r="V519" s="17">
        <v>33315</v>
      </c>
      <c r="W519" s="17">
        <v>0</v>
      </c>
      <c r="X519" s="17">
        <v>243000</v>
      </c>
      <c r="Y519" s="17">
        <v>16509</v>
      </c>
      <c r="Z519" s="17">
        <v>0</v>
      </c>
      <c r="AA519" s="17">
        <v>23040667</v>
      </c>
    </row>
    <row r="520" spans="1:27" x14ac:dyDescent="0.3">
      <c r="A520" s="15" t="s">
        <v>1033</v>
      </c>
      <c r="B520" s="14" t="s">
        <v>1034</v>
      </c>
      <c r="C520" s="14">
        <v>0</v>
      </c>
      <c r="D520" s="14">
        <v>0</v>
      </c>
      <c r="E520" s="17">
        <v>23537807</v>
      </c>
      <c r="F520" s="17">
        <v>0</v>
      </c>
      <c r="G520" s="17">
        <v>853478</v>
      </c>
      <c r="H520" s="17">
        <v>0</v>
      </c>
      <c r="I520" s="17">
        <v>2690715</v>
      </c>
      <c r="J520" s="17">
        <v>1443138</v>
      </c>
      <c r="K520" s="17">
        <v>0</v>
      </c>
      <c r="L520" s="17">
        <v>0</v>
      </c>
      <c r="M520" s="17">
        <v>0</v>
      </c>
      <c r="N520" s="17">
        <v>0</v>
      </c>
      <c r="O520" s="17">
        <v>0</v>
      </c>
      <c r="P520" s="17">
        <v>1502601</v>
      </c>
      <c r="Q520" s="17">
        <v>1078379</v>
      </c>
      <c r="R520" s="17">
        <v>118645</v>
      </c>
      <c r="S520" s="17">
        <v>42528</v>
      </c>
      <c r="T520" s="17">
        <v>17744</v>
      </c>
      <c r="U520" s="17">
        <v>168110</v>
      </c>
      <c r="V520" s="17">
        <v>43764</v>
      </c>
      <c r="W520" s="17">
        <v>0</v>
      </c>
      <c r="X520" s="17">
        <v>578121</v>
      </c>
      <c r="Y520" s="17">
        <v>0</v>
      </c>
      <c r="Z520" s="17">
        <v>0</v>
      </c>
      <c r="AA520" s="17">
        <v>32075030</v>
      </c>
    </row>
    <row r="521" spans="1:27" x14ac:dyDescent="0.3">
      <c r="A521" s="15" t="s">
        <v>1035</v>
      </c>
      <c r="B521" s="14" t="s">
        <v>1036</v>
      </c>
      <c r="C521" s="14">
        <v>1</v>
      </c>
      <c r="D521" s="14">
        <v>0</v>
      </c>
      <c r="E521" s="17">
        <v>69290243</v>
      </c>
      <c r="F521" s="17">
        <v>0</v>
      </c>
      <c r="G521" s="17">
        <v>2387787</v>
      </c>
      <c r="H521" s="17">
        <v>74730</v>
      </c>
      <c r="I521" s="17">
        <v>10063746</v>
      </c>
      <c r="J521" s="17">
        <v>7825453</v>
      </c>
      <c r="K521" s="17">
        <v>0</v>
      </c>
      <c r="L521" s="17">
        <v>0</v>
      </c>
      <c r="M521" s="17">
        <v>0</v>
      </c>
      <c r="N521" s="17">
        <v>0</v>
      </c>
      <c r="O521" s="17">
        <v>0</v>
      </c>
      <c r="P521" s="17">
        <v>2918670</v>
      </c>
      <c r="Q521" s="17">
        <v>1735971</v>
      </c>
      <c r="R521" s="17">
        <v>682041</v>
      </c>
      <c r="S521" s="17">
        <v>135958</v>
      </c>
      <c r="T521" s="17">
        <v>56725</v>
      </c>
      <c r="U521" s="17">
        <v>544230</v>
      </c>
      <c r="V521" s="17">
        <v>138153</v>
      </c>
      <c r="W521" s="17">
        <v>0</v>
      </c>
      <c r="X521" s="17">
        <v>4574501</v>
      </c>
      <c r="Y521" s="17">
        <v>12751</v>
      </c>
      <c r="Z521" s="17">
        <v>0</v>
      </c>
      <c r="AA521" s="17">
        <v>100440959</v>
      </c>
    </row>
    <row r="522" spans="1:27" x14ac:dyDescent="0.3">
      <c r="A522" s="15" t="s">
        <v>1037</v>
      </c>
      <c r="B522" s="14" t="s">
        <v>1038</v>
      </c>
      <c r="C522" s="14">
        <v>1</v>
      </c>
      <c r="D522" s="14">
        <v>0</v>
      </c>
      <c r="E522" s="17">
        <v>77025547</v>
      </c>
      <c r="F522" s="17">
        <v>0</v>
      </c>
      <c r="G522" s="17">
        <v>4041841</v>
      </c>
      <c r="H522" s="17">
        <v>0</v>
      </c>
      <c r="I522" s="17">
        <v>10222690</v>
      </c>
      <c r="J522" s="17">
        <v>2640803</v>
      </c>
      <c r="K522" s="17">
        <v>0</v>
      </c>
      <c r="L522" s="17">
        <v>0</v>
      </c>
      <c r="M522" s="17">
        <v>0</v>
      </c>
      <c r="N522" s="17">
        <v>0</v>
      </c>
      <c r="O522" s="17">
        <v>0</v>
      </c>
      <c r="P522" s="17">
        <v>2506815</v>
      </c>
      <c r="Q522" s="17">
        <v>4261188</v>
      </c>
      <c r="R522" s="17">
        <v>1049238</v>
      </c>
      <c r="S522" s="17">
        <v>135419</v>
      </c>
      <c r="T522" s="17">
        <v>56500</v>
      </c>
      <c r="U522" s="17">
        <v>545045</v>
      </c>
      <c r="V522" s="17">
        <v>138261</v>
      </c>
      <c r="W522" s="17">
        <v>0</v>
      </c>
      <c r="X522" s="17">
        <v>2340028</v>
      </c>
      <c r="Y522" s="17">
        <v>103560</v>
      </c>
      <c r="Z522" s="17">
        <v>0</v>
      </c>
      <c r="AA522" s="17">
        <v>105066935</v>
      </c>
    </row>
    <row r="523" spans="1:27" x14ac:dyDescent="0.3">
      <c r="A523" s="15" t="s">
        <v>1039</v>
      </c>
      <c r="B523" s="14" t="s">
        <v>1040</v>
      </c>
      <c r="C523" s="14">
        <v>1</v>
      </c>
      <c r="D523" s="14">
        <v>0</v>
      </c>
      <c r="E523" s="17">
        <v>61507214</v>
      </c>
      <c r="F523" s="17">
        <v>0</v>
      </c>
      <c r="G523" s="17">
        <v>1791109</v>
      </c>
      <c r="H523" s="17">
        <v>0</v>
      </c>
      <c r="I523" s="17">
        <v>4948827</v>
      </c>
      <c r="J523" s="17">
        <v>7252523</v>
      </c>
      <c r="K523" s="17">
        <v>0</v>
      </c>
      <c r="L523" s="17">
        <v>0</v>
      </c>
      <c r="M523" s="17">
        <v>0</v>
      </c>
      <c r="N523" s="17">
        <v>0</v>
      </c>
      <c r="O523" s="17">
        <v>0</v>
      </c>
      <c r="P523" s="17">
        <v>1911192</v>
      </c>
      <c r="Q523" s="17">
        <v>3192740</v>
      </c>
      <c r="R523" s="17">
        <v>462601</v>
      </c>
      <c r="S523" s="17">
        <v>114702</v>
      </c>
      <c r="T523" s="17">
        <v>47856</v>
      </c>
      <c r="U523" s="17">
        <v>450739</v>
      </c>
      <c r="V523" s="17">
        <v>113774</v>
      </c>
      <c r="W523" s="17">
        <v>0</v>
      </c>
      <c r="X523" s="17">
        <v>646790</v>
      </c>
      <c r="Y523" s="17">
        <v>92813</v>
      </c>
      <c r="Z523" s="17">
        <v>0</v>
      </c>
      <c r="AA523" s="17">
        <v>82532880</v>
      </c>
    </row>
    <row r="524" spans="1:27" x14ac:dyDescent="0.3">
      <c r="A524" s="15" t="s">
        <v>1041</v>
      </c>
      <c r="B524" s="14" t="s">
        <v>1042</v>
      </c>
      <c r="C524" s="14">
        <v>1</v>
      </c>
      <c r="D524" s="14">
        <v>0</v>
      </c>
      <c r="E524" s="17">
        <v>125526301</v>
      </c>
      <c r="F524" s="17">
        <v>0</v>
      </c>
      <c r="G524" s="17">
        <v>3752477</v>
      </c>
      <c r="H524" s="17">
        <v>0</v>
      </c>
      <c r="I524" s="17">
        <v>16287134</v>
      </c>
      <c r="J524" s="17">
        <v>10657380</v>
      </c>
      <c r="K524" s="17">
        <v>0</v>
      </c>
      <c r="L524" s="17">
        <v>0</v>
      </c>
      <c r="M524" s="17">
        <v>0</v>
      </c>
      <c r="N524" s="17">
        <v>0</v>
      </c>
      <c r="O524" s="17">
        <v>0</v>
      </c>
      <c r="P524" s="17">
        <v>2891705</v>
      </c>
      <c r="Q524" s="17">
        <v>4819283</v>
      </c>
      <c r="R524" s="17">
        <v>1056002</v>
      </c>
      <c r="S524" s="17">
        <v>135689</v>
      </c>
      <c r="T524" s="17">
        <v>56613</v>
      </c>
      <c r="U524" s="17">
        <v>541609</v>
      </c>
      <c r="V524" s="17">
        <v>166375</v>
      </c>
      <c r="W524" s="17">
        <v>0</v>
      </c>
      <c r="X524" s="17">
        <v>1486267</v>
      </c>
      <c r="Y524" s="17">
        <v>0</v>
      </c>
      <c r="Z524" s="17">
        <v>0</v>
      </c>
      <c r="AA524" s="17">
        <v>167376835</v>
      </c>
    </row>
    <row r="525" spans="1:27" x14ac:dyDescent="0.3">
      <c r="A525" s="15" t="s">
        <v>1043</v>
      </c>
      <c r="B525" s="14" t="s">
        <v>1044</v>
      </c>
      <c r="C525" s="14">
        <v>1</v>
      </c>
      <c r="D525" s="14">
        <v>0</v>
      </c>
      <c r="E525" s="17">
        <v>11631562</v>
      </c>
      <c r="F525" s="17">
        <v>0</v>
      </c>
      <c r="G525" s="17">
        <v>795746</v>
      </c>
      <c r="H525" s="17">
        <v>0</v>
      </c>
      <c r="I525" s="17">
        <v>1005279</v>
      </c>
      <c r="J525" s="17">
        <v>716218</v>
      </c>
      <c r="K525" s="17">
        <v>0</v>
      </c>
      <c r="L525" s="17">
        <v>0</v>
      </c>
      <c r="M525" s="17">
        <v>0</v>
      </c>
      <c r="N525" s="17">
        <v>0</v>
      </c>
      <c r="O525" s="17">
        <v>0</v>
      </c>
      <c r="P525" s="17">
        <v>484703</v>
      </c>
      <c r="Q525" s="17">
        <v>774120</v>
      </c>
      <c r="R525" s="17">
        <v>73938</v>
      </c>
      <c r="S525" s="17">
        <v>25721</v>
      </c>
      <c r="T525" s="17">
        <v>10731</v>
      </c>
      <c r="U525" s="17">
        <v>85919</v>
      </c>
      <c r="V525" s="17">
        <v>26676</v>
      </c>
      <c r="W525" s="17">
        <v>0</v>
      </c>
      <c r="X525" s="17">
        <v>386518</v>
      </c>
      <c r="Y525" s="17">
        <v>24725</v>
      </c>
      <c r="Z525" s="17">
        <v>0</v>
      </c>
      <c r="AA525" s="17">
        <v>16041856</v>
      </c>
    </row>
    <row r="526" spans="1:27" x14ac:dyDescent="0.3">
      <c r="A526" s="15" t="s">
        <v>1045</v>
      </c>
      <c r="B526" s="14" t="s">
        <v>1046</v>
      </c>
      <c r="C526" s="14">
        <v>1</v>
      </c>
      <c r="D526" s="14">
        <v>0</v>
      </c>
      <c r="E526" s="17">
        <v>4386205</v>
      </c>
      <c r="F526" s="17">
        <v>0</v>
      </c>
      <c r="G526" s="17">
        <v>323352</v>
      </c>
      <c r="H526" s="17">
        <v>0</v>
      </c>
      <c r="I526" s="17">
        <v>834991</v>
      </c>
      <c r="J526" s="17">
        <v>869817</v>
      </c>
      <c r="K526" s="17">
        <v>0</v>
      </c>
      <c r="L526" s="17">
        <v>0</v>
      </c>
      <c r="M526" s="17">
        <v>0</v>
      </c>
      <c r="N526" s="17">
        <v>0</v>
      </c>
      <c r="O526" s="17">
        <v>0</v>
      </c>
      <c r="P526" s="17">
        <v>290959</v>
      </c>
      <c r="Q526" s="17">
        <v>97111</v>
      </c>
      <c r="R526" s="17">
        <v>70839</v>
      </c>
      <c r="S526" s="17">
        <v>9962</v>
      </c>
      <c r="T526" s="17">
        <v>4156</v>
      </c>
      <c r="U526" s="17">
        <v>59590</v>
      </c>
      <c r="V526" s="17">
        <v>9028</v>
      </c>
      <c r="W526" s="17">
        <v>0</v>
      </c>
      <c r="X526" s="17">
        <v>30166</v>
      </c>
      <c r="Y526" s="17">
        <v>0</v>
      </c>
      <c r="Z526" s="17">
        <v>0</v>
      </c>
      <c r="AA526" s="17">
        <v>6986176</v>
      </c>
    </row>
    <row r="527" spans="1:27" x14ac:dyDescent="0.3">
      <c r="A527" s="15" t="s">
        <v>1047</v>
      </c>
      <c r="B527" s="14" t="s">
        <v>1048</v>
      </c>
      <c r="C527" s="14">
        <v>1</v>
      </c>
      <c r="D527" s="14">
        <v>0</v>
      </c>
      <c r="E527" s="17">
        <v>38257950</v>
      </c>
      <c r="F527" s="17">
        <v>0</v>
      </c>
      <c r="G527" s="17">
        <v>2794176</v>
      </c>
      <c r="H527" s="17">
        <v>0</v>
      </c>
      <c r="I527" s="17">
        <v>5820770</v>
      </c>
      <c r="J527" s="17">
        <v>3035006</v>
      </c>
      <c r="K527" s="17">
        <v>709121</v>
      </c>
      <c r="L527" s="17">
        <v>0</v>
      </c>
      <c r="M527" s="17">
        <v>0</v>
      </c>
      <c r="N527" s="17">
        <v>0</v>
      </c>
      <c r="O527" s="17">
        <v>0</v>
      </c>
      <c r="P527" s="17">
        <v>1512793</v>
      </c>
      <c r="Q527" s="17">
        <v>932796</v>
      </c>
      <c r="R527" s="17">
        <v>794246</v>
      </c>
      <c r="S527" s="17">
        <v>61493</v>
      </c>
      <c r="T527" s="17">
        <v>25656</v>
      </c>
      <c r="U527" s="17">
        <v>249485</v>
      </c>
      <c r="V527" s="17">
        <v>55830</v>
      </c>
      <c r="W527" s="17">
        <v>0</v>
      </c>
      <c r="X527" s="17">
        <v>624380</v>
      </c>
      <c r="Y527" s="17">
        <v>0</v>
      </c>
      <c r="Z527" s="17">
        <v>0</v>
      </c>
      <c r="AA527" s="17">
        <v>54873702</v>
      </c>
    </row>
    <row r="528" spans="1:27" x14ac:dyDescent="0.3">
      <c r="A528" s="15" t="s">
        <v>1049</v>
      </c>
      <c r="B528" s="14" t="s">
        <v>1050</v>
      </c>
      <c r="C528" s="14">
        <v>1</v>
      </c>
      <c r="D528" s="14">
        <v>0</v>
      </c>
      <c r="E528" s="17">
        <v>2230546</v>
      </c>
      <c r="F528" s="17">
        <v>0</v>
      </c>
      <c r="G528" s="17">
        <v>143681</v>
      </c>
      <c r="H528" s="17">
        <v>3988</v>
      </c>
      <c r="I528" s="17">
        <v>161614</v>
      </c>
      <c r="J528" s="17">
        <v>404848</v>
      </c>
      <c r="K528" s="17">
        <v>0</v>
      </c>
      <c r="L528" s="17">
        <v>0</v>
      </c>
      <c r="M528" s="17">
        <v>0</v>
      </c>
      <c r="N528" s="17">
        <v>0</v>
      </c>
      <c r="O528" s="17">
        <v>0</v>
      </c>
      <c r="P528" s="17">
        <v>344780</v>
      </c>
      <c r="Q528" s="17">
        <v>58407</v>
      </c>
      <c r="R528" s="17">
        <v>6306</v>
      </c>
      <c r="S528" s="17">
        <v>27653</v>
      </c>
      <c r="T528" s="17">
        <v>11538</v>
      </c>
      <c r="U528" s="17">
        <v>79861</v>
      </c>
      <c r="V528" s="17">
        <v>0</v>
      </c>
      <c r="W528" s="17">
        <v>0</v>
      </c>
      <c r="X528" s="17">
        <v>54000</v>
      </c>
      <c r="Y528" s="17">
        <v>16426</v>
      </c>
      <c r="Z528" s="17">
        <v>0</v>
      </c>
      <c r="AA528" s="17">
        <v>3543648</v>
      </c>
    </row>
    <row r="529" spans="1:27" x14ac:dyDescent="0.3">
      <c r="A529" s="15" t="s">
        <v>1051</v>
      </c>
      <c r="B529" s="14" t="s">
        <v>1052</v>
      </c>
      <c r="C529" s="14">
        <v>1</v>
      </c>
      <c r="D529" s="14">
        <v>0</v>
      </c>
      <c r="E529" s="17">
        <v>213975</v>
      </c>
      <c r="F529" s="17">
        <v>0</v>
      </c>
      <c r="G529" s="17">
        <v>50000</v>
      </c>
      <c r="H529" s="17">
        <v>0</v>
      </c>
      <c r="I529" s="17">
        <v>18750</v>
      </c>
      <c r="J529" s="17">
        <v>12306</v>
      </c>
      <c r="K529" s="17">
        <v>0</v>
      </c>
      <c r="L529" s="17">
        <v>0</v>
      </c>
      <c r="M529" s="17">
        <v>0</v>
      </c>
      <c r="N529" s="17">
        <v>0</v>
      </c>
      <c r="O529" s="17">
        <v>0</v>
      </c>
      <c r="P529" s="17">
        <v>90392</v>
      </c>
      <c r="Q529" s="17">
        <v>0</v>
      </c>
      <c r="R529" s="17">
        <v>0</v>
      </c>
      <c r="S529" s="17">
        <v>1723</v>
      </c>
      <c r="T529" s="17">
        <v>719</v>
      </c>
      <c r="U529" s="17">
        <v>10835</v>
      </c>
      <c r="V529" s="17">
        <v>0</v>
      </c>
      <c r="W529" s="17">
        <v>0</v>
      </c>
      <c r="X529" s="17">
        <v>32400</v>
      </c>
      <c r="Y529" s="17">
        <v>1457</v>
      </c>
      <c r="Z529" s="17">
        <v>0</v>
      </c>
      <c r="AA529" s="17">
        <v>432557</v>
      </c>
    </row>
    <row r="530" spans="1:27" x14ac:dyDescent="0.3">
      <c r="A530" s="15" t="s">
        <v>1053</v>
      </c>
      <c r="B530" s="14" t="s">
        <v>1054</v>
      </c>
      <c r="C530" s="14">
        <v>1</v>
      </c>
      <c r="D530" s="14">
        <v>0</v>
      </c>
      <c r="E530" s="17">
        <v>840300</v>
      </c>
      <c r="F530" s="17">
        <v>0</v>
      </c>
      <c r="G530" s="17">
        <v>342209</v>
      </c>
      <c r="H530" s="17">
        <v>0</v>
      </c>
      <c r="I530" s="17">
        <v>81223</v>
      </c>
      <c r="J530" s="17">
        <v>11034</v>
      </c>
      <c r="K530" s="17">
        <v>0</v>
      </c>
      <c r="L530" s="17">
        <v>0</v>
      </c>
      <c r="M530" s="17">
        <v>0</v>
      </c>
      <c r="N530" s="17">
        <v>0</v>
      </c>
      <c r="O530" s="17">
        <v>0</v>
      </c>
      <c r="P530" s="17">
        <v>250276</v>
      </c>
      <c r="Q530" s="17">
        <v>49548</v>
      </c>
      <c r="R530" s="17">
        <v>34076</v>
      </c>
      <c r="S530" s="17">
        <v>9887</v>
      </c>
      <c r="T530" s="17">
        <v>4125</v>
      </c>
      <c r="U530" s="17">
        <v>60697</v>
      </c>
      <c r="V530" s="17">
        <v>0</v>
      </c>
      <c r="W530" s="17">
        <v>0</v>
      </c>
      <c r="X530" s="17">
        <v>482100</v>
      </c>
      <c r="Y530" s="17">
        <v>0</v>
      </c>
      <c r="Z530" s="17">
        <v>0</v>
      </c>
      <c r="AA530" s="17">
        <v>2165475</v>
      </c>
    </row>
    <row r="531" spans="1:27" x14ac:dyDescent="0.3">
      <c r="A531" s="15" t="s">
        <v>1055</v>
      </c>
      <c r="B531" s="14" t="s">
        <v>1056</v>
      </c>
      <c r="C531" s="14">
        <v>1</v>
      </c>
      <c r="D531" s="14">
        <v>0</v>
      </c>
      <c r="E531" s="17">
        <v>1354001</v>
      </c>
      <c r="F531" s="17">
        <v>0</v>
      </c>
      <c r="G531" s="17">
        <v>165430</v>
      </c>
      <c r="H531" s="17">
        <v>322</v>
      </c>
      <c r="I531" s="17">
        <v>76870</v>
      </c>
      <c r="J531" s="17">
        <v>10192</v>
      </c>
      <c r="K531" s="17">
        <v>0</v>
      </c>
      <c r="L531" s="17">
        <v>0</v>
      </c>
      <c r="M531" s="17">
        <v>0</v>
      </c>
      <c r="N531" s="17">
        <v>0</v>
      </c>
      <c r="O531" s="17">
        <v>0</v>
      </c>
      <c r="P531" s="17">
        <v>185206</v>
      </c>
      <c r="Q531" s="17">
        <v>23139</v>
      </c>
      <c r="R531" s="17">
        <v>22499</v>
      </c>
      <c r="S531" s="17">
        <v>14141</v>
      </c>
      <c r="T531" s="17">
        <v>5900</v>
      </c>
      <c r="U531" s="17">
        <v>53299</v>
      </c>
      <c r="V531" s="17">
        <v>0</v>
      </c>
      <c r="W531" s="17">
        <v>0</v>
      </c>
      <c r="X531" s="17">
        <v>0</v>
      </c>
      <c r="Y531" s="17">
        <v>0</v>
      </c>
      <c r="Z531" s="17">
        <v>0</v>
      </c>
      <c r="AA531" s="17">
        <v>1910999</v>
      </c>
    </row>
    <row r="532" spans="1:27" x14ac:dyDescent="0.3">
      <c r="A532" s="15" t="s">
        <v>1057</v>
      </c>
      <c r="B532" s="14" t="s">
        <v>1058</v>
      </c>
      <c r="C532" s="14">
        <v>0</v>
      </c>
      <c r="D532" s="14">
        <v>0</v>
      </c>
      <c r="E532" s="17">
        <v>528484</v>
      </c>
      <c r="F532" s="17">
        <v>0</v>
      </c>
      <c r="G532" s="17">
        <v>169986</v>
      </c>
      <c r="H532" s="17">
        <v>946</v>
      </c>
      <c r="I532" s="17">
        <v>82729</v>
      </c>
      <c r="J532" s="17">
        <v>0</v>
      </c>
      <c r="K532" s="17">
        <v>0</v>
      </c>
      <c r="L532" s="17">
        <v>0</v>
      </c>
      <c r="M532" s="17">
        <v>0</v>
      </c>
      <c r="N532" s="17">
        <v>0</v>
      </c>
      <c r="O532" s="17">
        <v>0</v>
      </c>
      <c r="P532" s="17">
        <v>114879</v>
      </c>
      <c r="Q532" s="17">
        <v>0</v>
      </c>
      <c r="R532" s="17">
        <v>0</v>
      </c>
      <c r="S532" s="17">
        <v>4344</v>
      </c>
      <c r="T532" s="17">
        <v>1813</v>
      </c>
      <c r="U532" s="17">
        <v>25863</v>
      </c>
      <c r="V532" s="17">
        <v>0</v>
      </c>
      <c r="W532" s="17">
        <v>0</v>
      </c>
      <c r="X532" s="17">
        <v>33750</v>
      </c>
      <c r="Y532" s="17">
        <v>0</v>
      </c>
      <c r="Z532" s="17">
        <v>0</v>
      </c>
      <c r="AA532" s="17">
        <v>962794</v>
      </c>
    </row>
    <row r="533" spans="1:27" x14ac:dyDescent="0.3">
      <c r="A533" s="15" t="s">
        <v>1059</v>
      </c>
      <c r="B533" s="14" t="s">
        <v>1060</v>
      </c>
      <c r="C533" s="14">
        <v>1</v>
      </c>
      <c r="D533" s="14">
        <v>0</v>
      </c>
      <c r="E533" s="17">
        <v>9562964</v>
      </c>
      <c r="F533" s="17">
        <v>0</v>
      </c>
      <c r="G533" s="17">
        <v>1046049</v>
      </c>
      <c r="H533" s="17">
        <v>10622</v>
      </c>
      <c r="I533" s="17">
        <v>2091221</v>
      </c>
      <c r="J533" s="17">
        <v>570559</v>
      </c>
      <c r="K533" s="17">
        <v>0</v>
      </c>
      <c r="L533" s="17">
        <v>0</v>
      </c>
      <c r="M533" s="17">
        <v>0</v>
      </c>
      <c r="N533" s="17">
        <v>0</v>
      </c>
      <c r="O533" s="17">
        <v>0</v>
      </c>
      <c r="P533" s="17">
        <v>1337596</v>
      </c>
      <c r="Q533" s="17">
        <v>229947</v>
      </c>
      <c r="R533" s="17">
        <v>233952</v>
      </c>
      <c r="S533" s="17">
        <v>29870</v>
      </c>
      <c r="T533" s="17">
        <v>12463</v>
      </c>
      <c r="U533" s="17">
        <v>125878</v>
      </c>
      <c r="V533" s="17">
        <v>23403</v>
      </c>
      <c r="W533" s="17">
        <v>0</v>
      </c>
      <c r="X533" s="17">
        <v>216000</v>
      </c>
      <c r="Y533" s="17">
        <v>0</v>
      </c>
      <c r="Z533" s="17">
        <v>0</v>
      </c>
      <c r="AA533" s="17">
        <v>15490524</v>
      </c>
    </row>
    <row r="534" spans="1:27" x14ac:dyDescent="0.3">
      <c r="A534" s="15" t="s">
        <v>1061</v>
      </c>
      <c r="B534" s="14" t="s">
        <v>1062</v>
      </c>
      <c r="C534" s="14">
        <v>1</v>
      </c>
      <c r="D534" s="14">
        <v>0</v>
      </c>
      <c r="E534" s="17">
        <v>1977079</v>
      </c>
      <c r="F534" s="17">
        <v>0</v>
      </c>
      <c r="G534" s="17">
        <v>155612</v>
      </c>
      <c r="H534" s="17">
        <v>0</v>
      </c>
      <c r="I534" s="17">
        <v>254674</v>
      </c>
      <c r="J534" s="17">
        <v>418418</v>
      </c>
      <c r="K534" s="17">
        <v>0</v>
      </c>
      <c r="L534" s="17">
        <v>0</v>
      </c>
      <c r="M534" s="17">
        <v>0</v>
      </c>
      <c r="N534" s="17">
        <v>0</v>
      </c>
      <c r="O534" s="17">
        <v>0</v>
      </c>
      <c r="P534" s="17">
        <v>1391382</v>
      </c>
      <c r="Q534" s="17">
        <v>35517</v>
      </c>
      <c r="R534" s="17">
        <v>20985</v>
      </c>
      <c r="S534" s="17">
        <v>24447</v>
      </c>
      <c r="T534" s="17">
        <v>10200</v>
      </c>
      <c r="U534" s="17">
        <v>103569</v>
      </c>
      <c r="V534" s="17">
        <v>0</v>
      </c>
      <c r="W534" s="17">
        <v>0</v>
      </c>
      <c r="X534" s="17">
        <v>0</v>
      </c>
      <c r="Y534" s="17">
        <v>0</v>
      </c>
      <c r="Z534" s="17">
        <v>0</v>
      </c>
      <c r="AA534" s="17">
        <v>4391883</v>
      </c>
    </row>
    <row r="535" spans="1:27" x14ac:dyDescent="0.3">
      <c r="A535" s="15" t="s">
        <v>1063</v>
      </c>
      <c r="B535" s="14" t="s">
        <v>1064</v>
      </c>
      <c r="C535" s="14">
        <v>1</v>
      </c>
      <c r="D535" s="14">
        <v>0</v>
      </c>
      <c r="E535" s="17">
        <v>16352808</v>
      </c>
      <c r="F535" s="17">
        <v>0</v>
      </c>
      <c r="G535" s="17">
        <v>442003</v>
      </c>
      <c r="H535" s="17">
        <v>0</v>
      </c>
      <c r="I535" s="17">
        <v>4235780</v>
      </c>
      <c r="J535" s="17">
        <v>797478</v>
      </c>
      <c r="K535" s="17">
        <v>0</v>
      </c>
      <c r="L535" s="17">
        <v>0</v>
      </c>
      <c r="M535" s="17">
        <v>0</v>
      </c>
      <c r="N535" s="17">
        <v>0</v>
      </c>
      <c r="O535" s="17">
        <v>0</v>
      </c>
      <c r="P535" s="17">
        <v>2902806</v>
      </c>
      <c r="Q535" s="17">
        <v>756668</v>
      </c>
      <c r="R535" s="17">
        <v>451656</v>
      </c>
      <c r="S535" s="17">
        <v>72368</v>
      </c>
      <c r="T535" s="17">
        <v>30194</v>
      </c>
      <c r="U535" s="17">
        <v>293347</v>
      </c>
      <c r="V535" s="17">
        <v>36476</v>
      </c>
      <c r="W535" s="17">
        <v>0</v>
      </c>
      <c r="X535" s="17">
        <v>881005</v>
      </c>
      <c r="Y535" s="17">
        <v>168228</v>
      </c>
      <c r="Z535" s="17">
        <v>0</v>
      </c>
      <c r="AA535" s="17">
        <v>27420817</v>
      </c>
    </row>
    <row r="536" spans="1:27" x14ac:dyDescent="0.3">
      <c r="A536" s="15" t="s">
        <v>1065</v>
      </c>
      <c r="B536" s="14" t="s">
        <v>1066</v>
      </c>
      <c r="C536" s="14">
        <v>1</v>
      </c>
      <c r="D536" s="14">
        <v>0</v>
      </c>
      <c r="E536" s="17">
        <v>12354098</v>
      </c>
      <c r="F536" s="17">
        <v>0</v>
      </c>
      <c r="G536" s="17">
        <v>735742</v>
      </c>
      <c r="H536" s="17">
        <v>0</v>
      </c>
      <c r="I536" s="17">
        <v>1334658</v>
      </c>
      <c r="J536" s="17">
        <v>1513806</v>
      </c>
      <c r="K536" s="17">
        <v>0</v>
      </c>
      <c r="L536" s="17">
        <v>0</v>
      </c>
      <c r="M536" s="17">
        <v>0</v>
      </c>
      <c r="N536" s="17">
        <v>0</v>
      </c>
      <c r="O536" s="17">
        <v>0</v>
      </c>
      <c r="P536" s="17">
        <v>2519457</v>
      </c>
      <c r="Q536" s="17">
        <v>452640</v>
      </c>
      <c r="R536" s="17">
        <v>488370</v>
      </c>
      <c r="S536" s="17">
        <v>76922</v>
      </c>
      <c r="T536" s="17">
        <v>32094</v>
      </c>
      <c r="U536" s="17">
        <v>301036</v>
      </c>
      <c r="V536" s="17">
        <v>2485</v>
      </c>
      <c r="W536" s="17">
        <v>0</v>
      </c>
      <c r="X536" s="17">
        <v>634372</v>
      </c>
      <c r="Y536" s="17">
        <v>0</v>
      </c>
      <c r="Z536" s="17">
        <v>0</v>
      </c>
      <c r="AA536" s="17">
        <v>20445680</v>
      </c>
    </row>
    <row r="537" spans="1:27" x14ac:dyDescent="0.3">
      <c r="A537" s="15" t="s">
        <v>1067</v>
      </c>
      <c r="B537" s="14" t="s">
        <v>1068</v>
      </c>
      <c r="C537" s="14">
        <v>1</v>
      </c>
      <c r="D537" s="14">
        <v>0</v>
      </c>
      <c r="E537" s="17">
        <v>23462780</v>
      </c>
      <c r="F537" s="17">
        <v>0</v>
      </c>
      <c r="G537" s="17">
        <v>1355779</v>
      </c>
      <c r="H537" s="17">
        <v>0</v>
      </c>
      <c r="I537" s="17">
        <v>4817275</v>
      </c>
      <c r="J537" s="17">
        <v>2721101</v>
      </c>
      <c r="K537" s="17">
        <v>0</v>
      </c>
      <c r="L537" s="17">
        <v>0</v>
      </c>
      <c r="M537" s="17">
        <v>0</v>
      </c>
      <c r="N537" s="17">
        <v>0</v>
      </c>
      <c r="O537" s="17">
        <v>0</v>
      </c>
      <c r="P537" s="17">
        <v>1896405</v>
      </c>
      <c r="Q537" s="17">
        <v>793160</v>
      </c>
      <c r="R537" s="17">
        <v>777840</v>
      </c>
      <c r="S537" s="17">
        <v>115256</v>
      </c>
      <c r="T537" s="17">
        <v>48088</v>
      </c>
      <c r="U537" s="17">
        <v>458078</v>
      </c>
      <c r="V537" s="17">
        <v>35377</v>
      </c>
      <c r="W537" s="17">
        <v>0</v>
      </c>
      <c r="X537" s="17">
        <v>1306945</v>
      </c>
      <c r="Y537" s="17">
        <v>0</v>
      </c>
      <c r="Z537" s="17">
        <v>0</v>
      </c>
      <c r="AA537" s="17">
        <v>37788084</v>
      </c>
    </row>
    <row r="538" spans="1:27" x14ac:dyDescent="0.3">
      <c r="A538" s="15" t="s">
        <v>1069</v>
      </c>
      <c r="B538" s="14" t="s">
        <v>1070</v>
      </c>
      <c r="C538" s="14">
        <v>1</v>
      </c>
      <c r="D538" s="14">
        <v>0</v>
      </c>
      <c r="E538" s="17">
        <v>11128779</v>
      </c>
      <c r="F538" s="17">
        <v>0</v>
      </c>
      <c r="G538" s="17">
        <v>627527</v>
      </c>
      <c r="H538" s="17">
        <v>0</v>
      </c>
      <c r="I538" s="17">
        <v>2280198</v>
      </c>
      <c r="J538" s="17">
        <v>831228</v>
      </c>
      <c r="K538" s="17">
        <v>0</v>
      </c>
      <c r="L538" s="17">
        <v>0</v>
      </c>
      <c r="M538" s="17">
        <v>0</v>
      </c>
      <c r="N538" s="17">
        <v>0</v>
      </c>
      <c r="O538" s="17">
        <v>0</v>
      </c>
      <c r="P538" s="17">
        <v>1672547</v>
      </c>
      <c r="Q538" s="17">
        <v>201467</v>
      </c>
      <c r="R538" s="17">
        <v>353365</v>
      </c>
      <c r="S538" s="17">
        <v>43397</v>
      </c>
      <c r="T538" s="17">
        <v>18106</v>
      </c>
      <c r="U538" s="17">
        <v>171896</v>
      </c>
      <c r="V538" s="17">
        <v>32179</v>
      </c>
      <c r="W538" s="17">
        <v>0</v>
      </c>
      <c r="X538" s="17">
        <v>486000</v>
      </c>
      <c r="Y538" s="17">
        <v>0</v>
      </c>
      <c r="Z538" s="17">
        <v>0</v>
      </c>
      <c r="AA538" s="17">
        <v>17846689</v>
      </c>
    </row>
    <row r="539" spans="1:27" x14ac:dyDescent="0.3">
      <c r="A539" s="15" t="s">
        <v>1071</v>
      </c>
      <c r="B539" s="14" t="s">
        <v>1072</v>
      </c>
      <c r="C539" s="14">
        <v>1</v>
      </c>
      <c r="D539" s="14">
        <v>0</v>
      </c>
      <c r="E539" s="17">
        <v>25175327</v>
      </c>
      <c r="F539" s="17">
        <v>0</v>
      </c>
      <c r="G539" s="17">
        <v>3253567</v>
      </c>
      <c r="H539" s="17">
        <v>0</v>
      </c>
      <c r="I539" s="17">
        <v>6357892</v>
      </c>
      <c r="J539" s="17">
        <v>4670331</v>
      </c>
      <c r="K539" s="17">
        <v>0</v>
      </c>
      <c r="L539" s="17">
        <v>0</v>
      </c>
      <c r="M539" s="17">
        <v>0</v>
      </c>
      <c r="N539" s="17">
        <v>0</v>
      </c>
      <c r="O539" s="17">
        <v>0</v>
      </c>
      <c r="P539" s="17">
        <v>2534451</v>
      </c>
      <c r="Q539" s="17">
        <v>504528</v>
      </c>
      <c r="R539" s="17">
        <v>789057</v>
      </c>
      <c r="S539" s="17">
        <v>84592</v>
      </c>
      <c r="T539" s="17">
        <v>35294</v>
      </c>
      <c r="U539" s="17">
        <v>340646</v>
      </c>
      <c r="V539" s="17">
        <v>60266</v>
      </c>
      <c r="W539" s="17">
        <v>0</v>
      </c>
      <c r="X539" s="17">
        <v>955800</v>
      </c>
      <c r="Y539" s="17">
        <v>0</v>
      </c>
      <c r="Z539" s="17">
        <v>0</v>
      </c>
      <c r="AA539" s="17">
        <v>44761751</v>
      </c>
    </row>
    <row r="540" spans="1:27" x14ac:dyDescent="0.3">
      <c r="A540" s="15" t="s">
        <v>1073</v>
      </c>
      <c r="B540" s="14" t="s">
        <v>1074</v>
      </c>
      <c r="C540" s="14">
        <v>1</v>
      </c>
      <c r="D540" s="14">
        <v>0</v>
      </c>
      <c r="E540" s="17">
        <v>37971444</v>
      </c>
      <c r="F540" s="17">
        <v>0</v>
      </c>
      <c r="G540" s="17">
        <v>2827798</v>
      </c>
      <c r="H540" s="17">
        <v>0</v>
      </c>
      <c r="I540" s="17">
        <v>7340991</v>
      </c>
      <c r="J540" s="17">
        <v>2139081</v>
      </c>
      <c r="K540" s="17">
        <v>0</v>
      </c>
      <c r="L540" s="17">
        <v>0</v>
      </c>
      <c r="M540" s="17">
        <v>0</v>
      </c>
      <c r="N540" s="17">
        <v>0</v>
      </c>
      <c r="O540" s="17">
        <v>0</v>
      </c>
      <c r="P540" s="17">
        <v>3732808</v>
      </c>
      <c r="Q540" s="17">
        <v>2120146</v>
      </c>
      <c r="R540" s="17">
        <v>814599</v>
      </c>
      <c r="S540" s="17">
        <v>125682</v>
      </c>
      <c r="T540" s="17">
        <v>52438</v>
      </c>
      <c r="U540" s="17">
        <v>360917</v>
      </c>
      <c r="V540" s="17">
        <v>107204</v>
      </c>
      <c r="W540" s="17">
        <v>0</v>
      </c>
      <c r="X540" s="17">
        <v>1029216</v>
      </c>
      <c r="Y540" s="17">
        <v>0</v>
      </c>
      <c r="Z540" s="17">
        <v>0</v>
      </c>
      <c r="AA540" s="17">
        <v>58622324</v>
      </c>
    </row>
    <row r="541" spans="1:27" x14ac:dyDescent="0.3">
      <c r="A541" s="15" t="s">
        <v>1075</v>
      </c>
      <c r="B541" s="14" t="s">
        <v>1076</v>
      </c>
      <c r="C541" s="14">
        <v>1</v>
      </c>
      <c r="D541" s="14">
        <v>0</v>
      </c>
      <c r="E541" s="17">
        <v>49335833</v>
      </c>
      <c r="F541" s="17">
        <v>0</v>
      </c>
      <c r="G541" s="17">
        <v>2717904</v>
      </c>
      <c r="H541" s="17">
        <v>0</v>
      </c>
      <c r="I541" s="17">
        <v>4668993</v>
      </c>
      <c r="J541" s="17">
        <v>2668399</v>
      </c>
      <c r="K541" s="17">
        <v>0</v>
      </c>
      <c r="L541" s="17">
        <v>0</v>
      </c>
      <c r="M541" s="17">
        <v>0</v>
      </c>
      <c r="N541" s="17">
        <v>0</v>
      </c>
      <c r="O541" s="17">
        <v>0</v>
      </c>
      <c r="P541" s="17">
        <v>1513225</v>
      </c>
      <c r="Q541" s="17">
        <v>1490035</v>
      </c>
      <c r="R541" s="17">
        <v>452756</v>
      </c>
      <c r="S541" s="17">
        <v>95318</v>
      </c>
      <c r="T541" s="17">
        <v>39769</v>
      </c>
      <c r="U541" s="17">
        <v>368897</v>
      </c>
      <c r="V541" s="17">
        <v>97318</v>
      </c>
      <c r="W541" s="17">
        <v>0</v>
      </c>
      <c r="X541" s="17">
        <v>3065585</v>
      </c>
      <c r="Y541" s="17">
        <v>0</v>
      </c>
      <c r="Z541" s="17">
        <v>0</v>
      </c>
      <c r="AA541" s="17">
        <v>66514032</v>
      </c>
    </row>
    <row r="542" spans="1:27" x14ac:dyDescent="0.3">
      <c r="A542" s="15" t="s">
        <v>1077</v>
      </c>
      <c r="B542" s="14" t="s">
        <v>1078</v>
      </c>
      <c r="C542" s="14">
        <v>1</v>
      </c>
      <c r="D542" s="14">
        <v>0</v>
      </c>
      <c r="E542" s="17">
        <v>17226547</v>
      </c>
      <c r="F542" s="17">
        <v>0</v>
      </c>
      <c r="G542" s="17">
        <v>1027361</v>
      </c>
      <c r="H542" s="17">
        <v>0</v>
      </c>
      <c r="I542" s="17">
        <v>2031152</v>
      </c>
      <c r="J542" s="17">
        <v>2721200</v>
      </c>
      <c r="K542" s="17">
        <v>0</v>
      </c>
      <c r="L542" s="17">
        <v>0</v>
      </c>
      <c r="M542" s="17">
        <v>0</v>
      </c>
      <c r="N542" s="17">
        <v>0</v>
      </c>
      <c r="O542" s="17">
        <v>0</v>
      </c>
      <c r="P542" s="17">
        <v>892561</v>
      </c>
      <c r="Q542" s="17">
        <v>504344</v>
      </c>
      <c r="R542" s="17">
        <v>175834</v>
      </c>
      <c r="S542" s="17">
        <v>41869</v>
      </c>
      <c r="T542" s="17">
        <v>17469</v>
      </c>
      <c r="U542" s="17">
        <v>170032</v>
      </c>
      <c r="V542" s="17">
        <v>38351</v>
      </c>
      <c r="W542" s="17">
        <v>0</v>
      </c>
      <c r="X542" s="17">
        <v>286200</v>
      </c>
      <c r="Y542" s="17">
        <v>0</v>
      </c>
      <c r="Z542" s="17">
        <v>0</v>
      </c>
      <c r="AA542" s="17">
        <v>25132920</v>
      </c>
    </row>
    <row r="543" spans="1:27" x14ac:dyDescent="0.3">
      <c r="A543" s="15" t="s">
        <v>1079</v>
      </c>
      <c r="B543" s="14" t="s">
        <v>1080</v>
      </c>
      <c r="C543" s="14">
        <v>1</v>
      </c>
      <c r="D543" s="14">
        <v>0</v>
      </c>
      <c r="E543" s="17">
        <v>28180509</v>
      </c>
      <c r="F543" s="17">
        <v>0</v>
      </c>
      <c r="G543" s="17">
        <v>1721431</v>
      </c>
      <c r="H543" s="17">
        <v>0</v>
      </c>
      <c r="I543" s="17">
        <v>2461599</v>
      </c>
      <c r="J543" s="17">
        <v>4282746</v>
      </c>
      <c r="K543" s="17">
        <v>0</v>
      </c>
      <c r="L543" s="17">
        <v>0</v>
      </c>
      <c r="M543" s="17">
        <v>0</v>
      </c>
      <c r="N543" s="17">
        <v>0</v>
      </c>
      <c r="O543" s="17">
        <v>0</v>
      </c>
      <c r="P543" s="17">
        <v>2046321</v>
      </c>
      <c r="Q543" s="17">
        <v>427825</v>
      </c>
      <c r="R543" s="17">
        <v>251612</v>
      </c>
      <c r="S543" s="17">
        <v>56475</v>
      </c>
      <c r="T543" s="17">
        <v>23563</v>
      </c>
      <c r="U543" s="17">
        <v>213603</v>
      </c>
      <c r="V543" s="17">
        <v>48445</v>
      </c>
      <c r="W543" s="17">
        <v>0</v>
      </c>
      <c r="X543" s="17">
        <v>634500</v>
      </c>
      <c r="Y543" s="17">
        <v>0</v>
      </c>
      <c r="Z543" s="17">
        <v>0</v>
      </c>
      <c r="AA543" s="17">
        <v>40348629</v>
      </c>
    </row>
    <row r="544" spans="1:27" x14ac:dyDescent="0.3">
      <c r="A544" s="15" t="s">
        <v>1081</v>
      </c>
      <c r="B544" s="14" t="s">
        <v>1082</v>
      </c>
      <c r="C544" s="14">
        <v>1</v>
      </c>
      <c r="D544" s="14">
        <v>0</v>
      </c>
      <c r="E544" s="17">
        <v>19580915</v>
      </c>
      <c r="F544" s="17">
        <v>0</v>
      </c>
      <c r="G544" s="17">
        <v>1729079</v>
      </c>
      <c r="H544" s="17">
        <v>0</v>
      </c>
      <c r="I544" s="17">
        <v>1781115</v>
      </c>
      <c r="J544" s="17">
        <v>2562202</v>
      </c>
      <c r="K544" s="17">
        <v>0</v>
      </c>
      <c r="L544" s="17">
        <v>0</v>
      </c>
      <c r="M544" s="17">
        <v>0</v>
      </c>
      <c r="N544" s="17">
        <v>0</v>
      </c>
      <c r="O544" s="17">
        <v>0</v>
      </c>
      <c r="P544" s="17">
        <v>1408130</v>
      </c>
      <c r="Q544" s="17">
        <v>331335</v>
      </c>
      <c r="R544" s="17">
        <v>93265</v>
      </c>
      <c r="S544" s="17">
        <v>41584</v>
      </c>
      <c r="T544" s="17">
        <v>17350</v>
      </c>
      <c r="U544" s="17">
        <v>160537</v>
      </c>
      <c r="V544" s="17">
        <v>36747</v>
      </c>
      <c r="W544" s="17">
        <v>0</v>
      </c>
      <c r="X544" s="17">
        <v>248400</v>
      </c>
      <c r="Y544" s="17">
        <v>10766</v>
      </c>
      <c r="Z544" s="17">
        <v>0</v>
      </c>
      <c r="AA544" s="17">
        <v>28001425</v>
      </c>
    </row>
    <row r="545" spans="1:27" x14ac:dyDescent="0.3">
      <c r="A545" s="15" t="s">
        <v>1083</v>
      </c>
      <c r="B545" s="14" t="s">
        <v>1084</v>
      </c>
      <c r="C545" s="14">
        <v>1</v>
      </c>
      <c r="D545" s="14">
        <v>0</v>
      </c>
      <c r="E545" s="17">
        <v>11316181</v>
      </c>
      <c r="F545" s="17">
        <v>0</v>
      </c>
      <c r="G545" s="17">
        <v>1440718</v>
      </c>
      <c r="H545" s="17">
        <v>0</v>
      </c>
      <c r="I545" s="17">
        <v>721641</v>
      </c>
      <c r="J545" s="17">
        <v>1847527</v>
      </c>
      <c r="K545" s="17">
        <v>0</v>
      </c>
      <c r="L545" s="17">
        <v>0</v>
      </c>
      <c r="M545" s="17">
        <v>0</v>
      </c>
      <c r="N545" s="17">
        <v>0</v>
      </c>
      <c r="O545" s="17">
        <v>0</v>
      </c>
      <c r="P545" s="17">
        <v>1088966</v>
      </c>
      <c r="Q545" s="17">
        <v>266350</v>
      </c>
      <c r="R545" s="17">
        <v>50812</v>
      </c>
      <c r="S545" s="17">
        <v>30439</v>
      </c>
      <c r="T545" s="17">
        <v>12700</v>
      </c>
      <c r="U545" s="17">
        <v>120345</v>
      </c>
      <c r="V545" s="17">
        <v>25030</v>
      </c>
      <c r="W545" s="17">
        <v>0</v>
      </c>
      <c r="X545" s="17">
        <v>237600</v>
      </c>
      <c r="Y545" s="17">
        <v>44958</v>
      </c>
      <c r="Z545" s="17">
        <v>0</v>
      </c>
      <c r="AA545" s="17">
        <v>17203267</v>
      </c>
    </row>
    <row r="546" spans="1:27" x14ac:dyDescent="0.3">
      <c r="A546" s="15" t="s">
        <v>1085</v>
      </c>
      <c r="B546" s="14" t="s">
        <v>1086</v>
      </c>
      <c r="C546" s="14">
        <v>1</v>
      </c>
      <c r="D546" s="14">
        <v>0</v>
      </c>
      <c r="E546" s="17">
        <v>10759103</v>
      </c>
      <c r="F546" s="17">
        <v>0</v>
      </c>
      <c r="G546" s="17">
        <v>545250</v>
      </c>
      <c r="H546" s="17">
        <v>0</v>
      </c>
      <c r="I546" s="17">
        <v>1858062</v>
      </c>
      <c r="J546" s="17">
        <v>2396949</v>
      </c>
      <c r="K546" s="17">
        <v>0</v>
      </c>
      <c r="L546" s="17">
        <v>0</v>
      </c>
      <c r="M546" s="17">
        <v>0</v>
      </c>
      <c r="N546" s="17">
        <v>0</v>
      </c>
      <c r="O546" s="17">
        <v>0</v>
      </c>
      <c r="P546" s="17">
        <v>1499662</v>
      </c>
      <c r="Q546" s="17">
        <v>220210</v>
      </c>
      <c r="R546" s="17">
        <v>504527</v>
      </c>
      <c r="S546" s="17">
        <v>50722</v>
      </c>
      <c r="T546" s="17">
        <v>21163</v>
      </c>
      <c r="U546" s="17">
        <v>197934</v>
      </c>
      <c r="V546" s="17">
        <v>15978</v>
      </c>
      <c r="W546" s="17">
        <v>0</v>
      </c>
      <c r="X546" s="17">
        <v>356400</v>
      </c>
      <c r="Y546" s="17">
        <v>33531</v>
      </c>
      <c r="Z546" s="17">
        <v>0</v>
      </c>
      <c r="AA546" s="17">
        <v>18459491</v>
      </c>
    </row>
    <row r="547" spans="1:27" x14ac:dyDescent="0.3">
      <c r="A547" s="15" t="s">
        <v>1087</v>
      </c>
      <c r="B547" s="14" t="s">
        <v>1088</v>
      </c>
      <c r="C547" s="14">
        <v>1</v>
      </c>
      <c r="D547" s="14">
        <v>0</v>
      </c>
      <c r="E547" s="17">
        <v>34295694</v>
      </c>
      <c r="F547" s="17">
        <v>0</v>
      </c>
      <c r="G547" s="17">
        <v>3199157</v>
      </c>
      <c r="H547" s="17">
        <v>0</v>
      </c>
      <c r="I547" s="17">
        <v>4826160</v>
      </c>
      <c r="J547" s="17">
        <v>6442134</v>
      </c>
      <c r="K547" s="17">
        <v>0</v>
      </c>
      <c r="L547" s="17">
        <v>0</v>
      </c>
      <c r="M547" s="17">
        <v>0</v>
      </c>
      <c r="N547" s="17">
        <v>0</v>
      </c>
      <c r="O547" s="17">
        <v>0</v>
      </c>
      <c r="P547" s="17">
        <v>3193578</v>
      </c>
      <c r="Q547" s="17">
        <v>876227</v>
      </c>
      <c r="R547" s="17">
        <v>515590</v>
      </c>
      <c r="S547" s="17">
        <v>79469</v>
      </c>
      <c r="T547" s="17">
        <v>33156</v>
      </c>
      <c r="U547" s="17">
        <v>318861</v>
      </c>
      <c r="V547" s="17">
        <v>55075</v>
      </c>
      <c r="W547" s="17">
        <v>0</v>
      </c>
      <c r="X547" s="17">
        <v>1012230</v>
      </c>
      <c r="Y547" s="17">
        <v>101341</v>
      </c>
      <c r="Z547" s="17">
        <v>0</v>
      </c>
      <c r="AA547" s="17">
        <v>54948672</v>
      </c>
    </row>
    <row r="548" spans="1:27" x14ac:dyDescent="0.3">
      <c r="A548" s="15" t="s">
        <v>1089</v>
      </c>
      <c r="B548" s="14" t="s">
        <v>1090</v>
      </c>
      <c r="C548" s="14">
        <v>1</v>
      </c>
      <c r="D548" s="14">
        <v>0</v>
      </c>
      <c r="E548" s="17">
        <v>25266954</v>
      </c>
      <c r="F548" s="17">
        <v>0</v>
      </c>
      <c r="G548" s="17">
        <v>1155461</v>
      </c>
      <c r="H548" s="17">
        <v>62316</v>
      </c>
      <c r="I548" s="17">
        <v>2304808</v>
      </c>
      <c r="J548" s="17">
        <v>3220962</v>
      </c>
      <c r="K548" s="17">
        <v>0</v>
      </c>
      <c r="L548" s="17">
        <v>0</v>
      </c>
      <c r="M548" s="17">
        <v>0</v>
      </c>
      <c r="N548" s="17">
        <v>0</v>
      </c>
      <c r="O548" s="17">
        <v>0</v>
      </c>
      <c r="P548" s="17">
        <v>1117169</v>
      </c>
      <c r="Q548" s="17">
        <v>423398</v>
      </c>
      <c r="R548" s="17">
        <v>436301</v>
      </c>
      <c r="S548" s="17">
        <v>77536</v>
      </c>
      <c r="T548" s="17">
        <v>32350</v>
      </c>
      <c r="U548" s="17">
        <v>232767</v>
      </c>
      <c r="V548" s="17">
        <v>61878</v>
      </c>
      <c r="W548" s="17">
        <v>0</v>
      </c>
      <c r="X548" s="17">
        <v>340200</v>
      </c>
      <c r="Y548" s="17">
        <v>91039</v>
      </c>
      <c r="Z548" s="17">
        <v>0</v>
      </c>
      <c r="AA548" s="17">
        <v>34823139</v>
      </c>
    </row>
    <row r="549" spans="1:27" x14ac:dyDescent="0.3">
      <c r="A549" s="15" t="s">
        <v>1091</v>
      </c>
      <c r="B549" s="14" t="s">
        <v>1092</v>
      </c>
      <c r="C549" s="14">
        <v>1</v>
      </c>
      <c r="D549" s="14">
        <v>0</v>
      </c>
      <c r="E549" s="17">
        <v>309120570</v>
      </c>
      <c r="F549" s="17">
        <v>0</v>
      </c>
      <c r="G549" s="17">
        <v>7048331</v>
      </c>
      <c r="H549" s="17">
        <v>0</v>
      </c>
      <c r="I549" s="17">
        <v>22113502</v>
      </c>
      <c r="J549" s="17">
        <v>12810600</v>
      </c>
      <c r="K549" s="17">
        <v>0</v>
      </c>
      <c r="L549" s="17">
        <v>0</v>
      </c>
      <c r="M549" s="17">
        <v>0</v>
      </c>
      <c r="N549" s="17">
        <v>0</v>
      </c>
      <c r="O549" s="17">
        <v>0</v>
      </c>
      <c r="P549" s="17">
        <v>6863376</v>
      </c>
      <c r="Q549" s="17">
        <v>11144443</v>
      </c>
      <c r="R549" s="17">
        <v>1830353</v>
      </c>
      <c r="S549" s="17">
        <v>279407</v>
      </c>
      <c r="T549" s="17">
        <v>116575</v>
      </c>
      <c r="U549" s="17">
        <v>1107566</v>
      </c>
      <c r="V549" s="17">
        <v>372838</v>
      </c>
      <c r="W549" s="17">
        <v>0</v>
      </c>
      <c r="X549" s="17">
        <v>8183623</v>
      </c>
      <c r="Y549" s="17">
        <v>0</v>
      </c>
      <c r="Z549" s="17">
        <v>0</v>
      </c>
      <c r="AA549" s="17">
        <v>380991184</v>
      </c>
    </row>
    <row r="550" spans="1:27" x14ac:dyDescent="0.3">
      <c r="A550" s="15" t="s">
        <v>1093</v>
      </c>
      <c r="B550" s="14" t="s">
        <v>1094</v>
      </c>
      <c r="C550" s="14">
        <v>1</v>
      </c>
      <c r="D550" s="14">
        <v>0</v>
      </c>
      <c r="E550" s="17">
        <v>118164460</v>
      </c>
      <c r="F550" s="17">
        <v>0</v>
      </c>
      <c r="G550" s="17">
        <v>7350865</v>
      </c>
      <c r="H550" s="17">
        <v>0</v>
      </c>
      <c r="I550" s="17">
        <v>9707099</v>
      </c>
      <c r="J550" s="17">
        <v>6202452</v>
      </c>
      <c r="K550" s="17">
        <v>0</v>
      </c>
      <c r="L550" s="17">
        <v>0</v>
      </c>
      <c r="M550" s="17">
        <v>0</v>
      </c>
      <c r="N550" s="17">
        <v>0</v>
      </c>
      <c r="O550" s="17">
        <v>0</v>
      </c>
      <c r="P550" s="17">
        <v>3808850</v>
      </c>
      <c r="Q550" s="17">
        <v>4563787</v>
      </c>
      <c r="R550" s="17">
        <v>933537</v>
      </c>
      <c r="S550" s="17">
        <v>118971</v>
      </c>
      <c r="T550" s="17">
        <v>49638</v>
      </c>
      <c r="U550" s="17">
        <v>474621</v>
      </c>
      <c r="V550" s="17">
        <v>153565</v>
      </c>
      <c r="W550" s="17">
        <v>0</v>
      </c>
      <c r="X550" s="17">
        <v>1608684</v>
      </c>
      <c r="Y550" s="17">
        <v>0</v>
      </c>
      <c r="Z550" s="17">
        <v>2459141</v>
      </c>
      <c r="AA550" s="17">
        <v>155595670</v>
      </c>
    </row>
    <row r="551" spans="1:27" x14ac:dyDescent="0.3">
      <c r="A551" s="15" t="s">
        <v>1095</v>
      </c>
      <c r="B551" s="14" t="s">
        <v>1096</v>
      </c>
      <c r="C551" s="14">
        <v>1</v>
      </c>
      <c r="D551" s="14">
        <v>0</v>
      </c>
      <c r="E551" s="17">
        <v>215238</v>
      </c>
      <c r="F551" s="17">
        <v>0</v>
      </c>
      <c r="G551" s="17">
        <v>50000</v>
      </c>
      <c r="H551" s="17">
        <v>0</v>
      </c>
      <c r="I551" s="17">
        <v>53692</v>
      </c>
      <c r="J551" s="17">
        <v>17398</v>
      </c>
      <c r="K551" s="17">
        <v>0</v>
      </c>
      <c r="L551" s="17">
        <v>0</v>
      </c>
      <c r="M551" s="17">
        <v>0</v>
      </c>
      <c r="N551" s="17">
        <v>0</v>
      </c>
      <c r="O551" s="17">
        <v>0</v>
      </c>
      <c r="P551" s="17">
        <v>64096</v>
      </c>
      <c r="Q551" s="17">
        <v>0</v>
      </c>
      <c r="R551" s="17">
        <v>0</v>
      </c>
      <c r="S551" s="17">
        <v>509</v>
      </c>
      <c r="T551" s="17">
        <v>213</v>
      </c>
      <c r="U551" s="17">
        <v>2563</v>
      </c>
      <c r="V551" s="17">
        <v>0</v>
      </c>
      <c r="W551" s="17">
        <v>0</v>
      </c>
      <c r="X551" s="17">
        <v>0</v>
      </c>
      <c r="Y551" s="17">
        <v>0</v>
      </c>
      <c r="Z551" s="17">
        <v>0</v>
      </c>
      <c r="AA551" s="17">
        <v>403709</v>
      </c>
    </row>
    <row r="552" spans="1:27" x14ac:dyDescent="0.3">
      <c r="A552" s="15" t="s">
        <v>1097</v>
      </c>
      <c r="B552" s="14" t="s">
        <v>1098</v>
      </c>
      <c r="C552" s="14">
        <v>1</v>
      </c>
      <c r="D552" s="14">
        <v>0</v>
      </c>
      <c r="E552" s="17">
        <v>8176355</v>
      </c>
      <c r="F552" s="17">
        <v>0</v>
      </c>
      <c r="G552" s="17">
        <v>1167111</v>
      </c>
      <c r="H552" s="17">
        <v>0</v>
      </c>
      <c r="I552" s="17">
        <v>1892785</v>
      </c>
      <c r="J552" s="17">
        <v>2404665</v>
      </c>
      <c r="K552" s="17">
        <v>79363</v>
      </c>
      <c r="L552" s="17">
        <v>0</v>
      </c>
      <c r="M552" s="17">
        <v>0</v>
      </c>
      <c r="N552" s="17">
        <v>0</v>
      </c>
      <c r="O552" s="17">
        <v>0</v>
      </c>
      <c r="P552" s="17">
        <v>937095</v>
      </c>
      <c r="Q552" s="17">
        <v>126161</v>
      </c>
      <c r="R552" s="17">
        <v>116213</v>
      </c>
      <c r="S552" s="17">
        <v>30574</v>
      </c>
      <c r="T552" s="17">
        <v>12756</v>
      </c>
      <c r="U552" s="17">
        <v>120286</v>
      </c>
      <c r="V552" s="17">
        <v>17139</v>
      </c>
      <c r="W552" s="17">
        <v>0</v>
      </c>
      <c r="X552" s="17">
        <v>172800</v>
      </c>
      <c r="Y552" s="17">
        <v>0</v>
      </c>
      <c r="Z552" s="17">
        <v>0</v>
      </c>
      <c r="AA552" s="17">
        <v>15253303</v>
      </c>
    </row>
    <row r="553" spans="1:27" x14ac:dyDescent="0.3">
      <c r="A553" s="15" t="s">
        <v>1099</v>
      </c>
      <c r="B553" s="14" t="s">
        <v>1100</v>
      </c>
      <c r="C553" s="14">
        <v>1</v>
      </c>
      <c r="D553" s="14">
        <v>0</v>
      </c>
      <c r="E553" s="17">
        <v>39112837</v>
      </c>
      <c r="F553" s="17">
        <v>1922137</v>
      </c>
      <c r="G553" s="17">
        <v>2256813</v>
      </c>
      <c r="H553" s="17">
        <v>0</v>
      </c>
      <c r="I553" s="17">
        <v>4840506</v>
      </c>
      <c r="J553" s="17">
        <v>2603614</v>
      </c>
      <c r="K553" s="17">
        <v>0</v>
      </c>
      <c r="L553" s="17">
        <v>0</v>
      </c>
      <c r="M553" s="17">
        <v>0</v>
      </c>
      <c r="N553" s="17">
        <v>0</v>
      </c>
      <c r="O553" s="17">
        <v>0</v>
      </c>
      <c r="P553" s="17">
        <v>1656916</v>
      </c>
      <c r="Q553" s="17">
        <v>2049236</v>
      </c>
      <c r="R553" s="17">
        <v>324357</v>
      </c>
      <c r="S553" s="17">
        <v>96037</v>
      </c>
      <c r="T553" s="17">
        <v>40069</v>
      </c>
      <c r="U553" s="17">
        <v>370878</v>
      </c>
      <c r="V553" s="17">
        <v>51043</v>
      </c>
      <c r="W553" s="17">
        <v>0</v>
      </c>
      <c r="X553" s="17">
        <v>1273254</v>
      </c>
      <c r="Y553" s="17">
        <v>0</v>
      </c>
      <c r="Z553" s="17">
        <v>0</v>
      </c>
      <c r="AA553" s="17">
        <v>56597697</v>
      </c>
    </row>
    <row r="554" spans="1:27" x14ac:dyDescent="0.3">
      <c r="A554" s="15" t="s">
        <v>1101</v>
      </c>
      <c r="B554" s="14" t="s">
        <v>1102</v>
      </c>
      <c r="C554" s="14">
        <v>1</v>
      </c>
      <c r="D554" s="14">
        <v>0</v>
      </c>
      <c r="E554" s="17">
        <v>421551</v>
      </c>
      <c r="F554" s="17">
        <v>0</v>
      </c>
      <c r="G554" s="17">
        <v>100000</v>
      </c>
      <c r="H554" s="17">
        <v>0</v>
      </c>
      <c r="I554" s="17">
        <v>24890</v>
      </c>
      <c r="J554" s="17">
        <v>50835</v>
      </c>
      <c r="K554" s="17">
        <v>0</v>
      </c>
      <c r="L554" s="17">
        <v>0</v>
      </c>
      <c r="M554" s="17">
        <v>0</v>
      </c>
      <c r="N554" s="17">
        <v>0</v>
      </c>
      <c r="O554" s="17">
        <v>0</v>
      </c>
      <c r="P554" s="17">
        <v>67586</v>
      </c>
      <c r="Q554" s="17">
        <v>0</v>
      </c>
      <c r="R554" s="17">
        <v>0</v>
      </c>
      <c r="S554" s="17">
        <v>2412</v>
      </c>
      <c r="T554" s="17">
        <v>1006</v>
      </c>
      <c r="U554" s="17">
        <v>10951</v>
      </c>
      <c r="V554" s="17">
        <v>0</v>
      </c>
      <c r="W554" s="17">
        <v>0</v>
      </c>
      <c r="X554" s="17">
        <v>0</v>
      </c>
      <c r="Y554" s="17">
        <v>0</v>
      </c>
      <c r="Z554" s="17">
        <v>0</v>
      </c>
      <c r="AA554" s="17">
        <v>679231</v>
      </c>
    </row>
    <row r="555" spans="1:27" x14ac:dyDescent="0.3">
      <c r="A555" s="15" t="s">
        <v>1103</v>
      </c>
      <c r="B555" s="14" t="s">
        <v>1104</v>
      </c>
      <c r="C555" s="14">
        <v>1</v>
      </c>
      <c r="D555" s="14">
        <v>0</v>
      </c>
      <c r="E555" s="17">
        <v>29126740</v>
      </c>
      <c r="F555" s="17">
        <v>0</v>
      </c>
      <c r="G555" s="17">
        <v>1934010</v>
      </c>
      <c r="H555" s="17">
        <v>0</v>
      </c>
      <c r="I555" s="17">
        <v>6324895</v>
      </c>
      <c r="J555" s="17">
        <v>5009519</v>
      </c>
      <c r="K555" s="17">
        <v>0</v>
      </c>
      <c r="L555" s="17">
        <v>0</v>
      </c>
      <c r="M555" s="17">
        <v>0</v>
      </c>
      <c r="N555" s="17">
        <v>0</v>
      </c>
      <c r="O555" s="17">
        <v>0</v>
      </c>
      <c r="P555" s="17">
        <v>3053939</v>
      </c>
      <c r="Q555" s="17">
        <v>817238</v>
      </c>
      <c r="R555" s="17">
        <v>839445</v>
      </c>
      <c r="S555" s="17">
        <v>138475</v>
      </c>
      <c r="T555" s="17">
        <v>57775</v>
      </c>
      <c r="U555" s="17">
        <v>501882</v>
      </c>
      <c r="V555" s="17">
        <v>89705</v>
      </c>
      <c r="W555" s="17">
        <v>0</v>
      </c>
      <c r="X555" s="17">
        <v>923400</v>
      </c>
      <c r="Y555" s="17">
        <v>0</v>
      </c>
      <c r="Z555" s="17">
        <v>0</v>
      </c>
      <c r="AA555" s="17">
        <v>48817023</v>
      </c>
    </row>
    <row r="556" spans="1:27" x14ac:dyDescent="0.3">
      <c r="A556" s="15" t="s">
        <v>1105</v>
      </c>
      <c r="B556" s="14" t="s">
        <v>1106</v>
      </c>
      <c r="C556" s="14">
        <v>1</v>
      </c>
      <c r="D556" s="14">
        <v>0</v>
      </c>
      <c r="E556" s="17">
        <v>11624931</v>
      </c>
      <c r="F556" s="17">
        <v>0</v>
      </c>
      <c r="G556" s="17">
        <v>859400</v>
      </c>
      <c r="H556" s="17">
        <v>0</v>
      </c>
      <c r="I556" s="17">
        <v>1701828</v>
      </c>
      <c r="J556" s="17">
        <v>2319258</v>
      </c>
      <c r="K556" s="17">
        <v>0</v>
      </c>
      <c r="L556" s="17">
        <v>0</v>
      </c>
      <c r="M556" s="17">
        <v>0</v>
      </c>
      <c r="N556" s="17">
        <v>0</v>
      </c>
      <c r="O556" s="17">
        <v>0</v>
      </c>
      <c r="P556" s="17">
        <v>1605187</v>
      </c>
      <c r="Q556" s="17">
        <v>447090</v>
      </c>
      <c r="R556" s="17">
        <v>318633</v>
      </c>
      <c r="S556" s="17">
        <v>41240</v>
      </c>
      <c r="T556" s="17">
        <v>17206</v>
      </c>
      <c r="U556" s="17">
        <v>174401</v>
      </c>
      <c r="V556" s="17">
        <v>19987</v>
      </c>
      <c r="W556" s="17">
        <v>0</v>
      </c>
      <c r="X556" s="17">
        <v>275400</v>
      </c>
      <c r="Y556" s="17">
        <v>26017</v>
      </c>
      <c r="Z556" s="17">
        <v>0</v>
      </c>
      <c r="AA556" s="17">
        <v>19430578</v>
      </c>
    </row>
    <row r="557" spans="1:27" x14ac:dyDescent="0.3">
      <c r="A557" s="15" t="s">
        <v>1107</v>
      </c>
      <c r="B557" s="14" t="s">
        <v>1108</v>
      </c>
      <c r="C557" s="14">
        <v>1</v>
      </c>
      <c r="D557" s="14">
        <v>0</v>
      </c>
      <c r="E557" s="17">
        <v>334037</v>
      </c>
      <c r="F557" s="17">
        <v>0</v>
      </c>
      <c r="G557" s="17">
        <v>147522</v>
      </c>
      <c r="H557" s="17">
        <v>0</v>
      </c>
      <c r="I557" s="17">
        <v>29575</v>
      </c>
      <c r="J557" s="17">
        <v>0</v>
      </c>
      <c r="K557" s="17">
        <v>0</v>
      </c>
      <c r="L557" s="17">
        <v>0</v>
      </c>
      <c r="M557" s="17">
        <v>0</v>
      </c>
      <c r="N557" s="17">
        <v>0</v>
      </c>
      <c r="O557" s="17">
        <v>0</v>
      </c>
      <c r="P557" s="17">
        <v>74110</v>
      </c>
      <c r="Q557" s="17">
        <v>6585</v>
      </c>
      <c r="R557" s="17">
        <v>0</v>
      </c>
      <c r="S557" s="17">
        <v>3730</v>
      </c>
      <c r="T557" s="17">
        <v>1556</v>
      </c>
      <c r="U557" s="17">
        <v>18815</v>
      </c>
      <c r="V557" s="17">
        <v>0</v>
      </c>
      <c r="W557" s="17">
        <v>0</v>
      </c>
      <c r="X557" s="17">
        <v>37800</v>
      </c>
      <c r="Y557" s="17">
        <v>1864</v>
      </c>
      <c r="Z557" s="17">
        <v>0</v>
      </c>
      <c r="AA557" s="17">
        <v>655594</v>
      </c>
    </row>
    <row r="558" spans="1:27" x14ac:dyDescent="0.3">
      <c r="A558" s="15" t="s">
        <v>1109</v>
      </c>
      <c r="B558" s="14" t="s">
        <v>1110</v>
      </c>
      <c r="C558" s="14">
        <v>1</v>
      </c>
      <c r="D558" s="14">
        <v>0</v>
      </c>
      <c r="E558" s="17">
        <v>1647254</v>
      </c>
      <c r="F558" s="17">
        <v>0</v>
      </c>
      <c r="G558" s="17">
        <v>234417</v>
      </c>
      <c r="H558" s="17">
        <v>0</v>
      </c>
      <c r="I558" s="17">
        <v>96088</v>
      </c>
      <c r="J558" s="17">
        <v>196603</v>
      </c>
      <c r="K558" s="17">
        <v>0</v>
      </c>
      <c r="L558" s="17">
        <v>0</v>
      </c>
      <c r="M558" s="17">
        <v>0</v>
      </c>
      <c r="N558" s="17">
        <v>0</v>
      </c>
      <c r="O558" s="17">
        <v>0</v>
      </c>
      <c r="P558" s="17">
        <v>229151</v>
      </c>
      <c r="Q558" s="17">
        <v>56359</v>
      </c>
      <c r="R558" s="17">
        <v>33515</v>
      </c>
      <c r="S558" s="17">
        <v>28432</v>
      </c>
      <c r="T558" s="17">
        <v>11863</v>
      </c>
      <c r="U558" s="17">
        <v>62677</v>
      </c>
      <c r="V558" s="17">
        <v>0</v>
      </c>
      <c r="W558" s="17">
        <v>0</v>
      </c>
      <c r="X558" s="17">
        <v>63180</v>
      </c>
      <c r="Y558" s="17">
        <v>1830</v>
      </c>
      <c r="Z558" s="17">
        <v>0</v>
      </c>
      <c r="AA558" s="17">
        <v>2661369</v>
      </c>
    </row>
    <row r="559" spans="1:27" x14ac:dyDescent="0.3">
      <c r="A559" s="15" t="s">
        <v>1111</v>
      </c>
      <c r="B559" s="14" t="s">
        <v>1112</v>
      </c>
      <c r="C559" s="14">
        <v>1</v>
      </c>
      <c r="D559" s="14">
        <v>0</v>
      </c>
      <c r="E559" s="17">
        <v>225470</v>
      </c>
      <c r="F559" s="17">
        <v>0</v>
      </c>
      <c r="G559" s="17">
        <v>50000</v>
      </c>
      <c r="H559" s="17">
        <v>0</v>
      </c>
      <c r="I559" s="17">
        <v>16504</v>
      </c>
      <c r="J559" s="17">
        <v>2000</v>
      </c>
      <c r="K559" s="17">
        <v>0</v>
      </c>
      <c r="L559" s="17">
        <v>0</v>
      </c>
      <c r="M559" s="17">
        <v>0</v>
      </c>
      <c r="N559" s="17">
        <v>0</v>
      </c>
      <c r="O559" s="17">
        <v>0</v>
      </c>
      <c r="P559" s="17">
        <v>109251</v>
      </c>
      <c r="Q559" s="17">
        <v>0</v>
      </c>
      <c r="R559" s="17">
        <v>0</v>
      </c>
      <c r="S559" s="17">
        <v>1393</v>
      </c>
      <c r="T559" s="17">
        <v>581</v>
      </c>
      <c r="U559" s="17">
        <v>8912</v>
      </c>
      <c r="V559" s="17">
        <v>0</v>
      </c>
      <c r="W559" s="17">
        <v>0</v>
      </c>
      <c r="X559" s="17">
        <v>0</v>
      </c>
      <c r="Y559" s="17">
        <v>4495</v>
      </c>
      <c r="Z559" s="17">
        <v>0</v>
      </c>
      <c r="AA559" s="17">
        <v>418606</v>
      </c>
    </row>
    <row r="560" spans="1:27" x14ac:dyDescent="0.3">
      <c r="A560" s="15" t="s">
        <v>1113</v>
      </c>
      <c r="B560" s="14" t="s">
        <v>1114</v>
      </c>
      <c r="C560" s="14">
        <v>1</v>
      </c>
      <c r="D560" s="14">
        <v>0</v>
      </c>
      <c r="E560" s="17">
        <v>8310367</v>
      </c>
      <c r="F560" s="17">
        <v>0</v>
      </c>
      <c r="G560" s="17">
        <v>581735</v>
      </c>
      <c r="H560" s="17">
        <v>0</v>
      </c>
      <c r="I560" s="17">
        <v>720491</v>
      </c>
      <c r="J560" s="17">
        <v>525720</v>
      </c>
      <c r="K560" s="17">
        <v>0</v>
      </c>
      <c r="L560" s="17">
        <v>0</v>
      </c>
      <c r="M560" s="17">
        <v>0</v>
      </c>
      <c r="N560" s="17">
        <v>0</v>
      </c>
      <c r="O560" s="17">
        <v>0</v>
      </c>
      <c r="P560" s="17">
        <v>244009</v>
      </c>
      <c r="Q560" s="17">
        <v>69158</v>
      </c>
      <c r="R560" s="17">
        <v>119515</v>
      </c>
      <c r="S560" s="17">
        <v>29615</v>
      </c>
      <c r="T560" s="17">
        <v>12356</v>
      </c>
      <c r="U560" s="17">
        <v>123956</v>
      </c>
      <c r="V560" s="17">
        <v>3732</v>
      </c>
      <c r="W560" s="17">
        <v>0</v>
      </c>
      <c r="X560" s="17">
        <v>310500</v>
      </c>
      <c r="Y560" s="17">
        <v>0</v>
      </c>
      <c r="Z560" s="17">
        <v>0</v>
      </c>
      <c r="AA560" s="17">
        <v>11051154</v>
      </c>
    </row>
    <row r="561" spans="1:27" x14ac:dyDescent="0.3">
      <c r="A561" s="15" t="s">
        <v>1115</v>
      </c>
      <c r="B561" s="14" t="s">
        <v>1116</v>
      </c>
      <c r="C561" s="14">
        <v>0</v>
      </c>
      <c r="D561" s="14">
        <v>0</v>
      </c>
      <c r="E561" s="17">
        <v>1718621</v>
      </c>
      <c r="F561" s="17">
        <v>0</v>
      </c>
      <c r="G561" s="17">
        <v>119010</v>
      </c>
      <c r="H561" s="17">
        <v>1704</v>
      </c>
      <c r="I561" s="17">
        <v>247407</v>
      </c>
      <c r="J561" s="17">
        <v>465118</v>
      </c>
      <c r="K561" s="17">
        <v>0</v>
      </c>
      <c r="L561" s="17">
        <v>0</v>
      </c>
      <c r="M561" s="17">
        <v>0</v>
      </c>
      <c r="N561" s="17">
        <v>0</v>
      </c>
      <c r="O561" s="17">
        <v>0</v>
      </c>
      <c r="P561" s="17">
        <v>329148</v>
      </c>
      <c r="Q561" s="17">
        <v>6428</v>
      </c>
      <c r="R561" s="17">
        <v>4258</v>
      </c>
      <c r="S561" s="17">
        <v>25226</v>
      </c>
      <c r="T561" s="17">
        <v>10525</v>
      </c>
      <c r="U561" s="17">
        <v>82657</v>
      </c>
      <c r="V561" s="17">
        <v>0</v>
      </c>
      <c r="W561" s="17">
        <v>0</v>
      </c>
      <c r="X561" s="17">
        <v>102600</v>
      </c>
      <c r="Y561" s="17">
        <v>4890</v>
      </c>
      <c r="Z561" s="17">
        <v>0</v>
      </c>
      <c r="AA561" s="17">
        <v>3117592</v>
      </c>
    </row>
    <row r="562" spans="1:27" x14ac:dyDescent="0.3">
      <c r="A562" s="15" t="s">
        <v>1117</v>
      </c>
      <c r="B562" s="14" t="s">
        <v>1118</v>
      </c>
      <c r="C562" s="14">
        <v>1</v>
      </c>
      <c r="D562" s="14">
        <v>0</v>
      </c>
      <c r="E562" s="17">
        <v>536386</v>
      </c>
      <c r="F562" s="17">
        <v>0</v>
      </c>
      <c r="G562" s="17">
        <v>50000</v>
      </c>
      <c r="H562" s="17">
        <v>0</v>
      </c>
      <c r="I562" s="17">
        <v>23540</v>
      </c>
      <c r="J562" s="17">
        <v>42249</v>
      </c>
      <c r="K562" s="17">
        <v>0</v>
      </c>
      <c r="L562" s="17">
        <v>0</v>
      </c>
      <c r="M562" s="17">
        <v>0</v>
      </c>
      <c r="N562" s="17">
        <v>0</v>
      </c>
      <c r="O562" s="17">
        <v>0</v>
      </c>
      <c r="P562" s="17">
        <v>195097</v>
      </c>
      <c r="Q562" s="17">
        <v>0</v>
      </c>
      <c r="R562" s="17">
        <v>0</v>
      </c>
      <c r="S562" s="17">
        <v>5887</v>
      </c>
      <c r="T562" s="17">
        <v>2456</v>
      </c>
      <c r="U562" s="17">
        <v>13106</v>
      </c>
      <c r="V562" s="17">
        <v>0</v>
      </c>
      <c r="W562" s="17">
        <v>0</v>
      </c>
      <c r="X562" s="17">
        <v>0</v>
      </c>
      <c r="Y562" s="17">
        <v>0</v>
      </c>
      <c r="Z562" s="17">
        <v>0</v>
      </c>
      <c r="AA562" s="17">
        <v>868721</v>
      </c>
    </row>
    <row r="563" spans="1:27" x14ac:dyDescent="0.3">
      <c r="A563" s="15" t="s">
        <v>1119</v>
      </c>
      <c r="B563" s="14" t="s">
        <v>1120</v>
      </c>
      <c r="C563" s="14">
        <v>1</v>
      </c>
      <c r="D563" s="14">
        <v>0</v>
      </c>
      <c r="E563" s="17">
        <v>20043464</v>
      </c>
      <c r="F563" s="17">
        <v>0</v>
      </c>
      <c r="G563" s="17">
        <v>894355</v>
      </c>
      <c r="H563" s="17">
        <v>0</v>
      </c>
      <c r="I563" s="17">
        <v>2925182</v>
      </c>
      <c r="J563" s="17">
        <v>10393807</v>
      </c>
      <c r="K563" s="17">
        <v>1651969</v>
      </c>
      <c r="L563" s="17">
        <v>0</v>
      </c>
      <c r="M563" s="17">
        <v>0</v>
      </c>
      <c r="N563" s="17">
        <v>0</v>
      </c>
      <c r="O563" s="17">
        <v>0</v>
      </c>
      <c r="P563" s="17">
        <v>1479309</v>
      </c>
      <c r="Q563" s="17">
        <v>702901</v>
      </c>
      <c r="R563" s="17">
        <v>98247</v>
      </c>
      <c r="S563" s="17">
        <v>44146</v>
      </c>
      <c r="T563" s="17">
        <v>18419</v>
      </c>
      <c r="U563" s="17">
        <v>175333</v>
      </c>
      <c r="V563" s="17">
        <v>42006</v>
      </c>
      <c r="W563" s="17">
        <v>0</v>
      </c>
      <c r="X563" s="17">
        <v>407720</v>
      </c>
      <c r="Y563" s="17">
        <v>117918</v>
      </c>
      <c r="Z563" s="17">
        <v>0</v>
      </c>
      <c r="AA563" s="17">
        <v>38994776</v>
      </c>
    </row>
    <row r="564" spans="1:27" x14ac:dyDescent="0.3">
      <c r="A564" s="15" t="s">
        <v>1121</v>
      </c>
      <c r="B564" s="14" t="s">
        <v>1122</v>
      </c>
      <c r="C564" s="14">
        <v>1</v>
      </c>
      <c r="D564" s="14">
        <v>0</v>
      </c>
      <c r="E564" s="17">
        <v>522052</v>
      </c>
      <c r="F564" s="17">
        <v>0</v>
      </c>
      <c r="G564" s="17">
        <v>287815</v>
      </c>
      <c r="H564" s="17">
        <v>0</v>
      </c>
      <c r="I564" s="17">
        <v>102787</v>
      </c>
      <c r="J564" s="17">
        <v>4118</v>
      </c>
      <c r="K564" s="17">
        <v>0</v>
      </c>
      <c r="L564" s="17">
        <v>0</v>
      </c>
      <c r="M564" s="17">
        <v>0</v>
      </c>
      <c r="N564" s="17">
        <v>0</v>
      </c>
      <c r="O564" s="17">
        <v>0</v>
      </c>
      <c r="P564" s="17">
        <v>77863</v>
      </c>
      <c r="Q564" s="17">
        <v>36998</v>
      </c>
      <c r="R564" s="17">
        <v>0</v>
      </c>
      <c r="S564" s="17">
        <v>4854</v>
      </c>
      <c r="T564" s="17">
        <v>2025</v>
      </c>
      <c r="U564" s="17">
        <v>26679</v>
      </c>
      <c r="V564" s="17">
        <v>0</v>
      </c>
      <c r="W564" s="17">
        <v>0</v>
      </c>
      <c r="X564" s="17">
        <v>54000</v>
      </c>
      <c r="Y564" s="17">
        <v>15263</v>
      </c>
      <c r="Z564" s="17">
        <v>0</v>
      </c>
      <c r="AA564" s="17">
        <v>1134454</v>
      </c>
    </row>
    <row r="565" spans="1:27" x14ac:dyDescent="0.3">
      <c r="A565" s="15" t="s">
        <v>1123</v>
      </c>
      <c r="B565" s="14" t="s">
        <v>1124</v>
      </c>
      <c r="C565" s="14">
        <v>1</v>
      </c>
      <c r="D565" s="14">
        <v>0</v>
      </c>
      <c r="E565" s="17">
        <v>1006356</v>
      </c>
      <c r="F565" s="17">
        <v>0</v>
      </c>
      <c r="G565" s="17">
        <v>133715</v>
      </c>
      <c r="H565" s="17">
        <v>0</v>
      </c>
      <c r="I565" s="17">
        <v>131760</v>
      </c>
      <c r="J565" s="17">
        <v>14229</v>
      </c>
      <c r="K565" s="17">
        <v>0</v>
      </c>
      <c r="L565" s="17">
        <v>0</v>
      </c>
      <c r="M565" s="17">
        <v>0</v>
      </c>
      <c r="N565" s="17">
        <v>0</v>
      </c>
      <c r="O565" s="17">
        <v>0</v>
      </c>
      <c r="P565" s="17">
        <v>282993</v>
      </c>
      <c r="Q565" s="17">
        <v>22497</v>
      </c>
      <c r="R565" s="17">
        <v>0</v>
      </c>
      <c r="S565" s="17">
        <v>5618</v>
      </c>
      <c r="T565" s="17">
        <v>2344</v>
      </c>
      <c r="U565" s="17">
        <v>46600</v>
      </c>
      <c r="V565" s="17">
        <v>0</v>
      </c>
      <c r="W565" s="17">
        <v>0</v>
      </c>
      <c r="X565" s="17">
        <v>108000</v>
      </c>
      <c r="Y565" s="17">
        <v>0</v>
      </c>
      <c r="Z565" s="17">
        <v>0</v>
      </c>
      <c r="AA565" s="17">
        <v>1754112</v>
      </c>
    </row>
    <row r="566" spans="1:27" x14ac:dyDescent="0.3">
      <c r="A566" s="15" t="s">
        <v>1125</v>
      </c>
      <c r="B566" s="14" t="s">
        <v>1126</v>
      </c>
      <c r="C566" s="14">
        <v>1</v>
      </c>
      <c r="D566" s="14">
        <v>0</v>
      </c>
      <c r="E566" s="17">
        <v>266181</v>
      </c>
      <c r="F566" s="17">
        <v>0</v>
      </c>
      <c r="G566" s="17">
        <v>100000</v>
      </c>
      <c r="H566" s="17">
        <v>0</v>
      </c>
      <c r="I566" s="17">
        <v>17270</v>
      </c>
      <c r="J566" s="17">
        <v>8190</v>
      </c>
      <c r="K566" s="17">
        <v>0</v>
      </c>
      <c r="L566" s="17">
        <v>0</v>
      </c>
      <c r="M566" s="17">
        <v>0</v>
      </c>
      <c r="N566" s="17">
        <v>0</v>
      </c>
      <c r="O566" s="17">
        <v>0</v>
      </c>
      <c r="P566" s="17">
        <v>29759</v>
      </c>
      <c r="Q566" s="17">
        <v>4559</v>
      </c>
      <c r="R566" s="17">
        <v>0</v>
      </c>
      <c r="S566" s="17">
        <v>1213</v>
      </c>
      <c r="T566" s="17">
        <v>506</v>
      </c>
      <c r="U566" s="17">
        <v>6932</v>
      </c>
      <c r="V566" s="17">
        <v>0</v>
      </c>
      <c r="W566" s="17">
        <v>0</v>
      </c>
      <c r="X566" s="17">
        <v>0</v>
      </c>
      <c r="Y566" s="17">
        <v>0</v>
      </c>
      <c r="Z566" s="17">
        <v>0</v>
      </c>
      <c r="AA566" s="17">
        <v>434610</v>
      </c>
    </row>
    <row r="567" spans="1:27" x14ac:dyDescent="0.3">
      <c r="A567" s="15" t="s">
        <v>1127</v>
      </c>
      <c r="B567" s="14" t="s">
        <v>1128</v>
      </c>
      <c r="C567" s="14">
        <v>1</v>
      </c>
      <c r="D567" s="14">
        <v>0</v>
      </c>
      <c r="E567" s="17">
        <v>174878</v>
      </c>
      <c r="F567" s="17">
        <v>0</v>
      </c>
      <c r="G567" s="17">
        <v>100000</v>
      </c>
      <c r="H567" s="17">
        <v>0</v>
      </c>
      <c r="I567" s="17">
        <v>529</v>
      </c>
      <c r="J567" s="17">
        <v>0</v>
      </c>
      <c r="K567" s="17">
        <v>0</v>
      </c>
      <c r="L567" s="17">
        <v>0</v>
      </c>
      <c r="M567" s="17">
        <v>0</v>
      </c>
      <c r="N567" s="17">
        <v>0</v>
      </c>
      <c r="O567" s="17">
        <v>0</v>
      </c>
      <c r="P567" s="17">
        <v>17511</v>
      </c>
      <c r="Q567" s="17">
        <v>0</v>
      </c>
      <c r="R567" s="17">
        <v>0</v>
      </c>
      <c r="S567" s="17">
        <v>809</v>
      </c>
      <c r="T567" s="17">
        <v>338</v>
      </c>
      <c r="U567" s="17">
        <v>1456</v>
      </c>
      <c r="V567" s="17">
        <v>0</v>
      </c>
      <c r="W567" s="17">
        <v>0</v>
      </c>
      <c r="X567" s="17">
        <v>5400</v>
      </c>
      <c r="Y567" s="17">
        <v>0</v>
      </c>
      <c r="Z567" s="17">
        <v>0</v>
      </c>
      <c r="AA567" s="17">
        <v>300921</v>
      </c>
    </row>
    <row r="568" spans="1:27" x14ac:dyDescent="0.3">
      <c r="A568" s="15" t="s">
        <v>1129</v>
      </c>
      <c r="B568" s="14" t="s">
        <v>1130</v>
      </c>
      <c r="C568" s="14">
        <v>1</v>
      </c>
      <c r="D568" s="14">
        <v>0</v>
      </c>
      <c r="E568" s="17">
        <v>1345652</v>
      </c>
      <c r="F568" s="17">
        <v>0</v>
      </c>
      <c r="G568" s="17">
        <v>298147</v>
      </c>
      <c r="H568" s="17">
        <v>0</v>
      </c>
      <c r="I568" s="17">
        <v>46611</v>
      </c>
      <c r="J568" s="17">
        <v>55262</v>
      </c>
      <c r="K568" s="17">
        <v>0</v>
      </c>
      <c r="L568" s="17">
        <v>0</v>
      </c>
      <c r="M568" s="17">
        <v>0</v>
      </c>
      <c r="N568" s="17">
        <v>0</v>
      </c>
      <c r="O568" s="17">
        <v>0</v>
      </c>
      <c r="P568" s="17">
        <v>219115</v>
      </c>
      <c r="Q568" s="17">
        <v>224</v>
      </c>
      <c r="R568" s="17">
        <v>0</v>
      </c>
      <c r="S568" s="17">
        <v>10591</v>
      </c>
      <c r="T568" s="17">
        <v>4419</v>
      </c>
      <c r="U568" s="17">
        <v>41532</v>
      </c>
      <c r="V568" s="17">
        <v>0</v>
      </c>
      <c r="W568" s="17">
        <v>0</v>
      </c>
      <c r="X568" s="17">
        <v>54000</v>
      </c>
      <c r="Y568" s="17">
        <v>10292</v>
      </c>
      <c r="Z568" s="17">
        <v>0</v>
      </c>
      <c r="AA568" s="17">
        <v>2085845</v>
      </c>
    </row>
    <row r="569" spans="1:27" x14ac:dyDescent="0.3">
      <c r="A569" s="15" t="s">
        <v>1131</v>
      </c>
      <c r="B569" s="14" t="s">
        <v>1132</v>
      </c>
      <c r="C569" s="14">
        <v>1</v>
      </c>
      <c r="D569" s="14">
        <v>0</v>
      </c>
      <c r="E569" s="17">
        <v>1820708</v>
      </c>
      <c r="F569" s="17">
        <v>0</v>
      </c>
      <c r="G569" s="17">
        <v>148016</v>
      </c>
      <c r="H569" s="17">
        <v>0</v>
      </c>
      <c r="I569" s="17">
        <v>28814</v>
      </c>
      <c r="J569" s="17">
        <v>70643</v>
      </c>
      <c r="K569" s="17">
        <v>0</v>
      </c>
      <c r="L569" s="17">
        <v>0</v>
      </c>
      <c r="M569" s="17">
        <v>0</v>
      </c>
      <c r="N569" s="17">
        <v>0</v>
      </c>
      <c r="O569" s="17">
        <v>0</v>
      </c>
      <c r="P569" s="17">
        <v>136815</v>
      </c>
      <c r="Q569" s="17">
        <v>74849</v>
      </c>
      <c r="R569" s="17">
        <v>0</v>
      </c>
      <c r="S569" s="17">
        <v>9872</v>
      </c>
      <c r="T569" s="17">
        <v>4119</v>
      </c>
      <c r="U569" s="17">
        <v>36639</v>
      </c>
      <c r="V569" s="17">
        <v>0</v>
      </c>
      <c r="W569" s="17">
        <v>0</v>
      </c>
      <c r="X569" s="17">
        <v>0</v>
      </c>
      <c r="Y569" s="17">
        <v>0</v>
      </c>
      <c r="Z569" s="17">
        <v>0</v>
      </c>
      <c r="AA569" s="17">
        <v>2330475</v>
      </c>
    </row>
    <row r="570" spans="1:27" x14ac:dyDescent="0.3">
      <c r="A570" s="15" t="s">
        <v>1133</v>
      </c>
      <c r="B570" s="14" t="s">
        <v>1134</v>
      </c>
      <c r="C570" s="14">
        <v>1</v>
      </c>
      <c r="D570" s="14">
        <v>0</v>
      </c>
      <c r="E570" s="17">
        <v>1871431</v>
      </c>
      <c r="F570" s="17">
        <v>0</v>
      </c>
      <c r="G570" s="17">
        <v>499848</v>
      </c>
      <c r="H570" s="17">
        <v>0</v>
      </c>
      <c r="I570" s="17">
        <v>89021</v>
      </c>
      <c r="J570" s="17">
        <v>22755</v>
      </c>
      <c r="K570" s="17">
        <v>4406</v>
      </c>
      <c r="L570" s="17">
        <v>0</v>
      </c>
      <c r="M570" s="17">
        <v>0</v>
      </c>
      <c r="N570" s="17">
        <v>0</v>
      </c>
      <c r="O570" s="17">
        <v>0</v>
      </c>
      <c r="P570" s="17">
        <v>315794</v>
      </c>
      <c r="Q570" s="17">
        <v>40262</v>
      </c>
      <c r="R570" s="17">
        <v>0</v>
      </c>
      <c r="S570" s="17">
        <v>16313</v>
      </c>
      <c r="T570" s="17">
        <v>6806</v>
      </c>
      <c r="U570" s="17">
        <v>65298</v>
      </c>
      <c r="V570" s="17">
        <v>0</v>
      </c>
      <c r="W570" s="17">
        <v>0</v>
      </c>
      <c r="X570" s="17">
        <v>72900</v>
      </c>
      <c r="Y570" s="17">
        <v>10413</v>
      </c>
      <c r="Z570" s="17">
        <v>0</v>
      </c>
      <c r="AA570" s="17">
        <v>3015247</v>
      </c>
    </row>
    <row r="571" spans="1:27" x14ac:dyDescent="0.3">
      <c r="A571" s="15" t="s">
        <v>1135</v>
      </c>
      <c r="B571" s="14" t="s">
        <v>1136</v>
      </c>
      <c r="C571" s="14">
        <v>1</v>
      </c>
      <c r="D571" s="14">
        <v>0</v>
      </c>
      <c r="E571" s="17">
        <v>20251895</v>
      </c>
      <c r="F571" s="17">
        <v>0</v>
      </c>
      <c r="G571" s="17">
        <v>1256108</v>
      </c>
      <c r="H571" s="17">
        <v>0</v>
      </c>
      <c r="I571" s="17">
        <v>3145965</v>
      </c>
      <c r="J571" s="17">
        <v>2050854</v>
      </c>
      <c r="K571" s="17">
        <v>0</v>
      </c>
      <c r="L571" s="17">
        <v>0</v>
      </c>
      <c r="M571" s="17">
        <v>0</v>
      </c>
      <c r="N571" s="17">
        <v>0</v>
      </c>
      <c r="O571" s="17">
        <v>0</v>
      </c>
      <c r="P571" s="17">
        <v>2177883</v>
      </c>
      <c r="Q571" s="17">
        <v>800127</v>
      </c>
      <c r="R571" s="17">
        <v>346510</v>
      </c>
      <c r="S571" s="17">
        <v>28073</v>
      </c>
      <c r="T571" s="17">
        <v>11713</v>
      </c>
      <c r="U571" s="17">
        <v>108636</v>
      </c>
      <c r="V571" s="17">
        <v>32561</v>
      </c>
      <c r="W571" s="17">
        <v>0</v>
      </c>
      <c r="X571" s="17">
        <v>706879</v>
      </c>
      <c r="Y571" s="17">
        <v>0</v>
      </c>
      <c r="Z571" s="17">
        <v>0</v>
      </c>
      <c r="AA571" s="17">
        <v>30917204</v>
      </c>
    </row>
    <row r="572" spans="1:27" x14ac:dyDescent="0.3">
      <c r="A572" s="15" t="s">
        <v>1137</v>
      </c>
      <c r="B572" s="14" t="s">
        <v>1138</v>
      </c>
      <c r="C572" s="14">
        <v>1</v>
      </c>
      <c r="D572" s="14">
        <v>0</v>
      </c>
      <c r="E572" s="17">
        <v>3812067</v>
      </c>
      <c r="F572" s="17">
        <v>0</v>
      </c>
      <c r="G572" s="17">
        <v>277167</v>
      </c>
      <c r="H572" s="17">
        <v>40520</v>
      </c>
      <c r="I572" s="17">
        <v>459034</v>
      </c>
      <c r="J572" s="17">
        <v>666931</v>
      </c>
      <c r="K572" s="17">
        <v>0</v>
      </c>
      <c r="L572" s="17">
        <v>0</v>
      </c>
      <c r="M572" s="17">
        <v>0</v>
      </c>
      <c r="N572" s="17">
        <v>0</v>
      </c>
      <c r="O572" s="17">
        <v>0</v>
      </c>
      <c r="P572" s="17">
        <v>482386</v>
      </c>
      <c r="Q572" s="17">
        <v>2786</v>
      </c>
      <c r="R572" s="17">
        <v>177569</v>
      </c>
      <c r="S572" s="17">
        <v>10126</v>
      </c>
      <c r="T572" s="17">
        <v>4225</v>
      </c>
      <c r="U572" s="17">
        <v>30407</v>
      </c>
      <c r="V572" s="17">
        <v>2928</v>
      </c>
      <c r="W572" s="17">
        <v>0</v>
      </c>
      <c r="X572" s="17">
        <v>62100</v>
      </c>
      <c r="Y572" s="17">
        <v>0</v>
      </c>
      <c r="Z572" s="17">
        <v>0</v>
      </c>
      <c r="AA572" s="17">
        <v>6028246</v>
      </c>
    </row>
    <row r="573" spans="1:27" x14ac:dyDescent="0.3">
      <c r="A573" s="15" t="s">
        <v>1139</v>
      </c>
      <c r="B573" s="14" t="s">
        <v>1140</v>
      </c>
      <c r="C573" s="14">
        <v>1</v>
      </c>
      <c r="D573" s="14">
        <v>0</v>
      </c>
      <c r="E573" s="17">
        <v>25010436</v>
      </c>
      <c r="F573" s="17">
        <v>0</v>
      </c>
      <c r="G573" s="17">
        <v>622393</v>
      </c>
      <c r="H573" s="17">
        <v>175204</v>
      </c>
      <c r="I573" s="17">
        <v>2567075</v>
      </c>
      <c r="J573" s="17">
        <v>3714878</v>
      </c>
      <c r="K573" s="17">
        <v>0</v>
      </c>
      <c r="L573" s="17">
        <v>0</v>
      </c>
      <c r="M573" s="17">
        <v>0</v>
      </c>
      <c r="N573" s="17">
        <v>0</v>
      </c>
      <c r="O573" s="17">
        <v>0</v>
      </c>
      <c r="P573" s="17">
        <v>3070102</v>
      </c>
      <c r="Q573" s="17">
        <v>613270</v>
      </c>
      <c r="R573" s="17">
        <v>703626</v>
      </c>
      <c r="S573" s="17">
        <v>25900</v>
      </c>
      <c r="T573" s="17">
        <v>10806</v>
      </c>
      <c r="U573" s="17">
        <v>101297</v>
      </c>
      <c r="V573" s="17">
        <v>32803</v>
      </c>
      <c r="W573" s="17">
        <v>0</v>
      </c>
      <c r="X573" s="17">
        <v>450834</v>
      </c>
      <c r="Y573" s="17">
        <v>0</v>
      </c>
      <c r="Z573" s="17">
        <v>0</v>
      </c>
      <c r="AA573" s="17">
        <v>37098624</v>
      </c>
    </row>
    <row r="574" spans="1:27" x14ac:dyDescent="0.3">
      <c r="A574" s="15" t="s">
        <v>1141</v>
      </c>
      <c r="B574" s="14" t="s">
        <v>1142</v>
      </c>
      <c r="C574" s="14">
        <v>1</v>
      </c>
      <c r="D574" s="14">
        <v>0</v>
      </c>
      <c r="E574" s="17">
        <v>7580370</v>
      </c>
      <c r="F574" s="17">
        <v>0</v>
      </c>
      <c r="G574" s="17">
        <v>312668</v>
      </c>
      <c r="H574" s="17">
        <v>0</v>
      </c>
      <c r="I574" s="17">
        <v>1596685</v>
      </c>
      <c r="J574" s="17">
        <v>1074930</v>
      </c>
      <c r="K574" s="17">
        <v>0</v>
      </c>
      <c r="L574" s="17">
        <v>0</v>
      </c>
      <c r="M574" s="17">
        <v>0</v>
      </c>
      <c r="N574" s="17">
        <v>0</v>
      </c>
      <c r="O574" s="17">
        <v>0</v>
      </c>
      <c r="P574" s="17">
        <v>1064119</v>
      </c>
      <c r="Q574" s="17">
        <v>153206</v>
      </c>
      <c r="R574" s="17">
        <v>306409</v>
      </c>
      <c r="S574" s="17">
        <v>13647</v>
      </c>
      <c r="T574" s="17">
        <v>5694</v>
      </c>
      <c r="U574" s="17">
        <v>53299</v>
      </c>
      <c r="V574" s="17">
        <v>7782</v>
      </c>
      <c r="W574" s="17">
        <v>0</v>
      </c>
      <c r="X574" s="17">
        <v>555522</v>
      </c>
      <c r="Y574" s="17">
        <v>0</v>
      </c>
      <c r="Z574" s="17">
        <v>0</v>
      </c>
      <c r="AA574" s="17">
        <v>12724331</v>
      </c>
    </row>
    <row r="575" spans="1:27" x14ac:dyDescent="0.3">
      <c r="A575" s="15" t="s">
        <v>1143</v>
      </c>
      <c r="B575" s="14" t="s">
        <v>1144</v>
      </c>
      <c r="C575" s="14">
        <v>1</v>
      </c>
      <c r="D575" s="14">
        <v>0</v>
      </c>
      <c r="E575" s="17">
        <v>2068240</v>
      </c>
      <c r="F575" s="17">
        <v>0</v>
      </c>
      <c r="G575" s="17">
        <v>259709</v>
      </c>
      <c r="H575" s="17">
        <v>0</v>
      </c>
      <c r="I575" s="17">
        <v>329274</v>
      </c>
      <c r="J575" s="17">
        <v>396122</v>
      </c>
      <c r="K575" s="17">
        <v>0</v>
      </c>
      <c r="L575" s="17">
        <v>0</v>
      </c>
      <c r="M575" s="17">
        <v>0</v>
      </c>
      <c r="N575" s="17">
        <v>0</v>
      </c>
      <c r="O575" s="17">
        <v>0</v>
      </c>
      <c r="P575" s="17">
        <v>386566</v>
      </c>
      <c r="Q575" s="17">
        <v>44307</v>
      </c>
      <c r="R575" s="17">
        <v>106717</v>
      </c>
      <c r="S575" s="17">
        <v>3460</v>
      </c>
      <c r="T575" s="17">
        <v>1444</v>
      </c>
      <c r="U575" s="17">
        <v>13106</v>
      </c>
      <c r="V575" s="17">
        <v>1353</v>
      </c>
      <c r="W575" s="17">
        <v>0</v>
      </c>
      <c r="X575" s="17">
        <v>40500</v>
      </c>
      <c r="Y575" s="17">
        <v>0</v>
      </c>
      <c r="Z575" s="17">
        <v>0</v>
      </c>
      <c r="AA575" s="17">
        <v>3650798</v>
      </c>
    </row>
    <row r="576" spans="1:27" x14ac:dyDescent="0.3">
      <c r="A576" s="15" t="s">
        <v>1145</v>
      </c>
      <c r="B576" s="14" t="s">
        <v>1146</v>
      </c>
      <c r="C576" s="14">
        <v>1</v>
      </c>
      <c r="D576" s="14">
        <v>0</v>
      </c>
      <c r="E576" s="17">
        <v>5777810</v>
      </c>
      <c r="F576" s="17">
        <v>0</v>
      </c>
      <c r="G576" s="17">
        <v>340786</v>
      </c>
      <c r="H576" s="17">
        <v>0</v>
      </c>
      <c r="I576" s="17">
        <v>575059</v>
      </c>
      <c r="J576" s="17">
        <v>361778</v>
      </c>
      <c r="K576" s="17">
        <v>0</v>
      </c>
      <c r="L576" s="17">
        <v>0</v>
      </c>
      <c r="M576" s="17">
        <v>0</v>
      </c>
      <c r="N576" s="17">
        <v>0</v>
      </c>
      <c r="O576" s="17">
        <v>0</v>
      </c>
      <c r="P576" s="17">
        <v>677024</v>
      </c>
      <c r="Q576" s="17">
        <v>112671</v>
      </c>
      <c r="R576" s="17">
        <v>164848</v>
      </c>
      <c r="S576" s="17">
        <v>6307</v>
      </c>
      <c r="T576" s="17">
        <v>2631</v>
      </c>
      <c r="U576" s="17">
        <v>24232</v>
      </c>
      <c r="V576" s="17">
        <v>3800</v>
      </c>
      <c r="W576" s="17">
        <v>0</v>
      </c>
      <c r="X576" s="17">
        <v>159060</v>
      </c>
      <c r="Y576" s="17">
        <v>0</v>
      </c>
      <c r="Z576" s="17">
        <v>0</v>
      </c>
      <c r="AA576" s="17">
        <v>8206006</v>
      </c>
    </row>
    <row r="577" spans="1:27" x14ac:dyDescent="0.3">
      <c r="A577" s="15" t="s">
        <v>1147</v>
      </c>
      <c r="B577" s="14" t="s">
        <v>1148</v>
      </c>
      <c r="C577" s="14">
        <v>1</v>
      </c>
      <c r="D577" s="14">
        <v>0</v>
      </c>
      <c r="E577" s="17">
        <v>33165764</v>
      </c>
      <c r="F577" s="17">
        <v>0</v>
      </c>
      <c r="G577" s="17">
        <v>1124077</v>
      </c>
      <c r="H577" s="17">
        <v>95293</v>
      </c>
      <c r="I577" s="17">
        <v>3740983</v>
      </c>
      <c r="J577" s="17">
        <v>990884</v>
      </c>
      <c r="K577" s="17">
        <v>0</v>
      </c>
      <c r="L577" s="17">
        <v>0</v>
      </c>
      <c r="M577" s="17">
        <v>0</v>
      </c>
      <c r="N577" s="17">
        <v>0</v>
      </c>
      <c r="O577" s="17">
        <v>0</v>
      </c>
      <c r="P577" s="17">
        <v>3226101</v>
      </c>
      <c r="Q577" s="17">
        <v>1584997</v>
      </c>
      <c r="R577" s="17">
        <v>865762</v>
      </c>
      <c r="S577" s="17">
        <v>49973</v>
      </c>
      <c r="T577" s="17">
        <v>20850</v>
      </c>
      <c r="U577" s="17">
        <v>243077</v>
      </c>
      <c r="V577" s="17">
        <v>43030</v>
      </c>
      <c r="W577" s="17">
        <v>0</v>
      </c>
      <c r="X577" s="17">
        <v>1188002</v>
      </c>
      <c r="Y577" s="17">
        <v>0</v>
      </c>
      <c r="Z577" s="17">
        <v>0</v>
      </c>
      <c r="AA577" s="17">
        <v>46338793</v>
      </c>
    </row>
    <row r="578" spans="1:27" x14ac:dyDescent="0.3">
      <c r="A578" s="15" t="s">
        <v>1149</v>
      </c>
      <c r="B578" s="14" t="s">
        <v>1150</v>
      </c>
      <c r="C578" s="14">
        <v>1</v>
      </c>
      <c r="D578" s="14">
        <v>0</v>
      </c>
      <c r="E578" s="17">
        <v>11068375</v>
      </c>
      <c r="F578" s="17">
        <v>0</v>
      </c>
      <c r="G578" s="17">
        <v>634084</v>
      </c>
      <c r="H578" s="17">
        <v>0</v>
      </c>
      <c r="I578" s="17">
        <v>1304859</v>
      </c>
      <c r="J578" s="17">
        <v>2651224</v>
      </c>
      <c r="K578" s="17">
        <v>431928</v>
      </c>
      <c r="L578" s="17">
        <v>0</v>
      </c>
      <c r="M578" s="17">
        <v>0</v>
      </c>
      <c r="N578" s="17">
        <v>0</v>
      </c>
      <c r="O578" s="17">
        <v>0</v>
      </c>
      <c r="P578" s="17">
        <v>1080966</v>
      </c>
      <c r="Q578" s="17">
        <v>21563</v>
      </c>
      <c r="R578" s="17">
        <v>295651</v>
      </c>
      <c r="S578" s="17">
        <v>15145</v>
      </c>
      <c r="T578" s="17">
        <v>6319</v>
      </c>
      <c r="U578" s="17">
        <v>61396</v>
      </c>
      <c r="V578" s="17">
        <v>8661</v>
      </c>
      <c r="W578" s="17">
        <v>0</v>
      </c>
      <c r="X578" s="17">
        <v>139872</v>
      </c>
      <c r="Y578" s="17">
        <v>0</v>
      </c>
      <c r="Z578" s="17">
        <v>0</v>
      </c>
      <c r="AA578" s="17">
        <v>17720043</v>
      </c>
    </row>
    <row r="579" spans="1:27" x14ac:dyDescent="0.3">
      <c r="A579" s="15" t="s">
        <v>1151</v>
      </c>
      <c r="B579" s="14" t="s">
        <v>1152</v>
      </c>
      <c r="C579" s="14">
        <v>1</v>
      </c>
      <c r="D579" s="14">
        <v>0</v>
      </c>
      <c r="E579" s="17">
        <v>17056943</v>
      </c>
      <c r="F579" s="17">
        <v>0</v>
      </c>
      <c r="G579" s="17">
        <v>0</v>
      </c>
      <c r="H579" s="17">
        <v>0</v>
      </c>
      <c r="I579" s="17">
        <v>1189421</v>
      </c>
      <c r="J579" s="17">
        <v>4239489</v>
      </c>
      <c r="K579" s="17">
        <v>0</v>
      </c>
      <c r="L579" s="17">
        <v>0</v>
      </c>
      <c r="M579" s="17">
        <v>0</v>
      </c>
      <c r="N579" s="17">
        <v>0</v>
      </c>
      <c r="O579" s="17">
        <v>0</v>
      </c>
      <c r="P579" s="17">
        <v>1891226</v>
      </c>
      <c r="Q579" s="17">
        <v>300536</v>
      </c>
      <c r="R579" s="17">
        <v>0</v>
      </c>
      <c r="S579" s="17">
        <v>21871</v>
      </c>
      <c r="T579" s="17">
        <v>9125</v>
      </c>
      <c r="U579" s="17">
        <v>83880</v>
      </c>
      <c r="V579" s="17">
        <v>29361</v>
      </c>
      <c r="W579" s="17">
        <v>0</v>
      </c>
      <c r="X579" s="17">
        <v>704012</v>
      </c>
      <c r="Y579" s="17">
        <v>0</v>
      </c>
      <c r="Z579" s="17">
        <v>0</v>
      </c>
      <c r="AA579" s="17">
        <v>25525864</v>
      </c>
    </row>
    <row r="580" spans="1:27" x14ac:dyDescent="0.3">
      <c r="A580" s="15" t="s">
        <v>1153</v>
      </c>
      <c r="B580" s="14" t="s">
        <v>1154</v>
      </c>
      <c r="C580" s="14">
        <v>1</v>
      </c>
      <c r="D580" s="14">
        <v>0</v>
      </c>
      <c r="E580" s="17">
        <v>8978807</v>
      </c>
      <c r="F580" s="17">
        <v>0</v>
      </c>
      <c r="G580" s="17">
        <v>0</v>
      </c>
      <c r="H580" s="17">
        <v>0</v>
      </c>
      <c r="I580" s="17">
        <v>957956</v>
      </c>
      <c r="J580" s="17">
        <v>2176970</v>
      </c>
      <c r="K580" s="17">
        <v>0</v>
      </c>
      <c r="L580" s="17">
        <v>0</v>
      </c>
      <c r="M580" s="17">
        <v>0</v>
      </c>
      <c r="N580" s="17">
        <v>0</v>
      </c>
      <c r="O580" s="17">
        <v>0</v>
      </c>
      <c r="P580" s="17">
        <v>910633</v>
      </c>
      <c r="Q580" s="17">
        <v>255438</v>
      </c>
      <c r="R580" s="17">
        <v>99748</v>
      </c>
      <c r="S580" s="17">
        <v>10621</v>
      </c>
      <c r="T580" s="17">
        <v>4431</v>
      </c>
      <c r="U580" s="17">
        <v>40892</v>
      </c>
      <c r="V580" s="17">
        <v>14189</v>
      </c>
      <c r="W580" s="17">
        <v>0</v>
      </c>
      <c r="X580" s="17">
        <v>322938</v>
      </c>
      <c r="Y580" s="17">
        <v>0</v>
      </c>
      <c r="Z580" s="17">
        <v>0</v>
      </c>
      <c r="AA580" s="17">
        <v>13772623</v>
      </c>
    </row>
    <row r="581" spans="1:27" x14ac:dyDescent="0.3">
      <c r="A581" s="15" t="s">
        <v>1155</v>
      </c>
      <c r="B581" s="14" t="s">
        <v>1156</v>
      </c>
      <c r="C581" s="14">
        <v>1</v>
      </c>
      <c r="D581" s="14">
        <v>0</v>
      </c>
      <c r="E581" s="17">
        <v>12574383</v>
      </c>
      <c r="F581" s="17">
        <v>0</v>
      </c>
      <c r="G581" s="17">
        <v>0</v>
      </c>
      <c r="H581" s="17">
        <v>10276</v>
      </c>
      <c r="I581" s="17">
        <v>1621471</v>
      </c>
      <c r="J581" s="17">
        <v>1196134</v>
      </c>
      <c r="K581" s="17">
        <v>0</v>
      </c>
      <c r="L581" s="17">
        <v>0</v>
      </c>
      <c r="M581" s="17">
        <v>0</v>
      </c>
      <c r="N581" s="17">
        <v>0</v>
      </c>
      <c r="O581" s="17">
        <v>0</v>
      </c>
      <c r="P581" s="17">
        <v>1335071</v>
      </c>
      <c r="Q581" s="17">
        <v>139533</v>
      </c>
      <c r="R581" s="17">
        <v>33770</v>
      </c>
      <c r="S581" s="17">
        <v>15714</v>
      </c>
      <c r="T581" s="17">
        <v>6556</v>
      </c>
      <c r="U581" s="17">
        <v>61862</v>
      </c>
      <c r="V581" s="17">
        <v>20536</v>
      </c>
      <c r="W581" s="17">
        <v>0</v>
      </c>
      <c r="X581" s="17">
        <v>175189</v>
      </c>
      <c r="Y581" s="17">
        <v>0</v>
      </c>
      <c r="Z581" s="17">
        <v>0</v>
      </c>
      <c r="AA581" s="17">
        <v>17190495</v>
      </c>
    </row>
    <row r="582" spans="1:27" x14ac:dyDescent="0.3">
      <c r="A582" s="15" t="s">
        <v>1157</v>
      </c>
      <c r="B582" s="14" t="s">
        <v>1158</v>
      </c>
      <c r="C582" s="14">
        <v>1</v>
      </c>
      <c r="D582" s="14">
        <v>0</v>
      </c>
      <c r="E582" s="17">
        <v>16670321</v>
      </c>
      <c r="F582" s="17">
        <v>0</v>
      </c>
      <c r="G582" s="17">
        <v>0</v>
      </c>
      <c r="H582" s="17">
        <v>7802</v>
      </c>
      <c r="I582" s="17">
        <v>2740532</v>
      </c>
      <c r="J582" s="17">
        <v>3304414</v>
      </c>
      <c r="K582" s="17">
        <v>0</v>
      </c>
      <c r="L582" s="17">
        <v>0</v>
      </c>
      <c r="M582" s="17">
        <v>0</v>
      </c>
      <c r="N582" s="17">
        <v>0</v>
      </c>
      <c r="O582" s="17">
        <v>0</v>
      </c>
      <c r="P582" s="17">
        <v>3089219</v>
      </c>
      <c r="Q582" s="17">
        <v>510320</v>
      </c>
      <c r="R582" s="17">
        <v>323498</v>
      </c>
      <c r="S582" s="17">
        <v>27818</v>
      </c>
      <c r="T582" s="17">
        <v>11606</v>
      </c>
      <c r="U582" s="17">
        <v>109161</v>
      </c>
      <c r="V582" s="17">
        <v>35052</v>
      </c>
      <c r="W582" s="17">
        <v>0</v>
      </c>
      <c r="X582" s="17">
        <v>274560</v>
      </c>
      <c r="Y582" s="17">
        <v>19678</v>
      </c>
      <c r="Z582" s="17">
        <v>0</v>
      </c>
      <c r="AA582" s="17">
        <v>27123981</v>
      </c>
    </row>
    <row r="583" spans="1:27" x14ac:dyDescent="0.3">
      <c r="A583" s="15" t="s">
        <v>1159</v>
      </c>
      <c r="B583" s="14" t="s">
        <v>1160</v>
      </c>
      <c r="C583" s="14">
        <v>1</v>
      </c>
      <c r="D583" s="14">
        <v>0</v>
      </c>
      <c r="E583" s="17">
        <v>10422390</v>
      </c>
      <c r="F583" s="17">
        <v>0</v>
      </c>
      <c r="G583" s="17">
        <v>0</v>
      </c>
      <c r="H583" s="17">
        <v>0</v>
      </c>
      <c r="I583" s="17">
        <v>1328593</v>
      </c>
      <c r="J583" s="17">
        <v>2026977</v>
      </c>
      <c r="K583" s="17">
        <v>144312</v>
      </c>
      <c r="L583" s="17">
        <v>0</v>
      </c>
      <c r="M583" s="17">
        <v>0</v>
      </c>
      <c r="N583" s="17">
        <v>0</v>
      </c>
      <c r="O583" s="17">
        <v>0</v>
      </c>
      <c r="P583" s="17">
        <v>1432863</v>
      </c>
      <c r="Q583" s="17">
        <v>117853</v>
      </c>
      <c r="R583" s="17">
        <v>35581</v>
      </c>
      <c r="S583" s="17">
        <v>12448</v>
      </c>
      <c r="T583" s="17">
        <v>5194</v>
      </c>
      <c r="U583" s="17">
        <v>49571</v>
      </c>
      <c r="V583" s="17">
        <v>15062</v>
      </c>
      <c r="W583" s="17">
        <v>0</v>
      </c>
      <c r="X583" s="17">
        <v>609391</v>
      </c>
      <c r="Y583" s="17">
        <v>0</v>
      </c>
      <c r="Z583" s="17">
        <v>0</v>
      </c>
      <c r="AA583" s="17">
        <v>16200235</v>
      </c>
    </row>
    <row r="584" spans="1:27" x14ac:dyDescent="0.3">
      <c r="A584" s="15" t="s">
        <v>1161</v>
      </c>
      <c r="B584" s="14" t="s">
        <v>1162</v>
      </c>
      <c r="C584" s="14">
        <v>1</v>
      </c>
      <c r="D584" s="14">
        <v>0</v>
      </c>
      <c r="E584" s="17">
        <v>11863415</v>
      </c>
      <c r="F584" s="17">
        <v>0</v>
      </c>
      <c r="G584" s="17">
        <v>0</v>
      </c>
      <c r="H584" s="17">
        <v>12981</v>
      </c>
      <c r="I584" s="17">
        <v>1314205</v>
      </c>
      <c r="J584" s="17">
        <v>1887470</v>
      </c>
      <c r="K584" s="17">
        <v>0</v>
      </c>
      <c r="L584" s="17">
        <v>0</v>
      </c>
      <c r="M584" s="17">
        <v>0</v>
      </c>
      <c r="N584" s="17">
        <v>0</v>
      </c>
      <c r="O584" s="17">
        <v>0</v>
      </c>
      <c r="P584" s="17">
        <v>781854</v>
      </c>
      <c r="Q584" s="17">
        <v>195024</v>
      </c>
      <c r="R584" s="17">
        <v>49301</v>
      </c>
      <c r="S584" s="17">
        <v>13422</v>
      </c>
      <c r="T584" s="17">
        <v>5600</v>
      </c>
      <c r="U584" s="17">
        <v>49047</v>
      </c>
      <c r="V584" s="17">
        <v>17628</v>
      </c>
      <c r="W584" s="17">
        <v>0</v>
      </c>
      <c r="X584" s="17">
        <v>125150</v>
      </c>
      <c r="Y584" s="17">
        <v>0</v>
      </c>
      <c r="Z584" s="17">
        <v>0</v>
      </c>
      <c r="AA584" s="17">
        <v>16315097</v>
      </c>
    </row>
    <row r="585" spans="1:27" x14ac:dyDescent="0.3">
      <c r="A585" s="15" t="s">
        <v>1163</v>
      </c>
      <c r="B585" s="14" t="s">
        <v>1164</v>
      </c>
      <c r="C585" s="14">
        <v>0</v>
      </c>
      <c r="D585" s="14">
        <v>0</v>
      </c>
      <c r="E585" s="17">
        <v>14153300</v>
      </c>
      <c r="F585" s="17">
        <v>0</v>
      </c>
      <c r="G585" s="17">
        <v>0</v>
      </c>
      <c r="H585" s="17">
        <v>0</v>
      </c>
      <c r="I585" s="17">
        <v>1964568</v>
      </c>
      <c r="J585" s="17">
        <v>3011899</v>
      </c>
      <c r="K585" s="17">
        <v>0</v>
      </c>
      <c r="L585" s="17">
        <v>0</v>
      </c>
      <c r="M585" s="17">
        <v>0</v>
      </c>
      <c r="N585" s="17">
        <v>0</v>
      </c>
      <c r="O585" s="17">
        <v>0</v>
      </c>
      <c r="P585" s="17">
        <v>1970630</v>
      </c>
      <c r="Q585" s="17">
        <v>198646</v>
      </c>
      <c r="R585" s="17">
        <v>274026</v>
      </c>
      <c r="S585" s="17">
        <v>20897</v>
      </c>
      <c r="T585" s="17">
        <v>8719</v>
      </c>
      <c r="U585" s="17">
        <v>81201</v>
      </c>
      <c r="V585" s="17">
        <v>23969</v>
      </c>
      <c r="W585" s="17">
        <v>0</v>
      </c>
      <c r="X585" s="17">
        <v>148670</v>
      </c>
      <c r="Y585" s="17">
        <v>22177</v>
      </c>
      <c r="Z585" s="17">
        <v>0</v>
      </c>
      <c r="AA585" s="17">
        <v>21878702</v>
      </c>
    </row>
    <row r="586" spans="1:27" x14ac:dyDescent="0.3">
      <c r="A586" s="15" t="s">
        <v>1165</v>
      </c>
      <c r="B586" s="14" t="s">
        <v>1166</v>
      </c>
      <c r="C586" s="14">
        <v>1</v>
      </c>
      <c r="D586" s="14">
        <v>0</v>
      </c>
      <c r="E586" s="17">
        <v>9357497</v>
      </c>
      <c r="F586" s="17">
        <v>0</v>
      </c>
      <c r="G586" s="17">
        <v>0</v>
      </c>
      <c r="H586" s="17">
        <v>0</v>
      </c>
      <c r="I586" s="17">
        <v>1101501</v>
      </c>
      <c r="J586" s="17">
        <v>2574529</v>
      </c>
      <c r="K586" s="17">
        <v>0</v>
      </c>
      <c r="L586" s="17">
        <v>0</v>
      </c>
      <c r="M586" s="17">
        <v>0</v>
      </c>
      <c r="N586" s="17">
        <v>0</v>
      </c>
      <c r="O586" s="17">
        <v>0</v>
      </c>
      <c r="P586" s="17">
        <v>1421395</v>
      </c>
      <c r="Q586" s="17">
        <v>191310</v>
      </c>
      <c r="R586" s="17">
        <v>176691</v>
      </c>
      <c r="S586" s="17">
        <v>12014</v>
      </c>
      <c r="T586" s="17">
        <v>5013</v>
      </c>
      <c r="U586" s="17">
        <v>49105</v>
      </c>
      <c r="V586" s="17">
        <v>15526</v>
      </c>
      <c r="W586" s="17">
        <v>0</v>
      </c>
      <c r="X586" s="17">
        <v>366701</v>
      </c>
      <c r="Y586" s="17">
        <v>0</v>
      </c>
      <c r="Z586" s="17">
        <v>0</v>
      </c>
      <c r="AA586" s="17">
        <v>15271282</v>
      </c>
    </row>
    <row r="587" spans="1:27" x14ac:dyDescent="0.3">
      <c r="A587" s="15" t="s">
        <v>1167</v>
      </c>
      <c r="B587" s="14" t="s">
        <v>1168</v>
      </c>
      <c r="C587" s="14">
        <v>1</v>
      </c>
      <c r="D587" s="14">
        <v>0</v>
      </c>
      <c r="E587" s="17">
        <v>19966231</v>
      </c>
      <c r="F587" s="17">
        <v>0</v>
      </c>
      <c r="G587" s="17">
        <v>0</v>
      </c>
      <c r="H587" s="17">
        <v>0</v>
      </c>
      <c r="I587" s="17">
        <v>3474758</v>
      </c>
      <c r="J587" s="17">
        <v>4308202</v>
      </c>
      <c r="K587" s="17">
        <v>0</v>
      </c>
      <c r="L587" s="17">
        <v>0</v>
      </c>
      <c r="M587" s="17">
        <v>0</v>
      </c>
      <c r="N587" s="17">
        <v>0</v>
      </c>
      <c r="O587" s="17">
        <v>0</v>
      </c>
      <c r="P587" s="17">
        <v>4237824</v>
      </c>
      <c r="Q587" s="17">
        <v>439007</v>
      </c>
      <c r="R587" s="17">
        <v>262156</v>
      </c>
      <c r="S587" s="17">
        <v>78615</v>
      </c>
      <c r="T587" s="17">
        <v>32800</v>
      </c>
      <c r="U587" s="17">
        <v>305055</v>
      </c>
      <c r="V587" s="17">
        <v>56007</v>
      </c>
      <c r="W587" s="17">
        <v>0</v>
      </c>
      <c r="X587" s="17">
        <v>839552</v>
      </c>
      <c r="Y587" s="17">
        <v>62105</v>
      </c>
      <c r="Z587" s="17">
        <v>0</v>
      </c>
      <c r="AA587" s="17">
        <v>34062312</v>
      </c>
    </row>
    <row r="588" spans="1:27" x14ac:dyDescent="0.3">
      <c r="A588" s="15" t="s">
        <v>1169</v>
      </c>
      <c r="B588" s="14" t="s">
        <v>1170</v>
      </c>
      <c r="C588" s="14">
        <v>1</v>
      </c>
      <c r="D588" s="14">
        <v>0</v>
      </c>
      <c r="E588" s="17">
        <v>5642260</v>
      </c>
      <c r="F588" s="17">
        <v>0</v>
      </c>
      <c r="G588" s="17">
        <v>266111</v>
      </c>
      <c r="H588" s="17">
        <v>0</v>
      </c>
      <c r="I588" s="17">
        <v>1023292</v>
      </c>
      <c r="J588" s="17">
        <v>1601211</v>
      </c>
      <c r="K588" s="17">
        <v>0</v>
      </c>
      <c r="L588" s="17">
        <v>0</v>
      </c>
      <c r="M588" s="17">
        <v>0</v>
      </c>
      <c r="N588" s="17">
        <v>0</v>
      </c>
      <c r="O588" s="17">
        <v>0</v>
      </c>
      <c r="P588" s="17">
        <v>1563287</v>
      </c>
      <c r="Q588" s="17">
        <v>153071</v>
      </c>
      <c r="R588" s="17">
        <v>0</v>
      </c>
      <c r="S588" s="17">
        <v>17946</v>
      </c>
      <c r="T588" s="17">
        <v>7488</v>
      </c>
      <c r="U588" s="17">
        <v>71182</v>
      </c>
      <c r="V588" s="17">
        <v>18003</v>
      </c>
      <c r="W588" s="17">
        <v>0</v>
      </c>
      <c r="X588" s="17">
        <v>140400</v>
      </c>
      <c r="Y588" s="17">
        <v>0</v>
      </c>
      <c r="Z588" s="17">
        <v>0</v>
      </c>
      <c r="AA588" s="17">
        <v>10504251</v>
      </c>
    </row>
    <row r="589" spans="1:27" x14ac:dyDescent="0.3">
      <c r="A589" s="15" t="s">
        <v>1171</v>
      </c>
      <c r="B589" s="14" t="s">
        <v>1172</v>
      </c>
      <c r="C589" s="14">
        <v>1</v>
      </c>
      <c r="D589" s="14">
        <v>0</v>
      </c>
      <c r="E589" s="17">
        <v>9447159</v>
      </c>
      <c r="F589" s="17">
        <v>0</v>
      </c>
      <c r="G589" s="17">
        <v>0</v>
      </c>
      <c r="H589" s="17">
        <v>0</v>
      </c>
      <c r="I589" s="17">
        <v>850977</v>
      </c>
      <c r="J589" s="17">
        <v>2845610</v>
      </c>
      <c r="K589" s="17">
        <v>0</v>
      </c>
      <c r="L589" s="17">
        <v>0</v>
      </c>
      <c r="M589" s="17">
        <v>0</v>
      </c>
      <c r="N589" s="17">
        <v>0</v>
      </c>
      <c r="O589" s="17">
        <v>0</v>
      </c>
      <c r="P589" s="17">
        <v>1038370</v>
      </c>
      <c r="Q589" s="17">
        <v>210417</v>
      </c>
      <c r="R589" s="17">
        <v>150060</v>
      </c>
      <c r="S589" s="17">
        <v>10651</v>
      </c>
      <c r="T589" s="17">
        <v>4444</v>
      </c>
      <c r="U589" s="17">
        <v>42464</v>
      </c>
      <c r="V589" s="17">
        <v>13059</v>
      </c>
      <c r="W589" s="17">
        <v>0</v>
      </c>
      <c r="X589" s="17">
        <v>368212</v>
      </c>
      <c r="Y589" s="17">
        <v>0</v>
      </c>
      <c r="Z589" s="17">
        <v>0</v>
      </c>
      <c r="AA589" s="17">
        <v>14981423</v>
      </c>
    </row>
    <row r="590" spans="1:27" x14ac:dyDescent="0.3">
      <c r="A590" s="15" t="s">
        <v>1173</v>
      </c>
      <c r="B590" s="14" t="s">
        <v>1174</v>
      </c>
      <c r="C590" s="14">
        <v>1</v>
      </c>
      <c r="D590" s="14">
        <v>0</v>
      </c>
      <c r="E590" s="17">
        <v>9279480</v>
      </c>
      <c r="F590" s="17">
        <v>0</v>
      </c>
      <c r="G590" s="17">
        <v>0</v>
      </c>
      <c r="H590" s="17">
        <v>0</v>
      </c>
      <c r="I590" s="17">
        <v>1130306</v>
      </c>
      <c r="J590" s="17">
        <v>1483817</v>
      </c>
      <c r="K590" s="17">
        <v>0</v>
      </c>
      <c r="L590" s="17">
        <v>0</v>
      </c>
      <c r="M590" s="17">
        <v>0</v>
      </c>
      <c r="N590" s="17">
        <v>0</v>
      </c>
      <c r="O590" s="17">
        <v>0</v>
      </c>
      <c r="P590" s="17">
        <v>1546174</v>
      </c>
      <c r="Q590" s="17">
        <v>92079</v>
      </c>
      <c r="R590" s="17">
        <v>28443</v>
      </c>
      <c r="S590" s="17">
        <v>14725</v>
      </c>
      <c r="T590" s="17">
        <v>6144</v>
      </c>
      <c r="U590" s="17">
        <v>55163</v>
      </c>
      <c r="V590" s="17">
        <v>15629</v>
      </c>
      <c r="W590" s="17">
        <v>0</v>
      </c>
      <c r="X590" s="17">
        <v>65888</v>
      </c>
      <c r="Y590" s="17">
        <v>0</v>
      </c>
      <c r="Z590" s="17">
        <v>0</v>
      </c>
      <c r="AA590" s="17">
        <v>13717848</v>
      </c>
    </row>
    <row r="591" spans="1:27" x14ac:dyDescent="0.3">
      <c r="A591" s="15" t="s">
        <v>1175</v>
      </c>
      <c r="B591" s="14" t="s">
        <v>1176</v>
      </c>
      <c r="C591" s="14">
        <v>1</v>
      </c>
      <c r="D591" s="14">
        <v>0</v>
      </c>
      <c r="E591" s="17">
        <v>58034535</v>
      </c>
      <c r="F591" s="17">
        <v>0</v>
      </c>
      <c r="G591" s="17">
        <v>1621490</v>
      </c>
      <c r="H591" s="17">
        <v>0</v>
      </c>
      <c r="I591" s="17">
        <v>6331553</v>
      </c>
      <c r="J591" s="17">
        <v>6967460</v>
      </c>
      <c r="K591" s="17">
        <v>0</v>
      </c>
      <c r="L591" s="17">
        <v>0</v>
      </c>
      <c r="M591" s="17">
        <v>0</v>
      </c>
      <c r="N591" s="17">
        <v>0</v>
      </c>
      <c r="O591" s="17">
        <v>0</v>
      </c>
      <c r="P591" s="17">
        <v>4661467</v>
      </c>
      <c r="Q591" s="17">
        <v>1068842</v>
      </c>
      <c r="R591" s="17">
        <v>3962222</v>
      </c>
      <c r="S591" s="17">
        <v>104036</v>
      </c>
      <c r="T591" s="17">
        <v>43406</v>
      </c>
      <c r="U591" s="17">
        <v>404430</v>
      </c>
      <c r="V591" s="17">
        <v>106892</v>
      </c>
      <c r="W591" s="17">
        <v>0</v>
      </c>
      <c r="X591" s="17">
        <v>1472272</v>
      </c>
      <c r="Y591" s="17">
        <v>0</v>
      </c>
      <c r="Z591" s="17">
        <v>0</v>
      </c>
      <c r="AA591" s="17">
        <v>84778605</v>
      </c>
    </row>
    <row r="592" spans="1:27" x14ac:dyDescent="0.3">
      <c r="A592" s="15" t="s">
        <v>1177</v>
      </c>
      <c r="B592" s="14" t="s">
        <v>1178</v>
      </c>
      <c r="C592" s="14">
        <v>1</v>
      </c>
      <c r="D592" s="14">
        <v>0</v>
      </c>
      <c r="E592" s="17">
        <v>10698265</v>
      </c>
      <c r="F592" s="17">
        <v>0</v>
      </c>
      <c r="G592" s="17">
        <v>202082</v>
      </c>
      <c r="H592" s="17">
        <v>8888</v>
      </c>
      <c r="I592" s="17">
        <v>1447490</v>
      </c>
      <c r="J592" s="17">
        <v>1415802</v>
      </c>
      <c r="K592" s="17">
        <v>0</v>
      </c>
      <c r="L592" s="17">
        <v>0</v>
      </c>
      <c r="M592" s="17">
        <v>0</v>
      </c>
      <c r="N592" s="17">
        <v>0</v>
      </c>
      <c r="O592" s="17">
        <v>0</v>
      </c>
      <c r="P592" s="17">
        <v>1321231</v>
      </c>
      <c r="Q592" s="17">
        <v>280430</v>
      </c>
      <c r="R592" s="17">
        <v>348574</v>
      </c>
      <c r="S592" s="17">
        <v>24178</v>
      </c>
      <c r="T592" s="17">
        <v>10088</v>
      </c>
      <c r="U592" s="17">
        <v>97977</v>
      </c>
      <c r="V592" s="17">
        <v>24216</v>
      </c>
      <c r="W592" s="17">
        <v>0</v>
      </c>
      <c r="X592" s="17">
        <v>221160</v>
      </c>
      <c r="Y592" s="17">
        <v>0</v>
      </c>
      <c r="Z592" s="17">
        <v>0</v>
      </c>
      <c r="AA592" s="17">
        <v>16100381</v>
      </c>
    </row>
    <row r="593" spans="1:27" x14ac:dyDescent="0.3">
      <c r="A593" s="15" t="s">
        <v>1179</v>
      </c>
      <c r="B593" s="14" t="s">
        <v>1180</v>
      </c>
      <c r="C593" s="14">
        <v>0</v>
      </c>
      <c r="D593" s="14">
        <v>0</v>
      </c>
      <c r="E593" s="17">
        <v>17106478</v>
      </c>
      <c r="F593" s="17">
        <v>0</v>
      </c>
      <c r="G593" s="17">
        <v>1564377</v>
      </c>
      <c r="H593" s="17">
        <v>0</v>
      </c>
      <c r="I593" s="17">
        <v>2023739</v>
      </c>
      <c r="J593" s="17">
        <v>1440476</v>
      </c>
      <c r="K593" s="17">
        <v>0</v>
      </c>
      <c r="L593" s="17">
        <v>0</v>
      </c>
      <c r="M593" s="17">
        <v>0</v>
      </c>
      <c r="N593" s="17">
        <v>0</v>
      </c>
      <c r="O593" s="17">
        <v>0</v>
      </c>
      <c r="P593" s="17">
        <v>1766134</v>
      </c>
      <c r="Q593" s="17">
        <v>144600</v>
      </c>
      <c r="R593" s="17">
        <v>126015</v>
      </c>
      <c r="S593" s="17">
        <v>27758</v>
      </c>
      <c r="T593" s="17">
        <v>11581</v>
      </c>
      <c r="U593" s="17">
        <v>107704</v>
      </c>
      <c r="V593" s="17">
        <v>17130</v>
      </c>
      <c r="W593" s="17">
        <v>0</v>
      </c>
      <c r="X593" s="17">
        <v>636296</v>
      </c>
      <c r="Y593" s="17">
        <v>0</v>
      </c>
      <c r="Z593" s="17">
        <v>0</v>
      </c>
      <c r="AA593" s="17">
        <v>24972288</v>
      </c>
    </row>
    <row r="594" spans="1:27" x14ac:dyDescent="0.3">
      <c r="A594" s="15" t="s">
        <v>1181</v>
      </c>
      <c r="B594" s="14" t="s">
        <v>1182</v>
      </c>
      <c r="C594" s="14">
        <v>1</v>
      </c>
      <c r="D594" s="14">
        <v>0</v>
      </c>
      <c r="E594" s="17">
        <v>12852507</v>
      </c>
      <c r="F594" s="17">
        <v>0</v>
      </c>
      <c r="G594" s="17">
        <v>457991</v>
      </c>
      <c r="H594" s="17">
        <v>0</v>
      </c>
      <c r="I594" s="17">
        <v>2644427</v>
      </c>
      <c r="J594" s="17">
        <v>2389651</v>
      </c>
      <c r="K594" s="17">
        <v>0</v>
      </c>
      <c r="L594" s="17">
        <v>0</v>
      </c>
      <c r="M594" s="17">
        <v>0</v>
      </c>
      <c r="N594" s="17">
        <v>0</v>
      </c>
      <c r="O594" s="17">
        <v>0</v>
      </c>
      <c r="P594" s="17">
        <v>1879218</v>
      </c>
      <c r="Q594" s="17">
        <v>418896</v>
      </c>
      <c r="R594" s="17">
        <v>656251</v>
      </c>
      <c r="S594" s="17">
        <v>30844</v>
      </c>
      <c r="T594" s="17">
        <v>12869</v>
      </c>
      <c r="U594" s="17">
        <v>119995</v>
      </c>
      <c r="V594" s="17">
        <v>33035</v>
      </c>
      <c r="W594" s="17">
        <v>0</v>
      </c>
      <c r="X594" s="17">
        <v>270060</v>
      </c>
      <c r="Y594" s="17">
        <v>0</v>
      </c>
      <c r="Z594" s="17">
        <v>0</v>
      </c>
      <c r="AA594" s="17">
        <v>21765744</v>
      </c>
    </row>
    <row r="595" spans="1:27" x14ac:dyDescent="0.3">
      <c r="A595" s="15" t="s">
        <v>1183</v>
      </c>
      <c r="B595" s="14" t="s">
        <v>1184</v>
      </c>
      <c r="C595" s="14">
        <v>1</v>
      </c>
      <c r="D595" s="14">
        <v>0</v>
      </c>
      <c r="E595" s="17">
        <v>10712624</v>
      </c>
      <c r="F595" s="17">
        <v>0</v>
      </c>
      <c r="G595" s="17">
        <v>237136</v>
      </c>
      <c r="H595" s="17">
        <v>78001</v>
      </c>
      <c r="I595" s="17">
        <v>3311764</v>
      </c>
      <c r="J595" s="17">
        <v>1309053</v>
      </c>
      <c r="K595" s="17">
        <v>0</v>
      </c>
      <c r="L595" s="17">
        <v>0</v>
      </c>
      <c r="M595" s="17">
        <v>0</v>
      </c>
      <c r="N595" s="17">
        <v>0</v>
      </c>
      <c r="O595" s="17">
        <v>0</v>
      </c>
      <c r="P595" s="17">
        <v>1517888</v>
      </c>
      <c r="Q595" s="17">
        <v>375025</v>
      </c>
      <c r="R595" s="17">
        <v>523106</v>
      </c>
      <c r="S595" s="17">
        <v>28357</v>
      </c>
      <c r="T595" s="17">
        <v>11831</v>
      </c>
      <c r="U595" s="17">
        <v>112889</v>
      </c>
      <c r="V595" s="17">
        <v>22355</v>
      </c>
      <c r="W595" s="17">
        <v>0</v>
      </c>
      <c r="X595" s="17">
        <v>232200</v>
      </c>
      <c r="Y595" s="17">
        <v>13708</v>
      </c>
      <c r="Z595" s="17">
        <v>0</v>
      </c>
      <c r="AA595" s="17">
        <v>18485937</v>
      </c>
    </row>
    <row r="596" spans="1:27" x14ac:dyDescent="0.3">
      <c r="A596" s="15" t="s">
        <v>1185</v>
      </c>
      <c r="B596" s="14" t="s">
        <v>1186</v>
      </c>
      <c r="C596" s="14">
        <v>1</v>
      </c>
      <c r="D596" s="14">
        <v>0</v>
      </c>
      <c r="E596" s="17">
        <v>7590116</v>
      </c>
      <c r="F596" s="17">
        <v>0</v>
      </c>
      <c r="G596" s="17">
        <v>715413</v>
      </c>
      <c r="H596" s="17">
        <v>6504</v>
      </c>
      <c r="I596" s="17">
        <v>477922</v>
      </c>
      <c r="J596" s="17">
        <v>542694</v>
      </c>
      <c r="K596" s="17">
        <v>0</v>
      </c>
      <c r="L596" s="17">
        <v>0</v>
      </c>
      <c r="M596" s="17">
        <v>0</v>
      </c>
      <c r="N596" s="17">
        <v>0</v>
      </c>
      <c r="O596" s="17">
        <v>0</v>
      </c>
      <c r="P596" s="17">
        <v>620332</v>
      </c>
      <c r="Q596" s="17">
        <v>92235</v>
      </c>
      <c r="R596" s="17">
        <v>106721</v>
      </c>
      <c r="S596" s="17">
        <v>17916</v>
      </c>
      <c r="T596" s="17">
        <v>7475</v>
      </c>
      <c r="U596" s="17">
        <v>77240</v>
      </c>
      <c r="V596" s="17">
        <v>0</v>
      </c>
      <c r="W596" s="17">
        <v>0</v>
      </c>
      <c r="X596" s="17">
        <v>258032</v>
      </c>
      <c r="Y596" s="17">
        <v>0</v>
      </c>
      <c r="Z596" s="17">
        <v>0</v>
      </c>
      <c r="AA596" s="17">
        <v>10512600</v>
      </c>
    </row>
    <row r="597" spans="1:27" x14ac:dyDescent="0.3">
      <c r="A597" s="15" t="s">
        <v>1187</v>
      </c>
      <c r="B597" s="14" t="s">
        <v>1188</v>
      </c>
      <c r="C597" s="14">
        <v>1</v>
      </c>
      <c r="D597" s="14">
        <v>0</v>
      </c>
      <c r="E597" s="17">
        <v>16488470</v>
      </c>
      <c r="F597" s="17">
        <v>0</v>
      </c>
      <c r="G597" s="17">
        <v>342714</v>
      </c>
      <c r="H597" s="17">
        <v>3465</v>
      </c>
      <c r="I597" s="17">
        <v>2660689</v>
      </c>
      <c r="J597" s="17">
        <v>228229</v>
      </c>
      <c r="K597" s="17">
        <v>0</v>
      </c>
      <c r="L597" s="17">
        <v>0</v>
      </c>
      <c r="M597" s="17">
        <v>0</v>
      </c>
      <c r="N597" s="17">
        <v>0</v>
      </c>
      <c r="O597" s="17">
        <v>0</v>
      </c>
      <c r="P597" s="17">
        <v>1655310</v>
      </c>
      <c r="Q597" s="17">
        <v>237762</v>
      </c>
      <c r="R597" s="17">
        <v>912469</v>
      </c>
      <c r="S597" s="17">
        <v>38184</v>
      </c>
      <c r="T597" s="17">
        <v>15931</v>
      </c>
      <c r="U597" s="17">
        <v>141023</v>
      </c>
      <c r="V597" s="17">
        <v>34790</v>
      </c>
      <c r="W597" s="17">
        <v>0</v>
      </c>
      <c r="X597" s="17">
        <v>448382</v>
      </c>
      <c r="Y597" s="17">
        <v>617</v>
      </c>
      <c r="Z597" s="17">
        <v>0</v>
      </c>
      <c r="AA597" s="17">
        <v>23208035</v>
      </c>
    </row>
    <row r="598" spans="1:27" x14ac:dyDescent="0.3">
      <c r="A598" s="15" t="s">
        <v>1189</v>
      </c>
      <c r="B598" s="14" t="s">
        <v>1190</v>
      </c>
      <c r="C598" s="14">
        <v>1</v>
      </c>
      <c r="D598" s="14">
        <v>0</v>
      </c>
      <c r="E598" s="17">
        <v>22448134</v>
      </c>
      <c r="F598" s="17">
        <v>0</v>
      </c>
      <c r="G598" s="17">
        <v>379007</v>
      </c>
      <c r="H598" s="17">
        <v>0</v>
      </c>
      <c r="I598" s="17">
        <v>3816274</v>
      </c>
      <c r="J598" s="17">
        <v>1828156</v>
      </c>
      <c r="K598" s="17">
        <v>0</v>
      </c>
      <c r="L598" s="17">
        <v>0</v>
      </c>
      <c r="M598" s="17">
        <v>0</v>
      </c>
      <c r="N598" s="17">
        <v>0</v>
      </c>
      <c r="O598" s="17">
        <v>0</v>
      </c>
      <c r="P598" s="17">
        <v>2208738</v>
      </c>
      <c r="Q598" s="17">
        <v>949682</v>
      </c>
      <c r="R598" s="17">
        <v>284999</v>
      </c>
      <c r="S598" s="17">
        <v>41450</v>
      </c>
      <c r="T598" s="17">
        <v>17294</v>
      </c>
      <c r="U598" s="17">
        <v>167411</v>
      </c>
      <c r="V598" s="17">
        <v>47609</v>
      </c>
      <c r="W598" s="17">
        <v>0</v>
      </c>
      <c r="X598" s="17">
        <v>302535</v>
      </c>
      <c r="Y598" s="17">
        <v>0</v>
      </c>
      <c r="Z598" s="17">
        <v>0</v>
      </c>
      <c r="AA598" s="17">
        <v>32491289</v>
      </c>
    </row>
    <row r="599" spans="1:27" x14ac:dyDescent="0.3">
      <c r="A599" s="15" t="s">
        <v>1191</v>
      </c>
      <c r="B599" s="14" t="s">
        <v>1192</v>
      </c>
      <c r="C599" s="14">
        <v>1</v>
      </c>
      <c r="D599" s="14">
        <v>0</v>
      </c>
      <c r="E599" s="17">
        <v>18787810</v>
      </c>
      <c r="F599" s="17">
        <v>0</v>
      </c>
      <c r="G599" s="17">
        <v>563471</v>
      </c>
      <c r="H599" s="17">
        <v>0</v>
      </c>
      <c r="I599" s="17">
        <v>2955619</v>
      </c>
      <c r="J599" s="17">
        <v>995850</v>
      </c>
      <c r="K599" s="17">
        <v>0</v>
      </c>
      <c r="L599" s="17">
        <v>0</v>
      </c>
      <c r="M599" s="17">
        <v>0</v>
      </c>
      <c r="N599" s="17">
        <v>0</v>
      </c>
      <c r="O599" s="17">
        <v>0</v>
      </c>
      <c r="P599" s="17">
        <v>1358446</v>
      </c>
      <c r="Q599" s="17">
        <v>456329</v>
      </c>
      <c r="R599" s="17">
        <v>649108</v>
      </c>
      <c r="S599" s="17">
        <v>23489</v>
      </c>
      <c r="T599" s="17">
        <v>9800</v>
      </c>
      <c r="U599" s="17">
        <v>94132</v>
      </c>
      <c r="V599" s="17">
        <v>23374</v>
      </c>
      <c r="W599" s="17">
        <v>0</v>
      </c>
      <c r="X599" s="17">
        <v>186967</v>
      </c>
      <c r="Y599" s="17">
        <v>0</v>
      </c>
      <c r="Z599" s="17">
        <v>0</v>
      </c>
      <c r="AA599" s="17">
        <v>26104395</v>
      </c>
    </row>
    <row r="600" spans="1:27" x14ac:dyDescent="0.3">
      <c r="A600" s="15" t="s">
        <v>1193</v>
      </c>
      <c r="B600" s="14" t="s">
        <v>1194</v>
      </c>
      <c r="C600" s="14">
        <v>1</v>
      </c>
      <c r="D600" s="14">
        <v>0</v>
      </c>
      <c r="E600" s="17">
        <v>516698</v>
      </c>
      <c r="F600" s="17">
        <v>0</v>
      </c>
      <c r="G600" s="17">
        <v>179940</v>
      </c>
      <c r="H600" s="17">
        <v>0</v>
      </c>
      <c r="I600" s="17">
        <v>40538</v>
      </c>
      <c r="J600" s="17">
        <v>13614</v>
      </c>
      <c r="K600" s="17">
        <v>0</v>
      </c>
      <c r="L600" s="17">
        <v>0</v>
      </c>
      <c r="M600" s="17">
        <v>0</v>
      </c>
      <c r="N600" s="17">
        <v>0</v>
      </c>
      <c r="O600" s="17">
        <v>0</v>
      </c>
      <c r="P600" s="17">
        <v>120929</v>
      </c>
      <c r="Q600" s="17">
        <v>0</v>
      </c>
      <c r="R600" s="17">
        <v>0</v>
      </c>
      <c r="S600" s="17">
        <v>2636</v>
      </c>
      <c r="T600" s="17">
        <v>1100</v>
      </c>
      <c r="U600" s="17">
        <v>7573</v>
      </c>
      <c r="V600" s="17">
        <v>0</v>
      </c>
      <c r="W600" s="17">
        <v>0</v>
      </c>
      <c r="X600" s="17">
        <v>27000</v>
      </c>
      <c r="Y600" s="17">
        <v>0</v>
      </c>
      <c r="Z600" s="17">
        <v>0</v>
      </c>
      <c r="AA600" s="17">
        <v>910028</v>
      </c>
    </row>
    <row r="601" spans="1:27" x14ac:dyDescent="0.3">
      <c r="A601" s="15" t="s">
        <v>1195</v>
      </c>
      <c r="B601" s="14" t="s">
        <v>1196</v>
      </c>
      <c r="C601" s="14">
        <v>0</v>
      </c>
      <c r="D601" s="14">
        <v>0</v>
      </c>
      <c r="E601" s="17">
        <v>2836003</v>
      </c>
      <c r="F601" s="17">
        <v>0</v>
      </c>
      <c r="G601" s="17">
        <v>251952</v>
      </c>
      <c r="H601" s="17">
        <v>0</v>
      </c>
      <c r="I601" s="17">
        <v>141669</v>
      </c>
      <c r="J601" s="17">
        <v>755092</v>
      </c>
      <c r="K601" s="17">
        <v>555</v>
      </c>
      <c r="L601" s="17">
        <v>0</v>
      </c>
      <c r="M601" s="17">
        <v>0</v>
      </c>
      <c r="N601" s="17">
        <v>0</v>
      </c>
      <c r="O601" s="17">
        <v>0</v>
      </c>
      <c r="P601" s="17">
        <v>180819</v>
      </c>
      <c r="Q601" s="17">
        <v>176</v>
      </c>
      <c r="R601" s="17">
        <v>65353</v>
      </c>
      <c r="S601" s="17">
        <v>7041</v>
      </c>
      <c r="T601" s="17">
        <v>2938</v>
      </c>
      <c r="U601" s="17">
        <v>27319</v>
      </c>
      <c r="V601" s="17">
        <v>0</v>
      </c>
      <c r="W601" s="17">
        <v>0</v>
      </c>
      <c r="X601" s="17">
        <v>22275</v>
      </c>
      <c r="Y601" s="17">
        <v>0</v>
      </c>
      <c r="Z601" s="17">
        <v>0</v>
      </c>
      <c r="AA601" s="17">
        <v>4291192</v>
      </c>
    </row>
    <row r="602" spans="1:27" x14ac:dyDescent="0.3">
      <c r="A602" s="15" t="s">
        <v>1197</v>
      </c>
      <c r="B602" s="14" t="s">
        <v>1198</v>
      </c>
      <c r="C602" s="14">
        <v>1</v>
      </c>
      <c r="D602" s="14">
        <v>0</v>
      </c>
      <c r="E602" s="17">
        <v>15686957</v>
      </c>
      <c r="F602" s="17">
        <v>0</v>
      </c>
      <c r="G602" s="17">
        <v>250952</v>
      </c>
      <c r="H602" s="17">
        <v>0</v>
      </c>
      <c r="I602" s="17">
        <v>1134242</v>
      </c>
      <c r="J602" s="17">
        <v>3385031</v>
      </c>
      <c r="K602" s="17">
        <v>0</v>
      </c>
      <c r="L602" s="17">
        <v>0</v>
      </c>
      <c r="M602" s="17">
        <v>0</v>
      </c>
      <c r="N602" s="17">
        <v>0</v>
      </c>
      <c r="O602" s="17">
        <v>0</v>
      </c>
      <c r="P602" s="17">
        <v>1629545</v>
      </c>
      <c r="Q602" s="17">
        <v>496564</v>
      </c>
      <c r="R602" s="17">
        <v>459704</v>
      </c>
      <c r="S602" s="17">
        <v>32582</v>
      </c>
      <c r="T602" s="17">
        <v>13594</v>
      </c>
      <c r="U602" s="17">
        <v>115976</v>
      </c>
      <c r="V602" s="17">
        <v>36687</v>
      </c>
      <c r="W602" s="17">
        <v>0</v>
      </c>
      <c r="X602" s="17">
        <v>358477</v>
      </c>
      <c r="Y602" s="17">
        <v>20717</v>
      </c>
      <c r="Z602" s="17">
        <v>0</v>
      </c>
      <c r="AA602" s="17">
        <v>23621028</v>
      </c>
    </row>
    <row r="603" spans="1:27" x14ac:dyDescent="0.3">
      <c r="A603" s="15" t="s">
        <v>1199</v>
      </c>
      <c r="B603" s="14" t="s">
        <v>1200</v>
      </c>
      <c r="C603" s="14">
        <v>1</v>
      </c>
      <c r="D603" s="14">
        <v>0</v>
      </c>
      <c r="E603" s="17">
        <v>2745887</v>
      </c>
      <c r="F603" s="17">
        <v>0</v>
      </c>
      <c r="G603" s="17">
        <v>265147</v>
      </c>
      <c r="H603" s="17">
        <v>0</v>
      </c>
      <c r="I603" s="17">
        <v>281188</v>
      </c>
      <c r="J603" s="17">
        <v>385606</v>
      </c>
      <c r="K603" s="17">
        <v>0</v>
      </c>
      <c r="L603" s="17">
        <v>0</v>
      </c>
      <c r="M603" s="17">
        <v>0</v>
      </c>
      <c r="N603" s="17">
        <v>0</v>
      </c>
      <c r="O603" s="17">
        <v>0</v>
      </c>
      <c r="P603" s="17">
        <v>168516</v>
      </c>
      <c r="Q603" s="17">
        <v>6107</v>
      </c>
      <c r="R603" s="17">
        <v>23563</v>
      </c>
      <c r="S603" s="17">
        <v>4239</v>
      </c>
      <c r="T603" s="17">
        <v>1769</v>
      </c>
      <c r="U603" s="17">
        <v>16543</v>
      </c>
      <c r="V603" s="17">
        <v>1103</v>
      </c>
      <c r="W603" s="17">
        <v>0</v>
      </c>
      <c r="X603" s="17">
        <v>0</v>
      </c>
      <c r="Y603" s="17">
        <v>0</v>
      </c>
      <c r="Z603" s="17">
        <v>0</v>
      </c>
      <c r="AA603" s="17">
        <v>3899668</v>
      </c>
    </row>
    <row r="604" spans="1:27" x14ac:dyDescent="0.3">
      <c r="A604" s="15" t="s">
        <v>1201</v>
      </c>
      <c r="B604" s="14" t="s">
        <v>1202</v>
      </c>
      <c r="C604" s="14">
        <v>1</v>
      </c>
      <c r="D604" s="14">
        <v>0</v>
      </c>
      <c r="E604" s="17">
        <v>1651961</v>
      </c>
      <c r="F604" s="17">
        <v>0</v>
      </c>
      <c r="G604" s="17">
        <v>110011</v>
      </c>
      <c r="H604" s="17">
        <v>0</v>
      </c>
      <c r="I604" s="17">
        <v>58702</v>
      </c>
      <c r="J604" s="17">
        <v>58473</v>
      </c>
      <c r="K604" s="17">
        <v>0</v>
      </c>
      <c r="L604" s="17">
        <v>0</v>
      </c>
      <c r="M604" s="17">
        <v>0</v>
      </c>
      <c r="N604" s="17">
        <v>0</v>
      </c>
      <c r="O604" s="17">
        <v>0</v>
      </c>
      <c r="P604" s="17">
        <v>448115</v>
      </c>
      <c r="Q604" s="17">
        <v>0</v>
      </c>
      <c r="R604" s="17">
        <v>19242</v>
      </c>
      <c r="S604" s="17">
        <v>9902</v>
      </c>
      <c r="T604" s="17">
        <v>4131</v>
      </c>
      <c r="U604" s="17">
        <v>38620</v>
      </c>
      <c r="V604" s="17">
        <v>0</v>
      </c>
      <c r="W604" s="17">
        <v>0</v>
      </c>
      <c r="X604" s="17">
        <v>0</v>
      </c>
      <c r="Y604" s="17">
        <v>0</v>
      </c>
      <c r="Z604" s="17">
        <v>0</v>
      </c>
      <c r="AA604" s="17">
        <v>2399157</v>
      </c>
    </row>
    <row r="605" spans="1:27" x14ac:dyDescent="0.3">
      <c r="A605" s="15" t="s">
        <v>1203</v>
      </c>
      <c r="B605" s="14" t="s">
        <v>1204</v>
      </c>
      <c r="C605" s="14">
        <v>1</v>
      </c>
      <c r="D605" s="14">
        <v>0</v>
      </c>
      <c r="E605" s="17">
        <v>6758548</v>
      </c>
      <c r="F605" s="17">
        <v>0</v>
      </c>
      <c r="G605" s="17">
        <v>97741</v>
      </c>
      <c r="H605" s="17">
        <v>0</v>
      </c>
      <c r="I605" s="17">
        <v>796797</v>
      </c>
      <c r="J605" s="17">
        <v>673201</v>
      </c>
      <c r="K605" s="17">
        <v>0</v>
      </c>
      <c r="L605" s="17">
        <v>0</v>
      </c>
      <c r="M605" s="17">
        <v>0</v>
      </c>
      <c r="N605" s="17">
        <v>0</v>
      </c>
      <c r="O605" s="17">
        <v>0</v>
      </c>
      <c r="P605" s="17">
        <v>369750</v>
      </c>
      <c r="Q605" s="17">
        <v>27349</v>
      </c>
      <c r="R605" s="17">
        <v>125293</v>
      </c>
      <c r="S605" s="17">
        <v>9827</v>
      </c>
      <c r="T605" s="17">
        <v>4100</v>
      </c>
      <c r="U605" s="17">
        <v>40600</v>
      </c>
      <c r="V605" s="17">
        <v>2873</v>
      </c>
      <c r="W605" s="17">
        <v>0</v>
      </c>
      <c r="X605" s="17">
        <v>37800</v>
      </c>
      <c r="Y605" s="17">
        <v>0</v>
      </c>
      <c r="Z605" s="17">
        <v>0</v>
      </c>
      <c r="AA605" s="17">
        <v>8943879</v>
      </c>
    </row>
    <row r="606" spans="1:27" x14ac:dyDescent="0.3">
      <c r="A606" s="15" t="s">
        <v>1205</v>
      </c>
      <c r="B606" s="14" t="s">
        <v>1206</v>
      </c>
      <c r="C606" s="14">
        <v>1</v>
      </c>
      <c r="D606" s="14">
        <v>0</v>
      </c>
      <c r="E606" s="17">
        <v>18258366</v>
      </c>
      <c r="F606" s="17">
        <v>0</v>
      </c>
      <c r="G606" s="17">
        <v>405813</v>
      </c>
      <c r="H606" s="17">
        <v>57930</v>
      </c>
      <c r="I606" s="17">
        <v>2174005</v>
      </c>
      <c r="J606" s="17">
        <v>4341128</v>
      </c>
      <c r="K606" s="17">
        <v>0</v>
      </c>
      <c r="L606" s="17">
        <v>0</v>
      </c>
      <c r="M606" s="17">
        <v>0</v>
      </c>
      <c r="N606" s="17">
        <v>0</v>
      </c>
      <c r="O606" s="17">
        <v>0</v>
      </c>
      <c r="P606" s="17">
        <v>1704245</v>
      </c>
      <c r="Q606" s="17">
        <v>281986</v>
      </c>
      <c r="R606" s="17">
        <v>541139</v>
      </c>
      <c r="S606" s="17">
        <v>46648</v>
      </c>
      <c r="T606" s="17">
        <v>19463</v>
      </c>
      <c r="U606" s="17">
        <v>185643</v>
      </c>
      <c r="V606" s="17">
        <v>48757</v>
      </c>
      <c r="W606" s="17">
        <v>0</v>
      </c>
      <c r="X606" s="17">
        <v>339360</v>
      </c>
      <c r="Y606" s="17">
        <v>0</v>
      </c>
      <c r="Z606" s="17">
        <v>0</v>
      </c>
      <c r="AA606" s="17">
        <v>28404483</v>
      </c>
    </row>
    <row r="607" spans="1:27" x14ac:dyDescent="0.3">
      <c r="A607" s="15" t="s">
        <v>1207</v>
      </c>
      <c r="B607" s="14" t="s">
        <v>1208</v>
      </c>
      <c r="C607" s="14">
        <v>1</v>
      </c>
      <c r="D607" s="14">
        <v>0</v>
      </c>
      <c r="E607" s="17">
        <v>1510679</v>
      </c>
      <c r="F607" s="17">
        <v>0</v>
      </c>
      <c r="G607" s="17">
        <v>70000</v>
      </c>
      <c r="H607" s="17">
        <v>0</v>
      </c>
      <c r="I607" s="17">
        <v>41663</v>
      </c>
      <c r="J607" s="17">
        <v>63117</v>
      </c>
      <c r="K607" s="17">
        <v>0</v>
      </c>
      <c r="L607" s="17">
        <v>0</v>
      </c>
      <c r="M607" s="17">
        <v>0</v>
      </c>
      <c r="N607" s="17">
        <v>0</v>
      </c>
      <c r="O607" s="17">
        <v>0</v>
      </c>
      <c r="P607" s="17">
        <v>148307</v>
      </c>
      <c r="Q607" s="17">
        <v>35907</v>
      </c>
      <c r="R607" s="17">
        <v>71176</v>
      </c>
      <c r="S607" s="17">
        <v>2487</v>
      </c>
      <c r="T607" s="17">
        <v>1038</v>
      </c>
      <c r="U607" s="17">
        <v>16310</v>
      </c>
      <c r="V607" s="17">
        <v>2410</v>
      </c>
      <c r="W607" s="17">
        <v>0</v>
      </c>
      <c r="X607" s="17">
        <v>0</v>
      </c>
      <c r="Y607" s="17">
        <v>0</v>
      </c>
      <c r="Z607" s="17">
        <v>0</v>
      </c>
      <c r="AA607" s="17">
        <v>1963094</v>
      </c>
    </row>
    <row r="608" spans="1:27" x14ac:dyDescent="0.3">
      <c r="A608" s="15" t="s">
        <v>1209</v>
      </c>
      <c r="B608" s="14" t="s">
        <v>1210</v>
      </c>
      <c r="C608" s="14">
        <v>1</v>
      </c>
      <c r="D608" s="14">
        <v>0</v>
      </c>
      <c r="E608" s="17">
        <v>9610263</v>
      </c>
      <c r="F608" s="17">
        <v>0</v>
      </c>
      <c r="G608" s="17">
        <v>462680</v>
      </c>
      <c r="H608" s="17">
        <v>8106</v>
      </c>
      <c r="I608" s="17">
        <v>672779</v>
      </c>
      <c r="J608" s="17">
        <v>1331055</v>
      </c>
      <c r="K608" s="17">
        <v>0</v>
      </c>
      <c r="L608" s="17">
        <v>0</v>
      </c>
      <c r="M608" s="17">
        <v>0</v>
      </c>
      <c r="N608" s="17">
        <v>0</v>
      </c>
      <c r="O608" s="17">
        <v>0</v>
      </c>
      <c r="P608" s="17">
        <v>574957</v>
      </c>
      <c r="Q608" s="17">
        <v>146236</v>
      </c>
      <c r="R608" s="17">
        <v>149934</v>
      </c>
      <c r="S608" s="17">
        <v>9767</v>
      </c>
      <c r="T608" s="17">
        <v>4075</v>
      </c>
      <c r="U608" s="17">
        <v>38387</v>
      </c>
      <c r="V608" s="17">
        <v>8694</v>
      </c>
      <c r="W608" s="17">
        <v>0</v>
      </c>
      <c r="X608" s="17">
        <v>61955</v>
      </c>
      <c r="Y608" s="17">
        <v>0</v>
      </c>
      <c r="Z608" s="17">
        <v>0</v>
      </c>
      <c r="AA608" s="17">
        <v>13078888</v>
      </c>
    </row>
    <row r="609" spans="1:27" x14ac:dyDescent="0.3">
      <c r="A609" s="15" t="s">
        <v>1211</v>
      </c>
      <c r="B609" s="14" t="s">
        <v>1212</v>
      </c>
      <c r="C609" s="14">
        <v>1</v>
      </c>
      <c r="D609" s="14">
        <v>0</v>
      </c>
      <c r="E609" s="17">
        <v>6008742</v>
      </c>
      <c r="F609" s="17">
        <v>0</v>
      </c>
      <c r="G609" s="17">
        <v>0</v>
      </c>
      <c r="H609" s="17">
        <v>0</v>
      </c>
      <c r="I609" s="17">
        <v>545943</v>
      </c>
      <c r="J609" s="17">
        <v>595059</v>
      </c>
      <c r="K609" s="17">
        <v>0</v>
      </c>
      <c r="L609" s="17">
        <v>0</v>
      </c>
      <c r="M609" s="17">
        <v>0</v>
      </c>
      <c r="N609" s="17">
        <v>0</v>
      </c>
      <c r="O609" s="17">
        <v>0</v>
      </c>
      <c r="P609" s="17">
        <v>581906</v>
      </c>
      <c r="Q609" s="17">
        <v>190026</v>
      </c>
      <c r="R609" s="17">
        <v>136305</v>
      </c>
      <c r="S609" s="17">
        <v>6906</v>
      </c>
      <c r="T609" s="17">
        <v>2881</v>
      </c>
      <c r="U609" s="17">
        <v>27086</v>
      </c>
      <c r="V609" s="17">
        <v>7374</v>
      </c>
      <c r="W609" s="17">
        <v>0</v>
      </c>
      <c r="X609" s="17">
        <v>152960</v>
      </c>
      <c r="Y609" s="17">
        <v>0</v>
      </c>
      <c r="Z609" s="17">
        <v>0</v>
      </c>
      <c r="AA609" s="17">
        <v>8255188</v>
      </c>
    </row>
    <row r="610" spans="1:27" x14ac:dyDescent="0.3">
      <c r="A610" s="15" t="s">
        <v>1213</v>
      </c>
      <c r="B610" s="14" t="s">
        <v>1214</v>
      </c>
      <c r="C610" s="14">
        <v>1</v>
      </c>
      <c r="D610" s="14">
        <v>0</v>
      </c>
      <c r="E610" s="17">
        <v>4505176</v>
      </c>
      <c r="F610" s="17">
        <v>0</v>
      </c>
      <c r="G610" s="17">
        <v>202115</v>
      </c>
      <c r="H610" s="17">
        <v>3999</v>
      </c>
      <c r="I610" s="17">
        <v>638448</v>
      </c>
      <c r="J610" s="17">
        <v>334828</v>
      </c>
      <c r="K610" s="17">
        <v>0</v>
      </c>
      <c r="L610" s="17">
        <v>0</v>
      </c>
      <c r="M610" s="17">
        <v>0</v>
      </c>
      <c r="N610" s="17">
        <v>0</v>
      </c>
      <c r="O610" s="17">
        <v>0</v>
      </c>
      <c r="P610" s="17">
        <v>493273</v>
      </c>
      <c r="Q610" s="17">
        <v>99596</v>
      </c>
      <c r="R610" s="17">
        <v>107583</v>
      </c>
      <c r="S610" s="17">
        <v>6546</v>
      </c>
      <c r="T610" s="17">
        <v>2731</v>
      </c>
      <c r="U610" s="17">
        <v>25455</v>
      </c>
      <c r="V610" s="17">
        <v>6028</v>
      </c>
      <c r="W610" s="17">
        <v>0</v>
      </c>
      <c r="X610" s="17">
        <v>59347</v>
      </c>
      <c r="Y610" s="17">
        <v>0</v>
      </c>
      <c r="Z610" s="17">
        <v>0</v>
      </c>
      <c r="AA610" s="17">
        <v>6485125</v>
      </c>
    </row>
    <row r="611" spans="1:27" x14ac:dyDescent="0.3">
      <c r="A611" s="15" t="s">
        <v>1215</v>
      </c>
      <c r="B611" s="14" t="s">
        <v>1216</v>
      </c>
      <c r="C611" s="14">
        <v>1</v>
      </c>
      <c r="D611" s="14">
        <v>1</v>
      </c>
      <c r="E611" s="17">
        <v>5430767</v>
      </c>
      <c r="F611" s="17">
        <v>0</v>
      </c>
      <c r="G611" s="17">
        <v>0</v>
      </c>
      <c r="H611" s="17">
        <v>4607</v>
      </c>
      <c r="I611" s="17">
        <v>171216</v>
      </c>
      <c r="J611" s="17">
        <v>880559</v>
      </c>
      <c r="K611" s="17">
        <v>0</v>
      </c>
      <c r="L611" s="17">
        <v>0</v>
      </c>
      <c r="M611" s="17">
        <v>0</v>
      </c>
      <c r="N611" s="17">
        <v>0</v>
      </c>
      <c r="O611" s="17">
        <v>0</v>
      </c>
      <c r="P611" s="17">
        <v>797580</v>
      </c>
      <c r="Q611" s="17">
        <v>301743</v>
      </c>
      <c r="R611" s="17">
        <v>0</v>
      </c>
      <c r="S611" s="17">
        <v>5782</v>
      </c>
      <c r="T611" s="17">
        <v>2413</v>
      </c>
      <c r="U611" s="17">
        <v>22193</v>
      </c>
      <c r="V611" s="17">
        <v>7641</v>
      </c>
      <c r="W611" s="17">
        <v>0</v>
      </c>
      <c r="X611" s="17">
        <v>103164</v>
      </c>
      <c r="Y611" s="17">
        <v>0</v>
      </c>
      <c r="Z611" s="17">
        <v>0</v>
      </c>
      <c r="AA611" s="17">
        <v>7727665</v>
      </c>
    </row>
    <row r="612" spans="1:27" x14ac:dyDescent="0.3">
      <c r="A612" s="15" t="s">
        <v>1217</v>
      </c>
      <c r="B612" s="14" t="s">
        <v>1218</v>
      </c>
      <c r="C612" s="14">
        <v>1</v>
      </c>
      <c r="D612" s="14">
        <v>0</v>
      </c>
      <c r="E612" s="17">
        <v>14202009</v>
      </c>
      <c r="F612" s="17">
        <v>0</v>
      </c>
      <c r="G612" s="17">
        <v>0</v>
      </c>
      <c r="H612" s="17">
        <v>11690</v>
      </c>
      <c r="I612" s="17">
        <v>1536133</v>
      </c>
      <c r="J612" s="17">
        <v>2090643</v>
      </c>
      <c r="K612" s="17">
        <v>0</v>
      </c>
      <c r="L612" s="17">
        <v>0</v>
      </c>
      <c r="M612" s="17">
        <v>0</v>
      </c>
      <c r="N612" s="17">
        <v>0</v>
      </c>
      <c r="O612" s="17">
        <v>0</v>
      </c>
      <c r="P612" s="17">
        <v>1062448</v>
      </c>
      <c r="Q612" s="17">
        <v>547678</v>
      </c>
      <c r="R612" s="17">
        <v>375762</v>
      </c>
      <c r="S612" s="17">
        <v>15714</v>
      </c>
      <c r="T612" s="17">
        <v>6556</v>
      </c>
      <c r="U612" s="17">
        <v>56153</v>
      </c>
      <c r="V612" s="17">
        <v>19623</v>
      </c>
      <c r="W612" s="17">
        <v>0</v>
      </c>
      <c r="X612" s="17">
        <v>126560</v>
      </c>
      <c r="Y612" s="17">
        <v>0</v>
      </c>
      <c r="Z612" s="17">
        <v>0</v>
      </c>
      <c r="AA612" s="17">
        <v>20050969</v>
      </c>
    </row>
    <row r="613" spans="1:27" x14ac:dyDescent="0.3">
      <c r="A613" s="15" t="s">
        <v>1219</v>
      </c>
      <c r="B613" s="14" t="s">
        <v>1220</v>
      </c>
      <c r="C613" s="14">
        <v>1</v>
      </c>
      <c r="D613" s="14">
        <v>0</v>
      </c>
      <c r="E613" s="17">
        <v>7805577</v>
      </c>
      <c r="F613" s="17">
        <v>0</v>
      </c>
      <c r="G613" s="17">
        <v>0</v>
      </c>
      <c r="H613" s="17">
        <v>5857</v>
      </c>
      <c r="I613" s="17">
        <v>791061</v>
      </c>
      <c r="J613" s="17">
        <v>989534</v>
      </c>
      <c r="K613" s="17">
        <v>0</v>
      </c>
      <c r="L613" s="17">
        <v>0</v>
      </c>
      <c r="M613" s="17">
        <v>0</v>
      </c>
      <c r="N613" s="17">
        <v>0</v>
      </c>
      <c r="O613" s="17">
        <v>0</v>
      </c>
      <c r="P613" s="17">
        <v>615590</v>
      </c>
      <c r="Q613" s="17">
        <v>160293</v>
      </c>
      <c r="R613" s="17">
        <v>207972</v>
      </c>
      <c r="S613" s="17">
        <v>13437</v>
      </c>
      <c r="T613" s="17">
        <v>5606</v>
      </c>
      <c r="U613" s="17">
        <v>52134</v>
      </c>
      <c r="V613" s="17">
        <v>14218</v>
      </c>
      <c r="W613" s="17">
        <v>0</v>
      </c>
      <c r="X613" s="17">
        <v>256060</v>
      </c>
      <c r="Y613" s="17">
        <v>0</v>
      </c>
      <c r="Z613" s="17">
        <v>0</v>
      </c>
      <c r="AA613" s="17">
        <v>10917339</v>
      </c>
    </row>
    <row r="614" spans="1:27" x14ac:dyDescent="0.3">
      <c r="A614" s="15" t="s">
        <v>1221</v>
      </c>
      <c r="B614" s="14" t="s">
        <v>1222</v>
      </c>
      <c r="C614" s="14">
        <v>1</v>
      </c>
      <c r="D614" s="14">
        <v>0</v>
      </c>
      <c r="E614" s="17">
        <v>5262682</v>
      </c>
      <c r="F614" s="17">
        <v>0</v>
      </c>
      <c r="G614" s="17">
        <v>138624</v>
      </c>
      <c r="H614" s="17">
        <v>7546</v>
      </c>
      <c r="I614" s="17">
        <v>891706</v>
      </c>
      <c r="J614" s="17">
        <v>1472229</v>
      </c>
      <c r="K614" s="17">
        <v>0</v>
      </c>
      <c r="L614" s="17">
        <v>0</v>
      </c>
      <c r="M614" s="17">
        <v>0</v>
      </c>
      <c r="N614" s="17">
        <v>0</v>
      </c>
      <c r="O614" s="17">
        <v>0</v>
      </c>
      <c r="P614" s="17">
        <v>677295</v>
      </c>
      <c r="Q614" s="17">
        <v>79063</v>
      </c>
      <c r="R614" s="17">
        <v>76024</v>
      </c>
      <c r="S614" s="17">
        <v>5573</v>
      </c>
      <c r="T614" s="17">
        <v>2325</v>
      </c>
      <c r="U614" s="17">
        <v>22252</v>
      </c>
      <c r="V614" s="17">
        <v>6697</v>
      </c>
      <c r="W614" s="17">
        <v>0</v>
      </c>
      <c r="X614" s="17">
        <v>73309</v>
      </c>
      <c r="Y614" s="17">
        <v>0</v>
      </c>
      <c r="Z614" s="17">
        <v>0</v>
      </c>
      <c r="AA614" s="17">
        <v>8715325</v>
      </c>
    </row>
    <row r="615" spans="1:27" x14ac:dyDescent="0.3">
      <c r="A615" s="15" t="s">
        <v>1223</v>
      </c>
      <c r="B615" s="14" t="s">
        <v>1224</v>
      </c>
      <c r="C615" s="14">
        <v>1</v>
      </c>
      <c r="D615" s="14">
        <v>0</v>
      </c>
      <c r="E615" s="17">
        <v>24993013</v>
      </c>
      <c r="F615" s="17">
        <v>0</v>
      </c>
      <c r="G615" s="17">
        <v>0</v>
      </c>
      <c r="H615" s="17">
        <v>0</v>
      </c>
      <c r="I615" s="17">
        <v>2448239</v>
      </c>
      <c r="J615" s="17">
        <v>3955562</v>
      </c>
      <c r="K615" s="17">
        <v>0</v>
      </c>
      <c r="L615" s="17">
        <v>0</v>
      </c>
      <c r="M615" s="17">
        <v>0</v>
      </c>
      <c r="N615" s="17">
        <v>0</v>
      </c>
      <c r="O615" s="17">
        <v>0</v>
      </c>
      <c r="P615" s="17">
        <v>1887445</v>
      </c>
      <c r="Q615" s="17">
        <v>524871</v>
      </c>
      <c r="R615" s="17">
        <v>638056</v>
      </c>
      <c r="S615" s="17">
        <v>34843</v>
      </c>
      <c r="T615" s="17">
        <v>14538</v>
      </c>
      <c r="U615" s="17">
        <v>134907</v>
      </c>
      <c r="V615" s="17">
        <v>43117</v>
      </c>
      <c r="W615" s="17">
        <v>0</v>
      </c>
      <c r="X615" s="17">
        <v>280301</v>
      </c>
      <c r="Y615" s="17">
        <v>0</v>
      </c>
      <c r="Z615" s="17">
        <v>0</v>
      </c>
      <c r="AA615" s="17">
        <v>34954892</v>
      </c>
    </row>
    <row r="616" spans="1:27" x14ac:dyDescent="0.3">
      <c r="A616" s="15" t="s">
        <v>1225</v>
      </c>
      <c r="B616" s="14" t="s">
        <v>1226</v>
      </c>
      <c r="C616" s="14">
        <v>1</v>
      </c>
      <c r="D616" s="14">
        <v>0</v>
      </c>
      <c r="E616" s="17">
        <v>307268</v>
      </c>
      <c r="F616" s="17">
        <v>0</v>
      </c>
      <c r="G616" s="17">
        <v>140955</v>
      </c>
      <c r="H616" s="17">
        <v>0</v>
      </c>
      <c r="I616" s="17">
        <v>10980</v>
      </c>
      <c r="J616" s="17">
        <v>0</v>
      </c>
      <c r="K616" s="17">
        <v>0</v>
      </c>
      <c r="L616" s="17">
        <v>0</v>
      </c>
      <c r="M616" s="17">
        <v>0</v>
      </c>
      <c r="N616" s="17">
        <v>0</v>
      </c>
      <c r="O616" s="17">
        <v>0</v>
      </c>
      <c r="P616" s="17">
        <v>64068</v>
      </c>
      <c r="Q616" s="17">
        <v>0</v>
      </c>
      <c r="R616" s="17">
        <v>0</v>
      </c>
      <c r="S616" s="17">
        <v>614</v>
      </c>
      <c r="T616" s="17">
        <v>256</v>
      </c>
      <c r="U616" s="17">
        <v>4019</v>
      </c>
      <c r="V616" s="17">
        <v>0</v>
      </c>
      <c r="W616" s="17">
        <v>0</v>
      </c>
      <c r="X616" s="17">
        <v>0</v>
      </c>
      <c r="Y616" s="17">
        <v>0</v>
      </c>
      <c r="Z616" s="17">
        <v>0</v>
      </c>
      <c r="AA616" s="17">
        <v>528160</v>
      </c>
    </row>
    <row r="617" spans="1:27" x14ac:dyDescent="0.3">
      <c r="A617" s="15" t="s">
        <v>1227</v>
      </c>
      <c r="B617" s="14" t="s">
        <v>1228</v>
      </c>
      <c r="C617" s="14">
        <v>1</v>
      </c>
      <c r="D617" s="14">
        <v>0</v>
      </c>
      <c r="E617" s="17">
        <v>5902424</v>
      </c>
      <c r="F617" s="17">
        <v>0</v>
      </c>
      <c r="G617" s="17">
        <v>127523</v>
      </c>
      <c r="H617" s="17">
        <v>4828</v>
      </c>
      <c r="I617" s="17">
        <v>825496</v>
      </c>
      <c r="J617" s="17">
        <v>207767</v>
      </c>
      <c r="K617" s="17">
        <v>0</v>
      </c>
      <c r="L617" s="17">
        <v>0</v>
      </c>
      <c r="M617" s="17">
        <v>0</v>
      </c>
      <c r="N617" s="17">
        <v>0</v>
      </c>
      <c r="O617" s="17">
        <v>0</v>
      </c>
      <c r="P617" s="17">
        <v>639005</v>
      </c>
      <c r="Q617" s="17">
        <v>76897</v>
      </c>
      <c r="R617" s="17">
        <v>36735</v>
      </c>
      <c r="S617" s="17">
        <v>8059</v>
      </c>
      <c r="T617" s="17">
        <v>3363</v>
      </c>
      <c r="U617" s="17">
        <v>31106</v>
      </c>
      <c r="V617" s="17">
        <v>8736</v>
      </c>
      <c r="W617" s="17">
        <v>0</v>
      </c>
      <c r="X617" s="17">
        <v>177140</v>
      </c>
      <c r="Y617" s="17">
        <v>0</v>
      </c>
      <c r="Z617" s="17">
        <v>0</v>
      </c>
      <c r="AA617" s="17">
        <v>8049079</v>
      </c>
    </row>
    <row r="618" spans="1:27" x14ac:dyDescent="0.3">
      <c r="A618" s="15" t="s">
        <v>1229</v>
      </c>
      <c r="B618" s="14" t="s">
        <v>1230</v>
      </c>
      <c r="C618" s="14">
        <v>1</v>
      </c>
      <c r="D618" s="14">
        <v>0</v>
      </c>
      <c r="E618" s="17">
        <v>8621568</v>
      </c>
      <c r="F618" s="17">
        <v>0</v>
      </c>
      <c r="G618" s="17">
        <v>0</v>
      </c>
      <c r="H618" s="17">
        <v>5021</v>
      </c>
      <c r="I618" s="17">
        <v>1154390</v>
      </c>
      <c r="J618" s="17">
        <v>2305668</v>
      </c>
      <c r="K618" s="17">
        <v>0</v>
      </c>
      <c r="L618" s="17">
        <v>0</v>
      </c>
      <c r="M618" s="17">
        <v>0</v>
      </c>
      <c r="N618" s="17">
        <v>0</v>
      </c>
      <c r="O618" s="17">
        <v>0</v>
      </c>
      <c r="P618" s="17">
        <v>769604</v>
      </c>
      <c r="Q618" s="17">
        <v>82109</v>
      </c>
      <c r="R618" s="17">
        <v>107409</v>
      </c>
      <c r="S618" s="17">
        <v>12359</v>
      </c>
      <c r="T618" s="17">
        <v>5156</v>
      </c>
      <c r="U618" s="17">
        <v>47940</v>
      </c>
      <c r="V618" s="17">
        <v>13456</v>
      </c>
      <c r="W618" s="17">
        <v>0</v>
      </c>
      <c r="X618" s="17">
        <v>61200</v>
      </c>
      <c r="Y618" s="17">
        <v>0</v>
      </c>
      <c r="Z618" s="17">
        <v>0</v>
      </c>
      <c r="AA618" s="17">
        <v>13185880</v>
      </c>
    </row>
    <row r="619" spans="1:27" x14ac:dyDescent="0.3">
      <c r="A619" s="15" t="s">
        <v>1231</v>
      </c>
      <c r="B619" s="14" t="s">
        <v>1232</v>
      </c>
      <c r="C619" s="14">
        <v>1</v>
      </c>
      <c r="D619" s="14">
        <v>0</v>
      </c>
      <c r="E619" s="17">
        <v>8381419</v>
      </c>
      <c r="F619" s="17">
        <v>0</v>
      </c>
      <c r="G619" s="17">
        <v>0</v>
      </c>
      <c r="H619" s="17">
        <v>0</v>
      </c>
      <c r="I619" s="17">
        <v>950272</v>
      </c>
      <c r="J619" s="17">
        <v>363149</v>
      </c>
      <c r="K619" s="17">
        <v>0</v>
      </c>
      <c r="L619" s="17">
        <v>0</v>
      </c>
      <c r="M619" s="17">
        <v>0</v>
      </c>
      <c r="N619" s="17">
        <v>0</v>
      </c>
      <c r="O619" s="17">
        <v>0</v>
      </c>
      <c r="P619" s="17">
        <v>601673</v>
      </c>
      <c r="Q619" s="17">
        <v>241487</v>
      </c>
      <c r="R619" s="17">
        <v>285831</v>
      </c>
      <c r="S619" s="17">
        <v>10636</v>
      </c>
      <c r="T619" s="17">
        <v>4438</v>
      </c>
      <c r="U619" s="17">
        <v>41824</v>
      </c>
      <c r="V619" s="17">
        <v>10429</v>
      </c>
      <c r="W619" s="17">
        <v>0</v>
      </c>
      <c r="X619" s="17">
        <v>263902</v>
      </c>
      <c r="Y619" s="17">
        <v>0</v>
      </c>
      <c r="Z619" s="17">
        <v>0</v>
      </c>
      <c r="AA619" s="17">
        <v>11155060</v>
      </c>
    </row>
    <row r="620" spans="1:27" x14ac:dyDescent="0.3">
      <c r="A620" s="15" t="s">
        <v>1233</v>
      </c>
      <c r="B620" s="14" t="s">
        <v>1234</v>
      </c>
      <c r="C620" s="14">
        <v>1</v>
      </c>
      <c r="D620" s="14">
        <v>0</v>
      </c>
      <c r="E620" s="17">
        <v>25081266</v>
      </c>
      <c r="F620" s="17">
        <v>0</v>
      </c>
      <c r="G620" s="17">
        <v>0</v>
      </c>
      <c r="H620" s="17">
        <v>0</v>
      </c>
      <c r="I620" s="17">
        <v>2099706</v>
      </c>
      <c r="J620" s="17">
        <v>4398572</v>
      </c>
      <c r="K620" s="17">
        <v>0</v>
      </c>
      <c r="L620" s="17">
        <v>0</v>
      </c>
      <c r="M620" s="17">
        <v>0</v>
      </c>
      <c r="N620" s="17">
        <v>0</v>
      </c>
      <c r="O620" s="17">
        <v>0</v>
      </c>
      <c r="P620" s="17">
        <v>5001837</v>
      </c>
      <c r="Q620" s="17">
        <v>1394969</v>
      </c>
      <c r="R620" s="17">
        <v>226010</v>
      </c>
      <c r="S620" s="17">
        <v>29151</v>
      </c>
      <c r="T620" s="17">
        <v>12163</v>
      </c>
      <c r="U620" s="17">
        <v>110792</v>
      </c>
      <c r="V620" s="17">
        <v>38993</v>
      </c>
      <c r="W620" s="17">
        <v>0</v>
      </c>
      <c r="X620" s="17">
        <v>305968</v>
      </c>
      <c r="Y620" s="17">
        <v>0</v>
      </c>
      <c r="Z620" s="17">
        <v>0</v>
      </c>
      <c r="AA620" s="17">
        <v>38699427</v>
      </c>
    </row>
    <row r="621" spans="1:27" x14ac:dyDescent="0.3">
      <c r="A621" s="15" t="s">
        <v>1235</v>
      </c>
      <c r="B621" s="14" t="s">
        <v>1236</v>
      </c>
      <c r="C621" s="14">
        <v>1</v>
      </c>
      <c r="D621" s="14">
        <v>0</v>
      </c>
      <c r="E621" s="17">
        <v>11759328</v>
      </c>
      <c r="F621" s="17">
        <v>0</v>
      </c>
      <c r="G621" s="17">
        <v>0</v>
      </c>
      <c r="H621" s="17">
        <v>21577</v>
      </c>
      <c r="I621" s="17">
        <v>1244801</v>
      </c>
      <c r="J621" s="17">
        <v>2314686</v>
      </c>
      <c r="K621" s="17">
        <v>0</v>
      </c>
      <c r="L621" s="17">
        <v>0</v>
      </c>
      <c r="M621" s="17">
        <v>0</v>
      </c>
      <c r="N621" s="17">
        <v>0</v>
      </c>
      <c r="O621" s="17">
        <v>0</v>
      </c>
      <c r="P621" s="17">
        <v>2267509</v>
      </c>
      <c r="Q621" s="17">
        <v>602495</v>
      </c>
      <c r="R621" s="17">
        <v>0</v>
      </c>
      <c r="S621" s="17">
        <v>11565</v>
      </c>
      <c r="T621" s="17">
        <v>4825</v>
      </c>
      <c r="U621" s="17">
        <v>49804</v>
      </c>
      <c r="V621" s="17">
        <v>15263</v>
      </c>
      <c r="W621" s="17">
        <v>0</v>
      </c>
      <c r="X621" s="17">
        <v>413887</v>
      </c>
      <c r="Y621" s="17">
        <v>0</v>
      </c>
      <c r="Z621" s="17">
        <v>0</v>
      </c>
      <c r="AA621" s="17">
        <v>18705740</v>
      </c>
    </row>
    <row r="622" spans="1:27" x14ac:dyDescent="0.3">
      <c r="A622" s="15" t="s">
        <v>1237</v>
      </c>
      <c r="B622" s="14" t="s">
        <v>1238</v>
      </c>
      <c r="C622" s="14">
        <v>1</v>
      </c>
      <c r="D622" s="14">
        <v>0</v>
      </c>
      <c r="E622" s="17">
        <v>12193510</v>
      </c>
      <c r="F622" s="17">
        <v>0</v>
      </c>
      <c r="G622" s="17">
        <v>0</v>
      </c>
      <c r="H622" s="17">
        <v>32</v>
      </c>
      <c r="I622" s="17">
        <v>1877865</v>
      </c>
      <c r="J622" s="17">
        <v>1689716</v>
      </c>
      <c r="K622" s="17">
        <v>0</v>
      </c>
      <c r="L622" s="17">
        <v>0</v>
      </c>
      <c r="M622" s="17">
        <v>0</v>
      </c>
      <c r="N622" s="17">
        <v>0</v>
      </c>
      <c r="O622" s="17">
        <v>0</v>
      </c>
      <c r="P622" s="17">
        <v>2222147</v>
      </c>
      <c r="Q622" s="17">
        <v>792003</v>
      </c>
      <c r="R622" s="17">
        <v>107402</v>
      </c>
      <c r="S622" s="17">
        <v>13063</v>
      </c>
      <c r="T622" s="17">
        <v>5450</v>
      </c>
      <c r="U622" s="17">
        <v>50911</v>
      </c>
      <c r="V622" s="17">
        <v>18042</v>
      </c>
      <c r="W622" s="17">
        <v>0</v>
      </c>
      <c r="X622" s="17">
        <v>746103</v>
      </c>
      <c r="Y622" s="17">
        <v>0</v>
      </c>
      <c r="Z622" s="17">
        <v>0</v>
      </c>
      <c r="AA622" s="17">
        <v>19716244</v>
      </c>
    </row>
    <row r="623" spans="1:27" x14ac:dyDescent="0.3">
      <c r="A623" s="15" t="s">
        <v>1239</v>
      </c>
      <c r="B623" s="14" t="s">
        <v>1240</v>
      </c>
      <c r="C623" s="14">
        <v>1</v>
      </c>
      <c r="D623" s="14">
        <v>0</v>
      </c>
      <c r="E623" s="17">
        <v>8979243</v>
      </c>
      <c r="F623" s="17">
        <v>0</v>
      </c>
      <c r="G623" s="17">
        <v>0</v>
      </c>
      <c r="H623" s="17">
        <v>0</v>
      </c>
      <c r="I623" s="17">
        <v>1232551</v>
      </c>
      <c r="J623" s="17">
        <v>944617</v>
      </c>
      <c r="K623" s="17">
        <v>0</v>
      </c>
      <c r="L623" s="17">
        <v>0</v>
      </c>
      <c r="M623" s="17">
        <v>0</v>
      </c>
      <c r="N623" s="17">
        <v>0</v>
      </c>
      <c r="O623" s="17">
        <v>0</v>
      </c>
      <c r="P623" s="17">
        <v>1779251</v>
      </c>
      <c r="Q623" s="17">
        <v>198369</v>
      </c>
      <c r="R623" s="17">
        <v>244992</v>
      </c>
      <c r="S623" s="17">
        <v>9512</v>
      </c>
      <c r="T623" s="17">
        <v>3969</v>
      </c>
      <c r="U623" s="17">
        <v>38620</v>
      </c>
      <c r="V623" s="17">
        <v>11679</v>
      </c>
      <c r="W623" s="17">
        <v>0</v>
      </c>
      <c r="X623" s="17">
        <v>93754</v>
      </c>
      <c r="Y623" s="17">
        <v>0</v>
      </c>
      <c r="Z623" s="17">
        <v>0</v>
      </c>
      <c r="AA623" s="17">
        <v>13536557</v>
      </c>
    </row>
    <row r="624" spans="1:27" x14ac:dyDescent="0.3">
      <c r="A624" s="15" t="s">
        <v>1241</v>
      </c>
      <c r="B624" s="14" t="s">
        <v>1242</v>
      </c>
      <c r="C624" s="14">
        <v>1</v>
      </c>
      <c r="D624" s="14">
        <v>0</v>
      </c>
      <c r="E624" s="17">
        <v>12249204</v>
      </c>
      <c r="F624" s="17">
        <v>0</v>
      </c>
      <c r="G624" s="17">
        <v>0</v>
      </c>
      <c r="H624" s="17">
        <v>9185</v>
      </c>
      <c r="I624" s="17">
        <v>1743754</v>
      </c>
      <c r="J624" s="17">
        <v>1181049</v>
      </c>
      <c r="K624" s="17">
        <v>0</v>
      </c>
      <c r="L624" s="17">
        <v>0</v>
      </c>
      <c r="M624" s="17">
        <v>0</v>
      </c>
      <c r="N624" s="17">
        <v>0</v>
      </c>
      <c r="O624" s="17">
        <v>0</v>
      </c>
      <c r="P624" s="17">
        <v>2080442</v>
      </c>
      <c r="Q624" s="17">
        <v>330755</v>
      </c>
      <c r="R624" s="17">
        <v>89429</v>
      </c>
      <c r="S624" s="17">
        <v>30619</v>
      </c>
      <c r="T624" s="17">
        <v>12775</v>
      </c>
      <c r="U624" s="17">
        <v>122034</v>
      </c>
      <c r="V624" s="17">
        <v>32795</v>
      </c>
      <c r="W624" s="17">
        <v>0</v>
      </c>
      <c r="X624" s="17">
        <v>142596</v>
      </c>
      <c r="Y624" s="17">
        <v>0</v>
      </c>
      <c r="Z624" s="17">
        <v>0</v>
      </c>
      <c r="AA624" s="17">
        <v>18024637</v>
      </c>
    </row>
    <row r="625" spans="1:27" x14ac:dyDescent="0.3">
      <c r="A625" s="15" t="s">
        <v>1243</v>
      </c>
      <c r="B625" s="14" t="s">
        <v>1244</v>
      </c>
      <c r="C625" s="14">
        <v>1</v>
      </c>
      <c r="D625" s="14">
        <v>0</v>
      </c>
      <c r="E625" s="17">
        <v>15145136</v>
      </c>
      <c r="F625" s="17">
        <v>0</v>
      </c>
      <c r="G625" s="17">
        <v>0</v>
      </c>
      <c r="H625" s="17">
        <v>3260</v>
      </c>
      <c r="I625" s="17">
        <v>2914746</v>
      </c>
      <c r="J625" s="17">
        <v>2377878</v>
      </c>
      <c r="K625" s="17">
        <v>0</v>
      </c>
      <c r="L625" s="17">
        <v>0</v>
      </c>
      <c r="M625" s="17">
        <v>0</v>
      </c>
      <c r="N625" s="17">
        <v>0</v>
      </c>
      <c r="O625" s="17">
        <v>0</v>
      </c>
      <c r="P625" s="17">
        <v>2630927</v>
      </c>
      <c r="Q625" s="17">
        <v>465978</v>
      </c>
      <c r="R625" s="17">
        <v>136974</v>
      </c>
      <c r="S625" s="17">
        <v>26545</v>
      </c>
      <c r="T625" s="17">
        <v>11075</v>
      </c>
      <c r="U625" s="17">
        <v>102986</v>
      </c>
      <c r="V625" s="17">
        <v>33791</v>
      </c>
      <c r="W625" s="17">
        <v>0</v>
      </c>
      <c r="X625" s="17">
        <v>180086</v>
      </c>
      <c r="Y625" s="17">
        <v>19986</v>
      </c>
      <c r="Z625" s="17">
        <v>0</v>
      </c>
      <c r="AA625" s="17">
        <v>24049368</v>
      </c>
    </row>
    <row r="626" spans="1:27" x14ac:dyDescent="0.3">
      <c r="A626" s="15" t="s">
        <v>1245</v>
      </c>
      <c r="B626" s="14" t="s">
        <v>1246</v>
      </c>
      <c r="C626" s="14">
        <v>1</v>
      </c>
      <c r="D626" s="14">
        <v>0</v>
      </c>
      <c r="E626" s="17">
        <v>6575878</v>
      </c>
      <c r="F626" s="17">
        <v>0</v>
      </c>
      <c r="G626" s="17">
        <v>0</v>
      </c>
      <c r="H626" s="17">
        <v>6007</v>
      </c>
      <c r="I626" s="17">
        <v>1136823</v>
      </c>
      <c r="J626" s="17">
        <v>1750673</v>
      </c>
      <c r="K626" s="17">
        <v>0</v>
      </c>
      <c r="L626" s="17">
        <v>0</v>
      </c>
      <c r="M626" s="17">
        <v>0</v>
      </c>
      <c r="N626" s="17">
        <v>0</v>
      </c>
      <c r="O626" s="17">
        <v>0</v>
      </c>
      <c r="P626" s="17">
        <v>1852681</v>
      </c>
      <c r="Q626" s="17">
        <v>156983</v>
      </c>
      <c r="R626" s="17">
        <v>127412</v>
      </c>
      <c r="S626" s="17">
        <v>12508</v>
      </c>
      <c r="T626" s="17">
        <v>5219</v>
      </c>
      <c r="U626" s="17">
        <v>50794</v>
      </c>
      <c r="V626" s="17">
        <v>16327</v>
      </c>
      <c r="W626" s="17">
        <v>0</v>
      </c>
      <c r="X626" s="17">
        <v>370597</v>
      </c>
      <c r="Y626" s="17">
        <v>0</v>
      </c>
      <c r="Z626" s="17">
        <v>0</v>
      </c>
      <c r="AA626" s="17">
        <v>12061902</v>
      </c>
    </row>
    <row r="627" spans="1:27" x14ac:dyDescent="0.3">
      <c r="A627" s="15" t="s">
        <v>1247</v>
      </c>
      <c r="B627" s="14" t="s">
        <v>1248</v>
      </c>
      <c r="C627" s="14">
        <v>1</v>
      </c>
      <c r="D627" s="14">
        <v>0</v>
      </c>
      <c r="E627" s="17">
        <v>12900319</v>
      </c>
      <c r="F627" s="17">
        <v>0</v>
      </c>
      <c r="G627" s="17">
        <v>400577</v>
      </c>
      <c r="H627" s="17">
        <v>0</v>
      </c>
      <c r="I627" s="17">
        <v>1379125</v>
      </c>
      <c r="J627" s="17">
        <v>1823498</v>
      </c>
      <c r="K627" s="17">
        <v>0</v>
      </c>
      <c r="L627" s="17">
        <v>0</v>
      </c>
      <c r="M627" s="17">
        <v>0</v>
      </c>
      <c r="N627" s="17">
        <v>0</v>
      </c>
      <c r="O627" s="17">
        <v>0</v>
      </c>
      <c r="P627" s="17">
        <v>2200489</v>
      </c>
      <c r="Q627" s="17">
        <v>413300</v>
      </c>
      <c r="R627" s="17">
        <v>71489</v>
      </c>
      <c r="S627" s="17">
        <v>14740</v>
      </c>
      <c r="T627" s="17">
        <v>6150</v>
      </c>
      <c r="U627" s="17">
        <v>58600</v>
      </c>
      <c r="V627" s="17">
        <v>18073</v>
      </c>
      <c r="W627" s="17">
        <v>0</v>
      </c>
      <c r="X627" s="17">
        <v>858386</v>
      </c>
      <c r="Y627" s="17">
        <v>1960</v>
      </c>
      <c r="Z627" s="17">
        <v>0</v>
      </c>
      <c r="AA627" s="17">
        <v>20146706</v>
      </c>
    </row>
    <row r="628" spans="1:27" x14ac:dyDescent="0.3">
      <c r="A628" s="15" t="s">
        <v>1249</v>
      </c>
      <c r="B628" s="14" t="s">
        <v>1250</v>
      </c>
      <c r="C628" s="14">
        <v>1</v>
      </c>
      <c r="D628" s="14">
        <v>0</v>
      </c>
      <c r="E628" s="17">
        <v>8577751</v>
      </c>
      <c r="F628" s="17">
        <v>0</v>
      </c>
      <c r="G628" s="17">
        <v>0</v>
      </c>
      <c r="H628" s="17">
        <v>0</v>
      </c>
      <c r="I628" s="17">
        <v>1298999</v>
      </c>
      <c r="J628" s="17">
        <v>1685545</v>
      </c>
      <c r="K628" s="17">
        <v>0</v>
      </c>
      <c r="L628" s="17">
        <v>0</v>
      </c>
      <c r="M628" s="17">
        <v>0</v>
      </c>
      <c r="N628" s="17">
        <v>0</v>
      </c>
      <c r="O628" s="17">
        <v>0</v>
      </c>
      <c r="P628" s="17">
        <v>2406485</v>
      </c>
      <c r="Q628" s="17">
        <v>176058</v>
      </c>
      <c r="R628" s="17">
        <v>114971</v>
      </c>
      <c r="S628" s="17">
        <v>14755</v>
      </c>
      <c r="T628" s="17">
        <v>6156</v>
      </c>
      <c r="U628" s="17">
        <v>58250</v>
      </c>
      <c r="V628" s="17">
        <v>18736</v>
      </c>
      <c r="W628" s="17">
        <v>0</v>
      </c>
      <c r="X628" s="17">
        <v>169080</v>
      </c>
      <c r="Y628" s="17">
        <v>0</v>
      </c>
      <c r="Z628" s="17">
        <v>0</v>
      </c>
      <c r="AA628" s="17">
        <v>14526786</v>
      </c>
    </row>
    <row r="629" spans="1:27" x14ac:dyDescent="0.3">
      <c r="A629" s="15" t="s">
        <v>1251</v>
      </c>
      <c r="B629" s="14" t="s">
        <v>1252</v>
      </c>
      <c r="C629" s="14">
        <v>1</v>
      </c>
      <c r="D629" s="14">
        <v>0</v>
      </c>
      <c r="E629" s="17">
        <v>13683114</v>
      </c>
      <c r="F629" s="17">
        <v>0</v>
      </c>
      <c r="G629" s="17">
        <v>0</v>
      </c>
      <c r="H629" s="17">
        <v>24127</v>
      </c>
      <c r="I629" s="17">
        <v>1677840</v>
      </c>
      <c r="J629" s="17">
        <v>3325845</v>
      </c>
      <c r="K629" s="17">
        <v>182766</v>
      </c>
      <c r="L629" s="17">
        <v>0</v>
      </c>
      <c r="M629" s="17">
        <v>0</v>
      </c>
      <c r="N629" s="17">
        <v>0</v>
      </c>
      <c r="O629" s="17">
        <v>0</v>
      </c>
      <c r="P629" s="17">
        <v>2626941</v>
      </c>
      <c r="Q629" s="17">
        <v>515450</v>
      </c>
      <c r="R629" s="17">
        <v>120800</v>
      </c>
      <c r="S629" s="17">
        <v>16463</v>
      </c>
      <c r="T629" s="17">
        <v>6869</v>
      </c>
      <c r="U629" s="17">
        <v>63784</v>
      </c>
      <c r="V629" s="17">
        <v>17925</v>
      </c>
      <c r="W629" s="17">
        <v>0</v>
      </c>
      <c r="X629" s="17">
        <v>609588</v>
      </c>
      <c r="Y629" s="17">
        <v>0</v>
      </c>
      <c r="Z629" s="17">
        <v>0</v>
      </c>
      <c r="AA629" s="17">
        <v>22871512</v>
      </c>
    </row>
    <row r="630" spans="1:27" x14ac:dyDescent="0.3">
      <c r="A630" s="15" t="s">
        <v>1253</v>
      </c>
      <c r="B630" s="14" t="s">
        <v>1254</v>
      </c>
      <c r="C630" s="14">
        <v>1</v>
      </c>
      <c r="D630" s="14">
        <v>0</v>
      </c>
      <c r="E630" s="17">
        <v>11361477</v>
      </c>
      <c r="F630" s="17">
        <v>0</v>
      </c>
      <c r="G630" s="17">
        <v>0</v>
      </c>
      <c r="H630" s="17">
        <v>0</v>
      </c>
      <c r="I630" s="17">
        <v>1483437</v>
      </c>
      <c r="J630" s="17">
        <v>2638606</v>
      </c>
      <c r="K630" s="17">
        <v>0</v>
      </c>
      <c r="L630" s="17">
        <v>0</v>
      </c>
      <c r="M630" s="17">
        <v>0</v>
      </c>
      <c r="N630" s="17">
        <v>0</v>
      </c>
      <c r="O630" s="17">
        <v>0</v>
      </c>
      <c r="P630" s="17">
        <v>2068005</v>
      </c>
      <c r="Q630" s="17">
        <v>191300</v>
      </c>
      <c r="R630" s="17">
        <v>0</v>
      </c>
      <c r="S630" s="17">
        <v>11969</v>
      </c>
      <c r="T630" s="17">
        <v>4994</v>
      </c>
      <c r="U630" s="17">
        <v>46367</v>
      </c>
      <c r="V630" s="17">
        <v>15217</v>
      </c>
      <c r="W630" s="17">
        <v>0</v>
      </c>
      <c r="X630" s="17">
        <v>479828</v>
      </c>
      <c r="Y630" s="17">
        <v>0</v>
      </c>
      <c r="Z630" s="17">
        <v>0</v>
      </c>
      <c r="AA630" s="17">
        <v>18301200</v>
      </c>
    </row>
    <row r="631" spans="1:27" x14ac:dyDescent="0.3">
      <c r="A631" s="15" t="s">
        <v>1255</v>
      </c>
      <c r="B631" s="14" t="s">
        <v>1256</v>
      </c>
      <c r="C631" s="14">
        <v>1</v>
      </c>
      <c r="D631" s="14">
        <v>0</v>
      </c>
      <c r="E631" s="17">
        <v>4850392</v>
      </c>
      <c r="F631" s="17">
        <v>0</v>
      </c>
      <c r="G631" s="17">
        <v>100000</v>
      </c>
      <c r="H631" s="17">
        <v>11953</v>
      </c>
      <c r="I631" s="17">
        <v>1792791</v>
      </c>
      <c r="J631" s="17">
        <v>933116</v>
      </c>
      <c r="K631" s="17">
        <v>0</v>
      </c>
      <c r="L631" s="17">
        <v>0</v>
      </c>
      <c r="M631" s="17">
        <v>0</v>
      </c>
      <c r="N631" s="17">
        <v>0</v>
      </c>
      <c r="O631" s="17">
        <v>0</v>
      </c>
      <c r="P631" s="17">
        <v>1638094</v>
      </c>
      <c r="Q631" s="17">
        <v>64149</v>
      </c>
      <c r="R631" s="17">
        <v>170010</v>
      </c>
      <c r="S631" s="17">
        <v>50842</v>
      </c>
      <c r="T631" s="17">
        <v>21213</v>
      </c>
      <c r="U631" s="17">
        <v>179352</v>
      </c>
      <c r="V631" s="17">
        <v>17248</v>
      </c>
      <c r="W631" s="17">
        <v>0</v>
      </c>
      <c r="X631" s="17">
        <v>0</v>
      </c>
      <c r="Y631" s="17">
        <v>424</v>
      </c>
      <c r="Z631" s="17">
        <v>0</v>
      </c>
      <c r="AA631" s="17">
        <v>9829584</v>
      </c>
    </row>
    <row r="632" spans="1:27" x14ac:dyDescent="0.3">
      <c r="A632" s="15" t="s">
        <v>1257</v>
      </c>
      <c r="B632" s="14" t="s">
        <v>1258</v>
      </c>
      <c r="C632" s="14">
        <v>1</v>
      </c>
      <c r="D632" s="14">
        <v>0</v>
      </c>
      <c r="E632" s="17">
        <v>5063090</v>
      </c>
      <c r="F632" s="17">
        <v>0</v>
      </c>
      <c r="G632" s="17">
        <v>0</v>
      </c>
      <c r="H632" s="17">
        <v>0</v>
      </c>
      <c r="I632" s="17">
        <v>700852</v>
      </c>
      <c r="J632" s="17">
        <v>360067</v>
      </c>
      <c r="K632" s="17">
        <v>0</v>
      </c>
      <c r="L632" s="17">
        <v>0</v>
      </c>
      <c r="M632" s="17">
        <v>0</v>
      </c>
      <c r="N632" s="17">
        <v>0</v>
      </c>
      <c r="O632" s="17">
        <v>0</v>
      </c>
      <c r="P632" s="17">
        <v>1229250</v>
      </c>
      <c r="Q632" s="17">
        <v>147335</v>
      </c>
      <c r="R632" s="17">
        <v>205171</v>
      </c>
      <c r="S632" s="17">
        <v>62542</v>
      </c>
      <c r="T632" s="17">
        <v>26094</v>
      </c>
      <c r="U632" s="17">
        <v>248961</v>
      </c>
      <c r="V632" s="17">
        <v>0</v>
      </c>
      <c r="W632" s="17">
        <v>0</v>
      </c>
      <c r="X632" s="17">
        <v>414435</v>
      </c>
      <c r="Y632" s="17">
        <v>0</v>
      </c>
      <c r="Z632" s="17">
        <v>0</v>
      </c>
      <c r="AA632" s="17">
        <v>8457797</v>
      </c>
    </row>
    <row r="633" spans="1:27" x14ac:dyDescent="0.3">
      <c r="A633" s="15" t="s">
        <v>1259</v>
      </c>
      <c r="B633" s="14" t="s">
        <v>1260</v>
      </c>
      <c r="C633" s="14">
        <v>1</v>
      </c>
      <c r="D633" s="14">
        <v>0</v>
      </c>
      <c r="E633" s="17">
        <v>3431904</v>
      </c>
      <c r="F633" s="17">
        <v>0</v>
      </c>
      <c r="G633" s="17">
        <v>100000</v>
      </c>
      <c r="H633" s="17">
        <v>637</v>
      </c>
      <c r="I633" s="17">
        <v>979677</v>
      </c>
      <c r="J633" s="17">
        <v>1503736</v>
      </c>
      <c r="K633" s="17">
        <v>0</v>
      </c>
      <c r="L633" s="17">
        <v>0</v>
      </c>
      <c r="M633" s="17">
        <v>0</v>
      </c>
      <c r="N633" s="17">
        <v>0</v>
      </c>
      <c r="O633" s="17">
        <v>0</v>
      </c>
      <c r="P633" s="17">
        <v>590525</v>
      </c>
      <c r="Q633" s="17">
        <v>80793</v>
      </c>
      <c r="R633" s="17">
        <v>128971</v>
      </c>
      <c r="S633" s="17">
        <v>23294</v>
      </c>
      <c r="T633" s="17">
        <v>9719</v>
      </c>
      <c r="U633" s="17">
        <v>96054</v>
      </c>
      <c r="V633" s="17">
        <v>12381</v>
      </c>
      <c r="W633" s="17">
        <v>0</v>
      </c>
      <c r="X633" s="17">
        <v>194400</v>
      </c>
      <c r="Y633" s="17">
        <v>3952</v>
      </c>
      <c r="Z633" s="17">
        <v>0</v>
      </c>
      <c r="AA633" s="17">
        <v>7156043</v>
      </c>
    </row>
    <row r="634" spans="1:27" x14ac:dyDescent="0.3">
      <c r="A634" s="15" t="s">
        <v>1261</v>
      </c>
      <c r="B634" s="14" t="s">
        <v>1262</v>
      </c>
      <c r="C634" s="14">
        <v>1</v>
      </c>
      <c r="D634" s="14">
        <v>1</v>
      </c>
      <c r="E634" s="17">
        <v>6035432</v>
      </c>
      <c r="F634" s="17">
        <v>0</v>
      </c>
      <c r="G634" s="17">
        <v>349156</v>
      </c>
      <c r="H634" s="17">
        <v>0</v>
      </c>
      <c r="I634" s="17">
        <v>894913</v>
      </c>
      <c r="J634" s="17">
        <v>293420</v>
      </c>
      <c r="K634" s="17">
        <v>0</v>
      </c>
      <c r="L634" s="17">
        <v>0</v>
      </c>
      <c r="M634" s="17">
        <v>0</v>
      </c>
      <c r="N634" s="17">
        <v>0</v>
      </c>
      <c r="O634" s="17">
        <v>0</v>
      </c>
      <c r="P634" s="17">
        <v>836212</v>
      </c>
      <c r="Q634" s="17">
        <v>51441</v>
      </c>
      <c r="R634" s="17">
        <v>105656</v>
      </c>
      <c r="S634" s="17">
        <v>33915</v>
      </c>
      <c r="T634" s="17">
        <v>14150</v>
      </c>
      <c r="U634" s="17">
        <v>130480</v>
      </c>
      <c r="V634" s="17">
        <v>3397</v>
      </c>
      <c r="W634" s="17">
        <v>0</v>
      </c>
      <c r="X634" s="17">
        <v>183600</v>
      </c>
      <c r="Y634" s="17">
        <v>0</v>
      </c>
      <c r="Z634" s="17">
        <v>0</v>
      </c>
      <c r="AA634" s="17">
        <v>8931772</v>
      </c>
    </row>
    <row r="635" spans="1:27" x14ac:dyDescent="0.3">
      <c r="A635" s="15" t="s">
        <v>1263</v>
      </c>
      <c r="B635" s="14" t="s">
        <v>1264</v>
      </c>
      <c r="C635" s="14">
        <v>1</v>
      </c>
      <c r="D635" s="14">
        <v>0</v>
      </c>
      <c r="E635" s="17">
        <v>7436063</v>
      </c>
      <c r="F635" s="17">
        <v>0</v>
      </c>
      <c r="G635" s="17">
        <v>323759</v>
      </c>
      <c r="H635" s="17">
        <v>0</v>
      </c>
      <c r="I635" s="17">
        <v>605991</v>
      </c>
      <c r="J635" s="17">
        <v>1920659</v>
      </c>
      <c r="K635" s="17">
        <v>0</v>
      </c>
      <c r="L635" s="17">
        <v>0</v>
      </c>
      <c r="M635" s="17">
        <v>0</v>
      </c>
      <c r="N635" s="17">
        <v>0</v>
      </c>
      <c r="O635" s="17">
        <v>0</v>
      </c>
      <c r="P635" s="17">
        <v>1505061</v>
      </c>
      <c r="Q635" s="17">
        <v>128865</v>
      </c>
      <c r="R635" s="17">
        <v>194819</v>
      </c>
      <c r="S635" s="17">
        <v>50602</v>
      </c>
      <c r="T635" s="17">
        <v>21113</v>
      </c>
      <c r="U635" s="17">
        <v>190012</v>
      </c>
      <c r="V635" s="17">
        <v>22153</v>
      </c>
      <c r="W635" s="17">
        <v>0</v>
      </c>
      <c r="X635" s="17">
        <v>405000</v>
      </c>
      <c r="Y635" s="17">
        <v>0</v>
      </c>
      <c r="Z635" s="17">
        <v>0</v>
      </c>
      <c r="AA635" s="17">
        <v>12804097</v>
      </c>
    </row>
    <row r="636" spans="1:27" x14ac:dyDescent="0.3">
      <c r="A636" s="15" t="s">
        <v>1265</v>
      </c>
      <c r="B636" s="14" t="s">
        <v>1266</v>
      </c>
      <c r="C636" s="14">
        <v>1</v>
      </c>
      <c r="D636" s="14">
        <v>0</v>
      </c>
      <c r="E636" s="17">
        <v>2446245</v>
      </c>
      <c r="F636" s="17">
        <v>0</v>
      </c>
      <c r="G636" s="17">
        <v>100000</v>
      </c>
      <c r="H636" s="17">
        <v>0</v>
      </c>
      <c r="I636" s="17">
        <v>291152</v>
      </c>
      <c r="J636" s="17">
        <v>476345</v>
      </c>
      <c r="K636" s="17">
        <v>0</v>
      </c>
      <c r="L636" s="17">
        <v>0</v>
      </c>
      <c r="M636" s="17">
        <v>0</v>
      </c>
      <c r="N636" s="17">
        <v>0</v>
      </c>
      <c r="O636" s="17">
        <v>0</v>
      </c>
      <c r="P636" s="17">
        <v>516169</v>
      </c>
      <c r="Q636" s="17">
        <v>115551</v>
      </c>
      <c r="R636" s="17">
        <v>128455</v>
      </c>
      <c r="S636" s="17">
        <v>16658</v>
      </c>
      <c r="T636" s="17">
        <v>6950</v>
      </c>
      <c r="U636" s="17">
        <v>70657</v>
      </c>
      <c r="V636" s="17">
        <v>7239</v>
      </c>
      <c r="W636" s="17">
        <v>0</v>
      </c>
      <c r="X636" s="17">
        <v>207900</v>
      </c>
      <c r="Y636" s="17">
        <v>7468</v>
      </c>
      <c r="Z636" s="17">
        <v>0</v>
      </c>
      <c r="AA636" s="17">
        <v>4390789</v>
      </c>
    </row>
    <row r="637" spans="1:27" x14ac:dyDescent="0.3">
      <c r="A637" s="15" t="s">
        <v>1267</v>
      </c>
      <c r="B637" s="14" t="s">
        <v>1268</v>
      </c>
      <c r="C637" s="14">
        <v>1</v>
      </c>
      <c r="D637" s="14">
        <v>0</v>
      </c>
      <c r="E637" s="17">
        <v>1207098</v>
      </c>
      <c r="F637" s="17">
        <v>0</v>
      </c>
      <c r="G637" s="17">
        <v>0</v>
      </c>
      <c r="H637" s="17">
        <v>0</v>
      </c>
      <c r="I637" s="17">
        <v>116230</v>
      </c>
      <c r="J637" s="17">
        <v>149810</v>
      </c>
      <c r="K637" s="17">
        <v>0</v>
      </c>
      <c r="L637" s="17">
        <v>0</v>
      </c>
      <c r="M637" s="17">
        <v>0</v>
      </c>
      <c r="N637" s="17">
        <v>0</v>
      </c>
      <c r="O637" s="17">
        <v>0</v>
      </c>
      <c r="P637" s="17">
        <v>629302</v>
      </c>
      <c r="Q637" s="17">
        <v>40800</v>
      </c>
      <c r="R637" s="17">
        <v>28075</v>
      </c>
      <c r="S637" s="17">
        <v>29451</v>
      </c>
      <c r="T637" s="17">
        <v>12288</v>
      </c>
      <c r="U637" s="17">
        <v>104384</v>
      </c>
      <c r="V637" s="17">
        <v>1475</v>
      </c>
      <c r="W637" s="17">
        <v>0</v>
      </c>
      <c r="X637" s="17">
        <v>0</v>
      </c>
      <c r="Y637" s="17">
        <v>9362</v>
      </c>
      <c r="Z637" s="17">
        <v>0</v>
      </c>
      <c r="AA637" s="17">
        <v>2328275</v>
      </c>
    </row>
    <row r="638" spans="1:27" x14ac:dyDescent="0.3">
      <c r="A638" s="15" t="s">
        <v>1269</v>
      </c>
      <c r="B638" s="14" t="s">
        <v>1270</v>
      </c>
      <c r="C638" s="14">
        <v>1</v>
      </c>
      <c r="D638" s="14">
        <v>0</v>
      </c>
      <c r="E638" s="17">
        <v>10125504</v>
      </c>
      <c r="F638" s="17">
        <v>0</v>
      </c>
      <c r="G638" s="17">
        <v>0</v>
      </c>
      <c r="H638" s="17">
        <v>0</v>
      </c>
      <c r="I638" s="17">
        <v>2260778</v>
      </c>
      <c r="J638" s="17">
        <v>703201</v>
      </c>
      <c r="K638" s="17">
        <v>0</v>
      </c>
      <c r="L638" s="17">
        <v>0</v>
      </c>
      <c r="M638" s="17">
        <v>0</v>
      </c>
      <c r="N638" s="17">
        <v>0</v>
      </c>
      <c r="O638" s="17">
        <v>0</v>
      </c>
      <c r="P638" s="17">
        <v>1130436</v>
      </c>
      <c r="Q638" s="17">
        <v>168657</v>
      </c>
      <c r="R638" s="17">
        <v>112732</v>
      </c>
      <c r="S638" s="17">
        <v>54093</v>
      </c>
      <c r="T638" s="17">
        <v>22569</v>
      </c>
      <c r="U638" s="17">
        <v>166071</v>
      </c>
      <c r="V638" s="17">
        <v>42382</v>
      </c>
      <c r="W638" s="17">
        <v>0</v>
      </c>
      <c r="X638" s="17">
        <v>439235</v>
      </c>
      <c r="Y638" s="17">
        <v>0</v>
      </c>
      <c r="Z638" s="17">
        <v>0</v>
      </c>
      <c r="AA638" s="17">
        <v>15225658</v>
      </c>
    </row>
    <row r="639" spans="1:27" x14ac:dyDescent="0.3">
      <c r="A639" s="15" t="s">
        <v>1271</v>
      </c>
      <c r="B639" s="14" t="s">
        <v>1272</v>
      </c>
      <c r="C639" s="14">
        <v>1</v>
      </c>
      <c r="D639" s="14">
        <v>0</v>
      </c>
      <c r="E639" s="17">
        <v>2786213</v>
      </c>
      <c r="F639" s="17">
        <v>0</v>
      </c>
      <c r="G639" s="17">
        <v>0</v>
      </c>
      <c r="H639" s="17">
        <v>0</v>
      </c>
      <c r="I639" s="17">
        <v>634394</v>
      </c>
      <c r="J639" s="17">
        <v>822293</v>
      </c>
      <c r="K639" s="17">
        <v>0</v>
      </c>
      <c r="L639" s="17">
        <v>0</v>
      </c>
      <c r="M639" s="17">
        <v>0</v>
      </c>
      <c r="N639" s="17">
        <v>0</v>
      </c>
      <c r="O639" s="17">
        <v>0</v>
      </c>
      <c r="P639" s="17">
        <v>524284</v>
      </c>
      <c r="Q639" s="17">
        <v>196014</v>
      </c>
      <c r="R639" s="17">
        <v>101347</v>
      </c>
      <c r="S639" s="17">
        <v>27204</v>
      </c>
      <c r="T639" s="17">
        <v>11350</v>
      </c>
      <c r="U639" s="17">
        <v>110384</v>
      </c>
      <c r="V639" s="17">
        <v>8526</v>
      </c>
      <c r="W639" s="17">
        <v>0</v>
      </c>
      <c r="X639" s="17">
        <v>0</v>
      </c>
      <c r="Y639" s="17">
        <v>6999</v>
      </c>
      <c r="Z639" s="17">
        <v>0</v>
      </c>
      <c r="AA639" s="17">
        <v>5229008</v>
      </c>
    </row>
    <row r="640" spans="1:27" x14ac:dyDescent="0.3">
      <c r="A640" s="15" t="s">
        <v>1273</v>
      </c>
      <c r="B640" s="14" t="s">
        <v>1274</v>
      </c>
      <c r="C640" s="14">
        <v>1</v>
      </c>
      <c r="D640" s="14">
        <v>0</v>
      </c>
      <c r="E640" s="17">
        <v>4070110</v>
      </c>
      <c r="F640" s="17">
        <v>0</v>
      </c>
      <c r="G640" s="17">
        <v>100000</v>
      </c>
      <c r="H640" s="17">
        <v>0</v>
      </c>
      <c r="I640" s="17">
        <v>493103</v>
      </c>
      <c r="J640" s="17">
        <v>964611</v>
      </c>
      <c r="K640" s="17">
        <v>0</v>
      </c>
      <c r="L640" s="17">
        <v>0</v>
      </c>
      <c r="M640" s="17">
        <v>0</v>
      </c>
      <c r="N640" s="17">
        <v>0</v>
      </c>
      <c r="O640" s="17">
        <v>0</v>
      </c>
      <c r="P640" s="17">
        <v>763200</v>
      </c>
      <c r="Q640" s="17">
        <v>57670</v>
      </c>
      <c r="R640" s="17">
        <v>197441</v>
      </c>
      <c r="S640" s="17">
        <v>32776</v>
      </c>
      <c r="T640" s="17">
        <v>13675</v>
      </c>
      <c r="U640" s="17">
        <v>93608</v>
      </c>
      <c r="V640" s="17">
        <v>22292</v>
      </c>
      <c r="W640" s="17">
        <v>0</v>
      </c>
      <c r="X640" s="17">
        <v>221400</v>
      </c>
      <c r="Y640" s="17">
        <v>11221</v>
      </c>
      <c r="Z640" s="17">
        <v>0</v>
      </c>
      <c r="AA640" s="17">
        <v>7041107</v>
      </c>
    </row>
    <row r="641" spans="1:27" x14ac:dyDescent="0.3">
      <c r="A641" s="15" t="s">
        <v>1275</v>
      </c>
      <c r="B641" s="14" t="s">
        <v>1276</v>
      </c>
      <c r="C641" s="14">
        <v>1</v>
      </c>
      <c r="D641" s="14">
        <v>0</v>
      </c>
      <c r="E641" s="17">
        <v>4182799</v>
      </c>
      <c r="F641" s="17">
        <v>0</v>
      </c>
      <c r="G641" s="17">
        <v>129492</v>
      </c>
      <c r="H641" s="17">
        <v>0</v>
      </c>
      <c r="I641" s="17">
        <v>498790</v>
      </c>
      <c r="J641" s="17">
        <v>445147</v>
      </c>
      <c r="K641" s="17">
        <v>0</v>
      </c>
      <c r="L641" s="17">
        <v>0</v>
      </c>
      <c r="M641" s="17">
        <v>0</v>
      </c>
      <c r="N641" s="17">
        <v>0</v>
      </c>
      <c r="O641" s="17">
        <v>0</v>
      </c>
      <c r="P641" s="17">
        <v>887525</v>
      </c>
      <c r="Q641" s="17">
        <v>27301</v>
      </c>
      <c r="R641" s="17">
        <v>131815</v>
      </c>
      <c r="S641" s="17">
        <v>25346</v>
      </c>
      <c r="T641" s="17">
        <v>10575</v>
      </c>
      <c r="U641" s="17">
        <v>99083</v>
      </c>
      <c r="V641" s="17">
        <v>15273</v>
      </c>
      <c r="W641" s="17">
        <v>0</v>
      </c>
      <c r="X641" s="17">
        <v>172800</v>
      </c>
      <c r="Y641" s="17">
        <v>0</v>
      </c>
      <c r="Z641" s="17">
        <v>0</v>
      </c>
      <c r="AA641" s="17">
        <v>6625946</v>
      </c>
    </row>
    <row r="642" spans="1:27" x14ac:dyDescent="0.3">
      <c r="A642" s="15" t="s">
        <v>1277</v>
      </c>
      <c r="B642" s="14" t="s">
        <v>1278</v>
      </c>
      <c r="C642" s="14">
        <v>1</v>
      </c>
      <c r="D642" s="14">
        <v>0</v>
      </c>
      <c r="E642" s="17">
        <v>6465211</v>
      </c>
      <c r="F642" s="17">
        <v>0</v>
      </c>
      <c r="G642" s="17">
        <v>193387</v>
      </c>
      <c r="H642" s="17">
        <v>0</v>
      </c>
      <c r="I642" s="17">
        <v>721370</v>
      </c>
      <c r="J642" s="17">
        <v>1129035</v>
      </c>
      <c r="K642" s="17">
        <v>0</v>
      </c>
      <c r="L642" s="17">
        <v>0</v>
      </c>
      <c r="M642" s="17">
        <v>0</v>
      </c>
      <c r="N642" s="17">
        <v>0</v>
      </c>
      <c r="O642" s="17">
        <v>0</v>
      </c>
      <c r="P642" s="17">
        <v>551880</v>
      </c>
      <c r="Q642" s="17">
        <v>218788</v>
      </c>
      <c r="R642" s="17">
        <v>183212</v>
      </c>
      <c r="S642" s="17">
        <v>35473</v>
      </c>
      <c r="T642" s="17">
        <v>14800</v>
      </c>
      <c r="U642" s="17">
        <v>137528</v>
      </c>
      <c r="V642" s="17">
        <v>24813</v>
      </c>
      <c r="W642" s="17">
        <v>0</v>
      </c>
      <c r="X642" s="17">
        <v>280800</v>
      </c>
      <c r="Y642" s="17">
        <v>0</v>
      </c>
      <c r="Z642" s="17">
        <v>0</v>
      </c>
      <c r="AA642" s="17">
        <v>9956297</v>
      </c>
    </row>
    <row r="643" spans="1:27" x14ac:dyDescent="0.3">
      <c r="A643" s="15" t="s">
        <v>1279</v>
      </c>
      <c r="B643" s="14" t="s">
        <v>1280</v>
      </c>
      <c r="C643" s="14">
        <v>1</v>
      </c>
      <c r="D643" s="14">
        <v>0</v>
      </c>
      <c r="E643" s="17">
        <v>3531965</v>
      </c>
      <c r="F643" s="17">
        <v>0</v>
      </c>
      <c r="G643" s="17">
        <v>0</v>
      </c>
      <c r="H643" s="17">
        <v>0</v>
      </c>
      <c r="I643" s="17">
        <v>403493</v>
      </c>
      <c r="J643" s="17">
        <v>1569411</v>
      </c>
      <c r="K643" s="17">
        <v>0</v>
      </c>
      <c r="L643" s="17">
        <v>0</v>
      </c>
      <c r="M643" s="17">
        <v>0</v>
      </c>
      <c r="N643" s="17">
        <v>0</v>
      </c>
      <c r="O643" s="17">
        <v>0</v>
      </c>
      <c r="P643" s="17">
        <v>665412</v>
      </c>
      <c r="Q643" s="17">
        <v>106955</v>
      </c>
      <c r="R643" s="17">
        <v>66816</v>
      </c>
      <c r="S643" s="17">
        <v>29600</v>
      </c>
      <c r="T643" s="17">
        <v>12350</v>
      </c>
      <c r="U643" s="17">
        <v>115568</v>
      </c>
      <c r="V643" s="17">
        <v>17741</v>
      </c>
      <c r="W643" s="17">
        <v>0</v>
      </c>
      <c r="X643" s="17">
        <v>216000</v>
      </c>
      <c r="Y643" s="17">
        <v>6878</v>
      </c>
      <c r="Z643" s="17">
        <v>0</v>
      </c>
      <c r="AA643" s="17">
        <v>6742189</v>
      </c>
    </row>
    <row r="644" spans="1:27" x14ac:dyDescent="0.3">
      <c r="A644" s="15" t="s">
        <v>1281</v>
      </c>
      <c r="B644" s="14" t="s">
        <v>1282</v>
      </c>
      <c r="C644" s="14">
        <v>0</v>
      </c>
      <c r="D644" s="14">
        <v>0</v>
      </c>
      <c r="E644" s="17">
        <v>4070020</v>
      </c>
      <c r="F644" s="17">
        <v>0</v>
      </c>
      <c r="G644" s="17">
        <v>0</v>
      </c>
      <c r="H644" s="17">
        <v>2387</v>
      </c>
      <c r="I644" s="17">
        <v>261310</v>
      </c>
      <c r="J644" s="17">
        <v>30720</v>
      </c>
      <c r="K644" s="17">
        <v>1249</v>
      </c>
      <c r="L644" s="17">
        <v>0</v>
      </c>
      <c r="M644" s="17">
        <v>0</v>
      </c>
      <c r="N644" s="17">
        <v>0</v>
      </c>
      <c r="O644" s="17">
        <v>0</v>
      </c>
      <c r="P644" s="17">
        <v>722144</v>
      </c>
      <c r="Q644" s="17">
        <v>33455</v>
      </c>
      <c r="R644" s="17">
        <v>61987</v>
      </c>
      <c r="S644" s="17">
        <v>41465</v>
      </c>
      <c r="T644" s="17">
        <v>17300</v>
      </c>
      <c r="U644" s="17">
        <v>118073</v>
      </c>
      <c r="V644" s="17">
        <v>0</v>
      </c>
      <c r="W644" s="17">
        <v>0</v>
      </c>
      <c r="X644" s="17">
        <v>393733</v>
      </c>
      <c r="Y644" s="17">
        <v>615</v>
      </c>
      <c r="Z644" s="17">
        <v>0</v>
      </c>
      <c r="AA644" s="17">
        <v>5754458</v>
      </c>
    </row>
    <row r="645" spans="1:27" x14ac:dyDescent="0.3">
      <c r="A645" s="15" t="s">
        <v>1283</v>
      </c>
      <c r="B645" s="14" t="s">
        <v>1284</v>
      </c>
      <c r="C645" s="14">
        <v>1</v>
      </c>
      <c r="D645" s="14">
        <v>0</v>
      </c>
      <c r="E645" s="17">
        <v>3240580</v>
      </c>
      <c r="F645" s="17">
        <v>0</v>
      </c>
      <c r="G645" s="17">
        <v>167166</v>
      </c>
      <c r="H645" s="17">
        <v>0</v>
      </c>
      <c r="I645" s="17">
        <v>774002</v>
      </c>
      <c r="J645" s="17">
        <v>315250</v>
      </c>
      <c r="K645" s="17">
        <v>0</v>
      </c>
      <c r="L645" s="17">
        <v>0</v>
      </c>
      <c r="M645" s="17">
        <v>0</v>
      </c>
      <c r="N645" s="17">
        <v>0</v>
      </c>
      <c r="O645" s="17">
        <v>0</v>
      </c>
      <c r="P645" s="17">
        <v>217704</v>
      </c>
      <c r="Q645" s="17">
        <v>128156</v>
      </c>
      <c r="R645" s="17">
        <v>117937</v>
      </c>
      <c r="S645" s="17">
        <v>17302</v>
      </c>
      <c r="T645" s="17">
        <v>7219</v>
      </c>
      <c r="U645" s="17">
        <v>70774</v>
      </c>
      <c r="V645" s="17">
        <v>5646</v>
      </c>
      <c r="W645" s="17">
        <v>0</v>
      </c>
      <c r="X645" s="17">
        <v>259267</v>
      </c>
      <c r="Y645" s="17">
        <v>0</v>
      </c>
      <c r="Z645" s="17">
        <v>0</v>
      </c>
      <c r="AA645" s="17">
        <v>5321003</v>
      </c>
    </row>
    <row r="646" spans="1:27" x14ac:dyDescent="0.3">
      <c r="A646" s="15" t="s">
        <v>1285</v>
      </c>
      <c r="B646" s="14" t="s">
        <v>1286</v>
      </c>
      <c r="C646" s="14">
        <v>1</v>
      </c>
      <c r="D646" s="14">
        <v>0</v>
      </c>
      <c r="E646" s="17">
        <v>3462824</v>
      </c>
      <c r="F646" s="17">
        <v>0</v>
      </c>
      <c r="G646" s="17">
        <v>0</v>
      </c>
      <c r="H646" s="17">
        <v>0</v>
      </c>
      <c r="I646" s="17">
        <v>436848</v>
      </c>
      <c r="J646" s="17">
        <v>46266</v>
      </c>
      <c r="K646" s="17">
        <v>3054</v>
      </c>
      <c r="L646" s="17">
        <v>0</v>
      </c>
      <c r="M646" s="17">
        <v>0</v>
      </c>
      <c r="N646" s="17">
        <v>0</v>
      </c>
      <c r="O646" s="17">
        <v>0</v>
      </c>
      <c r="P646" s="17">
        <v>505659</v>
      </c>
      <c r="Q646" s="17">
        <v>104625</v>
      </c>
      <c r="R646" s="17">
        <v>110576</v>
      </c>
      <c r="S646" s="17">
        <v>63920</v>
      </c>
      <c r="T646" s="17">
        <v>26669</v>
      </c>
      <c r="U646" s="17">
        <v>261310</v>
      </c>
      <c r="V646" s="17">
        <v>0</v>
      </c>
      <c r="W646" s="17">
        <v>0</v>
      </c>
      <c r="X646" s="17">
        <v>0</v>
      </c>
      <c r="Y646" s="17">
        <v>13169</v>
      </c>
      <c r="Z646" s="17">
        <v>0</v>
      </c>
      <c r="AA646" s="17">
        <v>5034920</v>
      </c>
    </row>
    <row r="647" spans="1:27" x14ac:dyDescent="0.3">
      <c r="A647" s="15" t="s">
        <v>1287</v>
      </c>
      <c r="B647" s="14" t="s">
        <v>1288</v>
      </c>
      <c r="C647" s="14">
        <v>1</v>
      </c>
      <c r="D647" s="14">
        <v>0</v>
      </c>
      <c r="E647" s="17">
        <v>6090548</v>
      </c>
      <c r="F647" s="17">
        <v>0</v>
      </c>
      <c r="G647" s="17">
        <v>0</v>
      </c>
      <c r="H647" s="17">
        <v>0</v>
      </c>
      <c r="I647" s="17">
        <v>1043969</v>
      </c>
      <c r="J647" s="17">
        <v>1267916</v>
      </c>
      <c r="K647" s="17">
        <v>0</v>
      </c>
      <c r="L647" s="17">
        <v>0</v>
      </c>
      <c r="M647" s="17">
        <v>0</v>
      </c>
      <c r="N647" s="17">
        <v>7020</v>
      </c>
      <c r="O647" s="17">
        <v>1980</v>
      </c>
      <c r="P647" s="17">
        <v>0</v>
      </c>
      <c r="Q647" s="17">
        <v>211620</v>
      </c>
      <c r="R647" s="17">
        <v>195459</v>
      </c>
      <c r="S647" s="17">
        <v>101819</v>
      </c>
      <c r="T647" s="17">
        <v>42481</v>
      </c>
      <c r="U647" s="17">
        <v>366451</v>
      </c>
      <c r="V647" s="17">
        <v>25824</v>
      </c>
      <c r="W647" s="17">
        <v>0</v>
      </c>
      <c r="X647" s="17">
        <v>313660</v>
      </c>
      <c r="Y647" s="17">
        <v>37078</v>
      </c>
      <c r="Z647" s="17">
        <v>0</v>
      </c>
      <c r="AA647" s="17">
        <v>9705825</v>
      </c>
    </row>
    <row r="648" spans="1:27" x14ac:dyDescent="0.3">
      <c r="A648" s="15" t="s">
        <v>1289</v>
      </c>
      <c r="B648" s="14" t="s">
        <v>1290</v>
      </c>
      <c r="C648" s="14">
        <v>1</v>
      </c>
      <c r="D648" s="14">
        <v>0</v>
      </c>
      <c r="E648" s="17">
        <v>4950451</v>
      </c>
      <c r="F648" s="17">
        <v>0</v>
      </c>
      <c r="G648" s="17">
        <v>822562</v>
      </c>
      <c r="H648" s="17">
        <v>0</v>
      </c>
      <c r="I648" s="17">
        <v>862696</v>
      </c>
      <c r="J648" s="17">
        <v>481359</v>
      </c>
      <c r="K648" s="17">
        <v>0</v>
      </c>
      <c r="L648" s="17">
        <v>0</v>
      </c>
      <c r="M648" s="17">
        <v>0</v>
      </c>
      <c r="N648" s="17">
        <v>0</v>
      </c>
      <c r="O648" s="17">
        <v>0</v>
      </c>
      <c r="P648" s="17">
        <v>1068987</v>
      </c>
      <c r="Q648" s="17">
        <v>64833</v>
      </c>
      <c r="R648" s="17">
        <v>213196</v>
      </c>
      <c r="S648" s="17">
        <v>35278</v>
      </c>
      <c r="T648" s="17">
        <v>14719</v>
      </c>
      <c r="U648" s="17">
        <v>118306</v>
      </c>
      <c r="V648" s="17">
        <v>13963</v>
      </c>
      <c r="W648" s="17">
        <v>0</v>
      </c>
      <c r="X648" s="17">
        <v>243000</v>
      </c>
      <c r="Y648" s="17">
        <v>8528</v>
      </c>
      <c r="Z648" s="17">
        <v>0</v>
      </c>
      <c r="AA648" s="17">
        <v>8897878</v>
      </c>
    </row>
    <row r="649" spans="1:27" x14ac:dyDescent="0.3">
      <c r="A649" s="15" t="s">
        <v>1291</v>
      </c>
      <c r="B649" s="14" t="s">
        <v>1292</v>
      </c>
      <c r="C649" s="14">
        <v>1</v>
      </c>
      <c r="D649" s="14">
        <v>0</v>
      </c>
      <c r="E649" s="17">
        <v>684424</v>
      </c>
      <c r="F649" s="17">
        <v>0</v>
      </c>
      <c r="G649" s="17">
        <v>22343</v>
      </c>
      <c r="H649" s="17">
        <v>0</v>
      </c>
      <c r="I649" s="17">
        <v>98359</v>
      </c>
      <c r="J649" s="17">
        <v>155585</v>
      </c>
      <c r="K649" s="17">
        <v>0</v>
      </c>
      <c r="L649" s="17">
        <v>0</v>
      </c>
      <c r="M649" s="17">
        <v>0</v>
      </c>
      <c r="N649" s="17">
        <v>0</v>
      </c>
      <c r="O649" s="17">
        <v>0</v>
      </c>
      <c r="P649" s="17">
        <v>238095</v>
      </c>
      <c r="Q649" s="17">
        <v>790</v>
      </c>
      <c r="R649" s="17">
        <v>0</v>
      </c>
      <c r="S649" s="17">
        <v>4000</v>
      </c>
      <c r="T649" s="17">
        <v>1669</v>
      </c>
      <c r="U649" s="17">
        <v>22368</v>
      </c>
      <c r="V649" s="17">
        <v>0</v>
      </c>
      <c r="W649" s="17">
        <v>0</v>
      </c>
      <c r="X649" s="17">
        <v>43200</v>
      </c>
      <c r="Y649" s="17">
        <v>0</v>
      </c>
      <c r="Z649" s="17">
        <v>0</v>
      </c>
      <c r="AA649" s="17">
        <v>1270833</v>
      </c>
    </row>
    <row r="650" spans="1:27" x14ac:dyDescent="0.3">
      <c r="A650" s="15" t="s">
        <v>1293</v>
      </c>
      <c r="B650" s="14" t="s">
        <v>1294</v>
      </c>
      <c r="C650" s="14">
        <v>1</v>
      </c>
      <c r="D650" s="14">
        <v>0</v>
      </c>
      <c r="E650" s="17">
        <v>3608950</v>
      </c>
      <c r="F650" s="17">
        <v>0</v>
      </c>
      <c r="G650" s="17">
        <v>806693</v>
      </c>
      <c r="H650" s="17">
        <v>0</v>
      </c>
      <c r="I650" s="17">
        <v>862766</v>
      </c>
      <c r="J650" s="17">
        <v>646216</v>
      </c>
      <c r="K650" s="17">
        <v>0</v>
      </c>
      <c r="L650" s="17">
        <v>0</v>
      </c>
      <c r="M650" s="17">
        <v>0</v>
      </c>
      <c r="N650" s="17">
        <v>0</v>
      </c>
      <c r="O650" s="17">
        <v>0</v>
      </c>
      <c r="P650" s="17">
        <v>1013633</v>
      </c>
      <c r="Q650" s="17">
        <v>80664</v>
      </c>
      <c r="R650" s="17">
        <v>320410</v>
      </c>
      <c r="S650" s="17">
        <v>21272</v>
      </c>
      <c r="T650" s="17">
        <v>8875</v>
      </c>
      <c r="U650" s="17">
        <v>86210</v>
      </c>
      <c r="V650" s="17">
        <v>8419</v>
      </c>
      <c r="W650" s="17">
        <v>0</v>
      </c>
      <c r="X650" s="17">
        <v>178200</v>
      </c>
      <c r="Y650" s="17">
        <v>0</v>
      </c>
      <c r="Z650" s="17">
        <v>0</v>
      </c>
      <c r="AA650" s="17">
        <v>7642308</v>
      </c>
    </row>
    <row r="651" spans="1:27" x14ac:dyDescent="0.3">
      <c r="A651" s="15" t="s">
        <v>1295</v>
      </c>
      <c r="B651" s="14" t="s">
        <v>1296</v>
      </c>
      <c r="C651" s="14">
        <v>1</v>
      </c>
      <c r="D651" s="14">
        <v>0</v>
      </c>
      <c r="E651" s="17">
        <v>5056206</v>
      </c>
      <c r="F651" s="17">
        <v>0</v>
      </c>
      <c r="G651" s="17">
        <v>183316</v>
      </c>
      <c r="H651" s="17">
        <v>0</v>
      </c>
      <c r="I651" s="17">
        <v>336293</v>
      </c>
      <c r="J651" s="17">
        <v>2277229</v>
      </c>
      <c r="K651" s="17">
        <v>0</v>
      </c>
      <c r="L651" s="17">
        <v>0</v>
      </c>
      <c r="M651" s="17">
        <v>0</v>
      </c>
      <c r="N651" s="17">
        <v>0</v>
      </c>
      <c r="O651" s="17">
        <v>0</v>
      </c>
      <c r="P651" s="17">
        <v>822101</v>
      </c>
      <c r="Q651" s="17">
        <v>327109</v>
      </c>
      <c r="R651" s="17">
        <v>494448</v>
      </c>
      <c r="S651" s="17">
        <v>24357</v>
      </c>
      <c r="T651" s="17">
        <v>10163</v>
      </c>
      <c r="U651" s="17">
        <v>93200</v>
      </c>
      <c r="V651" s="17">
        <v>17904</v>
      </c>
      <c r="W651" s="17">
        <v>0</v>
      </c>
      <c r="X651" s="17">
        <v>194400</v>
      </c>
      <c r="Y651" s="17">
        <v>0</v>
      </c>
      <c r="Z651" s="17">
        <v>0</v>
      </c>
      <c r="AA651" s="17">
        <v>9836726</v>
      </c>
    </row>
    <row r="652" spans="1:27" x14ac:dyDescent="0.3">
      <c r="A652" s="15" t="s">
        <v>1297</v>
      </c>
      <c r="B652" s="14" t="s">
        <v>1298</v>
      </c>
      <c r="C652" s="14">
        <v>1</v>
      </c>
      <c r="D652" s="14">
        <v>0</v>
      </c>
      <c r="E652" s="17">
        <v>81529562</v>
      </c>
      <c r="F652" s="17">
        <v>1039847</v>
      </c>
      <c r="G652" s="17">
        <v>2045117</v>
      </c>
      <c r="H652" s="17">
        <v>0</v>
      </c>
      <c r="I652" s="17">
        <v>7043397</v>
      </c>
      <c r="J652" s="17">
        <v>10607619</v>
      </c>
      <c r="K652" s="17">
        <v>0</v>
      </c>
      <c r="L652" s="17">
        <v>0</v>
      </c>
      <c r="M652" s="17">
        <v>0</v>
      </c>
      <c r="N652" s="17">
        <v>0</v>
      </c>
      <c r="O652" s="17">
        <v>0</v>
      </c>
      <c r="P652" s="17">
        <v>5268612</v>
      </c>
      <c r="Q652" s="17">
        <v>2218426</v>
      </c>
      <c r="R652" s="17">
        <v>1871467</v>
      </c>
      <c r="S652" s="17">
        <v>120289</v>
      </c>
      <c r="T652" s="17">
        <v>50188</v>
      </c>
      <c r="U652" s="17">
        <v>533570</v>
      </c>
      <c r="V652" s="17">
        <v>118150</v>
      </c>
      <c r="W652" s="17">
        <v>0</v>
      </c>
      <c r="X652" s="17">
        <v>2856466</v>
      </c>
      <c r="Y652" s="17">
        <v>305348</v>
      </c>
      <c r="Z652" s="17">
        <v>0</v>
      </c>
      <c r="AA652" s="17">
        <v>115608058</v>
      </c>
    </row>
    <row r="653" spans="1:27" x14ac:dyDescent="0.3">
      <c r="A653" s="15" t="s">
        <v>1299</v>
      </c>
      <c r="B653" s="14" t="s">
        <v>1300</v>
      </c>
      <c r="C653" s="14">
        <v>1</v>
      </c>
      <c r="D653" s="14">
        <v>0</v>
      </c>
      <c r="E653" s="17">
        <v>4110740</v>
      </c>
      <c r="F653" s="17">
        <v>0</v>
      </c>
      <c r="G653" s="17">
        <v>0</v>
      </c>
      <c r="H653" s="17">
        <v>0</v>
      </c>
      <c r="I653" s="17">
        <v>2535836</v>
      </c>
      <c r="J653" s="17">
        <v>2386539</v>
      </c>
      <c r="K653" s="17">
        <v>0</v>
      </c>
      <c r="L653" s="17">
        <v>0</v>
      </c>
      <c r="M653" s="17">
        <v>0</v>
      </c>
      <c r="N653" s="17">
        <v>0</v>
      </c>
      <c r="O653" s="17">
        <v>0</v>
      </c>
      <c r="P653" s="17">
        <v>1064334</v>
      </c>
      <c r="Q653" s="17">
        <v>211519</v>
      </c>
      <c r="R653" s="17">
        <v>102488</v>
      </c>
      <c r="S653" s="17">
        <v>53598</v>
      </c>
      <c r="T653" s="17">
        <v>22363</v>
      </c>
      <c r="U653" s="17">
        <v>213312</v>
      </c>
      <c r="V653" s="17">
        <v>25890</v>
      </c>
      <c r="W653" s="17">
        <v>0</v>
      </c>
      <c r="X653" s="17">
        <v>0</v>
      </c>
      <c r="Y653" s="17">
        <v>29997</v>
      </c>
      <c r="Z653" s="17">
        <v>0</v>
      </c>
      <c r="AA653" s="17">
        <v>10756616</v>
      </c>
    </row>
    <row r="654" spans="1:27" x14ac:dyDescent="0.3">
      <c r="A654" s="15" t="s">
        <v>1301</v>
      </c>
      <c r="B654" s="14" t="s">
        <v>1302</v>
      </c>
      <c r="C654" s="14">
        <v>1</v>
      </c>
      <c r="D654" s="14">
        <v>0</v>
      </c>
      <c r="E654" s="17">
        <v>43905436</v>
      </c>
      <c r="F654" s="17">
        <v>0</v>
      </c>
      <c r="G654" s="17">
        <v>663963</v>
      </c>
      <c r="H654" s="17">
        <v>170768</v>
      </c>
      <c r="I654" s="17">
        <v>6912022</v>
      </c>
      <c r="J654" s="17">
        <v>4643253</v>
      </c>
      <c r="K654" s="17">
        <v>0</v>
      </c>
      <c r="L654" s="17">
        <v>0</v>
      </c>
      <c r="M654" s="17">
        <v>0</v>
      </c>
      <c r="N654" s="17">
        <v>0</v>
      </c>
      <c r="O654" s="17">
        <v>0</v>
      </c>
      <c r="P654" s="17">
        <v>5091223</v>
      </c>
      <c r="Q654" s="17">
        <v>837977</v>
      </c>
      <c r="R654" s="17">
        <v>748663</v>
      </c>
      <c r="S654" s="17">
        <v>186366</v>
      </c>
      <c r="T654" s="17">
        <v>77756</v>
      </c>
      <c r="U654" s="17">
        <v>674826</v>
      </c>
      <c r="V654" s="17">
        <v>137289</v>
      </c>
      <c r="W654" s="17">
        <v>0</v>
      </c>
      <c r="X654" s="17">
        <v>1450654</v>
      </c>
      <c r="Y654" s="17">
        <v>0</v>
      </c>
      <c r="Z654" s="17">
        <v>0</v>
      </c>
      <c r="AA654" s="17">
        <v>65500196</v>
      </c>
    </row>
    <row r="655" spans="1:27" x14ac:dyDescent="0.3">
      <c r="A655" s="15" t="s">
        <v>1303</v>
      </c>
      <c r="B655" s="14" t="s">
        <v>1304</v>
      </c>
      <c r="C655" s="14">
        <v>1</v>
      </c>
      <c r="D655" s="14">
        <v>0</v>
      </c>
      <c r="E655" s="17">
        <v>2135892</v>
      </c>
      <c r="F655" s="17">
        <v>0</v>
      </c>
      <c r="G655" s="17">
        <v>0</v>
      </c>
      <c r="H655" s="17">
        <v>0</v>
      </c>
      <c r="I655" s="17">
        <v>376717</v>
      </c>
      <c r="J655" s="17">
        <v>63241</v>
      </c>
      <c r="K655" s="17">
        <v>0</v>
      </c>
      <c r="L655" s="17">
        <v>0</v>
      </c>
      <c r="M655" s="17">
        <v>0</v>
      </c>
      <c r="N655" s="17">
        <v>0</v>
      </c>
      <c r="O655" s="17">
        <v>0</v>
      </c>
      <c r="P655" s="17">
        <v>1170110</v>
      </c>
      <c r="Q655" s="17">
        <v>5471</v>
      </c>
      <c r="R655" s="17">
        <v>83851</v>
      </c>
      <c r="S655" s="17">
        <v>35278</v>
      </c>
      <c r="T655" s="17">
        <v>14719</v>
      </c>
      <c r="U655" s="17">
        <v>140091</v>
      </c>
      <c r="V655" s="17">
        <v>0</v>
      </c>
      <c r="W655" s="17">
        <v>0</v>
      </c>
      <c r="X655" s="17">
        <v>0</v>
      </c>
      <c r="Y655" s="17">
        <v>2184</v>
      </c>
      <c r="Z655" s="17">
        <v>0</v>
      </c>
      <c r="AA655" s="17">
        <v>4027554</v>
      </c>
    </row>
    <row r="656" spans="1:27" x14ac:dyDescent="0.3">
      <c r="A656" s="15" t="s">
        <v>1305</v>
      </c>
      <c r="B656" s="14" t="s">
        <v>1306</v>
      </c>
      <c r="C656" s="14">
        <v>1</v>
      </c>
      <c r="D656" s="14">
        <v>0</v>
      </c>
      <c r="E656" s="17">
        <v>1707852</v>
      </c>
      <c r="F656" s="17">
        <v>0</v>
      </c>
      <c r="G656" s="17">
        <v>100000</v>
      </c>
      <c r="H656" s="17">
        <v>0</v>
      </c>
      <c r="I656" s="17">
        <v>572768</v>
      </c>
      <c r="J656" s="17">
        <v>376285</v>
      </c>
      <c r="K656" s="17">
        <v>0</v>
      </c>
      <c r="L656" s="17">
        <v>0</v>
      </c>
      <c r="M656" s="17">
        <v>0</v>
      </c>
      <c r="N656" s="17">
        <v>0</v>
      </c>
      <c r="O656" s="17">
        <v>0</v>
      </c>
      <c r="P656" s="17">
        <v>579553</v>
      </c>
      <c r="Q656" s="17">
        <v>98838</v>
      </c>
      <c r="R656" s="17">
        <v>59174</v>
      </c>
      <c r="S656" s="17">
        <v>15519</v>
      </c>
      <c r="T656" s="17">
        <v>6475</v>
      </c>
      <c r="U656" s="17">
        <v>62328</v>
      </c>
      <c r="V656" s="17">
        <v>2908</v>
      </c>
      <c r="W656" s="17">
        <v>0</v>
      </c>
      <c r="X656" s="17">
        <v>0</v>
      </c>
      <c r="Y656" s="17">
        <v>1304</v>
      </c>
      <c r="Z656" s="17">
        <v>0</v>
      </c>
      <c r="AA656" s="17">
        <v>3583004</v>
      </c>
    </row>
    <row r="657" spans="1:27" x14ac:dyDescent="0.3">
      <c r="A657" s="15" t="s">
        <v>1307</v>
      </c>
      <c r="B657" s="14" t="s">
        <v>1308</v>
      </c>
      <c r="C657" s="14">
        <v>1</v>
      </c>
      <c r="D657" s="14">
        <v>0</v>
      </c>
      <c r="E657" s="17">
        <v>24816949</v>
      </c>
      <c r="F657" s="17">
        <v>0</v>
      </c>
      <c r="G657" s="17">
        <v>299227</v>
      </c>
      <c r="H657" s="17">
        <v>0</v>
      </c>
      <c r="I657" s="17">
        <v>5049429</v>
      </c>
      <c r="J657" s="17">
        <v>3933023</v>
      </c>
      <c r="K657" s="17">
        <v>0</v>
      </c>
      <c r="L657" s="17">
        <v>0</v>
      </c>
      <c r="M657" s="17">
        <v>0</v>
      </c>
      <c r="N657" s="17">
        <v>0</v>
      </c>
      <c r="O657" s="17">
        <v>0</v>
      </c>
      <c r="P657" s="17">
        <v>2643338</v>
      </c>
      <c r="Q657" s="17">
        <v>241535</v>
      </c>
      <c r="R657" s="17">
        <v>319953</v>
      </c>
      <c r="S657" s="17">
        <v>74481</v>
      </c>
      <c r="T657" s="17">
        <v>31075</v>
      </c>
      <c r="U657" s="17">
        <v>276571</v>
      </c>
      <c r="V657" s="17">
        <v>69426</v>
      </c>
      <c r="W657" s="17">
        <v>0</v>
      </c>
      <c r="X657" s="17">
        <v>2991410</v>
      </c>
      <c r="Y657" s="17">
        <v>0</v>
      </c>
      <c r="Z657" s="17">
        <v>0</v>
      </c>
      <c r="AA657" s="17">
        <v>40746417</v>
      </c>
    </row>
    <row r="658" spans="1:27" x14ac:dyDescent="0.3">
      <c r="A658" s="15" t="s">
        <v>1309</v>
      </c>
      <c r="B658" s="14" t="s">
        <v>1310</v>
      </c>
      <c r="C658" s="14">
        <v>1</v>
      </c>
      <c r="D658" s="14">
        <v>0</v>
      </c>
      <c r="E658" s="17">
        <v>1740094</v>
      </c>
      <c r="F658" s="17">
        <v>0</v>
      </c>
      <c r="G658" s="17">
        <v>100000</v>
      </c>
      <c r="H658" s="17">
        <v>0</v>
      </c>
      <c r="I658" s="17">
        <v>786337</v>
      </c>
      <c r="J658" s="17">
        <v>363889</v>
      </c>
      <c r="K658" s="17">
        <v>0</v>
      </c>
      <c r="L658" s="17">
        <v>0</v>
      </c>
      <c r="M658" s="17">
        <v>0</v>
      </c>
      <c r="N658" s="17">
        <v>0</v>
      </c>
      <c r="O658" s="17">
        <v>0</v>
      </c>
      <c r="P658" s="17">
        <v>735181</v>
      </c>
      <c r="Q658" s="17">
        <v>24183</v>
      </c>
      <c r="R658" s="17">
        <v>56874</v>
      </c>
      <c r="S658" s="17">
        <v>20208</v>
      </c>
      <c r="T658" s="17">
        <v>8431</v>
      </c>
      <c r="U658" s="17">
        <v>77706</v>
      </c>
      <c r="V658" s="17">
        <v>8161</v>
      </c>
      <c r="W658" s="17">
        <v>0</v>
      </c>
      <c r="X658" s="17">
        <v>0</v>
      </c>
      <c r="Y658" s="17">
        <v>9736</v>
      </c>
      <c r="Z658" s="17">
        <v>0</v>
      </c>
      <c r="AA658" s="17">
        <v>3930800</v>
      </c>
    </row>
    <row r="659" spans="1:27" x14ac:dyDescent="0.3">
      <c r="A659" s="15" t="s">
        <v>1311</v>
      </c>
      <c r="B659" s="14" t="s">
        <v>1312</v>
      </c>
      <c r="C659" s="14">
        <v>1</v>
      </c>
      <c r="D659" s="14">
        <v>0</v>
      </c>
      <c r="E659" s="17">
        <v>40135379</v>
      </c>
      <c r="F659" s="17">
        <v>0</v>
      </c>
      <c r="G659" s="17">
        <v>613877</v>
      </c>
      <c r="H659" s="17">
        <v>0</v>
      </c>
      <c r="I659" s="17">
        <v>3436646</v>
      </c>
      <c r="J659" s="17">
        <v>3613171</v>
      </c>
      <c r="K659" s="17">
        <v>0</v>
      </c>
      <c r="L659" s="17">
        <v>0</v>
      </c>
      <c r="M659" s="17">
        <v>0</v>
      </c>
      <c r="N659" s="17">
        <v>0</v>
      </c>
      <c r="O659" s="17">
        <v>0</v>
      </c>
      <c r="P659" s="17">
        <v>1754822</v>
      </c>
      <c r="Q659" s="17">
        <v>1929230</v>
      </c>
      <c r="R659" s="17">
        <v>905584</v>
      </c>
      <c r="S659" s="17">
        <v>49449</v>
      </c>
      <c r="T659" s="17">
        <v>20631</v>
      </c>
      <c r="U659" s="17">
        <v>205914</v>
      </c>
      <c r="V659" s="17">
        <v>58315</v>
      </c>
      <c r="W659" s="17">
        <v>0</v>
      </c>
      <c r="X659" s="17">
        <v>764610</v>
      </c>
      <c r="Y659" s="17">
        <v>34452</v>
      </c>
      <c r="Z659" s="17">
        <v>0</v>
      </c>
      <c r="AA659" s="17">
        <v>53522080</v>
      </c>
    </row>
    <row r="660" spans="1:27" x14ac:dyDescent="0.3">
      <c r="A660" s="15" t="s">
        <v>1313</v>
      </c>
      <c r="B660" s="14" t="s">
        <v>1314</v>
      </c>
      <c r="C660" s="14">
        <v>1</v>
      </c>
      <c r="D660" s="14">
        <v>0</v>
      </c>
      <c r="E660" s="17">
        <v>5898216</v>
      </c>
      <c r="F660" s="17">
        <v>0</v>
      </c>
      <c r="G660" s="17">
        <v>116596</v>
      </c>
      <c r="H660" s="17">
        <v>0</v>
      </c>
      <c r="I660" s="17">
        <v>452520</v>
      </c>
      <c r="J660" s="17">
        <v>1307077</v>
      </c>
      <c r="K660" s="17">
        <v>0</v>
      </c>
      <c r="L660" s="17">
        <v>0</v>
      </c>
      <c r="M660" s="17">
        <v>0</v>
      </c>
      <c r="N660" s="17">
        <v>0</v>
      </c>
      <c r="O660" s="17">
        <v>0</v>
      </c>
      <c r="P660" s="17">
        <v>1476380</v>
      </c>
      <c r="Q660" s="17">
        <v>85298</v>
      </c>
      <c r="R660" s="17">
        <v>92754</v>
      </c>
      <c r="S660" s="17">
        <v>41914</v>
      </c>
      <c r="T660" s="17">
        <v>17488</v>
      </c>
      <c r="U660" s="17">
        <v>165430</v>
      </c>
      <c r="V660" s="17">
        <v>26881</v>
      </c>
      <c r="W660" s="17">
        <v>0</v>
      </c>
      <c r="X660" s="17">
        <v>329400</v>
      </c>
      <c r="Y660" s="17">
        <v>0</v>
      </c>
      <c r="Z660" s="17">
        <v>0</v>
      </c>
      <c r="AA660" s="17">
        <v>10009954</v>
      </c>
    </row>
    <row r="661" spans="1:27" x14ac:dyDescent="0.3">
      <c r="A661" s="15" t="s">
        <v>1315</v>
      </c>
      <c r="B661" s="14" t="s">
        <v>1316</v>
      </c>
      <c r="C661" s="14">
        <v>1</v>
      </c>
      <c r="D661" s="14">
        <v>0</v>
      </c>
      <c r="E661" s="17">
        <v>2220107</v>
      </c>
      <c r="F661" s="17">
        <v>0</v>
      </c>
      <c r="G661" s="17">
        <v>0</v>
      </c>
      <c r="H661" s="17">
        <v>0</v>
      </c>
      <c r="I661" s="17">
        <v>97779</v>
      </c>
      <c r="J661" s="17">
        <v>157229</v>
      </c>
      <c r="K661" s="17">
        <v>0</v>
      </c>
      <c r="L661" s="17">
        <v>0</v>
      </c>
      <c r="M661" s="17">
        <v>0</v>
      </c>
      <c r="N661" s="17">
        <v>0</v>
      </c>
      <c r="O661" s="17">
        <v>0</v>
      </c>
      <c r="P661" s="17">
        <v>247031</v>
      </c>
      <c r="Q661" s="17">
        <v>172869</v>
      </c>
      <c r="R661" s="17">
        <v>15474</v>
      </c>
      <c r="S661" s="17">
        <v>60954</v>
      </c>
      <c r="T661" s="17">
        <v>25431</v>
      </c>
      <c r="U661" s="17">
        <v>196710</v>
      </c>
      <c r="V661" s="17">
        <v>0</v>
      </c>
      <c r="W661" s="17">
        <v>0</v>
      </c>
      <c r="X661" s="17">
        <v>0</v>
      </c>
      <c r="Y661" s="17">
        <v>12145</v>
      </c>
      <c r="Z661" s="17">
        <v>0</v>
      </c>
      <c r="AA661" s="17">
        <v>3205729</v>
      </c>
    </row>
    <row r="662" spans="1:27" x14ac:dyDescent="0.3">
      <c r="A662" s="15" t="s">
        <v>1317</v>
      </c>
      <c r="B662" s="14" t="s">
        <v>1318</v>
      </c>
      <c r="C662" s="14">
        <v>1</v>
      </c>
      <c r="D662" s="14">
        <v>0</v>
      </c>
      <c r="E662" s="17">
        <v>2720547</v>
      </c>
      <c r="F662" s="17">
        <v>0</v>
      </c>
      <c r="G662" s="17">
        <v>0</v>
      </c>
      <c r="H662" s="17">
        <v>0</v>
      </c>
      <c r="I662" s="17">
        <v>255064</v>
      </c>
      <c r="J662" s="17">
        <v>529449</v>
      </c>
      <c r="K662" s="17">
        <v>0</v>
      </c>
      <c r="L662" s="17">
        <v>0</v>
      </c>
      <c r="M662" s="17">
        <v>0</v>
      </c>
      <c r="N662" s="17">
        <v>0</v>
      </c>
      <c r="O662" s="17">
        <v>0</v>
      </c>
      <c r="P662" s="17">
        <v>314082</v>
      </c>
      <c r="Q662" s="17">
        <v>79073</v>
      </c>
      <c r="R662" s="17">
        <v>101439</v>
      </c>
      <c r="S662" s="17">
        <v>26799</v>
      </c>
      <c r="T662" s="17">
        <v>11181</v>
      </c>
      <c r="U662" s="17">
        <v>95588</v>
      </c>
      <c r="V662" s="17">
        <v>10390</v>
      </c>
      <c r="W662" s="17">
        <v>0</v>
      </c>
      <c r="X662" s="17">
        <v>167400</v>
      </c>
      <c r="Y662" s="17">
        <v>0</v>
      </c>
      <c r="Z662" s="17">
        <v>0</v>
      </c>
      <c r="AA662" s="17">
        <v>4311012</v>
      </c>
    </row>
    <row r="663" spans="1:27" x14ac:dyDescent="0.3">
      <c r="A663" s="15" t="s">
        <v>1319</v>
      </c>
      <c r="B663" s="14" t="s">
        <v>1320</v>
      </c>
      <c r="C663" s="14">
        <v>1</v>
      </c>
      <c r="D663" s="14">
        <v>0</v>
      </c>
      <c r="E663" s="17">
        <v>40225649</v>
      </c>
      <c r="F663" s="17">
        <v>0</v>
      </c>
      <c r="G663" s="17">
        <v>845434</v>
      </c>
      <c r="H663" s="17">
        <v>0</v>
      </c>
      <c r="I663" s="17">
        <v>2379418</v>
      </c>
      <c r="J663" s="17">
        <v>3890977</v>
      </c>
      <c r="K663" s="17">
        <v>0</v>
      </c>
      <c r="L663" s="17">
        <v>0</v>
      </c>
      <c r="M663" s="17">
        <v>0</v>
      </c>
      <c r="N663" s="17">
        <v>0</v>
      </c>
      <c r="O663" s="17">
        <v>0</v>
      </c>
      <c r="P663" s="17">
        <v>1565258</v>
      </c>
      <c r="Q663" s="17">
        <v>2138382</v>
      </c>
      <c r="R663" s="17">
        <v>446325</v>
      </c>
      <c r="S663" s="17">
        <v>72189</v>
      </c>
      <c r="T663" s="17">
        <v>30119</v>
      </c>
      <c r="U663" s="17">
        <v>297308</v>
      </c>
      <c r="V663" s="17">
        <v>71371</v>
      </c>
      <c r="W663" s="17">
        <v>0</v>
      </c>
      <c r="X663" s="17">
        <v>3500000</v>
      </c>
      <c r="Y663" s="17">
        <v>0</v>
      </c>
      <c r="Z663" s="17">
        <v>0</v>
      </c>
      <c r="AA663" s="17">
        <v>55462430</v>
      </c>
    </row>
    <row r="664" spans="1:27" x14ac:dyDescent="0.3">
      <c r="A664" s="15" t="s">
        <v>1321</v>
      </c>
      <c r="B664" s="14" t="s">
        <v>1322</v>
      </c>
      <c r="C664" s="14">
        <v>1</v>
      </c>
      <c r="D664" s="14">
        <v>0</v>
      </c>
      <c r="E664" s="17">
        <v>2059748</v>
      </c>
      <c r="F664" s="17">
        <v>0</v>
      </c>
      <c r="G664" s="17">
        <v>100000</v>
      </c>
      <c r="H664" s="17">
        <v>0</v>
      </c>
      <c r="I664" s="17">
        <v>443436</v>
      </c>
      <c r="J664" s="17">
        <v>529746</v>
      </c>
      <c r="K664" s="17">
        <v>0</v>
      </c>
      <c r="L664" s="17">
        <v>0</v>
      </c>
      <c r="M664" s="17">
        <v>0</v>
      </c>
      <c r="N664" s="17">
        <v>0</v>
      </c>
      <c r="O664" s="17">
        <v>0</v>
      </c>
      <c r="P664" s="17">
        <v>669342</v>
      </c>
      <c r="Q664" s="17">
        <v>58459</v>
      </c>
      <c r="R664" s="17">
        <v>13629</v>
      </c>
      <c r="S664" s="17">
        <v>20193</v>
      </c>
      <c r="T664" s="17">
        <v>8425</v>
      </c>
      <c r="U664" s="17">
        <v>81608</v>
      </c>
      <c r="V664" s="17">
        <v>5937</v>
      </c>
      <c r="W664" s="17">
        <v>0</v>
      </c>
      <c r="X664" s="17">
        <v>0</v>
      </c>
      <c r="Y664" s="17">
        <v>0</v>
      </c>
      <c r="Z664" s="17">
        <v>0</v>
      </c>
      <c r="AA664" s="17">
        <v>3990523</v>
      </c>
    </row>
    <row r="665" spans="1:27" x14ac:dyDescent="0.3">
      <c r="A665" s="15" t="s">
        <v>1323</v>
      </c>
      <c r="B665" s="14" t="s">
        <v>1324</v>
      </c>
      <c r="C665" s="14">
        <v>0</v>
      </c>
      <c r="D665" s="14">
        <v>0</v>
      </c>
      <c r="E665" s="17">
        <v>3668390</v>
      </c>
      <c r="F665" s="17">
        <v>0</v>
      </c>
      <c r="G665" s="17">
        <v>0</v>
      </c>
      <c r="H665" s="17">
        <v>0</v>
      </c>
      <c r="I665" s="17">
        <v>582474</v>
      </c>
      <c r="J665" s="17">
        <v>2093916</v>
      </c>
      <c r="K665" s="17">
        <v>0</v>
      </c>
      <c r="L665" s="17">
        <v>0</v>
      </c>
      <c r="M665" s="17">
        <v>0</v>
      </c>
      <c r="N665" s="17">
        <v>0</v>
      </c>
      <c r="O665" s="17">
        <v>0</v>
      </c>
      <c r="P665" s="17">
        <v>466480</v>
      </c>
      <c r="Q665" s="17">
        <v>463544</v>
      </c>
      <c r="R665" s="17">
        <v>100562</v>
      </c>
      <c r="S665" s="17">
        <v>72129</v>
      </c>
      <c r="T665" s="17">
        <v>30094</v>
      </c>
      <c r="U665" s="17">
        <v>295968</v>
      </c>
      <c r="V665" s="17">
        <v>699</v>
      </c>
      <c r="W665" s="17">
        <v>0</v>
      </c>
      <c r="X665" s="17">
        <v>0</v>
      </c>
      <c r="Y665" s="17">
        <v>0</v>
      </c>
      <c r="Z665" s="17">
        <v>0</v>
      </c>
      <c r="AA665" s="17">
        <v>7774256</v>
      </c>
    </row>
    <row r="666" spans="1:27" x14ac:dyDescent="0.3">
      <c r="A666" s="15" t="s">
        <v>1325</v>
      </c>
      <c r="B666" s="14" t="s">
        <v>1326</v>
      </c>
      <c r="C666" s="14">
        <v>1</v>
      </c>
      <c r="D666" s="14">
        <v>0</v>
      </c>
      <c r="E666" s="17">
        <v>7251345</v>
      </c>
      <c r="F666" s="17">
        <v>0</v>
      </c>
      <c r="G666" s="17">
        <v>141256</v>
      </c>
      <c r="H666" s="17">
        <v>0</v>
      </c>
      <c r="I666" s="17">
        <v>2138047</v>
      </c>
      <c r="J666" s="17">
        <v>1294565</v>
      </c>
      <c r="K666" s="17">
        <v>0</v>
      </c>
      <c r="L666" s="17">
        <v>0</v>
      </c>
      <c r="M666" s="17">
        <v>0</v>
      </c>
      <c r="N666" s="17">
        <v>0</v>
      </c>
      <c r="O666" s="17">
        <v>0</v>
      </c>
      <c r="P666" s="17">
        <v>903917</v>
      </c>
      <c r="Q666" s="17">
        <v>279872</v>
      </c>
      <c r="R666" s="17">
        <v>300418</v>
      </c>
      <c r="S666" s="17">
        <v>51966</v>
      </c>
      <c r="T666" s="17">
        <v>21681</v>
      </c>
      <c r="U666" s="17">
        <v>171022</v>
      </c>
      <c r="V666" s="17">
        <v>27367</v>
      </c>
      <c r="W666" s="17">
        <v>0</v>
      </c>
      <c r="X666" s="17">
        <v>237600</v>
      </c>
      <c r="Y666" s="17">
        <v>0</v>
      </c>
      <c r="Z666" s="17">
        <v>0</v>
      </c>
      <c r="AA666" s="17">
        <v>12819056</v>
      </c>
    </row>
    <row r="667" spans="1:27" x14ac:dyDescent="0.3">
      <c r="A667" s="15" t="s">
        <v>1327</v>
      </c>
      <c r="B667" s="14" t="s">
        <v>1328</v>
      </c>
      <c r="C667" s="14">
        <v>1</v>
      </c>
      <c r="D667" s="14">
        <v>0</v>
      </c>
      <c r="E667" s="17">
        <v>24160443</v>
      </c>
      <c r="F667" s="17">
        <v>0</v>
      </c>
      <c r="G667" s="17">
        <v>0</v>
      </c>
      <c r="H667" s="17">
        <v>0</v>
      </c>
      <c r="I667" s="17">
        <v>2492541</v>
      </c>
      <c r="J667" s="17">
        <v>3846295</v>
      </c>
      <c r="K667" s="17">
        <v>0</v>
      </c>
      <c r="L667" s="17">
        <v>0</v>
      </c>
      <c r="M667" s="17">
        <v>0</v>
      </c>
      <c r="N667" s="17">
        <v>0</v>
      </c>
      <c r="O667" s="17">
        <v>0</v>
      </c>
      <c r="P667" s="17">
        <v>3878849</v>
      </c>
      <c r="Q667" s="17">
        <v>588715</v>
      </c>
      <c r="R667" s="17">
        <v>577511</v>
      </c>
      <c r="S667" s="17">
        <v>145456</v>
      </c>
      <c r="T667" s="17">
        <v>60688</v>
      </c>
      <c r="U667" s="17">
        <v>473165</v>
      </c>
      <c r="V667" s="17">
        <v>65090</v>
      </c>
      <c r="W667" s="17">
        <v>0</v>
      </c>
      <c r="X667" s="17">
        <v>1986386</v>
      </c>
      <c r="Y667" s="17">
        <v>0</v>
      </c>
      <c r="Z667" s="17">
        <v>0</v>
      </c>
      <c r="AA667" s="17">
        <v>38275139</v>
      </c>
    </row>
    <row r="668" spans="1:27" x14ac:dyDescent="0.3">
      <c r="A668" s="15" t="s">
        <v>1329</v>
      </c>
      <c r="B668" s="14" t="s">
        <v>1330</v>
      </c>
      <c r="C668" s="14">
        <v>1</v>
      </c>
      <c r="D668" s="14">
        <v>1</v>
      </c>
      <c r="E668" s="17">
        <v>249382257</v>
      </c>
      <c r="F668" s="17">
        <v>3217091</v>
      </c>
      <c r="G668" s="17">
        <v>0</v>
      </c>
      <c r="H668" s="17">
        <v>37415</v>
      </c>
      <c r="I668" s="17">
        <v>31861813</v>
      </c>
      <c r="J668" s="17">
        <v>13510966</v>
      </c>
      <c r="K668" s="17">
        <v>0</v>
      </c>
      <c r="L668" s="17">
        <v>0</v>
      </c>
      <c r="M668" s="17">
        <v>964272</v>
      </c>
      <c r="N668" s="17">
        <v>6535913</v>
      </c>
      <c r="O668" s="17">
        <v>2338384</v>
      </c>
      <c r="P668" s="17">
        <v>0</v>
      </c>
      <c r="Q668" s="17">
        <v>9008984</v>
      </c>
      <c r="R668" s="17">
        <v>12092645</v>
      </c>
      <c r="S668" s="17">
        <v>417777</v>
      </c>
      <c r="T668" s="17">
        <v>174306</v>
      </c>
      <c r="U668" s="17">
        <v>1751694</v>
      </c>
      <c r="V668" s="17">
        <v>408322</v>
      </c>
      <c r="W668" s="17">
        <v>0</v>
      </c>
      <c r="X668" s="17">
        <v>13011980</v>
      </c>
      <c r="Y668" s="17">
        <v>552736</v>
      </c>
      <c r="Z668" s="17">
        <v>17500000</v>
      </c>
      <c r="AA668" s="17">
        <v>362766555</v>
      </c>
    </row>
    <row r="669" spans="1:27" x14ac:dyDescent="0.3">
      <c r="A669" s="15" t="s">
        <v>1331</v>
      </c>
      <c r="B669" s="14" t="s">
        <v>1332</v>
      </c>
      <c r="C669" s="14">
        <v>1</v>
      </c>
      <c r="D669" s="14">
        <v>0</v>
      </c>
      <c r="E669" s="17">
        <v>29500218</v>
      </c>
      <c r="F669" s="17">
        <v>0</v>
      </c>
      <c r="G669" s="17">
        <v>2416117</v>
      </c>
      <c r="H669" s="17">
        <v>0</v>
      </c>
      <c r="I669" s="17">
        <v>6532661</v>
      </c>
      <c r="J669" s="17">
        <v>3397579</v>
      </c>
      <c r="K669" s="17">
        <v>0</v>
      </c>
      <c r="L669" s="17">
        <v>0</v>
      </c>
      <c r="M669" s="17">
        <v>0</v>
      </c>
      <c r="N669" s="17">
        <v>0</v>
      </c>
      <c r="O669" s="17">
        <v>0</v>
      </c>
      <c r="P669" s="17">
        <v>3021209</v>
      </c>
      <c r="Q669" s="17">
        <v>828250</v>
      </c>
      <c r="R669" s="17">
        <v>707597</v>
      </c>
      <c r="S669" s="17">
        <v>84607</v>
      </c>
      <c r="T669" s="17">
        <v>35300</v>
      </c>
      <c r="U669" s="17">
        <v>330161</v>
      </c>
      <c r="V669" s="17">
        <v>77498</v>
      </c>
      <c r="W669" s="17">
        <v>0</v>
      </c>
      <c r="X669" s="17">
        <v>802447</v>
      </c>
      <c r="Y669" s="17">
        <v>108623</v>
      </c>
      <c r="Z669" s="17">
        <v>0</v>
      </c>
      <c r="AA669" s="17">
        <v>47842267</v>
      </c>
    </row>
    <row r="670" spans="1:27" x14ac:dyDescent="0.3">
      <c r="A670" s="15" t="s">
        <v>1333</v>
      </c>
      <c r="B670" s="14" t="s">
        <v>1334</v>
      </c>
      <c r="C670" s="14">
        <v>1</v>
      </c>
      <c r="D670" s="14">
        <v>0</v>
      </c>
      <c r="E670" s="17">
        <v>12727529</v>
      </c>
      <c r="F670" s="17">
        <v>0</v>
      </c>
      <c r="G670" s="17">
        <v>1020367</v>
      </c>
      <c r="H670" s="17">
        <v>0</v>
      </c>
      <c r="I670" s="17">
        <v>3405996</v>
      </c>
      <c r="J670" s="17">
        <v>2119547</v>
      </c>
      <c r="K670" s="17">
        <v>0</v>
      </c>
      <c r="L670" s="17">
        <v>0</v>
      </c>
      <c r="M670" s="17">
        <v>0</v>
      </c>
      <c r="N670" s="17">
        <v>0</v>
      </c>
      <c r="O670" s="17">
        <v>0</v>
      </c>
      <c r="P670" s="17">
        <v>822830</v>
      </c>
      <c r="Q670" s="17">
        <v>374003</v>
      </c>
      <c r="R670" s="17">
        <v>269794</v>
      </c>
      <c r="S670" s="17">
        <v>58527</v>
      </c>
      <c r="T670" s="17">
        <v>24419</v>
      </c>
      <c r="U670" s="17">
        <v>210166</v>
      </c>
      <c r="V670" s="17">
        <v>46707</v>
      </c>
      <c r="W670" s="17">
        <v>0</v>
      </c>
      <c r="X670" s="17">
        <v>475200</v>
      </c>
      <c r="Y670" s="17">
        <v>48982</v>
      </c>
      <c r="Z670" s="17">
        <v>0</v>
      </c>
      <c r="AA670" s="17">
        <v>21604067</v>
      </c>
    </row>
    <row r="671" spans="1:27" x14ac:dyDescent="0.3">
      <c r="A671" s="15" t="s">
        <v>1335</v>
      </c>
      <c r="B671" s="14" t="s">
        <v>1336</v>
      </c>
      <c r="C671" s="14">
        <v>1</v>
      </c>
      <c r="D671" s="14">
        <v>0</v>
      </c>
      <c r="E671" s="17">
        <v>13030446</v>
      </c>
      <c r="F671" s="17">
        <v>0</v>
      </c>
      <c r="G671" s="17">
        <v>0</v>
      </c>
      <c r="H671" s="17">
        <v>0</v>
      </c>
      <c r="I671" s="17">
        <v>1220484</v>
      </c>
      <c r="J671" s="17">
        <v>687629</v>
      </c>
      <c r="K671" s="17">
        <v>0</v>
      </c>
      <c r="L671" s="17">
        <v>0</v>
      </c>
      <c r="M671" s="17">
        <v>0</v>
      </c>
      <c r="N671" s="17">
        <v>0</v>
      </c>
      <c r="O671" s="17">
        <v>0</v>
      </c>
      <c r="P671" s="17">
        <v>1709065</v>
      </c>
      <c r="Q671" s="17">
        <v>229890</v>
      </c>
      <c r="R671" s="17">
        <v>108122</v>
      </c>
      <c r="S671" s="17">
        <v>16882</v>
      </c>
      <c r="T671" s="17">
        <v>7044</v>
      </c>
      <c r="U671" s="17">
        <v>68619</v>
      </c>
      <c r="V671" s="17">
        <v>19527</v>
      </c>
      <c r="W671" s="17">
        <v>0</v>
      </c>
      <c r="X671" s="17">
        <v>522730</v>
      </c>
      <c r="Y671" s="17">
        <v>0</v>
      </c>
      <c r="Z671" s="17">
        <v>0</v>
      </c>
      <c r="AA671" s="17">
        <v>17620438</v>
      </c>
    </row>
    <row r="672" spans="1:27" x14ac:dyDescent="0.3">
      <c r="A672" s="15" t="s">
        <v>1337</v>
      </c>
      <c r="B672" s="14" t="s">
        <v>1338</v>
      </c>
      <c r="C672" s="14">
        <v>1</v>
      </c>
      <c r="D672" s="14">
        <v>0</v>
      </c>
      <c r="E672" s="17">
        <v>11510526</v>
      </c>
      <c r="F672" s="17">
        <v>0</v>
      </c>
      <c r="G672" s="17">
        <v>0</v>
      </c>
      <c r="H672" s="17">
        <v>11225</v>
      </c>
      <c r="I672" s="17">
        <v>850465</v>
      </c>
      <c r="J672" s="17">
        <v>1612538</v>
      </c>
      <c r="K672" s="17">
        <v>0</v>
      </c>
      <c r="L672" s="17">
        <v>0</v>
      </c>
      <c r="M672" s="17">
        <v>0</v>
      </c>
      <c r="N672" s="17">
        <v>0</v>
      </c>
      <c r="O672" s="17">
        <v>0</v>
      </c>
      <c r="P672" s="17">
        <v>1034446</v>
      </c>
      <c r="Q672" s="17">
        <v>50563</v>
      </c>
      <c r="R672" s="17">
        <v>119814</v>
      </c>
      <c r="S672" s="17">
        <v>13093</v>
      </c>
      <c r="T672" s="17">
        <v>5463</v>
      </c>
      <c r="U672" s="17">
        <v>48639</v>
      </c>
      <c r="V672" s="17">
        <v>16687</v>
      </c>
      <c r="W672" s="17">
        <v>0</v>
      </c>
      <c r="X672" s="17">
        <v>160471</v>
      </c>
      <c r="Y672" s="17">
        <v>0</v>
      </c>
      <c r="Z672" s="17">
        <v>0</v>
      </c>
      <c r="AA672" s="17">
        <v>15433930</v>
      </c>
    </row>
    <row r="673" spans="1:27" x14ac:dyDescent="0.3">
      <c r="A673" s="15" t="s">
        <v>1339</v>
      </c>
      <c r="B673" s="14" t="s">
        <v>1340</v>
      </c>
      <c r="C673" s="14">
        <v>1</v>
      </c>
      <c r="D673" s="14">
        <v>0</v>
      </c>
      <c r="E673" s="17">
        <v>1765324</v>
      </c>
      <c r="F673" s="17">
        <v>0</v>
      </c>
      <c r="G673" s="17">
        <v>0</v>
      </c>
      <c r="H673" s="17">
        <v>0</v>
      </c>
      <c r="I673" s="17">
        <v>358382</v>
      </c>
      <c r="J673" s="17">
        <v>241799</v>
      </c>
      <c r="K673" s="17">
        <v>0</v>
      </c>
      <c r="L673" s="17">
        <v>0</v>
      </c>
      <c r="M673" s="17">
        <v>0</v>
      </c>
      <c r="N673" s="17">
        <v>0</v>
      </c>
      <c r="O673" s="17">
        <v>0</v>
      </c>
      <c r="P673" s="17">
        <v>348863</v>
      </c>
      <c r="Q673" s="17">
        <v>38275</v>
      </c>
      <c r="R673" s="17">
        <v>0</v>
      </c>
      <c r="S673" s="17">
        <v>2067</v>
      </c>
      <c r="T673" s="17">
        <v>863</v>
      </c>
      <c r="U673" s="17">
        <v>11534</v>
      </c>
      <c r="V673" s="17">
        <v>2184</v>
      </c>
      <c r="W673" s="17">
        <v>0</v>
      </c>
      <c r="X673" s="17">
        <v>0</v>
      </c>
      <c r="Y673" s="17">
        <v>0</v>
      </c>
      <c r="Z673" s="17">
        <v>0</v>
      </c>
      <c r="AA673" s="17">
        <v>2769291</v>
      </c>
    </row>
    <row r="674" spans="1:27" x14ac:dyDescent="0.3">
      <c r="A674" s="15" t="s">
        <v>1341</v>
      </c>
      <c r="B674" s="14" t="s">
        <v>1342</v>
      </c>
      <c r="C674" s="14">
        <v>1</v>
      </c>
      <c r="D674" s="14">
        <v>0</v>
      </c>
      <c r="E674" s="17">
        <v>8211061</v>
      </c>
      <c r="F674" s="17">
        <v>0</v>
      </c>
      <c r="G674" s="17">
        <v>0</v>
      </c>
      <c r="H674" s="17">
        <v>11525</v>
      </c>
      <c r="I674" s="17">
        <v>724001</v>
      </c>
      <c r="J674" s="17">
        <v>1804928</v>
      </c>
      <c r="K674" s="17">
        <v>0</v>
      </c>
      <c r="L674" s="17">
        <v>0</v>
      </c>
      <c r="M674" s="17">
        <v>0</v>
      </c>
      <c r="N674" s="17">
        <v>0</v>
      </c>
      <c r="O674" s="17">
        <v>0</v>
      </c>
      <c r="P674" s="17">
        <v>1023066</v>
      </c>
      <c r="Q674" s="17">
        <v>169225</v>
      </c>
      <c r="R674" s="17">
        <v>255374</v>
      </c>
      <c r="S674" s="17">
        <v>13407</v>
      </c>
      <c r="T674" s="17">
        <v>5594</v>
      </c>
      <c r="U674" s="17">
        <v>47940</v>
      </c>
      <c r="V674" s="17">
        <v>15291</v>
      </c>
      <c r="W674" s="17">
        <v>0</v>
      </c>
      <c r="X674" s="17">
        <v>93758</v>
      </c>
      <c r="Y674" s="17">
        <v>0</v>
      </c>
      <c r="Z674" s="17">
        <v>0</v>
      </c>
      <c r="AA674" s="17">
        <v>12375170</v>
      </c>
    </row>
    <row r="675" spans="1:27" x14ac:dyDescent="0.3">
      <c r="A675" s="15" t="s">
        <v>1343</v>
      </c>
      <c r="B675" s="14" t="s">
        <v>1344</v>
      </c>
      <c r="C675" s="14">
        <v>1</v>
      </c>
      <c r="D675" s="14">
        <v>0</v>
      </c>
      <c r="E675" s="17">
        <v>9018155</v>
      </c>
      <c r="F675" s="17">
        <v>0</v>
      </c>
      <c r="G675" s="17">
        <v>0</v>
      </c>
      <c r="H675" s="17">
        <v>0</v>
      </c>
      <c r="I675" s="17">
        <v>1136588</v>
      </c>
      <c r="J675" s="17">
        <v>1549833</v>
      </c>
      <c r="K675" s="17">
        <v>0</v>
      </c>
      <c r="L675" s="17">
        <v>0</v>
      </c>
      <c r="M675" s="17">
        <v>0</v>
      </c>
      <c r="N675" s="17">
        <v>0</v>
      </c>
      <c r="O675" s="17">
        <v>0</v>
      </c>
      <c r="P675" s="17">
        <v>1391873</v>
      </c>
      <c r="Q675" s="17">
        <v>167591</v>
      </c>
      <c r="R675" s="17">
        <v>105792</v>
      </c>
      <c r="S675" s="17">
        <v>12314</v>
      </c>
      <c r="T675" s="17">
        <v>5138</v>
      </c>
      <c r="U675" s="17">
        <v>48231</v>
      </c>
      <c r="V675" s="17">
        <v>15575</v>
      </c>
      <c r="W675" s="17">
        <v>0</v>
      </c>
      <c r="X675" s="17">
        <v>611123</v>
      </c>
      <c r="Y675" s="17">
        <v>0</v>
      </c>
      <c r="Z675" s="17">
        <v>0</v>
      </c>
      <c r="AA675" s="17">
        <v>14062213</v>
      </c>
    </row>
    <row r="676" spans="1:27" x14ac:dyDescent="0.3">
      <c r="A676" s="15" t="s">
        <v>1345</v>
      </c>
      <c r="B676" s="14" t="s">
        <v>1346</v>
      </c>
      <c r="C676" s="14">
        <v>1</v>
      </c>
      <c r="D676" s="14">
        <v>0</v>
      </c>
      <c r="E676" s="17">
        <v>11422606</v>
      </c>
      <c r="F676" s="17">
        <v>0</v>
      </c>
      <c r="G676" s="17">
        <v>200123</v>
      </c>
      <c r="H676" s="17">
        <v>0</v>
      </c>
      <c r="I676" s="17">
        <v>1282442</v>
      </c>
      <c r="J676" s="17">
        <v>2420437</v>
      </c>
      <c r="K676" s="17">
        <v>0</v>
      </c>
      <c r="L676" s="17">
        <v>0</v>
      </c>
      <c r="M676" s="17">
        <v>0</v>
      </c>
      <c r="N676" s="17">
        <v>0</v>
      </c>
      <c r="O676" s="17">
        <v>0</v>
      </c>
      <c r="P676" s="17">
        <v>721930</v>
      </c>
      <c r="Q676" s="17">
        <v>348080</v>
      </c>
      <c r="R676" s="17">
        <v>38375</v>
      </c>
      <c r="S676" s="17">
        <v>24133</v>
      </c>
      <c r="T676" s="17">
        <v>10069</v>
      </c>
      <c r="U676" s="17">
        <v>92618</v>
      </c>
      <c r="V676" s="17">
        <v>10682</v>
      </c>
      <c r="W676" s="17">
        <v>0</v>
      </c>
      <c r="X676" s="17">
        <v>443445</v>
      </c>
      <c r="Y676" s="17">
        <v>0</v>
      </c>
      <c r="Z676" s="17">
        <v>0</v>
      </c>
      <c r="AA676" s="17">
        <v>17014940</v>
      </c>
    </row>
    <row r="677" spans="1:27" x14ac:dyDescent="0.3">
      <c r="A677" s="15" t="s">
        <v>1347</v>
      </c>
      <c r="B677" s="14" t="s">
        <v>1348</v>
      </c>
      <c r="C677" s="14">
        <v>1</v>
      </c>
      <c r="D677" s="14">
        <v>0</v>
      </c>
      <c r="E677" s="17">
        <v>8396034</v>
      </c>
      <c r="F677" s="17">
        <v>0</v>
      </c>
      <c r="G677" s="17">
        <v>92174</v>
      </c>
      <c r="H677" s="17">
        <v>9095</v>
      </c>
      <c r="I677" s="17">
        <v>665402</v>
      </c>
      <c r="J677" s="17">
        <v>1642938</v>
      </c>
      <c r="K677" s="17">
        <v>0</v>
      </c>
      <c r="L677" s="17">
        <v>0</v>
      </c>
      <c r="M677" s="17">
        <v>0</v>
      </c>
      <c r="N677" s="17">
        <v>0</v>
      </c>
      <c r="O677" s="17">
        <v>0</v>
      </c>
      <c r="P677" s="17">
        <v>716016</v>
      </c>
      <c r="Q677" s="17">
        <v>108580</v>
      </c>
      <c r="R677" s="17">
        <v>31323</v>
      </c>
      <c r="S677" s="17">
        <v>12628</v>
      </c>
      <c r="T677" s="17">
        <v>5269</v>
      </c>
      <c r="U677" s="17">
        <v>47124</v>
      </c>
      <c r="V677" s="17">
        <v>10771</v>
      </c>
      <c r="W677" s="17">
        <v>0</v>
      </c>
      <c r="X677" s="17">
        <v>713908</v>
      </c>
      <c r="Y677" s="17">
        <v>0</v>
      </c>
      <c r="Z677" s="17">
        <v>0</v>
      </c>
      <c r="AA677" s="17">
        <v>12451262</v>
      </c>
    </row>
    <row r="678" spans="1:27" x14ac:dyDescent="0.3">
      <c r="A678" s="18" t="s">
        <v>1355</v>
      </c>
      <c r="B678" s="14" t="s">
        <v>1356</v>
      </c>
      <c r="C678" s="14">
        <v>1</v>
      </c>
      <c r="D678" s="14">
        <v>1</v>
      </c>
      <c r="E678" s="17">
        <v>21237230506</v>
      </c>
      <c r="F678" s="17">
        <v>52297367</v>
      </c>
      <c r="G678" s="17">
        <v>218681933</v>
      </c>
      <c r="H678" s="17">
        <v>4740154</v>
      </c>
      <c r="I678" s="17">
        <v>2196535461</v>
      </c>
      <c r="J678" s="17">
        <v>3144411567</v>
      </c>
      <c r="K678" s="17">
        <v>14152870</v>
      </c>
      <c r="L678" s="17">
        <v>3614300</v>
      </c>
      <c r="M678" s="17">
        <v>34660148</v>
      </c>
      <c r="N678" s="17">
        <v>161736203</v>
      </c>
      <c r="O678" s="17">
        <v>57983903</v>
      </c>
      <c r="P678" s="17">
        <v>1107621498</v>
      </c>
      <c r="Q678" s="17">
        <v>568975712</v>
      </c>
      <c r="R678" s="17">
        <v>409435512</v>
      </c>
      <c r="S678" s="17">
        <v>43031491</v>
      </c>
      <c r="T678" s="17">
        <v>17953805</v>
      </c>
      <c r="U678" s="17">
        <v>166466816</v>
      </c>
      <c r="V678" s="17">
        <v>35239572</v>
      </c>
      <c r="W678" s="17">
        <v>0</v>
      </c>
      <c r="X678" s="17">
        <v>942841952</v>
      </c>
      <c r="Y678" s="17">
        <v>4285485</v>
      </c>
      <c r="Z678" s="17">
        <v>28271832</v>
      </c>
      <c r="AA678" s="17">
        <v>30450168087</v>
      </c>
    </row>
    <row r="679" spans="1:27" x14ac:dyDescent="0.3">
      <c r="A679" s="18" t="s">
        <v>1357</v>
      </c>
      <c r="B679" s="14" t="s">
        <v>1358</v>
      </c>
      <c r="C679" s="14">
        <v>1</v>
      </c>
      <c r="D679" s="14">
        <v>1</v>
      </c>
      <c r="E679" s="17">
        <v>179377714</v>
      </c>
      <c r="F679" s="17">
        <v>0</v>
      </c>
      <c r="G679" s="17">
        <v>4616391</v>
      </c>
      <c r="H679" s="17">
        <v>259733</v>
      </c>
      <c r="I679" s="17">
        <v>47814376</v>
      </c>
      <c r="J679" s="17">
        <v>27737108</v>
      </c>
      <c r="K679" s="17">
        <v>1351248</v>
      </c>
      <c r="L679" s="17">
        <v>0</v>
      </c>
      <c r="M679" s="17">
        <v>0</v>
      </c>
      <c r="N679" s="17">
        <v>0</v>
      </c>
      <c r="O679" s="17">
        <v>0</v>
      </c>
      <c r="P679" s="17">
        <v>14583972</v>
      </c>
      <c r="Q679" s="17">
        <v>4988167</v>
      </c>
      <c r="R679" s="17">
        <v>1938756</v>
      </c>
      <c r="S679" s="17">
        <v>956188</v>
      </c>
      <c r="T679" s="17">
        <v>398946</v>
      </c>
      <c r="U679" s="17">
        <v>3610510</v>
      </c>
      <c r="V679" s="17">
        <v>567183</v>
      </c>
      <c r="W679" s="17">
        <v>0</v>
      </c>
      <c r="X679" s="17">
        <v>9126900</v>
      </c>
      <c r="Y679" s="17">
        <v>27682</v>
      </c>
      <c r="Z679" s="17">
        <v>0</v>
      </c>
      <c r="AA679" s="17">
        <v>297354874</v>
      </c>
    </row>
    <row r="680" spans="1:27" x14ac:dyDescent="0.3">
      <c r="A680" s="15" t="s">
        <v>1349</v>
      </c>
      <c r="B680" s="14" t="s">
        <v>1350</v>
      </c>
      <c r="C680" s="14">
        <v>1</v>
      </c>
      <c r="D680" s="14">
        <v>1</v>
      </c>
      <c r="E680" s="17">
        <v>21416608220</v>
      </c>
      <c r="F680" s="17">
        <v>52297367</v>
      </c>
      <c r="G680" s="17">
        <v>223298324</v>
      </c>
      <c r="H680" s="17">
        <v>4999887</v>
      </c>
      <c r="I680" s="17">
        <v>2244349837</v>
      </c>
      <c r="J680" s="17">
        <v>3172148675</v>
      </c>
      <c r="K680" s="17">
        <v>15504118</v>
      </c>
      <c r="L680" s="17">
        <v>3614300</v>
      </c>
      <c r="M680" s="17">
        <v>34660148</v>
      </c>
      <c r="N680" s="17">
        <v>161736203</v>
      </c>
      <c r="O680" s="17">
        <v>57983903</v>
      </c>
      <c r="P680" s="17">
        <v>1122205470</v>
      </c>
      <c r="Q680" s="17">
        <v>573963879</v>
      </c>
      <c r="R680" s="17">
        <v>411374268</v>
      </c>
      <c r="S680" s="17">
        <v>43987679</v>
      </c>
      <c r="T680" s="17">
        <v>18352751</v>
      </c>
      <c r="U680" s="17">
        <v>170077326</v>
      </c>
      <c r="V680" s="17">
        <v>35806755</v>
      </c>
      <c r="W680" s="17">
        <v>0</v>
      </c>
      <c r="X680" s="17">
        <v>951968852</v>
      </c>
      <c r="Y680" s="17">
        <v>4313167</v>
      </c>
      <c r="Z680" s="17">
        <v>28271832</v>
      </c>
      <c r="AA680" s="17">
        <v>30747522961</v>
      </c>
    </row>
  </sheetData>
  <hyperlinks>
    <hyperlink ref="A2" location="'Key'!A1" display="DABTA1" xr:uid="{5427FE46-AC90-4384-A2AB-216711805F5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11A87-32D8-4BDD-92A0-9645D649A5CC}">
  <dimension ref="A1:I683"/>
  <sheetViews>
    <sheetView workbookViewId="0">
      <selection activeCell="D14" sqref="D14"/>
    </sheetView>
  </sheetViews>
  <sheetFormatPr defaultRowHeight="14.4" x14ac:dyDescent="0.3"/>
  <cols>
    <col min="1" max="1" width="8.88671875" style="14"/>
    <col min="2" max="2" width="19.44140625" style="14" bestFit="1" customWidth="1"/>
    <col min="3" max="3" width="13.88671875" style="14" bestFit="1" customWidth="1"/>
    <col min="4" max="4" width="13.88671875" style="14" customWidth="1"/>
    <col min="5" max="6" width="13.88671875" style="14" bestFit="1" customWidth="1"/>
    <col min="7" max="7" width="13.44140625" style="14" bestFit="1" customWidth="1"/>
    <col min="8" max="8" width="13.6640625" style="14" customWidth="1"/>
    <col min="9" max="9" width="10.5546875" style="14" customWidth="1"/>
  </cols>
  <sheetData>
    <row r="1" spans="1:9" s="14" customFormat="1" x14ac:dyDescent="0.3">
      <c r="A1" s="14">
        <v>1</v>
      </c>
      <c r="B1" s="14">
        <v>2</v>
      </c>
      <c r="C1" s="14">
        <v>3</v>
      </c>
      <c r="D1" s="14">
        <v>4</v>
      </c>
      <c r="E1" s="14">
        <v>5</v>
      </c>
      <c r="F1" s="14">
        <v>6</v>
      </c>
    </row>
    <row r="2" spans="1:9" ht="57.6" x14ac:dyDescent="0.3">
      <c r="A2" s="19" t="s">
        <v>2815</v>
      </c>
      <c r="B2" s="14" t="s">
        <v>2818</v>
      </c>
      <c r="C2" s="6" t="s">
        <v>2903</v>
      </c>
      <c r="D2" s="6" t="s">
        <v>2904</v>
      </c>
      <c r="E2" s="16" t="s">
        <v>2905</v>
      </c>
      <c r="F2" s="16" t="s">
        <v>2922</v>
      </c>
      <c r="G2" s="61"/>
      <c r="H2" s="62"/>
      <c r="I2" s="6"/>
    </row>
    <row r="3" spans="1:9" s="14" customFormat="1" x14ac:dyDescent="0.3">
      <c r="A3" s="15" t="s">
        <v>3</v>
      </c>
      <c r="C3" s="6"/>
      <c r="D3" s="6"/>
      <c r="F3" s="6"/>
      <c r="G3" s="61"/>
      <c r="H3" s="62"/>
      <c r="I3" s="6"/>
    </row>
    <row r="4" spans="1:9" s="14" customFormat="1" x14ac:dyDescent="0.3">
      <c r="A4" s="15" t="s">
        <v>3</v>
      </c>
      <c r="C4" s="6"/>
      <c r="D4" s="6"/>
      <c r="F4" s="6"/>
      <c r="G4" s="61"/>
      <c r="H4" s="62"/>
      <c r="I4" s="6"/>
    </row>
    <row r="5" spans="1:9" x14ac:dyDescent="0.3">
      <c r="A5" s="15" t="s">
        <v>3</v>
      </c>
      <c r="B5" s="14" t="s">
        <v>4</v>
      </c>
      <c r="C5" s="17">
        <v>118012887</v>
      </c>
      <c r="D5" s="17">
        <v>92073492</v>
      </c>
      <c r="E5" s="17">
        <v>123881083</v>
      </c>
      <c r="F5" s="17">
        <v>107981091</v>
      </c>
      <c r="G5" s="17"/>
      <c r="H5" s="17"/>
      <c r="I5" s="63"/>
    </row>
    <row r="6" spans="1:9" x14ac:dyDescent="0.3">
      <c r="A6" s="15" t="s">
        <v>5</v>
      </c>
      <c r="B6" s="14" t="s">
        <v>6</v>
      </c>
      <c r="C6" s="17">
        <v>6666508</v>
      </c>
      <c r="D6" s="17">
        <v>6666508</v>
      </c>
      <c r="E6" s="17">
        <v>6866503</v>
      </c>
      <c r="F6" s="17">
        <v>6866503</v>
      </c>
      <c r="G6" s="17"/>
      <c r="H6" s="17"/>
      <c r="I6" s="63"/>
    </row>
    <row r="7" spans="1:9" x14ac:dyDescent="0.3">
      <c r="A7" s="15" t="s">
        <v>7</v>
      </c>
      <c r="B7" s="14" t="s">
        <v>8</v>
      </c>
      <c r="C7" s="17">
        <v>16901990</v>
      </c>
      <c r="D7" s="17">
        <v>13903511</v>
      </c>
      <c r="E7" s="17">
        <v>16970684</v>
      </c>
      <c r="F7" s="17">
        <v>15430500</v>
      </c>
      <c r="G7" s="17"/>
      <c r="H7" s="17"/>
      <c r="I7" s="63"/>
    </row>
    <row r="8" spans="1:9" x14ac:dyDescent="0.3">
      <c r="A8" s="15" t="s">
        <v>9</v>
      </c>
      <c r="B8" s="14" t="s">
        <v>10</v>
      </c>
      <c r="C8" s="17">
        <v>12349691</v>
      </c>
      <c r="D8" s="17">
        <v>11995895</v>
      </c>
      <c r="E8" s="17">
        <v>12590964</v>
      </c>
      <c r="F8" s="17">
        <v>12358961</v>
      </c>
      <c r="G8" s="17"/>
      <c r="H8" s="17"/>
      <c r="I8" s="63"/>
    </row>
    <row r="9" spans="1:9" x14ac:dyDescent="0.3">
      <c r="A9" s="15" t="s">
        <v>11</v>
      </c>
      <c r="B9" s="14" t="s">
        <v>12</v>
      </c>
      <c r="C9" s="17">
        <v>21221480</v>
      </c>
      <c r="D9" s="17">
        <v>17898604</v>
      </c>
      <c r="E9" s="17">
        <v>22832196</v>
      </c>
      <c r="F9" s="17">
        <v>20375588</v>
      </c>
      <c r="G9" s="17"/>
      <c r="H9" s="17"/>
      <c r="I9" s="63"/>
    </row>
    <row r="10" spans="1:9" x14ac:dyDescent="0.3">
      <c r="A10" s="15" t="s">
        <v>13</v>
      </c>
      <c r="B10" s="14" t="s">
        <v>14</v>
      </c>
      <c r="C10" s="17">
        <v>25151321</v>
      </c>
      <c r="D10" s="17">
        <v>18671696</v>
      </c>
      <c r="E10" s="17">
        <v>26295032</v>
      </c>
      <c r="F10" s="17">
        <v>22492302</v>
      </c>
      <c r="G10" s="17"/>
      <c r="H10" s="17"/>
      <c r="I10" s="63"/>
    </row>
    <row r="11" spans="1:9" x14ac:dyDescent="0.3">
      <c r="A11" s="15" t="s">
        <v>15</v>
      </c>
      <c r="B11" s="14" t="s">
        <v>16</v>
      </c>
      <c r="C11" s="17">
        <v>1393358</v>
      </c>
      <c r="D11" s="17">
        <v>836014</v>
      </c>
      <c r="E11" s="17">
        <v>1349953</v>
      </c>
      <c r="F11" s="17">
        <v>1078129</v>
      </c>
      <c r="G11" s="17"/>
      <c r="H11" s="17"/>
      <c r="I11" s="63"/>
    </row>
    <row r="12" spans="1:9" x14ac:dyDescent="0.3">
      <c r="A12" s="15" t="s">
        <v>17</v>
      </c>
      <c r="B12" s="14" t="s">
        <v>18</v>
      </c>
      <c r="C12" s="17">
        <v>24559878</v>
      </c>
      <c r="D12" s="17">
        <v>15389319</v>
      </c>
      <c r="E12" s="17">
        <v>27759977</v>
      </c>
      <c r="F12" s="17">
        <v>21579922</v>
      </c>
      <c r="G12" s="17"/>
      <c r="H12" s="17"/>
      <c r="I12" s="63"/>
    </row>
    <row r="13" spans="1:9" x14ac:dyDescent="0.3">
      <c r="A13" s="15" t="s">
        <v>19</v>
      </c>
      <c r="B13" s="14" t="s">
        <v>20</v>
      </c>
      <c r="C13" s="17">
        <v>2461647</v>
      </c>
      <c r="D13" s="17">
        <v>2461647</v>
      </c>
      <c r="E13" s="17">
        <v>2706055</v>
      </c>
      <c r="F13" s="17">
        <v>2583372</v>
      </c>
      <c r="G13" s="17"/>
      <c r="H13" s="17"/>
      <c r="I13" s="63"/>
    </row>
    <row r="14" spans="1:9" x14ac:dyDescent="0.3">
      <c r="A14" s="15" t="s">
        <v>21</v>
      </c>
      <c r="B14" s="14" t="s">
        <v>22</v>
      </c>
      <c r="C14" s="17">
        <v>20925858</v>
      </c>
      <c r="D14" s="17">
        <v>16624117</v>
      </c>
      <c r="E14" s="17">
        <v>21633751</v>
      </c>
      <c r="F14" s="17">
        <v>19105468</v>
      </c>
      <c r="G14" s="17"/>
      <c r="H14" s="17"/>
      <c r="I14" s="63"/>
    </row>
    <row r="15" spans="1:9" x14ac:dyDescent="0.3">
      <c r="A15" s="15" t="s">
        <v>23</v>
      </c>
      <c r="B15" s="14" t="s">
        <v>24</v>
      </c>
      <c r="C15" s="17">
        <v>4231002</v>
      </c>
      <c r="D15" s="17">
        <v>3762162</v>
      </c>
      <c r="E15" s="17">
        <v>4977354</v>
      </c>
      <c r="F15" s="17">
        <v>4369430</v>
      </c>
      <c r="G15" s="17"/>
      <c r="H15" s="17"/>
      <c r="I15" s="63"/>
    </row>
    <row r="16" spans="1:9" x14ac:dyDescent="0.3">
      <c r="A16" s="15" t="s">
        <v>25</v>
      </c>
      <c r="B16" s="14" t="s">
        <v>26</v>
      </c>
      <c r="C16" s="17">
        <v>18179310</v>
      </c>
      <c r="D16" s="17">
        <v>14408778</v>
      </c>
      <c r="E16" s="17">
        <v>20073276</v>
      </c>
      <c r="F16" s="17">
        <v>17254367</v>
      </c>
      <c r="G16" s="17"/>
      <c r="H16" s="17"/>
      <c r="I16" s="63"/>
    </row>
    <row r="17" spans="1:9" x14ac:dyDescent="0.3">
      <c r="A17" s="15" t="s">
        <v>27</v>
      </c>
      <c r="B17" s="14" t="s">
        <v>28</v>
      </c>
      <c r="C17" s="17">
        <v>6248933</v>
      </c>
      <c r="D17" s="17">
        <v>5474757</v>
      </c>
      <c r="E17" s="17">
        <v>6467108</v>
      </c>
      <c r="F17" s="17">
        <v>5965086</v>
      </c>
      <c r="G17" s="17"/>
      <c r="H17" s="17"/>
      <c r="I17" s="63"/>
    </row>
    <row r="18" spans="1:9" x14ac:dyDescent="0.3">
      <c r="A18" s="15" t="s">
        <v>29</v>
      </c>
      <c r="B18" s="14" t="s">
        <v>30</v>
      </c>
      <c r="C18" s="17">
        <v>4256834</v>
      </c>
      <c r="D18" s="17">
        <v>4256834</v>
      </c>
      <c r="E18" s="17">
        <v>4384539</v>
      </c>
      <c r="F18" s="17">
        <v>4384539</v>
      </c>
      <c r="G18" s="17"/>
      <c r="H18" s="17"/>
      <c r="I18" s="63"/>
    </row>
    <row r="19" spans="1:9" x14ac:dyDescent="0.3">
      <c r="A19" s="15" t="s">
        <v>31</v>
      </c>
      <c r="B19" s="14" t="s">
        <v>32</v>
      </c>
      <c r="C19" s="17">
        <v>8132176</v>
      </c>
      <c r="D19" s="17">
        <v>8132176</v>
      </c>
      <c r="E19" s="17">
        <v>8376141</v>
      </c>
      <c r="F19" s="17">
        <v>8376141</v>
      </c>
      <c r="G19" s="17"/>
      <c r="H19" s="17"/>
      <c r="I19" s="63"/>
    </row>
    <row r="20" spans="1:9" x14ac:dyDescent="0.3">
      <c r="A20" s="15" t="s">
        <v>33</v>
      </c>
      <c r="B20" s="14" t="s">
        <v>34</v>
      </c>
      <c r="C20" s="17">
        <v>5537755</v>
      </c>
      <c r="D20" s="17">
        <v>4965256</v>
      </c>
      <c r="E20" s="17">
        <v>5605103</v>
      </c>
      <c r="F20" s="17">
        <v>5297979</v>
      </c>
      <c r="G20" s="17"/>
      <c r="H20" s="17"/>
      <c r="I20" s="63"/>
    </row>
    <row r="21" spans="1:9" x14ac:dyDescent="0.3">
      <c r="A21" s="15" t="s">
        <v>35</v>
      </c>
      <c r="B21" s="14" t="s">
        <v>36</v>
      </c>
      <c r="C21" s="17">
        <v>3292648</v>
      </c>
      <c r="D21" s="17">
        <v>3292648</v>
      </c>
      <c r="E21" s="17">
        <v>3391427</v>
      </c>
      <c r="F21" s="17">
        <v>3391427</v>
      </c>
      <c r="G21" s="17"/>
      <c r="H21" s="17"/>
      <c r="I21" s="63"/>
    </row>
    <row r="22" spans="1:9" x14ac:dyDescent="0.3">
      <c r="A22" s="15" t="s">
        <v>37</v>
      </c>
      <c r="B22" s="14" t="s">
        <v>38</v>
      </c>
      <c r="C22" s="17">
        <v>5256850</v>
      </c>
      <c r="D22" s="17">
        <v>5189148</v>
      </c>
      <c r="E22" s="17">
        <v>5668662</v>
      </c>
      <c r="F22" s="17">
        <v>5428905</v>
      </c>
      <c r="G22" s="17"/>
      <c r="H22" s="17"/>
      <c r="I22" s="63"/>
    </row>
    <row r="23" spans="1:9" x14ac:dyDescent="0.3">
      <c r="A23" s="15" t="s">
        <v>39</v>
      </c>
      <c r="B23" s="14" t="s">
        <v>40</v>
      </c>
      <c r="C23" s="17">
        <v>9827214</v>
      </c>
      <c r="D23" s="17">
        <v>8529138</v>
      </c>
      <c r="E23" s="17">
        <v>10396258</v>
      </c>
      <c r="F23" s="17">
        <v>9462755</v>
      </c>
      <c r="G23" s="17"/>
      <c r="H23" s="17"/>
      <c r="I23" s="63"/>
    </row>
    <row r="24" spans="1:9" x14ac:dyDescent="0.3">
      <c r="A24" s="15" t="s">
        <v>41</v>
      </c>
      <c r="B24" s="14" t="s">
        <v>42</v>
      </c>
      <c r="C24" s="17">
        <v>3391584</v>
      </c>
      <c r="D24" s="17">
        <v>3391584</v>
      </c>
      <c r="E24" s="17">
        <v>3493331</v>
      </c>
      <c r="F24" s="17">
        <v>3493331</v>
      </c>
      <c r="G24" s="17"/>
      <c r="H24" s="17"/>
      <c r="I24" s="63"/>
    </row>
    <row r="25" spans="1:9" x14ac:dyDescent="0.3">
      <c r="A25" s="15" t="s">
        <v>43</v>
      </c>
      <c r="B25" s="14" t="s">
        <v>44</v>
      </c>
      <c r="C25" s="17">
        <v>10584721</v>
      </c>
      <c r="D25" s="17">
        <v>10584721</v>
      </c>
      <c r="E25" s="17">
        <v>10902262</v>
      </c>
      <c r="F25" s="17">
        <v>10902262</v>
      </c>
      <c r="G25" s="17"/>
      <c r="H25" s="17"/>
      <c r="I25" s="63"/>
    </row>
    <row r="26" spans="1:9" x14ac:dyDescent="0.3">
      <c r="A26" s="15" t="s">
        <v>45</v>
      </c>
      <c r="B26" s="14" t="s">
        <v>46</v>
      </c>
      <c r="C26" s="17">
        <v>5278945</v>
      </c>
      <c r="D26" s="17">
        <v>5278945</v>
      </c>
      <c r="E26" s="17">
        <v>5437313</v>
      </c>
      <c r="F26" s="17">
        <v>5437313</v>
      </c>
      <c r="G26" s="17"/>
      <c r="H26" s="17"/>
      <c r="I26" s="63"/>
    </row>
    <row r="27" spans="1:9" x14ac:dyDescent="0.3">
      <c r="A27" s="15" t="s">
        <v>47</v>
      </c>
      <c r="B27" s="14" t="s">
        <v>48</v>
      </c>
      <c r="C27" s="17">
        <v>15323758</v>
      </c>
      <c r="D27" s="17">
        <v>13188250</v>
      </c>
      <c r="E27" s="17">
        <v>16113803</v>
      </c>
      <c r="F27" s="17">
        <v>14651027</v>
      </c>
      <c r="G27" s="17"/>
      <c r="H27" s="17"/>
      <c r="I27" s="63"/>
    </row>
    <row r="28" spans="1:9" x14ac:dyDescent="0.3">
      <c r="A28" s="15" t="s">
        <v>49</v>
      </c>
      <c r="B28" s="14" t="s">
        <v>50</v>
      </c>
      <c r="C28" s="17">
        <v>11006532</v>
      </c>
      <c r="D28" s="17">
        <v>11006532</v>
      </c>
      <c r="E28" s="17">
        <v>11336727</v>
      </c>
      <c r="F28" s="17">
        <v>11336727</v>
      </c>
      <c r="G28" s="17"/>
      <c r="H28" s="17"/>
      <c r="I28" s="63"/>
    </row>
    <row r="29" spans="1:9" x14ac:dyDescent="0.3">
      <c r="A29" s="15" t="s">
        <v>51</v>
      </c>
      <c r="B29" s="14" t="s">
        <v>52</v>
      </c>
      <c r="C29" s="17">
        <v>13183443</v>
      </c>
      <c r="D29" s="17">
        <v>13183443</v>
      </c>
      <c r="E29" s="17">
        <v>13578946</v>
      </c>
      <c r="F29" s="17">
        <v>13578946</v>
      </c>
      <c r="G29" s="17"/>
      <c r="H29" s="17"/>
      <c r="I29" s="63"/>
    </row>
    <row r="30" spans="1:9" x14ac:dyDescent="0.3">
      <c r="A30" s="15" t="s">
        <v>53</v>
      </c>
      <c r="B30" s="14" t="s">
        <v>54</v>
      </c>
      <c r="C30" s="17">
        <v>68201706</v>
      </c>
      <c r="D30" s="17">
        <v>56692712</v>
      </c>
      <c r="E30" s="17">
        <v>69096294</v>
      </c>
      <c r="F30" s="17">
        <v>62934934</v>
      </c>
      <c r="G30" s="17"/>
      <c r="H30" s="17"/>
      <c r="I30" s="63"/>
    </row>
    <row r="31" spans="1:9" x14ac:dyDescent="0.3">
      <c r="A31" s="15" t="s">
        <v>55</v>
      </c>
      <c r="B31" s="14" t="s">
        <v>56</v>
      </c>
      <c r="C31" s="17">
        <v>10867630</v>
      </c>
      <c r="D31" s="17">
        <v>10867630</v>
      </c>
      <c r="E31" s="17">
        <v>11193658</v>
      </c>
      <c r="F31" s="17">
        <v>11193658</v>
      </c>
      <c r="G31" s="17"/>
      <c r="H31" s="17"/>
      <c r="I31" s="63"/>
    </row>
    <row r="32" spans="1:9" x14ac:dyDescent="0.3">
      <c r="A32" s="15" t="s">
        <v>57</v>
      </c>
      <c r="B32" s="14" t="s">
        <v>58</v>
      </c>
      <c r="C32" s="17">
        <v>13683712</v>
      </c>
      <c r="D32" s="17">
        <v>13683712</v>
      </c>
      <c r="E32" s="17">
        <v>14094223</v>
      </c>
      <c r="F32" s="17">
        <v>14094223</v>
      </c>
      <c r="G32" s="17"/>
      <c r="H32" s="17"/>
      <c r="I32" s="63"/>
    </row>
    <row r="33" spans="1:9" x14ac:dyDescent="0.3">
      <c r="A33" s="15" t="s">
        <v>59</v>
      </c>
      <c r="B33" s="14" t="s">
        <v>60</v>
      </c>
      <c r="C33" s="17">
        <v>13908148</v>
      </c>
      <c r="D33" s="17">
        <v>11444664</v>
      </c>
      <c r="E33" s="17">
        <v>14482394</v>
      </c>
      <c r="F33" s="17">
        <v>12931292</v>
      </c>
      <c r="G33" s="17"/>
      <c r="H33" s="17"/>
      <c r="I33" s="63"/>
    </row>
    <row r="34" spans="1:9" x14ac:dyDescent="0.3">
      <c r="A34" s="15" t="s">
        <v>61</v>
      </c>
      <c r="B34" s="14" t="s">
        <v>62</v>
      </c>
      <c r="C34" s="17">
        <v>21113386</v>
      </c>
      <c r="D34" s="17">
        <v>16473381</v>
      </c>
      <c r="E34" s="17">
        <v>23049828</v>
      </c>
      <c r="F34" s="17">
        <v>19776315</v>
      </c>
      <c r="G34" s="17"/>
      <c r="H34" s="17"/>
      <c r="I34" s="63"/>
    </row>
    <row r="35" spans="1:9" x14ac:dyDescent="0.3">
      <c r="A35" s="15" t="s">
        <v>63</v>
      </c>
      <c r="B35" s="14" t="s">
        <v>64</v>
      </c>
      <c r="C35" s="17">
        <v>5361475</v>
      </c>
      <c r="D35" s="17">
        <v>5361475</v>
      </c>
      <c r="E35" s="17">
        <v>5525725</v>
      </c>
      <c r="F35" s="17">
        <v>5525725</v>
      </c>
      <c r="G35" s="17"/>
      <c r="H35" s="17"/>
      <c r="I35" s="63"/>
    </row>
    <row r="36" spans="1:9" x14ac:dyDescent="0.3">
      <c r="A36" s="15" t="s">
        <v>65</v>
      </c>
      <c r="B36" s="14" t="s">
        <v>66</v>
      </c>
      <c r="C36" s="17">
        <v>19902834</v>
      </c>
      <c r="D36" s="17">
        <v>18166853</v>
      </c>
      <c r="E36" s="17">
        <v>20601390</v>
      </c>
      <c r="F36" s="17">
        <v>19347841</v>
      </c>
      <c r="G36" s="17"/>
      <c r="H36" s="17"/>
      <c r="I36" s="63"/>
    </row>
    <row r="37" spans="1:9" x14ac:dyDescent="0.3">
      <c r="A37" s="15" t="s">
        <v>67</v>
      </c>
      <c r="B37" s="14" t="s">
        <v>68</v>
      </c>
      <c r="C37" s="17">
        <v>32041863</v>
      </c>
      <c r="D37" s="17">
        <v>26308674</v>
      </c>
      <c r="E37" s="17">
        <v>30705701</v>
      </c>
      <c r="F37" s="17">
        <v>28460847</v>
      </c>
      <c r="G37" s="17"/>
      <c r="H37" s="17"/>
      <c r="I37" s="63"/>
    </row>
    <row r="38" spans="1:9" x14ac:dyDescent="0.3">
      <c r="A38" s="15" t="s">
        <v>69</v>
      </c>
      <c r="B38" s="14" t="s">
        <v>70</v>
      </c>
      <c r="C38" s="17">
        <v>24796382</v>
      </c>
      <c r="D38" s="17">
        <v>19677289</v>
      </c>
      <c r="E38" s="17">
        <v>25813906</v>
      </c>
      <c r="F38" s="17">
        <v>22761018</v>
      </c>
      <c r="G38" s="17"/>
      <c r="H38" s="17"/>
      <c r="I38" s="63"/>
    </row>
    <row r="39" spans="1:9" x14ac:dyDescent="0.3">
      <c r="A39" s="15" t="s">
        <v>71</v>
      </c>
      <c r="B39" s="14" t="s">
        <v>72</v>
      </c>
      <c r="C39" s="17">
        <v>16704627</v>
      </c>
      <c r="D39" s="17">
        <v>15238246</v>
      </c>
      <c r="E39" s="17">
        <v>17896162</v>
      </c>
      <c r="F39" s="17">
        <v>16571072</v>
      </c>
      <c r="G39" s="17"/>
      <c r="H39" s="17"/>
      <c r="I39" s="63"/>
    </row>
    <row r="40" spans="1:9" x14ac:dyDescent="0.3">
      <c r="A40" s="15" t="s">
        <v>73</v>
      </c>
      <c r="B40" s="14" t="s">
        <v>74</v>
      </c>
      <c r="C40" s="17">
        <v>16199430</v>
      </c>
      <c r="D40" s="17">
        <v>14770597</v>
      </c>
      <c r="E40" s="17">
        <v>16800064</v>
      </c>
      <c r="F40" s="17">
        <v>15758346</v>
      </c>
      <c r="G40" s="17"/>
      <c r="H40" s="17"/>
      <c r="I40" s="63"/>
    </row>
    <row r="41" spans="1:9" x14ac:dyDescent="0.3">
      <c r="A41" s="15" t="s">
        <v>75</v>
      </c>
      <c r="B41" s="14" t="s">
        <v>76</v>
      </c>
      <c r="C41" s="17">
        <v>3458229</v>
      </c>
      <c r="D41" s="17">
        <v>3458229</v>
      </c>
      <c r="E41" s="17">
        <v>3561975</v>
      </c>
      <c r="F41" s="17">
        <v>3561975</v>
      </c>
      <c r="G41" s="17"/>
      <c r="H41" s="17"/>
      <c r="I41" s="63"/>
    </row>
    <row r="42" spans="1:9" x14ac:dyDescent="0.3">
      <c r="A42" s="15" t="s">
        <v>77</v>
      </c>
      <c r="B42" s="14" t="s">
        <v>78</v>
      </c>
      <c r="C42" s="17">
        <v>11745694</v>
      </c>
      <c r="D42" s="17">
        <v>10466158</v>
      </c>
      <c r="E42" s="17">
        <v>12573042</v>
      </c>
      <c r="F42" s="17">
        <v>11496098</v>
      </c>
      <c r="G42" s="17"/>
      <c r="H42" s="17"/>
      <c r="I42" s="63"/>
    </row>
    <row r="43" spans="1:9" x14ac:dyDescent="0.3">
      <c r="A43" s="15" t="s">
        <v>79</v>
      </c>
      <c r="B43" s="14" t="s">
        <v>80</v>
      </c>
      <c r="C43" s="17">
        <v>2961287</v>
      </c>
      <c r="D43" s="17">
        <v>2961287</v>
      </c>
      <c r="E43" s="17">
        <v>3051248</v>
      </c>
      <c r="F43" s="17">
        <v>3051248</v>
      </c>
      <c r="G43" s="17"/>
      <c r="H43" s="17"/>
      <c r="I43" s="63"/>
    </row>
    <row r="44" spans="1:9" x14ac:dyDescent="0.3">
      <c r="A44" s="15" t="s">
        <v>81</v>
      </c>
      <c r="B44" s="14" t="s">
        <v>82</v>
      </c>
      <c r="C44" s="17">
        <v>9768589</v>
      </c>
      <c r="D44" s="17">
        <v>9768589</v>
      </c>
      <c r="E44" s="17">
        <v>10061646</v>
      </c>
      <c r="F44" s="17">
        <v>10061646</v>
      </c>
      <c r="G44" s="17"/>
      <c r="H44" s="17"/>
      <c r="I44" s="63"/>
    </row>
    <row r="45" spans="1:9" x14ac:dyDescent="0.3">
      <c r="A45" s="15" t="s">
        <v>83</v>
      </c>
      <c r="B45" s="14" t="s">
        <v>84</v>
      </c>
      <c r="C45" s="17">
        <v>5426460</v>
      </c>
      <c r="D45" s="17">
        <v>5426460</v>
      </c>
      <c r="E45" s="17">
        <v>5589253</v>
      </c>
      <c r="F45" s="17">
        <v>5589253</v>
      </c>
      <c r="G45" s="17"/>
      <c r="H45" s="17"/>
      <c r="I45" s="63"/>
    </row>
    <row r="46" spans="1:9" x14ac:dyDescent="0.3">
      <c r="A46" s="15" t="s">
        <v>85</v>
      </c>
      <c r="B46" s="14" t="s">
        <v>86</v>
      </c>
      <c r="C46" s="17">
        <v>11357610</v>
      </c>
      <c r="D46" s="17">
        <v>11357610</v>
      </c>
      <c r="E46" s="17">
        <v>11698338</v>
      </c>
      <c r="F46" s="17">
        <v>11698338</v>
      </c>
      <c r="G46" s="17"/>
      <c r="H46" s="17"/>
      <c r="I46" s="63"/>
    </row>
    <row r="47" spans="1:9" x14ac:dyDescent="0.3">
      <c r="A47" s="15" t="s">
        <v>87</v>
      </c>
      <c r="B47" s="14" t="s">
        <v>88</v>
      </c>
      <c r="C47" s="17">
        <v>21194715</v>
      </c>
      <c r="D47" s="17">
        <v>19384333</v>
      </c>
      <c r="E47" s="17">
        <v>23894382</v>
      </c>
      <c r="F47" s="17">
        <v>21698521</v>
      </c>
      <c r="G47" s="17"/>
      <c r="H47" s="17"/>
      <c r="I47" s="63"/>
    </row>
    <row r="48" spans="1:9" x14ac:dyDescent="0.3">
      <c r="A48" s="15" t="s">
        <v>89</v>
      </c>
      <c r="B48" s="14" t="s">
        <v>90</v>
      </c>
      <c r="C48" s="17">
        <v>15988690</v>
      </c>
      <c r="D48" s="17">
        <v>14668331</v>
      </c>
      <c r="E48" s="17">
        <v>16217235</v>
      </c>
      <c r="F48" s="17">
        <v>15434133</v>
      </c>
      <c r="G48" s="17"/>
      <c r="H48" s="17"/>
      <c r="I48" s="63"/>
    </row>
    <row r="49" spans="1:9" x14ac:dyDescent="0.3">
      <c r="A49" s="15" t="s">
        <v>91</v>
      </c>
      <c r="B49" s="14" t="s">
        <v>92</v>
      </c>
      <c r="C49" s="17">
        <v>11936569</v>
      </c>
      <c r="D49" s="17">
        <v>9363956</v>
      </c>
      <c r="E49" s="17">
        <v>12107444</v>
      </c>
      <c r="F49" s="17">
        <v>10735700</v>
      </c>
      <c r="G49" s="17"/>
      <c r="H49" s="17"/>
      <c r="I49" s="63"/>
    </row>
    <row r="50" spans="1:9" x14ac:dyDescent="0.3">
      <c r="A50" s="15" t="s">
        <v>93</v>
      </c>
      <c r="B50" s="14" t="s">
        <v>94</v>
      </c>
      <c r="C50" s="17">
        <v>10083320</v>
      </c>
      <c r="D50" s="17">
        <v>9516864</v>
      </c>
      <c r="E50" s="17">
        <v>9829081</v>
      </c>
      <c r="F50" s="17">
        <v>9802369</v>
      </c>
      <c r="G50" s="17"/>
      <c r="H50" s="17"/>
      <c r="I50" s="63"/>
    </row>
    <row r="51" spans="1:9" x14ac:dyDescent="0.3">
      <c r="A51" s="15" t="s">
        <v>95</v>
      </c>
      <c r="B51" s="14" t="s">
        <v>96</v>
      </c>
      <c r="C51" s="17">
        <v>17711351</v>
      </c>
      <c r="D51" s="17">
        <v>16036578</v>
      </c>
      <c r="E51" s="17">
        <v>18007555</v>
      </c>
      <c r="F51" s="17">
        <v>17010081</v>
      </c>
      <c r="G51" s="17"/>
      <c r="H51" s="17"/>
      <c r="I51" s="63"/>
    </row>
    <row r="52" spans="1:9" x14ac:dyDescent="0.3">
      <c r="A52" s="15" t="s">
        <v>97</v>
      </c>
      <c r="B52" s="14" t="s">
        <v>98</v>
      </c>
      <c r="C52" s="17">
        <v>31307196</v>
      </c>
      <c r="D52" s="17">
        <v>27651344</v>
      </c>
      <c r="E52" s="17">
        <v>30753193</v>
      </c>
      <c r="F52" s="17">
        <v>29140848</v>
      </c>
      <c r="G52" s="17"/>
      <c r="H52" s="17"/>
      <c r="I52" s="63"/>
    </row>
    <row r="53" spans="1:9" x14ac:dyDescent="0.3">
      <c r="A53" s="15" t="s">
        <v>99</v>
      </c>
      <c r="B53" s="14" t="s">
        <v>100</v>
      </c>
      <c r="C53" s="17">
        <v>36810205</v>
      </c>
      <c r="D53" s="17">
        <v>32819988</v>
      </c>
      <c r="E53" s="17">
        <v>40685950</v>
      </c>
      <c r="F53" s="17">
        <v>36826631</v>
      </c>
      <c r="G53" s="17"/>
      <c r="H53" s="17"/>
      <c r="I53" s="63"/>
    </row>
    <row r="54" spans="1:9" x14ac:dyDescent="0.3">
      <c r="A54" s="15" t="s">
        <v>101</v>
      </c>
      <c r="B54" s="14" t="s">
        <v>102</v>
      </c>
      <c r="C54" s="17">
        <v>6289573</v>
      </c>
      <c r="D54" s="17">
        <v>6289573</v>
      </c>
      <c r="E54" s="17">
        <v>6663841</v>
      </c>
      <c r="F54" s="17">
        <v>6478260</v>
      </c>
      <c r="G54" s="17"/>
      <c r="H54" s="17"/>
      <c r="I54" s="63"/>
    </row>
    <row r="55" spans="1:9" x14ac:dyDescent="0.3">
      <c r="A55" s="15" t="s">
        <v>103</v>
      </c>
      <c r="B55" s="14" t="s">
        <v>104</v>
      </c>
      <c r="C55" s="17">
        <v>10064818</v>
      </c>
      <c r="D55" s="17">
        <v>10064818</v>
      </c>
      <c r="E55" s="17">
        <v>10366762</v>
      </c>
      <c r="F55" s="17">
        <v>10366762</v>
      </c>
      <c r="G55" s="17"/>
      <c r="H55" s="17"/>
      <c r="I55" s="63"/>
    </row>
    <row r="56" spans="1:9" x14ac:dyDescent="0.3">
      <c r="A56" s="15" t="s">
        <v>105</v>
      </c>
      <c r="B56" s="14" t="s">
        <v>106</v>
      </c>
      <c r="C56" s="17">
        <v>6847245</v>
      </c>
      <c r="D56" s="17">
        <v>6847245</v>
      </c>
      <c r="E56" s="17">
        <v>7052662</v>
      </c>
      <c r="F56" s="17">
        <v>7052662</v>
      </c>
      <c r="G56" s="17"/>
      <c r="H56" s="17"/>
      <c r="I56" s="63"/>
    </row>
    <row r="57" spans="1:9" x14ac:dyDescent="0.3">
      <c r="A57" s="15" t="s">
        <v>107</v>
      </c>
      <c r="B57" s="14" t="s">
        <v>108</v>
      </c>
      <c r="C57" s="17">
        <v>9755642</v>
      </c>
      <c r="D57" s="17">
        <v>9755642</v>
      </c>
      <c r="E57" s="17">
        <v>10048311</v>
      </c>
      <c r="F57" s="17">
        <v>10048311</v>
      </c>
      <c r="G57" s="17"/>
      <c r="H57" s="17"/>
      <c r="I57" s="63"/>
    </row>
    <row r="58" spans="1:9" x14ac:dyDescent="0.3">
      <c r="A58" s="15" t="s">
        <v>109</v>
      </c>
      <c r="B58" s="14" t="s">
        <v>110</v>
      </c>
      <c r="C58" s="17">
        <v>9624083</v>
      </c>
      <c r="D58" s="17">
        <v>9221585</v>
      </c>
      <c r="E58" s="17">
        <v>10408880</v>
      </c>
      <c r="F58" s="17">
        <v>9815233</v>
      </c>
      <c r="G58" s="17"/>
      <c r="H58" s="17"/>
      <c r="I58" s="63"/>
    </row>
    <row r="59" spans="1:9" x14ac:dyDescent="0.3">
      <c r="A59" s="15" t="s">
        <v>111</v>
      </c>
      <c r="B59" s="14" t="s">
        <v>112</v>
      </c>
      <c r="C59" s="17">
        <v>7366988</v>
      </c>
      <c r="D59" s="17">
        <v>7366988</v>
      </c>
      <c r="E59" s="17">
        <v>7587997</v>
      </c>
      <c r="F59" s="17">
        <v>7587997</v>
      </c>
      <c r="G59" s="17"/>
      <c r="H59" s="17"/>
      <c r="I59" s="63"/>
    </row>
    <row r="60" spans="1:9" x14ac:dyDescent="0.3">
      <c r="A60" s="15" t="s">
        <v>113</v>
      </c>
      <c r="B60" s="14" t="s">
        <v>114</v>
      </c>
      <c r="C60" s="17">
        <v>9113814</v>
      </c>
      <c r="D60" s="17">
        <v>8052129</v>
      </c>
      <c r="E60" s="17">
        <v>9957605</v>
      </c>
      <c r="F60" s="17">
        <v>9011662</v>
      </c>
      <c r="G60" s="17"/>
      <c r="H60" s="17"/>
      <c r="I60" s="63"/>
    </row>
    <row r="61" spans="1:9" x14ac:dyDescent="0.3">
      <c r="A61" s="15" t="s">
        <v>115</v>
      </c>
      <c r="B61" s="14" t="s">
        <v>116</v>
      </c>
      <c r="C61" s="17">
        <v>9831323</v>
      </c>
      <c r="D61" s="17">
        <v>8206081</v>
      </c>
      <c r="E61" s="17">
        <v>10457387</v>
      </c>
      <c r="F61" s="17">
        <v>9326023</v>
      </c>
      <c r="G61" s="17"/>
      <c r="H61" s="17"/>
      <c r="I61" s="63"/>
    </row>
    <row r="62" spans="1:9" x14ac:dyDescent="0.3">
      <c r="A62" s="15" t="s">
        <v>117</v>
      </c>
      <c r="B62" s="14" t="s">
        <v>118</v>
      </c>
      <c r="C62" s="17">
        <v>12335500</v>
      </c>
      <c r="D62" s="17">
        <v>12335500</v>
      </c>
      <c r="E62" s="17">
        <v>12705565</v>
      </c>
      <c r="F62" s="17">
        <v>12705565</v>
      </c>
      <c r="G62" s="17"/>
      <c r="H62" s="17"/>
      <c r="I62" s="63"/>
    </row>
    <row r="63" spans="1:9" x14ac:dyDescent="0.3">
      <c r="A63" s="15" t="s">
        <v>119</v>
      </c>
      <c r="B63" s="14" t="s">
        <v>120</v>
      </c>
      <c r="C63" s="17">
        <v>4524102</v>
      </c>
      <c r="D63" s="17">
        <v>4524102</v>
      </c>
      <c r="E63" s="17">
        <v>4661825</v>
      </c>
      <c r="F63" s="17">
        <v>4661825</v>
      </c>
      <c r="G63" s="17"/>
      <c r="H63" s="17"/>
      <c r="I63" s="63"/>
    </row>
    <row r="64" spans="1:9" x14ac:dyDescent="0.3">
      <c r="A64" s="15" t="s">
        <v>121</v>
      </c>
      <c r="B64" s="14" t="s">
        <v>122</v>
      </c>
      <c r="C64" s="17">
        <v>8067645</v>
      </c>
      <c r="D64" s="17">
        <v>8067645</v>
      </c>
      <c r="E64" s="17">
        <v>8309674</v>
      </c>
      <c r="F64" s="17">
        <v>8309674</v>
      </c>
      <c r="G64" s="17"/>
      <c r="H64" s="17"/>
      <c r="I64" s="63"/>
    </row>
    <row r="65" spans="1:9" x14ac:dyDescent="0.3">
      <c r="A65" s="15" t="s">
        <v>123</v>
      </c>
      <c r="B65" s="14" t="s">
        <v>124</v>
      </c>
      <c r="C65" s="17">
        <v>4158768</v>
      </c>
      <c r="D65" s="17">
        <v>4158768</v>
      </c>
      <c r="E65" s="17">
        <v>4283531</v>
      </c>
      <c r="F65" s="17">
        <v>4283531</v>
      </c>
      <c r="G65" s="17"/>
      <c r="H65" s="17"/>
      <c r="I65" s="63"/>
    </row>
    <row r="66" spans="1:9" x14ac:dyDescent="0.3">
      <c r="A66" s="15" t="s">
        <v>125</v>
      </c>
      <c r="B66" s="14" t="s">
        <v>126</v>
      </c>
      <c r="C66" s="17">
        <v>27781618</v>
      </c>
      <c r="D66" s="17">
        <v>23787920</v>
      </c>
      <c r="E66" s="17">
        <v>28901211</v>
      </c>
      <c r="F66" s="17">
        <v>26306770</v>
      </c>
      <c r="G66" s="17"/>
      <c r="H66" s="17"/>
      <c r="I66" s="63"/>
    </row>
    <row r="67" spans="1:9" x14ac:dyDescent="0.3">
      <c r="A67" s="15" t="s">
        <v>127</v>
      </c>
      <c r="B67" s="14" t="s">
        <v>128</v>
      </c>
      <c r="C67" s="17">
        <v>3590876</v>
      </c>
      <c r="D67" s="17">
        <v>3590876</v>
      </c>
      <c r="E67" s="17">
        <v>3697623</v>
      </c>
      <c r="F67" s="17">
        <v>3697623</v>
      </c>
      <c r="G67" s="17"/>
      <c r="H67" s="17"/>
      <c r="I67" s="63"/>
    </row>
    <row r="68" spans="1:9" x14ac:dyDescent="0.3">
      <c r="A68" s="15" t="s">
        <v>129</v>
      </c>
      <c r="B68" s="14" t="s">
        <v>130</v>
      </c>
      <c r="C68" s="17">
        <v>13598091</v>
      </c>
      <c r="D68" s="17">
        <v>10867975</v>
      </c>
      <c r="E68" s="17">
        <v>13628685</v>
      </c>
      <c r="F68" s="17">
        <v>12197135</v>
      </c>
      <c r="G68" s="17"/>
      <c r="H68" s="17"/>
      <c r="I68" s="63"/>
    </row>
    <row r="69" spans="1:9" x14ac:dyDescent="0.3">
      <c r="A69" s="15" t="s">
        <v>131</v>
      </c>
      <c r="B69" s="14" t="s">
        <v>132</v>
      </c>
      <c r="C69" s="17">
        <v>13175358</v>
      </c>
      <c r="D69" s="17">
        <v>10999169</v>
      </c>
      <c r="E69" s="17">
        <v>13628095</v>
      </c>
      <c r="F69" s="17">
        <v>12306170</v>
      </c>
      <c r="G69" s="17"/>
      <c r="H69" s="17"/>
      <c r="I69" s="63"/>
    </row>
    <row r="70" spans="1:9" x14ac:dyDescent="0.3">
      <c r="A70" s="15" t="s">
        <v>133</v>
      </c>
      <c r="B70" s="14" t="s">
        <v>134</v>
      </c>
      <c r="C70" s="17">
        <v>4967325</v>
      </c>
      <c r="D70" s="17">
        <v>4967325</v>
      </c>
      <c r="E70" s="17">
        <v>5116344</v>
      </c>
      <c r="F70" s="17">
        <v>5116344</v>
      </c>
      <c r="G70" s="17"/>
      <c r="H70" s="17"/>
      <c r="I70" s="63"/>
    </row>
    <row r="71" spans="1:9" x14ac:dyDescent="0.3">
      <c r="A71" s="15" t="s">
        <v>135</v>
      </c>
      <c r="B71" s="14" t="s">
        <v>136</v>
      </c>
      <c r="C71" s="17">
        <v>6749284</v>
      </c>
      <c r="D71" s="17">
        <v>6749284</v>
      </c>
      <c r="E71" s="17">
        <v>6951762</v>
      </c>
      <c r="F71" s="17">
        <v>6951762</v>
      </c>
      <c r="G71" s="17"/>
      <c r="H71" s="17"/>
      <c r="I71" s="63"/>
    </row>
    <row r="72" spans="1:9" x14ac:dyDescent="0.3">
      <c r="A72" s="15" t="s">
        <v>137</v>
      </c>
      <c r="B72" s="14" t="s">
        <v>138</v>
      </c>
      <c r="C72" s="17">
        <v>58970482</v>
      </c>
      <c r="D72" s="17">
        <v>52994958</v>
      </c>
      <c r="E72" s="17">
        <v>62636528</v>
      </c>
      <c r="F72" s="17">
        <v>57833623</v>
      </c>
      <c r="G72" s="17"/>
      <c r="H72" s="17"/>
      <c r="I72" s="63"/>
    </row>
    <row r="73" spans="1:9" x14ac:dyDescent="0.3">
      <c r="A73" s="15" t="s">
        <v>139</v>
      </c>
      <c r="B73" s="14" t="s">
        <v>140</v>
      </c>
      <c r="C73" s="17">
        <v>9630498</v>
      </c>
      <c r="D73" s="17">
        <v>9630498</v>
      </c>
      <c r="E73" s="17">
        <v>9925335</v>
      </c>
      <c r="F73" s="17">
        <v>9925335</v>
      </c>
      <c r="G73" s="17"/>
      <c r="H73" s="17"/>
      <c r="I73" s="63"/>
    </row>
    <row r="74" spans="1:9" x14ac:dyDescent="0.3">
      <c r="A74" s="15" t="s">
        <v>141</v>
      </c>
      <c r="B74" s="14" t="s">
        <v>142</v>
      </c>
      <c r="C74" s="17">
        <v>8258248</v>
      </c>
      <c r="D74" s="17">
        <v>7996096</v>
      </c>
      <c r="E74" s="17">
        <v>8615796</v>
      </c>
      <c r="F74" s="17">
        <v>8305946</v>
      </c>
      <c r="G74" s="17"/>
      <c r="H74" s="17"/>
      <c r="I74" s="63"/>
    </row>
    <row r="75" spans="1:9" x14ac:dyDescent="0.3">
      <c r="A75" s="15" t="s">
        <v>143</v>
      </c>
      <c r="B75" s="14" t="s">
        <v>144</v>
      </c>
      <c r="C75" s="17">
        <v>4644656</v>
      </c>
      <c r="D75" s="17">
        <v>4644656</v>
      </c>
      <c r="E75" s="17">
        <v>4783995</v>
      </c>
      <c r="F75" s="17">
        <v>4783995</v>
      </c>
      <c r="G75" s="17"/>
      <c r="H75" s="17"/>
      <c r="I75" s="63"/>
    </row>
    <row r="76" spans="1:9" x14ac:dyDescent="0.3">
      <c r="A76" s="15" t="s">
        <v>145</v>
      </c>
      <c r="B76" s="14" t="s">
        <v>146</v>
      </c>
      <c r="C76" s="17">
        <v>5853869</v>
      </c>
      <c r="D76" s="17">
        <v>5399514</v>
      </c>
      <c r="E76" s="17">
        <v>5977007</v>
      </c>
      <c r="F76" s="17">
        <v>5689981</v>
      </c>
      <c r="G76" s="17"/>
      <c r="H76" s="17"/>
      <c r="I76" s="63"/>
    </row>
    <row r="77" spans="1:9" x14ac:dyDescent="0.3">
      <c r="A77" s="15" t="s">
        <v>147</v>
      </c>
      <c r="B77" s="14" t="s">
        <v>148</v>
      </c>
      <c r="C77" s="17">
        <v>7402039</v>
      </c>
      <c r="D77" s="17">
        <v>7402039</v>
      </c>
      <c r="E77" s="17">
        <v>7624100</v>
      </c>
      <c r="F77" s="17">
        <v>7624100</v>
      </c>
      <c r="G77" s="17"/>
      <c r="H77" s="17"/>
      <c r="I77" s="63"/>
    </row>
    <row r="78" spans="1:9" x14ac:dyDescent="0.3">
      <c r="A78" s="15" t="s">
        <v>149</v>
      </c>
      <c r="B78" s="14" t="s">
        <v>150</v>
      </c>
      <c r="C78" s="17">
        <v>74587236</v>
      </c>
      <c r="D78" s="17">
        <v>66718209</v>
      </c>
      <c r="E78" s="17">
        <v>76900880</v>
      </c>
      <c r="F78" s="17">
        <v>71874364</v>
      </c>
      <c r="G78" s="17"/>
      <c r="H78" s="17"/>
      <c r="I78" s="63"/>
    </row>
    <row r="79" spans="1:9" x14ac:dyDescent="0.3">
      <c r="A79" s="15" t="s">
        <v>151</v>
      </c>
      <c r="B79" s="14" t="s">
        <v>152</v>
      </c>
      <c r="C79" s="17">
        <v>24528886</v>
      </c>
      <c r="D79" s="17">
        <v>22655655</v>
      </c>
      <c r="E79" s="17">
        <v>24140623</v>
      </c>
      <c r="F79" s="17">
        <v>23401264</v>
      </c>
      <c r="G79" s="17"/>
      <c r="H79" s="17"/>
      <c r="I79" s="63"/>
    </row>
    <row r="80" spans="1:9" x14ac:dyDescent="0.3">
      <c r="A80" s="15" t="s">
        <v>153</v>
      </c>
      <c r="B80" s="14" t="s">
        <v>154</v>
      </c>
      <c r="C80" s="17">
        <v>10961198</v>
      </c>
      <c r="D80" s="17">
        <v>8481444</v>
      </c>
      <c r="E80" s="17">
        <v>10892395</v>
      </c>
      <c r="F80" s="17">
        <v>9661125</v>
      </c>
      <c r="G80" s="17"/>
      <c r="H80" s="17"/>
      <c r="I80" s="63"/>
    </row>
    <row r="81" spans="1:9" x14ac:dyDescent="0.3">
      <c r="A81" s="15" t="s">
        <v>155</v>
      </c>
      <c r="B81" s="14" t="s">
        <v>156</v>
      </c>
      <c r="C81" s="17">
        <v>7753672</v>
      </c>
      <c r="D81" s="17">
        <v>7753672</v>
      </c>
      <c r="E81" s="17">
        <v>7986282</v>
      </c>
      <c r="F81" s="17">
        <v>7986282</v>
      </c>
      <c r="G81" s="17"/>
      <c r="H81" s="17"/>
      <c r="I81" s="63"/>
    </row>
    <row r="82" spans="1:9" x14ac:dyDescent="0.3">
      <c r="A82" s="15" t="s">
        <v>157</v>
      </c>
      <c r="B82" s="14" t="s">
        <v>158</v>
      </c>
      <c r="C82" s="17">
        <v>9696969</v>
      </c>
      <c r="D82" s="17">
        <v>8771321</v>
      </c>
      <c r="E82" s="17">
        <v>10024225</v>
      </c>
      <c r="F82" s="17">
        <v>9396966</v>
      </c>
      <c r="G82" s="17"/>
      <c r="H82" s="17"/>
      <c r="I82" s="63"/>
    </row>
    <row r="83" spans="1:9" x14ac:dyDescent="0.3">
      <c r="A83" s="15" t="s">
        <v>159</v>
      </c>
      <c r="B83" s="14" t="s">
        <v>160</v>
      </c>
      <c r="C83" s="17">
        <v>11972832</v>
      </c>
      <c r="D83" s="17">
        <v>11972832</v>
      </c>
      <c r="E83" s="17">
        <v>12332016</v>
      </c>
      <c r="F83" s="17">
        <v>12332016</v>
      </c>
      <c r="G83" s="17"/>
      <c r="H83" s="17"/>
      <c r="I83" s="63"/>
    </row>
    <row r="84" spans="1:9" x14ac:dyDescent="0.3">
      <c r="A84" s="15" t="s">
        <v>161</v>
      </c>
      <c r="B84" s="14" t="s">
        <v>162</v>
      </c>
      <c r="C84" s="17">
        <v>11179717</v>
      </c>
      <c r="D84" s="17">
        <v>11179717</v>
      </c>
      <c r="E84" s="17">
        <v>11515108</v>
      </c>
      <c r="F84" s="17">
        <v>11515108</v>
      </c>
      <c r="G84" s="17"/>
      <c r="H84" s="17"/>
      <c r="I84" s="63"/>
    </row>
    <row r="85" spans="1:9" x14ac:dyDescent="0.3">
      <c r="A85" s="15" t="s">
        <v>163</v>
      </c>
      <c r="B85" s="14" t="s">
        <v>164</v>
      </c>
      <c r="C85" s="17">
        <v>22588027</v>
      </c>
      <c r="D85" s="17">
        <v>19928479</v>
      </c>
      <c r="E85" s="17">
        <v>22895215</v>
      </c>
      <c r="F85" s="17">
        <v>21453973</v>
      </c>
      <c r="G85" s="17"/>
      <c r="H85" s="17"/>
      <c r="I85" s="63"/>
    </row>
    <row r="86" spans="1:9" x14ac:dyDescent="0.3">
      <c r="A86" s="15" t="s">
        <v>165</v>
      </c>
      <c r="B86" s="14" t="s">
        <v>166</v>
      </c>
      <c r="C86" s="17">
        <v>4781761</v>
      </c>
      <c r="D86" s="17">
        <v>4781761</v>
      </c>
      <c r="E86" s="17">
        <v>4925213</v>
      </c>
      <c r="F86" s="17">
        <v>4925213</v>
      </c>
      <c r="G86" s="17"/>
      <c r="H86" s="17"/>
      <c r="I86" s="63"/>
    </row>
    <row r="87" spans="1:9" x14ac:dyDescent="0.3">
      <c r="A87" s="15" t="s">
        <v>167</v>
      </c>
      <c r="B87" s="14" t="s">
        <v>168</v>
      </c>
      <c r="C87" s="17">
        <v>10040396</v>
      </c>
      <c r="D87" s="17">
        <v>9508597</v>
      </c>
      <c r="E87" s="17">
        <v>10673455</v>
      </c>
      <c r="F87" s="17">
        <v>10091026</v>
      </c>
      <c r="G87" s="17"/>
      <c r="H87" s="17"/>
      <c r="I87" s="63"/>
    </row>
    <row r="88" spans="1:9" x14ac:dyDescent="0.3">
      <c r="A88" s="15" t="s">
        <v>169</v>
      </c>
      <c r="B88" s="14" t="s">
        <v>170</v>
      </c>
      <c r="C88" s="17">
        <v>20442912</v>
      </c>
      <c r="D88" s="17">
        <v>18446137</v>
      </c>
      <c r="E88" s="17">
        <v>20372958</v>
      </c>
      <c r="F88" s="17">
        <v>19364847</v>
      </c>
      <c r="G88" s="17"/>
      <c r="H88" s="17"/>
      <c r="I88" s="63"/>
    </row>
    <row r="89" spans="1:9" x14ac:dyDescent="0.3">
      <c r="A89" s="15" t="s">
        <v>171</v>
      </c>
      <c r="B89" s="14" t="s">
        <v>172</v>
      </c>
      <c r="C89" s="17">
        <v>11669516</v>
      </c>
      <c r="D89" s="17">
        <v>11669516</v>
      </c>
      <c r="E89" s="17">
        <v>12019601</v>
      </c>
      <c r="F89" s="17">
        <v>12019601</v>
      </c>
      <c r="G89" s="17"/>
      <c r="H89" s="17"/>
      <c r="I89" s="63"/>
    </row>
    <row r="90" spans="1:9" x14ac:dyDescent="0.3">
      <c r="A90" s="15" t="s">
        <v>173</v>
      </c>
      <c r="B90" s="14" t="s">
        <v>174</v>
      </c>
      <c r="C90" s="17">
        <v>15569097</v>
      </c>
      <c r="D90" s="17">
        <v>14032283</v>
      </c>
      <c r="E90" s="17">
        <v>16711455</v>
      </c>
      <c r="F90" s="17">
        <v>15365132</v>
      </c>
      <c r="G90" s="17"/>
      <c r="H90" s="17"/>
      <c r="I90" s="63"/>
    </row>
    <row r="91" spans="1:9" x14ac:dyDescent="0.3">
      <c r="A91" s="15" t="s">
        <v>175</v>
      </c>
      <c r="B91" s="14" t="s">
        <v>176</v>
      </c>
      <c r="C91" s="17">
        <v>14186022</v>
      </c>
      <c r="D91" s="17">
        <v>12845240</v>
      </c>
      <c r="E91" s="17">
        <v>13952417</v>
      </c>
      <c r="F91" s="17">
        <v>13355780</v>
      </c>
      <c r="G91" s="17"/>
      <c r="H91" s="17"/>
      <c r="I91" s="63"/>
    </row>
    <row r="92" spans="1:9" x14ac:dyDescent="0.3">
      <c r="A92" s="15" t="s">
        <v>177</v>
      </c>
      <c r="B92" s="14" t="s">
        <v>178</v>
      </c>
      <c r="C92" s="17">
        <v>3693358</v>
      </c>
      <c r="D92" s="17">
        <v>3347242</v>
      </c>
      <c r="E92" s="17">
        <v>3752728</v>
      </c>
      <c r="F92" s="17">
        <v>3545285</v>
      </c>
      <c r="G92" s="17"/>
      <c r="H92" s="17"/>
      <c r="I92" s="63"/>
    </row>
    <row r="93" spans="1:9" x14ac:dyDescent="0.3">
      <c r="A93" s="15" t="s">
        <v>179</v>
      </c>
      <c r="B93" s="14" t="s">
        <v>180</v>
      </c>
      <c r="C93" s="17">
        <v>11466390</v>
      </c>
      <c r="D93" s="17">
        <v>11466390</v>
      </c>
      <c r="E93" s="17">
        <v>11810381</v>
      </c>
      <c r="F93" s="17">
        <v>11810381</v>
      </c>
      <c r="G93" s="17"/>
      <c r="H93" s="17"/>
      <c r="I93" s="63"/>
    </row>
    <row r="94" spans="1:9" x14ac:dyDescent="0.3">
      <c r="A94" s="15" t="s">
        <v>181</v>
      </c>
      <c r="B94" s="14" t="s">
        <v>182</v>
      </c>
      <c r="C94" s="17">
        <v>18799610</v>
      </c>
      <c r="D94" s="17">
        <v>18799610</v>
      </c>
      <c r="E94" s="17">
        <v>19363598</v>
      </c>
      <c r="F94" s="17">
        <v>19363598</v>
      </c>
      <c r="G94" s="17"/>
      <c r="H94" s="17"/>
      <c r="I94" s="63"/>
    </row>
    <row r="95" spans="1:9" x14ac:dyDescent="0.3">
      <c r="A95" s="15" t="s">
        <v>183</v>
      </c>
      <c r="B95" s="14" t="s">
        <v>184</v>
      </c>
      <c r="C95" s="17">
        <v>15025295</v>
      </c>
      <c r="D95" s="17">
        <v>15025295</v>
      </c>
      <c r="E95" s="17">
        <v>15677609</v>
      </c>
      <c r="F95" s="17">
        <v>15484938</v>
      </c>
      <c r="G95" s="17"/>
      <c r="H95" s="17"/>
      <c r="I95" s="63"/>
    </row>
    <row r="96" spans="1:9" x14ac:dyDescent="0.3">
      <c r="A96" s="15" t="s">
        <v>185</v>
      </c>
      <c r="B96" s="14" t="s">
        <v>186</v>
      </c>
      <c r="C96" s="17">
        <v>15583847</v>
      </c>
      <c r="D96" s="17">
        <v>15583847</v>
      </c>
      <c r="E96" s="17">
        <v>16051362</v>
      </c>
      <c r="F96" s="17">
        <v>16051362</v>
      </c>
      <c r="G96" s="17"/>
      <c r="H96" s="17"/>
      <c r="I96" s="63"/>
    </row>
    <row r="97" spans="1:9" x14ac:dyDescent="0.3">
      <c r="A97" s="15" t="s">
        <v>187</v>
      </c>
      <c r="B97" s="14" t="s">
        <v>188</v>
      </c>
      <c r="C97" s="17">
        <v>7741359</v>
      </c>
      <c r="D97" s="17">
        <v>7741359</v>
      </c>
      <c r="E97" s="17">
        <v>7977298</v>
      </c>
      <c r="F97" s="17">
        <v>7977298</v>
      </c>
      <c r="G97" s="17"/>
      <c r="H97" s="17"/>
      <c r="I97" s="63"/>
    </row>
    <row r="98" spans="1:9" x14ac:dyDescent="0.3">
      <c r="A98" s="15" t="s">
        <v>189</v>
      </c>
      <c r="B98" s="14" t="s">
        <v>190</v>
      </c>
      <c r="C98" s="17">
        <v>3794409</v>
      </c>
      <c r="D98" s="17">
        <v>3794409</v>
      </c>
      <c r="E98" s="17">
        <v>3910073</v>
      </c>
      <c r="F98" s="17">
        <v>3910073</v>
      </c>
      <c r="G98" s="17"/>
      <c r="H98" s="17"/>
      <c r="I98" s="63"/>
    </row>
    <row r="99" spans="1:9" x14ac:dyDescent="0.3">
      <c r="A99" s="15" t="s">
        <v>191</v>
      </c>
      <c r="B99" s="14" t="s">
        <v>192</v>
      </c>
      <c r="C99" s="17">
        <v>5019513</v>
      </c>
      <c r="D99" s="17">
        <v>5019513</v>
      </c>
      <c r="E99" s="17">
        <v>5171857</v>
      </c>
      <c r="F99" s="17">
        <v>5171857</v>
      </c>
      <c r="G99" s="17"/>
      <c r="H99" s="17"/>
      <c r="I99" s="63"/>
    </row>
    <row r="100" spans="1:9" x14ac:dyDescent="0.3">
      <c r="A100" s="15" t="s">
        <v>193</v>
      </c>
      <c r="B100" s="14" t="s">
        <v>194</v>
      </c>
      <c r="C100" s="17">
        <v>16833245</v>
      </c>
      <c r="D100" s="17">
        <v>16833245</v>
      </c>
      <c r="E100" s="17">
        <v>17343942</v>
      </c>
      <c r="F100" s="17">
        <v>17343942</v>
      </c>
      <c r="G100" s="17"/>
      <c r="H100" s="17"/>
      <c r="I100" s="63"/>
    </row>
    <row r="101" spans="1:9" x14ac:dyDescent="0.3">
      <c r="A101" s="15" t="s">
        <v>195</v>
      </c>
      <c r="B101" s="14" t="s">
        <v>196</v>
      </c>
      <c r="C101" s="17">
        <v>11127967</v>
      </c>
      <c r="D101" s="17">
        <v>11127967</v>
      </c>
      <c r="E101" s="17">
        <v>11461806</v>
      </c>
      <c r="F101" s="17">
        <v>11461806</v>
      </c>
      <c r="G101" s="17"/>
      <c r="H101" s="17"/>
      <c r="I101" s="63"/>
    </row>
    <row r="102" spans="1:9" x14ac:dyDescent="0.3">
      <c r="A102" s="15" t="s">
        <v>197</v>
      </c>
      <c r="B102" s="14" t="s">
        <v>198</v>
      </c>
      <c r="C102" s="17">
        <v>2442044</v>
      </c>
      <c r="D102" s="17">
        <v>2442044</v>
      </c>
      <c r="E102" s="17">
        <v>2515887</v>
      </c>
      <c r="F102" s="17">
        <v>2515887</v>
      </c>
      <c r="G102" s="17"/>
      <c r="H102" s="17"/>
      <c r="I102" s="63"/>
    </row>
    <row r="103" spans="1:9" x14ac:dyDescent="0.3">
      <c r="A103" s="15" t="s">
        <v>199</v>
      </c>
      <c r="B103" s="14" t="s">
        <v>200</v>
      </c>
      <c r="C103" s="17">
        <v>9147543</v>
      </c>
      <c r="D103" s="17">
        <v>8150524</v>
      </c>
      <c r="E103" s="17">
        <v>9555403</v>
      </c>
      <c r="F103" s="17">
        <v>8866925</v>
      </c>
      <c r="G103" s="17"/>
      <c r="H103" s="17"/>
      <c r="I103" s="63"/>
    </row>
    <row r="104" spans="1:9" x14ac:dyDescent="0.3">
      <c r="A104" s="15" t="s">
        <v>201</v>
      </c>
      <c r="B104" s="14" t="s">
        <v>202</v>
      </c>
      <c r="C104" s="17">
        <v>21984521</v>
      </c>
      <c r="D104" s="17">
        <v>21984521</v>
      </c>
      <c r="E104" s="17">
        <v>22648617</v>
      </c>
      <c r="F104" s="17">
        <v>22648617</v>
      </c>
      <c r="G104" s="17"/>
      <c r="H104" s="17"/>
      <c r="I104" s="63"/>
    </row>
    <row r="105" spans="1:9" x14ac:dyDescent="0.3">
      <c r="A105" s="15" t="s">
        <v>203</v>
      </c>
      <c r="B105" s="14" t="s">
        <v>204</v>
      </c>
      <c r="C105" s="17">
        <v>8677061</v>
      </c>
      <c r="D105" s="17">
        <v>6980770</v>
      </c>
      <c r="E105" s="17">
        <v>8441477</v>
      </c>
      <c r="F105" s="17">
        <v>7681648</v>
      </c>
      <c r="G105" s="17"/>
      <c r="H105" s="17"/>
      <c r="I105" s="63"/>
    </row>
    <row r="106" spans="1:9" x14ac:dyDescent="0.3">
      <c r="A106" s="15" t="s">
        <v>205</v>
      </c>
      <c r="B106" s="14" t="s">
        <v>206</v>
      </c>
      <c r="C106" s="17">
        <v>16662752</v>
      </c>
      <c r="D106" s="17">
        <v>16662752</v>
      </c>
      <c r="E106" s="17">
        <v>17739552</v>
      </c>
      <c r="F106" s="17">
        <v>17201152</v>
      </c>
      <c r="G106" s="17"/>
      <c r="H106" s="17"/>
      <c r="I106" s="63"/>
    </row>
    <row r="107" spans="1:9" x14ac:dyDescent="0.3">
      <c r="A107" s="15" t="s">
        <v>207</v>
      </c>
      <c r="B107" s="14" t="s">
        <v>208</v>
      </c>
      <c r="C107" s="17">
        <v>9962624</v>
      </c>
      <c r="D107" s="17">
        <v>9773537</v>
      </c>
      <c r="E107" s="17">
        <v>10433090</v>
      </c>
      <c r="F107" s="17">
        <v>10103314</v>
      </c>
      <c r="G107" s="17"/>
      <c r="H107" s="17"/>
      <c r="I107" s="63"/>
    </row>
    <row r="108" spans="1:9" x14ac:dyDescent="0.3">
      <c r="A108" s="15" t="s">
        <v>209</v>
      </c>
      <c r="B108" s="14" t="s">
        <v>210</v>
      </c>
      <c r="C108" s="17">
        <v>692799</v>
      </c>
      <c r="D108" s="17">
        <v>692799</v>
      </c>
      <c r="E108" s="17">
        <v>713582</v>
      </c>
      <c r="F108" s="17">
        <v>713582</v>
      </c>
      <c r="G108" s="17"/>
      <c r="H108" s="17"/>
      <c r="I108" s="63"/>
    </row>
    <row r="109" spans="1:9" x14ac:dyDescent="0.3">
      <c r="A109" s="15" t="s">
        <v>211</v>
      </c>
      <c r="B109" s="14" t="s">
        <v>212</v>
      </c>
      <c r="C109" s="17">
        <v>1183075</v>
      </c>
      <c r="D109" s="17">
        <v>1183075</v>
      </c>
      <c r="E109" s="17">
        <v>1219800</v>
      </c>
      <c r="F109" s="17">
        <v>1219800</v>
      </c>
      <c r="G109" s="17"/>
      <c r="H109" s="17"/>
      <c r="I109" s="63"/>
    </row>
    <row r="110" spans="1:9" x14ac:dyDescent="0.3">
      <c r="A110" s="15" t="s">
        <v>213</v>
      </c>
      <c r="B110" s="14" t="s">
        <v>214</v>
      </c>
      <c r="C110" s="17">
        <v>4013279</v>
      </c>
      <c r="D110" s="17">
        <v>4013279</v>
      </c>
      <c r="E110" s="17">
        <v>4431302</v>
      </c>
      <c r="F110" s="17">
        <v>4222746</v>
      </c>
      <c r="G110" s="17"/>
      <c r="H110" s="17"/>
      <c r="I110" s="63"/>
    </row>
    <row r="111" spans="1:9" x14ac:dyDescent="0.3">
      <c r="A111" s="15" t="s">
        <v>215</v>
      </c>
      <c r="B111" s="14" t="s">
        <v>216</v>
      </c>
      <c r="C111" s="17">
        <v>6301732</v>
      </c>
      <c r="D111" s="17">
        <v>6301732</v>
      </c>
      <c r="E111" s="17">
        <v>6490783</v>
      </c>
      <c r="F111" s="17">
        <v>6490783</v>
      </c>
      <c r="G111" s="17"/>
      <c r="H111" s="17"/>
      <c r="I111" s="63"/>
    </row>
    <row r="112" spans="1:9" x14ac:dyDescent="0.3">
      <c r="A112" s="15" t="s">
        <v>217</v>
      </c>
      <c r="B112" s="14" t="s">
        <v>218</v>
      </c>
      <c r="C112" s="17">
        <v>2882709</v>
      </c>
      <c r="D112" s="17">
        <v>2882709</v>
      </c>
      <c r="E112" s="17">
        <v>2969190</v>
      </c>
      <c r="F112" s="17">
        <v>2969190</v>
      </c>
      <c r="G112" s="17"/>
      <c r="H112" s="17"/>
      <c r="I112" s="63"/>
    </row>
    <row r="113" spans="1:9" x14ac:dyDescent="0.3">
      <c r="A113" s="15" t="s">
        <v>219</v>
      </c>
      <c r="B113" s="14" t="s">
        <v>220</v>
      </c>
      <c r="C113" s="17">
        <v>4999441</v>
      </c>
      <c r="D113" s="17">
        <v>4999441</v>
      </c>
      <c r="E113" s="17">
        <v>5149424</v>
      </c>
      <c r="F113" s="17">
        <v>5149424</v>
      </c>
      <c r="G113" s="17"/>
      <c r="H113" s="17"/>
      <c r="I113" s="63"/>
    </row>
    <row r="114" spans="1:9" x14ac:dyDescent="0.3">
      <c r="A114" s="15" t="s">
        <v>221</v>
      </c>
      <c r="B114" s="14" t="s">
        <v>222</v>
      </c>
      <c r="C114" s="17">
        <v>2477071</v>
      </c>
      <c r="D114" s="17">
        <v>2477071</v>
      </c>
      <c r="E114" s="17">
        <v>2554118</v>
      </c>
      <c r="F114" s="17">
        <v>2554118</v>
      </c>
      <c r="G114" s="17"/>
      <c r="H114" s="17"/>
      <c r="I114" s="63"/>
    </row>
    <row r="115" spans="1:9" x14ac:dyDescent="0.3">
      <c r="A115" s="15" t="s">
        <v>223</v>
      </c>
      <c r="B115" s="14" t="s">
        <v>224</v>
      </c>
      <c r="C115" s="17">
        <v>2520549</v>
      </c>
      <c r="D115" s="17">
        <v>2520549</v>
      </c>
      <c r="E115" s="17">
        <v>2596165</v>
      </c>
      <c r="F115" s="17">
        <v>2596165</v>
      </c>
      <c r="G115" s="17"/>
      <c r="H115" s="17"/>
      <c r="I115" s="63"/>
    </row>
    <row r="116" spans="1:9" x14ac:dyDescent="0.3">
      <c r="A116" s="15" t="s">
        <v>225</v>
      </c>
      <c r="B116" s="14" t="s">
        <v>226</v>
      </c>
      <c r="C116" s="17">
        <v>14383880</v>
      </c>
      <c r="D116" s="17">
        <v>12325985</v>
      </c>
      <c r="E116" s="17">
        <v>14968967</v>
      </c>
      <c r="F116" s="17">
        <v>13588889</v>
      </c>
      <c r="G116" s="17"/>
      <c r="H116" s="17"/>
      <c r="I116" s="63"/>
    </row>
    <row r="117" spans="1:9" x14ac:dyDescent="0.3">
      <c r="A117" s="15" t="s">
        <v>227</v>
      </c>
      <c r="B117" s="14" t="s">
        <v>228</v>
      </c>
      <c r="C117" s="17">
        <v>4269529</v>
      </c>
      <c r="D117" s="17">
        <v>4269529</v>
      </c>
      <c r="E117" s="17">
        <v>4397614</v>
      </c>
      <c r="F117" s="17">
        <v>4397614</v>
      </c>
      <c r="G117" s="17"/>
      <c r="H117" s="17"/>
      <c r="I117" s="63"/>
    </row>
    <row r="118" spans="1:9" x14ac:dyDescent="0.3">
      <c r="A118" s="15" t="s">
        <v>229</v>
      </c>
      <c r="B118" s="14" t="s">
        <v>230</v>
      </c>
      <c r="C118" s="17">
        <v>3242292</v>
      </c>
      <c r="D118" s="17">
        <v>3242292</v>
      </c>
      <c r="E118" s="17">
        <v>3339560</v>
      </c>
      <c r="F118" s="17">
        <v>3339560</v>
      </c>
      <c r="G118" s="17"/>
      <c r="H118" s="17"/>
      <c r="I118" s="63"/>
    </row>
    <row r="119" spans="1:9" x14ac:dyDescent="0.3">
      <c r="A119" s="15" t="s">
        <v>231</v>
      </c>
      <c r="B119" s="14" t="s">
        <v>232</v>
      </c>
      <c r="C119" s="17">
        <v>10382341</v>
      </c>
      <c r="D119" s="17">
        <v>10382341</v>
      </c>
      <c r="E119" s="17">
        <v>10693811</v>
      </c>
      <c r="F119" s="17">
        <v>10693811</v>
      </c>
      <c r="G119" s="17"/>
      <c r="H119" s="17"/>
      <c r="I119" s="63"/>
    </row>
    <row r="120" spans="1:9" x14ac:dyDescent="0.3">
      <c r="A120" s="15" t="s">
        <v>233</v>
      </c>
      <c r="B120" s="14" t="s">
        <v>234</v>
      </c>
      <c r="C120" s="17">
        <v>20081379</v>
      </c>
      <c r="D120" s="17">
        <v>20081379</v>
      </c>
      <c r="E120" s="17">
        <v>20693795</v>
      </c>
      <c r="F120" s="17">
        <v>20693795</v>
      </c>
      <c r="G120" s="17"/>
      <c r="H120" s="17"/>
      <c r="I120" s="63"/>
    </row>
    <row r="121" spans="1:9" x14ac:dyDescent="0.3">
      <c r="A121" s="15" t="s">
        <v>235</v>
      </c>
      <c r="B121" s="14" t="s">
        <v>236</v>
      </c>
      <c r="C121" s="17">
        <v>12971413</v>
      </c>
      <c r="D121" s="17">
        <v>10090956</v>
      </c>
      <c r="E121" s="17">
        <v>13847767</v>
      </c>
      <c r="F121" s="17">
        <v>11978510</v>
      </c>
      <c r="G121" s="17"/>
      <c r="H121" s="17"/>
      <c r="I121" s="63"/>
    </row>
    <row r="122" spans="1:9" x14ac:dyDescent="0.3">
      <c r="A122" s="15" t="s">
        <v>237</v>
      </c>
      <c r="B122" s="14" t="s">
        <v>238</v>
      </c>
      <c r="C122" s="17">
        <v>25809615</v>
      </c>
      <c r="D122" s="17">
        <v>20844715</v>
      </c>
      <c r="E122" s="17">
        <v>25515410</v>
      </c>
      <c r="F122" s="17">
        <v>23147266</v>
      </c>
      <c r="G122" s="17"/>
      <c r="H122" s="17"/>
      <c r="I122" s="63"/>
    </row>
    <row r="123" spans="1:9" x14ac:dyDescent="0.3">
      <c r="A123" s="15" t="s">
        <v>239</v>
      </c>
      <c r="B123" s="14" t="s">
        <v>240</v>
      </c>
      <c r="C123" s="17">
        <v>4180434</v>
      </c>
      <c r="D123" s="17">
        <v>4180434</v>
      </c>
      <c r="E123" s="17">
        <v>4307756</v>
      </c>
      <c r="F123" s="17">
        <v>4307756</v>
      </c>
      <c r="G123" s="17"/>
      <c r="H123" s="17"/>
      <c r="I123" s="63"/>
    </row>
    <row r="124" spans="1:9" x14ac:dyDescent="0.3">
      <c r="A124" s="15" t="s">
        <v>241</v>
      </c>
      <c r="B124" s="14" t="s">
        <v>242</v>
      </c>
      <c r="C124" s="17">
        <v>5315952</v>
      </c>
      <c r="D124" s="17">
        <v>4147223</v>
      </c>
      <c r="E124" s="17">
        <v>5630168</v>
      </c>
      <c r="F124" s="17">
        <v>4894188</v>
      </c>
      <c r="G124" s="17"/>
      <c r="H124" s="17"/>
      <c r="I124" s="63"/>
    </row>
    <row r="125" spans="1:9" x14ac:dyDescent="0.3">
      <c r="A125" s="15" t="s">
        <v>243</v>
      </c>
      <c r="B125" s="14" t="s">
        <v>244</v>
      </c>
      <c r="C125" s="17">
        <v>6024082</v>
      </c>
      <c r="D125" s="17">
        <v>6024082</v>
      </c>
      <c r="E125" s="17">
        <v>6207508</v>
      </c>
      <c r="F125" s="17">
        <v>6207508</v>
      </c>
      <c r="G125" s="17"/>
      <c r="H125" s="17"/>
      <c r="I125" s="63"/>
    </row>
    <row r="126" spans="1:9" x14ac:dyDescent="0.3">
      <c r="A126" s="15" t="s">
        <v>245</v>
      </c>
      <c r="B126" s="14" t="s">
        <v>246</v>
      </c>
      <c r="C126" s="17">
        <v>71370533</v>
      </c>
      <c r="D126" s="17">
        <v>61083232</v>
      </c>
      <c r="E126" s="17">
        <v>77240335</v>
      </c>
      <c r="F126" s="17">
        <v>69091832</v>
      </c>
      <c r="G126" s="17"/>
      <c r="H126" s="17"/>
      <c r="I126" s="63"/>
    </row>
    <row r="127" spans="1:9" x14ac:dyDescent="0.3">
      <c r="A127" s="15" t="s">
        <v>247</v>
      </c>
      <c r="B127" s="14" t="s">
        <v>248</v>
      </c>
      <c r="C127" s="17">
        <v>51668444</v>
      </c>
      <c r="D127" s="17">
        <v>39896107</v>
      </c>
      <c r="E127" s="17">
        <v>55722739</v>
      </c>
      <c r="F127" s="17">
        <v>47873339</v>
      </c>
      <c r="G127" s="17"/>
      <c r="H127" s="17"/>
      <c r="I127" s="63"/>
    </row>
    <row r="128" spans="1:9" x14ac:dyDescent="0.3">
      <c r="A128" s="15" t="s">
        <v>249</v>
      </c>
      <c r="B128" s="14" t="s">
        <v>250</v>
      </c>
      <c r="C128" s="17">
        <v>9685428</v>
      </c>
      <c r="D128" s="17">
        <v>6491423</v>
      </c>
      <c r="E128" s="17">
        <v>10746745</v>
      </c>
      <c r="F128" s="17">
        <v>8608427</v>
      </c>
      <c r="G128" s="17"/>
      <c r="H128" s="17"/>
      <c r="I128" s="63"/>
    </row>
    <row r="129" spans="1:9" x14ac:dyDescent="0.3">
      <c r="A129" s="15" t="s">
        <v>251</v>
      </c>
      <c r="B129" s="14" t="s">
        <v>252</v>
      </c>
      <c r="C129" s="17">
        <v>10597711</v>
      </c>
      <c r="D129" s="17">
        <v>10597711</v>
      </c>
      <c r="E129" s="17">
        <v>10918244</v>
      </c>
      <c r="F129" s="17">
        <v>10918244</v>
      </c>
      <c r="G129" s="17"/>
      <c r="H129" s="17"/>
      <c r="I129" s="63"/>
    </row>
    <row r="130" spans="1:9" x14ac:dyDescent="0.3">
      <c r="A130" s="15" t="s">
        <v>253</v>
      </c>
      <c r="B130" s="14" t="s">
        <v>254</v>
      </c>
      <c r="C130" s="17">
        <v>2068702</v>
      </c>
      <c r="D130" s="17">
        <v>2068702</v>
      </c>
      <c r="E130" s="17">
        <v>2132510</v>
      </c>
      <c r="F130" s="17">
        <v>2132510</v>
      </c>
      <c r="G130" s="17"/>
      <c r="H130" s="17"/>
      <c r="I130" s="63"/>
    </row>
    <row r="131" spans="1:9" x14ac:dyDescent="0.3">
      <c r="A131" s="15" t="s">
        <v>255</v>
      </c>
      <c r="B131" s="14" t="s">
        <v>256</v>
      </c>
      <c r="C131" s="17">
        <v>61814430</v>
      </c>
      <c r="D131" s="17">
        <v>45409814</v>
      </c>
      <c r="E131" s="17">
        <v>62838562</v>
      </c>
      <c r="F131" s="17">
        <v>54142265</v>
      </c>
      <c r="G131" s="17"/>
      <c r="H131" s="17"/>
      <c r="I131" s="63"/>
    </row>
    <row r="132" spans="1:9" x14ac:dyDescent="0.3">
      <c r="A132" s="15" t="s">
        <v>257</v>
      </c>
      <c r="B132" s="14" t="s">
        <v>258</v>
      </c>
      <c r="C132" s="17">
        <v>2797249</v>
      </c>
      <c r="D132" s="17">
        <v>2389006</v>
      </c>
      <c r="E132" s="17">
        <v>2894032</v>
      </c>
      <c r="F132" s="17">
        <v>2643176</v>
      </c>
      <c r="G132" s="17"/>
      <c r="H132" s="17"/>
      <c r="I132" s="63"/>
    </row>
    <row r="133" spans="1:9" x14ac:dyDescent="0.3">
      <c r="A133" s="15" t="s">
        <v>259</v>
      </c>
      <c r="B133" s="14" t="s">
        <v>260</v>
      </c>
      <c r="C133" s="17">
        <v>9796500</v>
      </c>
      <c r="D133" s="17">
        <v>9796500</v>
      </c>
      <c r="E133" s="17">
        <v>10093541</v>
      </c>
      <c r="F133" s="17">
        <v>10093541</v>
      </c>
      <c r="G133" s="17"/>
      <c r="H133" s="17"/>
      <c r="I133" s="63"/>
    </row>
    <row r="134" spans="1:9" x14ac:dyDescent="0.3">
      <c r="A134" s="15" t="s">
        <v>261</v>
      </c>
      <c r="B134" s="14" t="s">
        <v>262</v>
      </c>
      <c r="C134" s="17">
        <v>14181864</v>
      </c>
      <c r="D134" s="17">
        <v>9369111</v>
      </c>
      <c r="E134" s="17">
        <v>15014432</v>
      </c>
      <c r="F134" s="17">
        <v>12191958</v>
      </c>
      <c r="G134" s="17"/>
      <c r="H134" s="17"/>
      <c r="I134" s="63"/>
    </row>
    <row r="135" spans="1:9" x14ac:dyDescent="0.3">
      <c r="A135" s="15" t="s">
        <v>263</v>
      </c>
      <c r="B135" s="14" t="s">
        <v>264</v>
      </c>
      <c r="C135" s="17">
        <v>40632607</v>
      </c>
      <c r="D135" s="17">
        <v>29157242</v>
      </c>
      <c r="E135" s="17">
        <v>39919550</v>
      </c>
      <c r="F135" s="17">
        <v>34645603</v>
      </c>
      <c r="G135" s="17"/>
      <c r="H135" s="17"/>
      <c r="I135" s="63"/>
    </row>
    <row r="136" spans="1:9" x14ac:dyDescent="0.3">
      <c r="A136" s="15" t="s">
        <v>265</v>
      </c>
      <c r="B136" s="14" t="s">
        <v>266</v>
      </c>
      <c r="C136" s="17">
        <v>18384676</v>
      </c>
      <c r="D136" s="17">
        <v>15966187</v>
      </c>
      <c r="E136" s="17">
        <v>19255926</v>
      </c>
      <c r="F136" s="17">
        <v>17614521</v>
      </c>
      <c r="G136" s="17"/>
      <c r="H136" s="17"/>
      <c r="I136" s="63"/>
    </row>
    <row r="137" spans="1:9" x14ac:dyDescent="0.3">
      <c r="A137" s="15" t="s">
        <v>267</v>
      </c>
      <c r="B137" s="14" t="s">
        <v>268</v>
      </c>
      <c r="C137" s="17">
        <v>7863012</v>
      </c>
      <c r="D137" s="17">
        <v>5541027</v>
      </c>
      <c r="E137" s="17">
        <v>7764413</v>
      </c>
      <c r="F137" s="17">
        <v>6655544</v>
      </c>
      <c r="G137" s="17"/>
      <c r="H137" s="17"/>
      <c r="I137" s="63"/>
    </row>
    <row r="138" spans="1:9" x14ac:dyDescent="0.3">
      <c r="A138" s="15" t="s">
        <v>269</v>
      </c>
      <c r="B138" s="14" t="s">
        <v>270</v>
      </c>
      <c r="C138" s="17">
        <v>642615327</v>
      </c>
      <c r="D138" s="17">
        <v>587487408</v>
      </c>
      <c r="E138" s="17">
        <v>669411752</v>
      </c>
      <c r="F138" s="17">
        <v>627422194</v>
      </c>
      <c r="G138" s="17"/>
      <c r="H138" s="17"/>
      <c r="I138" s="63"/>
    </row>
    <row r="139" spans="1:9" x14ac:dyDescent="0.3">
      <c r="A139" s="15" t="s">
        <v>271</v>
      </c>
      <c r="B139" s="14" t="s">
        <v>272</v>
      </c>
      <c r="C139" s="17">
        <v>18512274</v>
      </c>
      <c r="D139" s="17">
        <v>11587556</v>
      </c>
      <c r="E139" s="17">
        <v>18413525</v>
      </c>
      <c r="F139" s="17">
        <v>15029224</v>
      </c>
      <c r="G139" s="17"/>
      <c r="H139" s="17"/>
      <c r="I139" s="63"/>
    </row>
    <row r="140" spans="1:9" x14ac:dyDescent="0.3">
      <c r="A140" s="15" t="s">
        <v>273</v>
      </c>
      <c r="B140" s="14" t="s">
        <v>274</v>
      </c>
      <c r="C140" s="17">
        <v>15489182</v>
      </c>
      <c r="D140" s="17">
        <v>12539637</v>
      </c>
      <c r="E140" s="17">
        <v>16060590</v>
      </c>
      <c r="F140" s="17">
        <v>14328551</v>
      </c>
      <c r="G140" s="17"/>
      <c r="H140" s="17"/>
      <c r="I140" s="63"/>
    </row>
    <row r="141" spans="1:9" x14ac:dyDescent="0.3">
      <c r="A141" s="15" t="s">
        <v>275</v>
      </c>
      <c r="B141" s="14" t="s">
        <v>276</v>
      </c>
      <c r="C141" s="17">
        <v>12873825</v>
      </c>
      <c r="D141" s="17">
        <v>10076373</v>
      </c>
      <c r="E141" s="17">
        <v>13471427</v>
      </c>
      <c r="F141" s="17">
        <v>11753566</v>
      </c>
      <c r="G141" s="17"/>
      <c r="H141" s="17"/>
      <c r="I141" s="63"/>
    </row>
    <row r="142" spans="1:9" x14ac:dyDescent="0.3">
      <c r="A142" s="15" t="s">
        <v>277</v>
      </c>
      <c r="B142" s="14" t="s">
        <v>278</v>
      </c>
      <c r="C142" s="17">
        <v>14396353</v>
      </c>
      <c r="D142" s="17">
        <v>13340069</v>
      </c>
      <c r="E142" s="17">
        <v>14630341</v>
      </c>
      <c r="F142" s="17">
        <v>13987272</v>
      </c>
      <c r="G142" s="17"/>
      <c r="H142" s="17"/>
      <c r="I142" s="63"/>
    </row>
    <row r="143" spans="1:9" x14ac:dyDescent="0.3">
      <c r="A143" s="15" t="s">
        <v>279</v>
      </c>
      <c r="B143" s="14" t="s">
        <v>280</v>
      </c>
      <c r="C143" s="17">
        <v>12143746</v>
      </c>
      <c r="D143" s="17">
        <v>11061793</v>
      </c>
      <c r="E143" s="17">
        <v>12242251</v>
      </c>
      <c r="F143" s="17">
        <v>11655416</v>
      </c>
      <c r="G143" s="17"/>
      <c r="H143" s="17"/>
      <c r="I143" s="63"/>
    </row>
    <row r="144" spans="1:9" x14ac:dyDescent="0.3">
      <c r="A144" s="15" t="s">
        <v>281</v>
      </c>
      <c r="B144" s="14" t="s">
        <v>282</v>
      </c>
      <c r="C144" s="17">
        <v>14679714</v>
      </c>
      <c r="D144" s="17">
        <v>14679714</v>
      </c>
      <c r="E144" s="17">
        <v>15130553</v>
      </c>
      <c r="F144" s="17">
        <v>15130553</v>
      </c>
      <c r="G144" s="17"/>
      <c r="H144" s="17"/>
      <c r="I144" s="63"/>
    </row>
    <row r="145" spans="1:9" x14ac:dyDescent="0.3">
      <c r="A145" s="15" t="s">
        <v>283</v>
      </c>
      <c r="B145" s="14" t="s">
        <v>284</v>
      </c>
      <c r="C145" s="17">
        <v>13350446</v>
      </c>
      <c r="D145" s="17">
        <v>13350446</v>
      </c>
      <c r="E145" s="17">
        <v>13750959</v>
      </c>
      <c r="F145" s="17">
        <v>13750959</v>
      </c>
      <c r="G145" s="17"/>
      <c r="H145" s="17"/>
      <c r="I145" s="63"/>
    </row>
    <row r="146" spans="1:9" x14ac:dyDescent="0.3">
      <c r="A146" s="15" t="s">
        <v>285</v>
      </c>
      <c r="B146" s="14" t="s">
        <v>286</v>
      </c>
      <c r="C146" s="17">
        <v>8462676</v>
      </c>
      <c r="D146" s="17">
        <v>7636565</v>
      </c>
      <c r="E146" s="17">
        <v>8427524</v>
      </c>
      <c r="F146" s="17">
        <v>8024671</v>
      </c>
      <c r="G146" s="17"/>
      <c r="H146" s="17"/>
      <c r="I146" s="63"/>
    </row>
    <row r="147" spans="1:9" x14ac:dyDescent="0.3">
      <c r="A147" s="15" t="s">
        <v>287</v>
      </c>
      <c r="B147" s="14" t="s">
        <v>288</v>
      </c>
      <c r="C147" s="17">
        <v>9702757</v>
      </c>
      <c r="D147" s="17">
        <v>9702757</v>
      </c>
      <c r="E147" s="17">
        <v>9997685</v>
      </c>
      <c r="F147" s="17">
        <v>9997685</v>
      </c>
      <c r="G147" s="17"/>
      <c r="H147" s="17"/>
      <c r="I147" s="63"/>
    </row>
    <row r="148" spans="1:9" x14ac:dyDescent="0.3">
      <c r="A148" s="15" t="s">
        <v>289</v>
      </c>
      <c r="B148" s="14" t="s">
        <v>290</v>
      </c>
      <c r="C148" s="17">
        <v>22127104</v>
      </c>
      <c r="D148" s="17">
        <v>22127104</v>
      </c>
      <c r="E148" s="17">
        <v>22798149</v>
      </c>
      <c r="F148" s="17">
        <v>22798149</v>
      </c>
      <c r="G148" s="17"/>
      <c r="H148" s="17"/>
      <c r="I148" s="63"/>
    </row>
    <row r="149" spans="1:9" x14ac:dyDescent="0.3">
      <c r="A149" s="15" t="s">
        <v>291</v>
      </c>
      <c r="B149" s="14" t="s">
        <v>292</v>
      </c>
      <c r="C149" s="17">
        <v>13975692</v>
      </c>
      <c r="D149" s="17">
        <v>12276243</v>
      </c>
      <c r="E149" s="17">
        <v>14540484</v>
      </c>
      <c r="F149" s="17">
        <v>13437056</v>
      </c>
      <c r="G149" s="17"/>
      <c r="H149" s="17"/>
      <c r="I149" s="63"/>
    </row>
    <row r="150" spans="1:9" x14ac:dyDescent="0.3">
      <c r="A150" s="15" t="s">
        <v>293</v>
      </c>
      <c r="B150" s="14" t="s">
        <v>294</v>
      </c>
      <c r="C150" s="17">
        <v>18160428</v>
      </c>
      <c r="D150" s="17">
        <v>16633398</v>
      </c>
      <c r="E150" s="17">
        <v>18634976</v>
      </c>
      <c r="F150" s="17">
        <v>17638819</v>
      </c>
      <c r="G150" s="17"/>
      <c r="H150" s="17"/>
      <c r="I150" s="63"/>
    </row>
    <row r="151" spans="1:9" x14ac:dyDescent="0.3">
      <c r="A151" s="15" t="s">
        <v>295</v>
      </c>
      <c r="B151" s="14" t="s">
        <v>296</v>
      </c>
      <c r="C151" s="17">
        <v>28657619</v>
      </c>
      <c r="D151" s="17">
        <v>24561763</v>
      </c>
      <c r="E151" s="17">
        <v>29464065</v>
      </c>
      <c r="F151" s="17">
        <v>27011224</v>
      </c>
      <c r="G151" s="17"/>
      <c r="H151" s="17"/>
      <c r="I151" s="63"/>
    </row>
    <row r="152" spans="1:9" x14ac:dyDescent="0.3">
      <c r="A152" s="15" t="s">
        <v>297</v>
      </c>
      <c r="B152" s="14" t="s">
        <v>298</v>
      </c>
      <c r="C152" s="17">
        <v>6926741</v>
      </c>
      <c r="D152" s="17">
        <v>6926741</v>
      </c>
      <c r="E152" s="17">
        <v>7134543</v>
      </c>
      <c r="F152" s="17">
        <v>7134543</v>
      </c>
      <c r="G152" s="17"/>
      <c r="H152" s="17"/>
      <c r="I152" s="63"/>
    </row>
    <row r="153" spans="1:9" x14ac:dyDescent="0.3">
      <c r="A153" s="15" t="s">
        <v>299</v>
      </c>
      <c r="B153" s="14" t="s">
        <v>300</v>
      </c>
      <c r="C153" s="17">
        <v>38581179</v>
      </c>
      <c r="D153" s="17">
        <v>31716579</v>
      </c>
      <c r="E153" s="17">
        <v>39113832</v>
      </c>
      <c r="F153" s="17">
        <v>35432657</v>
      </c>
      <c r="G153" s="17"/>
      <c r="H153" s="17"/>
      <c r="I153" s="63"/>
    </row>
    <row r="154" spans="1:9" x14ac:dyDescent="0.3">
      <c r="A154" s="15" t="s">
        <v>301</v>
      </c>
      <c r="B154" s="14" t="s">
        <v>302</v>
      </c>
      <c r="C154" s="17">
        <v>30644136</v>
      </c>
      <c r="D154" s="17">
        <v>24412522</v>
      </c>
      <c r="E154" s="17">
        <v>30614241</v>
      </c>
      <c r="F154" s="17">
        <v>27517113</v>
      </c>
      <c r="G154" s="17"/>
      <c r="H154" s="17"/>
      <c r="I154" s="63"/>
    </row>
    <row r="155" spans="1:9" x14ac:dyDescent="0.3">
      <c r="A155" s="15" t="s">
        <v>303</v>
      </c>
      <c r="B155" s="14" t="s">
        <v>304</v>
      </c>
      <c r="C155" s="17">
        <v>11077050</v>
      </c>
      <c r="D155" s="17">
        <v>10550836</v>
      </c>
      <c r="E155" s="17">
        <v>10867361</v>
      </c>
      <c r="F155" s="17">
        <v>10867361</v>
      </c>
      <c r="G155" s="17"/>
      <c r="H155" s="17"/>
      <c r="I155" s="63"/>
    </row>
    <row r="156" spans="1:9" x14ac:dyDescent="0.3">
      <c r="A156" s="15" t="s">
        <v>305</v>
      </c>
      <c r="B156" s="14" t="s">
        <v>306</v>
      </c>
      <c r="C156" s="17">
        <v>5362687</v>
      </c>
      <c r="D156" s="17">
        <v>5362687</v>
      </c>
      <c r="E156" s="17">
        <v>5523567</v>
      </c>
      <c r="F156" s="17">
        <v>5523567</v>
      </c>
      <c r="G156" s="17"/>
      <c r="H156" s="17"/>
      <c r="I156" s="63"/>
    </row>
    <row r="157" spans="1:9" x14ac:dyDescent="0.3">
      <c r="A157" s="15" t="s">
        <v>307</v>
      </c>
      <c r="B157" s="14" t="s">
        <v>308</v>
      </c>
      <c r="C157" s="17">
        <v>18488429</v>
      </c>
      <c r="D157" s="17">
        <v>16645012</v>
      </c>
      <c r="E157" s="17">
        <v>19343414</v>
      </c>
      <c r="F157" s="17">
        <v>17999066</v>
      </c>
      <c r="G157" s="17"/>
      <c r="H157" s="17"/>
      <c r="I157" s="63"/>
    </row>
    <row r="158" spans="1:9" x14ac:dyDescent="0.3">
      <c r="A158" s="15" t="s">
        <v>309</v>
      </c>
      <c r="B158" s="14" t="s">
        <v>310</v>
      </c>
      <c r="C158" s="17">
        <v>14845790</v>
      </c>
      <c r="D158" s="17">
        <v>14231851</v>
      </c>
      <c r="E158" s="17">
        <v>15633289</v>
      </c>
      <c r="F158" s="17">
        <v>14934979</v>
      </c>
      <c r="G158" s="17"/>
      <c r="H158" s="17"/>
      <c r="I158" s="63"/>
    </row>
    <row r="159" spans="1:9" x14ac:dyDescent="0.3">
      <c r="A159" s="15" t="s">
        <v>311</v>
      </c>
      <c r="B159" s="14" t="s">
        <v>312</v>
      </c>
      <c r="C159" s="17">
        <v>45085770</v>
      </c>
      <c r="D159" s="17">
        <v>41629922</v>
      </c>
      <c r="E159" s="17">
        <v>46557909</v>
      </c>
      <c r="F159" s="17">
        <v>44108307</v>
      </c>
      <c r="G159" s="17"/>
      <c r="H159" s="17"/>
      <c r="I159" s="63"/>
    </row>
    <row r="160" spans="1:9" x14ac:dyDescent="0.3">
      <c r="A160" s="15" t="s">
        <v>313</v>
      </c>
      <c r="B160" s="14" t="s">
        <v>314</v>
      </c>
      <c r="C160" s="17">
        <v>40196981</v>
      </c>
      <c r="D160" s="17">
        <v>35790873</v>
      </c>
      <c r="E160" s="17">
        <v>41164538</v>
      </c>
      <c r="F160" s="17">
        <v>38464961</v>
      </c>
      <c r="G160" s="17"/>
      <c r="H160" s="17"/>
      <c r="I160" s="63"/>
    </row>
    <row r="161" spans="1:9" x14ac:dyDescent="0.3">
      <c r="A161" s="15" t="s">
        <v>315</v>
      </c>
      <c r="B161" s="14" t="s">
        <v>316</v>
      </c>
      <c r="C161" s="17">
        <v>4089274</v>
      </c>
      <c r="D161" s="17">
        <v>3934927</v>
      </c>
      <c r="E161" s="17">
        <v>4797736</v>
      </c>
      <c r="F161" s="17">
        <v>4366332</v>
      </c>
      <c r="G161" s="17"/>
      <c r="H161" s="17"/>
      <c r="I161" s="63"/>
    </row>
    <row r="162" spans="1:9" x14ac:dyDescent="0.3">
      <c r="A162" s="15" t="s">
        <v>317</v>
      </c>
      <c r="B162" s="14" t="s">
        <v>318</v>
      </c>
      <c r="C162" s="17">
        <v>458194</v>
      </c>
      <c r="D162" s="17">
        <v>458194</v>
      </c>
      <c r="E162" s="17">
        <v>471939</v>
      </c>
      <c r="F162" s="17">
        <v>471939</v>
      </c>
      <c r="G162" s="17"/>
      <c r="H162" s="17"/>
      <c r="I162" s="63"/>
    </row>
    <row r="163" spans="1:9" x14ac:dyDescent="0.3">
      <c r="A163" s="15" t="s">
        <v>319</v>
      </c>
      <c r="B163" s="14" t="s">
        <v>320</v>
      </c>
      <c r="C163" s="17">
        <v>947572</v>
      </c>
      <c r="D163" s="17">
        <v>947572</v>
      </c>
      <c r="E163" s="17">
        <v>977074</v>
      </c>
      <c r="F163" s="17">
        <v>977074</v>
      </c>
      <c r="G163" s="17"/>
      <c r="H163" s="17"/>
      <c r="I163" s="63"/>
    </row>
    <row r="164" spans="1:9" x14ac:dyDescent="0.3">
      <c r="A164" s="15" t="s">
        <v>321</v>
      </c>
      <c r="B164" s="14" t="s">
        <v>322</v>
      </c>
      <c r="C164" s="17">
        <v>10129028</v>
      </c>
      <c r="D164" s="17">
        <v>8944980</v>
      </c>
      <c r="E164" s="17">
        <v>10627621</v>
      </c>
      <c r="F164" s="17">
        <v>9780179</v>
      </c>
      <c r="G164" s="17"/>
      <c r="H164" s="17"/>
      <c r="I164" s="63"/>
    </row>
    <row r="165" spans="1:9" x14ac:dyDescent="0.3">
      <c r="A165" s="15" t="s">
        <v>323</v>
      </c>
      <c r="B165" s="14" t="s">
        <v>324</v>
      </c>
      <c r="C165" s="17">
        <v>331208</v>
      </c>
      <c r="D165" s="17">
        <v>331208</v>
      </c>
      <c r="E165" s="17">
        <v>341144</v>
      </c>
      <c r="F165" s="17">
        <v>341144</v>
      </c>
      <c r="G165" s="17"/>
      <c r="H165" s="17"/>
      <c r="I165" s="63"/>
    </row>
    <row r="166" spans="1:9" x14ac:dyDescent="0.3">
      <c r="A166" s="15" t="s">
        <v>325</v>
      </c>
      <c r="B166" s="14" t="s">
        <v>326</v>
      </c>
      <c r="C166" s="17">
        <v>1908481</v>
      </c>
      <c r="D166" s="17">
        <v>1908481</v>
      </c>
      <c r="E166" s="17">
        <v>1965735</v>
      </c>
      <c r="F166" s="17">
        <v>1965735</v>
      </c>
      <c r="G166" s="17"/>
      <c r="H166" s="17"/>
      <c r="I166" s="63"/>
    </row>
    <row r="167" spans="1:9" x14ac:dyDescent="0.3">
      <c r="A167" s="15" t="s">
        <v>327</v>
      </c>
      <c r="B167" s="14" t="s">
        <v>328</v>
      </c>
      <c r="C167" s="17">
        <v>794787</v>
      </c>
      <c r="D167" s="17">
        <v>794787</v>
      </c>
      <c r="E167" s="17">
        <v>821172</v>
      </c>
      <c r="F167" s="17">
        <v>821172</v>
      </c>
      <c r="G167" s="17"/>
      <c r="H167" s="17"/>
      <c r="I167" s="63"/>
    </row>
    <row r="168" spans="1:9" x14ac:dyDescent="0.3">
      <c r="A168" s="15" t="s">
        <v>329</v>
      </c>
      <c r="B168" s="14" t="s">
        <v>330</v>
      </c>
      <c r="C168" s="17">
        <v>5805400</v>
      </c>
      <c r="D168" s="17">
        <v>5805400</v>
      </c>
      <c r="E168" s="17">
        <v>5981596</v>
      </c>
      <c r="F168" s="17">
        <v>5981596</v>
      </c>
      <c r="G168" s="17"/>
      <c r="H168" s="17"/>
      <c r="I168" s="63"/>
    </row>
    <row r="169" spans="1:9" x14ac:dyDescent="0.3">
      <c r="A169" s="15" t="s">
        <v>331</v>
      </c>
      <c r="B169" s="14" t="s">
        <v>332</v>
      </c>
      <c r="C169" s="17">
        <v>1832373</v>
      </c>
      <c r="D169" s="17">
        <v>1832373</v>
      </c>
      <c r="E169" s="17">
        <v>1888261</v>
      </c>
      <c r="F169" s="17">
        <v>1888261</v>
      </c>
      <c r="G169" s="17"/>
      <c r="H169" s="17"/>
      <c r="I169" s="63"/>
    </row>
    <row r="170" spans="1:9" x14ac:dyDescent="0.3">
      <c r="A170" s="15" t="s">
        <v>333</v>
      </c>
      <c r="B170" s="14" t="s">
        <v>334</v>
      </c>
      <c r="C170" s="17">
        <v>4680099</v>
      </c>
      <c r="D170" s="17">
        <v>4680099</v>
      </c>
      <c r="E170" s="17">
        <v>4820501</v>
      </c>
      <c r="F170" s="17">
        <v>4820501</v>
      </c>
      <c r="G170" s="17"/>
      <c r="H170" s="17"/>
      <c r="I170" s="63"/>
    </row>
    <row r="171" spans="1:9" x14ac:dyDescent="0.3">
      <c r="A171" s="15" t="s">
        <v>335</v>
      </c>
      <c r="B171" s="14" t="s">
        <v>336</v>
      </c>
      <c r="C171" s="17">
        <v>7145143</v>
      </c>
      <c r="D171" s="17">
        <v>7145143</v>
      </c>
      <c r="E171" s="17">
        <v>7359497</v>
      </c>
      <c r="F171" s="17">
        <v>7359497</v>
      </c>
      <c r="G171" s="17"/>
      <c r="H171" s="17"/>
      <c r="I171" s="63"/>
    </row>
    <row r="172" spans="1:9" x14ac:dyDescent="0.3">
      <c r="A172" s="15" t="s">
        <v>337</v>
      </c>
      <c r="B172" s="14" t="s">
        <v>338</v>
      </c>
      <c r="C172" s="17">
        <v>5679010</v>
      </c>
      <c r="D172" s="17">
        <v>5679010</v>
      </c>
      <c r="E172" s="17">
        <v>6292506</v>
      </c>
      <c r="F172" s="17">
        <v>5985758</v>
      </c>
      <c r="G172" s="17"/>
      <c r="H172" s="17"/>
      <c r="I172" s="63"/>
    </row>
    <row r="173" spans="1:9" x14ac:dyDescent="0.3">
      <c r="A173" s="15" t="s">
        <v>339</v>
      </c>
      <c r="B173" s="14" t="s">
        <v>340</v>
      </c>
      <c r="C173" s="17">
        <v>20562775</v>
      </c>
      <c r="D173" s="17">
        <v>20299594</v>
      </c>
      <c r="E173" s="17">
        <v>20908581</v>
      </c>
      <c r="F173" s="17">
        <v>20908581</v>
      </c>
      <c r="G173" s="17"/>
      <c r="H173" s="17"/>
      <c r="I173" s="63"/>
    </row>
    <row r="174" spans="1:9" x14ac:dyDescent="0.3">
      <c r="A174" s="15" t="s">
        <v>341</v>
      </c>
      <c r="B174" s="14" t="s">
        <v>342</v>
      </c>
      <c r="C174" s="17">
        <v>7131594</v>
      </c>
      <c r="D174" s="17">
        <v>7131594</v>
      </c>
      <c r="E174" s="17">
        <v>7350791</v>
      </c>
      <c r="F174" s="17">
        <v>7350791</v>
      </c>
      <c r="G174" s="17"/>
      <c r="H174" s="17"/>
      <c r="I174" s="63"/>
    </row>
    <row r="175" spans="1:9" x14ac:dyDescent="0.3">
      <c r="A175" s="15" t="s">
        <v>343</v>
      </c>
      <c r="B175" s="14" t="s">
        <v>344</v>
      </c>
      <c r="C175" s="17">
        <v>31404180</v>
      </c>
      <c r="D175" s="17">
        <v>26761330</v>
      </c>
      <c r="E175" s="17">
        <v>33812045</v>
      </c>
      <c r="F175" s="17">
        <v>30260754</v>
      </c>
      <c r="G175" s="17"/>
      <c r="H175" s="17"/>
      <c r="I175" s="63"/>
    </row>
    <row r="176" spans="1:9" x14ac:dyDescent="0.3">
      <c r="A176" s="15" t="s">
        <v>345</v>
      </c>
      <c r="B176" s="14" t="s">
        <v>346</v>
      </c>
      <c r="C176" s="17">
        <v>11301156</v>
      </c>
      <c r="D176" s="17">
        <v>10221555</v>
      </c>
      <c r="E176" s="17">
        <v>11142249</v>
      </c>
      <c r="F176" s="17">
        <v>10647315</v>
      </c>
      <c r="G176" s="17"/>
      <c r="H176" s="17"/>
      <c r="I176" s="63"/>
    </row>
    <row r="177" spans="1:9" x14ac:dyDescent="0.3">
      <c r="A177" s="15" t="s">
        <v>347</v>
      </c>
      <c r="B177" s="14" t="s">
        <v>348</v>
      </c>
      <c r="C177" s="17">
        <v>3712520</v>
      </c>
      <c r="D177" s="17">
        <v>3712520</v>
      </c>
      <c r="E177" s="17">
        <v>3823895</v>
      </c>
      <c r="F177" s="17">
        <v>3823895</v>
      </c>
      <c r="G177" s="17"/>
      <c r="H177" s="17"/>
      <c r="I177" s="63"/>
    </row>
    <row r="178" spans="1:9" x14ac:dyDescent="0.3">
      <c r="A178" s="15" t="s">
        <v>349</v>
      </c>
      <c r="B178" s="14" t="s">
        <v>350</v>
      </c>
      <c r="C178" s="17">
        <v>1088728</v>
      </c>
      <c r="D178" s="17">
        <v>1088728</v>
      </c>
      <c r="E178" s="17">
        <v>1120828</v>
      </c>
      <c r="F178" s="17">
        <v>1120828</v>
      </c>
      <c r="G178" s="17"/>
      <c r="H178" s="17"/>
      <c r="I178" s="63"/>
    </row>
    <row r="179" spans="1:9" x14ac:dyDescent="0.3">
      <c r="A179" s="15" t="s">
        <v>351</v>
      </c>
      <c r="B179" s="14" t="s">
        <v>352</v>
      </c>
      <c r="C179" s="17">
        <v>32207839</v>
      </c>
      <c r="D179" s="17">
        <v>31516442</v>
      </c>
      <c r="E179" s="17">
        <v>32613473</v>
      </c>
      <c r="F179" s="17">
        <v>32438661</v>
      </c>
      <c r="G179" s="17"/>
      <c r="H179" s="17"/>
      <c r="I179" s="63"/>
    </row>
    <row r="180" spans="1:9" x14ac:dyDescent="0.3">
      <c r="A180" s="15" t="s">
        <v>353</v>
      </c>
      <c r="B180" s="14" t="s">
        <v>354</v>
      </c>
      <c r="C180" s="17">
        <v>16246167</v>
      </c>
      <c r="D180" s="17">
        <v>16246167</v>
      </c>
      <c r="E180" s="17">
        <v>16738536</v>
      </c>
      <c r="F180" s="17">
        <v>16738536</v>
      </c>
      <c r="G180" s="17"/>
      <c r="H180" s="17"/>
      <c r="I180" s="63"/>
    </row>
    <row r="181" spans="1:9" x14ac:dyDescent="0.3">
      <c r="A181" s="15" t="s">
        <v>355</v>
      </c>
      <c r="B181" s="14" t="s">
        <v>356</v>
      </c>
      <c r="C181" s="17">
        <v>7531211</v>
      </c>
      <c r="D181" s="17">
        <v>7531211</v>
      </c>
      <c r="E181" s="17">
        <v>7759328</v>
      </c>
      <c r="F181" s="17">
        <v>7759328</v>
      </c>
      <c r="G181" s="17"/>
      <c r="H181" s="17"/>
      <c r="I181" s="63"/>
    </row>
    <row r="182" spans="1:9" x14ac:dyDescent="0.3">
      <c r="A182" s="15" t="s">
        <v>357</v>
      </c>
      <c r="B182" s="14" t="s">
        <v>358</v>
      </c>
      <c r="C182" s="17">
        <v>3219927</v>
      </c>
      <c r="D182" s="17">
        <v>3219927</v>
      </c>
      <c r="E182" s="17">
        <v>3316606</v>
      </c>
      <c r="F182" s="17">
        <v>3316606</v>
      </c>
      <c r="G182" s="17"/>
      <c r="H182" s="17"/>
      <c r="I182" s="63"/>
    </row>
    <row r="183" spans="1:9" x14ac:dyDescent="0.3">
      <c r="A183" s="15" t="s">
        <v>359</v>
      </c>
      <c r="B183" s="14" t="s">
        <v>360</v>
      </c>
      <c r="C183" s="17">
        <v>11983871</v>
      </c>
      <c r="D183" s="17">
        <v>11760869</v>
      </c>
      <c r="E183" s="17">
        <v>12231846</v>
      </c>
      <c r="F183" s="17">
        <v>12118118</v>
      </c>
      <c r="G183" s="17"/>
      <c r="H183" s="17"/>
      <c r="I183" s="63"/>
    </row>
    <row r="184" spans="1:9" x14ac:dyDescent="0.3">
      <c r="A184" s="15" t="s">
        <v>361</v>
      </c>
      <c r="B184" s="14" t="s">
        <v>362</v>
      </c>
      <c r="C184" s="17">
        <v>8646330</v>
      </c>
      <c r="D184" s="17">
        <v>8011296</v>
      </c>
      <c r="E184" s="17">
        <v>8393594</v>
      </c>
      <c r="F184" s="17">
        <v>8246451</v>
      </c>
      <c r="G184" s="17"/>
      <c r="H184" s="17"/>
      <c r="I184" s="63"/>
    </row>
    <row r="185" spans="1:9" x14ac:dyDescent="0.3">
      <c r="A185" s="15" t="s">
        <v>363</v>
      </c>
      <c r="B185" s="14" t="s">
        <v>364</v>
      </c>
      <c r="C185" s="17">
        <v>21512214</v>
      </c>
      <c r="D185" s="17">
        <v>19295023</v>
      </c>
      <c r="E185" s="17">
        <v>22366575</v>
      </c>
      <c r="F185" s="17">
        <v>20840841</v>
      </c>
      <c r="G185" s="17"/>
      <c r="H185" s="17"/>
      <c r="I185" s="63"/>
    </row>
    <row r="186" spans="1:9" x14ac:dyDescent="0.3">
      <c r="A186" s="15" t="s">
        <v>365</v>
      </c>
      <c r="B186" s="14" t="s">
        <v>366</v>
      </c>
      <c r="C186" s="17">
        <v>8634696</v>
      </c>
      <c r="D186" s="17">
        <v>8634696</v>
      </c>
      <c r="E186" s="17">
        <v>8893736</v>
      </c>
      <c r="F186" s="17">
        <v>8893736</v>
      </c>
      <c r="G186" s="17"/>
      <c r="H186" s="17"/>
      <c r="I186" s="63"/>
    </row>
    <row r="187" spans="1:9" x14ac:dyDescent="0.3">
      <c r="A187" s="15" t="s">
        <v>367</v>
      </c>
      <c r="B187" s="14" t="s">
        <v>368</v>
      </c>
      <c r="C187" s="17">
        <v>4789233</v>
      </c>
      <c r="D187" s="17">
        <v>4789233</v>
      </c>
      <c r="E187" s="17">
        <v>4932909</v>
      </c>
      <c r="F187" s="17">
        <v>4932909</v>
      </c>
      <c r="G187" s="17"/>
      <c r="H187" s="17"/>
      <c r="I187" s="63"/>
    </row>
    <row r="188" spans="1:9" x14ac:dyDescent="0.3">
      <c r="A188" s="15" t="s">
        <v>369</v>
      </c>
      <c r="B188" s="14" t="s">
        <v>370</v>
      </c>
      <c r="C188" s="17">
        <v>10193307</v>
      </c>
      <c r="D188" s="17">
        <v>8873252</v>
      </c>
      <c r="E188" s="17">
        <v>10883431</v>
      </c>
      <c r="F188" s="17">
        <v>9902812</v>
      </c>
      <c r="G188" s="17"/>
      <c r="H188" s="17"/>
      <c r="I188" s="63"/>
    </row>
    <row r="189" spans="1:9" x14ac:dyDescent="0.3">
      <c r="A189" s="15" t="s">
        <v>371</v>
      </c>
      <c r="B189" s="14" t="s">
        <v>372</v>
      </c>
      <c r="C189" s="17">
        <v>9533778</v>
      </c>
      <c r="D189" s="17">
        <v>9345129</v>
      </c>
      <c r="E189" s="17">
        <v>10035101</v>
      </c>
      <c r="F189" s="17">
        <v>9690115</v>
      </c>
      <c r="G189" s="17"/>
      <c r="H189" s="17"/>
      <c r="I189" s="63"/>
    </row>
    <row r="190" spans="1:9" x14ac:dyDescent="0.3">
      <c r="A190" s="15" t="s">
        <v>373</v>
      </c>
      <c r="B190" s="14" t="s">
        <v>374</v>
      </c>
      <c r="C190" s="17">
        <v>7696252</v>
      </c>
      <c r="D190" s="17">
        <v>7696252</v>
      </c>
      <c r="E190" s="17">
        <v>7927139</v>
      </c>
      <c r="F190" s="17">
        <v>7927139</v>
      </c>
      <c r="G190" s="17"/>
      <c r="H190" s="17"/>
      <c r="I190" s="63"/>
    </row>
    <row r="191" spans="1:9" x14ac:dyDescent="0.3">
      <c r="A191" s="15" t="s">
        <v>375</v>
      </c>
      <c r="B191" s="14" t="s">
        <v>376</v>
      </c>
      <c r="C191" s="17">
        <v>9288836</v>
      </c>
      <c r="D191" s="17">
        <v>9288836</v>
      </c>
      <c r="E191" s="17">
        <v>9567501</v>
      </c>
      <c r="F191" s="17">
        <v>9567501</v>
      </c>
      <c r="G191" s="17"/>
      <c r="H191" s="17"/>
      <c r="I191" s="63"/>
    </row>
    <row r="192" spans="1:9" x14ac:dyDescent="0.3">
      <c r="A192" s="15" t="s">
        <v>377</v>
      </c>
      <c r="B192" s="14" t="s">
        <v>378</v>
      </c>
      <c r="C192" s="17">
        <v>11020212</v>
      </c>
      <c r="D192" s="17">
        <v>11020212</v>
      </c>
      <c r="E192" s="17">
        <v>11353184</v>
      </c>
      <c r="F192" s="17">
        <v>11353184</v>
      </c>
      <c r="G192" s="17"/>
      <c r="H192" s="17"/>
      <c r="I192" s="63"/>
    </row>
    <row r="193" spans="1:9" x14ac:dyDescent="0.3">
      <c r="A193" s="15" t="s">
        <v>379</v>
      </c>
      <c r="B193" s="14" t="s">
        <v>380</v>
      </c>
      <c r="C193" s="17">
        <v>11165065</v>
      </c>
      <c r="D193" s="17">
        <v>11165065</v>
      </c>
      <c r="E193" s="17">
        <v>11505902</v>
      </c>
      <c r="F193" s="17">
        <v>11505902</v>
      </c>
      <c r="G193" s="17"/>
      <c r="H193" s="17"/>
      <c r="I193" s="63"/>
    </row>
    <row r="194" spans="1:9" x14ac:dyDescent="0.3">
      <c r="A194" s="15" t="s">
        <v>381</v>
      </c>
      <c r="B194" s="14" t="s">
        <v>382</v>
      </c>
      <c r="C194" s="17">
        <v>7779142</v>
      </c>
      <c r="D194" s="17">
        <v>7242811</v>
      </c>
      <c r="E194" s="17">
        <v>7465551</v>
      </c>
      <c r="F194" s="17">
        <v>7465551</v>
      </c>
      <c r="G194" s="17"/>
      <c r="H194" s="17"/>
      <c r="I194" s="63"/>
    </row>
    <row r="195" spans="1:9" x14ac:dyDescent="0.3">
      <c r="A195" s="15" t="s">
        <v>383</v>
      </c>
      <c r="B195" s="14" t="s">
        <v>384</v>
      </c>
      <c r="C195" s="17">
        <v>8746405</v>
      </c>
      <c r="D195" s="17">
        <v>8541582</v>
      </c>
      <c r="E195" s="17">
        <v>9375728</v>
      </c>
      <c r="F195" s="17">
        <v>8958655</v>
      </c>
      <c r="G195" s="17"/>
      <c r="H195" s="17"/>
      <c r="I195" s="63"/>
    </row>
    <row r="196" spans="1:9" x14ac:dyDescent="0.3">
      <c r="A196" s="15" t="s">
        <v>385</v>
      </c>
      <c r="B196" s="14" t="s">
        <v>386</v>
      </c>
      <c r="C196" s="17">
        <v>1718347</v>
      </c>
      <c r="D196" s="17">
        <v>1718347</v>
      </c>
      <c r="E196" s="17">
        <v>1769586</v>
      </c>
      <c r="F196" s="17">
        <v>1769586</v>
      </c>
      <c r="G196" s="17"/>
      <c r="H196" s="17"/>
      <c r="I196" s="63"/>
    </row>
    <row r="197" spans="1:9" x14ac:dyDescent="0.3">
      <c r="A197" s="15" t="s">
        <v>387</v>
      </c>
      <c r="B197" s="14" t="s">
        <v>388</v>
      </c>
      <c r="C197" s="17">
        <v>1105560</v>
      </c>
      <c r="D197" s="17">
        <v>1105560</v>
      </c>
      <c r="E197" s="17">
        <v>1138726</v>
      </c>
      <c r="F197" s="17">
        <v>1138726</v>
      </c>
      <c r="G197" s="17"/>
      <c r="H197" s="17"/>
      <c r="I197" s="63"/>
    </row>
    <row r="198" spans="1:9" x14ac:dyDescent="0.3">
      <c r="A198" s="15" t="s">
        <v>389</v>
      </c>
      <c r="B198" s="14" t="s">
        <v>390</v>
      </c>
      <c r="C198" s="17">
        <v>486970</v>
      </c>
      <c r="D198" s="17">
        <v>486970</v>
      </c>
      <c r="E198" s="17">
        <v>501579</v>
      </c>
      <c r="F198" s="17">
        <v>501579</v>
      </c>
      <c r="G198" s="17"/>
      <c r="H198" s="17"/>
      <c r="I198" s="63"/>
    </row>
    <row r="199" spans="1:9" x14ac:dyDescent="0.3">
      <c r="A199" s="15" t="s">
        <v>391</v>
      </c>
      <c r="B199" s="14" t="s">
        <v>392</v>
      </c>
      <c r="C199" s="17">
        <v>335257</v>
      </c>
      <c r="D199" s="17">
        <v>335257</v>
      </c>
      <c r="E199" s="17">
        <v>345314</v>
      </c>
      <c r="F199" s="17">
        <v>345314</v>
      </c>
      <c r="G199" s="17"/>
      <c r="H199" s="17"/>
      <c r="I199" s="63"/>
    </row>
    <row r="200" spans="1:9" x14ac:dyDescent="0.3">
      <c r="A200" s="15" t="s">
        <v>393</v>
      </c>
      <c r="B200" s="14" t="s">
        <v>394</v>
      </c>
      <c r="C200" s="17">
        <v>270524</v>
      </c>
      <c r="D200" s="17">
        <v>270524</v>
      </c>
      <c r="E200" s="17">
        <v>278639</v>
      </c>
      <c r="F200" s="17">
        <v>278639</v>
      </c>
      <c r="G200" s="17"/>
      <c r="H200" s="17"/>
      <c r="I200" s="63"/>
    </row>
    <row r="201" spans="1:9" x14ac:dyDescent="0.3">
      <c r="A201" s="15" t="s">
        <v>395</v>
      </c>
      <c r="B201" s="14" t="s">
        <v>396</v>
      </c>
      <c r="C201" s="17">
        <v>880006</v>
      </c>
      <c r="D201" s="17">
        <v>880006</v>
      </c>
      <c r="E201" s="17">
        <v>906707</v>
      </c>
      <c r="F201" s="17">
        <v>906707</v>
      </c>
      <c r="G201" s="17"/>
      <c r="H201" s="17"/>
      <c r="I201" s="63"/>
    </row>
    <row r="202" spans="1:9" x14ac:dyDescent="0.3">
      <c r="A202" s="15" t="s">
        <v>397</v>
      </c>
      <c r="B202" s="14" t="s">
        <v>398</v>
      </c>
      <c r="C202" s="17">
        <v>7763174</v>
      </c>
      <c r="D202" s="17">
        <v>7763174</v>
      </c>
      <c r="E202" s="17">
        <v>7996069</v>
      </c>
      <c r="F202" s="17">
        <v>7996069</v>
      </c>
      <c r="G202" s="17"/>
      <c r="H202" s="17"/>
      <c r="I202" s="63"/>
    </row>
    <row r="203" spans="1:9" x14ac:dyDescent="0.3">
      <c r="A203" s="15" t="s">
        <v>399</v>
      </c>
      <c r="B203" s="14" t="s">
        <v>400</v>
      </c>
      <c r="C203" s="17">
        <v>7566970</v>
      </c>
      <c r="D203" s="17">
        <v>7566970</v>
      </c>
      <c r="E203" s="17">
        <v>7799439</v>
      </c>
      <c r="F203" s="17">
        <v>7799439</v>
      </c>
      <c r="G203" s="17"/>
      <c r="H203" s="17"/>
      <c r="I203" s="63"/>
    </row>
    <row r="204" spans="1:9" x14ac:dyDescent="0.3">
      <c r="A204" s="15" t="s">
        <v>401</v>
      </c>
      <c r="B204" s="14" t="s">
        <v>402</v>
      </c>
      <c r="C204" s="17">
        <v>12402538</v>
      </c>
      <c r="D204" s="17">
        <v>9575963</v>
      </c>
      <c r="E204" s="17">
        <v>13006268</v>
      </c>
      <c r="F204" s="17">
        <v>11296452</v>
      </c>
      <c r="G204" s="17"/>
      <c r="H204" s="17"/>
      <c r="I204" s="63"/>
    </row>
    <row r="205" spans="1:9" x14ac:dyDescent="0.3">
      <c r="A205" s="15" t="s">
        <v>403</v>
      </c>
      <c r="B205" s="14" t="s">
        <v>404</v>
      </c>
      <c r="C205" s="17">
        <v>12926565</v>
      </c>
      <c r="D205" s="17">
        <v>10779557</v>
      </c>
      <c r="E205" s="17">
        <v>13308167</v>
      </c>
      <c r="F205" s="17">
        <v>12045823</v>
      </c>
      <c r="G205" s="17"/>
      <c r="H205" s="17"/>
      <c r="I205" s="63"/>
    </row>
    <row r="206" spans="1:9" x14ac:dyDescent="0.3">
      <c r="A206" s="15" t="s">
        <v>405</v>
      </c>
      <c r="B206" s="14" t="s">
        <v>406</v>
      </c>
      <c r="C206" s="17">
        <v>10166341</v>
      </c>
      <c r="D206" s="17">
        <v>10166341</v>
      </c>
      <c r="E206" s="17">
        <v>11390769</v>
      </c>
      <c r="F206" s="17">
        <v>10778555</v>
      </c>
      <c r="G206" s="17"/>
      <c r="H206" s="17"/>
      <c r="I206" s="63"/>
    </row>
    <row r="207" spans="1:9" x14ac:dyDescent="0.3">
      <c r="A207" s="15" t="s">
        <v>407</v>
      </c>
      <c r="B207" s="14" t="s">
        <v>408</v>
      </c>
      <c r="C207" s="17">
        <v>5058096</v>
      </c>
      <c r="D207" s="17">
        <v>5058096</v>
      </c>
      <c r="E207" s="17">
        <v>5209838</v>
      </c>
      <c r="F207" s="17">
        <v>5209838</v>
      </c>
      <c r="G207" s="17"/>
      <c r="H207" s="17"/>
      <c r="I207" s="63"/>
    </row>
    <row r="208" spans="1:9" x14ac:dyDescent="0.3">
      <c r="A208" s="15" t="s">
        <v>409</v>
      </c>
      <c r="B208" s="14" t="s">
        <v>410</v>
      </c>
      <c r="C208" s="17">
        <v>2544244</v>
      </c>
      <c r="D208" s="17">
        <v>2544244</v>
      </c>
      <c r="E208" s="17">
        <v>2620571</v>
      </c>
      <c r="F208" s="17">
        <v>2620571</v>
      </c>
      <c r="G208" s="17"/>
      <c r="H208" s="17"/>
      <c r="I208" s="63"/>
    </row>
    <row r="209" spans="1:9" x14ac:dyDescent="0.3">
      <c r="A209" s="15" t="s">
        <v>411</v>
      </c>
      <c r="B209" s="14" t="s">
        <v>412</v>
      </c>
      <c r="C209" s="17">
        <v>624508</v>
      </c>
      <c r="D209" s="17">
        <v>624508</v>
      </c>
      <c r="E209" s="17">
        <v>643243</v>
      </c>
      <c r="F209" s="17">
        <v>643243</v>
      </c>
      <c r="G209" s="17"/>
      <c r="H209" s="17"/>
      <c r="I209" s="63"/>
    </row>
    <row r="210" spans="1:9" x14ac:dyDescent="0.3">
      <c r="A210" s="15" t="s">
        <v>413</v>
      </c>
      <c r="B210" s="14" t="s">
        <v>414</v>
      </c>
      <c r="C210" s="17">
        <v>15139660</v>
      </c>
      <c r="D210" s="17">
        <v>13584339</v>
      </c>
      <c r="E210" s="17">
        <v>15043544</v>
      </c>
      <c r="F210" s="17">
        <v>14279315</v>
      </c>
      <c r="G210" s="17"/>
      <c r="H210" s="17"/>
      <c r="I210" s="63"/>
    </row>
    <row r="211" spans="1:9" x14ac:dyDescent="0.3">
      <c r="A211" s="15" t="s">
        <v>415</v>
      </c>
      <c r="B211" s="14" t="s">
        <v>416</v>
      </c>
      <c r="C211" s="17">
        <v>24311595</v>
      </c>
      <c r="D211" s="17">
        <v>22864806</v>
      </c>
      <c r="E211" s="17">
        <v>25808740</v>
      </c>
      <c r="F211" s="17">
        <v>24340999</v>
      </c>
      <c r="G211" s="17"/>
      <c r="H211" s="17"/>
      <c r="I211" s="63"/>
    </row>
    <row r="212" spans="1:9" x14ac:dyDescent="0.3">
      <c r="A212" s="15" t="s">
        <v>417</v>
      </c>
      <c r="B212" s="14" t="s">
        <v>418</v>
      </c>
      <c r="C212" s="17">
        <v>20774225</v>
      </c>
      <c r="D212" s="17">
        <v>18011019</v>
      </c>
      <c r="E212" s="17">
        <v>22207323</v>
      </c>
      <c r="F212" s="17">
        <v>20137481</v>
      </c>
      <c r="G212" s="17"/>
      <c r="H212" s="17"/>
      <c r="I212" s="63"/>
    </row>
    <row r="213" spans="1:9" x14ac:dyDescent="0.3">
      <c r="A213" s="15" t="s">
        <v>419</v>
      </c>
      <c r="B213" s="14" t="s">
        <v>420</v>
      </c>
      <c r="C213" s="17">
        <v>3682293</v>
      </c>
      <c r="D213" s="17">
        <v>3682293</v>
      </c>
      <c r="E213" s="17">
        <v>3796312</v>
      </c>
      <c r="F213" s="17">
        <v>3796312</v>
      </c>
      <c r="G213" s="17"/>
      <c r="H213" s="17"/>
      <c r="I213" s="63"/>
    </row>
    <row r="214" spans="1:9" x14ac:dyDescent="0.3">
      <c r="A214" s="15" t="s">
        <v>421</v>
      </c>
      <c r="B214" s="14" t="s">
        <v>422</v>
      </c>
      <c r="C214" s="17">
        <v>43682394</v>
      </c>
      <c r="D214" s="17">
        <v>41128939</v>
      </c>
      <c r="E214" s="17">
        <v>44780507</v>
      </c>
      <c r="F214" s="17">
        <v>42954723</v>
      </c>
      <c r="G214" s="17"/>
      <c r="H214" s="17"/>
      <c r="I214" s="63"/>
    </row>
    <row r="215" spans="1:9" x14ac:dyDescent="0.3">
      <c r="A215" s="15" t="s">
        <v>423</v>
      </c>
      <c r="B215" s="14" t="s">
        <v>424</v>
      </c>
      <c r="C215" s="17">
        <v>10761345</v>
      </c>
      <c r="D215" s="17">
        <v>10761345</v>
      </c>
      <c r="E215" s="17">
        <v>11085184</v>
      </c>
      <c r="F215" s="17">
        <v>11085184</v>
      </c>
      <c r="G215" s="17"/>
      <c r="H215" s="17"/>
      <c r="I215" s="63"/>
    </row>
    <row r="216" spans="1:9" x14ac:dyDescent="0.3">
      <c r="A216" s="15" t="s">
        <v>425</v>
      </c>
      <c r="B216" s="14" t="s">
        <v>426</v>
      </c>
      <c r="C216" s="17">
        <v>6764177</v>
      </c>
      <c r="D216" s="17">
        <v>6764177</v>
      </c>
      <c r="E216" s="17">
        <v>6967102</v>
      </c>
      <c r="F216" s="17">
        <v>6967102</v>
      </c>
      <c r="G216" s="17"/>
      <c r="H216" s="17"/>
      <c r="I216" s="63"/>
    </row>
    <row r="217" spans="1:9" x14ac:dyDescent="0.3">
      <c r="A217" s="15" t="s">
        <v>427</v>
      </c>
      <c r="B217" s="14" t="s">
        <v>428</v>
      </c>
      <c r="C217" s="17">
        <v>3415927</v>
      </c>
      <c r="D217" s="17">
        <v>3415927</v>
      </c>
      <c r="E217" s="17">
        <v>3728151</v>
      </c>
      <c r="F217" s="17">
        <v>3574064</v>
      </c>
      <c r="G217" s="17"/>
      <c r="H217" s="17"/>
      <c r="I217" s="63"/>
    </row>
    <row r="218" spans="1:9" x14ac:dyDescent="0.3">
      <c r="A218" s="15" t="s">
        <v>429</v>
      </c>
      <c r="B218" s="14" t="s">
        <v>430</v>
      </c>
      <c r="C218" s="17">
        <v>2971360</v>
      </c>
      <c r="D218" s="17">
        <v>2971360</v>
      </c>
      <c r="E218" s="17">
        <v>3060500</v>
      </c>
      <c r="F218" s="17">
        <v>3060500</v>
      </c>
      <c r="G218" s="17"/>
      <c r="H218" s="17"/>
      <c r="I218" s="63"/>
    </row>
    <row r="219" spans="1:9" x14ac:dyDescent="0.3">
      <c r="A219" s="15" t="s">
        <v>431</v>
      </c>
      <c r="B219" s="14" t="s">
        <v>432</v>
      </c>
      <c r="C219" s="17">
        <v>2682869</v>
      </c>
      <c r="D219" s="17">
        <v>2682869</v>
      </c>
      <c r="E219" s="17">
        <v>2764415</v>
      </c>
      <c r="F219" s="17">
        <v>2764415</v>
      </c>
      <c r="G219" s="17"/>
      <c r="H219" s="17"/>
      <c r="I219" s="63"/>
    </row>
    <row r="220" spans="1:9" x14ac:dyDescent="0.3">
      <c r="A220" s="15" t="s">
        <v>433</v>
      </c>
      <c r="B220" s="14" t="s">
        <v>434</v>
      </c>
      <c r="C220" s="17">
        <v>4674103</v>
      </c>
      <c r="D220" s="17">
        <v>4674103</v>
      </c>
      <c r="E220" s="17">
        <v>4813954</v>
      </c>
      <c r="F220" s="17">
        <v>4813954</v>
      </c>
      <c r="G220" s="17"/>
      <c r="H220" s="17"/>
      <c r="I220" s="63"/>
    </row>
    <row r="221" spans="1:9" x14ac:dyDescent="0.3">
      <c r="A221" s="15" t="s">
        <v>435</v>
      </c>
      <c r="B221" s="14" t="s">
        <v>436</v>
      </c>
      <c r="C221" s="17">
        <v>46136318</v>
      </c>
      <c r="D221" s="17">
        <v>37352890</v>
      </c>
      <c r="E221" s="17">
        <v>47378652</v>
      </c>
      <c r="F221" s="17">
        <v>42289815</v>
      </c>
      <c r="G221" s="17"/>
      <c r="H221" s="17"/>
      <c r="I221" s="63"/>
    </row>
    <row r="222" spans="1:9" x14ac:dyDescent="0.3">
      <c r="A222" s="15" t="s">
        <v>437</v>
      </c>
      <c r="B222" s="14" t="s">
        <v>438</v>
      </c>
      <c r="C222" s="17">
        <v>37856104</v>
      </c>
      <c r="D222" s="17">
        <v>32620242</v>
      </c>
      <c r="E222" s="17">
        <v>38234772</v>
      </c>
      <c r="F222" s="17">
        <v>35373625</v>
      </c>
      <c r="G222" s="17"/>
      <c r="H222" s="17"/>
      <c r="I222" s="63"/>
    </row>
    <row r="223" spans="1:9" x14ac:dyDescent="0.3">
      <c r="A223" s="15" t="s">
        <v>439</v>
      </c>
      <c r="B223" s="14" t="s">
        <v>440</v>
      </c>
      <c r="C223" s="17">
        <v>5674899</v>
      </c>
      <c r="D223" s="17">
        <v>5674899</v>
      </c>
      <c r="E223" s="17">
        <v>5845145</v>
      </c>
      <c r="F223" s="17">
        <v>5845145</v>
      </c>
      <c r="G223" s="17"/>
      <c r="H223" s="17"/>
      <c r="I223" s="63"/>
    </row>
    <row r="224" spans="1:9" x14ac:dyDescent="0.3">
      <c r="A224" s="15" t="s">
        <v>441</v>
      </c>
      <c r="B224" s="14" t="s">
        <v>442</v>
      </c>
      <c r="C224" s="17">
        <v>4169651</v>
      </c>
      <c r="D224" s="17">
        <v>3976435</v>
      </c>
      <c r="E224" s="17">
        <v>4095728</v>
      </c>
      <c r="F224" s="17">
        <v>4095728</v>
      </c>
      <c r="G224" s="17"/>
      <c r="H224" s="17"/>
      <c r="I224" s="63"/>
    </row>
    <row r="225" spans="1:9" x14ac:dyDescent="0.3">
      <c r="A225" s="15" t="s">
        <v>443</v>
      </c>
      <c r="B225" s="14" t="s">
        <v>444</v>
      </c>
      <c r="C225" s="17">
        <v>13977532</v>
      </c>
      <c r="D225" s="17">
        <v>13617506</v>
      </c>
      <c r="E225" s="17">
        <v>14026031</v>
      </c>
      <c r="F225" s="17">
        <v>14026031</v>
      </c>
      <c r="G225" s="17"/>
      <c r="H225" s="17"/>
      <c r="I225" s="63"/>
    </row>
    <row r="226" spans="1:9" x14ac:dyDescent="0.3">
      <c r="A226" s="15" t="s">
        <v>445</v>
      </c>
      <c r="B226" s="14" t="s">
        <v>446</v>
      </c>
      <c r="C226" s="17">
        <v>11764221</v>
      </c>
      <c r="D226" s="17">
        <v>11764221</v>
      </c>
      <c r="E226" s="17">
        <v>12117147</v>
      </c>
      <c r="F226" s="17">
        <v>12117147</v>
      </c>
      <c r="G226" s="17"/>
      <c r="H226" s="17"/>
      <c r="I226" s="63"/>
    </row>
    <row r="227" spans="1:9" x14ac:dyDescent="0.3">
      <c r="A227" s="15" t="s">
        <v>447</v>
      </c>
      <c r="B227" s="14" t="s">
        <v>448</v>
      </c>
      <c r="C227" s="17">
        <v>8726507</v>
      </c>
      <c r="D227" s="17">
        <v>7997094</v>
      </c>
      <c r="E227" s="17">
        <v>8234084</v>
      </c>
      <c r="F227" s="17">
        <v>8234084</v>
      </c>
      <c r="G227" s="17"/>
      <c r="H227" s="17"/>
      <c r="I227" s="63"/>
    </row>
    <row r="228" spans="1:9" x14ac:dyDescent="0.3">
      <c r="A228" s="15" t="s">
        <v>449</v>
      </c>
      <c r="B228" s="14" t="s">
        <v>450</v>
      </c>
      <c r="C228" s="17">
        <v>8228590</v>
      </c>
      <c r="D228" s="17">
        <v>6481031</v>
      </c>
      <c r="E228" s="17">
        <v>8525014</v>
      </c>
      <c r="F228" s="17">
        <v>7501655</v>
      </c>
      <c r="G228" s="17"/>
      <c r="H228" s="17"/>
      <c r="I228" s="63"/>
    </row>
    <row r="229" spans="1:9" x14ac:dyDescent="0.3">
      <c r="A229" s="15" t="s">
        <v>451</v>
      </c>
      <c r="B229" s="14" t="s">
        <v>452</v>
      </c>
      <c r="C229" s="17">
        <v>6953263</v>
      </c>
      <c r="D229" s="17">
        <v>6953263</v>
      </c>
      <c r="E229" s="17">
        <v>7161860</v>
      </c>
      <c r="F229" s="17">
        <v>7161860</v>
      </c>
      <c r="G229" s="17"/>
      <c r="H229" s="17"/>
      <c r="I229" s="63"/>
    </row>
    <row r="230" spans="1:9" x14ac:dyDescent="0.3">
      <c r="A230" s="15" t="s">
        <v>453</v>
      </c>
      <c r="B230" s="14" t="s">
        <v>454</v>
      </c>
      <c r="C230" s="17">
        <v>5993517</v>
      </c>
      <c r="D230" s="17">
        <v>5519598</v>
      </c>
      <c r="E230" s="17">
        <v>6089437</v>
      </c>
      <c r="F230" s="17">
        <v>5804641</v>
      </c>
      <c r="G230" s="17"/>
      <c r="H230" s="17"/>
      <c r="I230" s="63"/>
    </row>
    <row r="231" spans="1:9" x14ac:dyDescent="0.3">
      <c r="A231" s="15" t="s">
        <v>455</v>
      </c>
      <c r="B231" s="14" t="s">
        <v>456</v>
      </c>
      <c r="C231" s="17">
        <v>10994145</v>
      </c>
      <c r="D231" s="17">
        <v>10994145</v>
      </c>
      <c r="E231" s="17">
        <v>11323969</v>
      </c>
      <c r="F231" s="17">
        <v>11323969</v>
      </c>
      <c r="G231" s="17"/>
      <c r="H231" s="17"/>
      <c r="I231" s="63"/>
    </row>
    <row r="232" spans="1:9" x14ac:dyDescent="0.3">
      <c r="A232" s="15" t="s">
        <v>457</v>
      </c>
      <c r="B232" s="14" t="s">
        <v>458</v>
      </c>
      <c r="C232" s="17">
        <v>8721892</v>
      </c>
      <c r="D232" s="17">
        <v>7062897</v>
      </c>
      <c r="E232" s="17">
        <v>8892317</v>
      </c>
      <c r="F232" s="17">
        <v>7932774</v>
      </c>
      <c r="G232" s="17"/>
      <c r="H232" s="17"/>
      <c r="I232" s="63"/>
    </row>
    <row r="233" spans="1:9" x14ac:dyDescent="0.3">
      <c r="A233" s="15" t="s">
        <v>459</v>
      </c>
      <c r="B233" s="14" t="s">
        <v>460</v>
      </c>
      <c r="C233" s="17">
        <v>17071019</v>
      </c>
      <c r="D233" s="17">
        <v>16025541</v>
      </c>
      <c r="E233" s="17">
        <v>16895446</v>
      </c>
      <c r="F233" s="17">
        <v>16506307</v>
      </c>
      <c r="G233" s="17"/>
      <c r="H233" s="17"/>
      <c r="I233" s="63"/>
    </row>
    <row r="234" spans="1:9" x14ac:dyDescent="0.3">
      <c r="A234" s="15" t="s">
        <v>461</v>
      </c>
      <c r="B234" s="14" t="s">
        <v>462</v>
      </c>
      <c r="C234" s="17">
        <v>9659726</v>
      </c>
      <c r="D234" s="17">
        <v>9659726</v>
      </c>
      <c r="E234" s="17">
        <v>9949517</v>
      </c>
      <c r="F234" s="17">
        <v>9949517</v>
      </c>
      <c r="G234" s="17"/>
      <c r="H234" s="17"/>
      <c r="I234" s="63"/>
    </row>
    <row r="235" spans="1:9" x14ac:dyDescent="0.3">
      <c r="A235" s="15" t="s">
        <v>463</v>
      </c>
      <c r="B235" s="14" t="s">
        <v>464</v>
      </c>
      <c r="C235" s="17">
        <v>7891592</v>
      </c>
      <c r="D235" s="17">
        <v>7315029</v>
      </c>
      <c r="E235" s="17">
        <v>7935279</v>
      </c>
      <c r="F235" s="17">
        <v>7623490</v>
      </c>
      <c r="G235" s="17"/>
      <c r="H235" s="17"/>
      <c r="I235" s="63"/>
    </row>
    <row r="236" spans="1:9" x14ac:dyDescent="0.3">
      <c r="A236" s="15" t="s">
        <v>465</v>
      </c>
      <c r="B236" s="14" t="s">
        <v>466</v>
      </c>
      <c r="C236" s="17">
        <v>3231514</v>
      </c>
      <c r="D236" s="17">
        <v>2962007</v>
      </c>
      <c r="E236" s="17">
        <v>3572379</v>
      </c>
      <c r="F236" s="17">
        <v>3270971</v>
      </c>
      <c r="G236" s="17"/>
      <c r="H236" s="17"/>
      <c r="I236" s="63"/>
    </row>
    <row r="237" spans="1:9" x14ac:dyDescent="0.3">
      <c r="A237" s="15" t="s">
        <v>467</v>
      </c>
      <c r="B237" s="14" t="s">
        <v>468</v>
      </c>
      <c r="C237" s="17">
        <v>6567018</v>
      </c>
      <c r="D237" s="17">
        <v>6567018</v>
      </c>
      <c r="E237" s="17">
        <v>6764028</v>
      </c>
      <c r="F237" s="17">
        <v>6764028</v>
      </c>
      <c r="G237" s="17"/>
      <c r="H237" s="17"/>
      <c r="I237" s="63"/>
    </row>
    <row r="238" spans="1:9" x14ac:dyDescent="0.3">
      <c r="A238" s="15" t="s">
        <v>469</v>
      </c>
      <c r="B238" s="14" t="s">
        <v>470</v>
      </c>
      <c r="C238" s="17">
        <v>4591078</v>
      </c>
      <c r="D238" s="17">
        <v>4591078</v>
      </c>
      <c r="E238" s="17">
        <v>4728810</v>
      </c>
      <c r="F238" s="17">
        <v>4728810</v>
      </c>
      <c r="G238" s="17"/>
      <c r="H238" s="17"/>
      <c r="I238" s="63"/>
    </row>
    <row r="239" spans="1:9" x14ac:dyDescent="0.3">
      <c r="A239" s="15" t="s">
        <v>471</v>
      </c>
      <c r="B239" s="14" t="s">
        <v>472</v>
      </c>
      <c r="C239" s="17">
        <v>7878779</v>
      </c>
      <c r="D239" s="17">
        <v>7878779</v>
      </c>
      <c r="E239" s="17">
        <v>8115142</v>
      </c>
      <c r="F239" s="17">
        <v>8115142</v>
      </c>
      <c r="G239" s="17"/>
      <c r="H239" s="17"/>
      <c r="I239" s="63"/>
    </row>
    <row r="240" spans="1:9" x14ac:dyDescent="0.3">
      <c r="A240" s="15" t="s">
        <v>473</v>
      </c>
      <c r="B240" s="14" t="s">
        <v>474</v>
      </c>
      <c r="C240" s="17">
        <v>3550392</v>
      </c>
      <c r="D240" s="17">
        <v>3550392</v>
      </c>
      <c r="E240" s="17">
        <v>3656903</v>
      </c>
      <c r="F240" s="17">
        <v>3656903</v>
      </c>
      <c r="G240" s="17"/>
      <c r="H240" s="17"/>
      <c r="I240" s="63"/>
    </row>
    <row r="241" spans="1:9" x14ac:dyDescent="0.3">
      <c r="A241" s="15" t="s">
        <v>475</v>
      </c>
      <c r="B241" s="14" t="s">
        <v>476</v>
      </c>
      <c r="C241" s="17">
        <v>12343600</v>
      </c>
      <c r="D241" s="17">
        <v>11128214</v>
      </c>
      <c r="E241" s="17">
        <v>12572830</v>
      </c>
      <c r="F241" s="17">
        <v>11847338</v>
      </c>
      <c r="G241" s="17"/>
      <c r="H241" s="17"/>
      <c r="I241" s="63"/>
    </row>
    <row r="242" spans="1:9" x14ac:dyDescent="0.3">
      <c r="A242" s="15" t="s">
        <v>477</v>
      </c>
      <c r="B242" s="14" t="s">
        <v>478</v>
      </c>
      <c r="C242" s="17">
        <v>5160876</v>
      </c>
      <c r="D242" s="17">
        <v>4543987</v>
      </c>
      <c r="E242" s="17">
        <v>5537291</v>
      </c>
      <c r="F242" s="17">
        <v>5051436</v>
      </c>
      <c r="G242" s="17"/>
      <c r="H242" s="17"/>
      <c r="I242" s="63"/>
    </row>
    <row r="243" spans="1:9" x14ac:dyDescent="0.3">
      <c r="A243" s="15" t="s">
        <v>479</v>
      </c>
      <c r="B243" s="14" t="s">
        <v>480</v>
      </c>
      <c r="C243" s="17">
        <v>17752185</v>
      </c>
      <c r="D243" s="17">
        <v>17752185</v>
      </c>
      <c r="E243" s="17">
        <v>18290405</v>
      </c>
      <c r="F243" s="17">
        <v>18290405</v>
      </c>
      <c r="G243" s="17"/>
      <c r="H243" s="17"/>
      <c r="I243" s="63"/>
    </row>
    <row r="244" spans="1:9" x14ac:dyDescent="0.3">
      <c r="A244" s="15" t="s">
        <v>481</v>
      </c>
      <c r="B244" s="14" t="s">
        <v>482</v>
      </c>
      <c r="C244" s="17">
        <v>5381409</v>
      </c>
      <c r="D244" s="17">
        <v>5381409</v>
      </c>
      <c r="E244" s="17">
        <v>5594106</v>
      </c>
      <c r="F244" s="17">
        <v>5542851</v>
      </c>
      <c r="G244" s="17"/>
      <c r="H244" s="17"/>
      <c r="I244" s="63"/>
    </row>
    <row r="245" spans="1:9" x14ac:dyDescent="0.3">
      <c r="A245" s="15" t="s">
        <v>483</v>
      </c>
      <c r="B245" s="14" t="s">
        <v>484</v>
      </c>
      <c r="C245" s="17">
        <v>13713275</v>
      </c>
      <c r="D245" s="17">
        <v>13713275</v>
      </c>
      <c r="E245" s="17">
        <v>14130057</v>
      </c>
      <c r="F245" s="17">
        <v>14130057</v>
      </c>
      <c r="G245" s="17"/>
      <c r="H245" s="17"/>
      <c r="I245" s="63"/>
    </row>
    <row r="246" spans="1:9" x14ac:dyDescent="0.3">
      <c r="A246" s="15" t="s">
        <v>485</v>
      </c>
      <c r="B246" s="14" t="s">
        <v>486</v>
      </c>
      <c r="C246" s="17">
        <v>16438493</v>
      </c>
      <c r="D246" s="17">
        <v>10369531</v>
      </c>
      <c r="E246" s="17">
        <v>16130820</v>
      </c>
      <c r="F246" s="17">
        <v>13203641</v>
      </c>
      <c r="G246" s="17"/>
      <c r="H246" s="17"/>
      <c r="I246" s="63"/>
    </row>
    <row r="247" spans="1:9" x14ac:dyDescent="0.3">
      <c r="A247" s="15" t="s">
        <v>487</v>
      </c>
      <c r="B247" s="14" t="s">
        <v>488</v>
      </c>
      <c r="C247" s="17">
        <v>27804803</v>
      </c>
      <c r="D247" s="17">
        <v>24272984</v>
      </c>
      <c r="E247" s="17">
        <v>27985475</v>
      </c>
      <c r="F247" s="17">
        <v>26130662</v>
      </c>
      <c r="G247" s="17"/>
      <c r="H247" s="17"/>
      <c r="I247" s="63"/>
    </row>
    <row r="248" spans="1:9" x14ac:dyDescent="0.3">
      <c r="A248" s="15" t="s">
        <v>489</v>
      </c>
      <c r="B248" s="14" t="s">
        <v>490</v>
      </c>
      <c r="C248" s="17">
        <v>98116212</v>
      </c>
      <c r="D248" s="17">
        <v>72364002</v>
      </c>
      <c r="E248" s="17">
        <v>103814241</v>
      </c>
      <c r="F248" s="17">
        <v>88078375</v>
      </c>
      <c r="G248" s="17"/>
      <c r="H248" s="17"/>
      <c r="I248" s="63"/>
    </row>
    <row r="249" spans="1:9" x14ac:dyDescent="0.3">
      <c r="A249" s="15" t="s">
        <v>491</v>
      </c>
      <c r="B249" s="14" t="s">
        <v>492</v>
      </c>
      <c r="C249" s="17">
        <v>22858210</v>
      </c>
      <c r="D249" s="17">
        <v>17306501</v>
      </c>
      <c r="E249" s="17">
        <v>23661494</v>
      </c>
      <c r="F249" s="17">
        <v>20475830</v>
      </c>
      <c r="G249" s="17"/>
      <c r="H249" s="17"/>
      <c r="I249" s="63"/>
    </row>
    <row r="250" spans="1:9" x14ac:dyDescent="0.3">
      <c r="A250" s="15" t="s">
        <v>493</v>
      </c>
      <c r="B250" s="14" t="s">
        <v>494</v>
      </c>
      <c r="C250" s="17">
        <v>27820050</v>
      </c>
      <c r="D250" s="17">
        <v>19333855</v>
      </c>
      <c r="E250" s="17">
        <v>29143201</v>
      </c>
      <c r="F250" s="17">
        <v>24196613</v>
      </c>
      <c r="G250" s="17"/>
      <c r="H250" s="17"/>
      <c r="I250" s="63"/>
    </row>
    <row r="251" spans="1:9" x14ac:dyDescent="0.3">
      <c r="A251" s="15" t="s">
        <v>495</v>
      </c>
      <c r="B251" s="14" t="s">
        <v>496</v>
      </c>
      <c r="C251" s="17">
        <v>10355202</v>
      </c>
      <c r="D251" s="17">
        <v>9079843</v>
      </c>
      <c r="E251" s="17">
        <v>10755656</v>
      </c>
      <c r="F251" s="17">
        <v>9919948</v>
      </c>
      <c r="G251" s="17"/>
      <c r="H251" s="17"/>
      <c r="I251" s="63"/>
    </row>
    <row r="252" spans="1:9" x14ac:dyDescent="0.3">
      <c r="A252" s="15" t="s">
        <v>497</v>
      </c>
      <c r="B252" s="14" t="s">
        <v>498</v>
      </c>
      <c r="C252" s="17">
        <v>27435330</v>
      </c>
      <c r="D252" s="17">
        <v>22873863</v>
      </c>
      <c r="E252" s="17">
        <v>27449766</v>
      </c>
      <c r="F252" s="17">
        <v>25162763</v>
      </c>
      <c r="G252" s="17"/>
      <c r="H252" s="17"/>
      <c r="I252" s="63"/>
    </row>
    <row r="253" spans="1:9" x14ac:dyDescent="0.3">
      <c r="A253" s="15" t="s">
        <v>499</v>
      </c>
      <c r="B253" s="14" t="s">
        <v>500</v>
      </c>
      <c r="C253" s="17">
        <v>31837825</v>
      </c>
      <c r="D253" s="17">
        <v>24841427</v>
      </c>
      <c r="E253" s="17">
        <v>32508950</v>
      </c>
      <c r="F253" s="17">
        <v>28623882</v>
      </c>
      <c r="G253" s="17"/>
      <c r="H253" s="17"/>
      <c r="I253" s="63"/>
    </row>
    <row r="254" spans="1:9" x14ac:dyDescent="0.3">
      <c r="A254" s="15" t="s">
        <v>501</v>
      </c>
      <c r="B254" s="14" t="s">
        <v>502</v>
      </c>
      <c r="C254" s="17">
        <v>22115929</v>
      </c>
      <c r="D254" s="17">
        <v>15886939</v>
      </c>
      <c r="E254" s="17">
        <v>23524418</v>
      </c>
      <c r="F254" s="17">
        <v>19705413</v>
      </c>
      <c r="G254" s="17"/>
      <c r="H254" s="17"/>
      <c r="I254" s="63"/>
    </row>
    <row r="255" spans="1:9" x14ac:dyDescent="0.3">
      <c r="A255" s="15" t="s">
        <v>503</v>
      </c>
      <c r="B255" s="14" t="s">
        <v>504</v>
      </c>
      <c r="C255" s="17">
        <v>28716290</v>
      </c>
      <c r="D255" s="17">
        <v>25005600</v>
      </c>
      <c r="E255" s="17">
        <v>30265455</v>
      </c>
      <c r="F255" s="17">
        <v>27669134</v>
      </c>
      <c r="G255" s="17"/>
      <c r="H255" s="17"/>
      <c r="I255" s="63"/>
    </row>
    <row r="256" spans="1:9" x14ac:dyDescent="0.3">
      <c r="A256" s="15" t="s">
        <v>505</v>
      </c>
      <c r="B256" s="14" t="s">
        <v>506</v>
      </c>
      <c r="C256" s="17">
        <v>8047696</v>
      </c>
      <c r="D256" s="17">
        <v>6982918</v>
      </c>
      <c r="E256" s="17">
        <v>8475384</v>
      </c>
      <c r="F256" s="17">
        <v>7755911</v>
      </c>
      <c r="G256" s="17"/>
      <c r="H256" s="17"/>
      <c r="I256" s="63"/>
    </row>
    <row r="257" spans="1:9" x14ac:dyDescent="0.3">
      <c r="A257" s="15" t="s">
        <v>507</v>
      </c>
      <c r="B257" s="14" t="s">
        <v>508</v>
      </c>
      <c r="C257" s="17">
        <v>17317754</v>
      </c>
      <c r="D257" s="17">
        <v>11310955</v>
      </c>
      <c r="E257" s="17">
        <v>18953113</v>
      </c>
      <c r="F257" s="17">
        <v>15114472</v>
      </c>
      <c r="G257" s="17"/>
      <c r="H257" s="17"/>
      <c r="I257" s="63"/>
    </row>
    <row r="258" spans="1:9" x14ac:dyDescent="0.3">
      <c r="A258" s="15" t="s">
        <v>509</v>
      </c>
      <c r="B258" s="14" t="s">
        <v>510</v>
      </c>
      <c r="C258" s="17">
        <v>26298776</v>
      </c>
      <c r="D258" s="17">
        <v>23601503</v>
      </c>
      <c r="E258" s="17">
        <v>28570158</v>
      </c>
      <c r="F258" s="17">
        <v>26062084</v>
      </c>
      <c r="G258" s="17"/>
      <c r="H258" s="17"/>
      <c r="I258" s="63"/>
    </row>
    <row r="259" spans="1:9" x14ac:dyDescent="0.3">
      <c r="A259" s="15" t="s">
        <v>511</v>
      </c>
      <c r="B259" s="14" t="s">
        <v>512</v>
      </c>
      <c r="C259" s="17">
        <v>527981944</v>
      </c>
      <c r="D259" s="17">
        <v>487319168</v>
      </c>
      <c r="E259" s="17">
        <v>544751652</v>
      </c>
      <c r="F259" s="17">
        <v>515632863</v>
      </c>
      <c r="G259" s="17"/>
      <c r="H259" s="17"/>
      <c r="I259" s="63"/>
    </row>
    <row r="260" spans="1:9" x14ac:dyDescent="0.3">
      <c r="A260" s="15" t="s">
        <v>513</v>
      </c>
      <c r="B260" s="14" t="s">
        <v>514</v>
      </c>
      <c r="C260" s="17">
        <v>31900399</v>
      </c>
      <c r="D260" s="17">
        <v>23723091</v>
      </c>
      <c r="E260" s="17">
        <v>34560835</v>
      </c>
      <c r="F260" s="17">
        <v>29140246</v>
      </c>
      <c r="G260" s="17"/>
      <c r="H260" s="17"/>
      <c r="I260" s="63"/>
    </row>
    <row r="261" spans="1:9" x14ac:dyDescent="0.3">
      <c r="A261" s="15" t="s">
        <v>515</v>
      </c>
      <c r="B261" s="14" t="s">
        <v>516</v>
      </c>
      <c r="C261" s="17">
        <v>28833933</v>
      </c>
      <c r="D261" s="17">
        <v>28833933</v>
      </c>
      <c r="E261" s="17">
        <v>29705860</v>
      </c>
      <c r="F261" s="17">
        <v>29705860</v>
      </c>
      <c r="G261" s="17"/>
      <c r="H261" s="17"/>
      <c r="I261" s="63"/>
    </row>
    <row r="262" spans="1:9" x14ac:dyDescent="0.3">
      <c r="A262" s="15" t="s">
        <v>517</v>
      </c>
      <c r="B262" s="14" t="s">
        <v>518</v>
      </c>
      <c r="C262" s="17">
        <v>39613584</v>
      </c>
      <c r="D262" s="17">
        <v>31812070</v>
      </c>
      <c r="E262" s="17">
        <v>41480234</v>
      </c>
      <c r="F262" s="17">
        <v>36659875</v>
      </c>
      <c r="G262" s="17"/>
      <c r="H262" s="17"/>
      <c r="I262" s="63"/>
    </row>
    <row r="263" spans="1:9" x14ac:dyDescent="0.3">
      <c r="A263" s="15" t="s">
        <v>519</v>
      </c>
      <c r="B263" s="14" t="s">
        <v>520</v>
      </c>
      <c r="C263" s="17">
        <v>4576235</v>
      </c>
      <c r="D263" s="17">
        <v>4576235</v>
      </c>
      <c r="E263" s="17">
        <v>4715866</v>
      </c>
      <c r="F263" s="17">
        <v>4715866</v>
      </c>
      <c r="G263" s="17"/>
      <c r="H263" s="17"/>
      <c r="I263" s="63"/>
    </row>
    <row r="264" spans="1:9" x14ac:dyDescent="0.3">
      <c r="A264" s="15" t="s">
        <v>521</v>
      </c>
      <c r="B264" s="14" t="s">
        <v>522</v>
      </c>
      <c r="C264" s="17">
        <v>45848255</v>
      </c>
      <c r="D264" s="17">
        <v>36133944</v>
      </c>
      <c r="E264" s="17">
        <v>45833410</v>
      </c>
      <c r="F264" s="17">
        <v>40918437</v>
      </c>
      <c r="G264" s="17"/>
      <c r="H264" s="17"/>
      <c r="I264" s="63"/>
    </row>
    <row r="265" spans="1:9" x14ac:dyDescent="0.3">
      <c r="A265" s="15" t="s">
        <v>523</v>
      </c>
      <c r="B265" s="14" t="s">
        <v>524</v>
      </c>
      <c r="C265" s="17">
        <v>9547966</v>
      </c>
      <c r="D265" s="17">
        <v>9287552</v>
      </c>
      <c r="E265" s="17">
        <v>9566178</v>
      </c>
      <c r="F265" s="17">
        <v>9566178</v>
      </c>
      <c r="G265" s="17"/>
      <c r="H265" s="17"/>
      <c r="I265" s="63"/>
    </row>
    <row r="266" spans="1:9" x14ac:dyDescent="0.3">
      <c r="A266" s="15" t="s">
        <v>525</v>
      </c>
      <c r="B266" s="14" t="s">
        <v>526</v>
      </c>
      <c r="C266" s="17">
        <v>11993207</v>
      </c>
      <c r="D266" s="17">
        <v>11993207</v>
      </c>
      <c r="E266" s="17">
        <v>12353003</v>
      </c>
      <c r="F266" s="17">
        <v>12353003</v>
      </c>
      <c r="G266" s="17"/>
      <c r="H266" s="17"/>
      <c r="I266" s="63"/>
    </row>
    <row r="267" spans="1:9" x14ac:dyDescent="0.3">
      <c r="A267" s="15" t="s">
        <v>527</v>
      </c>
      <c r="B267" s="14" t="s">
        <v>528</v>
      </c>
      <c r="C267" s="17">
        <v>10349113</v>
      </c>
      <c r="D267" s="17">
        <v>10126699</v>
      </c>
      <c r="E267" s="17">
        <v>10808385</v>
      </c>
      <c r="F267" s="17">
        <v>10467542</v>
      </c>
      <c r="G267" s="17"/>
      <c r="H267" s="17"/>
      <c r="I267" s="63"/>
    </row>
    <row r="268" spans="1:9" x14ac:dyDescent="0.3">
      <c r="A268" s="15" t="s">
        <v>529</v>
      </c>
      <c r="B268" s="14" t="s">
        <v>530</v>
      </c>
      <c r="C268" s="17">
        <v>9997953</v>
      </c>
      <c r="D268" s="17">
        <v>9527384</v>
      </c>
      <c r="E268" s="17">
        <v>10415632</v>
      </c>
      <c r="F268" s="17">
        <v>9971508</v>
      </c>
      <c r="G268" s="17"/>
      <c r="H268" s="17"/>
      <c r="I268" s="63"/>
    </row>
    <row r="269" spans="1:9" x14ac:dyDescent="0.3">
      <c r="A269" s="15" t="s">
        <v>531</v>
      </c>
      <c r="B269" s="14" t="s">
        <v>532</v>
      </c>
      <c r="C269" s="17">
        <v>19340788</v>
      </c>
      <c r="D269" s="17">
        <v>11794806</v>
      </c>
      <c r="E269" s="17">
        <v>20596858</v>
      </c>
      <c r="F269" s="17">
        <v>16213388</v>
      </c>
      <c r="G269" s="17"/>
      <c r="H269" s="17"/>
      <c r="I269" s="63"/>
    </row>
    <row r="270" spans="1:9" x14ac:dyDescent="0.3">
      <c r="A270" s="15" t="s">
        <v>533</v>
      </c>
      <c r="B270" s="14" t="s">
        <v>534</v>
      </c>
      <c r="C270" s="17">
        <v>172890251</v>
      </c>
      <c r="D270" s="17">
        <v>113957913</v>
      </c>
      <c r="E270" s="17">
        <v>171875777</v>
      </c>
      <c r="F270" s="17">
        <v>143233942</v>
      </c>
      <c r="G270" s="17"/>
      <c r="H270" s="17"/>
      <c r="I270" s="63"/>
    </row>
    <row r="271" spans="1:9" x14ac:dyDescent="0.3">
      <c r="A271" s="15" t="s">
        <v>535</v>
      </c>
      <c r="B271" s="14" t="s">
        <v>536</v>
      </c>
      <c r="C271" s="17">
        <v>74804083</v>
      </c>
      <c r="D271" s="17">
        <v>48821472</v>
      </c>
      <c r="E271" s="17">
        <v>73961750</v>
      </c>
      <c r="F271" s="17">
        <v>61382531</v>
      </c>
      <c r="G271" s="17"/>
      <c r="H271" s="17"/>
      <c r="I271" s="63"/>
    </row>
    <row r="272" spans="1:9" x14ac:dyDescent="0.3">
      <c r="A272" s="15" t="s">
        <v>537</v>
      </c>
      <c r="B272" s="14" t="s">
        <v>538</v>
      </c>
      <c r="C272" s="17">
        <v>41420666</v>
      </c>
      <c r="D272" s="17">
        <v>31493714</v>
      </c>
      <c r="E272" s="17">
        <v>42271427</v>
      </c>
      <c r="F272" s="17">
        <v>37007203</v>
      </c>
      <c r="G272" s="17"/>
      <c r="H272" s="17"/>
      <c r="I272" s="63"/>
    </row>
    <row r="273" spans="1:9" x14ac:dyDescent="0.3">
      <c r="A273" s="15" t="s">
        <v>539</v>
      </c>
      <c r="B273" s="14" t="s">
        <v>540</v>
      </c>
      <c r="C273" s="17">
        <v>11223318</v>
      </c>
      <c r="D273" s="17">
        <v>10006372</v>
      </c>
      <c r="E273" s="17">
        <v>11799623</v>
      </c>
      <c r="F273" s="17">
        <v>10900454</v>
      </c>
      <c r="G273" s="17"/>
      <c r="H273" s="17"/>
      <c r="I273" s="63"/>
    </row>
    <row r="274" spans="1:9" x14ac:dyDescent="0.3">
      <c r="A274" s="15" t="s">
        <v>541</v>
      </c>
      <c r="B274" s="14" t="s">
        <v>542</v>
      </c>
      <c r="C274" s="17">
        <v>45044549</v>
      </c>
      <c r="D274" s="17">
        <v>40782317</v>
      </c>
      <c r="E274" s="17">
        <v>48575542</v>
      </c>
      <c r="F274" s="17">
        <v>44696524</v>
      </c>
      <c r="G274" s="17"/>
      <c r="H274" s="17"/>
      <c r="I274" s="63"/>
    </row>
    <row r="275" spans="1:9" x14ac:dyDescent="0.3">
      <c r="A275" s="15" t="s">
        <v>543</v>
      </c>
      <c r="B275" s="14" t="s">
        <v>544</v>
      </c>
      <c r="C275" s="17">
        <v>10589106</v>
      </c>
      <c r="D275" s="17">
        <v>8461436</v>
      </c>
      <c r="E275" s="17">
        <v>10761098</v>
      </c>
      <c r="F275" s="17">
        <v>9615185</v>
      </c>
      <c r="G275" s="17"/>
      <c r="H275" s="17"/>
      <c r="I275" s="63"/>
    </row>
    <row r="276" spans="1:9" x14ac:dyDescent="0.3">
      <c r="A276" s="15" t="s">
        <v>545</v>
      </c>
      <c r="B276" s="14" t="s">
        <v>546</v>
      </c>
      <c r="C276" s="17">
        <v>3244024</v>
      </c>
      <c r="D276" s="17">
        <v>2964324</v>
      </c>
      <c r="E276" s="17">
        <v>3540723</v>
      </c>
      <c r="F276" s="17">
        <v>3250207</v>
      </c>
      <c r="G276" s="17"/>
      <c r="H276" s="17"/>
      <c r="I276" s="63"/>
    </row>
    <row r="277" spans="1:9" x14ac:dyDescent="0.3">
      <c r="A277" s="15" t="s">
        <v>547</v>
      </c>
      <c r="B277" s="14" t="s">
        <v>548</v>
      </c>
      <c r="C277" s="17">
        <v>69366382</v>
      </c>
      <c r="D277" s="17">
        <v>46146885</v>
      </c>
      <c r="E277" s="17">
        <v>72968495</v>
      </c>
      <c r="F277" s="17">
        <v>59756700</v>
      </c>
      <c r="G277" s="17"/>
      <c r="H277" s="17"/>
      <c r="I277" s="63"/>
    </row>
    <row r="278" spans="1:9" x14ac:dyDescent="0.3">
      <c r="A278" s="15" t="s">
        <v>549</v>
      </c>
      <c r="B278" s="14" t="s">
        <v>550</v>
      </c>
      <c r="C278" s="17">
        <v>97436150</v>
      </c>
      <c r="D278" s="17">
        <v>66970932</v>
      </c>
      <c r="E278" s="17">
        <v>98754715</v>
      </c>
      <c r="F278" s="17">
        <v>82931388</v>
      </c>
      <c r="G278" s="17"/>
      <c r="H278" s="17"/>
      <c r="I278" s="63"/>
    </row>
    <row r="279" spans="1:9" x14ac:dyDescent="0.3">
      <c r="A279" s="15" t="s">
        <v>551</v>
      </c>
      <c r="B279" s="14" t="s">
        <v>552</v>
      </c>
      <c r="C279" s="17">
        <v>31680461</v>
      </c>
      <c r="D279" s="17">
        <v>21876237</v>
      </c>
      <c r="E279" s="17">
        <v>34077673</v>
      </c>
      <c r="F279" s="17">
        <v>27961527</v>
      </c>
      <c r="G279" s="17"/>
      <c r="H279" s="17"/>
      <c r="I279" s="63"/>
    </row>
    <row r="280" spans="1:9" x14ac:dyDescent="0.3">
      <c r="A280" s="15" t="s">
        <v>553</v>
      </c>
      <c r="B280" s="14" t="s">
        <v>554</v>
      </c>
      <c r="C280" s="17">
        <v>20139930</v>
      </c>
      <c r="D280" s="17">
        <v>15901821</v>
      </c>
      <c r="E280" s="17">
        <v>22567362</v>
      </c>
      <c r="F280" s="17">
        <v>19246410</v>
      </c>
      <c r="G280" s="17"/>
      <c r="H280" s="17"/>
      <c r="I280" s="63"/>
    </row>
    <row r="281" spans="1:9" x14ac:dyDescent="0.3">
      <c r="A281" s="15" t="s">
        <v>555</v>
      </c>
      <c r="B281" s="14" t="s">
        <v>556</v>
      </c>
      <c r="C281" s="17">
        <v>10984373</v>
      </c>
      <c r="D281" s="17">
        <v>7906417</v>
      </c>
      <c r="E281" s="17">
        <v>11444202</v>
      </c>
      <c r="F281" s="17">
        <v>9685305</v>
      </c>
      <c r="G281" s="17"/>
      <c r="H281" s="17"/>
      <c r="I281" s="63"/>
    </row>
    <row r="282" spans="1:9" x14ac:dyDescent="0.3">
      <c r="A282" s="15" t="s">
        <v>557</v>
      </c>
      <c r="B282" s="14" t="s">
        <v>558</v>
      </c>
      <c r="C282" s="17">
        <v>12532764</v>
      </c>
      <c r="D282" s="17">
        <v>9550550</v>
      </c>
      <c r="E282" s="17">
        <v>13446551</v>
      </c>
      <c r="F282" s="17">
        <v>11503765</v>
      </c>
      <c r="G282" s="17"/>
      <c r="H282" s="17"/>
      <c r="I282" s="63"/>
    </row>
    <row r="283" spans="1:9" x14ac:dyDescent="0.3">
      <c r="A283" s="15" t="s">
        <v>559</v>
      </c>
      <c r="B283" s="14" t="s">
        <v>560</v>
      </c>
      <c r="C283" s="17">
        <v>9567383</v>
      </c>
      <c r="D283" s="17">
        <v>5950785</v>
      </c>
      <c r="E283" s="17">
        <v>10129897</v>
      </c>
      <c r="F283" s="17">
        <v>8040672</v>
      </c>
      <c r="G283" s="17"/>
      <c r="H283" s="17"/>
      <c r="I283" s="63"/>
    </row>
    <row r="284" spans="1:9" x14ac:dyDescent="0.3">
      <c r="A284" s="15" t="s">
        <v>561</v>
      </c>
      <c r="B284" s="14" t="s">
        <v>562</v>
      </c>
      <c r="C284" s="17">
        <v>6734136</v>
      </c>
      <c r="D284" s="17">
        <v>6734136</v>
      </c>
      <c r="E284" s="17">
        <v>6936160</v>
      </c>
      <c r="F284" s="17">
        <v>6936160</v>
      </c>
      <c r="G284" s="17"/>
      <c r="H284" s="17"/>
      <c r="I284" s="63"/>
    </row>
    <row r="285" spans="1:9" x14ac:dyDescent="0.3">
      <c r="A285" s="15" t="s">
        <v>563</v>
      </c>
      <c r="B285" s="14" t="s">
        <v>564</v>
      </c>
      <c r="C285" s="17">
        <v>26497434</v>
      </c>
      <c r="D285" s="17">
        <v>21046817</v>
      </c>
      <c r="E285" s="17">
        <v>26736763</v>
      </c>
      <c r="F285" s="17">
        <v>23912261</v>
      </c>
      <c r="G285" s="17"/>
      <c r="H285" s="17"/>
      <c r="I285" s="63"/>
    </row>
    <row r="286" spans="1:9" x14ac:dyDescent="0.3">
      <c r="A286" s="15" t="s">
        <v>565</v>
      </c>
      <c r="B286" s="14" t="s">
        <v>566</v>
      </c>
      <c r="C286" s="17">
        <v>9960138</v>
      </c>
      <c r="D286" s="17">
        <v>6922070</v>
      </c>
      <c r="E286" s="17">
        <v>10779003</v>
      </c>
      <c r="F286" s="17">
        <v>8826174</v>
      </c>
      <c r="G286" s="17"/>
      <c r="H286" s="17"/>
      <c r="I286" s="63"/>
    </row>
    <row r="287" spans="1:9" x14ac:dyDescent="0.3">
      <c r="A287" s="15" t="s">
        <v>567</v>
      </c>
      <c r="B287" s="14" t="s">
        <v>568</v>
      </c>
      <c r="C287" s="17">
        <v>5053192</v>
      </c>
      <c r="D287" s="17">
        <v>4248651</v>
      </c>
      <c r="E287" s="17">
        <v>5682495</v>
      </c>
      <c r="F287" s="17">
        <v>4964606</v>
      </c>
      <c r="G287" s="17"/>
      <c r="H287" s="17"/>
      <c r="I287" s="63"/>
    </row>
    <row r="288" spans="1:9" x14ac:dyDescent="0.3">
      <c r="A288" s="15" t="s">
        <v>569</v>
      </c>
      <c r="B288" s="14" t="s">
        <v>570</v>
      </c>
      <c r="C288" s="17">
        <v>5390718</v>
      </c>
      <c r="D288" s="17">
        <v>4465427</v>
      </c>
      <c r="E288" s="17">
        <v>5288881</v>
      </c>
      <c r="F288" s="17">
        <v>4886757</v>
      </c>
      <c r="G288" s="17"/>
      <c r="H288" s="17"/>
      <c r="I288" s="63"/>
    </row>
    <row r="289" spans="1:9" x14ac:dyDescent="0.3">
      <c r="A289" s="15" t="s">
        <v>571</v>
      </c>
      <c r="B289" s="14" t="s">
        <v>572</v>
      </c>
      <c r="C289" s="17">
        <v>12563267</v>
      </c>
      <c r="D289" s="17">
        <v>8138016</v>
      </c>
      <c r="E289" s="17">
        <v>13406641</v>
      </c>
      <c r="F289" s="17">
        <v>10766222</v>
      </c>
      <c r="G289" s="17"/>
      <c r="H289" s="17"/>
      <c r="I289" s="63"/>
    </row>
    <row r="290" spans="1:9" x14ac:dyDescent="0.3">
      <c r="A290" s="15" t="s">
        <v>573</v>
      </c>
      <c r="B290" s="14" t="s">
        <v>574</v>
      </c>
      <c r="C290" s="17">
        <v>10612826</v>
      </c>
      <c r="D290" s="17">
        <v>7025305</v>
      </c>
      <c r="E290" s="17">
        <v>11470586</v>
      </c>
      <c r="F290" s="17">
        <v>9248628</v>
      </c>
      <c r="G290" s="17"/>
      <c r="H290" s="17"/>
      <c r="I290" s="63"/>
    </row>
    <row r="291" spans="1:9" x14ac:dyDescent="0.3">
      <c r="A291" s="15" t="s">
        <v>575</v>
      </c>
      <c r="B291" s="14" t="s">
        <v>576</v>
      </c>
      <c r="C291" s="17">
        <v>5941632</v>
      </c>
      <c r="D291" s="17">
        <v>3975690</v>
      </c>
      <c r="E291" s="17">
        <v>6580784</v>
      </c>
      <c r="F291" s="17">
        <v>5304169</v>
      </c>
      <c r="G291" s="17"/>
      <c r="H291" s="17"/>
      <c r="I291" s="63"/>
    </row>
    <row r="292" spans="1:9" x14ac:dyDescent="0.3">
      <c r="A292" s="15" t="s">
        <v>577</v>
      </c>
      <c r="B292" s="14" t="s">
        <v>578</v>
      </c>
      <c r="C292" s="17">
        <v>12250340</v>
      </c>
      <c r="D292" s="17">
        <v>11576870</v>
      </c>
      <c r="E292" s="17">
        <v>13091943</v>
      </c>
      <c r="F292" s="17">
        <v>12346799</v>
      </c>
      <c r="G292" s="17"/>
      <c r="H292" s="17"/>
      <c r="I292" s="63"/>
    </row>
    <row r="293" spans="1:9" x14ac:dyDescent="0.3">
      <c r="A293" s="15" t="s">
        <v>579</v>
      </c>
      <c r="B293" s="14" t="s">
        <v>580</v>
      </c>
      <c r="C293" s="17">
        <v>7424262</v>
      </c>
      <c r="D293" s="17">
        <v>5049759</v>
      </c>
      <c r="E293" s="17">
        <v>7943986</v>
      </c>
      <c r="F293" s="17">
        <v>6501291</v>
      </c>
      <c r="G293" s="17"/>
      <c r="H293" s="17"/>
      <c r="I293" s="63"/>
    </row>
    <row r="294" spans="1:9" x14ac:dyDescent="0.3">
      <c r="A294" s="15" t="s">
        <v>581</v>
      </c>
      <c r="B294" s="14" t="s">
        <v>582</v>
      </c>
      <c r="C294" s="17">
        <v>5024603</v>
      </c>
      <c r="D294" s="17">
        <v>4413717</v>
      </c>
      <c r="E294" s="17">
        <v>5610578</v>
      </c>
      <c r="F294" s="17">
        <v>5015515</v>
      </c>
      <c r="G294" s="17"/>
      <c r="H294" s="17"/>
      <c r="I294" s="63"/>
    </row>
    <row r="295" spans="1:9" x14ac:dyDescent="0.3">
      <c r="A295" s="15" t="s">
        <v>583</v>
      </c>
      <c r="B295" s="14" t="s">
        <v>584</v>
      </c>
      <c r="C295" s="17">
        <v>13595926</v>
      </c>
      <c r="D295" s="17">
        <v>11994667</v>
      </c>
      <c r="E295" s="17">
        <v>13921825</v>
      </c>
      <c r="F295" s="17">
        <v>12981239</v>
      </c>
      <c r="G295" s="17"/>
      <c r="H295" s="17"/>
      <c r="I295" s="63"/>
    </row>
    <row r="296" spans="1:9" x14ac:dyDescent="0.3">
      <c r="A296" s="15" t="s">
        <v>585</v>
      </c>
      <c r="B296" s="14" t="s">
        <v>586</v>
      </c>
      <c r="C296" s="17">
        <v>8653376</v>
      </c>
      <c r="D296" s="17">
        <v>6551436</v>
      </c>
      <c r="E296" s="17">
        <v>8710506</v>
      </c>
      <c r="F296" s="17">
        <v>7635662</v>
      </c>
      <c r="G296" s="17"/>
      <c r="H296" s="17"/>
      <c r="I296" s="63"/>
    </row>
    <row r="297" spans="1:9" x14ac:dyDescent="0.3">
      <c r="A297" s="15" t="s">
        <v>587</v>
      </c>
      <c r="B297" s="14" t="s">
        <v>588</v>
      </c>
      <c r="C297" s="17">
        <v>6394130</v>
      </c>
      <c r="D297" s="17">
        <v>5558042</v>
      </c>
      <c r="E297" s="17">
        <v>6812081</v>
      </c>
      <c r="F297" s="17">
        <v>6182951</v>
      </c>
      <c r="G297" s="17"/>
      <c r="H297" s="17"/>
      <c r="I297" s="63"/>
    </row>
    <row r="298" spans="1:9" x14ac:dyDescent="0.3">
      <c r="A298" s="15" t="s">
        <v>589</v>
      </c>
      <c r="B298" s="14" t="s">
        <v>590</v>
      </c>
      <c r="C298" s="17">
        <v>11617301</v>
      </c>
      <c r="D298" s="17">
        <v>7251413</v>
      </c>
      <c r="E298" s="17">
        <v>12154518</v>
      </c>
      <c r="F298" s="17">
        <v>9710693</v>
      </c>
      <c r="G298" s="17"/>
      <c r="H298" s="17"/>
      <c r="I298" s="63"/>
    </row>
    <row r="299" spans="1:9" x14ac:dyDescent="0.3">
      <c r="A299" s="15" t="s">
        <v>591</v>
      </c>
      <c r="B299" s="14" t="s">
        <v>592</v>
      </c>
      <c r="C299" s="17">
        <v>1746987</v>
      </c>
      <c r="D299" s="17">
        <v>1746987</v>
      </c>
      <c r="E299" s="17">
        <v>1801049</v>
      </c>
      <c r="F299" s="17">
        <v>1801049</v>
      </c>
      <c r="G299" s="17"/>
      <c r="H299" s="17"/>
      <c r="I299" s="63"/>
    </row>
    <row r="300" spans="1:9" x14ac:dyDescent="0.3">
      <c r="A300" s="15" t="s">
        <v>593</v>
      </c>
      <c r="B300" s="14" t="s">
        <v>594</v>
      </c>
      <c r="C300" s="17">
        <v>34676698</v>
      </c>
      <c r="D300" s="17">
        <v>20806018</v>
      </c>
      <c r="E300" s="17">
        <v>36457059</v>
      </c>
      <c r="F300" s="17">
        <v>28672197</v>
      </c>
      <c r="G300" s="17"/>
      <c r="H300" s="17"/>
      <c r="I300" s="63"/>
    </row>
    <row r="301" spans="1:9" x14ac:dyDescent="0.3">
      <c r="A301" s="15" t="s">
        <v>595</v>
      </c>
      <c r="B301" s="14" t="s">
        <v>596</v>
      </c>
      <c r="C301" s="17">
        <v>48778143</v>
      </c>
      <c r="D301" s="17">
        <v>31794556</v>
      </c>
      <c r="E301" s="17">
        <v>51935746</v>
      </c>
      <c r="F301" s="17">
        <v>41918631</v>
      </c>
      <c r="G301" s="17"/>
      <c r="H301" s="17"/>
      <c r="I301" s="63"/>
    </row>
    <row r="302" spans="1:9" x14ac:dyDescent="0.3">
      <c r="A302" s="15" t="s">
        <v>597</v>
      </c>
      <c r="B302" s="14" t="s">
        <v>598</v>
      </c>
      <c r="C302" s="17">
        <v>23843898</v>
      </c>
      <c r="D302" s="17">
        <v>16903787</v>
      </c>
      <c r="E302" s="17">
        <v>25503769</v>
      </c>
      <c r="F302" s="17">
        <v>21204431</v>
      </c>
      <c r="G302" s="17"/>
      <c r="H302" s="17"/>
      <c r="I302" s="63"/>
    </row>
    <row r="303" spans="1:9" x14ac:dyDescent="0.3">
      <c r="A303" s="15" t="s">
        <v>599</v>
      </c>
      <c r="B303" s="14" t="s">
        <v>600</v>
      </c>
      <c r="C303" s="17">
        <v>18383439</v>
      </c>
      <c r="D303" s="17">
        <v>18383439</v>
      </c>
      <c r="E303" s="17">
        <v>18944671</v>
      </c>
      <c r="F303" s="17">
        <v>18944671</v>
      </c>
      <c r="G303" s="17"/>
      <c r="H303" s="17"/>
      <c r="I303" s="63"/>
    </row>
    <row r="304" spans="1:9" x14ac:dyDescent="0.3">
      <c r="A304" s="15" t="s">
        <v>601</v>
      </c>
      <c r="B304" s="14" t="s">
        <v>602</v>
      </c>
      <c r="C304" s="17">
        <v>66438864</v>
      </c>
      <c r="D304" s="17">
        <v>45285990</v>
      </c>
      <c r="E304" s="17">
        <v>65005217</v>
      </c>
      <c r="F304" s="17">
        <v>55304383</v>
      </c>
      <c r="G304" s="17"/>
      <c r="H304" s="17"/>
      <c r="I304" s="63"/>
    </row>
    <row r="305" spans="1:9" x14ac:dyDescent="0.3">
      <c r="A305" s="15" t="s">
        <v>603</v>
      </c>
      <c r="B305" s="14" t="s">
        <v>604</v>
      </c>
      <c r="C305" s="17">
        <v>2788002</v>
      </c>
      <c r="D305" s="17">
        <v>2003880</v>
      </c>
      <c r="E305" s="17">
        <v>3317678</v>
      </c>
      <c r="F305" s="17">
        <v>2663537</v>
      </c>
      <c r="G305" s="17"/>
      <c r="H305" s="17"/>
      <c r="I305" s="63"/>
    </row>
    <row r="306" spans="1:9" x14ac:dyDescent="0.3">
      <c r="A306" s="15" t="s">
        <v>605</v>
      </c>
      <c r="B306" s="14" t="s">
        <v>606</v>
      </c>
      <c r="C306" s="17">
        <v>6041601</v>
      </c>
      <c r="D306" s="17">
        <v>3934945</v>
      </c>
      <c r="E306" s="17">
        <v>6152956</v>
      </c>
      <c r="F306" s="17">
        <v>5043902</v>
      </c>
      <c r="G306" s="17"/>
      <c r="H306" s="17"/>
      <c r="I306" s="63"/>
    </row>
    <row r="307" spans="1:9" x14ac:dyDescent="0.3">
      <c r="A307" s="15" t="s">
        <v>607</v>
      </c>
      <c r="B307" s="14" t="s">
        <v>608</v>
      </c>
      <c r="C307" s="17">
        <v>11440259</v>
      </c>
      <c r="D307" s="17">
        <v>6984902</v>
      </c>
      <c r="E307" s="17">
        <v>11688928</v>
      </c>
      <c r="F307" s="17">
        <v>9338646</v>
      </c>
      <c r="G307" s="17"/>
      <c r="H307" s="17"/>
      <c r="I307" s="63"/>
    </row>
    <row r="308" spans="1:9" x14ac:dyDescent="0.3">
      <c r="A308" s="15" t="s">
        <v>609</v>
      </c>
      <c r="B308" s="14" t="s">
        <v>610</v>
      </c>
      <c r="C308" s="17">
        <v>8056795</v>
      </c>
      <c r="D308" s="17">
        <v>4917282</v>
      </c>
      <c r="E308" s="17">
        <v>8256602</v>
      </c>
      <c r="F308" s="17">
        <v>6601513</v>
      </c>
      <c r="G308" s="17"/>
      <c r="H308" s="17"/>
      <c r="I308" s="63"/>
    </row>
    <row r="309" spans="1:9" x14ac:dyDescent="0.3">
      <c r="A309" s="15" t="s">
        <v>611</v>
      </c>
      <c r="B309" s="14" t="s">
        <v>612</v>
      </c>
      <c r="C309" s="17">
        <v>2858150</v>
      </c>
      <c r="D309" s="17">
        <v>2858150</v>
      </c>
      <c r="E309" s="17">
        <v>2943894</v>
      </c>
      <c r="F309" s="17">
        <v>2943894</v>
      </c>
      <c r="G309" s="17"/>
      <c r="H309" s="17"/>
      <c r="I309" s="63"/>
    </row>
    <row r="310" spans="1:9" x14ac:dyDescent="0.3">
      <c r="A310" s="15" t="s">
        <v>613</v>
      </c>
      <c r="B310" s="14" t="s">
        <v>614</v>
      </c>
      <c r="C310" s="17">
        <v>6446029</v>
      </c>
      <c r="D310" s="17">
        <v>6174375</v>
      </c>
      <c r="E310" s="17">
        <v>7729731</v>
      </c>
      <c r="F310" s="17">
        <v>6952053</v>
      </c>
      <c r="G310" s="17"/>
      <c r="H310" s="17"/>
      <c r="I310" s="63"/>
    </row>
    <row r="311" spans="1:9" x14ac:dyDescent="0.3">
      <c r="A311" s="15" t="s">
        <v>615</v>
      </c>
      <c r="B311" s="14" t="s">
        <v>616</v>
      </c>
      <c r="C311" s="17">
        <v>12993845</v>
      </c>
      <c r="D311" s="17">
        <v>8725235</v>
      </c>
      <c r="E311" s="17">
        <v>14370229</v>
      </c>
      <c r="F311" s="17">
        <v>11561257</v>
      </c>
      <c r="G311" s="17"/>
      <c r="H311" s="17"/>
      <c r="I311" s="63"/>
    </row>
    <row r="312" spans="1:9" x14ac:dyDescent="0.3">
      <c r="A312" s="15" t="s">
        <v>617</v>
      </c>
      <c r="B312" s="14" t="s">
        <v>618</v>
      </c>
      <c r="C312" s="17">
        <v>9315795</v>
      </c>
      <c r="D312" s="17">
        <v>5640335</v>
      </c>
      <c r="E312" s="17">
        <v>9479018</v>
      </c>
      <c r="F312" s="17">
        <v>7550599</v>
      </c>
      <c r="G312" s="17"/>
      <c r="H312" s="17"/>
      <c r="I312" s="63"/>
    </row>
    <row r="313" spans="1:9" x14ac:dyDescent="0.3">
      <c r="A313" s="15" t="s">
        <v>619</v>
      </c>
      <c r="B313" s="14" t="s">
        <v>620</v>
      </c>
      <c r="C313" s="17">
        <v>4415886</v>
      </c>
      <c r="D313" s="17">
        <v>3496528</v>
      </c>
      <c r="E313" s="17">
        <v>4515687</v>
      </c>
      <c r="F313" s="17">
        <v>4017770</v>
      </c>
      <c r="G313" s="17"/>
      <c r="H313" s="17"/>
      <c r="I313" s="63"/>
    </row>
    <row r="314" spans="1:9" x14ac:dyDescent="0.3">
      <c r="A314" s="15" t="s">
        <v>621</v>
      </c>
      <c r="B314" s="14" t="s">
        <v>622</v>
      </c>
      <c r="C314" s="17">
        <v>3884711</v>
      </c>
      <c r="D314" s="17">
        <v>3215847</v>
      </c>
      <c r="E314" s="17">
        <v>4095311</v>
      </c>
      <c r="F314" s="17">
        <v>3657108</v>
      </c>
      <c r="G314" s="17"/>
      <c r="H314" s="17"/>
      <c r="I314" s="63"/>
    </row>
    <row r="315" spans="1:9" x14ac:dyDescent="0.3">
      <c r="A315" s="15" t="s">
        <v>623</v>
      </c>
      <c r="B315" s="14" t="s">
        <v>624</v>
      </c>
      <c r="C315" s="17">
        <v>16388661</v>
      </c>
      <c r="D315" s="17">
        <v>10591118</v>
      </c>
      <c r="E315" s="17">
        <v>19395462</v>
      </c>
      <c r="F315" s="17">
        <v>15010873</v>
      </c>
      <c r="G315" s="17"/>
      <c r="H315" s="17"/>
      <c r="I315" s="63"/>
    </row>
    <row r="316" spans="1:9" x14ac:dyDescent="0.3">
      <c r="A316" s="15" t="s">
        <v>625</v>
      </c>
      <c r="B316" s="14" t="s">
        <v>626</v>
      </c>
      <c r="C316" s="17">
        <v>2686366</v>
      </c>
      <c r="D316" s="17">
        <v>2686366</v>
      </c>
      <c r="E316" s="17">
        <v>2766956</v>
      </c>
      <c r="F316" s="17">
        <v>2766956</v>
      </c>
      <c r="G316" s="17"/>
      <c r="H316" s="17"/>
      <c r="I316" s="63"/>
    </row>
    <row r="317" spans="1:9" x14ac:dyDescent="0.3">
      <c r="A317" s="15" t="s">
        <v>627</v>
      </c>
      <c r="B317" s="14" t="s">
        <v>628</v>
      </c>
      <c r="C317" s="17">
        <v>18796331</v>
      </c>
      <c r="D317" s="17">
        <v>13347953</v>
      </c>
      <c r="E317" s="17">
        <v>21019552</v>
      </c>
      <c r="F317" s="17">
        <v>17202993</v>
      </c>
      <c r="G317" s="17"/>
      <c r="H317" s="17"/>
      <c r="I317" s="63"/>
    </row>
    <row r="318" spans="1:9" x14ac:dyDescent="0.3">
      <c r="A318" s="15" t="s">
        <v>629</v>
      </c>
      <c r="B318" s="14" t="s">
        <v>630</v>
      </c>
      <c r="C318" s="17">
        <v>1809042</v>
      </c>
      <c r="D318" s="17">
        <v>1809042</v>
      </c>
      <c r="E318" s="17">
        <v>1863313</v>
      </c>
      <c r="F318" s="17">
        <v>1863313</v>
      </c>
      <c r="G318" s="17"/>
      <c r="H318" s="17"/>
      <c r="I318" s="63"/>
    </row>
    <row r="319" spans="1:9" x14ac:dyDescent="0.3">
      <c r="A319" s="15" t="s">
        <v>631</v>
      </c>
      <c r="B319" s="14" t="s">
        <v>632</v>
      </c>
      <c r="C319" s="17">
        <v>4012843</v>
      </c>
      <c r="D319" s="17">
        <v>3697258</v>
      </c>
      <c r="E319" s="17">
        <v>4769035</v>
      </c>
      <c r="F319" s="17">
        <v>4237050</v>
      </c>
      <c r="G319" s="17"/>
      <c r="H319" s="17"/>
      <c r="I319" s="63"/>
    </row>
    <row r="320" spans="1:9" x14ac:dyDescent="0.3">
      <c r="A320" s="15" t="s">
        <v>633</v>
      </c>
      <c r="B320" s="14" t="s">
        <v>634</v>
      </c>
      <c r="C320" s="17">
        <v>25556823</v>
      </c>
      <c r="D320" s="17">
        <v>15826374</v>
      </c>
      <c r="E320" s="17">
        <v>27186701</v>
      </c>
      <c r="F320" s="17">
        <v>21541412</v>
      </c>
      <c r="G320" s="17"/>
      <c r="H320" s="17"/>
      <c r="I320" s="63"/>
    </row>
    <row r="321" spans="1:9" x14ac:dyDescent="0.3">
      <c r="A321" s="15" t="s">
        <v>635</v>
      </c>
      <c r="B321" s="14" t="s">
        <v>636</v>
      </c>
      <c r="C321" s="17">
        <v>13430423</v>
      </c>
      <c r="D321" s="17">
        <v>12615375</v>
      </c>
      <c r="E321" s="17">
        <v>14453790</v>
      </c>
      <c r="F321" s="17">
        <v>13534023</v>
      </c>
      <c r="G321" s="17"/>
      <c r="H321" s="17"/>
      <c r="I321" s="63"/>
    </row>
    <row r="322" spans="1:9" x14ac:dyDescent="0.3">
      <c r="A322" s="15" t="s">
        <v>637</v>
      </c>
      <c r="B322" s="14" t="s">
        <v>638</v>
      </c>
      <c r="C322" s="17">
        <v>14329632</v>
      </c>
      <c r="D322" s="17">
        <v>8960282</v>
      </c>
      <c r="E322" s="17">
        <v>15278520</v>
      </c>
      <c r="F322" s="17">
        <v>12116732</v>
      </c>
      <c r="G322" s="17"/>
      <c r="H322" s="17"/>
      <c r="I322" s="63"/>
    </row>
    <row r="323" spans="1:9" x14ac:dyDescent="0.3">
      <c r="A323" s="15" t="s">
        <v>639</v>
      </c>
      <c r="B323" s="14" t="s">
        <v>640</v>
      </c>
      <c r="C323" s="17">
        <v>28168051</v>
      </c>
      <c r="D323" s="17">
        <v>21962361</v>
      </c>
      <c r="E323" s="17">
        <v>28847321</v>
      </c>
      <c r="F323" s="17">
        <v>25423043</v>
      </c>
      <c r="G323" s="17"/>
      <c r="H323" s="17"/>
      <c r="I323" s="63"/>
    </row>
    <row r="324" spans="1:9" x14ac:dyDescent="0.3">
      <c r="A324" s="15" t="s">
        <v>641</v>
      </c>
      <c r="B324" s="14" t="s">
        <v>642</v>
      </c>
      <c r="C324" s="17">
        <v>21452941</v>
      </c>
      <c r="D324" s="17">
        <v>17847810</v>
      </c>
      <c r="E324" s="17">
        <v>23282838</v>
      </c>
      <c r="F324" s="17">
        <v>20586090</v>
      </c>
      <c r="G324" s="17"/>
      <c r="H324" s="17"/>
      <c r="I324" s="63"/>
    </row>
    <row r="325" spans="1:9" x14ac:dyDescent="0.3">
      <c r="A325" s="15" t="s">
        <v>643</v>
      </c>
      <c r="B325" s="14" t="s">
        <v>644</v>
      </c>
      <c r="C325" s="17">
        <v>9164940905</v>
      </c>
      <c r="D325" s="17">
        <v>8624119215</v>
      </c>
      <c r="E325" s="17">
        <v>9321883226</v>
      </c>
      <c r="F325" s="17">
        <v>8975934251</v>
      </c>
      <c r="G325" s="17"/>
      <c r="H325" s="17"/>
      <c r="I325" s="63"/>
    </row>
    <row r="326" spans="1:9" x14ac:dyDescent="0.3">
      <c r="A326" s="15" t="s">
        <v>645</v>
      </c>
      <c r="B326" s="14" t="s">
        <v>646</v>
      </c>
      <c r="C326" s="17">
        <v>9995709</v>
      </c>
      <c r="D326" s="17">
        <v>9995709</v>
      </c>
      <c r="E326" s="17">
        <v>10300207</v>
      </c>
      <c r="F326" s="17">
        <v>10300207</v>
      </c>
      <c r="G326" s="17"/>
      <c r="H326" s="17"/>
      <c r="I326" s="63"/>
    </row>
    <row r="327" spans="1:9" x14ac:dyDescent="0.3">
      <c r="A327" s="15" t="s">
        <v>647</v>
      </c>
      <c r="B327" s="14" t="s">
        <v>648</v>
      </c>
      <c r="C327" s="17">
        <v>46311497</v>
      </c>
      <c r="D327" s="17">
        <v>39800654</v>
      </c>
      <c r="E327" s="17">
        <v>46836992</v>
      </c>
      <c r="F327" s="17">
        <v>43299722</v>
      </c>
      <c r="G327" s="17"/>
      <c r="H327" s="17"/>
      <c r="I327" s="63"/>
    </row>
    <row r="328" spans="1:9" x14ac:dyDescent="0.3">
      <c r="A328" s="15" t="s">
        <v>649</v>
      </c>
      <c r="B328" s="14" t="s">
        <v>650</v>
      </c>
      <c r="C328" s="17">
        <v>13551041</v>
      </c>
      <c r="D328" s="17">
        <v>13551041</v>
      </c>
      <c r="E328" s="17">
        <v>13957572</v>
      </c>
      <c r="F328" s="17">
        <v>13957572</v>
      </c>
      <c r="G328" s="17"/>
      <c r="H328" s="17"/>
      <c r="I328" s="63"/>
    </row>
    <row r="329" spans="1:9" x14ac:dyDescent="0.3">
      <c r="A329" s="15" t="s">
        <v>651</v>
      </c>
      <c r="B329" s="14" t="s">
        <v>652</v>
      </c>
      <c r="C329" s="17">
        <v>24223138</v>
      </c>
      <c r="D329" s="17">
        <v>22001671</v>
      </c>
      <c r="E329" s="17">
        <v>23874646</v>
      </c>
      <c r="F329" s="17">
        <v>22925166</v>
      </c>
      <c r="G329" s="17"/>
      <c r="H329" s="17"/>
      <c r="I329" s="63"/>
    </row>
    <row r="330" spans="1:9" x14ac:dyDescent="0.3">
      <c r="A330" s="15" t="s">
        <v>653</v>
      </c>
      <c r="B330" s="14" t="s">
        <v>654</v>
      </c>
      <c r="C330" s="17">
        <v>97631065</v>
      </c>
      <c r="D330" s="17">
        <v>87679831</v>
      </c>
      <c r="E330" s="17">
        <v>104877288</v>
      </c>
      <c r="F330" s="17">
        <v>96464500</v>
      </c>
      <c r="G330" s="17"/>
      <c r="H330" s="17"/>
      <c r="I330" s="63"/>
    </row>
    <row r="331" spans="1:9" x14ac:dyDescent="0.3">
      <c r="A331" s="15" t="s">
        <v>655</v>
      </c>
      <c r="B331" s="14" t="s">
        <v>656</v>
      </c>
      <c r="C331" s="17">
        <v>29980619</v>
      </c>
      <c r="D331" s="17">
        <v>29980619</v>
      </c>
      <c r="E331" s="17">
        <v>30889151</v>
      </c>
      <c r="F331" s="17">
        <v>30889151</v>
      </c>
      <c r="G331" s="17"/>
      <c r="H331" s="17"/>
      <c r="I331" s="63"/>
    </row>
    <row r="332" spans="1:9" x14ac:dyDescent="0.3">
      <c r="A332" s="15" t="s">
        <v>657</v>
      </c>
      <c r="B332" s="14" t="s">
        <v>658</v>
      </c>
      <c r="C332" s="17">
        <v>16951685</v>
      </c>
      <c r="D332" s="17">
        <v>13311209</v>
      </c>
      <c r="E332" s="17">
        <v>18111571</v>
      </c>
      <c r="F332" s="17">
        <v>15715977</v>
      </c>
      <c r="G332" s="17"/>
      <c r="H332" s="17"/>
      <c r="I332" s="63"/>
    </row>
    <row r="333" spans="1:9" x14ac:dyDescent="0.3">
      <c r="A333" s="15" t="s">
        <v>659</v>
      </c>
      <c r="B333" s="14" t="s">
        <v>660</v>
      </c>
      <c r="C333" s="17">
        <v>11695171</v>
      </c>
      <c r="D333" s="17">
        <v>10648882</v>
      </c>
      <c r="E333" s="17">
        <v>12122518</v>
      </c>
      <c r="F333" s="17">
        <v>11359320</v>
      </c>
      <c r="G333" s="17"/>
      <c r="H333" s="17"/>
      <c r="I333" s="63"/>
    </row>
    <row r="334" spans="1:9" x14ac:dyDescent="0.3">
      <c r="A334" s="15" t="s">
        <v>661</v>
      </c>
      <c r="B334" s="14" t="s">
        <v>662</v>
      </c>
      <c r="C334" s="17">
        <v>8478722</v>
      </c>
      <c r="D334" s="17">
        <v>6131262</v>
      </c>
      <c r="E334" s="17">
        <v>8029263</v>
      </c>
      <c r="F334" s="17">
        <v>7070607</v>
      </c>
      <c r="G334" s="17"/>
      <c r="H334" s="17"/>
      <c r="I334" s="63"/>
    </row>
    <row r="335" spans="1:9" x14ac:dyDescent="0.3">
      <c r="A335" s="15" t="s">
        <v>663</v>
      </c>
      <c r="B335" s="14" t="s">
        <v>664</v>
      </c>
      <c r="C335" s="17">
        <v>9948877</v>
      </c>
      <c r="D335" s="17">
        <v>9948877</v>
      </c>
      <c r="E335" s="17">
        <v>10247343</v>
      </c>
      <c r="F335" s="17">
        <v>10247343</v>
      </c>
      <c r="G335" s="17"/>
      <c r="H335" s="17"/>
      <c r="I335" s="63"/>
    </row>
    <row r="336" spans="1:9" x14ac:dyDescent="0.3">
      <c r="A336" s="15" t="s">
        <v>665</v>
      </c>
      <c r="B336" s="14" t="s">
        <v>666</v>
      </c>
      <c r="C336" s="17">
        <v>12471921</v>
      </c>
      <c r="D336" s="17">
        <v>12471921</v>
      </c>
      <c r="E336" s="17">
        <v>12846078</v>
      </c>
      <c r="F336" s="17">
        <v>12846078</v>
      </c>
      <c r="G336" s="17"/>
      <c r="H336" s="17"/>
      <c r="I336" s="63"/>
    </row>
    <row r="337" spans="1:9" x14ac:dyDescent="0.3">
      <c r="A337" s="15" t="s">
        <v>667</v>
      </c>
      <c r="B337" s="14" t="s">
        <v>668</v>
      </c>
      <c r="C337" s="17">
        <v>26381267</v>
      </c>
      <c r="D337" s="17">
        <v>26381267</v>
      </c>
      <c r="E337" s="17">
        <v>27172705</v>
      </c>
      <c r="F337" s="17">
        <v>27172705</v>
      </c>
      <c r="G337" s="17"/>
      <c r="H337" s="17"/>
      <c r="I337" s="63"/>
    </row>
    <row r="338" spans="1:9" x14ac:dyDescent="0.3">
      <c r="A338" s="15" t="s">
        <v>669</v>
      </c>
      <c r="B338" s="14" t="s">
        <v>670</v>
      </c>
      <c r="C338" s="17">
        <v>6924096</v>
      </c>
      <c r="D338" s="17">
        <v>6924096</v>
      </c>
      <c r="E338" s="17">
        <v>7136735</v>
      </c>
      <c r="F338" s="17">
        <v>7136735</v>
      </c>
      <c r="G338" s="17"/>
      <c r="H338" s="17"/>
      <c r="I338" s="63"/>
    </row>
    <row r="339" spans="1:9" x14ac:dyDescent="0.3">
      <c r="A339" s="15" t="s">
        <v>671</v>
      </c>
      <c r="B339" s="14" t="s">
        <v>672</v>
      </c>
      <c r="C339" s="17">
        <v>11242779</v>
      </c>
      <c r="D339" s="17">
        <v>8698690</v>
      </c>
      <c r="E339" s="17">
        <v>11936736</v>
      </c>
      <c r="F339" s="17">
        <v>10319217</v>
      </c>
      <c r="G339" s="17"/>
      <c r="H339" s="17"/>
      <c r="I339" s="63"/>
    </row>
    <row r="340" spans="1:9" x14ac:dyDescent="0.3">
      <c r="A340" s="15" t="s">
        <v>673</v>
      </c>
      <c r="B340" s="14" t="s">
        <v>674</v>
      </c>
      <c r="C340" s="17">
        <v>3399419</v>
      </c>
      <c r="D340" s="17">
        <v>2713361</v>
      </c>
      <c r="E340" s="17">
        <v>3130711</v>
      </c>
      <c r="F340" s="17">
        <v>2924601</v>
      </c>
      <c r="G340" s="17"/>
      <c r="H340" s="17"/>
      <c r="I340" s="63"/>
    </row>
    <row r="341" spans="1:9" x14ac:dyDescent="0.3">
      <c r="A341" s="15" t="s">
        <v>675</v>
      </c>
      <c r="B341" s="14" t="s">
        <v>676</v>
      </c>
      <c r="C341" s="17">
        <v>8841790</v>
      </c>
      <c r="D341" s="17">
        <v>8841790</v>
      </c>
      <c r="E341" s="17">
        <v>9107043</v>
      </c>
      <c r="F341" s="17">
        <v>9107043</v>
      </c>
      <c r="G341" s="17"/>
      <c r="H341" s="17"/>
      <c r="I341" s="63"/>
    </row>
    <row r="342" spans="1:9" x14ac:dyDescent="0.3">
      <c r="A342" s="15" t="s">
        <v>677</v>
      </c>
      <c r="B342" s="14" t="s">
        <v>678</v>
      </c>
      <c r="C342" s="17">
        <v>5022076</v>
      </c>
      <c r="D342" s="17">
        <v>5022076</v>
      </c>
      <c r="E342" s="17">
        <v>5172738</v>
      </c>
      <c r="F342" s="17">
        <v>5172738</v>
      </c>
      <c r="G342" s="17"/>
      <c r="H342" s="17"/>
      <c r="I342" s="63"/>
    </row>
    <row r="343" spans="1:9" x14ac:dyDescent="0.3">
      <c r="A343" s="15" t="s">
        <v>679</v>
      </c>
      <c r="B343" s="14" t="s">
        <v>680</v>
      </c>
      <c r="C343" s="17">
        <v>63835122</v>
      </c>
      <c r="D343" s="17">
        <v>54167077</v>
      </c>
      <c r="E343" s="17">
        <v>66973536</v>
      </c>
      <c r="F343" s="17">
        <v>60559548</v>
      </c>
      <c r="G343" s="17"/>
      <c r="H343" s="17"/>
      <c r="I343" s="63"/>
    </row>
    <row r="344" spans="1:9" x14ac:dyDescent="0.3">
      <c r="A344" s="15" t="s">
        <v>681</v>
      </c>
      <c r="B344" s="14" t="s">
        <v>682</v>
      </c>
      <c r="C344" s="17">
        <v>8405617</v>
      </c>
      <c r="D344" s="17">
        <v>8269768</v>
      </c>
      <c r="E344" s="17">
        <v>8935476</v>
      </c>
      <c r="F344" s="17">
        <v>8602622</v>
      </c>
      <c r="G344" s="17"/>
      <c r="H344" s="17"/>
      <c r="I344" s="63"/>
    </row>
    <row r="345" spans="1:9" x14ac:dyDescent="0.3">
      <c r="A345" s="15" t="s">
        <v>683</v>
      </c>
      <c r="B345" s="14" t="s">
        <v>684</v>
      </c>
      <c r="C345" s="17">
        <v>15592030</v>
      </c>
      <c r="D345" s="17">
        <v>15110746</v>
      </c>
      <c r="E345" s="17">
        <v>15943941</v>
      </c>
      <c r="F345" s="17">
        <v>15564068</v>
      </c>
      <c r="G345" s="17"/>
      <c r="H345" s="17"/>
      <c r="I345" s="63"/>
    </row>
    <row r="346" spans="1:9" x14ac:dyDescent="0.3">
      <c r="A346" s="15" t="s">
        <v>685</v>
      </c>
      <c r="B346" s="14" t="s">
        <v>686</v>
      </c>
      <c r="C346" s="17">
        <v>12068974</v>
      </c>
      <c r="D346" s="17">
        <v>12068974</v>
      </c>
      <c r="E346" s="17">
        <v>12431043</v>
      </c>
      <c r="F346" s="17">
        <v>12431043</v>
      </c>
      <c r="G346" s="17"/>
      <c r="H346" s="17"/>
      <c r="I346" s="63"/>
    </row>
    <row r="347" spans="1:9" x14ac:dyDescent="0.3">
      <c r="A347" s="15" t="s">
        <v>687</v>
      </c>
      <c r="B347" s="14" t="s">
        <v>688</v>
      </c>
      <c r="C347" s="17">
        <v>147223296</v>
      </c>
      <c r="D347" s="17">
        <v>116718075</v>
      </c>
      <c r="E347" s="17">
        <v>155474186</v>
      </c>
      <c r="F347" s="17">
        <v>135873428</v>
      </c>
      <c r="G347" s="17"/>
      <c r="H347" s="17"/>
      <c r="I347" s="63"/>
    </row>
    <row r="348" spans="1:9" x14ac:dyDescent="0.3">
      <c r="A348" s="15" t="s">
        <v>689</v>
      </c>
      <c r="B348" s="14" t="s">
        <v>690</v>
      </c>
      <c r="C348" s="17">
        <v>7909307</v>
      </c>
      <c r="D348" s="17">
        <v>7909307</v>
      </c>
      <c r="E348" s="17">
        <v>8146586</v>
      </c>
      <c r="F348" s="17">
        <v>8146586</v>
      </c>
      <c r="G348" s="17"/>
      <c r="H348" s="17"/>
      <c r="I348" s="63"/>
    </row>
    <row r="349" spans="1:9" x14ac:dyDescent="0.3">
      <c r="A349" s="15" t="s">
        <v>691</v>
      </c>
      <c r="B349" s="14" t="s">
        <v>692</v>
      </c>
      <c r="C349" s="17">
        <v>4953447</v>
      </c>
      <c r="D349" s="17">
        <v>4953447</v>
      </c>
      <c r="E349" s="17">
        <v>5102050</v>
      </c>
      <c r="F349" s="17">
        <v>5102050</v>
      </c>
      <c r="G349" s="17"/>
      <c r="H349" s="17"/>
      <c r="I349" s="63"/>
    </row>
    <row r="350" spans="1:9" x14ac:dyDescent="0.3">
      <c r="A350" s="15" t="s">
        <v>693</v>
      </c>
      <c r="B350" s="14" t="s">
        <v>694</v>
      </c>
      <c r="C350" s="17">
        <v>22100952</v>
      </c>
      <c r="D350" s="17">
        <v>20057970</v>
      </c>
      <c r="E350" s="17">
        <v>21766941</v>
      </c>
      <c r="F350" s="17">
        <v>20895064</v>
      </c>
      <c r="G350" s="17"/>
      <c r="H350" s="17"/>
      <c r="I350" s="63"/>
    </row>
    <row r="351" spans="1:9" x14ac:dyDescent="0.3">
      <c r="A351" s="15" t="s">
        <v>695</v>
      </c>
      <c r="B351" s="14" t="s">
        <v>696</v>
      </c>
      <c r="C351" s="17">
        <v>28175637</v>
      </c>
      <c r="D351" s="17">
        <v>22685150</v>
      </c>
      <c r="E351" s="17">
        <v>29347756</v>
      </c>
      <c r="F351" s="17">
        <v>26032389</v>
      </c>
      <c r="G351" s="17"/>
      <c r="H351" s="17"/>
      <c r="I351" s="63"/>
    </row>
    <row r="352" spans="1:9" x14ac:dyDescent="0.3">
      <c r="A352" s="15" t="s">
        <v>697</v>
      </c>
      <c r="B352" s="14" t="s">
        <v>698</v>
      </c>
      <c r="C352" s="17">
        <v>60101428</v>
      </c>
      <c r="D352" s="17">
        <v>50243674</v>
      </c>
      <c r="E352" s="17">
        <v>58126557</v>
      </c>
      <c r="F352" s="17">
        <v>54202783</v>
      </c>
      <c r="G352" s="17"/>
      <c r="H352" s="17"/>
      <c r="I352" s="63"/>
    </row>
    <row r="353" spans="1:9" x14ac:dyDescent="0.3">
      <c r="A353" s="15" t="s">
        <v>699</v>
      </c>
      <c r="B353" s="14" t="s">
        <v>700</v>
      </c>
      <c r="C353" s="17">
        <v>24016720</v>
      </c>
      <c r="D353" s="17">
        <v>19113927</v>
      </c>
      <c r="E353" s="17">
        <v>24587098</v>
      </c>
      <c r="F353" s="17">
        <v>21846577</v>
      </c>
      <c r="G353" s="17"/>
      <c r="H353" s="17"/>
      <c r="I353" s="63"/>
    </row>
    <row r="354" spans="1:9" x14ac:dyDescent="0.3">
      <c r="A354" s="15" t="s">
        <v>701</v>
      </c>
      <c r="B354" s="14" t="s">
        <v>702</v>
      </c>
      <c r="C354" s="17">
        <v>10712161</v>
      </c>
      <c r="D354" s="17">
        <v>7940288</v>
      </c>
      <c r="E354" s="17">
        <v>11780963</v>
      </c>
      <c r="F354" s="17">
        <v>9878484</v>
      </c>
      <c r="G354" s="17"/>
      <c r="H354" s="17"/>
      <c r="I354" s="63"/>
    </row>
    <row r="355" spans="1:9" x14ac:dyDescent="0.3">
      <c r="A355" s="15" t="s">
        <v>703</v>
      </c>
      <c r="B355" s="14" t="s">
        <v>704</v>
      </c>
      <c r="C355" s="17">
        <v>10789153</v>
      </c>
      <c r="D355" s="17">
        <v>10789153</v>
      </c>
      <c r="E355" s="17">
        <v>11112827</v>
      </c>
      <c r="F355" s="17">
        <v>11112827</v>
      </c>
      <c r="G355" s="17"/>
      <c r="H355" s="17"/>
      <c r="I355" s="63"/>
    </row>
    <row r="356" spans="1:9" x14ac:dyDescent="0.3">
      <c r="A356" s="15" t="s">
        <v>705</v>
      </c>
      <c r="B356" s="14" t="s">
        <v>706</v>
      </c>
      <c r="C356" s="17">
        <v>5696851</v>
      </c>
      <c r="D356" s="17">
        <v>5696851</v>
      </c>
      <c r="E356" s="17">
        <v>5867756</v>
      </c>
      <c r="F356" s="17">
        <v>5867756</v>
      </c>
      <c r="G356" s="17"/>
      <c r="H356" s="17"/>
      <c r="I356" s="63"/>
    </row>
    <row r="357" spans="1:9" x14ac:dyDescent="0.3">
      <c r="A357" s="15" t="s">
        <v>707</v>
      </c>
      <c r="B357" s="14" t="s">
        <v>708</v>
      </c>
      <c r="C357" s="17">
        <v>9955227</v>
      </c>
      <c r="D357" s="17">
        <v>8331653</v>
      </c>
      <c r="E357" s="17">
        <v>10916304</v>
      </c>
      <c r="F357" s="17">
        <v>9647988</v>
      </c>
      <c r="G357" s="17"/>
      <c r="H357" s="17"/>
      <c r="I357" s="63"/>
    </row>
    <row r="358" spans="1:9" x14ac:dyDescent="0.3">
      <c r="A358" s="15" t="s">
        <v>709</v>
      </c>
      <c r="B358" s="14" t="s">
        <v>710</v>
      </c>
      <c r="C358" s="17">
        <v>14365509</v>
      </c>
      <c r="D358" s="17">
        <v>10971806</v>
      </c>
      <c r="E358" s="17">
        <v>15442348</v>
      </c>
      <c r="F358" s="17">
        <v>13218722</v>
      </c>
      <c r="G358" s="17"/>
      <c r="H358" s="17"/>
      <c r="I358" s="63"/>
    </row>
    <row r="359" spans="1:9" x14ac:dyDescent="0.3">
      <c r="A359" s="15" t="s">
        <v>711</v>
      </c>
      <c r="B359" s="14" t="s">
        <v>712</v>
      </c>
      <c r="C359" s="17">
        <v>7375089</v>
      </c>
      <c r="D359" s="17">
        <v>7375089</v>
      </c>
      <c r="E359" s="17">
        <v>7596341</v>
      </c>
      <c r="F359" s="17">
        <v>7596341</v>
      </c>
      <c r="G359" s="17"/>
      <c r="H359" s="17"/>
      <c r="I359" s="63"/>
    </row>
    <row r="360" spans="1:9" x14ac:dyDescent="0.3">
      <c r="A360" s="15" t="s">
        <v>713</v>
      </c>
      <c r="B360" s="14" t="s">
        <v>714</v>
      </c>
      <c r="C360" s="17">
        <v>35133106</v>
      </c>
      <c r="D360" s="17">
        <v>28970974</v>
      </c>
      <c r="E360" s="17">
        <v>36360158</v>
      </c>
      <c r="F360" s="17">
        <v>32627183</v>
      </c>
      <c r="G360" s="17"/>
      <c r="H360" s="17"/>
      <c r="I360" s="63"/>
    </row>
    <row r="361" spans="1:9" x14ac:dyDescent="0.3">
      <c r="A361" s="15" t="s">
        <v>715</v>
      </c>
      <c r="B361" s="14" t="s">
        <v>716</v>
      </c>
      <c r="C361" s="17">
        <v>15833307</v>
      </c>
      <c r="D361" s="17">
        <v>11329314</v>
      </c>
      <c r="E361" s="17">
        <v>17106978</v>
      </c>
      <c r="F361" s="17">
        <v>14223598</v>
      </c>
      <c r="G361" s="17"/>
      <c r="H361" s="17"/>
      <c r="I361" s="63"/>
    </row>
    <row r="362" spans="1:9" x14ac:dyDescent="0.3">
      <c r="A362" s="15" t="s">
        <v>717</v>
      </c>
      <c r="B362" s="14" t="s">
        <v>718</v>
      </c>
      <c r="C362" s="17">
        <v>8773371</v>
      </c>
      <c r="D362" s="17">
        <v>8773371</v>
      </c>
      <c r="E362" s="17">
        <v>9036572</v>
      </c>
      <c r="F362" s="17">
        <v>9036572</v>
      </c>
      <c r="G362" s="17"/>
      <c r="H362" s="17"/>
      <c r="I362" s="63"/>
    </row>
    <row r="363" spans="1:9" x14ac:dyDescent="0.3">
      <c r="A363" s="15" t="s">
        <v>719</v>
      </c>
      <c r="B363" s="14" t="s">
        <v>720</v>
      </c>
      <c r="C363" s="17">
        <v>6192361</v>
      </c>
      <c r="D363" s="17">
        <v>5721979</v>
      </c>
      <c r="E363" s="17">
        <v>6329724</v>
      </c>
      <c r="F363" s="17">
        <v>6027123</v>
      </c>
      <c r="G363" s="17"/>
      <c r="H363" s="17"/>
      <c r="I363" s="63"/>
    </row>
    <row r="364" spans="1:9" x14ac:dyDescent="0.3">
      <c r="A364" s="15" t="s">
        <v>721</v>
      </c>
      <c r="B364" s="14" t="s">
        <v>722</v>
      </c>
      <c r="C364" s="17">
        <v>51531873</v>
      </c>
      <c r="D364" s="17">
        <v>45700147</v>
      </c>
      <c r="E364" s="17">
        <v>52839760</v>
      </c>
      <c r="F364" s="17">
        <v>49292378</v>
      </c>
      <c r="G364" s="17"/>
      <c r="H364" s="17"/>
      <c r="I364" s="63"/>
    </row>
    <row r="365" spans="1:9" x14ac:dyDescent="0.3">
      <c r="A365" s="15" t="s">
        <v>723</v>
      </c>
      <c r="B365" s="14" t="s">
        <v>724</v>
      </c>
      <c r="C365" s="17">
        <v>4598150</v>
      </c>
      <c r="D365" s="17">
        <v>2758890</v>
      </c>
      <c r="E365" s="17">
        <v>5034336</v>
      </c>
      <c r="F365" s="17">
        <v>3892740</v>
      </c>
      <c r="G365" s="17"/>
      <c r="H365" s="17"/>
      <c r="I365" s="63"/>
    </row>
    <row r="366" spans="1:9" x14ac:dyDescent="0.3">
      <c r="A366" s="15" t="s">
        <v>725</v>
      </c>
      <c r="B366" s="14" t="s">
        <v>726</v>
      </c>
      <c r="C366" s="17">
        <v>4236763</v>
      </c>
      <c r="D366" s="17">
        <v>4236763</v>
      </c>
      <c r="E366" s="17">
        <v>4363865</v>
      </c>
      <c r="F366" s="17">
        <v>4363865</v>
      </c>
      <c r="G366" s="17"/>
      <c r="H366" s="17"/>
      <c r="I366" s="63"/>
    </row>
    <row r="367" spans="1:9" x14ac:dyDescent="0.3">
      <c r="A367" s="15" t="s">
        <v>727</v>
      </c>
      <c r="B367" s="14" t="s">
        <v>728</v>
      </c>
      <c r="C367" s="17">
        <v>331527548</v>
      </c>
      <c r="D367" s="17">
        <v>307423886</v>
      </c>
      <c r="E367" s="17">
        <v>342651983</v>
      </c>
      <c r="F367" s="17">
        <v>324886073</v>
      </c>
      <c r="G367" s="17"/>
      <c r="H367" s="17"/>
      <c r="I367" s="63"/>
    </row>
    <row r="368" spans="1:9" x14ac:dyDescent="0.3">
      <c r="A368" s="15" t="s">
        <v>729</v>
      </c>
      <c r="B368" s="14" t="s">
        <v>730</v>
      </c>
      <c r="C368" s="17">
        <v>6584637</v>
      </c>
      <c r="D368" s="17">
        <v>6584637</v>
      </c>
      <c r="E368" s="17">
        <v>6782176</v>
      </c>
      <c r="F368" s="17">
        <v>6782176</v>
      </c>
      <c r="G368" s="17"/>
      <c r="H368" s="17"/>
      <c r="I368" s="63"/>
    </row>
    <row r="369" spans="1:9" x14ac:dyDescent="0.3">
      <c r="A369" s="15" t="s">
        <v>731</v>
      </c>
      <c r="B369" s="14" t="s">
        <v>732</v>
      </c>
      <c r="C369" s="17">
        <v>19753722</v>
      </c>
      <c r="D369" s="17">
        <v>19307075</v>
      </c>
      <c r="E369" s="17">
        <v>20310132</v>
      </c>
      <c r="F369" s="17">
        <v>19894976</v>
      </c>
      <c r="G369" s="17"/>
      <c r="H369" s="17"/>
      <c r="I369" s="63"/>
    </row>
    <row r="370" spans="1:9" x14ac:dyDescent="0.3">
      <c r="A370" s="15" t="s">
        <v>733</v>
      </c>
      <c r="B370" s="14" t="s">
        <v>734</v>
      </c>
      <c r="C370" s="17">
        <v>6703865</v>
      </c>
      <c r="D370" s="17">
        <v>6664850</v>
      </c>
      <c r="E370" s="17">
        <v>7269237</v>
      </c>
      <c r="F370" s="17">
        <v>6967044</v>
      </c>
      <c r="G370" s="17"/>
      <c r="H370" s="17"/>
      <c r="I370" s="63"/>
    </row>
    <row r="371" spans="1:9" x14ac:dyDescent="0.3">
      <c r="A371" s="15" t="s">
        <v>735</v>
      </c>
      <c r="B371" s="14" t="s">
        <v>736</v>
      </c>
      <c r="C371" s="17">
        <v>24276826</v>
      </c>
      <c r="D371" s="17">
        <v>21585197</v>
      </c>
      <c r="E371" s="17">
        <v>25193290</v>
      </c>
      <c r="F371" s="17">
        <v>23358196</v>
      </c>
      <c r="G371" s="17"/>
      <c r="H371" s="17"/>
      <c r="I371" s="63"/>
    </row>
    <row r="372" spans="1:9" x14ac:dyDescent="0.3">
      <c r="A372" s="15" t="s">
        <v>737</v>
      </c>
      <c r="B372" s="14" t="s">
        <v>738</v>
      </c>
      <c r="C372" s="17">
        <v>10910952</v>
      </c>
      <c r="D372" s="17">
        <v>10910952</v>
      </c>
      <c r="E372" s="17">
        <v>11238280</v>
      </c>
      <c r="F372" s="17">
        <v>11238280</v>
      </c>
      <c r="G372" s="17"/>
      <c r="H372" s="17"/>
      <c r="I372" s="63"/>
    </row>
    <row r="373" spans="1:9" x14ac:dyDescent="0.3">
      <c r="A373" s="15" t="s">
        <v>739</v>
      </c>
      <c r="B373" s="14" t="s">
        <v>740</v>
      </c>
      <c r="C373" s="17">
        <v>9864372</v>
      </c>
      <c r="D373" s="17">
        <v>6883623</v>
      </c>
      <c r="E373" s="17">
        <v>8978488</v>
      </c>
      <c r="F373" s="17">
        <v>7930511</v>
      </c>
      <c r="G373" s="17"/>
      <c r="H373" s="17"/>
      <c r="I373" s="63"/>
    </row>
    <row r="374" spans="1:9" x14ac:dyDescent="0.3">
      <c r="A374" s="15" t="s">
        <v>741</v>
      </c>
      <c r="B374" s="14" t="s">
        <v>742</v>
      </c>
      <c r="C374" s="17">
        <v>5154122</v>
      </c>
      <c r="D374" s="17">
        <v>5154122</v>
      </c>
      <c r="E374" s="17">
        <v>5311958</v>
      </c>
      <c r="F374" s="17">
        <v>5311958</v>
      </c>
      <c r="G374" s="17"/>
      <c r="H374" s="17"/>
      <c r="I374" s="63"/>
    </row>
    <row r="375" spans="1:9" x14ac:dyDescent="0.3">
      <c r="A375" s="15" t="s">
        <v>743</v>
      </c>
      <c r="B375" s="14" t="s">
        <v>744</v>
      </c>
      <c r="C375" s="17">
        <v>17009964</v>
      </c>
      <c r="D375" s="17">
        <v>14786709</v>
      </c>
      <c r="E375" s="17">
        <v>17548592</v>
      </c>
      <c r="F375" s="17">
        <v>16155702</v>
      </c>
      <c r="G375" s="17"/>
      <c r="H375" s="17"/>
      <c r="I375" s="63"/>
    </row>
    <row r="376" spans="1:9" x14ac:dyDescent="0.3">
      <c r="A376" s="15" t="s">
        <v>745</v>
      </c>
      <c r="B376" s="14" t="s">
        <v>746</v>
      </c>
      <c r="C376" s="17">
        <v>5853580</v>
      </c>
      <c r="D376" s="17">
        <v>5853580</v>
      </c>
      <c r="E376" s="17">
        <v>6029187</v>
      </c>
      <c r="F376" s="17">
        <v>6029187</v>
      </c>
      <c r="G376" s="17"/>
      <c r="H376" s="17"/>
      <c r="I376" s="63"/>
    </row>
    <row r="377" spans="1:9" x14ac:dyDescent="0.3">
      <c r="A377" s="15" t="s">
        <v>747</v>
      </c>
      <c r="B377" s="14" t="s">
        <v>748</v>
      </c>
      <c r="C377" s="17">
        <v>21360637</v>
      </c>
      <c r="D377" s="17">
        <v>14641751</v>
      </c>
      <c r="E377" s="17">
        <v>22784902</v>
      </c>
      <c r="F377" s="17">
        <v>18728313</v>
      </c>
      <c r="G377" s="17"/>
      <c r="H377" s="17"/>
      <c r="I377" s="63"/>
    </row>
    <row r="378" spans="1:9" x14ac:dyDescent="0.3">
      <c r="A378" s="15" t="s">
        <v>749</v>
      </c>
      <c r="B378" s="14" t="s">
        <v>750</v>
      </c>
      <c r="C378" s="17">
        <v>28046202</v>
      </c>
      <c r="D378" s="17">
        <v>23496273</v>
      </c>
      <c r="E378" s="17">
        <v>28667360</v>
      </c>
      <c r="F378" s="17">
        <v>26046443</v>
      </c>
      <c r="G378" s="17"/>
      <c r="H378" s="17"/>
      <c r="I378" s="63"/>
    </row>
    <row r="379" spans="1:9" x14ac:dyDescent="0.3">
      <c r="A379" s="15" t="s">
        <v>751</v>
      </c>
      <c r="B379" s="14" t="s">
        <v>752</v>
      </c>
      <c r="C379" s="17">
        <v>7802661</v>
      </c>
      <c r="D379" s="17">
        <v>5055593</v>
      </c>
      <c r="E379" s="17">
        <v>7943984</v>
      </c>
      <c r="F379" s="17">
        <v>6520452</v>
      </c>
      <c r="G379" s="17"/>
      <c r="H379" s="17"/>
      <c r="I379" s="63"/>
    </row>
    <row r="380" spans="1:9" x14ac:dyDescent="0.3">
      <c r="A380" s="15" t="s">
        <v>753</v>
      </c>
      <c r="B380" s="14" t="s">
        <v>754</v>
      </c>
      <c r="C380" s="17">
        <v>19714038</v>
      </c>
      <c r="D380" s="17">
        <v>14101451</v>
      </c>
      <c r="E380" s="17">
        <v>20788839</v>
      </c>
      <c r="F380" s="17">
        <v>17450270</v>
      </c>
      <c r="G380" s="17"/>
      <c r="H380" s="17"/>
      <c r="I380" s="63"/>
    </row>
    <row r="381" spans="1:9" x14ac:dyDescent="0.3">
      <c r="A381" s="15" t="s">
        <v>755</v>
      </c>
      <c r="B381" s="14" t="s">
        <v>756</v>
      </c>
      <c r="C381" s="17">
        <v>50440388</v>
      </c>
      <c r="D381" s="17">
        <v>42222318</v>
      </c>
      <c r="E381" s="17">
        <v>50427736</v>
      </c>
      <c r="F381" s="17">
        <v>46314589</v>
      </c>
      <c r="G381" s="17"/>
      <c r="H381" s="17"/>
      <c r="I381" s="63"/>
    </row>
    <row r="382" spans="1:9" x14ac:dyDescent="0.3">
      <c r="A382" s="15" t="s">
        <v>757</v>
      </c>
      <c r="B382" s="14" t="s">
        <v>758</v>
      </c>
      <c r="C382" s="17">
        <v>19124148</v>
      </c>
      <c r="D382" s="17">
        <v>12415690</v>
      </c>
      <c r="E382" s="17">
        <v>19713863</v>
      </c>
      <c r="F382" s="17">
        <v>16049941</v>
      </c>
      <c r="G382" s="17"/>
      <c r="H382" s="17"/>
      <c r="I382" s="63"/>
    </row>
    <row r="383" spans="1:9" x14ac:dyDescent="0.3">
      <c r="A383" s="15" t="s">
        <v>759</v>
      </c>
      <c r="B383" s="14" t="s">
        <v>760</v>
      </c>
      <c r="C383" s="17">
        <v>10769334</v>
      </c>
      <c r="D383" s="17">
        <v>7551040</v>
      </c>
      <c r="E383" s="17">
        <v>10864050</v>
      </c>
      <c r="F383" s="17">
        <v>9185463</v>
      </c>
      <c r="G383" s="17"/>
      <c r="H383" s="17"/>
      <c r="I383" s="63"/>
    </row>
    <row r="384" spans="1:9" x14ac:dyDescent="0.3">
      <c r="A384" s="15" t="s">
        <v>761</v>
      </c>
      <c r="B384" s="14" t="s">
        <v>762</v>
      </c>
      <c r="C384" s="17">
        <v>127744058</v>
      </c>
      <c r="D384" s="17">
        <v>90881159</v>
      </c>
      <c r="E384" s="17">
        <v>130365056</v>
      </c>
      <c r="F384" s="17">
        <v>110701708</v>
      </c>
      <c r="G384" s="17"/>
      <c r="H384" s="17"/>
      <c r="I384" s="63"/>
    </row>
    <row r="385" spans="1:9" x14ac:dyDescent="0.3">
      <c r="A385" s="15" t="s">
        <v>763</v>
      </c>
      <c r="B385" s="14" t="s">
        <v>764</v>
      </c>
      <c r="C385" s="17">
        <v>28805402</v>
      </c>
      <c r="D385" s="17">
        <v>26697778</v>
      </c>
      <c r="E385" s="17">
        <v>30038441</v>
      </c>
      <c r="F385" s="17">
        <v>28360257</v>
      </c>
      <c r="G385" s="17"/>
      <c r="H385" s="17"/>
      <c r="I385" s="63"/>
    </row>
    <row r="386" spans="1:9" x14ac:dyDescent="0.3">
      <c r="A386" s="15" t="s">
        <v>765</v>
      </c>
      <c r="B386" s="14" t="s">
        <v>766</v>
      </c>
      <c r="C386" s="17">
        <v>45701745</v>
      </c>
      <c r="D386" s="17">
        <v>35042116</v>
      </c>
      <c r="E386" s="17">
        <v>54637275</v>
      </c>
      <c r="F386" s="17">
        <v>44867406</v>
      </c>
      <c r="G386" s="17"/>
      <c r="H386" s="17"/>
      <c r="I386" s="63"/>
    </row>
    <row r="387" spans="1:9" x14ac:dyDescent="0.3">
      <c r="A387" s="15" t="s">
        <v>767</v>
      </c>
      <c r="B387" s="14" t="s">
        <v>768</v>
      </c>
      <c r="C387" s="17">
        <v>1417922</v>
      </c>
      <c r="D387" s="17">
        <v>1417922</v>
      </c>
      <c r="E387" s="17">
        <v>1460459</v>
      </c>
      <c r="F387" s="17">
        <v>1460459</v>
      </c>
      <c r="G387" s="17"/>
      <c r="H387" s="17"/>
      <c r="I387" s="63"/>
    </row>
    <row r="388" spans="1:9" x14ac:dyDescent="0.3">
      <c r="A388" s="15" t="s">
        <v>769</v>
      </c>
      <c r="B388" s="14" t="s">
        <v>770</v>
      </c>
      <c r="C388" s="17">
        <v>36114355</v>
      </c>
      <c r="D388" s="17">
        <v>29099383</v>
      </c>
      <c r="E388" s="17">
        <v>36131654</v>
      </c>
      <c r="F388" s="17">
        <v>32602215</v>
      </c>
      <c r="G388" s="17"/>
      <c r="H388" s="17"/>
      <c r="I388" s="63"/>
    </row>
    <row r="389" spans="1:9" x14ac:dyDescent="0.3">
      <c r="A389" s="15" t="s">
        <v>771</v>
      </c>
      <c r="B389" s="14" t="s">
        <v>772</v>
      </c>
      <c r="C389" s="17">
        <v>165738521</v>
      </c>
      <c r="D389" s="17">
        <v>131292157</v>
      </c>
      <c r="E389" s="17">
        <v>165278747</v>
      </c>
      <c r="F389" s="17">
        <v>148288635</v>
      </c>
      <c r="G389" s="17"/>
      <c r="H389" s="17"/>
      <c r="I389" s="63"/>
    </row>
    <row r="390" spans="1:9" x14ac:dyDescent="0.3">
      <c r="A390" s="15" t="s">
        <v>773</v>
      </c>
      <c r="B390" s="14" t="s">
        <v>774</v>
      </c>
      <c r="C390" s="17">
        <v>42009442</v>
      </c>
      <c r="D390" s="17">
        <v>34650619</v>
      </c>
      <c r="E390" s="17">
        <v>43377300</v>
      </c>
      <c r="F390" s="17">
        <v>39033346</v>
      </c>
      <c r="G390" s="17"/>
      <c r="H390" s="17"/>
      <c r="I390" s="63"/>
    </row>
    <row r="391" spans="1:9" x14ac:dyDescent="0.3">
      <c r="A391" s="15" t="s">
        <v>775</v>
      </c>
      <c r="B391" s="14" t="s">
        <v>776</v>
      </c>
      <c r="C391" s="17">
        <v>621374</v>
      </c>
      <c r="D391" s="17">
        <v>621374</v>
      </c>
      <c r="E391" s="17">
        <v>640015</v>
      </c>
      <c r="F391" s="17">
        <v>640015</v>
      </c>
      <c r="G391" s="17"/>
      <c r="H391" s="17"/>
      <c r="I391" s="63"/>
    </row>
    <row r="392" spans="1:9" x14ac:dyDescent="0.3">
      <c r="A392" s="15" t="s">
        <v>777</v>
      </c>
      <c r="B392" s="14" t="s">
        <v>778</v>
      </c>
      <c r="C392" s="17">
        <v>19309682</v>
      </c>
      <c r="D392" s="17">
        <v>16842198</v>
      </c>
      <c r="E392" s="17">
        <v>21111959</v>
      </c>
      <c r="F392" s="17">
        <v>18950137</v>
      </c>
      <c r="G392" s="17"/>
      <c r="H392" s="17"/>
      <c r="I392" s="63"/>
    </row>
    <row r="393" spans="1:9" x14ac:dyDescent="0.3">
      <c r="A393" s="15" t="s">
        <v>779</v>
      </c>
      <c r="B393" s="14" t="s">
        <v>780</v>
      </c>
      <c r="C393" s="17">
        <v>4708609</v>
      </c>
      <c r="D393" s="17">
        <v>4708609</v>
      </c>
      <c r="E393" s="17">
        <v>4849867</v>
      </c>
      <c r="F393" s="17">
        <v>4849867</v>
      </c>
      <c r="G393" s="17"/>
      <c r="H393" s="17"/>
      <c r="I393" s="63"/>
    </row>
    <row r="394" spans="1:9" x14ac:dyDescent="0.3">
      <c r="A394" s="15" t="s">
        <v>781</v>
      </c>
      <c r="B394" s="14" t="s">
        <v>782</v>
      </c>
      <c r="C394" s="17">
        <v>5240318</v>
      </c>
      <c r="D394" s="17">
        <v>3846915</v>
      </c>
      <c r="E394" s="17">
        <v>5333085</v>
      </c>
      <c r="F394" s="17">
        <v>4595699</v>
      </c>
      <c r="G394" s="17"/>
      <c r="H394" s="17"/>
      <c r="I394" s="63"/>
    </row>
    <row r="395" spans="1:9" x14ac:dyDescent="0.3">
      <c r="A395" s="15" t="s">
        <v>783</v>
      </c>
      <c r="B395" s="14" t="s">
        <v>784</v>
      </c>
      <c r="C395" s="17">
        <v>24479096</v>
      </c>
      <c r="D395" s="17">
        <v>22239721</v>
      </c>
      <c r="E395" s="17">
        <v>23442701</v>
      </c>
      <c r="F395" s="17">
        <v>22976785</v>
      </c>
      <c r="G395" s="17"/>
      <c r="H395" s="17"/>
      <c r="I395" s="63"/>
    </row>
    <row r="396" spans="1:9" x14ac:dyDescent="0.3">
      <c r="A396" s="15" t="s">
        <v>785</v>
      </c>
      <c r="B396" s="14" t="s">
        <v>786</v>
      </c>
      <c r="C396" s="17">
        <v>8217901</v>
      </c>
      <c r="D396" s="17">
        <v>8138171</v>
      </c>
      <c r="E396" s="17">
        <v>8873436</v>
      </c>
      <c r="F396" s="17">
        <v>8505804</v>
      </c>
      <c r="G396" s="17"/>
      <c r="H396" s="17"/>
      <c r="I396" s="63"/>
    </row>
    <row r="397" spans="1:9" x14ac:dyDescent="0.3">
      <c r="A397" s="15" t="s">
        <v>787</v>
      </c>
      <c r="B397" s="14" t="s">
        <v>788</v>
      </c>
      <c r="C397" s="17">
        <v>11235359</v>
      </c>
      <c r="D397" s="17">
        <v>10941047</v>
      </c>
      <c r="E397" s="17">
        <v>12259404</v>
      </c>
      <c r="F397" s="17">
        <v>11600226</v>
      </c>
      <c r="G397" s="17"/>
      <c r="H397" s="17"/>
      <c r="I397" s="63"/>
    </row>
    <row r="398" spans="1:9" x14ac:dyDescent="0.3">
      <c r="A398" s="15" t="s">
        <v>789</v>
      </c>
      <c r="B398" s="14" t="s">
        <v>790</v>
      </c>
      <c r="C398" s="17">
        <v>19519217</v>
      </c>
      <c r="D398" s="17">
        <v>18539370</v>
      </c>
      <c r="E398" s="17">
        <v>19095551</v>
      </c>
      <c r="F398" s="17">
        <v>19095551</v>
      </c>
      <c r="G398" s="17"/>
      <c r="H398" s="17"/>
      <c r="I398" s="63"/>
    </row>
    <row r="399" spans="1:9" x14ac:dyDescent="0.3">
      <c r="A399" s="15" t="s">
        <v>791</v>
      </c>
      <c r="B399" s="14" t="s">
        <v>792</v>
      </c>
      <c r="C399" s="17">
        <v>7653177</v>
      </c>
      <c r="D399" s="17">
        <v>6741173</v>
      </c>
      <c r="E399" s="17">
        <v>7321423</v>
      </c>
      <c r="F399" s="17">
        <v>6998027</v>
      </c>
      <c r="G399" s="17"/>
      <c r="H399" s="17"/>
      <c r="I399" s="63"/>
    </row>
    <row r="400" spans="1:9" x14ac:dyDescent="0.3">
      <c r="A400" s="15" t="s">
        <v>793</v>
      </c>
      <c r="B400" s="14" t="s">
        <v>794</v>
      </c>
      <c r="C400" s="17">
        <v>18224003</v>
      </c>
      <c r="D400" s="17">
        <v>17311310</v>
      </c>
      <c r="E400" s="17">
        <v>17830649</v>
      </c>
      <c r="F400" s="17">
        <v>17830649</v>
      </c>
      <c r="G400" s="17"/>
      <c r="H400" s="17"/>
      <c r="I400" s="63"/>
    </row>
    <row r="401" spans="1:9" x14ac:dyDescent="0.3">
      <c r="A401" s="15" t="s">
        <v>795</v>
      </c>
      <c r="B401" s="14" t="s">
        <v>796</v>
      </c>
      <c r="C401" s="17">
        <v>40599701</v>
      </c>
      <c r="D401" s="17">
        <v>36744102</v>
      </c>
      <c r="E401" s="17">
        <v>40608028</v>
      </c>
      <c r="F401" s="17">
        <v>38606431</v>
      </c>
      <c r="G401" s="17"/>
      <c r="H401" s="17"/>
      <c r="I401" s="63"/>
    </row>
    <row r="402" spans="1:9" x14ac:dyDescent="0.3">
      <c r="A402" s="15" t="s">
        <v>797</v>
      </c>
      <c r="B402" s="14" t="s">
        <v>798</v>
      </c>
      <c r="C402" s="17">
        <v>17946556</v>
      </c>
      <c r="D402" s="17">
        <v>16823099</v>
      </c>
      <c r="E402" s="17">
        <v>18332707</v>
      </c>
      <c r="F402" s="17">
        <v>17577903</v>
      </c>
      <c r="G402" s="17"/>
      <c r="H402" s="17"/>
      <c r="I402" s="63"/>
    </row>
    <row r="403" spans="1:9" x14ac:dyDescent="0.3">
      <c r="A403" s="15" t="s">
        <v>799</v>
      </c>
      <c r="B403" s="14" t="s">
        <v>800</v>
      </c>
      <c r="C403" s="17">
        <v>33532722</v>
      </c>
      <c r="D403" s="17">
        <v>33532722</v>
      </c>
      <c r="E403" s="17">
        <v>34538703</v>
      </c>
      <c r="F403" s="17">
        <v>34538703</v>
      </c>
      <c r="G403" s="17"/>
      <c r="H403" s="17"/>
      <c r="I403" s="63"/>
    </row>
    <row r="404" spans="1:9" x14ac:dyDescent="0.3">
      <c r="A404" s="15" t="s">
        <v>801</v>
      </c>
      <c r="B404" s="14" t="s">
        <v>802</v>
      </c>
      <c r="C404" s="17">
        <v>21878943</v>
      </c>
      <c r="D404" s="17">
        <v>21878943</v>
      </c>
      <c r="E404" s="17">
        <v>22535311</v>
      </c>
      <c r="F404" s="17">
        <v>22535311</v>
      </c>
      <c r="G404" s="17"/>
      <c r="H404" s="17"/>
      <c r="I404" s="63"/>
    </row>
    <row r="405" spans="1:9" x14ac:dyDescent="0.3">
      <c r="A405" s="15" t="s">
        <v>803</v>
      </c>
      <c r="B405" s="14" t="s">
        <v>804</v>
      </c>
      <c r="C405" s="17">
        <v>34399100</v>
      </c>
      <c r="D405" s="17">
        <v>22919486</v>
      </c>
      <c r="E405" s="17">
        <v>34655933</v>
      </c>
      <c r="F405" s="17">
        <v>28720639</v>
      </c>
      <c r="G405" s="17"/>
      <c r="H405" s="17"/>
      <c r="I405" s="63"/>
    </row>
    <row r="406" spans="1:9" x14ac:dyDescent="0.3">
      <c r="A406" s="15" t="s">
        <v>805</v>
      </c>
      <c r="B406" s="14" t="s">
        <v>806</v>
      </c>
      <c r="C406" s="17">
        <v>12208449</v>
      </c>
      <c r="D406" s="17">
        <v>11543371</v>
      </c>
      <c r="E406" s="17">
        <v>12114458</v>
      </c>
      <c r="F406" s="17">
        <v>11889672</v>
      </c>
      <c r="G406" s="17"/>
      <c r="H406" s="17"/>
      <c r="I406" s="63"/>
    </row>
    <row r="407" spans="1:9" x14ac:dyDescent="0.3">
      <c r="A407" s="15" t="s">
        <v>807</v>
      </c>
      <c r="B407" s="14" t="s">
        <v>808</v>
      </c>
      <c r="C407" s="17">
        <v>11610394</v>
      </c>
      <c r="D407" s="17">
        <v>11610394</v>
      </c>
      <c r="E407" s="17">
        <v>11958705</v>
      </c>
      <c r="F407" s="17">
        <v>11958705</v>
      </c>
      <c r="G407" s="17"/>
      <c r="H407" s="17"/>
      <c r="I407" s="63"/>
    </row>
    <row r="408" spans="1:9" x14ac:dyDescent="0.3">
      <c r="A408" s="15" t="s">
        <v>809</v>
      </c>
      <c r="B408" s="14" t="s">
        <v>810</v>
      </c>
      <c r="C408" s="17">
        <v>19104572</v>
      </c>
      <c r="D408" s="17">
        <v>19104572</v>
      </c>
      <c r="E408" s="17">
        <v>19677709</v>
      </c>
      <c r="F408" s="17">
        <v>19677709</v>
      </c>
      <c r="G408" s="17"/>
      <c r="H408" s="17"/>
      <c r="I408" s="63"/>
    </row>
    <row r="409" spans="1:9" x14ac:dyDescent="0.3">
      <c r="A409" s="15" t="s">
        <v>811</v>
      </c>
      <c r="B409" s="14" t="s">
        <v>812</v>
      </c>
      <c r="C409" s="17">
        <v>4887262</v>
      </c>
      <c r="D409" s="17">
        <v>4887262</v>
      </c>
      <c r="E409" s="17">
        <v>5033879</v>
      </c>
      <c r="F409" s="17">
        <v>5033879</v>
      </c>
      <c r="G409" s="17"/>
      <c r="H409" s="17"/>
      <c r="I409" s="63"/>
    </row>
    <row r="410" spans="1:9" x14ac:dyDescent="0.3">
      <c r="A410" s="15" t="s">
        <v>813</v>
      </c>
      <c r="B410" s="14" t="s">
        <v>814</v>
      </c>
      <c r="C410" s="17">
        <v>5395984</v>
      </c>
      <c r="D410" s="17">
        <v>5395984</v>
      </c>
      <c r="E410" s="17">
        <v>5557863</v>
      </c>
      <c r="F410" s="17">
        <v>5557863</v>
      </c>
      <c r="G410" s="17"/>
      <c r="H410" s="17"/>
      <c r="I410" s="63"/>
    </row>
    <row r="411" spans="1:9" x14ac:dyDescent="0.3">
      <c r="A411" s="15" t="s">
        <v>815</v>
      </c>
      <c r="B411" s="14" t="s">
        <v>816</v>
      </c>
      <c r="C411" s="17">
        <v>4363803</v>
      </c>
      <c r="D411" s="17">
        <v>4363803</v>
      </c>
      <c r="E411" s="17">
        <v>4494717</v>
      </c>
      <c r="F411" s="17">
        <v>4494717</v>
      </c>
      <c r="G411" s="17"/>
      <c r="H411" s="17"/>
      <c r="I411" s="63"/>
    </row>
    <row r="412" spans="1:9" x14ac:dyDescent="0.3">
      <c r="A412" s="15" t="s">
        <v>817</v>
      </c>
      <c r="B412" s="14" t="s">
        <v>818</v>
      </c>
      <c r="C412" s="17">
        <v>3744010</v>
      </c>
      <c r="D412" s="17">
        <v>3574250</v>
      </c>
      <c r="E412" s="17">
        <v>3681477</v>
      </c>
      <c r="F412" s="17">
        <v>3681477</v>
      </c>
      <c r="G412" s="17"/>
      <c r="H412" s="17"/>
      <c r="I412" s="63"/>
    </row>
    <row r="413" spans="1:9" x14ac:dyDescent="0.3">
      <c r="A413" s="15" t="s">
        <v>819</v>
      </c>
      <c r="B413" s="14" t="s">
        <v>820</v>
      </c>
      <c r="C413" s="17">
        <v>4303519</v>
      </c>
      <c r="D413" s="17">
        <v>4303519</v>
      </c>
      <c r="E413" s="17">
        <v>4432624</v>
      </c>
      <c r="F413" s="17">
        <v>4432624</v>
      </c>
      <c r="G413" s="17"/>
      <c r="H413" s="17"/>
      <c r="I413" s="63"/>
    </row>
    <row r="414" spans="1:9" x14ac:dyDescent="0.3">
      <c r="A414" s="15" t="s">
        <v>821</v>
      </c>
      <c r="B414" s="14" t="s">
        <v>822</v>
      </c>
      <c r="C414" s="17">
        <v>4740010</v>
      </c>
      <c r="D414" s="17">
        <v>4740010</v>
      </c>
      <c r="E414" s="17">
        <v>4882210</v>
      </c>
      <c r="F414" s="17">
        <v>4882210</v>
      </c>
      <c r="G414" s="17"/>
      <c r="H414" s="17"/>
      <c r="I414" s="63"/>
    </row>
    <row r="415" spans="1:9" x14ac:dyDescent="0.3">
      <c r="A415" s="15" t="s">
        <v>823</v>
      </c>
      <c r="B415" s="14" t="s">
        <v>824</v>
      </c>
      <c r="C415" s="17">
        <v>11483511</v>
      </c>
      <c r="D415" s="17">
        <v>11483511</v>
      </c>
      <c r="E415" s="17">
        <v>12117285</v>
      </c>
      <c r="F415" s="17">
        <v>11830063</v>
      </c>
      <c r="G415" s="17"/>
      <c r="H415" s="17"/>
      <c r="I415" s="63"/>
    </row>
    <row r="416" spans="1:9" x14ac:dyDescent="0.3">
      <c r="A416" s="15" t="s">
        <v>825</v>
      </c>
      <c r="B416" s="14" t="s">
        <v>826</v>
      </c>
      <c r="C416" s="17">
        <v>9934908</v>
      </c>
      <c r="D416" s="17">
        <v>9934908</v>
      </c>
      <c r="E416" s="17">
        <v>10232955</v>
      </c>
      <c r="F416" s="17">
        <v>10232955</v>
      </c>
      <c r="G416" s="17"/>
      <c r="H416" s="17"/>
      <c r="I416" s="63"/>
    </row>
    <row r="417" spans="1:9" x14ac:dyDescent="0.3">
      <c r="A417" s="15" t="s">
        <v>827</v>
      </c>
      <c r="B417" s="14" t="s">
        <v>828</v>
      </c>
      <c r="C417" s="17">
        <v>4501030</v>
      </c>
      <c r="D417" s="17">
        <v>4501030</v>
      </c>
      <c r="E417" s="17">
        <v>4636060</v>
      </c>
      <c r="F417" s="17">
        <v>4636060</v>
      </c>
      <c r="G417" s="17"/>
      <c r="H417" s="17"/>
      <c r="I417" s="63"/>
    </row>
    <row r="418" spans="1:9" x14ac:dyDescent="0.3">
      <c r="A418" s="15" t="s">
        <v>829</v>
      </c>
      <c r="B418" s="14" t="s">
        <v>830</v>
      </c>
      <c r="C418" s="17">
        <v>5322260</v>
      </c>
      <c r="D418" s="17">
        <v>5322260</v>
      </c>
      <c r="E418" s="17">
        <v>5481927</v>
      </c>
      <c r="F418" s="17">
        <v>5481927</v>
      </c>
      <c r="G418" s="17"/>
      <c r="H418" s="17"/>
      <c r="I418" s="63"/>
    </row>
    <row r="419" spans="1:9" x14ac:dyDescent="0.3">
      <c r="A419" s="15" t="s">
        <v>831</v>
      </c>
      <c r="B419" s="14" t="s">
        <v>832</v>
      </c>
      <c r="C419" s="17">
        <v>5475371</v>
      </c>
      <c r="D419" s="17">
        <v>5475371</v>
      </c>
      <c r="E419" s="17">
        <v>5639632</v>
      </c>
      <c r="F419" s="17">
        <v>5639632</v>
      </c>
      <c r="G419" s="17"/>
      <c r="H419" s="17"/>
      <c r="I419" s="63"/>
    </row>
    <row r="420" spans="1:9" x14ac:dyDescent="0.3">
      <c r="A420" s="15" t="s">
        <v>833</v>
      </c>
      <c r="B420" s="14" t="s">
        <v>834</v>
      </c>
      <c r="C420" s="17">
        <v>4212238</v>
      </c>
      <c r="D420" s="17">
        <v>3984588</v>
      </c>
      <c r="E420" s="17">
        <v>4104125</v>
      </c>
      <c r="F420" s="17">
        <v>4104125</v>
      </c>
      <c r="G420" s="17"/>
      <c r="H420" s="17"/>
      <c r="I420" s="63"/>
    </row>
    <row r="421" spans="1:9" x14ac:dyDescent="0.3">
      <c r="A421" s="15" t="s">
        <v>835</v>
      </c>
      <c r="B421" s="14" t="s">
        <v>836</v>
      </c>
      <c r="C421" s="17">
        <v>20669496</v>
      </c>
      <c r="D421" s="17">
        <v>20255713</v>
      </c>
      <c r="E421" s="17">
        <v>22683381</v>
      </c>
      <c r="F421" s="17">
        <v>21473025</v>
      </c>
      <c r="G421" s="17"/>
      <c r="H421" s="17"/>
      <c r="I421" s="63"/>
    </row>
    <row r="422" spans="1:9" x14ac:dyDescent="0.3">
      <c r="A422" s="15" t="s">
        <v>837</v>
      </c>
      <c r="B422" s="14" t="s">
        <v>838</v>
      </c>
      <c r="C422" s="17">
        <v>22954565</v>
      </c>
      <c r="D422" s="17">
        <v>18585495</v>
      </c>
      <c r="E422" s="17">
        <v>24342908</v>
      </c>
      <c r="F422" s="17">
        <v>21477143</v>
      </c>
      <c r="G422" s="17"/>
      <c r="H422" s="17"/>
      <c r="I422" s="63"/>
    </row>
    <row r="423" spans="1:9" x14ac:dyDescent="0.3">
      <c r="A423" s="15" t="s">
        <v>839</v>
      </c>
      <c r="B423" s="14" t="s">
        <v>840</v>
      </c>
      <c r="C423" s="17">
        <v>2167584</v>
      </c>
      <c r="D423" s="17">
        <v>1803600</v>
      </c>
      <c r="E423" s="17">
        <v>2391220</v>
      </c>
      <c r="F423" s="17">
        <v>2096826</v>
      </c>
      <c r="G423" s="17"/>
      <c r="H423" s="17"/>
      <c r="I423" s="63"/>
    </row>
    <row r="424" spans="1:9" x14ac:dyDescent="0.3">
      <c r="A424" s="15" t="s">
        <v>841</v>
      </c>
      <c r="B424" s="14" t="s">
        <v>842</v>
      </c>
      <c r="C424" s="17">
        <v>558086</v>
      </c>
      <c r="D424" s="17">
        <v>558086</v>
      </c>
      <c r="E424" s="17">
        <v>574828</v>
      </c>
      <c r="F424" s="17">
        <v>574828</v>
      </c>
      <c r="G424" s="17"/>
      <c r="H424" s="17"/>
      <c r="I424" s="63"/>
    </row>
    <row r="425" spans="1:9" x14ac:dyDescent="0.3">
      <c r="A425" s="15" t="s">
        <v>843</v>
      </c>
      <c r="B425" s="14" t="s">
        <v>844</v>
      </c>
      <c r="C425" s="17">
        <v>8015767</v>
      </c>
      <c r="D425" s="17">
        <v>5879924</v>
      </c>
      <c r="E425" s="17">
        <v>9157905</v>
      </c>
      <c r="F425" s="17">
        <v>7507275</v>
      </c>
      <c r="G425" s="17"/>
      <c r="H425" s="17"/>
      <c r="I425" s="63"/>
    </row>
    <row r="426" spans="1:9" x14ac:dyDescent="0.3">
      <c r="A426" s="15" t="s">
        <v>845</v>
      </c>
      <c r="B426" s="14" t="s">
        <v>846</v>
      </c>
      <c r="C426" s="17">
        <v>16996817</v>
      </c>
      <c r="D426" s="17">
        <v>11723522</v>
      </c>
      <c r="E426" s="17">
        <v>18175421</v>
      </c>
      <c r="F426" s="17">
        <v>14982200</v>
      </c>
      <c r="G426" s="17"/>
      <c r="H426" s="17"/>
      <c r="I426" s="63"/>
    </row>
    <row r="427" spans="1:9" x14ac:dyDescent="0.3">
      <c r="A427" s="15" t="s">
        <v>847</v>
      </c>
      <c r="B427" s="14" t="s">
        <v>848</v>
      </c>
      <c r="C427" s="17">
        <v>8172857</v>
      </c>
      <c r="D427" s="17">
        <v>8172857</v>
      </c>
      <c r="E427" s="17">
        <v>8418042</v>
      </c>
      <c r="F427" s="17">
        <v>8418042</v>
      </c>
      <c r="G427" s="17"/>
      <c r="H427" s="17"/>
      <c r="I427" s="63"/>
    </row>
    <row r="428" spans="1:9" x14ac:dyDescent="0.3">
      <c r="A428" s="15" t="s">
        <v>849</v>
      </c>
      <c r="B428" s="14" t="s">
        <v>850</v>
      </c>
      <c r="C428" s="17">
        <v>7357631</v>
      </c>
      <c r="D428" s="17">
        <v>6781816</v>
      </c>
      <c r="E428" s="17">
        <v>7431476</v>
      </c>
      <c r="F428" s="17">
        <v>7115142</v>
      </c>
      <c r="G428" s="17"/>
      <c r="H428" s="17"/>
      <c r="I428" s="63"/>
    </row>
    <row r="429" spans="1:9" x14ac:dyDescent="0.3">
      <c r="A429" s="15" t="s">
        <v>851</v>
      </c>
      <c r="B429" s="14" t="s">
        <v>852</v>
      </c>
      <c r="C429" s="17">
        <v>21131125</v>
      </c>
      <c r="D429" s="17">
        <v>18183125</v>
      </c>
      <c r="E429" s="17">
        <v>21998819</v>
      </c>
      <c r="F429" s="17">
        <v>20080374</v>
      </c>
      <c r="G429" s="17"/>
      <c r="H429" s="17"/>
      <c r="I429" s="63"/>
    </row>
    <row r="430" spans="1:9" x14ac:dyDescent="0.3">
      <c r="A430" s="15" t="s">
        <v>853</v>
      </c>
      <c r="B430" s="14" t="s">
        <v>854</v>
      </c>
      <c r="C430" s="17">
        <v>11291629</v>
      </c>
      <c r="D430" s="17">
        <v>9961739</v>
      </c>
      <c r="E430" s="17">
        <v>11466112</v>
      </c>
      <c r="F430" s="17">
        <v>10689946</v>
      </c>
      <c r="G430" s="17"/>
      <c r="H430" s="17"/>
      <c r="I430" s="63"/>
    </row>
    <row r="431" spans="1:9" x14ac:dyDescent="0.3">
      <c r="A431" s="15" t="s">
        <v>855</v>
      </c>
      <c r="B431" s="14" t="s">
        <v>856</v>
      </c>
      <c r="C431" s="17">
        <v>31503793</v>
      </c>
      <c r="D431" s="17">
        <v>24527198</v>
      </c>
      <c r="E431" s="17">
        <v>30487800</v>
      </c>
      <c r="F431" s="17">
        <v>27431772</v>
      </c>
      <c r="G431" s="17"/>
      <c r="H431" s="17"/>
      <c r="I431" s="63"/>
    </row>
    <row r="432" spans="1:9" x14ac:dyDescent="0.3">
      <c r="A432" s="15" t="s">
        <v>857</v>
      </c>
      <c r="B432" s="14" t="s">
        <v>858</v>
      </c>
      <c r="C432" s="17">
        <v>1981836</v>
      </c>
      <c r="D432" s="17">
        <v>1827885</v>
      </c>
      <c r="E432" s="17">
        <v>1873611</v>
      </c>
      <c r="F432" s="17">
        <v>1873611</v>
      </c>
      <c r="G432" s="17"/>
      <c r="H432" s="17"/>
      <c r="I432" s="63"/>
    </row>
    <row r="433" spans="1:9" x14ac:dyDescent="0.3">
      <c r="A433" s="15" t="s">
        <v>859</v>
      </c>
      <c r="B433" s="14" t="s">
        <v>860</v>
      </c>
      <c r="C433" s="17">
        <v>13103723</v>
      </c>
      <c r="D433" s="17">
        <v>10565883</v>
      </c>
      <c r="E433" s="17">
        <v>13158581</v>
      </c>
      <c r="F433" s="17">
        <v>11859157</v>
      </c>
      <c r="G433" s="17"/>
      <c r="H433" s="17"/>
      <c r="I433" s="63"/>
    </row>
    <row r="434" spans="1:9" x14ac:dyDescent="0.3">
      <c r="A434" s="15" t="s">
        <v>861</v>
      </c>
      <c r="B434" s="14" t="s">
        <v>862</v>
      </c>
      <c r="C434" s="17">
        <v>16864025</v>
      </c>
      <c r="D434" s="17">
        <v>16864025</v>
      </c>
      <c r="E434" s="17">
        <v>17376623</v>
      </c>
      <c r="F434" s="17">
        <v>17376623</v>
      </c>
      <c r="G434" s="17"/>
      <c r="H434" s="17"/>
      <c r="I434" s="63"/>
    </row>
    <row r="435" spans="1:9" x14ac:dyDescent="0.3">
      <c r="A435" s="15" t="s">
        <v>863</v>
      </c>
      <c r="B435" s="14" t="s">
        <v>864</v>
      </c>
      <c r="C435" s="17">
        <v>8030354</v>
      </c>
      <c r="D435" s="17">
        <v>8030354</v>
      </c>
      <c r="E435" s="17">
        <v>8271264</v>
      </c>
      <c r="F435" s="17">
        <v>8271264</v>
      </c>
      <c r="G435" s="17"/>
      <c r="H435" s="17"/>
      <c r="I435" s="63"/>
    </row>
    <row r="436" spans="1:9" x14ac:dyDescent="0.3">
      <c r="A436" s="15" t="s">
        <v>865</v>
      </c>
      <c r="B436" s="14" t="s">
        <v>866</v>
      </c>
      <c r="C436" s="17">
        <v>5600840</v>
      </c>
      <c r="D436" s="17">
        <v>5332833</v>
      </c>
      <c r="E436" s="17">
        <v>6198628</v>
      </c>
      <c r="F436" s="17">
        <v>5766242</v>
      </c>
      <c r="G436" s="17"/>
      <c r="H436" s="17"/>
      <c r="I436" s="63"/>
    </row>
    <row r="437" spans="1:9" x14ac:dyDescent="0.3">
      <c r="A437" s="15" t="s">
        <v>867</v>
      </c>
      <c r="B437" s="14" t="s">
        <v>868</v>
      </c>
      <c r="C437" s="17">
        <v>57604995</v>
      </c>
      <c r="D437" s="17">
        <v>48471122</v>
      </c>
      <c r="E437" s="17">
        <v>56843367</v>
      </c>
      <c r="F437" s="17">
        <v>52550540</v>
      </c>
      <c r="G437" s="17"/>
      <c r="H437" s="17"/>
      <c r="I437" s="63"/>
    </row>
    <row r="438" spans="1:9" x14ac:dyDescent="0.3">
      <c r="A438" s="15" t="s">
        <v>869</v>
      </c>
      <c r="B438" s="14" t="s">
        <v>870</v>
      </c>
      <c r="C438" s="17">
        <v>34104060</v>
      </c>
      <c r="D438" s="17">
        <v>24811184</v>
      </c>
      <c r="E438" s="17">
        <v>36461088</v>
      </c>
      <c r="F438" s="17">
        <v>30657601</v>
      </c>
      <c r="G438" s="17"/>
      <c r="H438" s="17"/>
      <c r="I438" s="63"/>
    </row>
    <row r="439" spans="1:9" x14ac:dyDescent="0.3">
      <c r="A439" s="15" t="s">
        <v>871</v>
      </c>
      <c r="B439" s="14" t="s">
        <v>872</v>
      </c>
      <c r="C439" s="17">
        <v>12885847</v>
      </c>
      <c r="D439" s="17">
        <v>7731508</v>
      </c>
      <c r="E439" s="17">
        <v>13359764</v>
      </c>
      <c r="F439" s="17">
        <v>10529778</v>
      </c>
      <c r="G439" s="17"/>
      <c r="H439" s="17"/>
      <c r="I439" s="63"/>
    </row>
    <row r="440" spans="1:9" x14ac:dyDescent="0.3">
      <c r="A440" s="15" t="s">
        <v>873</v>
      </c>
      <c r="B440" s="14" t="s">
        <v>874</v>
      </c>
      <c r="C440" s="17">
        <v>81218038</v>
      </c>
      <c r="D440" s="17">
        <v>52561302</v>
      </c>
      <c r="E440" s="17">
        <v>82182005</v>
      </c>
      <c r="F440" s="17">
        <v>67370578</v>
      </c>
      <c r="G440" s="17"/>
      <c r="H440" s="17"/>
      <c r="I440" s="63"/>
    </row>
    <row r="441" spans="1:9" x14ac:dyDescent="0.3">
      <c r="A441" s="15" t="s">
        <v>875</v>
      </c>
      <c r="B441" s="14" t="s">
        <v>876</v>
      </c>
      <c r="C441" s="17">
        <v>8914513</v>
      </c>
      <c r="D441" s="17">
        <v>7490072</v>
      </c>
      <c r="E441" s="17">
        <v>9736932</v>
      </c>
      <c r="F441" s="17">
        <v>8600127</v>
      </c>
      <c r="G441" s="17"/>
      <c r="H441" s="17"/>
      <c r="I441" s="63"/>
    </row>
    <row r="442" spans="1:9" x14ac:dyDescent="0.3">
      <c r="A442" s="15" t="s">
        <v>877</v>
      </c>
      <c r="B442" s="14" t="s">
        <v>878</v>
      </c>
      <c r="C442" s="17">
        <v>12832605</v>
      </c>
      <c r="D442" s="17">
        <v>8517576</v>
      </c>
      <c r="E442" s="17">
        <v>12255931</v>
      </c>
      <c r="F442" s="17">
        <v>10381439</v>
      </c>
      <c r="G442" s="17"/>
      <c r="H442" s="17"/>
      <c r="I442" s="63"/>
    </row>
    <row r="443" spans="1:9" x14ac:dyDescent="0.3">
      <c r="A443" s="15" t="s">
        <v>879</v>
      </c>
      <c r="B443" s="14" t="s">
        <v>880</v>
      </c>
      <c r="C443" s="17">
        <v>8719786</v>
      </c>
      <c r="D443" s="17">
        <v>6279750</v>
      </c>
      <c r="E443" s="17">
        <v>10958309</v>
      </c>
      <c r="F443" s="17">
        <v>8620653</v>
      </c>
      <c r="G443" s="17"/>
      <c r="H443" s="17"/>
      <c r="I443" s="63"/>
    </row>
    <row r="444" spans="1:9" x14ac:dyDescent="0.3">
      <c r="A444" s="15" t="s">
        <v>881</v>
      </c>
      <c r="B444" s="14" t="s">
        <v>882</v>
      </c>
      <c r="C444" s="17">
        <v>19536630</v>
      </c>
      <c r="D444" s="17">
        <v>12847426</v>
      </c>
      <c r="E444" s="17">
        <v>21608570</v>
      </c>
      <c r="F444" s="17">
        <v>17257435</v>
      </c>
      <c r="G444" s="17"/>
      <c r="H444" s="17"/>
      <c r="I444" s="63"/>
    </row>
    <row r="445" spans="1:9" x14ac:dyDescent="0.3">
      <c r="A445" s="15" t="s">
        <v>883</v>
      </c>
      <c r="B445" s="14" t="s">
        <v>884</v>
      </c>
      <c r="C445" s="17">
        <v>67173832</v>
      </c>
      <c r="D445" s="17">
        <v>46221431</v>
      </c>
      <c r="E445" s="17">
        <v>73564667</v>
      </c>
      <c r="F445" s="17">
        <v>59893049</v>
      </c>
      <c r="G445" s="17"/>
      <c r="H445" s="17"/>
      <c r="I445" s="63"/>
    </row>
    <row r="446" spans="1:9" x14ac:dyDescent="0.3">
      <c r="A446" s="15" t="s">
        <v>885</v>
      </c>
      <c r="B446" s="14" t="s">
        <v>886</v>
      </c>
      <c r="C446" s="17">
        <v>13555055</v>
      </c>
      <c r="D446" s="17">
        <v>11912126</v>
      </c>
      <c r="E446" s="17">
        <v>13913731</v>
      </c>
      <c r="F446" s="17">
        <v>12919708</v>
      </c>
      <c r="G446" s="17"/>
      <c r="H446" s="17"/>
      <c r="I446" s="63"/>
    </row>
    <row r="447" spans="1:9" x14ac:dyDescent="0.3">
      <c r="A447" s="15" t="s">
        <v>887</v>
      </c>
      <c r="B447" s="14" t="s">
        <v>888</v>
      </c>
      <c r="C447" s="17">
        <v>13044851</v>
      </c>
      <c r="D447" s="17">
        <v>12711152</v>
      </c>
      <c r="E447" s="17">
        <v>13092486</v>
      </c>
      <c r="F447" s="17">
        <v>13092486</v>
      </c>
      <c r="G447" s="17"/>
      <c r="H447" s="17"/>
      <c r="I447" s="63"/>
    </row>
    <row r="448" spans="1:9" x14ac:dyDescent="0.3">
      <c r="A448" s="15" t="s">
        <v>889</v>
      </c>
      <c r="B448" s="14" t="s">
        <v>890</v>
      </c>
      <c r="C448" s="17">
        <v>3692497</v>
      </c>
      <c r="D448" s="17">
        <v>3692497</v>
      </c>
      <c r="E448" s="17">
        <v>3803271</v>
      </c>
      <c r="F448" s="17">
        <v>3803271</v>
      </c>
      <c r="G448" s="17"/>
      <c r="H448" s="17"/>
      <c r="I448" s="63"/>
    </row>
    <row r="449" spans="1:9" x14ac:dyDescent="0.3">
      <c r="A449" s="15" t="s">
        <v>891</v>
      </c>
      <c r="B449" s="14" t="s">
        <v>892</v>
      </c>
      <c r="C449" s="17">
        <v>2135432</v>
      </c>
      <c r="D449" s="17">
        <v>1899377</v>
      </c>
      <c r="E449" s="17">
        <v>2553968</v>
      </c>
      <c r="F449" s="17">
        <v>2225522</v>
      </c>
      <c r="G449" s="17"/>
      <c r="H449" s="17"/>
      <c r="I449" s="63"/>
    </row>
    <row r="450" spans="1:9" x14ac:dyDescent="0.3">
      <c r="A450" s="15" t="s">
        <v>893</v>
      </c>
      <c r="B450" s="14" t="s">
        <v>894</v>
      </c>
      <c r="C450" s="17">
        <v>20831100</v>
      </c>
      <c r="D450" s="17">
        <v>20514941</v>
      </c>
      <c r="E450" s="17">
        <v>21193083</v>
      </c>
      <c r="F450" s="17">
        <v>21130389</v>
      </c>
      <c r="G450" s="17"/>
      <c r="H450" s="17"/>
      <c r="I450" s="63"/>
    </row>
    <row r="451" spans="1:9" x14ac:dyDescent="0.3">
      <c r="A451" s="15" t="s">
        <v>895</v>
      </c>
      <c r="B451" s="14" t="s">
        <v>896</v>
      </c>
      <c r="C451" s="17">
        <v>2897063</v>
      </c>
      <c r="D451" s="17">
        <v>2897063</v>
      </c>
      <c r="E451" s="17">
        <v>2983974</v>
      </c>
      <c r="F451" s="17">
        <v>2983974</v>
      </c>
      <c r="G451" s="17"/>
      <c r="H451" s="17"/>
      <c r="I451" s="63"/>
    </row>
    <row r="452" spans="1:9" x14ac:dyDescent="0.3">
      <c r="A452" s="15" t="s">
        <v>897</v>
      </c>
      <c r="B452" s="14" t="s">
        <v>898</v>
      </c>
      <c r="C452" s="17">
        <v>6098243</v>
      </c>
      <c r="D452" s="17">
        <v>5205958</v>
      </c>
      <c r="E452" s="17">
        <v>6411205</v>
      </c>
      <c r="F452" s="17">
        <v>5806494</v>
      </c>
      <c r="G452" s="17"/>
      <c r="H452" s="17"/>
      <c r="I452" s="63"/>
    </row>
    <row r="453" spans="1:9" x14ac:dyDescent="0.3">
      <c r="A453" s="15" t="s">
        <v>899</v>
      </c>
      <c r="B453" s="14" t="s">
        <v>900</v>
      </c>
      <c r="C453" s="17">
        <v>7361591</v>
      </c>
      <c r="D453" s="17">
        <v>6210903</v>
      </c>
      <c r="E453" s="17">
        <v>7290274</v>
      </c>
      <c r="F453" s="17">
        <v>6735664</v>
      </c>
      <c r="G453" s="17"/>
      <c r="H453" s="17"/>
      <c r="I453" s="63"/>
    </row>
    <row r="454" spans="1:9" x14ac:dyDescent="0.3">
      <c r="A454" s="15" t="s">
        <v>901</v>
      </c>
      <c r="B454" s="14" t="s">
        <v>902</v>
      </c>
      <c r="C454" s="17">
        <v>8631805</v>
      </c>
      <c r="D454" s="17">
        <v>7321335</v>
      </c>
      <c r="E454" s="17">
        <v>8405674</v>
      </c>
      <c r="F454" s="17">
        <v>7842856</v>
      </c>
      <c r="G454" s="17"/>
      <c r="H454" s="17"/>
      <c r="I454" s="63"/>
    </row>
    <row r="455" spans="1:9" x14ac:dyDescent="0.3">
      <c r="A455" s="15" t="s">
        <v>903</v>
      </c>
      <c r="B455" s="14" t="s">
        <v>904</v>
      </c>
      <c r="C455" s="17">
        <v>32090413</v>
      </c>
      <c r="D455" s="17">
        <v>25864924</v>
      </c>
      <c r="E455" s="17">
        <v>33021554</v>
      </c>
      <c r="F455" s="17">
        <v>29507973</v>
      </c>
      <c r="G455" s="17"/>
      <c r="H455" s="17"/>
      <c r="I455" s="63"/>
    </row>
    <row r="456" spans="1:9" x14ac:dyDescent="0.3">
      <c r="A456" s="15" t="s">
        <v>905</v>
      </c>
      <c r="B456" s="14" t="s">
        <v>906</v>
      </c>
      <c r="C456" s="17">
        <v>3919972</v>
      </c>
      <c r="D456" s="17">
        <v>3919972</v>
      </c>
      <c r="E456" s="17">
        <v>4037571</v>
      </c>
      <c r="F456" s="17">
        <v>4037571</v>
      </c>
      <c r="G456" s="17"/>
      <c r="H456" s="17"/>
      <c r="I456" s="63"/>
    </row>
    <row r="457" spans="1:9" x14ac:dyDescent="0.3">
      <c r="A457" s="15" t="s">
        <v>907</v>
      </c>
      <c r="B457" s="14" t="s">
        <v>908</v>
      </c>
      <c r="C457" s="17">
        <v>12958511</v>
      </c>
      <c r="D457" s="17">
        <v>11449471</v>
      </c>
      <c r="E457" s="17">
        <v>13563810</v>
      </c>
      <c r="F457" s="17">
        <v>12504123</v>
      </c>
      <c r="G457" s="17"/>
      <c r="H457" s="17"/>
      <c r="I457" s="63"/>
    </row>
    <row r="458" spans="1:9" x14ac:dyDescent="0.3">
      <c r="A458" s="15" t="s">
        <v>909</v>
      </c>
      <c r="B458" s="14" t="s">
        <v>910</v>
      </c>
      <c r="C458" s="17">
        <v>20352516</v>
      </c>
      <c r="D458" s="17">
        <v>20352516</v>
      </c>
      <c r="E458" s="17">
        <v>20969546</v>
      </c>
      <c r="F458" s="17">
        <v>20969546</v>
      </c>
      <c r="G458" s="17"/>
      <c r="H458" s="17"/>
      <c r="I458" s="63"/>
    </row>
    <row r="459" spans="1:9" x14ac:dyDescent="0.3">
      <c r="A459" s="15" t="s">
        <v>911</v>
      </c>
      <c r="B459" s="14" t="s">
        <v>912</v>
      </c>
      <c r="C459" s="17">
        <v>7431229</v>
      </c>
      <c r="D459" s="17">
        <v>6594562</v>
      </c>
      <c r="E459" s="17">
        <v>7134478</v>
      </c>
      <c r="F459" s="17">
        <v>6825839</v>
      </c>
      <c r="G459" s="17"/>
      <c r="H459" s="17"/>
      <c r="I459" s="63"/>
    </row>
    <row r="460" spans="1:9" x14ac:dyDescent="0.3">
      <c r="A460" s="15" t="s">
        <v>913</v>
      </c>
      <c r="B460" s="14" t="s">
        <v>914</v>
      </c>
      <c r="C460" s="17">
        <v>4706941</v>
      </c>
      <c r="D460" s="17">
        <v>4706941</v>
      </c>
      <c r="E460" s="17">
        <v>4848149</v>
      </c>
      <c r="F460" s="17">
        <v>4848149</v>
      </c>
      <c r="G460" s="17"/>
      <c r="H460" s="17"/>
      <c r="I460" s="63"/>
    </row>
    <row r="461" spans="1:9" x14ac:dyDescent="0.3">
      <c r="A461" s="15" t="s">
        <v>915</v>
      </c>
      <c r="B461" s="14" t="s">
        <v>916</v>
      </c>
      <c r="C461" s="17">
        <v>11109991</v>
      </c>
      <c r="D461" s="17">
        <v>10663953</v>
      </c>
      <c r="E461" s="17">
        <v>11246728</v>
      </c>
      <c r="F461" s="17">
        <v>10983871</v>
      </c>
      <c r="G461" s="17"/>
      <c r="H461" s="17"/>
      <c r="I461" s="63"/>
    </row>
    <row r="462" spans="1:9" x14ac:dyDescent="0.3">
      <c r="A462" s="15" t="s">
        <v>917</v>
      </c>
      <c r="B462" s="14" t="s">
        <v>918</v>
      </c>
      <c r="C462" s="17">
        <v>8389016</v>
      </c>
      <c r="D462" s="17">
        <v>8389016</v>
      </c>
      <c r="E462" s="17">
        <v>8640686</v>
      </c>
      <c r="F462" s="17">
        <v>8640686</v>
      </c>
      <c r="G462" s="17"/>
      <c r="H462" s="17"/>
      <c r="I462" s="63"/>
    </row>
    <row r="463" spans="1:9" x14ac:dyDescent="0.3">
      <c r="A463" s="15" t="s">
        <v>919</v>
      </c>
      <c r="B463" s="14" t="s">
        <v>920</v>
      </c>
      <c r="C463" s="17">
        <v>16297375</v>
      </c>
      <c r="D463" s="17">
        <v>14288627</v>
      </c>
      <c r="E463" s="17">
        <v>16705180</v>
      </c>
      <c r="F463" s="17">
        <v>15493827</v>
      </c>
      <c r="G463" s="17"/>
      <c r="H463" s="17"/>
      <c r="I463" s="63"/>
    </row>
    <row r="464" spans="1:9" x14ac:dyDescent="0.3">
      <c r="A464" s="15" t="s">
        <v>921</v>
      </c>
      <c r="B464" s="14" t="s">
        <v>922</v>
      </c>
      <c r="C464" s="17">
        <v>40057410</v>
      </c>
      <c r="D464" s="17">
        <v>31557191</v>
      </c>
      <c r="E464" s="17">
        <v>42353115</v>
      </c>
      <c r="F464" s="17">
        <v>36952452</v>
      </c>
      <c r="G464" s="17"/>
      <c r="H464" s="17"/>
      <c r="I464" s="63"/>
    </row>
    <row r="465" spans="1:9" x14ac:dyDescent="0.3">
      <c r="A465" s="15" t="s">
        <v>923</v>
      </c>
      <c r="B465" s="14" t="s">
        <v>924</v>
      </c>
      <c r="C465" s="17">
        <v>9855887</v>
      </c>
      <c r="D465" s="17">
        <v>9855887</v>
      </c>
      <c r="E465" s="17">
        <v>10155607</v>
      </c>
      <c r="F465" s="17">
        <v>10155607</v>
      </c>
      <c r="G465" s="17"/>
      <c r="H465" s="17"/>
      <c r="I465" s="63"/>
    </row>
    <row r="466" spans="1:9" x14ac:dyDescent="0.3">
      <c r="A466" s="15" t="s">
        <v>925</v>
      </c>
      <c r="B466" s="14" t="s">
        <v>926</v>
      </c>
      <c r="C466" s="17">
        <v>617003</v>
      </c>
      <c r="D466" s="17">
        <v>617003</v>
      </c>
      <c r="E466" s="17">
        <v>635513</v>
      </c>
      <c r="F466" s="17">
        <v>635513</v>
      </c>
      <c r="G466" s="17"/>
      <c r="H466" s="17"/>
      <c r="I466" s="63"/>
    </row>
    <row r="467" spans="1:9" x14ac:dyDescent="0.3">
      <c r="A467" s="15" t="s">
        <v>927</v>
      </c>
      <c r="B467" s="14" t="s">
        <v>928</v>
      </c>
      <c r="C467" s="17">
        <v>6653267</v>
      </c>
      <c r="D467" s="17">
        <v>6653267</v>
      </c>
      <c r="E467" s="17">
        <v>6852865</v>
      </c>
      <c r="F467" s="17">
        <v>6852865</v>
      </c>
      <c r="G467" s="17"/>
      <c r="H467" s="17"/>
      <c r="I467" s="63"/>
    </row>
    <row r="468" spans="1:9" x14ac:dyDescent="0.3">
      <c r="A468" s="15" t="s">
        <v>929</v>
      </c>
      <c r="B468" s="14" t="s">
        <v>930</v>
      </c>
      <c r="C468" s="17">
        <v>9512597</v>
      </c>
      <c r="D468" s="17">
        <v>8047584</v>
      </c>
      <c r="E468" s="17">
        <v>10210155</v>
      </c>
      <c r="F468" s="17">
        <v>9131010</v>
      </c>
      <c r="G468" s="17"/>
      <c r="H468" s="17"/>
      <c r="I468" s="63"/>
    </row>
    <row r="469" spans="1:9" x14ac:dyDescent="0.3">
      <c r="A469" s="15" t="s">
        <v>931</v>
      </c>
      <c r="B469" s="14" t="s">
        <v>932</v>
      </c>
      <c r="C469" s="17">
        <v>24000539</v>
      </c>
      <c r="D469" s="17">
        <v>20418022</v>
      </c>
      <c r="E469" s="17">
        <v>24758683</v>
      </c>
      <c r="F469" s="17">
        <v>22576308</v>
      </c>
      <c r="G469" s="17"/>
      <c r="H469" s="17"/>
      <c r="I469" s="63"/>
    </row>
    <row r="470" spans="1:9" x14ac:dyDescent="0.3">
      <c r="A470" s="15" t="s">
        <v>933</v>
      </c>
      <c r="B470" s="14" t="s">
        <v>934</v>
      </c>
      <c r="C470" s="17">
        <v>18709795</v>
      </c>
      <c r="D470" s="17">
        <v>18405804</v>
      </c>
      <c r="E470" s="17">
        <v>19468815</v>
      </c>
      <c r="F470" s="17">
        <v>18965591</v>
      </c>
      <c r="G470" s="17"/>
      <c r="H470" s="17"/>
      <c r="I470" s="63"/>
    </row>
    <row r="471" spans="1:9" x14ac:dyDescent="0.3">
      <c r="A471" s="15" t="s">
        <v>935</v>
      </c>
      <c r="B471" s="14" t="s">
        <v>936</v>
      </c>
      <c r="C471" s="17">
        <v>11942751</v>
      </c>
      <c r="D471" s="17">
        <v>11942751</v>
      </c>
      <c r="E471" s="17">
        <v>12301033</v>
      </c>
      <c r="F471" s="17">
        <v>12301033</v>
      </c>
      <c r="G471" s="17"/>
      <c r="H471" s="17"/>
      <c r="I471" s="63"/>
    </row>
    <row r="472" spans="1:9" x14ac:dyDescent="0.3">
      <c r="A472" s="15" t="s">
        <v>937</v>
      </c>
      <c r="B472" s="14" t="s">
        <v>938</v>
      </c>
      <c r="C472" s="17">
        <v>23456816</v>
      </c>
      <c r="D472" s="17">
        <v>23456816</v>
      </c>
      <c r="E472" s="17">
        <v>24174265</v>
      </c>
      <c r="F472" s="17">
        <v>24174265</v>
      </c>
      <c r="G472" s="17"/>
      <c r="H472" s="17"/>
      <c r="I472" s="63"/>
    </row>
    <row r="473" spans="1:9" x14ac:dyDescent="0.3">
      <c r="A473" s="15" t="s">
        <v>939</v>
      </c>
      <c r="B473" s="14" t="s">
        <v>940</v>
      </c>
      <c r="C473" s="17">
        <v>7177316</v>
      </c>
      <c r="D473" s="17">
        <v>7177316</v>
      </c>
      <c r="E473" s="17">
        <v>7392635</v>
      </c>
      <c r="F473" s="17">
        <v>7392635</v>
      </c>
      <c r="G473" s="17"/>
      <c r="H473" s="17"/>
      <c r="I473" s="63"/>
    </row>
    <row r="474" spans="1:9" x14ac:dyDescent="0.3">
      <c r="A474" s="15" t="s">
        <v>941</v>
      </c>
      <c r="B474" s="14" t="s">
        <v>942</v>
      </c>
      <c r="C474" s="17">
        <v>4852297</v>
      </c>
      <c r="D474" s="17">
        <v>4710826</v>
      </c>
      <c r="E474" s="17">
        <v>5017375</v>
      </c>
      <c r="F474" s="17">
        <v>4865639</v>
      </c>
      <c r="G474" s="17"/>
      <c r="H474" s="17"/>
      <c r="I474" s="63"/>
    </row>
    <row r="475" spans="1:9" x14ac:dyDescent="0.3">
      <c r="A475" s="15" t="s">
        <v>943</v>
      </c>
      <c r="B475" s="14" t="s">
        <v>944</v>
      </c>
      <c r="C475" s="17">
        <v>5035121</v>
      </c>
      <c r="D475" s="17">
        <v>5035121</v>
      </c>
      <c r="E475" s="17">
        <v>5186174</v>
      </c>
      <c r="F475" s="17">
        <v>5186174</v>
      </c>
      <c r="G475" s="17"/>
      <c r="H475" s="17"/>
      <c r="I475" s="63"/>
    </row>
    <row r="476" spans="1:9" x14ac:dyDescent="0.3">
      <c r="A476" s="15" t="s">
        <v>945</v>
      </c>
      <c r="B476" s="14" t="s">
        <v>946</v>
      </c>
      <c r="C476" s="17">
        <v>14524128</v>
      </c>
      <c r="D476" s="17">
        <v>13936021</v>
      </c>
      <c r="E476" s="17">
        <v>14360192</v>
      </c>
      <c r="F476" s="17">
        <v>14360192</v>
      </c>
      <c r="G476" s="17"/>
      <c r="H476" s="17"/>
      <c r="I476" s="63"/>
    </row>
    <row r="477" spans="1:9" x14ac:dyDescent="0.3">
      <c r="A477" s="15" t="s">
        <v>947</v>
      </c>
      <c r="B477" s="14" t="s">
        <v>948</v>
      </c>
      <c r="C477" s="17">
        <v>19347277</v>
      </c>
      <c r="D477" s="17">
        <v>13069775</v>
      </c>
      <c r="E477" s="17">
        <v>21228828</v>
      </c>
      <c r="F477" s="17">
        <v>17164916</v>
      </c>
      <c r="G477" s="17"/>
      <c r="H477" s="17"/>
      <c r="I477" s="63"/>
    </row>
    <row r="478" spans="1:9" x14ac:dyDescent="0.3">
      <c r="A478" s="15" t="s">
        <v>949</v>
      </c>
      <c r="B478" s="14" t="s">
        <v>950</v>
      </c>
      <c r="C478" s="17">
        <v>9308371</v>
      </c>
      <c r="D478" s="17">
        <v>8272458</v>
      </c>
      <c r="E478" s="17">
        <v>9485906</v>
      </c>
      <c r="F478" s="17">
        <v>8877323</v>
      </c>
      <c r="G478" s="17"/>
      <c r="H478" s="17"/>
      <c r="I478" s="63"/>
    </row>
    <row r="479" spans="1:9" x14ac:dyDescent="0.3">
      <c r="A479" s="15" t="s">
        <v>951</v>
      </c>
      <c r="B479" s="14" t="s">
        <v>952</v>
      </c>
      <c r="C479" s="17">
        <v>18955381</v>
      </c>
      <c r="D479" s="17">
        <v>15107619</v>
      </c>
      <c r="E479" s="17">
        <v>20329320</v>
      </c>
      <c r="F479" s="17">
        <v>17721217</v>
      </c>
      <c r="G479" s="17"/>
      <c r="H479" s="17"/>
      <c r="I479" s="63"/>
    </row>
    <row r="480" spans="1:9" x14ac:dyDescent="0.3">
      <c r="A480" s="15" t="s">
        <v>953</v>
      </c>
      <c r="B480" s="14" t="s">
        <v>954</v>
      </c>
      <c r="C480" s="17">
        <v>144542444</v>
      </c>
      <c r="D480" s="17">
        <v>115307441</v>
      </c>
      <c r="E480" s="17">
        <v>147203486</v>
      </c>
      <c r="F480" s="17">
        <v>131208469</v>
      </c>
      <c r="G480" s="17"/>
      <c r="H480" s="17"/>
      <c r="I480" s="63"/>
    </row>
    <row r="481" spans="1:9" x14ac:dyDescent="0.3">
      <c r="A481" s="15" t="s">
        <v>955</v>
      </c>
      <c r="B481" s="14" t="s">
        <v>956</v>
      </c>
      <c r="C481" s="17">
        <v>2547970</v>
      </c>
      <c r="D481" s="17">
        <v>2547970</v>
      </c>
      <c r="E481" s="17">
        <v>2628838</v>
      </c>
      <c r="F481" s="17">
        <v>2628838</v>
      </c>
      <c r="G481" s="17"/>
      <c r="H481" s="17"/>
      <c r="I481" s="63"/>
    </row>
    <row r="482" spans="1:9" x14ac:dyDescent="0.3">
      <c r="A482" s="15" t="s">
        <v>957</v>
      </c>
      <c r="B482" s="14" t="s">
        <v>958</v>
      </c>
      <c r="C482" s="17">
        <v>2556429</v>
      </c>
      <c r="D482" s="17">
        <v>2556429</v>
      </c>
      <c r="E482" s="17">
        <v>2633121</v>
      </c>
      <c r="F482" s="17">
        <v>2633121</v>
      </c>
      <c r="G482" s="17"/>
      <c r="H482" s="17"/>
      <c r="I482" s="63"/>
    </row>
    <row r="483" spans="1:9" x14ac:dyDescent="0.3">
      <c r="A483" s="15" t="s">
        <v>959</v>
      </c>
      <c r="B483" s="14" t="s">
        <v>960</v>
      </c>
      <c r="C483" s="17">
        <v>8019377</v>
      </c>
      <c r="D483" s="17">
        <v>8019377</v>
      </c>
      <c r="E483" s="17">
        <v>8259958</v>
      </c>
      <c r="F483" s="17">
        <v>8259958</v>
      </c>
      <c r="G483" s="17"/>
      <c r="H483" s="17"/>
      <c r="I483" s="63"/>
    </row>
    <row r="484" spans="1:9" x14ac:dyDescent="0.3">
      <c r="A484" s="15" t="s">
        <v>961</v>
      </c>
      <c r="B484" s="14" t="s">
        <v>962</v>
      </c>
      <c r="C484" s="17">
        <v>15332168</v>
      </c>
      <c r="D484" s="17">
        <v>15332168</v>
      </c>
      <c r="E484" s="17">
        <v>15792133</v>
      </c>
      <c r="F484" s="17">
        <v>15792133</v>
      </c>
      <c r="G484" s="17"/>
      <c r="H484" s="17"/>
      <c r="I484" s="63"/>
    </row>
    <row r="485" spans="1:9" x14ac:dyDescent="0.3">
      <c r="A485" s="15" t="s">
        <v>963</v>
      </c>
      <c r="B485" s="14" t="s">
        <v>964</v>
      </c>
      <c r="C485" s="17">
        <v>7869908</v>
      </c>
      <c r="D485" s="17">
        <v>7726451</v>
      </c>
      <c r="E485" s="17">
        <v>8031492</v>
      </c>
      <c r="F485" s="17">
        <v>7959485</v>
      </c>
      <c r="G485" s="17"/>
      <c r="H485" s="17"/>
      <c r="I485" s="63"/>
    </row>
    <row r="486" spans="1:9" x14ac:dyDescent="0.3">
      <c r="A486" s="15" t="s">
        <v>965</v>
      </c>
      <c r="B486" s="14" t="s">
        <v>966</v>
      </c>
      <c r="C486" s="17">
        <v>3807232</v>
      </c>
      <c r="D486" s="17">
        <v>3807232</v>
      </c>
      <c r="E486" s="17">
        <v>3921448</v>
      </c>
      <c r="F486" s="17">
        <v>3921448</v>
      </c>
      <c r="G486" s="17"/>
      <c r="H486" s="17"/>
      <c r="I486" s="63"/>
    </row>
    <row r="487" spans="1:9" x14ac:dyDescent="0.3">
      <c r="A487" s="15" t="s">
        <v>967</v>
      </c>
      <c r="B487" s="14" t="s">
        <v>968</v>
      </c>
      <c r="C487" s="17">
        <v>8451091</v>
      </c>
      <c r="D487" s="17">
        <v>7894824</v>
      </c>
      <c r="E487" s="17">
        <v>9024353</v>
      </c>
      <c r="F487" s="17">
        <v>8471706</v>
      </c>
      <c r="G487" s="17"/>
      <c r="H487" s="17"/>
      <c r="I487" s="63"/>
    </row>
    <row r="488" spans="1:9" x14ac:dyDescent="0.3">
      <c r="A488" s="15" t="s">
        <v>969</v>
      </c>
      <c r="B488" s="14" t="s">
        <v>970</v>
      </c>
      <c r="C488" s="17">
        <v>10526825</v>
      </c>
      <c r="D488" s="17">
        <v>10526825</v>
      </c>
      <c r="E488" s="17">
        <v>10842629</v>
      </c>
      <c r="F488" s="17">
        <v>10842629</v>
      </c>
      <c r="G488" s="17"/>
      <c r="H488" s="17"/>
      <c r="I488" s="63"/>
    </row>
    <row r="489" spans="1:9" x14ac:dyDescent="0.3">
      <c r="A489" s="15" t="s">
        <v>971</v>
      </c>
      <c r="B489" s="14" t="s">
        <v>972</v>
      </c>
      <c r="C489" s="17">
        <v>8890580</v>
      </c>
      <c r="D489" s="17">
        <v>8890580</v>
      </c>
      <c r="E489" s="17">
        <v>9157297</v>
      </c>
      <c r="F489" s="17">
        <v>9157297</v>
      </c>
      <c r="G489" s="17"/>
      <c r="H489" s="17"/>
      <c r="I489" s="63"/>
    </row>
    <row r="490" spans="1:9" x14ac:dyDescent="0.3">
      <c r="A490" s="15" t="s">
        <v>973</v>
      </c>
      <c r="B490" s="14" t="s">
        <v>974</v>
      </c>
      <c r="C490" s="17">
        <v>3912752</v>
      </c>
      <c r="D490" s="17">
        <v>3912752</v>
      </c>
      <c r="E490" s="17">
        <v>4031915</v>
      </c>
      <c r="F490" s="17">
        <v>4031915</v>
      </c>
      <c r="G490" s="17"/>
      <c r="H490" s="17"/>
      <c r="I490" s="63"/>
    </row>
    <row r="491" spans="1:9" x14ac:dyDescent="0.3">
      <c r="A491" s="15" t="s">
        <v>975</v>
      </c>
      <c r="B491" s="14" t="s">
        <v>976</v>
      </c>
      <c r="C491" s="17">
        <v>12353683</v>
      </c>
      <c r="D491" s="17">
        <v>9897819</v>
      </c>
      <c r="E491" s="17">
        <v>12833313</v>
      </c>
      <c r="F491" s="17">
        <v>11363260</v>
      </c>
      <c r="G491" s="17"/>
      <c r="H491" s="17"/>
      <c r="I491" s="63"/>
    </row>
    <row r="492" spans="1:9" x14ac:dyDescent="0.3">
      <c r="A492" s="15" t="s">
        <v>977</v>
      </c>
      <c r="B492" s="14" t="s">
        <v>978</v>
      </c>
      <c r="C492" s="17">
        <v>20335260</v>
      </c>
      <c r="D492" s="17">
        <v>17486113</v>
      </c>
      <c r="E492" s="17">
        <v>20760930</v>
      </c>
      <c r="F492" s="17">
        <v>19112964</v>
      </c>
      <c r="G492" s="17"/>
      <c r="H492" s="17"/>
      <c r="I492" s="63"/>
    </row>
    <row r="493" spans="1:9" x14ac:dyDescent="0.3">
      <c r="A493" s="15" t="s">
        <v>979</v>
      </c>
      <c r="B493" s="14" t="s">
        <v>980</v>
      </c>
      <c r="C493" s="17">
        <v>14758312</v>
      </c>
      <c r="D493" s="17">
        <v>14758312</v>
      </c>
      <c r="E493" s="17">
        <v>15201061</v>
      </c>
      <c r="F493" s="17">
        <v>15201061</v>
      </c>
      <c r="G493" s="17"/>
      <c r="H493" s="17"/>
      <c r="I493" s="63"/>
    </row>
    <row r="494" spans="1:9" x14ac:dyDescent="0.3">
      <c r="A494" s="15" t="s">
        <v>981</v>
      </c>
      <c r="B494" s="14" t="s">
        <v>982</v>
      </c>
      <c r="C494" s="17">
        <v>6520862</v>
      </c>
      <c r="D494" s="17">
        <v>6520862</v>
      </c>
      <c r="E494" s="17">
        <v>6716487</v>
      </c>
      <c r="F494" s="17">
        <v>6716487</v>
      </c>
      <c r="G494" s="17"/>
      <c r="H494" s="17"/>
      <c r="I494" s="63"/>
    </row>
    <row r="495" spans="1:9" x14ac:dyDescent="0.3">
      <c r="A495" s="15" t="s">
        <v>983</v>
      </c>
      <c r="B495" s="14" t="s">
        <v>984</v>
      </c>
      <c r="C495" s="17">
        <v>18500413</v>
      </c>
      <c r="D495" s="17">
        <v>17011781</v>
      </c>
      <c r="E495" s="17">
        <v>19125627</v>
      </c>
      <c r="F495" s="17">
        <v>18094325</v>
      </c>
      <c r="G495" s="17"/>
      <c r="H495" s="17"/>
      <c r="I495" s="63"/>
    </row>
    <row r="496" spans="1:9" x14ac:dyDescent="0.3">
      <c r="A496" s="15" t="s">
        <v>985</v>
      </c>
      <c r="B496" s="14" t="s">
        <v>986</v>
      </c>
      <c r="C496" s="17">
        <v>3665268</v>
      </c>
      <c r="D496" s="17">
        <v>3665268</v>
      </c>
      <c r="E496" s="17">
        <v>3775226</v>
      </c>
      <c r="F496" s="17">
        <v>3775226</v>
      </c>
      <c r="G496" s="17"/>
      <c r="H496" s="17"/>
      <c r="I496" s="63"/>
    </row>
    <row r="497" spans="1:9" x14ac:dyDescent="0.3">
      <c r="A497" s="15" t="s">
        <v>987</v>
      </c>
      <c r="B497" s="14" t="s">
        <v>988</v>
      </c>
      <c r="C497" s="17">
        <v>10845368</v>
      </c>
      <c r="D497" s="17">
        <v>10845368</v>
      </c>
      <c r="E497" s="17">
        <v>11170729</v>
      </c>
      <c r="F497" s="17">
        <v>11170729</v>
      </c>
      <c r="G497" s="17"/>
      <c r="H497" s="17"/>
      <c r="I497" s="63"/>
    </row>
    <row r="498" spans="1:9" x14ac:dyDescent="0.3">
      <c r="A498" s="15" t="s">
        <v>989</v>
      </c>
      <c r="B498" s="14" t="s">
        <v>990</v>
      </c>
      <c r="C498" s="17">
        <v>32191764</v>
      </c>
      <c r="D498" s="17">
        <v>32191764</v>
      </c>
      <c r="E498" s="17">
        <v>33167939</v>
      </c>
      <c r="F498" s="17">
        <v>33167939</v>
      </c>
      <c r="G498" s="17"/>
      <c r="H498" s="17"/>
      <c r="I498" s="63"/>
    </row>
    <row r="499" spans="1:9" x14ac:dyDescent="0.3">
      <c r="A499" s="15" t="s">
        <v>991</v>
      </c>
      <c r="B499" s="14" t="s">
        <v>992</v>
      </c>
      <c r="C499" s="17">
        <v>14138856</v>
      </c>
      <c r="D499" s="17">
        <v>13097933</v>
      </c>
      <c r="E499" s="17">
        <v>14382099</v>
      </c>
      <c r="F499" s="17">
        <v>13735383</v>
      </c>
      <c r="G499" s="17"/>
      <c r="H499" s="17"/>
      <c r="I499" s="63"/>
    </row>
    <row r="500" spans="1:9" x14ac:dyDescent="0.3">
      <c r="A500" s="15" t="s">
        <v>993</v>
      </c>
      <c r="B500" s="14" t="s">
        <v>994</v>
      </c>
      <c r="C500" s="17">
        <v>19500091</v>
      </c>
      <c r="D500" s="17">
        <v>19500091</v>
      </c>
      <c r="E500" s="17">
        <v>20089942</v>
      </c>
      <c r="F500" s="17">
        <v>20089942</v>
      </c>
      <c r="G500" s="17"/>
      <c r="H500" s="17"/>
      <c r="I500" s="63"/>
    </row>
    <row r="501" spans="1:9" x14ac:dyDescent="0.3">
      <c r="A501" s="15" t="s">
        <v>995</v>
      </c>
      <c r="B501" s="14" t="s">
        <v>996</v>
      </c>
      <c r="C501" s="17">
        <v>4706092</v>
      </c>
      <c r="D501" s="17">
        <v>4706092</v>
      </c>
      <c r="E501" s="17">
        <v>4878941</v>
      </c>
      <c r="F501" s="17">
        <v>4847274</v>
      </c>
      <c r="G501" s="17"/>
      <c r="H501" s="17"/>
      <c r="I501" s="63"/>
    </row>
    <row r="502" spans="1:9" x14ac:dyDescent="0.3">
      <c r="A502" s="15" t="s">
        <v>997</v>
      </c>
      <c r="B502" s="14" t="s">
        <v>998</v>
      </c>
      <c r="C502" s="17">
        <v>4720096</v>
      </c>
      <c r="D502" s="17">
        <v>4720096</v>
      </c>
      <c r="E502" s="17">
        <v>4861698</v>
      </c>
      <c r="F502" s="17">
        <v>4861698</v>
      </c>
      <c r="G502" s="17"/>
      <c r="H502" s="17"/>
      <c r="I502" s="63"/>
    </row>
    <row r="503" spans="1:9" x14ac:dyDescent="0.3">
      <c r="A503" s="15" t="s">
        <v>999</v>
      </c>
      <c r="B503" s="14" t="s">
        <v>1000</v>
      </c>
      <c r="C503" s="17">
        <v>6720113</v>
      </c>
      <c r="D503" s="17">
        <v>6720113</v>
      </c>
      <c r="E503" s="17">
        <v>6921716</v>
      </c>
      <c r="F503" s="17">
        <v>6921716</v>
      </c>
      <c r="G503" s="17"/>
      <c r="H503" s="17"/>
      <c r="I503" s="63"/>
    </row>
    <row r="504" spans="1:9" x14ac:dyDescent="0.3">
      <c r="A504" s="15" t="s">
        <v>1001</v>
      </c>
      <c r="B504" s="14" t="s">
        <v>1002</v>
      </c>
      <c r="C504" s="17">
        <v>3258711</v>
      </c>
      <c r="D504" s="17">
        <v>3258711</v>
      </c>
      <c r="E504" s="17">
        <v>3357601</v>
      </c>
      <c r="F504" s="17">
        <v>3357601</v>
      </c>
      <c r="G504" s="17"/>
      <c r="H504" s="17"/>
      <c r="I504" s="63"/>
    </row>
    <row r="505" spans="1:9" x14ac:dyDescent="0.3">
      <c r="A505" s="15" t="s">
        <v>1003</v>
      </c>
      <c r="B505" s="14" t="s">
        <v>1004</v>
      </c>
      <c r="C505" s="17">
        <v>16942707</v>
      </c>
      <c r="D505" s="17">
        <v>16942707</v>
      </c>
      <c r="E505" s="17">
        <v>17450988</v>
      </c>
      <c r="F505" s="17">
        <v>17450988</v>
      </c>
      <c r="G505" s="17"/>
      <c r="H505" s="17"/>
      <c r="I505" s="63"/>
    </row>
    <row r="506" spans="1:9" x14ac:dyDescent="0.3">
      <c r="A506" s="15" t="s">
        <v>1005</v>
      </c>
      <c r="B506" s="14" t="s">
        <v>1006</v>
      </c>
      <c r="C506" s="17">
        <v>5663269</v>
      </c>
      <c r="D506" s="17">
        <v>5663269</v>
      </c>
      <c r="E506" s="17">
        <v>5836843</v>
      </c>
      <c r="F506" s="17">
        <v>5836843</v>
      </c>
      <c r="G506" s="17"/>
      <c r="H506" s="17"/>
      <c r="I506" s="63"/>
    </row>
    <row r="507" spans="1:9" x14ac:dyDescent="0.3">
      <c r="A507" s="15" t="s">
        <v>1007</v>
      </c>
      <c r="B507" s="14" t="s">
        <v>1008</v>
      </c>
      <c r="C507" s="17">
        <v>27647231</v>
      </c>
      <c r="D507" s="17">
        <v>24786860</v>
      </c>
      <c r="E507" s="17">
        <v>27923119</v>
      </c>
      <c r="F507" s="17">
        <v>26366222</v>
      </c>
      <c r="G507" s="17"/>
      <c r="H507" s="17"/>
      <c r="I507" s="63"/>
    </row>
    <row r="508" spans="1:9" x14ac:dyDescent="0.3">
      <c r="A508" s="15" t="s">
        <v>1009</v>
      </c>
      <c r="B508" s="14" t="s">
        <v>1010</v>
      </c>
      <c r="C508" s="17">
        <v>40083457</v>
      </c>
      <c r="D508" s="17">
        <v>35244377</v>
      </c>
      <c r="E508" s="17">
        <v>40900813</v>
      </c>
      <c r="F508" s="17">
        <v>38068550</v>
      </c>
      <c r="G508" s="17"/>
      <c r="H508" s="17"/>
      <c r="I508" s="63"/>
    </row>
    <row r="509" spans="1:9" x14ac:dyDescent="0.3">
      <c r="A509" s="15" t="s">
        <v>1011</v>
      </c>
      <c r="B509" s="14" t="s">
        <v>1012</v>
      </c>
      <c r="C509" s="17">
        <v>42614662</v>
      </c>
      <c r="D509" s="17">
        <v>40855728</v>
      </c>
      <c r="E509" s="17">
        <v>44309647</v>
      </c>
      <c r="F509" s="17">
        <v>42590915</v>
      </c>
      <c r="G509" s="17"/>
      <c r="H509" s="17"/>
      <c r="I509" s="63"/>
    </row>
    <row r="510" spans="1:9" x14ac:dyDescent="0.3">
      <c r="A510" s="15" t="s">
        <v>1013</v>
      </c>
      <c r="B510" s="14" t="s">
        <v>1014</v>
      </c>
      <c r="C510" s="17">
        <v>71186092</v>
      </c>
      <c r="D510" s="17">
        <v>47441940</v>
      </c>
      <c r="E510" s="17">
        <v>70883251</v>
      </c>
      <c r="F510" s="17">
        <v>59285938</v>
      </c>
      <c r="G510" s="17"/>
      <c r="H510" s="17"/>
      <c r="I510" s="63"/>
    </row>
    <row r="511" spans="1:9" x14ac:dyDescent="0.3">
      <c r="A511" s="15" t="s">
        <v>1015</v>
      </c>
      <c r="B511" s="14" t="s">
        <v>1016</v>
      </c>
      <c r="C511" s="17">
        <v>28071563</v>
      </c>
      <c r="D511" s="17">
        <v>20247499</v>
      </c>
      <c r="E511" s="17">
        <v>28308352</v>
      </c>
      <c r="F511" s="17">
        <v>24295981</v>
      </c>
      <c r="G511" s="17"/>
      <c r="H511" s="17"/>
      <c r="I511" s="63"/>
    </row>
    <row r="512" spans="1:9" x14ac:dyDescent="0.3">
      <c r="A512" s="15" t="s">
        <v>1017</v>
      </c>
      <c r="B512" s="14" t="s">
        <v>1018</v>
      </c>
      <c r="C512" s="17">
        <v>31013099</v>
      </c>
      <c r="D512" s="17">
        <v>22728859</v>
      </c>
      <c r="E512" s="17">
        <v>30945510</v>
      </c>
      <c r="F512" s="17">
        <v>26805025</v>
      </c>
      <c r="G512" s="17"/>
      <c r="H512" s="17"/>
      <c r="I512" s="63"/>
    </row>
    <row r="513" spans="1:9" x14ac:dyDescent="0.3">
      <c r="A513" s="15" t="s">
        <v>1019</v>
      </c>
      <c r="B513" s="14" t="s">
        <v>1020</v>
      </c>
      <c r="C513" s="17">
        <v>54082823</v>
      </c>
      <c r="D513" s="17">
        <v>38240363</v>
      </c>
      <c r="E513" s="17">
        <v>55964222</v>
      </c>
      <c r="F513" s="17">
        <v>47108826</v>
      </c>
      <c r="G513" s="17"/>
      <c r="H513" s="17"/>
      <c r="I513" s="63"/>
    </row>
    <row r="514" spans="1:9" x14ac:dyDescent="0.3">
      <c r="A514" s="15" t="s">
        <v>1021</v>
      </c>
      <c r="B514" s="14" t="s">
        <v>1022</v>
      </c>
      <c r="C514" s="17">
        <v>27872555</v>
      </c>
      <c r="D514" s="17">
        <v>27872555</v>
      </c>
      <c r="E514" s="17">
        <v>28708731</v>
      </c>
      <c r="F514" s="17">
        <v>28708731</v>
      </c>
      <c r="G514" s="17"/>
      <c r="H514" s="17"/>
      <c r="I514" s="63"/>
    </row>
    <row r="515" spans="1:9" x14ac:dyDescent="0.3">
      <c r="A515" s="15" t="s">
        <v>1023</v>
      </c>
      <c r="B515" s="14" t="s">
        <v>1024</v>
      </c>
      <c r="C515" s="17">
        <v>28131842</v>
      </c>
      <c r="D515" s="17">
        <v>24782639</v>
      </c>
      <c r="E515" s="17">
        <v>28815156</v>
      </c>
      <c r="F515" s="17">
        <v>26778516</v>
      </c>
      <c r="G515" s="17"/>
      <c r="H515" s="17"/>
      <c r="I515" s="63"/>
    </row>
    <row r="516" spans="1:9" x14ac:dyDescent="0.3">
      <c r="A516" s="15" t="s">
        <v>1025</v>
      </c>
      <c r="B516" s="14" t="s">
        <v>1026</v>
      </c>
      <c r="C516" s="17">
        <v>90481066</v>
      </c>
      <c r="D516" s="17">
        <v>90481066</v>
      </c>
      <c r="E516" s="17">
        <v>93195497</v>
      </c>
      <c r="F516" s="17">
        <v>93195497</v>
      </c>
      <c r="G516" s="17"/>
      <c r="H516" s="17"/>
      <c r="I516" s="63"/>
    </row>
    <row r="517" spans="1:9" x14ac:dyDescent="0.3">
      <c r="A517" s="15" t="s">
        <v>1027</v>
      </c>
      <c r="B517" s="14" t="s">
        <v>1028</v>
      </c>
      <c r="C517" s="17">
        <v>2945111</v>
      </c>
      <c r="D517" s="17">
        <v>2945111</v>
      </c>
      <c r="E517" s="17">
        <v>3033464</v>
      </c>
      <c r="F517" s="17">
        <v>3033464</v>
      </c>
      <c r="G517" s="17"/>
      <c r="H517" s="17"/>
      <c r="I517" s="63"/>
    </row>
    <row r="518" spans="1:9" x14ac:dyDescent="0.3">
      <c r="A518" s="15" t="s">
        <v>1029</v>
      </c>
      <c r="B518" s="14" t="s">
        <v>1030</v>
      </c>
      <c r="C518" s="17">
        <v>13167292</v>
      </c>
      <c r="D518" s="17">
        <v>13167292</v>
      </c>
      <c r="E518" s="17">
        <v>13562310</v>
      </c>
      <c r="F518" s="17">
        <v>13562310</v>
      </c>
      <c r="G518" s="17"/>
      <c r="H518" s="17"/>
      <c r="I518" s="63"/>
    </row>
    <row r="519" spans="1:9" x14ac:dyDescent="0.3">
      <c r="A519" s="15" t="s">
        <v>1031</v>
      </c>
      <c r="B519" s="14" t="s">
        <v>1032</v>
      </c>
      <c r="C519" s="17">
        <v>15095683</v>
      </c>
      <c r="D519" s="17">
        <v>14372779</v>
      </c>
      <c r="E519" s="17">
        <v>15209036</v>
      </c>
      <c r="F519" s="17">
        <v>14814194</v>
      </c>
      <c r="G519" s="17"/>
      <c r="H519" s="17"/>
      <c r="I519" s="63"/>
    </row>
    <row r="520" spans="1:9" x14ac:dyDescent="0.3">
      <c r="A520" s="15" t="s">
        <v>1033</v>
      </c>
      <c r="B520" s="14" t="s">
        <v>1034</v>
      </c>
      <c r="C520" s="17">
        <v>24628223</v>
      </c>
      <c r="D520" s="17">
        <v>20510075</v>
      </c>
      <c r="E520" s="17">
        <v>26565538</v>
      </c>
      <c r="F520" s="17">
        <v>23537807</v>
      </c>
      <c r="G520" s="17"/>
      <c r="H520" s="17"/>
      <c r="I520" s="63"/>
    </row>
    <row r="521" spans="1:9" x14ac:dyDescent="0.3">
      <c r="A521" s="15" t="s">
        <v>1035</v>
      </c>
      <c r="B521" s="14" t="s">
        <v>1036</v>
      </c>
      <c r="C521" s="17">
        <v>67957940</v>
      </c>
      <c r="D521" s="17">
        <v>67069142</v>
      </c>
      <c r="E521" s="17">
        <v>71491038</v>
      </c>
      <c r="F521" s="17">
        <v>69290243</v>
      </c>
      <c r="G521" s="17"/>
      <c r="H521" s="17"/>
      <c r="I521" s="63"/>
    </row>
    <row r="522" spans="1:9" x14ac:dyDescent="0.3">
      <c r="A522" s="15" t="s">
        <v>1037</v>
      </c>
      <c r="B522" s="14" t="s">
        <v>1038</v>
      </c>
      <c r="C522" s="17">
        <v>84533608</v>
      </c>
      <c r="D522" s="17">
        <v>70492448</v>
      </c>
      <c r="E522" s="17">
        <v>83685046</v>
      </c>
      <c r="F522" s="17">
        <v>77025547</v>
      </c>
      <c r="G522" s="17"/>
      <c r="H522" s="17"/>
      <c r="I522" s="63"/>
    </row>
    <row r="523" spans="1:9" x14ac:dyDescent="0.3">
      <c r="A523" s="15" t="s">
        <v>1039</v>
      </c>
      <c r="B523" s="14" t="s">
        <v>1040</v>
      </c>
      <c r="C523" s="17">
        <v>65919483</v>
      </c>
      <c r="D523" s="17">
        <v>53565506</v>
      </c>
      <c r="E523" s="17">
        <v>69389098</v>
      </c>
      <c r="F523" s="17">
        <v>61507214</v>
      </c>
      <c r="G523" s="17"/>
      <c r="H523" s="17"/>
      <c r="I523" s="63"/>
    </row>
    <row r="524" spans="1:9" x14ac:dyDescent="0.3">
      <c r="A524" s="15" t="s">
        <v>1041</v>
      </c>
      <c r="B524" s="14" t="s">
        <v>1042</v>
      </c>
      <c r="C524" s="17">
        <v>143090929</v>
      </c>
      <c r="D524" s="17">
        <v>103732456</v>
      </c>
      <c r="E524" s="17">
        <v>147428868</v>
      </c>
      <c r="F524" s="17">
        <v>125526301</v>
      </c>
      <c r="G524" s="17"/>
      <c r="H524" s="17"/>
      <c r="I524" s="63"/>
    </row>
    <row r="525" spans="1:9" x14ac:dyDescent="0.3">
      <c r="A525" s="15" t="s">
        <v>1043</v>
      </c>
      <c r="B525" s="14" t="s">
        <v>1044</v>
      </c>
      <c r="C525" s="17">
        <v>12920673</v>
      </c>
      <c r="D525" s="17">
        <v>9252926</v>
      </c>
      <c r="E525" s="17">
        <v>14019132</v>
      </c>
      <c r="F525" s="17">
        <v>11631562</v>
      </c>
      <c r="G525" s="17"/>
      <c r="H525" s="17"/>
      <c r="I525" s="63"/>
    </row>
    <row r="526" spans="1:9" x14ac:dyDescent="0.3">
      <c r="A526" s="15" t="s">
        <v>1045</v>
      </c>
      <c r="B526" s="14" t="s">
        <v>1046</v>
      </c>
      <c r="C526" s="17">
        <v>4255589</v>
      </c>
      <c r="D526" s="17">
        <v>4255589</v>
      </c>
      <c r="E526" s="17">
        <v>4386205</v>
      </c>
      <c r="F526" s="17">
        <v>4386205</v>
      </c>
      <c r="G526" s="17"/>
      <c r="H526" s="17"/>
      <c r="I526" s="63"/>
    </row>
    <row r="527" spans="1:9" x14ac:dyDescent="0.3">
      <c r="A527" s="15" t="s">
        <v>1047</v>
      </c>
      <c r="B527" s="14" t="s">
        <v>1048</v>
      </c>
      <c r="C527" s="17">
        <v>37123736</v>
      </c>
      <c r="D527" s="17">
        <v>37123736</v>
      </c>
      <c r="E527" s="17">
        <v>38257950</v>
      </c>
      <c r="F527" s="17">
        <v>38257950</v>
      </c>
      <c r="G527" s="17"/>
      <c r="H527" s="17"/>
      <c r="I527" s="63"/>
    </row>
    <row r="528" spans="1:9" x14ac:dyDescent="0.3">
      <c r="A528" s="15" t="s">
        <v>1049</v>
      </c>
      <c r="B528" s="14" t="s">
        <v>1050</v>
      </c>
      <c r="C528" s="17">
        <v>2165579</v>
      </c>
      <c r="D528" s="17">
        <v>2165579</v>
      </c>
      <c r="E528" s="17">
        <v>2230546</v>
      </c>
      <c r="F528" s="17">
        <v>2230546</v>
      </c>
      <c r="G528" s="17"/>
      <c r="H528" s="17"/>
      <c r="I528" s="63"/>
    </row>
    <row r="529" spans="1:9" x14ac:dyDescent="0.3">
      <c r="A529" s="15" t="s">
        <v>1051</v>
      </c>
      <c r="B529" s="14" t="s">
        <v>1052</v>
      </c>
      <c r="C529" s="17">
        <v>207743</v>
      </c>
      <c r="D529" s="17">
        <v>207743</v>
      </c>
      <c r="E529" s="17">
        <v>213975</v>
      </c>
      <c r="F529" s="17">
        <v>213975</v>
      </c>
      <c r="G529" s="17"/>
      <c r="H529" s="17"/>
      <c r="I529" s="63"/>
    </row>
    <row r="530" spans="1:9" x14ac:dyDescent="0.3">
      <c r="A530" s="15" t="s">
        <v>1053</v>
      </c>
      <c r="B530" s="14" t="s">
        <v>1054</v>
      </c>
      <c r="C530" s="17">
        <v>815826</v>
      </c>
      <c r="D530" s="17">
        <v>815826</v>
      </c>
      <c r="E530" s="17">
        <v>840300</v>
      </c>
      <c r="F530" s="17">
        <v>840300</v>
      </c>
      <c r="G530" s="17"/>
      <c r="H530" s="17"/>
      <c r="I530" s="63"/>
    </row>
    <row r="531" spans="1:9" x14ac:dyDescent="0.3">
      <c r="A531" s="15" t="s">
        <v>1055</v>
      </c>
      <c r="B531" s="14" t="s">
        <v>1056</v>
      </c>
      <c r="C531" s="17">
        <v>1314565</v>
      </c>
      <c r="D531" s="17">
        <v>1314565</v>
      </c>
      <c r="E531" s="17">
        <v>1354001</v>
      </c>
      <c r="F531" s="17">
        <v>1354001</v>
      </c>
      <c r="G531" s="17"/>
      <c r="H531" s="17"/>
      <c r="I531" s="63"/>
    </row>
    <row r="532" spans="1:9" x14ac:dyDescent="0.3">
      <c r="A532" s="15" t="s">
        <v>1057</v>
      </c>
      <c r="B532" s="14" t="s">
        <v>1058</v>
      </c>
      <c r="C532" s="17">
        <v>513092</v>
      </c>
      <c r="D532" s="17">
        <v>513092</v>
      </c>
      <c r="E532" s="17">
        <v>528484</v>
      </c>
      <c r="F532" s="17">
        <v>528484</v>
      </c>
      <c r="G532" s="17"/>
      <c r="H532" s="17"/>
      <c r="I532" s="63"/>
    </row>
    <row r="533" spans="1:9" x14ac:dyDescent="0.3">
      <c r="A533" s="15" t="s">
        <v>1059</v>
      </c>
      <c r="B533" s="14" t="s">
        <v>1060</v>
      </c>
      <c r="C533" s="17">
        <v>9857519</v>
      </c>
      <c r="D533" s="17">
        <v>8751642</v>
      </c>
      <c r="E533" s="17">
        <v>10334356</v>
      </c>
      <c r="F533" s="17">
        <v>9562964</v>
      </c>
      <c r="G533" s="17"/>
      <c r="H533" s="17"/>
      <c r="I533" s="63"/>
    </row>
    <row r="534" spans="1:9" x14ac:dyDescent="0.3">
      <c r="A534" s="15" t="s">
        <v>1061</v>
      </c>
      <c r="B534" s="14" t="s">
        <v>1062</v>
      </c>
      <c r="C534" s="17">
        <v>1919495</v>
      </c>
      <c r="D534" s="17">
        <v>1919495</v>
      </c>
      <c r="E534" s="17">
        <v>1977079</v>
      </c>
      <c r="F534" s="17">
        <v>1977079</v>
      </c>
      <c r="G534" s="17"/>
      <c r="H534" s="17"/>
      <c r="I534" s="63"/>
    </row>
    <row r="535" spans="1:9" x14ac:dyDescent="0.3">
      <c r="A535" s="15" t="s">
        <v>1063</v>
      </c>
      <c r="B535" s="14" t="s">
        <v>1064</v>
      </c>
      <c r="C535" s="17">
        <v>20032415</v>
      </c>
      <c r="D535" s="17">
        <v>12414790</v>
      </c>
      <c r="E535" s="17">
        <v>20224627</v>
      </c>
      <c r="F535" s="17">
        <v>16352808</v>
      </c>
      <c r="G535" s="17"/>
      <c r="H535" s="17"/>
      <c r="I535" s="63"/>
    </row>
    <row r="536" spans="1:9" x14ac:dyDescent="0.3">
      <c r="A536" s="15" t="s">
        <v>1065</v>
      </c>
      <c r="B536" s="14" t="s">
        <v>1066</v>
      </c>
      <c r="C536" s="17">
        <v>12668542</v>
      </c>
      <c r="D536" s="17">
        <v>9958789</v>
      </c>
      <c r="E536" s="17">
        <v>14731507</v>
      </c>
      <c r="F536" s="17">
        <v>12354098</v>
      </c>
      <c r="G536" s="17"/>
      <c r="H536" s="17"/>
      <c r="I536" s="63"/>
    </row>
    <row r="537" spans="1:9" x14ac:dyDescent="0.3">
      <c r="A537" s="15" t="s">
        <v>1067</v>
      </c>
      <c r="B537" s="14" t="s">
        <v>1068</v>
      </c>
      <c r="C537" s="17">
        <v>25140241</v>
      </c>
      <c r="D537" s="17">
        <v>20936572</v>
      </c>
      <c r="E537" s="17">
        <v>25983355</v>
      </c>
      <c r="F537" s="17">
        <v>23462780</v>
      </c>
      <c r="G537" s="17"/>
      <c r="H537" s="17"/>
      <c r="I537" s="63"/>
    </row>
    <row r="538" spans="1:9" x14ac:dyDescent="0.3">
      <c r="A538" s="15" t="s">
        <v>1069</v>
      </c>
      <c r="B538" s="14" t="s">
        <v>1070</v>
      </c>
      <c r="C538" s="17">
        <v>11661580</v>
      </c>
      <c r="D538" s="17">
        <v>10002373</v>
      </c>
      <c r="E538" s="17">
        <v>12247304</v>
      </c>
      <c r="F538" s="17">
        <v>11128779</v>
      </c>
      <c r="G538" s="17"/>
      <c r="H538" s="17"/>
      <c r="I538" s="63"/>
    </row>
    <row r="539" spans="1:9" x14ac:dyDescent="0.3">
      <c r="A539" s="15" t="s">
        <v>1071</v>
      </c>
      <c r="B539" s="14" t="s">
        <v>1072</v>
      </c>
      <c r="C539" s="17">
        <v>25590067</v>
      </c>
      <c r="D539" s="17">
        <v>23695846</v>
      </c>
      <c r="E539" s="17">
        <v>26642689</v>
      </c>
      <c r="F539" s="17">
        <v>25175327</v>
      </c>
      <c r="G539" s="17"/>
      <c r="H539" s="17"/>
      <c r="I539" s="63"/>
    </row>
    <row r="540" spans="1:9" x14ac:dyDescent="0.3">
      <c r="A540" s="15" t="s">
        <v>1073</v>
      </c>
      <c r="B540" s="14" t="s">
        <v>1074</v>
      </c>
      <c r="C540" s="17">
        <v>45078710</v>
      </c>
      <c r="D540" s="17">
        <v>27876218</v>
      </c>
      <c r="E540" s="17">
        <v>48019790</v>
      </c>
      <c r="F540" s="17">
        <v>37971444</v>
      </c>
      <c r="G540" s="17"/>
      <c r="H540" s="17"/>
      <c r="I540" s="63"/>
    </row>
    <row r="541" spans="1:9" x14ac:dyDescent="0.3">
      <c r="A541" s="15" t="s">
        <v>1075</v>
      </c>
      <c r="B541" s="14" t="s">
        <v>1076</v>
      </c>
      <c r="C541" s="17">
        <v>56537854</v>
      </c>
      <c r="D541" s="17">
        <v>38409112</v>
      </c>
      <c r="E541" s="17">
        <v>60490951</v>
      </c>
      <c r="F541" s="17">
        <v>49335833</v>
      </c>
      <c r="G541" s="17"/>
      <c r="H541" s="17"/>
      <c r="I541" s="63"/>
    </row>
    <row r="542" spans="1:9" x14ac:dyDescent="0.3">
      <c r="A542" s="15" t="s">
        <v>1077</v>
      </c>
      <c r="B542" s="14" t="s">
        <v>1078</v>
      </c>
      <c r="C542" s="17">
        <v>17650595</v>
      </c>
      <c r="D542" s="17">
        <v>15543998</v>
      </c>
      <c r="E542" s="17">
        <v>18907080</v>
      </c>
      <c r="F542" s="17">
        <v>17226547</v>
      </c>
      <c r="G542" s="17"/>
      <c r="H542" s="17"/>
      <c r="I542" s="63"/>
    </row>
    <row r="543" spans="1:9" x14ac:dyDescent="0.3">
      <c r="A543" s="15" t="s">
        <v>1079</v>
      </c>
      <c r="B543" s="14" t="s">
        <v>1080</v>
      </c>
      <c r="C543" s="17">
        <v>27359718</v>
      </c>
      <c r="D543" s="17">
        <v>27359718</v>
      </c>
      <c r="E543" s="17">
        <v>28180509</v>
      </c>
      <c r="F543" s="17">
        <v>28180509</v>
      </c>
      <c r="G543" s="17"/>
      <c r="H543" s="17"/>
      <c r="I543" s="63"/>
    </row>
    <row r="544" spans="1:9" x14ac:dyDescent="0.3">
      <c r="A544" s="15" t="s">
        <v>1081</v>
      </c>
      <c r="B544" s="14" t="s">
        <v>1082</v>
      </c>
      <c r="C544" s="17">
        <v>19010598</v>
      </c>
      <c r="D544" s="17">
        <v>19010598</v>
      </c>
      <c r="E544" s="17">
        <v>19580915</v>
      </c>
      <c r="F544" s="17">
        <v>19580915</v>
      </c>
      <c r="G544" s="17"/>
      <c r="H544" s="17"/>
      <c r="I544" s="63"/>
    </row>
    <row r="545" spans="1:9" x14ac:dyDescent="0.3">
      <c r="A545" s="15" t="s">
        <v>1083</v>
      </c>
      <c r="B545" s="14" t="s">
        <v>1084</v>
      </c>
      <c r="C545" s="17">
        <v>10986584</v>
      </c>
      <c r="D545" s="17">
        <v>10986584</v>
      </c>
      <c r="E545" s="17">
        <v>11316181</v>
      </c>
      <c r="F545" s="17">
        <v>11316181</v>
      </c>
      <c r="G545" s="17"/>
      <c r="H545" s="17"/>
      <c r="I545" s="63"/>
    </row>
    <row r="546" spans="1:9" x14ac:dyDescent="0.3">
      <c r="A546" s="15" t="s">
        <v>1085</v>
      </c>
      <c r="B546" s="14" t="s">
        <v>1086</v>
      </c>
      <c r="C546" s="17">
        <v>10888120</v>
      </c>
      <c r="D546" s="17">
        <v>9750634</v>
      </c>
      <c r="E546" s="17">
        <v>11762884</v>
      </c>
      <c r="F546" s="17">
        <v>10759103</v>
      </c>
      <c r="G546" s="17"/>
      <c r="H546" s="17"/>
      <c r="I546" s="63"/>
    </row>
    <row r="547" spans="1:9" x14ac:dyDescent="0.3">
      <c r="A547" s="15" t="s">
        <v>1087</v>
      </c>
      <c r="B547" s="14" t="s">
        <v>1088</v>
      </c>
      <c r="C547" s="17">
        <v>33283689</v>
      </c>
      <c r="D547" s="17">
        <v>33283689</v>
      </c>
      <c r="E547" s="17">
        <v>34295694</v>
      </c>
      <c r="F547" s="17">
        <v>34295694</v>
      </c>
      <c r="G547" s="17"/>
      <c r="H547" s="17"/>
      <c r="I547" s="63"/>
    </row>
    <row r="548" spans="1:9" x14ac:dyDescent="0.3">
      <c r="A548" s="15" t="s">
        <v>1089</v>
      </c>
      <c r="B548" s="14" t="s">
        <v>1090</v>
      </c>
      <c r="C548" s="17">
        <v>24531024</v>
      </c>
      <c r="D548" s="17">
        <v>24531024</v>
      </c>
      <c r="E548" s="17">
        <v>25266954</v>
      </c>
      <c r="F548" s="17">
        <v>25266954</v>
      </c>
      <c r="G548" s="17"/>
      <c r="H548" s="17"/>
      <c r="I548" s="63"/>
    </row>
    <row r="549" spans="1:9" x14ac:dyDescent="0.3">
      <c r="A549" s="15" t="s">
        <v>1091</v>
      </c>
      <c r="B549" s="14" t="s">
        <v>1092</v>
      </c>
      <c r="C549" s="17">
        <v>347073717</v>
      </c>
      <c r="D549" s="17">
        <v>248012937</v>
      </c>
      <c r="E549" s="17">
        <v>368328563</v>
      </c>
      <c r="F549" s="17">
        <v>309120570</v>
      </c>
      <c r="G549" s="17"/>
      <c r="H549" s="17"/>
      <c r="I549" s="63"/>
    </row>
    <row r="550" spans="1:9" x14ac:dyDescent="0.3">
      <c r="A550" s="15" t="s">
        <v>1093</v>
      </c>
      <c r="B550" s="14" t="s">
        <v>1094</v>
      </c>
      <c r="C550" s="17">
        <v>138170488</v>
      </c>
      <c r="D550" s="17">
        <v>94313775</v>
      </c>
      <c r="E550" s="17">
        <v>142136026</v>
      </c>
      <c r="F550" s="17">
        <v>118164460</v>
      </c>
      <c r="G550" s="17"/>
      <c r="H550" s="17"/>
      <c r="I550" s="63"/>
    </row>
    <row r="551" spans="1:9" x14ac:dyDescent="0.3">
      <c r="A551" s="15" t="s">
        <v>1095</v>
      </c>
      <c r="B551" s="14" t="s">
        <v>1096</v>
      </c>
      <c r="C551" s="17">
        <v>208969</v>
      </c>
      <c r="D551" s="17">
        <v>208969</v>
      </c>
      <c r="E551" s="17">
        <v>215238</v>
      </c>
      <c r="F551" s="17">
        <v>215238</v>
      </c>
      <c r="G551" s="17"/>
      <c r="H551" s="17"/>
      <c r="I551" s="63"/>
    </row>
    <row r="552" spans="1:9" x14ac:dyDescent="0.3">
      <c r="A552" s="15" t="s">
        <v>1097</v>
      </c>
      <c r="B552" s="14" t="s">
        <v>1098</v>
      </c>
      <c r="C552" s="17">
        <v>8158108</v>
      </c>
      <c r="D552" s="17">
        <v>6928483</v>
      </c>
      <c r="E552" s="17">
        <v>9411192</v>
      </c>
      <c r="F552" s="17">
        <v>8176355</v>
      </c>
      <c r="G552" s="17"/>
      <c r="H552" s="17"/>
      <c r="I552" s="63"/>
    </row>
    <row r="553" spans="1:9" x14ac:dyDescent="0.3">
      <c r="A553" s="15" t="s">
        <v>1099</v>
      </c>
      <c r="B553" s="14" t="s">
        <v>1100</v>
      </c>
      <c r="C553" s="17">
        <v>49243123</v>
      </c>
      <c r="D553" s="17">
        <v>29545873</v>
      </c>
      <c r="E553" s="17">
        <v>48256396</v>
      </c>
      <c r="F553" s="17">
        <v>39112837</v>
      </c>
      <c r="G553" s="17"/>
      <c r="H553" s="17"/>
      <c r="I553" s="63"/>
    </row>
    <row r="554" spans="1:9" x14ac:dyDescent="0.3">
      <c r="A554" s="15" t="s">
        <v>1101</v>
      </c>
      <c r="B554" s="14" t="s">
        <v>1102</v>
      </c>
      <c r="C554" s="17">
        <v>409273</v>
      </c>
      <c r="D554" s="17">
        <v>409273</v>
      </c>
      <c r="E554" s="17">
        <v>421551</v>
      </c>
      <c r="F554" s="17">
        <v>421551</v>
      </c>
      <c r="G554" s="17"/>
      <c r="H554" s="17"/>
      <c r="I554" s="63"/>
    </row>
    <row r="555" spans="1:9" x14ac:dyDescent="0.3">
      <c r="A555" s="15" t="s">
        <v>1103</v>
      </c>
      <c r="B555" s="14" t="s">
        <v>1104</v>
      </c>
      <c r="C555" s="17">
        <v>30362501</v>
      </c>
      <c r="D555" s="17">
        <v>27432134</v>
      </c>
      <c r="E555" s="17">
        <v>30785265</v>
      </c>
      <c r="F555" s="17">
        <v>29126740</v>
      </c>
      <c r="G555" s="17"/>
      <c r="H555" s="17"/>
      <c r="I555" s="63"/>
    </row>
    <row r="556" spans="1:9" x14ac:dyDescent="0.3">
      <c r="A556" s="15" t="s">
        <v>1105</v>
      </c>
      <c r="B556" s="14" t="s">
        <v>1106</v>
      </c>
      <c r="C556" s="17">
        <v>11281800</v>
      </c>
      <c r="D556" s="17">
        <v>11281800</v>
      </c>
      <c r="E556" s="17">
        <v>11624931</v>
      </c>
      <c r="F556" s="17">
        <v>11624931</v>
      </c>
      <c r="G556" s="17"/>
      <c r="H556" s="17"/>
      <c r="I556" s="63"/>
    </row>
    <row r="557" spans="1:9" x14ac:dyDescent="0.3">
      <c r="A557" s="15" t="s">
        <v>1107</v>
      </c>
      <c r="B557" s="14" t="s">
        <v>1108</v>
      </c>
      <c r="C557" s="17">
        <v>324308</v>
      </c>
      <c r="D557" s="17">
        <v>324308</v>
      </c>
      <c r="E557" s="17">
        <v>334037</v>
      </c>
      <c r="F557" s="17">
        <v>334037</v>
      </c>
      <c r="G557" s="17"/>
      <c r="H557" s="17"/>
      <c r="I557" s="63"/>
    </row>
    <row r="558" spans="1:9" x14ac:dyDescent="0.3">
      <c r="A558" s="15" t="s">
        <v>1109</v>
      </c>
      <c r="B558" s="14" t="s">
        <v>1110</v>
      </c>
      <c r="C558" s="17">
        <v>1599276</v>
      </c>
      <c r="D558" s="17">
        <v>1599276</v>
      </c>
      <c r="E558" s="17">
        <v>1647254</v>
      </c>
      <c r="F558" s="17">
        <v>1647254</v>
      </c>
      <c r="G558" s="17"/>
      <c r="H558" s="17"/>
      <c r="I558" s="63"/>
    </row>
    <row r="559" spans="1:9" x14ac:dyDescent="0.3">
      <c r="A559" s="15" t="s">
        <v>1111</v>
      </c>
      <c r="B559" s="14" t="s">
        <v>1112</v>
      </c>
      <c r="C559" s="17">
        <v>218903</v>
      </c>
      <c r="D559" s="17">
        <v>218903</v>
      </c>
      <c r="E559" s="17">
        <v>225470</v>
      </c>
      <c r="F559" s="17">
        <v>225470</v>
      </c>
      <c r="G559" s="17"/>
      <c r="H559" s="17"/>
      <c r="I559" s="63"/>
    </row>
    <row r="560" spans="1:9" x14ac:dyDescent="0.3">
      <c r="A560" s="15" t="s">
        <v>1113</v>
      </c>
      <c r="B560" s="14" t="s">
        <v>1114</v>
      </c>
      <c r="C560" s="17">
        <v>10097447</v>
      </c>
      <c r="D560" s="17">
        <v>6058468</v>
      </c>
      <c r="E560" s="17">
        <v>10498695</v>
      </c>
      <c r="F560" s="17">
        <v>8310367</v>
      </c>
      <c r="G560" s="17"/>
      <c r="H560" s="17"/>
      <c r="I560" s="63"/>
    </row>
    <row r="561" spans="1:9" x14ac:dyDescent="0.3">
      <c r="A561" s="15" t="s">
        <v>1115</v>
      </c>
      <c r="B561" s="14" t="s">
        <v>1116</v>
      </c>
      <c r="C561" s="17">
        <v>1668565</v>
      </c>
      <c r="D561" s="17">
        <v>1668565</v>
      </c>
      <c r="E561" s="17">
        <v>1718621</v>
      </c>
      <c r="F561" s="17">
        <v>1718621</v>
      </c>
      <c r="G561" s="17"/>
      <c r="H561" s="17"/>
      <c r="I561" s="63"/>
    </row>
    <row r="562" spans="1:9" x14ac:dyDescent="0.3">
      <c r="A562" s="15" t="s">
        <v>1117</v>
      </c>
      <c r="B562" s="14" t="s">
        <v>1118</v>
      </c>
      <c r="C562" s="17">
        <v>520764</v>
      </c>
      <c r="D562" s="17">
        <v>520764</v>
      </c>
      <c r="E562" s="17">
        <v>536386</v>
      </c>
      <c r="F562" s="17">
        <v>536386</v>
      </c>
      <c r="G562" s="17"/>
      <c r="H562" s="17"/>
      <c r="I562" s="63"/>
    </row>
    <row r="563" spans="1:9" x14ac:dyDescent="0.3">
      <c r="A563" s="15" t="s">
        <v>1119</v>
      </c>
      <c r="B563" s="14" t="s">
        <v>1120</v>
      </c>
      <c r="C563" s="17">
        <v>21636295</v>
      </c>
      <c r="D563" s="17">
        <v>19105620</v>
      </c>
      <c r="E563" s="17">
        <v>20978867</v>
      </c>
      <c r="F563" s="17">
        <v>20043464</v>
      </c>
      <c r="G563" s="17"/>
      <c r="H563" s="17"/>
      <c r="I563" s="63"/>
    </row>
    <row r="564" spans="1:9" x14ac:dyDescent="0.3">
      <c r="A564" s="15" t="s">
        <v>1121</v>
      </c>
      <c r="B564" s="14" t="s">
        <v>1122</v>
      </c>
      <c r="C564" s="17">
        <v>506847</v>
      </c>
      <c r="D564" s="17">
        <v>506847</v>
      </c>
      <c r="E564" s="17">
        <v>522052</v>
      </c>
      <c r="F564" s="17">
        <v>522052</v>
      </c>
      <c r="G564" s="17"/>
      <c r="H564" s="17"/>
      <c r="I564" s="63"/>
    </row>
    <row r="565" spans="1:9" x14ac:dyDescent="0.3">
      <c r="A565" s="15" t="s">
        <v>1123</v>
      </c>
      <c r="B565" s="14" t="s">
        <v>1124</v>
      </c>
      <c r="C565" s="17">
        <v>1056690</v>
      </c>
      <c r="D565" s="17">
        <v>885041</v>
      </c>
      <c r="E565" s="17">
        <v>1126662</v>
      </c>
      <c r="F565" s="17">
        <v>1006356</v>
      </c>
      <c r="G565" s="17"/>
      <c r="H565" s="17"/>
      <c r="I565" s="63"/>
    </row>
    <row r="566" spans="1:9" x14ac:dyDescent="0.3">
      <c r="A566" s="15" t="s">
        <v>1125</v>
      </c>
      <c r="B566" s="14" t="s">
        <v>1126</v>
      </c>
      <c r="C566" s="17">
        <v>258429</v>
      </c>
      <c r="D566" s="17">
        <v>258429</v>
      </c>
      <c r="E566" s="17">
        <v>266181</v>
      </c>
      <c r="F566" s="17">
        <v>266181</v>
      </c>
      <c r="G566" s="17"/>
      <c r="H566" s="17"/>
      <c r="I566" s="63"/>
    </row>
    <row r="567" spans="1:9" x14ac:dyDescent="0.3">
      <c r="A567" s="15" t="s">
        <v>1127</v>
      </c>
      <c r="B567" s="14" t="s">
        <v>1128</v>
      </c>
      <c r="C567" s="17">
        <v>169785</v>
      </c>
      <c r="D567" s="17">
        <v>169785</v>
      </c>
      <c r="E567" s="17">
        <v>174878</v>
      </c>
      <c r="F567" s="17">
        <v>174878</v>
      </c>
      <c r="G567" s="17"/>
      <c r="H567" s="17"/>
      <c r="I567" s="63"/>
    </row>
    <row r="568" spans="1:9" x14ac:dyDescent="0.3">
      <c r="A568" s="15" t="s">
        <v>1129</v>
      </c>
      <c r="B568" s="14" t="s">
        <v>1130</v>
      </c>
      <c r="C568" s="17">
        <v>1306459</v>
      </c>
      <c r="D568" s="17">
        <v>1306459</v>
      </c>
      <c r="E568" s="17">
        <v>1345652</v>
      </c>
      <c r="F568" s="17">
        <v>1345652</v>
      </c>
      <c r="G568" s="17"/>
      <c r="H568" s="17"/>
      <c r="I568" s="63"/>
    </row>
    <row r="569" spans="1:9" x14ac:dyDescent="0.3">
      <c r="A569" s="15" t="s">
        <v>1131</v>
      </c>
      <c r="B569" s="14" t="s">
        <v>1132</v>
      </c>
      <c r="C569" s="17">
        <v>2053850</v>
      </c>
      <c r="D569" s="17">
        <v>1433148</v>
      </c>
      <c r="E569" s="17">
        <v>2197665</v>
      </c>
      <c r="F569" s="17">
        <v>1820708</v>
      </c>
      <c r="G569" s="17"/>
      <c r="H569" s="17"/>
      <c r="I569" s="63"/>
    </row>
    <row r="570" spans="1:9" x14ac:dyDescent="0.3">
      <c r="A570" s="15" t="s">
        <v>1133</v>
      </c>
      <c r="B570" s="14" t="s">
        <v>1134</v>
      </c>
      <c r="C570" s="17">
        <v>1816924</v>
      </c>
      <c r="D570" s="17">
        <v>1816924</v>
      </c>
      <c r="E570" s="17">
        <v>1871431</v>
      </c>
      <c r="F570" s="17">
        <v>1871431</v>
      </c>
      <c r="G570" s="17"/>
      <c r="H570" s="17"/>
      <c r="I570" s="63"/>
    </row>
    <row r="571" spans="1:9" x14ac:dyDescent="0.3">
      <c r="A571" s="15" t="s">
        <v>1135</v>
      </c>
      <c r="B571" s="14" t="s">
        <v>1136</v>
      </c>
      <c r="C571" s="17">
        <v>22765826</v>
      </c>
      <c r="D571" s="17">
        <v>16720140</v>
      </c>
      <c r="E571" s="17">
        <v>23756529</v>
      </c>
      <c r="F571" s="17">
        <v>20251895</v>
      </c>
      <c r="G571" s="17"/>
      <c r="H571" s="17"/>
      <c r="I571" s="63"/>
    </row>
    <row r="572" spans="1:9" x14ac:dyDescent="0.3">
      <c r="A572" s="15" t="s">
        <v>1137</v>
      </c>
      <c r="B572" s="14" t="s">
        <v>1138</v>
      </c>
      <c r="C572" s="17">
        <v>3698924</v>
      </c>
      <c r="D572" s="17">
        <v>3698924</v>
      </c>
      <c r="E572" s="17">
        <v>3812067</v>
      </c>
      <c r="F572" s="17">
        <v>3812067</v>
      </c>
      <c r="G572" s="17"/>
      <c r="H572" s="17"/>
      <c r="I572" s="63"/>
    </row>
    <row r="573" spans="1:9" x14ac:dyDescent="0.3">
      <c r="A573" s="15" t="s">
        <v>1139</v>
      </c>
      <c r="B573" s="14" t="s">
        <v>1140</v>
      </c>
      <c r="C573" s="17">
        <v>28651739</v>
      </c>
      <c r="D573" s="17">
        <v>20764484</v>
      </c>
      <c r="E573" s="17">
        <v>29380523</v>
      </c>
      <c r="F573" s="17">
        <v>25010436</v>
      </c>
      <c r="G573" s="17"/>
      <c r="H573" s="17"/>
      <c r="I573" s="63"/>
    </row>
    <row r="574" spans="1:9" x14ac:dyDescent="0.3">
      <c r="A574" s="15" t="s">
        <v>1141</v>
      </c>
      <c r="B574" s="14" t="s">
        <v>1142</v>
      </c>
      <c r="C574" s="17">
        <v>8112320</v>
      </c>
      <c r="D574" s="17">
        <v>7082324</v>
      </c>
      <c r="E574" s="17">
        <v>8128818</v>
      </c>
      <c r="F574" s="17">
        <v>7580370</v>
      </c>
      <c r="G574" s="17"/>
      <c r="H574" s="17"/>
      <c r="I574" s="63"/>
    </row>
    <row r="575" spans="1:9" x14ac:dyDescent="0.3">
      <c r="A575" s="15" t="s">
        <v>1143</v>
      </c>
      <c r="B575" s="14" t="s">
        <v>1144</v>
      </c>
      <c r="C575" s="17">
        <v>2007384</v>
      </c>
      <c r="D575" s="17">
        <v>2007384</v>
      </c>
      <c r="E575" s="17">
        <v>2068240</v>
      </c>
      <c r="F575" s="17">
        <v>2068240</v>
      </c>
      <c r="G575" s="17"/>
      <c r="H575" s="17"/>
      <c r="I575" s="63"/>
    </row>
    <row r="576" spans="1:9" x14ac:dyDescent="0.3">
      <c r="A576" s="15" t="s">
        <v>1145</v>
      </c>
      <c r="B576" s="14" t="s">
        <v>1146</v>
      </c>
      <c r="C576" s="17">
        <v>5609524</v>
      </c>
      <c r="D576" s="17">
        <v>5609524</v>
      </c>
      <c r="E576" s="17">
        <v>5777810</v>
      </c>
      <c r="F576" s="17">
        <v>5777810</v>
      </c>
      <c r="G576" s="17"/>
      <c r="H576" s="17"/>
      <c r="I576" s="63"/>
    </row>
    <row r="577" spans="1:9" x14ac:dyDescent="0.3">
      <c r="A577" s="15" t="s">
        <v>1147</v>
      </c>
      <c r="B577" s="14" t="s">
        <v>1148</v>
      </c>
      <c r="C577" s="17">
        <v>37022348</v>
      </c>
      <c r="D577" s="17">
        <v>29378918</v>
      </c>
      <c r="E577" s="17">
        <v>37039404</v>
      </c>
      <c r="F577" s="17">
        <v>33165764</v>
      </c>
      <c r="G577" s="17"/>
      <c r="H577" s="17"/>
      <c r="I577" s="63"/>
    </row>
    <row r="578" spans="1:9" x14ac:dyDescent="0.3">
      <c r="A578" s="15" t="s">
        <v>1149</v>
      </c>
      <c r="B578" s="14" t="s">
        <v>1150</v>
      </c>
      <c r="C578" s="17">
        <v>10745996</v>
      </c>
      <c r="D578" s="17">
        <v>10745996</v>
      </c>
      <c r="E578" s="17">
        <v>11068375</v>
      </c>
      <c r="F578" s="17">
        <v>11068375</v>
      </c>
      <c r="G578" s="17"/>
      <c r="H578" s="17"/>
      <c r="I578" s="63"/>
    </row>
    <row r="579" spans="1:9" x14ac:dyDescent="0.3">
      <c r="A579" s="15" t="s">
        <v>1151</v>
      </c>
      <c r="B579" s="14" t="s">
        <v>1152</v>
      </c>
      <c r="C579" s="17">
        <v>17725999</v>
      </c>
      <c r="D579" s="17">
        <v>15716530</v>
      </c>
      <c r="E579" s="17">
        <v>18384223</v>
      </c>
      <c r="F579" s="17">
        <v>17056943</v>
      </c>
      <c r="G579" s="17"/>
      <c r="H579" s="17"/>
      <c r="I579" s="63"/>
    </row>
    <row r="580" spans="1:9" x14ac:dyDescent="0.3">
      <c r="A580" s="15" t="s">
        <v>1153</v>
      </c>
      <c r="B580" s="14" t="s">
        <v>1154</v>
      </c>
      <c r="C580" s="17">
        <v>9350542</v>
      </c>
      <c r="D580" s="17">
        <v>8346622</v>
      </c>
      <c r="E580" s="17">
        <v>9622601</v>
      </c>
      <c r="F580" s="17">
        <v>8978807</v>
      </c>
      <c r="G580" s="17"/>
      <c r="H580" s="17"/>
      <c r="I580" s="63"/>
    </row>
    <row r="581" spans="1:9" x14ac:dyDescent="0.3">
      <c r="A581" s="15" t="s">
        <v>1155</v>
      </c>
      <c r="B581" s="14" t="s">
        <v>1156</v>
      </c>
      <c r="C581" s="17">
        <v>12531535</v>
      </c>
      <c r="D581" s="17">
        <v>12082639</v>
      </c>
      <c r="E581" s="17">
        <v>13066126</v>
      </c>
      <c r="F581" s="17">
        <v>12574383</v>
      </c>
      <c r="G581" s="17"/>
      <c r="H581" s="17"/>
      <c r="I581" s="63"/>
    </row>
    <row r="582" spans="1:9" x14ac:dyDescent="0.3">
      <c r="A582" s="15" t="s">
        <v>1157</v>
      </c>
      <c r="B582" s="14" t="s">
        <v>1158</v>
      </c>
      <c r="C582" s="17">
        <v>17338020</v>
      </c>
      <c r="D582" s="17">
        <v>15041046</v>
      </c>
      <c r="E582" s="17">
        <v>18292799</v>
      </c>
      <c r="F582" s="17">
        <v>16670321</v>
      </c>
      <c r="G582" s="17"/>
      <c r="H582" s="17"/>
      <c r="I582" s="63"/>
    </row>
    <row r="583" spans="1:9" x14ac:dyDescent="0.3">
      <c r="A583" s="15" t="s">
        <v>1159</v>
      </c>
      <c r="B583" s="14" t="s">
        <v>1160</v>
      </c>
      <c r="C583" s="17">
        <v>10422293</v>
      </c>
      <c r="D583" s="17">
        <v>10118826</v>
      </c>
      <c r="E583" s="17">
        <v>10422390</v>
      </c>
      <c r="F583" s="17">
        <v>10422390</v>
      </c>
      <c r="G583" s="17"/>
      <c r="H583" s="17"/>
      <c r="I583" s="63"/>
    </row>
    <row r="584" spans="1:9" x14ac:dyDescent="0.3">
      <c r="A584" s="15" t="s">
        <v>1161</v>
      </c>
      <c r="B584" s="14" t="s">
        <v>1162</v>
      </c>
      <c r="C584" s="17">
        <v>12379574</v>
      </c>
      <c r="D584" s="17">
        <v>10970715</v>
      </c>
      <c r="E584" s="17">
        <v>12755289</v>
      </c>
      <c r="F584" s="17">
        <v>11863415</v>
      </c>
      <c r="G584" s="17"/>
      <c r="H584" s="17"/>
      <c r="I584" s="63"/>
    </row>
    <row r="585" spans="1:9" x14ac:dyDescent="0.3">
      <c r="A585" s="15" t="s">
        <v>1163</v>
      </c>
      <c r="B585" s="14" t="s">
        <v>1164</v>
      </c>
      <c r="C585" s="17">
        <v>13741068</v>
      </c>
      <c r="D585" s="17">
        <v>13741068</v>
      </c>
      <c r="E585" s="17">
        <v>14153300</v>
      </c>
      <c r="F585" s="17">
        <v>14153300</v>
      </c>
      <c r="G585" s="17"/>
      <c r="H585" s="17"/>
      <c r="I585" s="63"/>
    </row>
    <row r="586" spans="1:9" x14ac:dyDescent="0.3">
      <c r="A586" s="15" t="s">
        <v>1165</v>
      </c>
      <c r="B586" s="14" t="s">
        <v>1166</v>
      </c>
      <c r="C586" s="17">
        <v>9084949</v>
      </c>
      <c r="D586" s="17">
        <v>9084949</v>
      </c>
      <c r="E586" s="17">
        <v>9357497</v>
      </c>
      <c r="F586" s="17">
        <v>9357497</v>
      </c>
      <c r="G586" s="17"/>
      <c r="H586" s="17"/>
      <c r="I586" s="63"/>
    </row>
    <row r="587" spans="1:9" x14ac:dyDescent="0.3">
      <c r="A587" s="15" t="s">
        <v>1167</v>
      </c>
      <c r="B587" s="14" t="s">
        <v>1168</v>
      </c>
      <c r="C587" s="17">
        <v>19859283</v>
      </c>
      <c r="D587" s="17">
        <v>19373449</v>
      </c>
      <c r="E587" s="17">
        <v>19966231</v>
      </c>
      <c r="F587" s="17">
        <v>19966231</v>
      </c>
      <c r="G587" s="17"/>
      <c r="H587" s="17"/>
      <c r="I587" s="63"/>
    </row>
    <row r="588" spans="1:9" x14ac:dyDescent="0.3">
      <c r="A588" s="15" t="s">
        <v>1169</v>
      </c>
      <c r="B588" s="14" t="s">
        <v>1170</v>
      </c>
      <c r="C588" s="17">
        <v>5517938</v>
      </c>
      <c r="D588" s="17">
        <v>5000535</v>
      </c>
      <c r="E588" s="17">
        <v>6280709</v>
      </c>
      <c r="F588" s="17">
        <v>5642260</v>
      </c>
      <c r="G588" s="17"/>
      <c r="H588" s="17"/>
      <c r="I588" s="63"/>
    </row>
    <row r="589" spans="1:9" x14ac:dyDescent="0.3">
      <c r="A589" s="15" t="s">
        <v>1171</v>
      </c>
      <c r="B589" s="14" t="s">
        <v>1172</v>
      </c>
      <c r="C589" s="17">
        <v>10471991</v>
      </c>
      <c r="D589" s="17">
        <v>8737448</v>
      </c>
      <c r="E589" s="17">
        <v>10191285</v>
      </c>
      <c r="F589" s="17">
        <v>9447159</v>
      </c>
      <c r="G589" s="17"/>
      <c r="H589" s="17"/>
      <c r="I589" s="63"/>
    </row>
    <row r="590" spans="1:9" x14ac:dyDescent="0.3">
      <c r="A590" s="15" t="s">
        <v>1173</v>
      </c>
      <c r="B590" s="14" t="s">
        <v>1174</v>
      </c>
      <c r="C590" s="17">
        <v>9009204</v>
      </c>
      <c r="D590" s="17">
        <v>9009204</v>
      </c>
      <c r="E590" s="17">
        <v>9279480</v>
      </c>
      <c r="F590" s="17">
        <v>9279480</v>
      </c>
      <c r="G590" s="17"/>
      <c r="H590" s="17"/>
      <c r="I590" s="63"/>
    </row>
    <row r="591" spans="1:9" x14ac:dyDescent="0.3">
      <c r="A591" s="15" t="s">
        <v>1175</v>
      </c>
      <c r="B591" s="14" t="s">
        <v>1176</v>
      </c>
      <c r="C591" s="17">
        <v>62684951</v>
      </c>
      <c r="D591" s="17">
        <v>51122253</v>
      </c>
      <c r="E591" s="17">
        <v>64915051</v>
      </c>
      <c r="F591" s="17">
        <v>58034535</v>
      </c>
      <c r="G591" s="17"/>
      <c r="H591" s="17"/>
      <c r="I591" s="63"/>
    </row>
    <row r="592" spans="1:9" x14ac:dyDescent="0.3">
      <c r="A592" s="15" t="s">
        <v>1177</v>
      </c>
      <c r="B592" s="14" t="s">
        <v>1178</v>
      </c>
      <c r="C592" s="17">
        <v>11362241</v>
      </c>
      <c r="D592" s="17">
        <v>9572106</v>
      </c>
      <c r="E592" s="17">
        <v>11839630</v>
      </c>
      <c r="F592" s="17">
        <v>10698265</v>
      </c>
      <c r="G592" s="17"/>
      <c r="H592" s="17"/>
      <c r="I592" s="63"/>
    </row>
    <row r="593" spans="1:9" x14ac:dyDescent="0.3">
      <c r="A593" s="15" t="s">
        <v>1179</v>
      </c>
      <c r="B593" s="14" t="s">
        <v>1180</v>
      </c>
      <c r="C593" s="17">
        <v>16608232</v>
      </c>
      <c r="D593" s="17">
        <v>16608232</v>
      </c>
      <c r="E593" s="17">
        <v>17106478</v>
      </c>
      <c r="F593" s="17">
        <v>17106478</v>
      </c>
      <c r="G593" s="17"/>
      <c r="H593" s="17"/>
      <c r="I593" s="63"/>
    </row>
    <row r="594" spans="1:9" x14ac:dyDescent="0.3">
      <c r="A594" s="15" t="s">
        <v>1181</v>
      </c>
      <c r="B594" s="14" t="s">
        <v>1182</v>
      </c>
      <c r="C594" s="17">
        <v>14810294</v>
      </c>
      <c r="D594" s="17">
        <v>9587846</v>
      </c>
      <c r="E594" s="17">
        <v>16103083</v>
      </c>
      <c r="F594" s="17">
        <v>12852507</v>
      </c>
      <c r="G594" s="17"/>
      <c r="H594" s="17"/>
      <c r="I594" s="63"/>
    </row>
    <row r="595" spans="1:9" x14ac:dyDescent="0.3">
      <c r="A595" s="15" t="s">
        <v>1183</v>
      </c>
      <c r="B595" s="14" t="s">
        <v>1184</v>
      </c>
      <c r="C595" s="17">
        <v>12013126</v>
      </c>
      <c r="D595" s="17">
        <v>9914167</v>
      </c>
      <c r="E595" s="17">
        <v>11499100</v>
      </c>
      <c r="F595" s="17">
        <v>10712624</v>
      </c>
      <c r="G595" s="17"/>
      <c r="H595" s="17"/>
      <c r="I595" s="63"/>
    </row>
    <row r="596" spans="1:9" x14ac:dyDescent="0.3">
      <c r="A596" s="15" t="s">
        <v>1185</v>
      </c>
      <c r="B596" s="14" t="s">
        <v>1186</v>
      </c>
      <c r="C596" s="17">
        <v>7366280</v>
      </c>
      <c r="D596" s="17">
        <v>7366280</v>
      </c>
      <c r="E596" s="17">
        <v>7590116</v>
      </c>
      <c r="F596" s="17">
        <v>7590116</v>
      </c>
      <c r="G596" s="17"/>
      <c r="H596" s="17"/>
      <c r="I596" s="63"/>
    </row>
    <row r="597" spans="1:9" x14ac:dyDescent="0.3">
      <c r="A597" s="15" t="s">
        <v>1187</v>
      </c>
      <c r="B597" s="14" t="s">
        <v>1188</v>
      </c>
      <c r="C597" s="17">
        <v>17529952</v>
      </c>
      <c r="D597" s="17">
        <v>16002807</v>
      </c>
      <c r="E597" s="17">
        <v>16949494</v>
      </c>
      <c r="F597" s="17">
        <v>16488470</v>
      </c>
      <c r="G597" s="17"/>
      <c r="H597" s="17"/>
      <c r="I597" s="63"/>
    </row>
    <row r="598" spans="1:9" x14ac:dyDescent="0.3">
      <c r="A598" s="15" t="s">
        <v>1189</v>
      </c>
      <c r="B598" s="14" t="s">
        <v>1190</v>
      </c>
      <c r="C598" s="17">
        <v>22629854</v>
      </c>
      <c r="D598" s="17">
        <v>21325710</v>
      </c>
      <c r="E598" s="17">
        <v>23564869</v>
      </c>
      <c r="F598" s="17">
        <v>22448134</v>
      </c>
      <c r="G598" s="17"/>
      <c r="H598" s="17"/>
      <c r="I598" s="63"/>
    </row>
    <row r="599" spans="1:9" x14ac:dyDescent="0.3">
      <c r="A599" s="15" t="s">
        <v>1191</v>
      </c>
      <c r="B599" s="14" t="s">
        <v>1192</v>
      </c>
      <c r="C599" s="17">
        <v>19988735</v>
      </c>
      <c r="D599" s="17">
        <v>17061668</v>
      </c>
      <c r="E599" s="17">
        <v>20510909</v>
      </c>
      <c r="F599" s="17">
        <v>18787810</v>
      </c>
      <c r="G599" s="17"/>
      <c r="H599" s="17"/>
      <c r="I599" s="63"/>
    </row>
    <row r="600" spans="1:9" x14ac:dyDescent="0.3">
      <c r="A600" s="15" t="s">
        <v>1193</v>
      </c>
      <c r="B600" s="14" t="s">
        <v>1194</v>
      </c>
      <c r="C600" s="17">
        <v>501649</v>
      </c>
      <c r="D600" s="17">
        <v>501649</v>
      </c>
      <c r="E600" s="17">
        <v>516698</v>
      </c>
      <c r="F600" s="17">
        <v>516698</v>
      </c>
      <c r="G600" s="17"/>
      <c r="H600" s="17"/>
      <c r="I600" s="63"/>
    </row>
    <row r="601" spans="1:9" x14ac:dyDescent="0.3">
      <c r="A601" s="15" t="s">
        <v>1195</v>
      </c>
      <c r="B601" s="14" t="s">
        <v>1196</v>
      </c>
      <c r="C601" s="17">
        <v>2753401</v>
      </c>
      <c r="D601" s="17">
        <v>2753401</v>
      </c>
      <c r="E601" s="17">
        <v>2836003</v>
      </c>
      <c r="F601" s="17">
        <v>2836003</v>
      </c>
      <c r="G601" s="17"/>
      <c r="H601" s="17"/>
      <c r="I601" s="63"/>
    </row>
    <row r="602" spans="1:9" x14ac:dyDescent="0.3">
      <c r="A602" s="15" t="s">
        <v>1197</v>
      </c>
      <c r="B602" s="14" t="s">
        <v>1198</v>
      </c>
      <c r="C602" s="17">
        <v>15505715</v>
      </c>
      <c r="D602" s="17">
        <v>14374598</v>
      </c>
      <c r="E602" s="17">
        <v>16994886</v>
      </c>
      <c r="F602" s="17">
        <v>15686957</v>
      </c>
      <c r="G602" s="17"/>
      <c r="H602" s="17"/>
      <c r="I602" s="63"/>
    </row>
    <row r="603" spans="1:9" x14ac:dyDescent="0.3">
      <c r="A603" s="15" t="s">
        <v>1199</v>
      </c>
      <c r="B603" s="14" t="s">
        <v>1200</v>
      </c>
      <c r="C603" s="17">
        <v>2666154</v>
      </c>
      <c r="D603" s="17">
        <v>2666154</v>
      </c>
      <c r="E603" s="17">
        <v>2745887</v>
      </c>
      <c r="F603" s="17">
        <v>2745887</v>
      </c>
      <c r="G603" s="17"/>
      <c r="H603" s="17"/>
      <c r="I603" s="63"/>
    </row>
    <row r="604" spans="1:9" x14ac:dyDescent="0.3">
      <c r="A604" s="15" t="s">
        <v>1201</v>
      </c>
      <c r="B604" s="14" t="s">
        <v>1202</v>
      </c>
      <c r="C604" s="17">
        <v>1603846</v>
      </c>
      <c r="D604" s="17">
        <v>1603846</v>
      </c>
      <c r="E604" s="17">
        <v>1651961</v>
      </c>
      <c r="F604" s="17">
        <v>1651961</v>
      </c>
      <c r="G604" s="17"/>
      <c r="H604" s="17"/>
      <c r="I604" s="63"/>
    </row>
    <row r="605" spans="1:9" x14ac:dyDescent="0.3">
      <c r="A605" s="15" t="s">
        <v>1203</v>
      </c>
      <c r="B605" s="14" t="s">
        <v>1204</v>
      </c>
      <c r="C605" s="17">
        <v>6560786</v>
      </c>
      <c r="D605" s="17">
        <v>6560786</v>
      </c>
      <c r="E605" s="17">
        <v>6758548</v>
      </c>
      <c r="F605" s="17">
        <v>6758548</v>
      </c>
      <c r="G605" s="17"/>
      <c r="H605" s="17"/>
      <c r="I605" s="63"/>
    </row>
    <row r="606" spans="1:9" x14ac:dyDescent="0.3">
      <c r="A606" s="15" t="s">
        <v>1205</v>
      </c>
      <c r="B606" s="14" t="s">
        <v>1206</v>
      </c>
      <c r="C606" s="17">
        <v>18775273</v>
      </c>
      <c r="D606" s="17">
        <v>16239372</v>
      </c>
      <c r="E606" s="17">
        <v>20261194</v>
      </c>
      <c r="F606" s="17">
        <v>18258366</v>
      </c>
      <c r="G606" s="17"/>
      <c r="H606" s="17"/>
      <c r="I606" s="63"/>
    </row>
    <row r="607" spans="1:9" x14ac:dyDescent="0.3">
      <c r="A607" s="15" t="s">
        <v>1207</v>
      </c>
      <c r="B607" s="14" t="s">
        <v>1208</v>
      </c>
      <c r="C607" s="17">
        <v>1363638</v>
      </c>
      <c r="D607" s="17">
        <v>1301020</v>
      </c>
      <c r="E607" s="17">
        <v>1719530</v>
      </c>
      <c r="F607" s="17">
        <v>1510679</v>
      </c>
      <c r="G607" s="17"/>
      <c r="H607" s="17"/>
      <c r="I607" s="63"/>
    </row>
    <row r="608" spans="1:9" x14ac:dyDescent="0.3">
      <c r="A608" s="15" t="s">
        <v>1209</v>
      </c>
      <c r="B608" s="14" t="s">
        <v>1210</v>
      </c>
      <c r="C608" s="17">
        <v>9330353</v>
      </c>
      <c r="D608" s="17">
        <v>9330353</v>
      </c>
      <c r="E608" s="17">
        <v>9610263</v>
      </c>
      <c r="F608" s="17">
        <v>9610263</v>
      </c>
      <c r="G608" s="17"/>
      <c r="H608" s="17"/>
      <c r="I608" s="63"/>
    </row>
    <row r="609" spans="1:9" x14ac:dyDescent="0.3">
      <c r="A609" s="15" t="s">
        <v>1211</v>
      </c>
      <c r="B609" s="14" t="s">
        <v>1212</v>
      </c>
      <c r="C609" s="17">
        <v>5833731</v>
      </c>
      <c r="D609" s="17">
        <v>5833731</v>
      </c>
      <c r="E609" s="17">
        <v>6008742</v>
      </c>
      <c r="F609" s="17">
        <v>6008742</v>
      </c>
      <c r="G609" s="17"/>
      <c r="H609" s="17"/>
      <c r="I609" s="63"/>
    </row>
    <row r="610" spans="1:9" x14ac:dyDescent="0.3">
      <c r="A610" s="15" t="s">
        <v>1213</v>
      </c>
      <c r="B610" s="14" t="s">
        <v>1214</v>
      </c>
      <c r="C610" s="17">
        <v>4373958</v>
      </c>
      <c r="D610" s="17">
        <v>4373958</v>
      </c>
      <c r="E610" s="17">
        <v>4505176</v>
      </c>
      <c r="F610" s="17">
        <v>4505176</v>
      </c>
      <c r="G610" s="17"/>
      <c r="H610" s="17"/>
      <c r="I610" s="63"/>
    </row>
    <row r="611" spans="1:9" x14ac:dyDescent="0.3">
      <c r="A611" s="15" t="s">
        <v>1215</v>
      </c>
      <c r="B611" s="14" t="s">
        <v>1216</v>
      </c>
      <c r="C611" s="17">
        <v>5272782</v>
      </c>
      <c r="D611" s="17">
        <v>5272782</v>
      </c>
      <c r="E611" s="17">
        <v>5430767</v>
      </c>
      <c r="F611" s="17">
        <v>5430767</v>
      </c>
      <c r="G611" s="17"/>
      <c r="H611" s="17"/>
      <c r="I611" s="63"/>
    </row>
    <row r="612" spans="1:9" x14ac:dyDescent="0.3">
      <c r="A612" s="15" t="s">
        <v>1217</v>
      </c>
      <c r="B612" s="14" t="s">
        <v>1218</v>
      </c>
      <c r="C612" s="17">
        <v>14941841</v>
      </c>
      <c r="D612" s="17">
        <v>13418500</v>
      </c>
      <c r="E612" s="17">
        <v>15127483</v>
      </c>
      <c r="F612" s="17">
        <v>14202009</v>
      </c>
      <c r="G612" s="17"/>
      <c r="H612" s="17"/>
      <c r="I612" s="63"/>
    </row>
    <row r="613" spans="1:9" x14ac:dyDescent="0.3">
      <c r="A613" s="15" t="s">
        <v>1219</v>
      </c>
      <c r="B613" s="14" t="s">
        <v>1220</v>
      </c>
      <c r="C613" s="17">
        <v>7578231</v>
      </c>
      <c r="D613" s="17">
        <v>7578231</v>
      </c>
      <c r="E613" s="17">
        <v>7805577</v>
      </c>
      <c r="F613" s="17">
        <v>7805577</v>
      </c>
      <c r="G613" s="17"/>
      <c r="H613" s="17"/>
      <c r="I613" s="63"/>
    </row>
    <row r="614" spans="1:9" x14ac:dyDescent="0.3">
      <c r="A614" s="15" t="s">
        <v>1221</v>
      </c>
      <c r="B614" s="14" t="s">
        <v>1222</v>
      </c>
      <c r="C614" s="17">
        <v>5109400</v>
      </c>
      <c r="D614" s="17">
        <v>5109400</v>
      </c>
      <c r="E614" s="17">
        <v>5262682</v>
      </c>
      <c r="F614" s="17">
        <v>5262682</v>
      </c>
      <c r="G614" s="17"/>
      <c r="H614" s="17"/>
      <c r="I614" s="63"/>
    </row>
    <row r="615" spans="1:9" x14ac:dyDescent="0.3">
      <c r="A615" s="15" t="s">
        <v>1223</v>
      </c>
      <c r="B615" s="14" t="s">
        <v>1224</v>
      </c>
      <c r="C615" s="17">
        <v>27218663</v>
      </c>
      <c r="D615" s="17">
        <v>21977075</v>
      </c>
      <c r="E615" s="17">
        <v>28090704</v>
      </c>
      <c r="F615" s="17">
        <v>24993013</v>
      </c>
      <c r="G615" s="17"/>
      <c r="H615" s="17"/>
      <c r="I615" s="63"/>
    </row>
    <row r="616" spans="1:9" x14ac:dyDescent="0.3">
      <c r="A616" s="15" t="s">
        <v>1225</v>
      </c>
      <c r="B616" s="14" t="s">
        <v>1226</v>
      </c>
      <c r="C616" s="17">
        <v>298319</v>
      </c>
      <c r="D616" s="17">
        <v>298319</v>
      </c>
      <c r="E616" s="17">
        <v>307268</v>
      </c>
      <c r="F616" s="17">
        <v>307268</v>
      </c>
      <c r="G616" s="17"/>
      <c r="H616" s="17"/>
      <c r="I616" s="63"/>
    </row>
    <row r="617" spans="1:9" x14ac:dyDescent="0.3">
      <c r="A617" s="15" t="s">
        <v>1227</v>
      </c>
      <c r="B617" s="14" t="s">
        <v>1228</v>
      </c>
      <c r="C617" s="17">
        <v>5766357</v>
      </c>
      <c r="D617" s="17">
        <v>5730509</v>
      </c>
      <c r="E617" s="17">
        <v>5902424</v>
      </c>
      <c r="F617" s="17">
        <v>5902424</v>
      </c>
      <c r="G617" s="17"/>
      <c r="H617" s="17"/>
      <c r="I617" s="63"/>
    </row>
    <row r="618" spans="1:9" x14ac:dyDescent="0.3">
      <c r="A618" s="15" t="s">
        <v>1229</v>
      </c>
      <c r="B618" s="14" t="s">
        <v>1230</v>
      </c>
      <c r="C618" s="17">
        <v>8370455</v>
      </c>
      <c r="D618" s="17">
        <v>8370455</v>
      </c>
      <c r="E618" s="17">
        <v>8621568</v>
      </c>
      <c r="F618" s="17">
        <v>8621568</v>
      </c>
      <c r="G618" s="17"/>
      <c r="H618" s="17"/>
      <c r="I618" s="63"/>
    </row>
    <row r="619" spans="1:9" x14ac:dyDescent="0.3">
      <c r="A619" s="15" t="s">
        <v>1231</v>
      </c>
      <c r="B619" s="14" t="s">
        <v>1232</v>
      </c>
      <c r="C619" s="17">
        <v>8135949</v>
      </c>
      <c r="D619" s="17">
        <v>8135949</v>
      </c>
      <c r="E619" s="17">
        <v>8381419</v>
      </c>
      <c r="F619" s="17">
        <v>8381419</v>
      </c>
      <c r="G619" s="17"/>
      <c r="H619" s="17"/>
      <c r="I619" s="63"/>
    </row>
    <row r="620" spans="1:9" x14ac:dyDescent="0.3">
      <c r="A620" s="15" t="s">
        <v>1233</v>
      </c>
      <c r="B620" s="14" t="s">
        <v>1234</v>
      </c>
      <c r="C620" s="17">
        <v>27571305</v>
      </c>
      <c r="D620" s="17">
        <v>23101220</v>
      </c>
      <c r="E620" s="17">
        <v>27136296</v>
      </c>
      <c r="F620" s="17">
        <v>25081266</v>
      </c>
      <c r="G620" s="17"/>
      <c r="H620" s="17"/>
      <c r="I620" s="63"/>
    </row>
    <row r="621" spans="1:9" x14ac:dyDescent="0.3">
      <c r="A621" s="15" t="s">
        <v>1235</v>
      </c>
      <c r="B621" s="14" t="s">
        <v>1236</v>
      </c>
      <c r="C621" s="17">
        <v>11865524</v>
      </c>
      <c r="D621" s="17">
        <v>10806868</v>
      </c>
      <c r="E621" s="17">
        <v>12684909</v>
      </c>
      <c r="F621" s="17">
        <v>11759328</v>
      </c>
      <c r="G621" s="17"/>
      <c r="H621" s="17"/>
      <c r="I621" s="63"/>
    </row>
    <row r="622" spans="1:9" x14ac:dyDescent="0.3">
      <c r="A622" s="15" t="s">
        <v>1237</v>
      </c>
      <c r="B622" s="14" t="s">
        <v>1238</v>
      </c>
      <c r="C622" s="17">
        <v>12917827</v>
      </c>
      <c r="D622" s="17">
        <v>11328066</v>
      </c>
      <c r="E622" s="17">
        <v>13125496</v>
      </c>
      <c r="F622" s="17">
        <v>12193510</v>
      </c>
      <c r="G622" s="17"/>
      <c r="H622" s="17"/>
      <c r="I622" s="63"/>
    </row>
    <row r="623" spans="1:9" x14ac:dyDescent="0.3">
      <c r="A623" s="15" t="s">
        <v>1239</v>
      </c>
      <c r="B623" s="14" t="s">
        <v>1240</v>
      </c>
      <c r="C623" s="17">
        <v>8717712</v>
      </c>
      <c r="D623" s="17">
        <v>8717712</v>
      </c>
      <c r="E623" s="17">
        <v>8979243</v>
      </c>
      <c r="F623" s="17">
        <v>8979243</v>
      </c>
      <c r="G623" s="17"/>
      <c r="H623" s="17"/>
      <c r="I623" s="63"/>
    </row>
    <row r="624" spans="1:9" x14ac:dyDescent="0.3">
      <c r="A624" s="15" t="s">
        <v>1241</v>
      </c>
      <c r="B624" s="14" t="s">
        <v>1242</v>
      </c>
      <c r="C624" s="17">
        <v>13273418</v>
      </c>
      <c r="D624" s="17">
        <v>11552914</v>
      </c>
      <c r="E624" s="17">
        <v>12964769</v>
      </c>
      <c r="F624" s="17">
        <v>12249204</v>
      </c>
      <c r="G624" s="17"/>
      <c r="H624" s="17"/>
      <c r="I624" s="63"/>
    </row>
    <row r="625" spans="1:9" x14ac:dyDescent="0.3">
      <c r="A625" s="15" t="s">
        <v>1243</v>
      </c>
      <c r="B625" s="14" t="s">
        <v>1244</v>
      </c>
      <c r="C625" s="17">
        <v>16122138</v>
      </c>
      <c r="D625" s="17">
        <v>13505546</v>
      </c>
      <c r="E625" s="17">
        <v>16817719</v>
      </c>
      <c r="F625" s="17">
        <v>15145136</v>
      </c>
      <c r="G625" s="17"/>
      <c r="H625" s="17"/>
      <c r="I625" s="63"/>
    </row>
    <row r="626" spans="1:9" x14ac:dyDescent="0.3">
      <c r="A626" s="15" t="s">
        <v>1245</v>
      </c>
      <c r="B626" s="14" t="s">
        <v>1246</v>
      </c>
      <c r="C626" s="17">
        <v>6981338</v>
      </c>
      <c r="D626" s="17">
        <v>6096860</v>
      </c>
      <c r="E626" s="17">
        <v>7076707</v>
      </c>
      <c r="F626" s="17">
        <v>6575878</v>
      </c>
      <c r="G626" s="17"/>
      <c r="H626" s="17"/>
      <c r="I626" s="63"/>
    </row>
    <row r="627" spans="1:9" x14ac:dyDescent="0.3">
      <c r="A627" s="15" t="s">
        <v>1247</v>
      </c>
      <c r="B627" s="14" t="s">
        <v>1248</v>
      </c>
      <c r="C627" s="17">
        <v>12524194</v>
      </c>
      <c r="D627" s="17">
        <v>12524194</v>
      </c>
      <c r="E627" s="17">
        <v>12965956</v>
      </c>
      <c r="F627" s="17">
        <v>12900319</v>
      </c>
      <c r="G627" s="17"/>
      <c r="H627" s="17"/>
      <c r="I627" s="63"/>
    </row>
    <row r="628" spans="1:9" x14ac:dyDescent="0.3">
      <c r="A628" s="15" t="s">
        <v>1249</v>
      </c>
      <c r="B628" s="14" t="s">
        <v>1250</v>
      </c>
      <c r="C628" s="17">
        <v>8458756</v>
      </c>
      <c r="D628" s="17">
        <v>8206302</v>
      </c>
      <c r="E628" s="17">
        <v>8947377</v>
      </c>
      <c r="F628" s="17">
        <v>8577751</v>
      </c>
      <c r="G628" s="17"/>
      <c r="H628" s="17"/>
      <c r="I628" s="63"/>
    </row>
    <row r="629" spans="1:9" x14ac:dyDescent="0.3">
      <c r="A629" s="15" t="s">
        <v>1251</v>
      </c>
      <c r="B629" s="14" t="s">
        <v>1252</v>
      </c>
      <c r="C629" s="17">
        <v>13794856</v>
      </c>
      <c r="D629" s="17">
        <v>13284577</v>
      </c>
      <c r="E629" s="17">
        <v>13683114</v>
      </c>
      <c r="F629" s="17">
        <v>13683114</v>
      </c>
      <c r="G629" s="17"/>
      <c r="H629" s="17"/>
      <c r="I629" s="63"/>
    </row>
    <row r="630" spans="1:9" x14ac:dyDescent="0.3">
      <c r="A630" s="15" t="s">
        <v>1253</v>
      </c>
      <c r="B630" s="14" t="s">
        <v>1254</v>
      </c>
      <c r="C630" s="17">
        <v>11871490</v>
      </c>
      <c r="D630" s="17">
        <v>10998934</v>
      </c>
      <c r="E630" s="17">
        <v>11731199</v>
      </c>
      <c r="F630" s="17">
        <v>11361477</v>
      </c>
      <c r="G630" s="17"/>
      <c r="H630" s="17"/>
      <c r="I630" s="63"/>
    </row>
    <row r="631" spans="1:9" x14ac:dyDescent="0.3">
      <c r="A631" s="15" t="s">
        <v>1255</v>
      </c>
      <c r="B631" s="14" t="s">
        <v>1256</v>
      </c>
      <c r="C631" s="17">
        <v>4253528</v>
      </c>
      <c r="D631" s="17">
        <v>4253528</v>
      </c>
      <c r="E631" s="17">
        <v>5445637</v>
      </c>
      <c r="F631" s="17">
        <v>4850392</v>
      </c>
      <c r="G631" s="17"/>
      <c r="H631" s="17"/>
      <c r="I631" s="63"/>
    </row>
    <row r="632" spans="1:9" x14ac:dyDescent="0.3">
      <c r="A632" s="15" t="s">
        <v>1257</v>
      </c>
      <c r="B632" s="14" t="s">
        <v>1258</v>
      </c>
      <c r="C632" s="17">
        <v>4915622</v>
      </c>
      <c r="D632" s="17">
        <v>4915622</v>
      </c>
      <c r="E632" s="17">
        <v>5063090</v>
      </c>
      <c r="F632" s="17">
        <v>5063090</v>
      </c>
      <c r="G632" s="17"/>
      <c r="H632" s="17"/>
      <c r="I632" s="63"/>
    </row>
    <row r="633" spans="1:9" x14ac:dyDescent="0.3">
      <c r="A633" s="15" t="s">
        <v>1259</v>
      </c>
      <c r="B633" s="14" t="s">
        <v>1260</v>
      </c>
      <c r="C633" s="17">
        <v>3821844</v>
      </c>
      <c r="D633" s="17">
        <v>2658734</v>
      </c>
      <c r="E633" s="17">
        <v>4192908</v>
      </c>
      <c r="F633" s="17">
        <v>3431904</v>
      </c>
      <c r="G633" s="17"/>
      <c r="H633" s="17"/>
      <c r="I633" s="63"/>
    </row>
    <row r="634" spans="1:9" x14ac:dyDescent="0.3">
      <c r="A634" s="15" t="s">
        <v>1261</v>
      </c>
      <c r="B634" s="14" t="s">
        <v>1262</v>
      </c>
      <c r="C634" s="17">
        <v>6913829</v>
      </c>
      <c r="D634" s="17">
        <v>4905680</v>
      </c>
      <c r="E634" s="17">
        <v>7183582</v>
      </c>
      <c r="F634" s="17">
        <v>6035432</v>
      </c>
      <c r="G634" s="17"/>
      <c r="H634" s="17"/>
      <c r="I634" s="63"/>
    </row>
    <row r="635" spans="1:9" x14ac:dyDescent="0.3">
      <c r="A635" s="15" t="s">
        <v>1263</v>
      </c>
      <c r="B635" s="14" t="s">
        <v>1264</v>
      </c>
      <c r="C635" s="17">
        <v>9071802</v>
      </c>
      <c r="D635" s="17">
        <v>5443081</v>
      </c>
      <c r="E635" s="17">
        <v>9399241</v>
      </c>
      <c r="F635" s="17">
        <v>7436063</v>
      </c>
      <c r="G635" s="17"/>
      <c r="H635" s="17"/>
      <c r="I635" s="63"/>
    </row>
    <row r="636" spans="1:9" x14ac:dyDescent="0.3">
      <c r="A636" s="15" t="s">
        <v>1265</v>
      </c>
      <c r="B636" s="14" t="s">
        <v>1266</v>
      </c>
      <c r="C636" s="17">
        <v>2923166</v>
      </c>
      <c r="D636" s="17">
        <v>1753899</v>
      </c>
      <c r="E636" s="17">
        <v>3113879</v>
      </c>
      <c r="F636" s="17">
        <v>2446245</v>
      </c>
      <c r="G636" s="17"/>
      <c r="H636" s="17"/>
      <c r="I636" s="63"/>
    </row>
    <row r="637" spans="1:9" x14ac:dyDescent="0.3">
      <c r="A637" s="15" t="s">
        <v>1267</v>
      </c>
      <c r="B637" s="14" t="s">
        <v>1268</v>
      </c>
      <c r="C637" s="17">
        <v>1171940</v>
      </c>
      <c r="D637" s="17">
        <v>1171940</v>
      </c>
      <c r="E637" s="17">
        <v>1207098</v>
      </c>
      <c r="F637" s="17">
        <v>1207098</v>
      </c>
      <c r="G637" s="17"/>
      <c r="H637" s="17"/>
      <c r="I637" s="63"/>
    </row>
    <row r="638" spans="1:9" x14ac:dyDescent="0.3">
      <c r="A638" s="15" t="s">
        <v>1269</v>
      </c>
      <c r="B638" s="14" t="s">
        <v>1270</v>
      </c>
      <c r="C638" s="17">
        <v>11601408</v>
      </c>
      <c r="D638" s="17">
        <v>7937463</v>
      </c>
      <c r="E638" s="17">
        <v>12319621</v>
      </c>
      <c r="F638" s="17">
        <v>10125504</v>
      </c>
      <c r="G638" s="17"/>
      <c r="H638" s="17"/>
      <c r="I638" s="63"/>
    </row>
    <row r="639" spans="1:9" x14ac:dyDescent="0.3">
      <c r="A639" s="15" t="s">
        <v>1271</v>
      </c>
      <c r="B639" s="14" t="s">
        <v>1272</v>
      </c>
      <c r="C639" s="17">
        <v>2853540</v>
      </c>
      <c r="D639" s="17">
        <v>2108926</v>
      </c>
      <c r="E639" s="17">
        <v>3472896</v>
      </c>
      <c r="F639" s="17">
        <v>2786213</v>
      </c>
      <c r="G639" s="17"/>
      <c r="H639" s="17"/>
      <c r="I639" s="63"/>
    </row>
    <row r="640" spans="1:9" x14ac:dyDescent="0.3">
      <c r="A640" s="15" t="s">
        <v>1273</v>
      </c>
      <c r="B640" s="14" t="s">
        <v>1274</v>
      </c>
      <c r="C640" s="17">
        <v>4779301</v>
      </c>
      <c r="D640" s="17">
        <v>3166566</v>
      </c>
      <c r="E640" s="17">
        <v>4973683</v>
      </c>
      <c r="F640" s="17">
        <v>4070110</v>
      </c>
      <c r="G640" s="17"/>
      <c r="H640" s="17"/>
      <c r="I640" s="63"/>
    </row>
    <row r="641" spans="1:9" x14ac:dyDescent="0.3">
      <c r="A641" s="15" t="s">
        <v>1275</v>
      </c>
      <c r="B641" s="14" t="s">
        <v>1276</v>
      </c>
      <c r="C641" s="17">
        <v>4602121</v>
      </c>
      <c r="D641" s="17">
        <v>3561082</v>
      </c>
      <c r="E641" s="17">
        <v>4819481</v>
      </c>
      <c r="F641" s="17">
        <v>4182799</v>
      </c>
      <c r="G641" s="17"/>
      <c r="H641" s="17"/>
      <c r="I641" s="63"/>
    </row>
    <row r="642" spans="1:9" x14ac:dyDescent="0.3">
      <c r="A642" s="15" t="s">
        <v>1277</v>
      </c>
      <c r="B642" s="14" t="s">
        <v>1278</v>
      </c>
      <c r="C642" s="17">
        <v>7100211</v>
      </c>
      <c r="D642" s="17">
        <v>4645013</v>
      </c>
      <c r="E642" s="17">
        <v>8285715</v>
      </c>
      <c r="F642" s="17">
        <v>6465211</v>
      </c>
      <c r="G642" s="17"/>
      <c r="H642" s="17"/>
      <c r="I642" s="63"/>
    </row>
    <row r="643" spans="1:9" x14ac:dyDescent="0.3">
      <c r="A643" s="15" t="s">
        <v>1279</v>
      </c>
      <c r="B643" s="14" t="s">
        <v>1280</v>
      </c>
      <c r="C643" s="17">
        <v>3790610</v>
      </c>
      <c r="D643" s="17">
        <v>2546644</v>
      </c>
      <c r="E643" s="17">
        <v>4515106</v>
      </c>
      <c r="F643" s="17">
        <v>3531965</v>
      </c>
      <c r="G643" s="17"/>
      <c r="H643" s="17"/>
      <c r="I643" s="63"/>
    </row>
    <row r="644" spans="1:9" x14ac:dyDescent="0.3">
      <c r="A644" s="15" t="s">
        <v>1281</v>
      </c>
      <c r="B644" s="14" t="s">
        <v>1282</v>
      </c>
      <c r="C644" s="17">
        <v>3951476</v>
      </c>
      <c r="D644" s="17">
        <v>3951476</v>
      </c>
      <c r="E644" s="17">
        <v>4070020</v>
      </c>
      <c r="F644" s="17">
        <v>4070020</v>
      </c>
      <c r="G644" s="17"/>
      <c r="H644" s="17"/>
      <c r="I644" s="63"/>
    </row>
    <row r="645" spans="1:9" x14ac:dyDescent="0.3">
      <c r="A645" s="15" t="s">
        <v>1283</v>
      </c>
      <c r="B645" s="14" t="s">
        <v>1284</v>
      </c>
      <c r="C645" s="17">
        <v>3982817</v>
      </c>
      <c r="D645" s="17">
        <v>2418911</v>
      </c>
      <c r="E645" s="17">
        <v>4093104</v>
      </c>
      <c r="F645" s="17">
        <v>3240580</v>
      </c>
      <c r="G645" s="17"/>
      <c r="H645" s="17"/>
      <c r="I645" s="63"/>
    </row>
    <row r="646" spans="1:9" x14ac:dyDescent="0.3">
      <c r="A646" s="15" t="s">
        <v>1285</v>
      </c>
      <c r="B646" s="14" t="s">
        <v>1286</v>
      </c>
      <c r="C646" s="17">
        <v>3361966</v>
      </c>
      <c r="D646" s="17">
        <v>3361966</v>
      </c>
      <c r="E646" s="17">
        <v>3462824</v>
      </c>
      <c r="F646" s="17">
        <v>3462824</v>
      </c>
      <c r="G646" s="17"/>
      <c r="H646" s="17"/>
      <c r="I646" s="63"/>
    </row>
    <row r="647" spans="1:9" x14ac:dyDescent="0.3">
      <c r="A647" s="15" t="s">
        <v>1287</v>
      </c>
      <c r="B647" s="14" t="s">
        <v>1288</v>
      </c>
      <c r="C647" s="17">
        <v>4888355</v>
      </c>
      <c r="D647" s="17">
        <v>4888355</v>
      </c>
      <c r="E647" s="17">
        <v>7292741</v>
      </c>
      <c r="F647" s="17">
        <v>6090548</v>
      </c>
      <c r="G647" s="17"/>
      <c r="H647" s="17"/>
      <c r="I647" s="63"/>
    </row>
    <row r="648" spans="1:9" x14ac:dyDescent="0.3">
      <c r="A648" s="15" t="s">
        <v>1289</v>
      </c>
      <c r="B648" s="14" t="s">
        <v>1290</v>
      </c>
      <c r="C648" s="17">
        <v>5603236</v>
      </c>
      <c r="D648" s="17">
        <v>3813204</v>
      </c>
      <c r="E648" s="17">
        <v>6091420</v>
      </c>
      <c r="F648" s="17">
        <v>4950451</v>
      </c>
      <c r="G648" s="17"/>
      <c r="H648" s="17"/>
      <c r="I648" s="63"/>
    </row>
    <row r="649" spans="1:9" x14ac:dyDescent="0.3">
      <c r="A649" s="15" t="s">
        <v>1291</v>
      </c>
      <c r="B649" s="14" t="s">
        <v>1292</v>
      </c>
      <c r="C649" s="17">
        <v>664490</v>
      </c>
      <c r="D649" s="17">
        <v>664490</v>
      </c>
      <c r="E649" s="17">
        <v>684424</v>
      </c>
      <c r="F649" s="17">
        <v>684424</v>
      </c>
      <c r="G649" s="17"/>
      <c r="H649" s="17"/>
      <c r="I649" s="63"/>
    </row>
    <row r="650" spans="1:9" x14ac:dyDescent="0.3">
      <c r="A650" s="15" t="s">
        <v>1293</v>
      </c>
      <c r="B650" s="14" t="s">
        <v>1294</v>
      </c>
      <c r="C650" s="17">
        <v>3980052</v>
      </c>
      <c r="D650" s="17">
        <v>2826350</v>
      </c>
      <c r="E650" s="17">
        <v>4378538</v>
      </c>
      <c r="F650" s="17">
        <v>3608950</v>
      </c>
      <c r="G650" s="17"/>
      <c r="H650" s="17"/>
      <c r="I650" s="63"/>
    </row>
    <row r="651" spans="1:9" x14ac:dyDescent="0.3">
      <c r="A651" s="15" t="s">
        <v>1295</v>
      </c>
      <c r="B651" s="14" t="s">
        <v>1296</v>
      </c>
      <c r="C651" s="17">
        <v>5609665</v>
      </c>
      <c r="D651" s="17">
        <v>3857779</v>
      </c>
      <c r="E651" s="17">
        <v>6258954</v>
      </c>
      <c r="F651" s="17">
        <v>5056206</v>
      </c>
      <c r="G651" s="17"/>
      <c r="H651" s="17"/>
      <c r="I651" s="63"/>
    </row>
    <row r="652" spans="1:9" x14ac:dyDescent="0.3">
      <c r="A652" s="15" t="s">
        <v>1297</v>
      </c>
      <c r="B652" s="14" t="s">
        <v>1298</v>
      </c>
      <c r="C652" s="17">
        <v>79140640</v>
      </c>
      <c r="D652" s="17">
        <v>79140640</v>
      </c>
      <c r="E652" s="17">
        <v>81529562</v>
      </c>
      <c r="F652" s="17">
        <v>81529562</v>
      </c>
      <c r="G652" s="17"/>
      <c r="H652" s="17"/>
      <c r="I652" s="63"/>
    </row>
    <row r="653" spans="1:9" x14ac:dyDescent="0.3">
      <c r="A653" s="15" t="s">
        <v>1299</v>
      </c>
      <c r="B653" s="14" t="s">
        <v>1300</v>
      </c>
      <c r="C653" s="17">
        <v>3991010</v>
      </c>
      <c r="D653" s="17">
        <v>3991010</v>
      </c>
      <c r="E653" s="17">
        <v>4110740</v>
      </c>
      <c r="F653" s="17">
        <v>4110740</v>
      </c>
      <c r="G653" s="17"/>
      <c r="H653" s="17"/>
      <c r="I653" s="63"/>
    </row>
    <row r="654" spans="1:9" x14ac:dyDescent="0.3">
      <c r="A654" s="15" t="s">
        <v>1301</v>
      </c>
      <c r="B654" s="14" t="s">
        <v>1302</v>
      </c>
      <c r="C654" s="17">
        <v>52462250</v>
      </c>
      <c r="D654" s="17">
        <v>35473512</v>
      </c>
      <c r="E654" s="17">
        <v>52266569</v>
      </c>
      <c r="F654" s="17">
        <v>43905436</v>
      </c>
      <c r="G654" s="17"/>
      <c r="H654" s="17"/>
      <c r="I654" s="63"/>
    </row>
    <row r="655" spans="1:9" x14ac:dyDescent="0.3">
      <c r="A655" s="15" t="s">
        <v>1303</v>
      </c>
      <c r="B655" s="14" t="s">
        <v>1304</v>
      </c>
      <c r="C655" s="17">
        <v>2073682</v>
      </c>
      <c r="D655" s="17">
        <v>2073682</v>
      </c>
      <c r="E655" s="17">
        <v>2135892</v>
      </c>
      <c r="F655" s="17">
        <v>2135892</v>
      </c>
      <c r="G655" s="17"/>
      <c r="H655" s="17"/>
      <c r="I655" s="63"/>
    </row>
    <row r="656" spans="1:9" x14ac:dyDescent="0.3">
      <c r="A656" s="15" t="s">
        <v>1305</v>
      </c>
      <c r="B656" s="14" t="s">
        <v>1306</v>
      </c>
      <c r="C656" s="17">
        <v>1519742</v>
      </c>
      <c r="D656" s="17">
        <v>1462406</v>
      </c>
      <c r="E656" s="17">
        <v>1951019</v>
      </c>
      <c r="F656" s="17">
        <v>1707852</v>
      </c>
      <c r="G656" s="17"/>
      <c r="H656" s="17"/>
      <c r="I656" s="63"/>
    </row>
    <row r="657" spans="1:9" x14ac:dyDescent="0.3">
      <c r="A657" s="15" t="s">
        <v>1307</v>
      </c>
      <c r="B657" s="14" t="s">
        <v>1308</v>
      </c>
      <c r="C657" s="17">
        <v>29088027</v>
      </c>
      <c r="D657" s="17">
        <v>18223072</v>
      </c>
      <c r="E657" s="17">
        <v>31367590</v>
      </c>
      <c r="F657" s="17">
        <v>24816949</v>
      </c>
      <c r="G657" s="17"/>
      <c r="H657" s="17"/>
      <c r="I657" s="63"/>
    </row>
    <row r="658" spans="1:9" x14ac:dyDescent="0.3">
      <c r="A658" s="15" t="s">
        <v>1309</v>
      </c>
      <c r="B658" s="14" t="s">
        <v>1310</v>
      </c>
      <c r="C658" s="17">
        <v>1688130</v>
      </c>
      <c r="D658" s="17">
        <v>1585305</v>
      </c>
      <c r="E658" s="17">
        <v>1892793</v>
      </c>
      <c r="F658" s="17">
        <v>1740094</v>
      </c>
      <c r="G658" s="17"/>
      <c r="H658" s="17"/>
      <c r="I658" s="63"/>
    </row>
    <row r="659" spans="1:9" x14ac:dyDescent="0.3">
      <c r="A659" s="15" t="s">
        <v>1311</v>
      </c>
      <c r="B659" s="14" t="s">
        <v>1312</v>
      </c>
      <c r="C659" s="17">
        <v>43429548</v>
      </c>
      <c r="D659" s="17">
        <v>35484874</v>
      </c>
      <c r="E659" s="17">
        <v>44707116</v>
      </c>
      <c r="F659" s="17">
        <v>40135379</v>
      </c>
      <c r="G659" s="17"/>
      <c r="H659" s="17"/>
      <c r="I659" s="63"/>
    </row>
    <row r="660" spans="1:9" x14ac:dyDescent="0.3">
      <c r="A660" s="15" t="s">
        <v>1313</v>
      </c>
      <c r="B660" s="14" t="s">
        <v>1314</v>
      </c>
      <c r="C660" s="17">
        <v>6703774</v>
      </c>
      <c r="D660" s="17">
        <v>4348988</v>
      </c>
      <c r="E660" s="17">
        <v>7438890</v>
      </c>
      <c r="F660" s="17">
        <v>5898216</v>
      </c>
      <c r="G660" s="17"/>
      <c r="H660" s="17"/>
      <c r="I660" s="63"/>
    </row>
    <row r="661" spans="1:9" x14ac:dyDescent="0.3">
      <c r="A661" s="15" t="s">
        <v>1315</v>
      </c>
      <c r="B661" s="14" t="s">
        <v>1316</v>
      </c>
      <c r="C661" s="17">
        <v>2155444</v>
      </c>
      <c r="D661" s="17">
        <v>2155444</v>
      </c>
      <c r="E661" s="17">
        <v>2220107</v>
      </c>
      <c r="F661" s="17">
        <v>2220107</v>
      </c>
      <c r="G661" s="17"/>
      <c r="H661" s="17"/>
      <c r="I661" s="63"/>
    </row>
    <row r="662" spans="1:9" x14ac:dyDescent="0.3">
      <c r="A662" s="15" t="s">
        <v>1317</v>
      </c>
      <c r="B662" s="14" t="s">
        <v>1318</v>
      </c>
      <c r="C662" s="17">
        <v>3237247</v>
      </c>
      <c r="D662" s="17">
        <v>2079285</v>
      </c>
      <c r="E662" s="17">
        <v>3362336</v>
      </c>
      <c r="F662" s="17">
        <v>2720547</v>
      </c>
      <c r="G662" s="17"/>
      <c r="H662" s="17"/>
      <c r="I662" s="63"/>
    </row>
    <row r="663" spans="1:9" x14ac:dyDescent="0.3">
      <c r="A663" s="15" t="s">
        <v>1319</v>
      </c>
      <c r="B663" s="14" t="s">
        <v>1320</v>
      </c>
      <c r="C663" s="17">
        <v>47282076</v>
      </c>
      <c r="D663" s="17">
        <v>28372857</v>
      </c>
      <c r="E663" s="17">
        <v>51588663</v>
      </c>
      <c r="F663" s="17">
        <v>40225649</v>
      </c>
      <c r="G663" s="17"/>
      <c r="H663" s="17"/>
      <c r="I663" s="63"/>
    </row>
    <row r="664" spans="1:9" x14ac:dyDescent="0.3">
      <c r="A664" s="15" t="s">
        <v>1321</v>
      </c>
      <c r="B664" s="14" t="s">
        <v>1322</v>
      </c>
      <c r="C664" s="17">
        <v>2338874</v>
      </c>
      <c r="D664" s="17">
        <v>1674309</v>
      </c>
      <c r="E664" s="17">
        <v>2454027</v>
      </c>
      <c r="F664" s="17">
        <v>2059748</v>
      </c>
      <c r="G664" s="17"/>
      <c r="H664" s="17"/>
      <c r="I664" s="63"/>
    </row>
    <row r="665" spans="1:9" x14ac:dyDescent="0.3">
      <c r="A665" s="15" t="s">
        <v>1323</v>
      </c>
      <c r="B665" s="14" t="s">
        <v>1324</v>
      </c>
      <c r="C665" s="17">
        <v>3561544</v>
      </c>
      <c r="D665" s="17">
        <v>3561544</v>
      </c>
      <c r="E665" s="17">
        <v>3668390</v>
      </c>
      <c r="F665" s="17">
        <v>3668390</v>
      </c>
      <c r="G665" s="17"/>
      <c r="H665" s="17"/>
      <c r="I665" s="63"/>
    </row>
    <row r="666" spans="1:9" x14ac:dyDescent="0.3">
      <c r="A666" s="15" t="s">
        <v>1325</v>
      </c>
      <c r="B666" s="14" t="s">
        <v>1326</v>
      </c>
      <c r="C666" s="17">
        <v>8407048</v>
      </c>
      <c r="D666" s="17">
        <v>5772002</v>
      </c>
      <c r="E666" s="17">
        <v>8752393</v>
      </c>
      <c r="F666" s="17">
        <v>7251345</v>
      </c>
      <c r="G666" s="17"/>
      <c r="H666" s="17"/>
      <c r="I666" s="63"/>
    </row>
    <row r="667" spans="1:9" x14ac:dyDescent="0.3">
      <c r="A667" s="15" t="s">
        <v>1327</v>
      </c>
      <c r="B667" s="14" t="s">
        <v>1328</v>
      </c>
      <c r="C667" s="17">
        <v>27896628</v>
      </c>
      <c r="D667" s="17">
        <v>18754649</v>
      </c>
      <c r="E667" s="17">
        <v>29516904</v>
      </c>
      <c r="F667" s="17">
        <v>24160443</v>
      </c>
      <c r="G667" s="17"/>
      <c r="H667" s="17"/>
      <c r="I667" s="63"/>
    </row>
    <row r="668" spans="1:9" x14ac:dyDescent="0.3">
      <c r="A668" s="15" t="s">
        <v>1329</v>
      </c>
      <c r="B668" s="14" t="s">
        <v>1330</v>
      </c>
      <c r="C668" s="17">
        <v>258035156</v>
      </c>
      <c r="D668" s="17">
        <v>235665202</v>
      </c>
      <c r="E668" s="17">
        <v>264839166</v>
      </c>
      <c r="F668" s="17">
        <v>249382257</v>
      </c>
      <c r="G668" s="17"/>
      <c r="H668" s="17"/>
      <c r="I668" s="63"/>
    </row>
    <row r="669" spans="1:9" x14ac:dyDescent="0.3">
      <c r="A669" s="15" t="s">
        <v>1331</v>
      </c>
      <c r="B669" s="14" t="s">
        <v>1332</v>
      </c>
      <c r="C669" s="17">
        <v>30617779</v>
      </c>
      <c r="D669" s="17">
        <v>26113477</v>
      </c>
      <c r="E669" s="17">
        <v>32856514</v>
      </c>
      <c r="F669" s="17">
        <v>29500218</v>
      </c>
      <c r="G669" s="17"/>
      <c r="H669" s="17"/>
      <c r="I669" s="63"/>
    </row>
    <row r="670" spans="1:9" x14ac:dyDescent="0.3">
      <c r="A670" s="15" t="s">
        <v>1333</v>
      </c>
      <c r="B670" s="14" t="s">
        <v>1334</v>
      </c>
      <c r="C670" s="17">
        <v>13381880</v>
      </c>
      <c r="D670" s="17">
        <v>10238149</v>
      </c>
      <c r="E670" s="17">
        <v>15208826</v>
      </c>
      <c r="F670" s="17">
        <v>12727529</v>
      </c>
      <c r="G670" s="17"/>
      <c r="H670" s="17"/>
      <c r="I670" s="63"/>
    </row>
    <row r="671" spans="1:9" x14ac:dyDescent="0.3">
      <c r="A671" s="15" t="s">
        <v>1335</v>
      </c>
      <c r="B671" s="14" t="s">
        <v>1336</v>
      </c>
      <c r="C671" s="17">
        <v>12650919</v>
      </c>
      <c r="D671" s="17">
        <v>12650919</v>
      </c>
      <c r="E671" s="17">
        <v>13030446</v>
      </c>
      <c r="F671" s="17">
        <v>13030446</v>
      </c>
      <c r="G671" s="17"/>
      <c r="H671" s="17"/>
      <c r="I671" s="63"/>
    </row>
    <row r="672" spans="1:9" x14ac:dyDescent="0.3">
      <c r="A672" s="15" t="s">
        <v>1337</v>
      </c>
      <c r="B672" s="14" t="s">
        <v>1338</v>
      </c>
      <c r="C672" s="17">
        <v>11175268</v>
      </c>
      <c r="D672" s="17">
        <v>11175268</v>
      </c>
      <c r="E672" s="17">
        <v>11510526</v>
      </c>
      <c r="F672" s="17">
        <v>11510526</v>
      </c>
      <c r="G672" s="17"/>
      <c r="H672" s="17"/>
      <c r="I672" s="63"/>
    </row>
    <row r="673" spans="1:9" x14ac:dyDescent="0.3">
      <c r="A673" s="15" t="s">
        <v>1339</v>
      </c>
      <c r="B673" s="14" t="s">
        <v>1340</v>
      </c>
      <c r="C673" s="17">
        <v>1713907</v>
      </c>
      <c r="D673" s="17">
        <v>1713907</v>
      </c>
      <c r="E673" s="17">
        <v>1765324</v>
      </c>
      <c r="F673" s="17">
        <v>1765324</v>
      </c>
      <c r="G673" s="17"/>
      <c r="H673" s="17"/>
      <c r="I673" s="63"/>
    </row>
    <row r="674" spans="1:9" x14ac:dyDescent="0.3">
      <c r="A674" s="15" t="s">
        <v>1341</v>
      </c>
      <c r="B674" s="14" t="s">
        <v>1342</v>
      </c>
      <c r="C674" s="17">
        <v>7971904</v>
      </c>
      <c r="D674" s="17">
        <v>7971904</v>
      </c>
      <c r="E674" s="17">
        <v>8211061</v>
      </c>
      <c r="F674" s="17">
        <v>8211061</v>
      </c>
      <c r="G674" s="17"/>
      <c r="H674" s="17"/>
      <c r="I674" s="63"/>
    </row>
    <row r="675" spans="1:9" x14ac:dyDescent="0.3">
      <c r="A675" s="15" t="s">
        <v>1343</v>
      </c>
      <c r="B675" s="14" t="s">
        <v>1344</v>
      </c>
      <c r="C675" s="17">
        <v>9084893</v>
      </c>
      <c r="D675" s="17">
        <v>8249754</v>
      </c>
      <c r="E675" s="17">
        <v>9810544</v>
      </c>
      <c r="F675" s="17">
        <v>9018155</v>
      </c>
      <c r="G675" s="17"/>
      <c r="H675" s="17"/>
      <c r="I675" s="63"/>
    </row>
    <row r="676" spans="1:9" x14ac:dyDescent="0.3">
      <c r="A676" s="15" t="s">
        <v>1345</v>
      </c>
      <c r="B676" s="14" t="s">
        <v>1346</v>
      </c>
      <c r="C676" s="17">
        <v>11084079</v>
      </c>
      <c r="D676" s="17">
        <v>11084079</v>
      </c>
      <c r="E676" s="17">
        <v>11422606</v>
      </c>
      <c r="F676" s="17">
        <v>11422606</v>
      </c>
      <c r="G676" s="17"/>
      <c r="H676" s="17"/>
      <c r="I676" s="63"/>
    </row>
    <row r="677" spans="1:9" x14ac:dyDescent="0.3">
      <c r="A677" s="15" t="s">
        <v>1347</v>
      </c>
      <c r="B677" s="14" t="s">
        <v>1348</v>
      </c>
      <c r="C677" s="17">
        <v>8151490</v>
      </c>
      <c r="D677" s="17">
        <v>8151490</v>
      </c>
      <c r="E677" s="17">
        <v>8396034</v>
      </c>
      <c r="F677" s="17">
        <v>8396034</v>
      </c>
      <c r="G677" s="17"/>
      <c r="H677" s="17"/>
      <c r="I677" s="63"/>
    </row>
    <row r="678" spans="1:9" x14ac:dyDescent="0.3">
      <c r="A678" s="15" t="s">
        <v>1349</v>
      </c>
      <c r="B678" s="14" t="s">
        <v>1350</v>
      </c>
      <c r="C678" s="17">
        <f>SUM(C5:C677)</f>
        <v>22316782942</v>
      </c>
      <c r="D678" s="17">
        <f>SUM(D5:D677)</f>
        <v>19811782573</v>
      </c>
      <c r="E678" s="17">
        <f>SUM(E5:E677)</f>
        <v>22940538963</v>
      </c>
      <c r="F678" s="17">
        <v>21416608220</v>
      </c>
      <c r="G678" s="17"/>
      <c r="H678" s="17"/>
      <c r="I678" s="63"/>
    </row>
    <row r="679" spans="1:9" x14ac:dyDescent="0.3">
      <c r="C679" s="17"/>
      <c r="D679" s="17"/>
      <c r="E679" s="17"/>
      <c r="F679" s="17"/>
      <c r="G679" s="7"/>
    </row>
    <row r="680" spans="1:9" x14ac:dyDescent="0.3">
      <c r="C680" s="17"/>
      <c r="D680" s="17"/>
      <c r="E680" s="17"/>
      <c r="F680" s="17"/>
    </row>
    <row r="681" spans="1:9" x14ac:dyDescent="0.3">
      <c r="A681" s="15" t="s">
        <v>2816</v>
      </c>
      <c r="C681" s="17"/>
      <c r="D681" s="17"/>
      <c r="E681" s="17"/>
      <c r="F681" s="17"/>
    </row>
    <row r="682" spans="1:9" x14ac:dyDescent="0.3">
      <c r="A682" s="15" t="s">
        <v>1351</v>
      </c>
      <c r="B682" s="14" t="s">
        <v>1352</v>
      </c>
      <c r="C682" s="17"/>
      <c r="D682" s="17"/>
      <c r="E682" s="17"/>
      <c r="F682" s="17"/>
    </row>
    <row r="683" spans="1:9" x14ac:dyDescent="0.3">
      <c r="A683" s="15" t="s">
        <v>1351</v>
      </c>
      <c r="B683" s="14" t="s">
        <v>1353</v>
      </c>
      <c r="C683" s="17"/>
      <c r="D683" s="17"/>
      <c r="E683" s="17"/>
      <c r="F683" s="17"/>
    </row>
  </sheetData>
  <hyperlinks>
    <hyperlink ref="A2" location="'Key'!D1" display="DABTD1" xr:uid="{51642394-8D8A-4CD3-9809-DCF7C2940CA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C098E-9E43-48B7-8397-7EB411045D97}">
  <dimension ref="A1:AE685"/>
  <sheetViews>
    <sheetView topLeftCell="N1" workbookViewId="0">
      <selection activeCell="AA11" sqref="AA11"/>
    </sheetView>
  </sheetViews>
  <sheetFormatPr defaultRowHeight="14.4" x14ac:dyDescent="0.3"/>
  <cols>
    <col min="2" max="2" width="19.44140625" bestFit="1" customWidth="1"/>
    <col min="3" max="3" width="4.109375" bestFit="1" customWidth="1"/>
    <col min="4" max="4" width="4.33203125" bestFit="1" customWidth="1"/>
    <col min="5" max="5" width="13.88671875" bestFit="1" customWidth="1"/>
    <col min="6" max="6" width="10.109375" bestFit="1" customWidth="1"/>
    <col min="7" max="7" width="11.109375" bestFit="1" customWidth="1"/>
    <col min="8" max="8" width="10.88671875" bestFit="1" customWidth="1"/>
    <col min="9" max="10" width="12.6640625" bestFit="1" customWidth="1"/>
    <col min="11" max="11" width="12.33203125" bestFit="1" customWidth="1"/>
    <col min="13" max="13" width="10.109375" bestFit="1" customWidth="1"/>
    <col min="14" max="14" width="11.109375" bestFit="1" customWidth="1"/>
    <col min="15" max="15" width="10.109375" bestFit="1" customWidth="1"/>
    <col min="16" max="16" width="12.6640625" bestFit="1" customWidth="1"/>
    <col min="17" max="18" width="11.109375" bestFit="1" customWidth="1"/>
    <col min="19" max="20" width="10.109375" bestFit="1" customWidth="1"/>
    <col min="21" max="21" width="11.109375" bestFit="1" customWidth="1"/>
    <col min="22" max="22" width="10.109375" bestFit="1" customWidth="1"/>
    <col min="23" max="23" width="9" bestFit="1" customWidth="1"/>
    <col min="24" max="24" width="11.109375" bestFit="1" customWidth="1"/>
    <col min="26" max="26" width="10.109375" bestFit="1" customWidth="1"/>
    <col min="27" max="27" width="13.5546875" bestFit="1" customWidth="1"/>
    <col min="28" max="28" width="12.6640625" bestFit="1" customWidth="1"/>
    <col min="29" max="29" width="13.88671875" bestFit="1" customWidth="1"/>
    <col min="30" max="30" width="11.109375" bestFit="1" customWidth="1"/>
    <col min="31" max="31" width="13.44140625" bestFit="1" customWidth="1"/>
  </cols>
  <sheetData>
    <row r="1" spans="1:31" s="14" customFormat="1" x14ac:dyDescent="0.3">
      <c r="A1" s="14">
        <v>1</v>
      </c>
      <c r="B1" s="14">
        <f>A1+1</f>
        <v>2</v>
      </c>
      <c r="C1" s="14">
        <f t="shared" ref="C1:AE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c r="AC1" s="14">
        <f t="shared" si="0"/>
        <v>29</v>
      </c>
      <c r="AD1" s="14">
        <f t="shared" si="0"/>
        <v>30</v>
      </c>
      <c r="AE1" s="14">
        <f t="shared" si="0"/>
        <v>31</v>
      </c>
    </row>
    <row r="2" spans="1:31" ht="115.2" x14ac:dyDescent="0.3">
      <c r="A2" s="4" t="s">
        <v>1362</v>
      </c>
      <c r="B2" t="s">
        <v>1354</v>
      </c>
      <c r="C2" t="s">
        <v>0</v>
      </c>
      <c r="D2" t="s">
        <v>1</v>
      </c>
      <c r="E2" s="1" t="s">
        <v>1363</v>
      </c>
      <c r="F2" s="1" t="s">
        <v>1364</v>
      </c>
      <c r="G2" s="1" t="s">
        <v>1365</v>
      </c>
      <c r="H2" s="1" t="s">
        <v>1366</v>
      </c>
      <c r="I2" s="1" t="s">
        <v>1367</v>
      </c>
      <c r="J2" s="1" t="s">
        <v>1368</v>
      </c>
      <c r="K2" s="1" t="s">
        <v>1369</v>
      </c>
      <c r="L2" s="1" t="s">
        <v>1370</v>
      </c>
      <c r="M2" s="1" t="s">
        <v>1371</v>
      </c>
      <c r="N2" s="1" t="s">
        <v>1372</v>
      </c>
      <c r="O2" s="1" t="s">
        <v>1373</v>
      </c>
      <c r="P2" s="1" t="s">
        <v>1374</v>
      </c>
      <c r="Q2" s="1" t="s">
        <v>1375</v>
      </c>
      <c r="R2" s="1" t="s">
        <v>1376</v>
      </c>
      <c r="S2" s="1" t="s">
        <v>1377</v>
      </c>
      <c r="T2" s="1" t="s">
        <v>1378</v>
      </c>
      <c r="U2" s="1" t="s">
        <v>1379</v>
      </c>
      <c r="V2" s="1" t="s">
        <v>1380</v>
      </c>
      <c r="W2" s="1" t="s">
        <v>1381</v>
      </c>
      <c r="X2" s="1" t="s">
        <v>1382</v>
      </c>
      <c r="Y2" s="1" t="s">
        <v>1383</v>
      </c>
      <c r="Z2" s="1" t="s">
        <v>1384</v>
      </c>
      <c r="AA2" s="1" t="s">
        <v>1385</v>
      </c>
      <c r="AB2" s="1" t="s">
        <v>1386</v>
      </c>
      <c r="AC2" s="1" t="s">
        <v>1387</v>
      </c>
      <c r="AD2" s="1" t="s">
        <v>1388</v>
      </c>
      <c r="AE2" s="6" t="s">
        <v>1389</v>
      </c>
    </row>
    <row r="3" spans="1:31"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c r="AB3" s="16"/>
      <c r="AC3" s="16"/>
      <c r="AD3" s="16"/>
      <c r="AE3" s="6"/>
    </row>
    <row r="4" spans="1:31"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c r="AB4" s="16"/>
      <c r="AC4" s="16"/>
      <c r="AD4" s="16"/>
      <c r="AE4" s="6"/>
    </row>
    <row r="5" spans="1:31" x14ac:dyDescent="0.3">
      <c r="A5" s="2" t="s">
        <v>3</v>
      </c>
      <c r="B5" t="s">
        <v>4</v>
      </c>
      <c r="C5">
        <v>1</v>
      </c>
      <c r="D5">
        <v>1</v>
      </c>
      <c r="E5" s="3">
        <v>82479470</v>
      </c>
      <c r="F5" s="3">
        <v>1389424</v>
      </c>
      <c r="G5" s="3">
        <v>0</v>
      </c>
      <c r="H5" s="3">
        <v>0</v>
      </c>
      <c r="I5" s="3">
        <v>8359001</v>
      </c>
      <c r="J5" s="3">
        <v>12084016</v>
      </c>
      <c r="K5" s="3">
        <v>0</v>
      </c>
      <c r="L5" s="3">
        <v>0</v>
      </c>
      <c r="M5" s="3">
        <v>481800</v>
      </c>
      <c r="N5" s="3">
        <v>2458638</v>
      </c>
      <c r="O5" s="3">
        <v>1172932</v>
      </c>
      <c r="P5" s="3">
        <v>0</v>
      </c>
      <c r="Q5" s="3">
        <v>1584136</v>
      </c>
      <c r="R5" s="3">
        <v>3653574</v>
      </c>
      <c r="S5" s="3">
        <v>203339</v>
      </c>
      <c r="T5" s="3">
        <v>84838</v>
      </c>
      <c r="U5" s="3">
        <v>703136</v>
      </c>
      <c r="V5" s="3">
        <v>241112</v>
      </c>
      <c r="W5" s="3">
        <v>0</v>
      </c>
      <c r="X5" s="3">
        <v>5306481</v>
      </c>
      <c r="Y5" s="3">
        <v>0</v>
      </c>
      <c r="Z5" s="3">
        <v>1247799</v>
      </c>
      <c r="AA5" s="3">
        <v>-4501349</v>
      </c>
      <c r="AB5" s="3">
        <v>4501349</v>
      </c>
      <c r="AC5" s="3">
        <v>121449696</v>
      </c>
      <c r="AD5" s="3">
        <v>4449735</v>
      </c>
      <c r="AE5" s="3">
        <f>AC5-J5-K5</f>
        <v>109365680</v>
      </c>
    </row>
    <row r="6" spans="1:31" x14ac:dyDescent="0.3">
      <c r="A6" s="2" t="s">
        <v>5</v>
      </c>
      <c r="B6" t="s">
        <v>6</v>
      </c>
      <c r="C6">
        <v>1</v>
      </c>
      <c r="D6">
        <v>0</v>
      </c>
      <c r="E6" s="3">
        <v>6472338</v>
      </c>
      <c r="F6" s="3">
        <v>0</v>
      </c>
      <c r="G6" s="3">
        <v>0</v>
      </c>
      <c r="H6" s="3">
        <v>6563</v>
      </c>
      <c r="I6" s="3">
        <v>1365923</v>
      </c>
      <c r="J6" s="3">
        <v>921704</v>
      </c>
      <c r="K6" s="3">
        <v>0</v>
      </c>
      <c r="L6" s="3">
        <v>0</v>
      </c>
      <c r="M6" s="3">
        <v>0</v>
      </c>
      <c r="N6" s="3">
        <v>0</v>
      </c>
      <c r="O6" s="3">
        <v>0</v>
      </c>
      <c r="P6" s="3">
        <v>895838</v>
      </c>
      <c r="Q6" s="3">
        <v>46460</v>
      </c>
      <c r="R6" s="3">
        <v>261103</v>
      </c>
      <c r="S6" s="3">
        <v>11430</v>
      </c>
      <c r="T6" s="3">
        <v>4769</v>
      </c>
      <c r="U6" s="3">
        <v>45144</v>
      </c>
      <c r="V6" s="3">
        <v>10414</v>
      </c>
      <c r="W6" s="3">
        <v>0</v>
      </c>
      <c r="X6" s="3">
        <v>67761</v>
      </c>
      <c r="Y6" s="3">
        <v>0</v>
      </c>
      <c r="Z6" s="3">
        <v>0</v>
      </c>
      <c r="AA6" s="3">
        <v>-97367</v>
      </c>
      <c r="AB6" s="3">
        <v>97367</v>
      </c>
      <c r="AC6" s="3">
        <v>10109447</v>
      </c>
      <c r="AD6" s="3">
        <v>0</v>
      </c>
      <c r="AE6" s="3">
        <f t="shared" ref="AE6:AE69" si="1">AC6-J6-K6</f>
        <v>9187743</v>
      </c>
    </row>
    <row r="7" spans="1:31" x14ac:dyDescent="0.3">
      <c r="A7" s="2" t="s">
        <v>7</v>
      </c>
      <c r="B7" t="s">
        <v>8</v>
      </c>
      <c r="C7">
        <v>1</v>
      </c>
      <c r="D7">
        <v>0</v>
      </c>
      <c r="E7" s="3">
        <v>12836257</v>
      </c>
      <c r="F7" s="3">
        <v>0</v>
      </c>
      <c r="G7" s="3">
        <v>950728</v>
      </c>
      <c r="H7" s="3">
        <v>0</v>
      </c>
      <c r="I7" s="3">
        <v>5008118</v>
      </c>
      <c r="J7" s="3">
        <v>5517109</v>
      </c>
      <c r="K7" s="3">
        <v>0</v>
      </c>
      <c r="L7" s="3">
        <v>0</v>
      </c>
      <c r="M7" s="3">
        <v>0</v>
      </c>
      <c r="N7" s="3">
        <v>0</v>
      </c>
      <c r="O7" s="3">
        <v>0</v>
      </c>
      <c r="P7" s="3">
        <v>1727090</v>
      </c>
      <c r="Q7" s="3">
        <v>557969</v>
      </c>
      <c r="R7" s="3">
        <v>586523</v>
      </c>
      <c r="S7" s="3">
        <v>68009</v>
      </c>
      <c r="T7" s="3">
        <v>28375</v>
      </c>
      <c r="U7" s="3">
        <v>274066</v>
      </c>
      <c r="V7" s="3">
        <v>66690</v>
      </c>
      <c r="W7" s="3">
        <v>0</v>
      </c>
      <c r="X7" s="3">
        <v>0</v>
      </c>
      <c r="Y7" s="3">
        <v>0</v>
      </c>
      <c r="Z7" s="3">
        <v>0</v>
      </c>
      <c r="AA7" s="3">
        <v>-150561</v>
      </c>
      <c r="AB7" s="3">
        <v>150561</v>
      </c>
      <c r="AC7" s="3">
        <v>27620934</v>
      </c>
      <c r="AD7" s="3">
        <v>0</v>
      </c>
      <c r="AE7" s="3">
        <f t="shared" si="1"/>
        <v>22103825</v>
      </c>
    </row>
    <row r="8" spans="1:31" x14ac:dyDescent="0.3">
      <c r="A8" s="2" t="s">
        <v>9</v>
      </c>
      <c r="B8" t="s">
        <v>10</v>
      </c>
      <c r="C8">
        <v>1</v>
      </c>
      <c r="D8">
        <v>0</v>
      </c>
      <c r="E8" s="3">
        <v>11596744</v>
      </c>
      <c r="F8" s="3">
        <v>0</v>
      </c>
      <c r="G8" s="3">
        <v>0</v>
      </c>
      <c r="H8" s="3">
        <v>0</v>
      </c>
      <c r="I8" s="3">
        <v>2910493</v>
      </c>
      <c r="J8" s="3">
        <v>1620805</v>
      </c>
      <c r="K8" s="3">
        <v>0</v>
      </c>
      <c r="L8" s="3">
        <v>0</v>
      </c>
      <c r="M8" s="3">
        <v>0</v>
      </c>
      <c r="N8" s="3">
        <v>0</v>
      </c>
      <c r="O8" s="3">
        <v>0</v>
      </c>
      <c r="P8" s="3">
        <v>960921</v>
      </c>
      <c r="Q8" s="3">
        <v>217276</v>
      </c>
      <c r="R8" s="3">
        <v>728256</v>
      </c>
      <c r="S8" s="3">
        <v>27069</v>
      </c>
      <c r="T8" s="3">
        <v>11294</v>
      </c>
      <c r="U8" s="3">
        <v>111199</v>
      </c>
      <c r="V8" s="3">
        <v>26456</v>
      </c>
      <c r="W8" s="3">
        <v>0</v>
      </c>
      <c r="X8" s="3">
        <v>173163</v>
      </c>
      <c r="Y8" s="3">
        <v>0</v>
      </c>
      <c r="Z8" s="3">
        <v>0</v>
      </c>
      <c r="AA8" s="3">
        <v>-262188</v>
      </c>
      <c r="AB8" s="3">
        <v>262188</v>
      </c>
      <c r="AC8" s="3">
        <v>18383676</v>
      </c>
      <c r="AD8" s="3">
        <v>0</v>
      </c>
      <c r="AE8" s="3">
        <f t="shared" si="1"/>
        <v>16762871</v>
      </c>
    </row>
    <row r="9" spans="1:31" x14ac:dyDescent="0.3">
      <c r="A9" s="2" t="s">
        <v>11</v>
      </c>
      <c r="B9" t="s">
        <v>12</v>
      </c>
      <c r="C9">
        <v>1</v>
      </c>
      <c r="D9">
        <v>0</v>
      </c>
      <c r="E9" s="3">
        <v>16669596</v>
      </c>
      <c r="F9" s="3">
        <v>161928</v>
      </c>
      <c r="G9" s="3">
        <v>0</v>
      </c>
      <c r="H9" s="3">
        <v>0</v>
      </c>
      <c r="I9" s="3">
        <v>1098724</v>
      </c>
      <c r="J9" s="3">
        <v>3303431</v>
      </c>
      <c r="K9" s="3">
        <v>0</v>
      </c>
      <c r="L9" s="3">
        <v>0</v>
      </c>
      <c r="M9" s="3">
        <v>0</v>
      </c>
      <c r="N9" s="3">
        <v>0</v>
      </c>
      <c r="O9" s="3">
        <v>0</v>
      </c>
      <c r="P9" s="3">
        <v>1521270</v>
      </c>
      <c r="Q9" s="3">
        <v>171929</v>
      </c>
      <c r="R9" s="3">
        <v>756262</v>
      </c>
      <c r="S9" s="3">
        <v>28507</v>
      </c>
      <c r="T9" s="3">
        <v>11894</v>
      </c>
      <c r="U9" s="3">
        <v>118248</v>
      </c>
      <c r="V9" s="3">
        <v>33940</v>
      </c>
      <c r="W9" s="3">
        <v>0</v>
      </c>
      <c r="X9" s="3">
        <v>929437</v>
      </c>
      <c r="Y9" s="3">
        <v>0</v>
      </c>
      <c r="Z9" s="3">
        <v>0</v>
      </c>
      <c r="AA9" s="3">
        <v>-598086</v>
      </c>
      <c r="AB9" s="3">
        <v>598086</v>
      </c>
      <c r="AC9" s="3">
        <v>24805166</v>
      </c>
      <c r="AD9" s="3">
        <v>110625</v>
      </c>
      <c r="AE9" s="3">
        <f t="shared" si="1"/>
        <v>21501735</v>
      </c>
    </row>
    <row r="10" spans="1:31" x14ac:dyDescent="0.3">
      <c r="A10" s="2" t="s">
        <v>13</v>
      </c>
      <c r="B10" t="s">
        <v>14</v>
      </c>
      <c r="C10">
        <v>1</v>
      </c>
      <c r="D10">
        <v>0</v>
      </c>
      <c r="E10" s="3">
        <v>16365390</v>
      </c>
      <c r="F10" s="3">
        <v>0</v>
      </c>
      <c r="G10" s="3">
        <v>0</v>
      </c>
      <c r="H10" s="3">
        <v>10018</v>
      </c>
      <c r="I10" s="3">
        <v>3007797</v>
      </c>
      <c r="J10" s="3">
        <v>2722237</v>
      </c>
      <c r="K10" s="3">
        <v>0</v>
      </c>
      <c r="L10" s="3">
        <v>0</v>
      </c>
      <c r="M10" s="3">
        <v>0</v>
      </c>
      <c r="N10" s="3">
        <v>0</v>
      </c>
      <c r="O10" s="3">
        <v>0</v>
      </c>
      <c r="P10" s="3">
        <v>1283565</v>
      </c>
      <c r="Q10" s="3">
        <v>339211</v>
      </c>
      <c r="R10" s="3">
        <v>464457</v>
      </c>
      <c r="S10" s="3">
        <v>82600</v>
      </c>
      <c r="T10" s="3">
        <v>34463</v>
      </c>
      <c r="U10" s="3">
        <v>292648</v>
      </c>
      <c r="V10" s="3">
        <v>68721</v>
      </c>
      <c r="W10" s="3">
        <v>0</v>
      </c>
      <c r="X10" s="3">
        <v>386878</v>
      </c>
      <c r="Y10" s="3">
        <v>0</v>
      </c>
      <c r="Z10" s="3">
        <v>0</v>
      </c>
      <c r="AA10" s="3">
        <v>-557099</v>
      </c>
      <c r="AB10" s="3">
        <v>557099</v>
      </c>
      <c r="AC10" s="3">
        <v>25057985</v>
      </c>
      <c r="AD10" s="3">
        <v>0</v>
      </c>
      <c r="AE10" s="3">
        <f t="shared" si="1"/>
        <v>22335748</v>
      </c>
    </row>
    <row r="11" spans="1:31" x14ac:dyDescent="0.3">
      <c r="A11" s="2" t="s">
        <v>15</v>
      </c>
      <c r="B11" t="s">
        <v>16</v>
      </c>
      <c r="C11">
        <v>1</v>
      </c>
      <c r="D11">
        <v>0</v>
      </c>
      <c r="E11" s="3">
        <v>464711</v>
      </c>
      <c r="F11" s="3">
        <v>53550</v>
      </c>
      <c r="G11" s="3">
        <v>0</v>
      </c>
      <c r="H11" s="3">
        <v>0</v>
      </c>
      <c r="I11" s="3">
        <v>307617</v>
      </c>
      <c r="J11" s="3">
        <v>14009</v>
      </c>
      <c r="K11" s="3">
        <v>0</v>
      </c>
      <c r="L11" s="3">
        <v>0</v>
      </c>
      <c r="M11" s="3">
        <v>0</v>
      </c>
      <c r="N11" s="3">
        <v>0</v>
      </c>
      <c r="O11" s="3">
        <v>0</v>
      </c>
      <c r="P11" s="3">
        <v>183137</v>
      </c>
      <c r="Q11" s="3">
        <v>51006</v>
      </c>
      <c r="R11" s="3">
        <v>22497</v>
      </c>
      <c r="S11" s="3">
        <v>4629</v>
      </c>
      <c r="T11" s="3">
        <v>1931</v>
      </c>
      <c r="U11" s="3">
        <v>28251</v>
      </c>
      <c r="V11" s="3">
        <v>3813</v>
      </c>
      <c r="W11" s="3">
        <v>0</v>
      </c>
      <c r="X11" s="3">
        <v>0</v>
      </c>
      <c r="Y11" s="3">
        <v>0</v>
      </c>
      <c r="Z11" s="3">
        <v>0</v>
      </c>
      <c r="AA11" s="3">
        <v>-84583</v>
      </c>
      <c r="AB11" s="3">
        <v>84583</v>
      </c>
      <c r="AC11" s="3">
        <v>1135151</v>
      </c>
      <c r="AD11" s="3">
        <v>0</v>
      </c>
      <c r="AE11" s="3">
        <f t="shared" si="1"/>
        <v>1121142</v>
      </c>
    </row>
    <row r="12" spans="1:31" x14ac:dyDescent="0.3">
      <c r="A12" s="2" t="s">
        <v>17</v>
      </c>
      <c r="B12" t="s">
        <v>18</v>
      </c>
      <c r="C12">
        <v>1</v>
      </c>
      <c r="D12">
        <v>1</v>
      </c>
      <c r="E12" s="3">
        <v>12125223</v>
      </c>
      <c r="F12" s="3">
        <v>0</v>
      </c>
      <c r="G12" s="3">
        <v>0</v>
      </c>
      <c r="H12" s="3">
        <v>26076</v>
      </c>
      <c r="I12" s="3">
        <v>3760359</v>
      </c>
      <c r="J12" s="3">
        <v>2434381</v>
      </c>
      <c r="K12" s="3">
        <v>1314314</v>
      </c>
      <c r="L12" s="3">
        <v>571317</v>
      </c>
      <c r="M12" s="3">
        <v>0</v>
      </c>
      <c r="N12" s="3">
        <v>0</v>
      </c>
      <c r="O12" s="3">
        <v>0</v>
      </c>
      <c r="P12" s="3">
        <v>1543559</v>
      </c>
      <c r="Q12" s="3">
        <v>588436</v>
      </c>
      <c r="R12" s="3">
        <v>249597</v>
      </c>
      <c r="S12" s="3">
        <v>100216</v>
      </c>
      <c r="T12" s="3">
        <v>41813</v>
      </c>
      <c r="U12" s="3">
        <v>366917</v>
      </c>
      <c r="V12" s="3">
        <v>83701</v>
      </c>
      <c r="W12" s="3">
        <v>0</v>
      </c>
      <c r="X12" s="3">
        <v>0</v>
      </c>
      <c r="Y12" s="3">
        <v>531</v>
      </c>
      <c r="Z12" s="3">
        <v>0</v>
      </c>
      <c r="AA12" s="3">
        <v>-538854</v>
      </c>
      <c r="AB12" s="3">
        <v>538854</v>
      </c>
      <c r="AC12" s="3">
        <v>23206440</v>
      </c>
      <c r="AD12" s="3">
        <v>0</v>
      </c>
      <c r="AE12" s="3">
        <f t="shared" si="1"/>
        <v>19457745</v>
      </c>
    </row>
    <row r="13" spans="1:31" x14ac:dyDescent="0.3">
      <c r="A13" s="2" t="s">
        <v>19</v>
      </c>
      <c r="B13" t="s">
        <v>20</v>
      </c>
      <c r="C13">
        <v>1</v>
      </c>
      <c r="D13">
        <v>0</v>
      </c>
      <c r="E13" s="3">
        <v>2361337</v>
      </c>
      <c r="F13" s="3">
        <v>49299</v>
      </c>
      <c r="G13" s="3">
        <v>0</v>
      </c>
      <c r="H13" s="3">
        <v>0</v>
      </c>
      <c r="I13" s="3">
        <v>126156</v>
      </c>
      <c r="J13" s="3">
        <v>625664</v>
      </c>
      <c r="K13" s="3">
        <v>0</v>
      </c>
      <c r="L13" s="3">
        <v>0</v>
      </c>
      <c r="M13" s="3">
        <v>0</v>
      </c>
      <c r="N13" s="3">
        <v>0</v>
      </c>
      <c r="O13" s="3">
        <v>0</v>
      </c>
      <c r="P13" s="3">
        <v>182422</v>
      </c>
      <c r="Q13" s="3">
        <v>24378</v>
      </c>
      <c r="R13" s="3">
        <v>108550</v>
      </c>
      <c r="S13" s="3">
        <v>4015</v>
      </c>
      <c r="T13" s="3">
        <v>1675</v>
      </c>
      <c r="U13" s="3">
        <v>17825</v>
      </c>
      <c r="V13" s="3">
        <v>4274</v>
      </c>
      <c r="W13" s="3">
        <v>0</v>
      </c>
      <c r="X13" s="3">
        <v>127520</v>
      </c>
      <c r="Y13" s="3">
        <v>0</v>
      </c>
      <c r="Z13" s="3">
        <v>0</v>
      </c>
      <c r="AA13" s="3">
        <v>-69017</v>
      </c>
      <c r="AB13" s="3">
        <v>69017</v>
      </c>
      <c r="AC13" s="3">
        <v>3633115</v>
      </c>
      <c r="AD13" s="3">
        <v>100000</v>
      </c>
      <c r="AE13" s="3">
        <f t="shared" si="1"/>
        <v>3007451</v>
      </c>
    </row>
    <row r="14" spans="1:31" x14ac:dyDescent="0.3">
      <c r="A14" s="2" t="s">
        <v>21</v>
      </c>
      <c r="B14" t="s">
        <v>22</v>
      </c>
      <c r="C14">
        <v>1</v>
      </c>
      <c r="D14">
        <v>0</v>
      </c>
      <c r="E14" s="3">
        <v>15092990</v>
      </c>
      <c r="F14" s="3">
        <v>0</v>
      </c>
      <c r="G14" s="3">
        <v>0</v>
      </c>
      <c r="H14" s="3">
        <v>0</v>
      </c>
      <c r="I14" s="3">
        <v>3863179</v>
      </c>
      <c r="J14" s="3">
        <v>2946073</v>
      </c>
      <c r="K14" s="3">
        <v>0</v>
      </c>
      <c r="L14" s="3">
        <v>0</v>
      </c>
      <c r="M14" s="3">
        <v>0</v>
      </c>
      <c r="N14" s="3">
        <v>0</v>
      </c>
      <c r="O14" s="3">
        <v>0</v>
      </c>
      <c r="P14" s="3">
        <v>1519465</v>
      </c>
      <c r="Q14" s="3">
        <v>580225</v>
      </c>
      <c r="R14" s="3">
        <v>650915</v>
      </c>
      <c r="S14" s="3">
        <v>75005</v>
      </c>
      <c r="T14" s="3">
        <v>31294</v>
      </c>
      <c r="U14" s="3">
        <v>296842</v>
      </c>
      <c r="V14" s="3">
        <v>62281</v>
      </c>
      <c r="W14" s="3">
        <v>0</v>
      </c>
      <c r="X14" s="3">
        <v>0</v>
      </c>
      <c r="Y14" s="3">
        <v>0</v>
      </c>
      <c r="Z14" s="3">
        <v>0</v>
      </c>
      <c r="AA14" s="3">
        <v>-195012</v>
      </c>
      <c r="AB14" s="3">
        <v>195012</v>
      </c>
      <c r="AC14" s="3">
        <v>25118269</v>
      </c>
      <c r="AD14" s="3">
        <v>0</v>
      </c>
      <c r="AE14" s="3">
        <f t="shared" si="1"/>
        <v>22172196</v>
      </c>
    </row>
    <row r="15" spans="1:31" x14ac:dyDescent="0.3">
      <c r="A15" s="2" t="s">
        <v>23</v>
      </c>
      <c r="B15" t="s">
        <v>24</v>
      </c>
      <c r="C15">
        <v>1</v>
      </c>
      <c r="D15">
        <v>0</v>
      </c>
      <c r="E15" s="3">
        <v>3595288</v>
      </c>
      <c r="F15" s="3">
        <v>0</v>
      </c>
      <c r="G15" s="3">
        <v>0</v>
      </c>
      <c r="H15" s="3">
        <v>0</v>
      </c>
      <c r="I15" s="3">
        <v>810238</v>
      </c>
      <c r="J15" s="3">
        <v>1308230</v>
      </c>
      <c r="K15" s="3">
        <v>0</v>
      </c>
      <c r="L15" s="3">
        <v>0</v>
      </c>
      <c r="M15" s="3">
        <v>0</v>
      </c>
      <c r="N15" s="3">
        <v>0</v>
      </c>
      <c r="O15" s="3">
        <v>0</v>
      </c>
      <c r="P15" s="3">
        <v>539688</v>
      </c>
      <c r="Q15" s="3">
        <v>160920</v>
      </c>
      <c r="R15" s="3">
        <v>87398</v>
      </c>
      <c r="S15" s="3">
        <v>17841</v>
      </c>
      <c r="T15" s="3">
        <v>7444</v>
      </c>
      <c r="U15" s="3">
        <v>72871</v>
      </c>
      <c r="V15" s="3">
        <v>15910</v>
      </c>
      <c r="W15" s="3">
        <v>0</v>
      </c>
      <c r="X15" s="3">
        <v>0</v>
      </c>
      <c r="Y15" s="3">
        <v>0</v>
      </c>
      <c r="Z15" s="3">
        <v>0</v>
      </c>
      <c r="AA15" s="3">
        <v>-36994</v>
      </c>
      <c r="AB15" s="3">
        <v>36994</v>
      </c>
      <c r="AC15" s="3">
        <v>6615828</v>
      </c>
      <c r="AD15" s="3">
        <v>0</v>
      </c>
      <c r="AE15" s="3">
        <f t="shared" si="1"/>
        <v>5307598</v>
      </c>
    </row>
    <row r="16" spans="1:31" x14ac:dyDescent="0.3">
      <c r="A16" s="2" t="s">
        <v>25</v>
      </c>
      <c r="B16" t="s">
        <v>26</v>
      </c>
      <c r="C16">
        <v>1</v>
      </c>
      <c r="D16">
        <v>0</v>
      </c>
      <c r="E16" s="3">
        <v>13014199</v>
      </c>
      <c r="F16" s="3">
        <v>82148</v>
      </c>
      <c r="G16" s="3">
        <v>0</v>
      </c>
      <c r="H16" s="3">
        <v>0</v>
      </c>
      <c r="I16" s="3">
        <v>1116329</v>
      </c>
      <c r="J16" s="3">
        <v>3927903</v>
      </c>
      <c r="K16" s="3">
        <v>0</v>
      </c>
      <c r="L16" s="3">
        <v>0</v>
      </c>
      <c r="M16" s="3">
        <v>0</v>
      </c>
      <c r="N16" s="3">
        <v>0</v>
      </c>
      <c r="O16" s="3">
        <v>0</v>
      </c>
      <c r="P16" s="3">
        <v>788781</v>
      </c>
      <c r="Q16" s="3">
        <v>728974</v>
      </c>
      <c r="R16" s="3">
        <v>541779</v>
      </c>
      <c r="S16" s="3">
        <v>20043</v>
      </c>
      <c r="T16" s="3">
        <v>8363</v>
      </c>
      <c r="U16" s="3">
        <v>86851</v>
      </c>
      <c r="V16" s="3">
        <v>26065</v>
      </c>
      <c r="W16" s="3">
        <v>0</v>
      </c>
      <c r="X16" s="3">
        <v>518627</v>
      </c>
      <c r="Y16" s="3">
        <v>0</v>
      </c>
      <c r="Z16" s="3">
        <v>0</v>
      </c>
      <c r="AA16" s="3">
        <v>-426483</v>
      </c>
      <c r="AB16" s="3">
        <v>426483</v>
      </c>
      <c r="AC16" s="3">
        <v>20860062</v>
      </c>
      <c r="AD16" s="3">
        <v>100000</v>
      </c>
      <c r="AE16" s="3">
        <f t="shared" si="1"/>
        <v>16932159</v>
      </c>
    </row>
    <row r="17" spans="1:31" x14ac:dyDescent="0.3">
      <c r="A17" s="2" t="s">
        <v>27</v>
      </c>
      <c r="B17" t="s">
        <v>28</v>
      </c>
      <c r="C17">
        <v>1</v>
      </c>
      <c r="D17">
        <v>0</v>
      </c>
      <c r="E17" s="3">
        <v>5184335</v>
      </c>
      <c r="F17" s="3">
        <v>0</v>
      </c>
      <c r="G17" s="3">
        <v>0</v>
      </c>
      <c r="H17" s="3">
        <v>0</v>
      </c>
      <c r="I17" s="3">
        <v>609830</v>
      </c>
      <c r="J17" s="3">
        <v>1528511</v>
      </c>
      <c r="K17" s="3">
        <v>0</v>
      </c>
      <c r="L17" s="3">
        <v>0</v>
      </c>
      <c r="M17" s="3">
        <v>0</v>
      </c>
      <c r="N17" s="3">
        <v>0</v>
      </c>
      <c r="O17" s="3">
        <v>0</v>
      </c>
      <c r="P17" s="3">
        <v>952677</v>
      </c>
      <c r="Q17" s="3">
        <v>125298</v>
      </c>
      <c r="R17" s="3">
        <v>0</v>
      </c>
      <c r="S17" s="3">
        <v>9078</v>
      </c>
      <c r="T17" s="3">
        <v>3788</v>
      </c>
      <c r="U17" s="3">
        <v>32911</v>
      </c>
      <c r="V17" s="3">
        <v>11556</v>
      </c>
      <c r="W17" s="3">
        <v>0</v>
      </c>
      <c r="X17" s="3">
        <v>66336</v>
      </c>
      <c r="Y17" s="3">
        <v>0</v>
      </c>
      <c r="Z17" s="3">
        <v>0</v>
      </c>
      <c r="AA17" s="3">
        <v>-210850</v>
      </c>
      <c r="AB17" s="3">
        <v>210850</v>
      </c>
      <c r="AC17" s="3">
        <v>8524320</v>
      </c>
      <c r="AD17" s="3">
        <v>0</v>
      </c>
      <c r="AE17" s="3">
        <f t="shared" si="1"/>
        <v>6995809</v>
      </c>
    </row>
    <row r="18" spans="1:31" x14ac:dyDescent="0.3">
      <c r="A18" s="2" t="s">
        <v>29</v>
      </c>
      <c r="B18" t="s">
        <v>30</v>
      </c>
      <c r="C18">
        <v>1</v>
      </c>
      <c r="D18">
        <v>0</v>
      </c>
      <c r="E18" s="3">
        <v>4132849</v>
      </c>
      <c r="F18" s="3">
        <v>0</v>
      </c>
      <c r="G18" s="3">
        <v>0</v>
      </c>
      <c r="H18" s="3">
        <v>3252</v>
      </c>
      <c r="I18" s="3">
        <v>363826</v>
      </c>
      <c r="J18" s="3">
        <v>505059</v>
      </c>
      <c r="K18" s="3">
        <v>0</v>
      </c>
      <c r="L18" s="3">
        <v>0</v>
      </c>
      <c r="M18" s="3">
        <v>0</v>
      </c>
      <c r="N18" s="3">
        <v>0</v>
      </c>
      <c r="O18" s="3">
        <v>0</v>
      </c>
      <c r="P18" s="3">
        <v>818542</v>
      </c>
      <c r="Q18" s="3">
        <v>13796</v>
      </c>
      <c r="R18" s="3">
        <v>26677</v>
      </c>
      <c r="S18" s="3">
        <v>4374</v>
      </c>
      <c r="T18" s="3">
        <v>1825</v>
      </c>
      <c r="U18" s="3">
        <v>16368</v>
      </c>
      <c r="V18" s="3">
        <v>5568</v>
      </c>
      <c r="W18" s="3">
        <v>0</v>
      </c>
      <c r="X18" s="3">
        <v>59517</v>
      </c>
      <c r="Y18" s="3">
        <v>0</v>
      </c>
      <c r="Z18" s="3">
        <v>0</v>
      </c>
      <c r="AA18" s="3">
        <v>-101972</v>
      </c>
      <c r="AB18" s="3">
        <v>101972</v>
      </c>
      <c r="AC18" s="3">
        <v>5951653</v>
      </c>
      <c r="AD18" s="3">
        <v>100000</v>
      </c>
      <c r="AE18" s="3">
        <f t="shared" si="1"/>
        <v>5446594</v>
      </c>
    </row>
    <row r="19" spans="1:31" x14ac:dyDescent="0.3">
      <c r="A19" s="2" t="s">
        <v>31</v>
      </c>
      <c r="B19" t="s">
        <v>32</v>
      </c>
      <c r="C19">
        <v>1</v>
      </c>
      <c r="D19">
        <v>0</v>
      </c>
      <c r="E19" s="3">
        <v>7895317</v>
      </c>
      <c r="F19" s="3">
        <v>0</v>
      </c>
      <c r="G19" s="3">
        <v>0</v>
      </c>
      <c r="H19" s="3">
        <v>0</v>
      </c>
      <c r="I19" s="3">
        <v>643832</v>
      </c>
      <c r="J19" s="3">
        <v>3272177</v>
      </c>
      <c r="K19" s="3">
        <v>0</v>
      </c>
      <c r="L19" s="3">
        <v>0</v>
      </c>
      <c r="M19" s="3">
        <v>0</v>
      </c>
      <c r="N19" s="3">
        <v>0</v>
      </c>
      <c r="O19" s="3">
        <v>0</v>
      </c>
      <c r="P19" s="3">
        <v>1101666</v>
      </c>
      <c r="Q19" s="3">
        <v>62287</v>
      </c>
      <c r="R19" s="3">
        <v>0</v>
      </c>
      <c r="S19" s="3">
        <v>7205</v>
      </c>
      <c r="T19" s="3">
        <v>3006</v>
      </c>
      <c r="U19" s="3">
        <v>26387</v>
      </c>
      <c r="V19" s="3">
        <v>8788</v>
      </c>
      <c r="W19" s="3">
        <v>0</v>
      </c>
      <c r="X19" s="3">
        <v>324204</v>
      </c>
      <c r="Y19" s="3">
        <v>0</v>
      </c>
      <c r="Z19" s="3">
        <v>0</v>
      </c>
      <c r="AA19" s="3">
        <v>-215846</v>
      </c>
      <c r="AB19" s="3">
        <v>215846</v>
      </c>
      <c r="AC19" s="3">
        <v>13344869</v>
      </c>
      <c r="AD19" s="3">
        <v>100000</v>
      </c>
      <c r="AE19" s="3">
        <f t="shared" si="1"/>
        <v>10072692</v>
      </c>
    </row>
    <row r="20" spans="1:31" x14ac:dyDescent="0.3">
      <c r="A20" s="2" t="s">
        <v>33</v>
      </c>
      <c r="B20" t="s">
        <v>34</v>
      </c>
      <c r="C20">
        <v>1</v>
      </c>
      <c r="D20">
        <v>0</v>
      </c>
      <c r="E20" s="3">
        <v>4750491</v>
      </c>
      <c r="F20" s="3">
        <v>0</v>
      </c>
      <c r="G20" s="3">
        <v>0</v>
      </c>
      <c r="H20" s="3">
        <v>3166</v>
      </c>
      <c r="I20" s="3">
        <v>568595</v>
      </c>
      <c r="J20" s="3">
        <v>1277819</v>
      </c>
      <c r="K20" s="3">
        <v>0</v>
      </c>
      <c r="L20" s="3">
        <v>0</v>
      </c>
      <c r="M20" s="3">
        <v>0</v>
      </c>
      <c r="N20" s="3">
        <v>0</v>
      </c>
      <c r="O20" s="3">
        <v>0</v>
      </c>
      <c r="P20" s="3">
        <v>917550</v>
      </c>
      <c r="Q20" s="3">
        <v>173531</v>
      </c>
      <c r="R20" s="3">
        <v>0</v>
      </c>
      <c r="S20" s="3">
        <v>5333</v>
      </c>
      <c r="T20" s="3">
        <v>2225</v>
      </c>
      <c r="U20" s="3">
        <v>20271</v>
      </c>
      <c r="V20" s="3">
        <v>6978</v>
      </c>
      <c r="W20" s="3">
        <v>0</v>
      </c>
      <c r="X20" s="3">
        <v>105638</v>
      </c>
      <c r="Y20" s="3">
        <v>0</v>
      </c>
      <c r="Z20" s="3">
        <v>0</v>
      </c>
      <c r="AA20" s="3">
        <v>-192057</v>
      </c>
      <c r="AB20" s="3">
        <v>192057</v>
      </c>
      <c r="AC20" s="3">
        <v>7831597</v>
      </c>
      <c r="AD20" s="3">
        <v>100000</v>
      </c>
      <c r="AE20" s="3">
        <f t="shared" si="1"/>
        <v>6553778</v>
      </c>
    </row>
    <row r="21" spans="1:31" x14ac:dyDescent="0.3">
      <c r="A21" s="2" t="s">
        <v>35</v>
      </c>
      <c r="B21" t="s">
        <v>36</v>
      </c>
      <c r="C21">
        <v>1</v>
      </c>
      <c r="D21">
        <v>0</v>
      </c>
      <c r="E21" s="3">
        <v>3196746</v>
      </c>
      <c r="F21" s="3">
        <v>0</v>
      </c>
      <c r="G21" s="3">
        <v>0</v>
      </c>
      <c r="H21" s="3">
        <v>0</v>
      </c>
      <c r="I21" s="3">
        <v>282361</v>
      </c>
      <c r="J21" s="3">
        <v>482085</v>
      </c>
      <c r="K21" s="3">
        <v>0</v>
      </c>
      <c r="L21" s="3">
        <v>0</v>
      </c>
      <c r="M21" s="3">
        <v>0</v>
      </c>
      <c r="N21" s="3">
        <v>0</v>
      </c>
      <c r="O21" s="3">
        <v>0</v>
      </c>
      <c r="P21" s="3">
        <v>540301</v>
      </c>
      <c r="Q21" s="3">
        <v>31540</v>
      </c>
      <c r="R21" s="3">
        <v>0</v>
      </c>
      <c r="S21" s="3">
        <v>3101</v>
      </c>
      <c r="T21" s="3">
        <v>1294</v>
      </c>
      <c r="U21" s="3">
        <v>11242</v>
      </c>
      <c r="V21" s="3">
        <v>3662</v>
      </c>
      <c r="W21" s="3">
        <v>0</v>
      </c>
      <c r="X21" s="3">
        <v>82278</v>
      </c>
      <c r="Y21" s="3">
        <v>0</v>
      </c>
      <c r="Z21" s="3">
        <v>0</v>
      </c>
      <c r="AA21" s="3">
        <v>-66876</v>
      </c>
      <c r="AB21" s="3">
        <v>66876</v>
      </c>
      <c r="AC21" s="3">
        <v>4634610</v>
      </c>
      <c r="AD21" s="3">
        <v>100000</v>
      </c>
      <c r="AE21" s="3">
        <f t="shared" si="1"/>
        <v>4152525</v>
      </c>
    </row>
    <row r="22" spans="1:31" x14ac:dyDescent="0.3">
      <c r="A22" s="2" t="s">
        <v>37</v>
      </c>
      <c r="B22" t="s">
        <v>38</v>
      </c>
      <c r="C22">
        <v>1</v>
      </c>
      <c r="D22">
        <v>0</v>
      </c>
      <c r="E22" s="3">
        <v>5038008</v>
      </c>
      <c r="F22" s="3">
        <v>0</v>
      </c>
      <c r="G22" s="3">
        <v>0</v>
      </c>
      <c r="H22" s="3">
        <v>0</v>
      </c>
      <c r="I22" s="3">
        <v>351068</v>
      </c>
      <c r="J22" s="3">
        <v>1446576</v>
      </c>
      <c r="K22" s="3">
        <v>0</v>
      </c>
      <c r="L22" s="3">
        <v>0</v>
      </c>
      <c r="M22" s="3">
        <v>0</v>
      </c>
      <c r="N22" s="3">
        <v>0</v>
      </c>
      <c r="O22" s="3">
        <v>0</v>
      </c>
      <c r="P22" s="3">
        <v>1293604</v>
      </c>
      <c r="Q22" s="3">
        <v>105141</v>
      </c>
      <c r="R22" s="3">
        <v>37739</v>
      </c>
      <c r="S22" s="3">
        <v>5318</v>
      </c>
      <c r="T22" s="3">
        <v>2219</v>
      </c>
      <c r="U22" s="3">
        <v>20388</v>
      </c>
      <c r="V22" s="3">
        <v>7414</v>
      </c>
      <c r="W22" s="3">
        <v>0</v>
      </c>
      <c r="X22" s="3">
        <v>109929</v>
      </c>
      <c r="Y22" s="3">
        <v>0</v>
      </c>
      <c r="Z22" s="3">
        <v>0</v>
      </c>
      <c r="AA22" s="3">
        <v>-169140</v>
      </c>
      <c r="AB22" s="3">
        <v>169140</v>
      </c>
      <c r="AC22" s="3">
        <v>8417404</v>
      </c>
      <c r="AD22" s="3">
        <v>100000</v>
      </c>
      <c r="AE22" s="3">
        <f t="shared" si="1"/>
        <v>6970828</v>
      </c>
    </row>
    <row r="23" spans="1:31" x14ac:dyDescent="0.3">
      <c r="A23" s="2" t="s">
        <v>39</v>
      </c>
      <c r="B23" t="s">
        <v>40</v>
      </c>
      <c r="C23">
        <v>1</v>
      </c>
      <c r="D23">
        <v>0</v>
      </c>
      <c r="E23" s="3">
        <v>8042181</v>
      </c>
      <c r="F23" s="3">
        <v>0</v>
      </c>
      <c r="G23" s="3">
        <v>0</v>
      </c>
      <c r="H23" s="3">
        <v>216</v>
      </c>
      <c r="I23" s="3">
        <v>1069849</v>
      </c>
      <c r="J23" s="3">
        <v>2248380</v>
      </c>
      <c r="K23" s="3">
        <v>0</v>
      </c>
      <c r="L23" s="3">
        <v>0</v>
      </c>
      <c r="M23" s="3">
        <v>0</v>
      </c>
      <c r="N23" s="3">
        <v>0</v>
      </c>
      <c r="O23" s="3">
        <v>0</v>
      </c>
      <c r="P23" s="3">
        <v>1317767</v>
      </c>
      <c r="Q23" s="3">
        <v>284653</v>
      </c>
      <c r="R23" s="3">
        <v>0</v>
      </c>
      <c r="S23" s="3">
        <v>11295</v>
      </c>
      <c r="T23" s="3">
        <v>4713</v>
      </c>
      <c r="U23" s="3">
        <v>38270</v>
      </c>
      <c r="V23" s="3">
        <v>15162</v>
      </c>
      <c r="W23" s="3">
        <v>0</v>
      </c>
      <c r="X23" s="3">
        <v>313336</v>
      </c>
      <c r="Y23" s="3">
        <v>0</v>
      </c>
      <c r="Z23" s="3">
        <v>0</v>
      </c>
      <c r="AA23" s="3">
        <v>-337756</v>
      </c>
      <c r="AB23" s="3">
        <v>337756</v>
      </c>
      <c r="AC23" s="3">
        <v>13345822</v>
      </c>
      <c r="AD23" s="3">
        <v>100000</v>
      </c>
      <c r="AE23" s="3">
        <f t="shared" si="1"/>
        <v>11097442</v>
      </c>
    </row>
    <row r="24" spans="1:31" x14ac:dyDescent="0.3">
      <c r="A24" s="2" t="s">
        <v>41</v>
      </c>
      <c r="B24" t="s">
        <v>42</v>
      </c>
      <c r="C24">
        <v>1</v>
      </c>
      <c r="D24">
        <v>0</v>
      </c>
      <c r="E24" s="3">
        <v>3292800</v>
      </c>
      <c r="F24" s="3">
        <v>0</v>
      </c>
      <c r="G24" s="3">
        <v>0</v>
      </c>
      <c r="H24" s="3">
        <v>0</v>
      </c>
      <c r="I24" s="3">
        <v>345877</v>
      </c>
      <c r="J24" s="3">
        <v>747343</v>
      </c>
      <c r="K24" s="3">
        <v>0</v>
      </c>
      <c r="L24" s="3">
        <v>0</v>
      </c>
      <c r="M24" s="3">
        <v>0</v>
      </c>
      <c r="N24" s="3">
        <v>0</v>
      </c>
      <c r="O24" s="3">
        <v>0</v>
      </c>
      <c r="P24" s="3">
        <v>600100</v>
      </c>
      <c r="Q24" s="3">
        <v>38507</v>
      </c>
      <c r="R24" s="3">
        <v>0</v>
      </c>
      <c r="S24" s="3">
        <v>2711</v>
      </c>
      <c r="T24" s="3">
        <v>1131</v>
      </c>
      <c r="U24" s="3">
        <v>8679</v>
      </c>
      <c r="V24" s="3">
        <v>3342</v>
      </c>
      <c r="W24" s="3">
        <v>0</v>
      </c>
      <c r="X24" s="3">
        <v>37407</v>
      </c>
      <c r="Y24" s="3">
        <v>0</v>
      </c>
      <c r="Z24" s="3">
        <v>0</v>
      </c>
      <c r="AA24" s="3">
        <v>-65150</v>
      </c>
      <c r="AB24" s="3">
        <v>65150</v>
      </c>
      <c r="AC24" s="3">
        <v>5077897</v>
      </c>
      <c r="AD24" s="3">
        <v>100000</v>
      </c>
      <c r="AE24" s="3">
        <f t="shared" si="1"/>
        <v>4330554</v>
      </c>
    </row>
    <row r="25" spans="1:31" x14ac:dyDescent="0.3">
      <c r="A25" s="2" t="s">
        <v>43</v>
      </c>
      <c r="B25" t="s">
        <v>44</v>
      </c>
      <c r="C25">
        <v>1</v>
      </c>
      <c r="D25">
        <v>0</v>
      </c>
      <c r="E25" s="3">
        <v>10276429</v>
      </c>
      <c r="F25" s="3">
        <v>0</v>
      </c>
      <c r="G25" s="3">
        <v>0</v>
      </c>
      <c r="H25" s="3">
        <v>1870</v>
      </c>
      <c r="I25" s="3">
        <v>1134513</v>
      </c>
      <c r="J25" s="3">
        <v>1623992</v>
      </c>
      <c r="K25" s="3">
        <v>936</v>
      </c>
      <c r="L25" s="3">
        <v>0</v>
      </c>
      <c r="M25" s="3">
        <v>0</v>
      </c>
      <c r="N25" s="3">
        <v>0</v>
      </c>
      <c r="O25" s="3">
        <v>0</v>
      </c>
      <c r="P25" s="3">
        <v>1540530</v>
      </c>
      <c r="Q25" s="3">
        <v>99133</v>
      </c>
      <c r="R25" s="3">
        <v>0</v>
      </c>
      <c r="S25" s="3">
        <v>11969</v>
      </c>
      <c r="T25" s="3">
        <v>4994</v>
      </c>
      <c r="U25" s="3">
        <v>46076</v>
      </c>
      <c r="V25" s="3">
        <v>13264</v>
      </c>
      <c r="W25" s="3">
        <v>0</v>
      </c>
      <c r="X25" s="3">
        <v>133764</v>
      </c>
      <c r="Y25" s="3">
        <v>0</v>
      </c>
      <c r="Z25" s="3">
        <v>0</v>
      </c>
      <c r="AA25" s="3">
        <v>-354661</v>
      </c>
      <c r="AB25" s="3">
        <v>354661</v>
      </c>
      <c r="AC25" s="3">
        <v>14887470</v>
      </c>
      <c r="AD25" s="3">
        <v>100000</v>
      </c>
      <c r="AE25" s="3">
        <f t="shared" si="1"/>
        <v>13262542</v>
      </c>
    </row>
    <row r="26" spans="1:31" x14ac:dyDescent="0.3">
      <c r="A26" s="2" t="s">
        <v>45</v>
      </c>
      <c r="B26" t="s">
        <v>46</v>
      </c>
      <c r="C26">
        <v>1</v>
      </c>
      <c r="D26">
        <v>0</v>
      </c>
      <c r="E26" s="3">
        <v>5125190</v>
      </c>
      <c r="F26" s="3">
        <v>0</v>
      </c>
      <c r="G26" s="3">
        <v>0</v>
      </c>
      <c r="H26" s="3">
        <v>0</v>
      </c>
      <c r="I26" s="3">
        <v>518788</v>
      </c>
      <c r="J26" s="3">
        <v>476250</v>
      </c>
      <c r="K26" s="3">
        <v>0</v>
      </c>
      <c r="L26" s="3">
        <v>0</v>
      </c>
      <c r="M26" s="3">
        <v>0</v>
      </c>
      <c r="N26" s="3">
        <v>0</v>
      </c>
      <c r="O26" s="3">
        <v>0</v>
      </c>
      <c r="P26" s="3">
        <v>1208582</v>
      </c>
      <c r="Q26" s="3">
        <v>141744</v>
      </c>
      <c r="R26" s="3">
        <v>0</v>
      </c>
      <c r="S26" s="3">
        <v>4794</v>
      </c>
      <c r="T26" s="3">
        <v>2000</v>
      </c>
      <c r="U26" s="3">
        <v>17184</v>
      </c>
      <c r="V26" s="3">
        <v>6350</v>
      </c>
      <c r="W26" s="3">
        <v>0</v>
      </c>
      <c r="X26" s="3">
        <v>101006</v>
      </c>
      <c r="Y26" s="3">
        <v>0</v>
      </c>
      <c r="Z26" s="3">
        <v>0</v>
      </c>
      <c r="AA26" s="3">
        <v>-104727</v>
      </c>
      <c r="AB26" s="3">
        <v>104727</v>
      </c>
      <c r="AC26" s="3">
        <v>7601888</v>
      </c>
      <c r="AD26" s="3">
        <v>100000</v>
      </c>
      <c r="AE26" s="3">
        <f t="shared" si="1"/>
        <v>7125638</v>
      </c>
    </row>
    <row r="27" spans="1:31" x14ac:dyDescent="0.3">
      <c r="A27" s="2" t="s">
        <v>47</v>
      </c>
      <c r="B27" t="s">
        <v>48</v>
      </c>
      <c r="C27">
        <v>1</v>
      </c>
      <c r="D27">
        <v>0</v>
      </c>
      <c r="E27" s="3">
        <v>12387142</v>
      </c>
      <c r="F27" s="3">
        <v>0</v>
      </c>
      <c r="G27" s="3">
        <v>0</v>
      </c>
      <c r="H27" s="3">
        <v>0</v>
      </c>
      <c r="I27" s="3">
        <v>1084621</v>
      </c>
      <c r="J27" s="3">
        <v>3563645</v>
      </c>
      <c r="K27" s="3">
        <v>0</v>
      </c>
      <c r="L27" s="3">
        <v>0</v>
      </c>
      <c r="M27" s="3">
        <v>0</v>
      </c>
      <c r="N27" s="3">
        <v>0</v>
      </c>
      <c r="O27" s="3">
        <v>0</v>
      </c>
      <c r="P27" s="3">
        <v>2422161</v>
      </c>
      <c r="Q27" s="3">
        <v>378960</v>
      </c>
      <c r="R27" s="3">
        <v>67857</v>
      </c>
      <c r="S27" s="3">
        <v>18575</v>
      </c>
      <c r="T27" s="3">
        <v>7750</v>
      </c>
      <c r="U27" s="3">
        <v>69958</v>
      </c>
      <c r="V27" s="3">
        <v>24306</v>
      </c>
      <c r="W27" s="3">
        <v>0</v>
      </c>
      <c r="X27" s="3">
        <v>256381</v>
      </c>
      <c r="Y27" s="3">
        <v>0</v>
      </c>
      <c r="Z27" s="3">
        <v>0</v>
      </c>
      <c r="AA27" s="3">
        <v>-470273</v>
      </c>
      <c r="AB27" s="3">
        <v>470273</v>
      </c>
      <c r="AC27" s="3">
        <v>20281356</v>
      </c>
      <c r="AD27" s="3">
        <v>114359</v>
      </c>
      <c r="AE27" s="3">
        <f t="shared" si="1"/>
        <v>16717711</v>
      </c>
    </row>
    <row r="28" spans="1:31" x14ac:dyDescent="0.3">
      <c r="A28" s="2" t="s">
        <v>49</v>
      </c>
      <c r="B28" t="s">
        <v>50</v>
      </c>
      <c r="C28">
        <v>1</v>
      </c>
      <c r="D28">
        <v>0</v>
      </c>
      <c r="E28" s="3">
        <v>10685954</v>
      </c>
      <c r="F28" s="3">
        <v>0</v>
      </c>
      <c r="G28" s="3">
        <v>0</v>
      </c>
      <c r="H28" s="3">
        <v>0</v>
      </c>
      <c r="I28" s="3">
        <v>1133113</v>
      </c>
      <c r="J28" s="3">
        <v>1814906</v>
      </c>
      <c r="K28" s="3">
        <v>1050</v>
      </c>
      <c r="L28" s="3">
        <v>0</v>
      </c>
      <c r="M28" s="3">
        <v>0</v>
      </c>
      <c r="N28" s="3">
        <v>0</v>
      </c>
      <c r="O28" s="3">
        <v>0</v>
      </c>
      <c r="P28" s="3">
        <v>2047343</v>
      </c>
      <c r="Q28" s="3">
        <v>383489</v>
      </c>
      <c r="R28" s="3">
        <v>0</v>
      </c>
      <c r="S28" s="3">
        <v>10831</v>
      </c>
      <c r="T28" s="3">
        <v>4519</v>
      </c>
      <c r="U28" s="3">
        <v>41183</v>
      </c>
      <c r="V28" s="3">
        <v>15099</v>
      </c>
      <c r="W28" s="3">
        <v>0</v>
      </c>
      <c r="X28" s="3">
        <v>461659</v>
      </c>
      <c r="Y28" s="3">
        <v>0</v>
      </c>
      <c r="Z28" s="3">
        <v>0</v>
      </c>
      <c r="AA28" s="3">
        <v>-241129</v>
      </c>
      <c r="AB28" s="3">
        <v>241129</v>
      </c>
      <c r="AC28" s="3">
        <v>16599146</v>
      </c>
      <c r="AD28" s="3">
        <v>102276</v>
      </c>
      <c r="AE28" s="3">
        <f t="shared" si="1"/>
        <v>14783190</v>
      </c>
    </row>
    <row r="29" spans="1:31" x14ac:dyDescent="0.3">
      <c r="A29" s="2" t="s">
        <v>51</v>
      </c>
      <c r="B29" t="s">
        <v>52</v>
      </c>
      <c r="C29">
        <v>1</v>
      </c>
      <c r="D29">
        <v>0</v>
      </c>
      <c r="E29" s="3">
        <v>12799460</v>
      </c>
      <c r="F29" s="3">
        <v>0</v>
      </c>
      <c r="G29" s="3">
        <v>0</v>
      </c>
      <c r="H29" s="3">
        <v>0</v>
      </c>
      <c r="I29" s="3">
        <v>2191438</v>
      </c>
      <c r="J29" s="3">
        <v>3093514</v>
      </c>
      <c r="K29" s="3">
        <v>0</v>
      </c>
      <c r="L29" s="3">
        <v>0</v>
      </c>
      <c r="M29" s="3">
        <v>0</v>
      </c>
      <c r="N29" s="3">
        <v>0</v>
      </c>
      <c r="O29" s="3">
        <v>0</v>
      </c>
      <c r="P29" s="3">
        <v>2000399</v>
      </c>
      <c r="Q29" s="3">
        <v>294004</v>
      </c>
      <c r="R29" s="3">
        <v>122851</v>
      </c>
      <c r="S29" s="3">
        <v>20687</v>
      </c>
      <c r="T29" s="3">
        <v>8631</v>
      </c>
      <c r="U29" s="3">
        <v>79861</v>
      </c>
      <c r="V29" s="3">
        <v>26836</v>
      </c>
      <c r="W29" s="3">
        <v>0</v>
      </c>
      <c r="X29" s="3">
        <v>201965</v>
      </c>
      <c r="Y29" s="3">
        <v>47253</v>
      </c>
      <c r="Z29" s="3">
        <v>0</v>
      </c>
      <c r="AA29" s="3">
        <v>-356514</v>
      </c>
      <c r="AB29" s="3">
        <v>356514</v>
      </c>
      <c r="AC29" s="3">
        <v>20886899</v>
      </c>
      <c r="AD29" s="3">
        <v>0</v>
      </c>
      <c r="AE29" s="3">
        <f t="shared" si="1"/>
        <v>17793385</v>
      </c>
    </row>
    <row r="30" spans="1:31" x14ac:dyDescent="0.3">
      <c r="A30" s="2" t="s">
        <v>53</v>
      </c>
      <c r="B30" t="s">
        <v>54</v>
      </c>
      <c r="C30">
        <v>1</v>
      </c>
      <c r="D30">
        <v>0</v>
      </c>
      <c r="E30" s="3">
        <v>52435962</v>
      </c>
      <c r="F30" s="3">
        <v>0</v>
      </c>
      <c r="G30" s="3">
        <v>0</v>
      </c>
      <c r="H30" s="3">
        <v>15635</v>
      </c>
      <c r="I30" s="3">
        <v>2196905</v>
      </c>
      <c r="J30" s="3">
        <v>5836767</v>
      </c>
      <c r="K30" s="3">
        <v>0</v>
      </c>
      <c r="L30" s="3">
        <v>0</v>
      </c>
      <c r="M30" s="3">
        <v>0</v>
      </c>
      <c r="N30" s="3">
        <v>0</v>
      </c>
      <c r="O30" s="3">
        <v>0</v>
      </c>
      <c r="P30" s="3">
        <v>8326403</v>
      </c>
      <c r="Q30" s="3">
        <v>1059785</v>
      </c>
      <c r="R30" s="3">
        <v>772159</v>
      </c>
      <c r="S30" s="3">
        <v>84547</v>
      </c>
      <c r="T30" s="3">
        <v>35275</v>
      </c>
      <c r="U30" s="3">
        <v>320433</v>
      </c>
      <c r="V30" s="3">
        <v>111453</v>
      </c>
      <c r="W30" s="3">
        <v>0</v>
      </c>
      <c r="X30" s="3">
        <v>2415125</v>
      </c>
      <c r="Y30" s="3">
        <v>0</v>
      </c>
      <c r="Z30" s="3">
        <v>0</v>
      </c>
      <c r="AA30" s="3">
        <v>-4314961</v>
      </c>
      <c r="AB30" s="3">
        <v>4314961</v>
      </c>
      <c r="AC30" s="3">
        <v>73610449</v>
      </c>
      <c r="AD30" s="3">
        <v>477949</v>
      </c>
      <c r="AE30" s="3">
        <f t="shared" si="1"/>
        <v>67773682</v>
      </c>
    </row>
    <row r="31" spans="1:31" x14ac:dyDescent="0.3">
      <c r="A31" s="2" t="s">
        <v>55</v>
      </c>
      <c r="B31" t="s">
        <v>56</v>
      </c>
      <c r="C31">
        <v>1</v>
      </c>
      <c r="D31">
        <v>0</v>
      </c>
      <c r="E31" s="3">
        <v>10551098</v>
      </c>
      <c r="F31" s="3">
        <v>0</v>
      </c>
      <c r="G31" s="3">
        <v>0</v>
      </c>
      <c r="H31" s="3">
        <v>0</v>
      </c>
      <c r="I31" s="3">
        <v>1285017</v>
      </c>
      <c r="J31" s="3">
        <v>1313619</v>
      </c>
      <c r="K31" s="3">
        <v>0</v>
      </c>
      <c r="L31" s="3">
        <v>0</v>
      </c>
      <c r="M31" s="3">
        <v>0</v>
      </c>
      <c r="N31" s="3">
        <v>0</v>
      </c>
      <c r="O31" s="3">
        <v>0</v>
      </c>
      <c r="P31" s="3">
        <v>1386207</v>
      </c>
      <c r="Q31" s="3">
        <v>428307</v>
      </c>
      <c r="R31" s="3">
        <v>170421</v>
      </c>
      <c r="S31" s="3">
        <v>10336</v>
      </c>
      <c r="T31" s="3">
        <v>4313</v>
      </c>
      <c r="U31" s="3">
        <v>39843</v>
      </c>
      <c r="V31" s="3">
        <v>13258</v>
      </c>
      <c r="W31" s="3">
        <v>0</v>
      </c>
      <c r="X31" s="3">
        <v>166175</v>
      </c>
      <c r="Y31" s="3">
        <v>0</v>
      </c>
      <c r="Z31" s="3">
        <v>0</v>
      </c>
      <c r="AA31" s="3">
        <v>-469797</v>
      </c>
      <c r="AB31" s="3">
        <v>469797</v>
      </c>
      <c r="AC31" s="3">
        <v>15368594</v>
      </c>
      <c r="AD31" s="3">
        <v>100000</v>
      </c>
      <c r="AE31" s="3">
        <f t="shared" si="1"/>
        <v>14054975</v>
      </c>
    </row>
    <row r="32" spans="1:31" x14ac:dyDescent="0.3">
      <c r="A32" s="2" t="s">
        <v>57</v>
      </c>
      <c r="B32" t="s">
        <v>58</v>
      </c>
      <c r="C32">
        <v>1</v>
      </c>
      <c r="D32">
        <v>0</v>
      </c>
      <c r="E32" s="3">
        <v>13285158</v>
      </c>
      <c r="F32" s="3">
        <v>0</v>
      </c>
      <c r="G32" s="3">
        <v>0</v>
      </c>
      <c r="H32" s="3">
        <v>0</v>
      </c>
      <c r="I32" s="3">
        <v>1617175</v>
      </c>
      <c r="J32" s="3">
        <v>3112884</v>
      </c>
      <c r="K32" s="3">
        <v>0</v>
      </c>
      <c r="L32" s="3">
        <v>0</v>
      </c>
      <c r="M32" s="3">
        <v>0</v>
      </c>
      <c r="N32" s="3">
        <v>0</v>
      </c>
      <c r="O32" s="3">
        <v>0</v>
      </c>
      <c r="P32" s="3">
        <v>1776730</v>
      </c>
      <c r="Q32" s="3">
        <v>90818</v>
      </c>
      <c r="R32" s="3">
        <v>33058</v>
      </c>
      <c r="S32" s="3">
        <v>20987</v>
      </c>
      <c r="T32" s="3">
        <v>8756</v>
      </c>
      <c r="U32" s="3">
        <v>83065</v>
      </c>
      <c r="V32" s="3">
        <v>25903</v>
      </c>
      <c r="W32" s="3">
        <v>0</v>
      </c>
      <c r="X32" s="3">
        <v>0</v>
      </c>
      <c r="Y32" s="3">
        <v>0</v>
      </c>
      <c r="Z32" s="3">
        <v>0</v>
      </c>
      <c r="AA32" s="3">
        <v>-361213</v>
      </c>
      <c r="AB32" s="3">
        <v>361213</v>
      </c>
      <c r="AC32" s="3">
        <v>20054534</v>
      </c>
      <c r="AD32" s="3">
        <v>0</v>
      </c>
      <c r="AE32" s="3">
        <f t="shared" si="1"/>
        <v>16941650</v>
      </c>
    </row>
    <row r="33" spans="1:31" x14ac:dyDescent="0.3">
      <c r="A33" s="2" t="s">
        <v>59</v>
      </c>
      <c r="B33" t="s">
        <v>60</v>
      </c>
      <c r="C33">
        <v>1</v>
      </c>
      <c r="D33">
        <v>0</v>
      </c>
      <c r="E33" s="3">
        <v>10567831</v>
      </c>
      <c r="F33" s="3">
        <v>0</v>
      </c>
      <c r="G33" s="3">
        <v>0</v>
      </c>
      <c r="H33" s="3">
        <v>0</v>
      </c>
      <c r="I33" s="3">
        <v>1356865</v>
      </c>
      <c r="J33" s="3">
        <v>3010566</v>
      </c>
      <c r="K33" s="3">
        <v>0</v>
      </c>
      <c r="L33" s="3">
        <v>0</v>
      </c>
      <c r="M33" s="3">
        <v>0</v>
      </c>
      <c r="N33" s="3">
        <v>0</v>
      </c>
      <c r="O33" s="3">
        <v>0</v>
      </c>
      <c r="P33" s="3">
        <v>2780901</v>
      </c>
      <c r="Q33" s="3">
        <v>346817</v>
      </c>
      <c r="R33" s="3">
        <v>76714</v>
      </c>
      <c r="S33" s="3">
        <v>25526</v>
      </c>
      <c r="T33" s="3">
        <v>10650</v>
      </c>
      <c r="U33" s="3">
        <v>100015</v>
      </c>
      <c r="V33" s="3">
        <v>31710</v>
      </c>
      <c r="W33" s="3">
        <v>0</v>
      </c>
      <c r="X33" s="3">
        <v>245882</v>
      </c>
      <c r="Y33" s="3">
        <v>0</v>
      </c>
      <c r="Z33" s="3">
        <v>0</v>
      </c>
      <c r="AA33" s="3">
        <v>-424493</v>
      </c>
      <c r="AB33" s="3">
        <v>424493</v>
      </c>
      <c r="AC33" s="3">
        <v>18553477</v>
      </c>
      <c r="AD33" s="3">
        <v>100000</v>
      </c>
      <c r="AE33" s="3">
        <f t="shared" si="1"/>
        <v>15542911</v>
      </c>
    </row>
    <row r="34" spans="1:31" x14ac:dyDescent="0.3">
      <c r="A34" s="2" t="s">
        <v>61</v>
      </c>
      <c r="B34" t="s">
        <v>62</v>
      </c>
      <c r="C34">
        <v>1</v>
      </c>
      <c r="D34">
        <v>0</v>
      </c>
      <c r="E34" s="3">
        <v>14821855</v>
      </c>
      <c r="F34" s="3">
        <v>0</v>
      </c>
      <c r="G34" s="3">
        <v>0</v>
      </c>
      <c r="H34" s="3">
        <v>0</v>
      </c>
      <c r="I34" s="3">
        <v>2379612</v>
      </c>
      <c r="J34" s="3">
        <v>5579435</v>
      </c>
      <c r="K34" s="3">
        <v>0</v>
      </c>
      <c r="L34" s="3">
        <v>0</v>
      </c>
      <c r="M34" s="3">
        <v>0</v>
      </c>
      <c r="N34" s="3">
        <v>0</v>
      </c>
      <c r="O34" s="3">
        <v>0</v>
      </c>
      <c r="P34" s="3">
        <v>3193706</v>
      </c>
      <c r="Q34" s="3">
        <v>989266</v>
      </c>
      <c r="R34" s="3">
        <v>142042</v>
      </c>
      <c r="S34" s="3">
        <v>38064</v>
      </c>
      <c r="T34" s="3">
        <v>15881</v>
      </c>
      <c r="U34" s="3">
        <v>148421</v>
      </c>
      <c r="V34" s="3">
        <v>49747</v>
      </c>
      <c r="W34" s="3">
        <v>0</v>
      </c>
      <c r="X34" s="3">
        <v>198332</v>
      </c>
      <c r="Y34" s="3">
        <v>0</v>
      </c>
      <c r="Z34" s="3">
        <v>0</v>
      </c>
      <c r="AA34" s="3">
        <v>-347330</v>
      </c>
      <c r="AB34" s="3">
        <v>347330</v>
      </c>
      <c r="AC34" s="3">
        <v>27556361</v>
      </c>
      <c r="AD34" s="3">
        <v>0</v>
      </c>
      <c r="AE34" s="3">
        <f t="shared" si="1"/>
        <v>21976926</v>
      </c>
    </row>
    <row r="35" spans="1:31" x14ac:dyDescent="0.3">
      <c r="A35" s="2" t="s">
        <v>63</v>
      </c>
      <c r="B35" t="s">
        <v>64</v>
      </c>
      <c r="C35">
        <v>1</v>
      </c>
      <c r="D35">
        <v>0</v>
      </c>
      <c r="E35" s="3">
        <v>5203704</v>
      </c>
      <c r="F35" s="3">
        <v>0</v>
      </c>
      <c r="G35" s="3">
        <v>290478</v>
      </c>
      <c r="H35" s="3">
        <v>6914</v>
      </c>
      <c r="I35" s="3">
        <v>601374</v>
      </c>
      <c r="J35" s="3">
        <v>790413</v>
      </c>
      <c r="K35" s="3">
        <v>0</v>
      </c>
      <c r="L35" s="3">
        <v>0</v>
      </c>
      <c r="M35" s="3">
        <v>0</v>
      </c>
      <c r="N35" s="3">
        <v>0</v>
      </c>
      <c r="O35" s="3">
        <v>0</v>
      </c>
      <c r="P35" s="3">
        <v>561667</v>
      </c>
      <c r="Q35" s="3">
        <v>61183</v>
      </c>
      <c r="R35" s="3">
        <v>118965</v>
      </c>
      <c r="S35" s="3">
        <v>7130</v>
      </c>
      <c r="T35" s="3">
        <v>2975</v>
      </c>
      <c r="U35" s="3">
        <v>27378</v>
      </c>
      <c r="V35" s="3">
        <v>3433</v>
      </c>
      <c r="W35" s="3">
        <v>0</v>
      </c>
      <c r="X35" s="3">
        <v>84000</v>
      </c>
      <c r="Y35" s="3">
        <v>0</v>
      </c>
      <c r="Z35" s="3">
        <v>0</v>
      </c>
      <c r="AA35" s="3">
        <v>-196971</v>
      </c>
      <c r="AB35" s="3">
        <v>196971</v>
      </c>
      <c r="AC35" s="3">
        <v>7759614</v>
      </c>
      <c r="AD35" s="3">
        <v>100000</v>
      </c>
      <c r="AE35" s="3">
        <f t="shared" si="1"/>
        <v>6969201</v>
      </c>
    </row>
    <row r="36" spans="1:31" x14ac:dyDescent="0.3">
      <c r="A36" s="2" t="s">
        <v>65</v>
      </c>
      <c r="B36" t="s">
        <v>66</v>
      </c>
      <c r="C36">
        <v>1</v>
      </c>
      <c r="D36">
        <v>0</v>
      </c>
      <c r="E36" s="3">
        <v>17515622</v>
      </c>
      <c r="F36" s="3">
        <v>0</v>
      </c>
      <c r="G36" s="3">
        <v>0</v>
      </c>
      <c r="H36" s="3">
        <v>7037</v>
      </c>
      <c r="I36" s="3">
        <v>2198755</v>
      </c>
      <c r="J36" s="3">
        <v>5089775</v>
      </c>
      <c r="K36" s="3">
        <v>0</v>
      </c>
      <c r="L36" s="3">
        <v>0</v>
      </c>
      <c r="M36" s="3">
        <v>0</v>
      </c>
      <c r="N36" s="3">
        <v>0</v>
      </c>
      <c r="O36" s="3">
        <v>0</v>
      </c>
      <c r="P36" s="3">
        <v>2233498</v>
      </c>
      <c r="Q36" s="3">
        <v>360349</v>
      </c>
      <c r="R36" s="3">
        <v>95731</v>
      </c>
      <c r="S36" s="3">
        <v>20732</v>
      </c>
      <c r="T36" s="3">
        <v>8650</v>
      </c>
      <c r="U36" s="3">
        <v>80502</v>
      </c>
      <c r="V36" s="3">
        <v>27597</v>
      </c>
      <c r="W36" s="3">
        <v>0</v>
      </c>
      <c r="X36" s="3">
        <v>1707412</v>
      </c>
      <c r="Y36" s="3">
        <v>0</v>
      </c>
      <c r="Z36" s="3">
        <v>0</v>
      </c>
      <c r="AA36" s="3">
        <v>-390541</v>
      </c>
      <c r="AB36" s="3">
        <v>390541</v>
      </c>
      <c r="AC36" s="3">
        <v>29345660</v>
      </c>
      <c r="AD36" s="3">
        <v>152109</v>
      </c>
      <c r="AE36" s="3">
        <f t="shared" si="1"/>
        <v>24255885</v>
      </c>
    </row>
    <row r="37" spans="1:31" x14ac:dyDescent="0.3">
      <c r="A37" s="2" t="s">
        <v>67</v>
      </c>
      <c r="B37" t="s">
        <v>68</v>
      </c>
      <c r="C37">
        <v>1</v>
      </c>
      <c r="D37">
        <v>0</v>
      </c>
      <c r="E37" s="3">
        <v>24268048</v>
      </c>
      <c r="F37" s="3">
        <v>0</v>
      </c>
      <c r="G37" s="3">
        <v>0</v>
      </c>
      <c r="H37" s="3">
        <v>0</v>
      </c>
      <c r="I37" s="3">
        <v>2253320</v>
      </c>
      <c r="J37" s="3">
        <v>6674258</v>
      </c>
      <c r="K37" s="3">
        <v>0</v>
      </c>
      <c r="L37" s="3">
        <v>0</v>
      </c>
      <c r="M37" s="3">
        <v>0</v>
      </c>
      <c r="N37" s="3">
        <v>0</v>
      </c>
      <c r="O37" s="3">
        <v>0</v>
      </c>
      <c r="P37" s="3">
        <v>5342616</v>
      </c>
      <c r="Q37" s="3">
        <v>1275609</v>
      </c>
      <c r="R37" s="3">
        <v>381604</v>
      </c>
      <c r="S37" s="3">
        <v>57448</v>
      </c>
      <c r="T37" s="3">
        <v>23969</v>
      </c>
      <c r="U37" s="3">
        <v>227233</v>
      </c>
      <c r="V37" s="3">
        <v>72389</v>
      </c>
      <c r="W37" s="3">
        <v>0</v>
      </c>
      <c r="X37" s="3">
        <v>455250</v>
      </c>
      <c r="Y37" s="3">
        <v>0</v>
      </c>
      <c r="Z37" s="3">
        <v>0</v>
      </c>
      <c r="AA37" s="3">
        <v>-1277647</v>
      </c>
      <c r="AB37" s="3">
        <v>1277647</v>
      </c>
      <c r="AC37" s="3">
        <v>41031744</v>
      </c>
      <c r="AD37" s="3">
        <v>0</v>
      </c>
      <c r="AE37" s="3">
        <f t="shared" si="1"/>
        <v>34357486</v>
      </c>
    </row>
    <row r="38" spans="1:31" x14ac:dyDescent="0.3">
      <c r="A38" s="2" t="s">
        <v>69</v>
      </c>
      <c r="B38" t="s">
        <v>70</v>
      </c>
      <c r="C38">
        <v>1</v>
      </c>
      <c r="D38">
        <v>0</v>
      </c>
      <c r="E38" s="3">
        <v>17855239</v>
      </c>
      <c r="F38" s="3">
        <v>0</v>
      </c>
      <c r="G38" s="3">
        <v>0</v>
      </c>
      <c r="H38" s="3">
        <v>8667</v>
      </c>
      <c r="I38" s="3">
        <v>2155473</v>
      </c>
      <c r="J38" s="3">
        <v>4080077</v>
      </c>
      <c r="K38" s="3">
        <v>0</v>
      </c>
      <c r="L38" s="3">
        <v>0</v>
      </c>
      <c r="M38" s="3">
        <v>0</v>
      </c>
      <c r="N38" s="3">
        <v>0</v>
      </c>
      <c r="O38" s="3">
        <v>0</v>
      </c>
      <c r="P38" s="3">
        <v>2336460</v>
      </c>
      <c r="Q38" s="3">
        <v>563009</v>
      </c>
      <c r="R38" s="3">
        <v>237617</v>
      </c>
      <c r="S38" s="3">
        <v>37959</v>
      </c>
      <c r="T38" s="3">
        <v>15838</v>
      </c>
      <c r="U38" s="3">
        <v>143353</v>
      </c>
      <c r="V38" s="3">
        <v>46237</v>
      </c>
      <c r="W38" s="3">
        <v>0</v>
      </c>
      <c r="X38" s="3">
        <v>251187</v>
      </c>
      <c r="Y38" s="3">
        <v>0</v>
      </c>
      <c r="Z38" s="3">
        <v>0</v>
      </c>
      <c r="AA38" s="3">
        <v>-1146632</v>
      </c>
      <c r="AB38" s="3">
        <v>1146632</v>
      </c>
      <c r="AC38" s="3">
        <v>27731116</v>
      </c>
      <c r="AD38" s="3">
        <v>179735</v>
      </c>
      <c r="AE38" s="3">
        <f t="shared" si="1"/>
        <v>23651039</v>
      </c>
    </row>
    <row r="39" spans="1:31" x14ac:dyDescent="0.3">
      <c r="A39" s="2" t="s">
        <v>71</v>
      </c>
      <c r="B39" t="s">
        <v>72</v>
      </c>
      <c r="C39">
        <v>1</v>
      </c>
      <c r="D39">
        <v>0</v>
      </c>
      <c r="E39" s="3">
        <v>14702548</v>
      </c>
      <c r="F39" s="3">
        <v>0</v>
      </c>
      <c r="G39" s="3">
        <v>0</v>
      </c>
      <c r="H39" s="3">
        <v>0</v>
      </c>
      <c r="I39" s="3">
        <v>2643018</v>
      </c>
      <c r="J39" s="3">
        <v>4355984</v>
      </c>
      <c r="K39" s="3">
        <v>0</v>
      </c>
      <c r="L39" s="3">
        <v>0</v>
      </c>
      <c r="M39" s="3">
        <v>0</v>
      </c>
      <c r="N39" s="3">
        <v>0</v>
      </c>
      <c r="O39" s="3">
        <v>0</v>
      </c>
      <c r="P39" s="3">
        <v>3213513</v>
      </c>
      <c r="Q39" s="3">
        <v>1406871</v>
      </c>
      <c r="R39" s="3">
        <v>313510</v>
      </c>
      <c r="S39" s="3">
        <v>53194</v>
      </c>
      <c r="T39" s="3">
        <v>22194</v>
      </c>
      <c r="U39" s="3">
        <v>207894</v>
      </c>
      <c r="V39" s="3">
        <v>55599</v>
      </c>
      <c r="W39" s="3">
        <v>0</v>
      </c>
      <c r="X39" s="3">
        <v>267300</v>
      </c>
      <c r="Y39" s="3">
        <v>4264</v>
      </c>
      <c r="Z39" s="3">
        <v>0</v>
      </c>
      <c r="AA39" s="3">
        <v>-433698</v>
      </c>
      <c r="AB39" s="3">
        <v>433698</v>
      </c>
      <c r="AC39" s="3">
        <v>27245889</v>
      </c>
      <c r="AD39" s="3">
        <v>0</v>
      </c>
      <c r="AE39" s="3">
        <f t="shared" si="1"/>
        <v>22889905</v>
      </c>
    </row>
    <row r="40" spans="1:31" x14ac:dyDescent="0.3">
      <c r="A40" s="2" t="s">
        <v>73</v>
      </c>
      <c r="B40" t="s">
        <v>74</v>
      </c>
      <c r="C40">
        <v>1</v>
      </c>
      <c r="D40">
        <v>0</v>
      </c>
      <c r="E40" s="3">
        <v>14234589</v>
      </c>
      <c r="F40" s="3">
        <v>0</v>
      </c>
      <c r="G40" s="3">
        <v>0</v>
      </c>
      <c r="H40" s="3">
        <v>0</v>
      </c>
      <c r="I40" s="3">
        <v>2475664</v>
      </c>
      <c r="J40" s="3">
        <v>2776711</v>
      </c>
      <c r="K40" s="3">
        <v>0</v>
      </c>
      <c r="L40" s="3">
        <v>0</v>
      </c>
      <c r="M40" s="3">
        <v>0</v>
      </c>
      <c r="N40" s="3">
        <v>0</v>
      </c>
      <c r="O40" s="3">
        <v>0</v>
      </c>
      <c r="P40" s="3">
        <v>2753501</v>
      </c>
      <c r="Q40" s="3">
        <v>317588</v>
      </c>
      <c r="R40" s="3">
        <v>164286</v>
      </c>
      <c r="S40" s="3">
        <v>23444</v>
      </c>
      <c r="T40" s="3">
        <v>9781</v>
      </c>
      <c r="U40" s="3">
        <v>89647</v>
      </c>
      <c r="V40" s="3">
        <v>28670</v>
      </c>
      <c r="W40" s="3">
        <v>0</v>
      </c>
      <c r="X40" s="3">
        <v>540343</v>
      </c>
      <c r="Y40" s="3">
        <v>0</v>
      </c>
      <c r="Z40" s="3">
        <v>0</v>
      </c>
      <c r="AA40" s="3">
        <v>-405063</v>
      </c>
      <c r="AB40" s="3">
        <v>405063</v>
      </c>
      <c r="AC40" s="3">
        <v>23414224</v>
      </c>
      <c r="AD40" s="3">
        <v>0</v>
      </c>
      <c r="AE40" s="3">
        <f t="shared" si="1"/>
        <v>20637513</v>
      </c>
    </row>
    <row r="41" spans="1:31" x14ac:dyDescent="0.3">
      <c r="A41" s="2" t="s">
        <v>75</v>
      </c>
      <c r="B41" t="s">
        <v>76</v>
      </c>
      <c r="C41">
        <v>1</v>
      </c>
      <c r="D41">
        <v>0</v>
      </c>
      <c r="E41" s="3">
        <v>3357504</v>
      </c>
      <c r="F41" s="3">
        <v>0</v>
      </c>
      <c r="G41" s="3">
        <v>166648</v>
      </c>
      <c r="H41" s="3">
        <v>0</v>
      </c>
      <c r="I41" s="3">
        <v>403897</v>
      </c>
      <c r="J41" s="3">
        <v>188882</v>
      </c>
      <c r="K41" s="3">
        <v>0</v>
      </c>
      <c r="L41" s="3">
        <v>0</v>
      </c>
      <c r="M41" s="3">
        <v>0</v>
      </c>
      <c r="N41" s="3">
        <v>0</v>
      </c>
      <c r="O41" s="3">
        <v>0</v>
      </c>
      <c r="P41" s="3">
        <v>698235</v>
      </c>
      <c r="Q41" s="3">
        <v>0</v>
      </c>
      <c r="R41" s="3">
        <v>31524</v>
      </c>
      <c r="S41" s="3">
        <v>2951</v>
      </c>
      <c r="T41" s="3">
        <v>1231</v>
      </c>
      <c r="U41" s="3">
        <v>11126</v>
      </c>
      <c r="V41" s="3">
        <v>3122</v>
      </c>
      <c r="W41" s="3">
        <v>0</v>
      </c>
      <c r="X41" s="3">
        <v>76933</v>
      </c>
      <c r="Y41" s="3">
        <v>4176</v>
      </c>
      <c r="Z41" s="3">
        <v>0</v>
      </c>
      <c r="AA41" s="3">
        <v>-91792</v>
      </c>
      <c r="AB41" s="3">
        <v>91792</v>
      </c>
      <c r="AC41" s="3">
        <v>4946229</v>
      </c>
      <c r="AD41" s="3">
        <v>0</v>
      </c>
      <c r="AE41" s="3">
        <f t="shared" si="1"/>
        <v>4757347</v>
      </c>
    </row>
    <row r="42" spans="1:31" x14ac:dyDescent="0.3">
      <c r="A42" s="2" t="s">
        <v>77</v>
      </c>
      <c r="B42" t="s">
        <v>78</v>
      </c>
      <c r="C42">
        <v>1</v>
      </c>
      <c r="D42">
        <v>0</v>
      </c>
      <c r="E42" s="3">
        <v>9986157</v>
      </c>
      <c r="F42" s="3">
        <v>0</v>
      </c>
      <c r="G42" s="3">
        <v>0</v>
      </c>
      <c r="H42" s="3">
        <v>0</v>
      </c>
      <c r="I42" s="3">
        <v>1371523</v>
      </c>
      <c r="J42" s="3">
        <v>1727248</v>
      </c>
      <c r="K42" s="3">
        <v>76607</v>
      </c>
      <c r="L42" s="3">
        <v>0</v>
      </c>
      <c r="M42" s="3">
        <v>0</v>
      </c>
      <c r="N42" s="3">
        <v>0</v>
      </c>
      <c r="O42" s="3">
        <v>0</v>
      </c>
      <c r="P42" s="3">
        <v>2201384</v>
      </c>
      <c r="Q42" s="3">
        <v>417953</v>
      </c>
      <c r="R42" s="3">
        <v>34891</v>
      </c>
      <c r="S42" s="3">
        <v>16927</v>
      </c>
      <c r="T42" s="3">
        <v>7063</v>
      </c>
      <c r="U42" s="3">
        <v>65939</v>
      </c>
      <c r="V42" s="3">
        <v>21521</v>
      </c>
      <c r="W42" s="3">
        <v>0</v>
      </c>
      <c r="X42" s="3">
        <v>149871</v>
      </c>
      <c r="Y42" s="3">
        <v>0</v>
      </c>
      <c r="Z42" s="3">
        <v>0</v>
      </c>
      <c r="AA42" s="3">
        <v>-219608</v>
      </c>
      <c r="AB42" s="3">
        <v>219608</v>
      </c>
      <c r="AC42" s="3">
        <v>16077084</v>
      </c>
      <c r="AD42" s="3">
        <v>0</v>
      </c>
      <c r="AE42" s="3">
        <f t="shared" si="1"/>
        <v>14273229</v>
      </c>
    </row>
    <row r="43" spans="1:31" x14ac:dyDescent="0.3">
      <c r="A43" s="2" t="s">
        <v>79</v>
      </c>
      <c r="B43" t="s">
        <v>80</v>
      </c>
      <c r="C43">
        <v>1</v>
      </c>
      <c r="D43">
        <v>0</v>
      </c>
      <c r="E43" s="3">
        <v>2834274</v>
      </c>
      <c r="F43" s="3">
        <v>0</v>
      </c>
      <c r="G43" s="3">
        <v>0</v>
      </c>
      <c r="H43" s="3">
        <v>0</v>
      </c>
      <c r="I43" s="3">
        <v>241924</v>
      </c>
      <c r="J43" s="3">
        <v>559878</v>
      </c>
      <c r="K43" s="3">
        <v>0</v>
      </c>
      <c r="L43" s="3">
        <v>0</v>
      </c>
      <c r="M43" s="3">
        <v>0</v>
      </c>
      <c r="N43" s="3">
        <v>0</v>
      </c>
      <c r="O43" s="3">
        <v>0</v>
      </c>
      <c r="P43" s="3">
        <v>413905</v>
      </c>
      <c r="Q43" s="3">
        <v>23530</v>
      </c>
      <c r="R43" s="3">
        <v>0</v>
      </c>
      <c r="S43" s="3">
        <v>8688</v>
      </c>
      <c r="T43" s="3">
        <v>3625</v>
      </c>
      <c r="U43" s="3">
        <v>25630</v>
      </c>
      <c r="V43" s="3">
        <v>0</v>
      </c>
      <c r="W43" s="3">
        <v>0</v>
      </c>
      <c r="X43" s="3">
        <v>50614</v>
      </c>
      <c r="Y43" s="3">
        <v>0</v>
      </c>
      <c r="Z43" s="3">
        <v>0</v>
      </c>
      <c r="AA43" s="3">
        <v>-95283</v>
      </c>
      <c r="AB43" s="3">
        <v>95283</v>
      </c>
      <c r="AC43" s="3">
        <v>4162068</v>
      </c>
      <c r="AD43" s="3">
        <v>0</v>
      </c>
      <c r="AE43" s="3">
        <f t="shared" si="1"/>
        <v>3602190</v>
      </c>
    </row>
    <row r="44" spans="1:31" x14ac:dyDescent="0.3">
      <c r="A44" s="2" t="s">
        <v>81</v>
      </c>
      <c r="B44" t="s">
        <v>82</v>
      </c>
      <c r="C44">
        <v>1</v>
      </c>
      <c r="D44">
        <v>0</v>
      </c>
      <c r="E44" s="3">
        <v>9484067</v>
      </c>
      <c r="F44" s="3">
        <v>0</v>
      </c>
      <c r="G44" s="3">
        <v>0</v>
      </c>
      <c r="H44" s="3">
        <v>0</v>
      </c>
      <c r="I44" s="3">
        <v>1131823</v>
      </c>
      <c r="J44" s="3">
        <v>1683116</v>
      </c>
      <c r="K44" s="3">
        <v>0</v>
      </c>
      <c r="L44" s="3">
        <v>0</v>
      </c>
      <c r="M44" s="3">
        <v>0</v>
      </c>
      <c r="N44" s="3">
        <v>0</v>
      </c>
      <c r="O44" s="3">
        <v>0</v>
      </c>
      <c r="P44" s="3">
        <v>1715627</v>
      </c>
      <c r="Q44" s="3">
        <v>258716</v>
      </c>
      <c r="R44" s="3">
        <v>119446</v>
      </c>
      <c r="S44" s="3">
        <v>9467</v>
      </c>
      <c r="T44" s="3">
        <v>3950</v>
      </c>
      <c r="U44" s="3">
        <v>35766</v>
      </c>
      <c r="V44" s="3">
        <v>11838</v>
      </c>
      <c r="W44" s="3">
        <v>0</v>
      </c>
      <c r="X44" s="3">
        <v>426451</v>
      </c>
      <c r="Y44" s="3">
        <v>0</v>
      </c>
      <c r="Z44" s="3">
        <v>0</v>
      </c>
      <c r="AA44" s="3">
        <v>-250514</v>
      </c>
      <c r="AB44" s="3">
        <v>250514</v>
      </c>
      <c r="AC44" s="3">
        <v>14880267</v>
      </c>
      <c r="AD44" s="3">
        <v>100000</v>
      </c>
      <c r="AE44" s="3">
        <f t="shared" si="1"/>
        <v>13197151</v>
      </c>
    </row>
    <row r="45" spans="1:31" x14ac:dyDescent="0.3">
      <c r="A45" s="2" t="s">
        <v>83</v>
      </c>
      <c r="B45" t="s">
        <v>84</v>
      </c>
      <c r="C45">
        <v>1</v>
      </c>
      <c r="D45">
        <v>0</v>
      </c>
      <c r="E45" s="3">
        <v>5268408</v>
      </c>
      <c r="F45" s="3">
        <v>0</v>
      </c>
      <c r="G45" s="3">
        <v>0</v>
      </c>
      <c r="H45" s="3">
        <v>0</v>
      </c>
      <c r="I45" s="3">
        <v>463775</v>
      </c>
      <c r="J45" s="3">
        <v>827846</v>
      </c>
      <c r="K45" s="3">
        <v>0</v>
      </c>
      <c r="L45" s="3">
        <v>0</v>
      </c>
      <c r="M45" s="3">
        <v>0</v>
      </c>
      <c r="N45" s="3">
        <v>0</v>
      </c>
      <c r="O45" s="3">
        <v>0</v>
      </c>
      <c r="P45" s="3">
        <v>1068178</v>
      </c>
      <c r="Q45" s="3">
        <v>59185</v>
      </c>
      <c r="R45" s="3">
        <v>0</v>
      </c>
      <c r="S45" s="3">
        <v>6052</v>
      </c>
      <c r="T45" s="3">
        <v>2525</v>
      </c>
      <c r="U45" s="3">
        <v>21494</v>
      </c>
      <c r="V45" s="3">
        <v>6873</v>
      </c>
      <c r="W45" s="3">
        <v>0</v>
      </c>
      <c r="X45" s="3">
        <v>98300</v>
      </c>
      <c r="Y45" s="3">
        <v>0</v>
      </c>
      <c r="Z45" s="3">
        <v>0</v>
      </c>
      <c r="AA45" s="3">
        <v>-154809</v>
      </c>
      <c r="AB45" s="3">
        <v>154809</v>
      </c>
      <c r="AC45" s="3">
        <v>7822636</v>
      </c>
      <c r="AD45" s="3">
        <v>100000</v>
      </c>
      <c r="AE45" s="3">
        <f t="shared" si="1"/>
        <v>6994790</v>
      </c>
    </row>
    <row r="46" spans="1:31" x14ac:dyDescent="0.3">
      <c r="A46" s="2" t="s">
        <v>85</v>
      </c>
      <c r="B46" t="s">
        <v>86</v>
      </c>
      <c r="C46">
        <v>1</v>
      </c>
      <c r="D46">
        <v>0</v>
      </c>
      <c r="E46" s="3">
        <v>11026806</v>
      </c>
      <c r="F46" s="3">
        <v>0</v>
      </c>
      <c r="G46" s="3">
        <v>0</v>
      </c>
      <c r="H46" s="3">
        <v>2294</v>
      </c>
      <c r="I46" s="3">
        <v>2071160</v>
      </c>
      <c r="J46" s="3">
        <v>3632259</v>
      </c>
      <c r="K46" s="3">
        <v>211090</v>
      </c>
      <c r="L46" s="3">
        <v>0</v>
      </c>
      <c r="M46" s="3">
        <v>0</v>
      </c>
      <c r="N46" s="3">
        <v>0</v>
      </c>
      <c r="O46" s="3">
        <v>0</v>
      </c>
      <c r="P46" s="3">
        <v>2064636</v>
      </c>
      <c r="Q46" s="3">
        <v>236279</v>
      </c>
      <c r="R46" s="3">
        <v>213518</v>
      </c>
      <c r="S46" s="3">
        <v>13137</v>
      </c>
      <c r="T46" s="3">
        <v>5481</v>
      </c>
      <c r="U46" s="3">
        <v>51318</v>
      </c>
      <c r="V46" s="3">
        <v>16002</v>
      </c>
      <c r="W46" s="3">
        <v>0</v>
      </c>
      <c r="X46" s="3">
        <v>254112</v>
      </c>
      <c r="Y46" s="3">
        <v>45377</v>
      </c>
      <c r="Z46" s="3">
        <v>0</v>
      </c>
      <c r="AA46" s="3">
        <v>-302550</v>
      </c>
      <c r="AB46" s="3">
        <v>302550</v>
      </c>
      <c r="AC46" s="3">
        <v>19843469</v>
      </c>
      <c r="AD46" s="3">
        <v>100000</v>
      </c>
      <c r="AE46" s="3">
        <f t="shared" si="1"/>
        <v>16000120</v>
      </c>
    </row>
    <row r="47" spans="1:31" x14ac:dyDescent="0.3">
      <c r="A47" s="2" t="s">
        <v>87</v>
      </c>
      <c r="B47" t="s">
        <v>88</v>
      </c>
      <c r="C47">
        <v>1</v>
      </c>
      <c r="D47">
        <v>0</v>
      </c>
      <c r="E47" s="3">
        <v>18679650</v>
      </c>
      <c r="F47" s="3">
        <v>0</v>
      </c>
      <c r="G47" s="3">
        <v>0</v>
      </c>
      <c r="H47" s="3">
        <v>0</v>
      </c>
      <c r="I47" s="3">
        <v>857517</v>
      </c>
      <c r="J47" s="3">
        <v>2237433</v>
      </c>
      <c r="K47" s="3">
        <v>0</v>
      </c>
      <c r="L47" s="3">
        <v>0</v>
      </c>
      <c r="M47" s="3">
        <v>0</v>
      </c>
      <c r="N47" s="3">
        <v>0</v>
      </c>
      <c r="O47" s="3">
        <v>0</v>
      </c>
      <c r="P47" s="3">
        <v>3208005</v>
      </c>
      <c r="Q47" s="3">
        <v>802268</v>
      </c>
      <c r="R47" s="3">
        <v>133345</v>
      </c>
      <c r="S47" s="3">
        <v>32207</v>
      </c>
      <c r="T47" s="3">
        <v>13438</v>
      </c>
      <c r="U47" s="3">
        <v>118015</v>
      </c>
      <c r="V47" s="3">
        <v>41832</v>
      </c>
      <c r="W47" s="3">
        <v>0</v>
      </c>
      <c r="X47" s="3">
        <v>477387</v>
      </c>
      <c r="Y47" s="3">
        <v>0</v>
      </c>
      <c r="Z47" s="3">
        <v>0</v>
      </c>
      <c r="AA47" s="3">
        <v>-963794</v>
      </c>
      <c r="AB47" s="3">
        <v>963794</v>
      </c>
      <c r="AC47" s="3">
        <v>26601097</v>
      </c>
      <c r="AD47" s="3">
        <v>129603</v>
      </c>
      <c r="AE47" s="3">
        <f t="shared" si="1"/>
        <v>24363664</v>
      </c>
    </row>
    <row r="48" spans="1:31" x14ac:dyDescent="0.3">
      <c r="A48" s="2" t="s">
        <v>89</v>
      </c>
      <c r="B48" t="s">
        <v>90</v>
      </c>
      <c r="C48">
        <v>1</v>
      </c>
      <c r="D48">
        <v>0</v>
      </c>
      <c r="E48" s="3">
        <v>14173015</v>
      </c>
      <c r="F48" s="3">
        <v>0</v>
      </c>
      <c r="G48" s="3">
        <v>0</v>
      </c>
      <c r="H48" s="3">
        <v>8245</v>
      </c>
      <c r="I48" s="3">
        <v>1640981</v>
      </c>
      <c r="J48" s="3">
        <v>1039910</v>
      </c>
      <c r="K48" s="3">
        <v>0</v>
      </c>
      <c r="L48" s="3">
        <v>0</v>
      </c>
      <c r="M48" s="3">
        <v>0</v>
      </c>
      <c r="N48" s="3">
        <v>0</v>
      </c>
      <c r="O48" s="3">
        <v>0</v>
      </c>
      <c r="P48" s="3">
        <v>1600258</v>
      </c>
      <c r="Q48" s="3">
        <v>221514</v>
      </c>
      <c r="R48" s="3">
        <v>395631</v>
      </c>
      <c r="S48" s="3">
        <v>16328</v>
      </c>
      <c r="T48" s="3">
        <v>6813</v>
      </c>
      <c r="U48" s="3">
        <v>65531</v>
      </c>
      <c r="V48" s="3">
        <v>21788</v>
      </c>
      <c r="W48" s="3">
        <v>0</v>
      </c>
      <c r="X48" s="3">
        <v>159730</v>
      </c>
      <c r="Y48" s="3">
        <v>0</v>
      </c>
      <c r="Z48" s="3">
        <v>0</v>
      </c>
      <c r="AA48" s="3">
        <v>-571771</v>
      </c>
      <c r="AB48" s="3">
        <v>571771</v>
      </c>
      <c r="AC48" s="3">
        <v>19349744</v>
      </c>
      <c r="AD48" s="3">
        <v>122173</v>
      </c>
      <c r="AE48" s="3">
        <f t="shared" si="1"/>
        <v>18309834</v>
      </c>
    </row>
    <row r="49" spans="1:31" x14ac:dyDescent="0.3">
      <c r="A49" s="2" t="s">
        <v>91</v>
      </c>
      <c r="B49" t="s">
        <v>92</v>
      </c>
      <c r="C49">
        <v>1</v>
      </c>
      <c r="D49">
        <v>0</v>
      </c>
      <c r="E49" s="3">
        <v>8398873</v>
      </c>
      <c r="F49" s="3">
        <v>0</v>
      </c>
      <c r="G49" s="3">
        <v>0</v>
      </c>
      <c r="H49" s="3">
        <v>0</v>
      </c>
      <c r="I49" s="3">
        <v>917791</v>
      </c>
      <c r="J49" s="3">
        <v>1294280</v>
      </c>
      <c r="K49" s="3">
        <v>0</v>
      </c>
      <c r="L49" s="3">
        <v>0</v>
      </c>
      <c r="M49" s="3">
        <v>0</v>
      </c>
      <c r="N49" s="3">
        <v>0</v>
      </c>
      <c r="O49" s="3">
        <v>0</v>
      </c>
      <c r="P49" s="3">
        <v>1545446</v>
      </c>
      <c r="Q49" s="3">
        <v>169638</v>
      </c>
      <c r="R49" s="3">
        <v>106608</v>
      </c>
      <c r="S49" s="3">
        <v>14875</v>
      </c>
      <c r="T49" s="3">
        <v>6206</v>
      </c>
      <c r="U49" s="3">
        <v>43629</v>
      </c>
      <c r="V49" s="3">
        <v>20498</v>
      </c>
      <c r="W49" s="3">
        <v>0</v>
      </c>
      <c r="X49" s="3">
        <v>169472</v>
      </c>
      <c r="Y49" s="3">
        <v>0</v>
      </c>
      <c r="Z49" s="3">
        <v>0</v>
      </c>
      <c r="AA49" s="3">
        <v>-191741</v>
      </c>
      <c r="AB49" s="3">
        <v>191741</v>
      </c>
      <c r="AC49" s="3">
        <v>12687316</v>
      </c>
      <c r="AD49" s="3">
        <v>0</v>
      </c>
      <c r="AE49" s="3">
        <f t="shared" si="1"/>
        <v>11393036</v>
      </c>
    </row>
    <row r="50" spans="1:31" x14ac:dyDescent="0.3">
      <c r="A50" s="2" t="s">
        <v>93</v>
      </c>
      <c r="B50" t="s">
        <v>94</v>
      </c>
      <c r="C50">
        <v>1</v>
      </c>
      <c r="D50">
        <v>0</v>
      </c>
      <c r="E50" s="3">
        <v>9239674</v>
      </c>
      <c r="F50" s="3">
        <v>0</v>
      </c>
      <c r="G50" s="3">
        <v>0</v>
      </c>
      <c r="H50" s="3">
        <v>16821</v>
      </c>
      <c r="I50" s="3">
        <v>1209349</v>
      </c>
      <c r="J50" s="3">
        <v>1198256</v>
      </c>
      <c r="K50" s="3">
        <v>0</v>
      </c>
      <c r="L50" s="3">
        <v>0</v>
      </c>
      <c r="M50" s="3">
        <v>0</v>
      </c>
      <c r="N50" s="3">
        <v>0</v>
      </c>
      <c r="O50" s="3">
        <v>0</v>
      </c>
      <c r="P50" s="3">
        <v>1415522</v>
      </c>
      <c r="Q50" s="3">
        <v>147156</v>
      </c>
      <c r="R50" s="3">
        <v>95002</v>
      </c>
      <c r="S50" s="3">
        <v>12898</v>
      </c>
      <c r="T50" s="3">
        <v>5381</v>
      </c>
      <c r="U50" s="3">
        <v>49687</v>
      </c>
      <c r="V50" s="3">
        <v>14356</v>
      </c>
      <c r="W50" s="3">
        <v>0</v>
      </c>
      <c r="X50" s="3">
        <v>131324</v>
      </c>
      <c r="Y50" s="3">
        <v>0</v>
      </c>
      <c r="Z50" s="3">
        <v>0</v>
      </c>
      <c r="AA50" s="3">
        <v>-489099</v>
      </c>
      <c r="AB50" s="3">
        <v>489099</v>
      </c>
      <c r="AC50" s="3">
        <v>13535426</v>
      </c>
      <c r="AD50" s="3">
        <v>100000</v>
      </c>
      <c r="AE50" s="3">
        <f t="shared" si="1"/>
        <v>12337170</v>
      </c>
    </row>
    <row r="51" spans="1:31" x14ac:dyDescent="0.3">
      <c r="A51" s="2" t="s">
        <v>95</v>
      </c>
      <c r="B51" t="s">
        <v>96</v>
      </c>
      <c r="C51">
        <v>1</v>
      </c>
      <c r="D51">
        <v>0</v>
      </c>
      <c r="E51" s="3">
        <v>15408309</v>
      </c>
      <c r="F51" s="3">
        <v>0</v>
      </c>
      <c r="G51" s="3">
        <v>0</v>
      </c>
      <c r="H51" s="3">
        <v>0</v>
      </c>
      <c r="I51" s="3">
        <v>1125061</v>
      </c>
      <c r="J51" s="3">
        <v>3697267</v>
      </c>
      <c r="K51" s="3">
        <v>0</v>
      </c>
      <c r="L51" s="3">
        <v>0</v>
      </c>
      <c r="M51" s="3">
        <v>0</v>
      </c>
      <c r="N51" s="3">
        <v>0</v>
      </c>
      <c r="O51" s="3">
        <v>0</v>
      </c>
      <c r="P51" s="3">
        <v>2791123</v>
      </c>
      <c r="Q51" s="3">
        <v>679840</v>
      </c>
      <c r="R51" s="3">
        <v>250299</v>
      </c>
      <c r="S51" s="3">
        <v>18770</v>
      </c>
      <c r="T51" s="3">
        <v>7831</v>
      </c>
      <c r="U51" s="3">
        <v>75317</v>
      </c>
      <c r="V51" s="3">
        <v>27411</v>
      </c>
      <c r="W51" s="3">
        <v>0</v>
      </c>
      <c r="X51" s="3">
        <v>560628</v>
      </c>
      <c r="Y51" s="3">
        <v>0</v>
      </c>
      <c r="Z51" s="3">
        <v>0</v>
      </c>
      <c r="AA51" s="3">
        <v>-533420</v>
      </c>
      <c r="AB51" s="3">
        <v>533420</v>
      </c>
      <c r="AC51" s="3">
        <v>24641856</v>
      </c>
      <c r="AD51" s="3">
        <v>139051</v>
      </c>
      <c r="AE51" s="3">
        <f t="shared" si="1"/>
        <v>20944589</v>
      </c>
    </row>
    <row r="52" spans="1:31" x14ac:dyDescent="0.3">
      <c r="A52" s="2" t="s">
        <v>97</v>
      </c>
      <c r="B52" t="s">
        <v>98</v>
      </c>
      <c r="C52">
        <v>1</v>
      </c>
      <c r="D52">
        <v>0</v>
      </c>
      <c r="E52" s="3">
        <v>26279898</v>
      </c>
      <c r="F52" s="3">
        <v>0</v>
      </c>
      <c r="G52" s="3">
        <v>0</v>
      </c>
      <c r="H52" s="3">
        <v>0</v>
      </c>
      <c r="I52" s="3">
        <v>2445149</v>
      </c>
      <c r="J52" s="3">
        <v>5588589</v>
      </c>
      <c r="K52" s="3">
        <v>213844</v>
      </c>
      <c r="L52" s="3">
        <v>0</v>
      </c>
      <c r="M52" s="3">
        <v>0</v>
      </c>
      <c r="N52" s="3">
        <v>0</v>
      </c>
      <c r="O52" s="3">
        <v>0</v>
      </c>
      <c r="P52" s="3">
        <v>3442665</v>
      </c>
      <c r="Q52" s="3">
        <v>873894</v>
      </c>
      <c r="R52" s="3">
        <v>299088</v>
      </c>
      <c r="S52" s="3">
        <v>36986</v>
      </c>
      <c r="T52" s="3">
        <v>15431</v>
      </c>
      <c r="U52" s="3">
        <v>139800</v>
      </c>
      <c r="V52" s="3">
        <v>45588</v>
      </c>
      <c r="W52" s="3">
        <v>0</v>
      </c>
      <c r="X52" s="3">
        <v>890402</v>
      </c>
      <c r="Y52" s="3">
        <v>12169</v>
      </c>
      <c r="Z52" s="3">
        <v>0</v>
      </c>
      <c r="AA52" s="3">
        <v>-635576</v>
      </c>
      <c r="AB52" s="3">
        <v>635576</v>
      </c>
      <c r="AC52" s="3">
        <v>40283503</v>
      </c>
      <c r="AD52" s="3">
        <v>210306</v>
      </c>
      <c r="AE52" s="3">
        <f t="shared" si="1"/>
        <v>34481070</v>
      </c>
    </row>
    <row r="53" spans="1:31" x14ac:dyDescent="0.3">
      <c r="A53" s="2" t="s">
        <v>99</v>
      </c>
      <c r="B53" t="s">
        <v>100</v>
      </c>
      <c r="C53">
        <v>1</v>
      </c>
      <c r="D53">
        <v>0</v>
      </c>
      <c r="E53" s="3">
        <v>31344155</v>
      </c>
      <c r="F53" s="3">
        <v>0</v>
      </c>
      <c r="G53" s="3">
        <v>0</v>
      </c>
      <c r="H53" s="3">
        <v>16511</v>
      </c>
      <c r="I53" s="3">
        <v>1783956</v>
      </c>
      <c r="J53" s="3">
        <v>3299526</v>
      </c>
      <c r="K53" s="3">
        <v>0</v>
      </c>
      <c r="L53" s="3">
        <v>0</v>
      </c>
      <c r="M53" s="3">
        <v>0</v>
      </c>
      <c r="N53" s="3">
        <v>0</v>
      </c>
      <c r="O53" s="3">
        <v>0</v>
      </c>
      <c r="P53" s="3">
        <v>5259629</v>
      </c>
      <c r="Q53" s="3">
        <v>1286250</v>
      </c>
      <c r="R53" s="3">
        <v>0</v>
      </c>
      <c r="S53" s="3">
        <v>65013</v>
      </c>
      <c r="T53" s="3">
        <v>27125</v>
      </c>
      <c r="U53" s="3">
        <v>251407</v>
      </c>
      <c r="V53" s="3">
        <v>80241</v>
      </c>
      <c r="W53" s="3">
        <v>0</v>
      </c>
      <c r="X53" s="3">
        <v>3527361</v>
      </c>
      <c r="Y53" s="3">
        <v>0</v>
      </c>
      <c r="Z53" s="3">
        <v>0</v>
      </c>
      <c r="AA53" s="3">
        <v>-1398264</v>
      </c>
      <c r="AB53" s="3">
        <v>1398264</v>
      </c>
      <c r="AC53" s="3">
        <v>46941174</v>
      </c>
      <c r="AD53" s="3">
        <v>211759</v>
      </c>
      <c r="AE53" s="3">
        <f t="shared" si="1"/>
        <v>43641648</v>
      </c>
    </row>
    <row r="54" spans="1:31" x14ac:dyDescent="0.3">
      <c r="A54" s="2" t="s">
        <v>101</v>
      </c>
      <c r="B54" t="s">
        <v>102</v>
      </c>
      <c r="C54">
        <v>1</v>
      </c>
      <c r="D54">
        <v>0</v>
      </c>
      <c r="E54" s="3">
        <v>6106382</v>
      </c>
      <c r="F54" s="3">
        <v>0</v>
      </c>
      <c r="G54" s="3">
        <v>0</v>
      </c>
      <c r="H54" s="3">
        <v>0</v>
      </c>
      <c r="I54" s="3">
        <v>795877</v>
      </c>
      <c r="J54" s="3">
        <v>2061179</v>
      </c>
      <c r="K54" s="3">
        <v>0</v>
      </c>
      <c r="L54" s="3">
        <v>0</v>
      </c>
      <c r="M54" s="3">
        <v>0</v>
      </c>
      <c r="N54" s="3">
        <v>0</v>
      </c>
      <c r="O54" s="3">
        <v>0</v>
      </c>
      <c r="P54" s="3">
        <v>1402102</v>
      </c>
      <c r="Q54" s="3">
        <v>0</v>
      </c>
      <c r="R54" s="3">
        <v>0</v>
      </c>
      <c r="S54" s="3">
        <v>11010</v>
      </c>
      <c r="T54" s="3">
        <v>4594</v>
      </c>
      <c r="U54" s="3">
        <v>42930</v>
      </c>
      <c r="V54" s="3">
        <v>13020</v>
      </c>
      <c r="W54" s="3">
        <v>0</v>
      </c>
      <c r="X54" s="3">
        <v>126432</v>
      </c>
      <c r="Y54" s="3">
        <v>0</v>
      </c>
      <c r="Z54" s="3">
        <v>0</v>
      </c>
      <c r="AA54" s="3">
        <v>-111875</v>
      </c>
      <c r="AB54" s="3">
        <v>111875</v>
      </c>
      <c r="AC54" s="3">
        <v>10563526</v>
      </c>
      <c r="AD54" s="3">
        <v>0</v>
      </c>
      <c r="AE54" s="3">
        <f t="shared" si="1"/>
        <v>8502347</v>
      </c>
    </row>
    <row r="55" spans="1:31" x14ac:dyDescent="0.3">
      <c r="A55" s="2" t="s">
        <v>103</v>
      </c>
      <c r="B55" t="s">
        <v>104</v>
      </c>
      <c r="C55">
        <v>1</v>
      </c>
      <c r="D55">
        <v>0</v>
      </c>
      <c r="E55" s="3">
        <v>9771668</v>
      </c>
      <c r="F55" s="3">
        <v>0</v>
      </c>
      <c r="G55" s="3">
        <v>0</v>
      </c>
      <c r="H55" s="3">
        <v>0</v>
      </c>
      <c r="I55" s="3">
        <v>1660392</v>
      </c>
      <c r="J55" s="3">
        <v>1755334</v>
      </c>
      <c r="K55" s="3">
        <v>0</v>
      </c>
      <c r="L55" s="3">
        <v>0</v>
      </c>
      <c r="M55" s="3">
        <v>0</v>
      </c>
      <c r="N55" s="3">
        <v>0</v>
      </c>
      <c r="O55" s="3">
        <v>0</v>
      </c>
      <c r="P55" s="3">
        <v>1501423</v>
      </c>
      <c r="Q55" s="3">
        <v>226724</v>
      </c>
      <c r="R55" s="3">
        <v>0</v>
      </c>
      <c r="S55" s="3">
        <v>13167</v>
      </c>
      <c r="T55" s="3">
        <v>5494</v>
      </c>
      <c r="U55" s="3">
        <v>51435</v>
      </c>
      <c r="V55" s="3">
        <v>16762</v>
      </c>
      <c r="W55" s="3">
        <v>0</v>
      </c>
      <c r="X55" s="3">
        <v>161533</v>
      </c>
      <c r="Y55" s="3">
        <v>0</v>
      </c>
      <c r="Z55" s="3">
        <v>0</v>
      </c>
      <c r="AA55" s="3">
        <v>-184895</v>
      </c>
      <c r="AB55" s="3">
        <v>184895</v>
      </c>
      <c r="AC55" s="3">
        <v>15163932</v>
      </c>
      <c r="AD55" s="3">
        <v>0</v>
      </c>
      <c r="AE55" s="3">
        <f t="shared" si="1"/>
        <v>13408598</v>
      </c>
    </row>
    <row r="56" spans="1:31" x14ac:dyDescent="0.3">
      <c r="A56" s="2" t="s">
        <v>105</v>
      </c>
      <c r="B56" t="s">
        <v>106</v>
      </c>
      <c r="C56">
        <v>1</v>
      </c>
      <c r="D56">
        <v>0</v>
      </c>
      <c r="E56" s="3">
        <v>6647811</v>
      </c>
      <c r="F56" s="3">
        <v>0</v>
      </c>
      <c r="G56" s="3">
        <v>0</v>
      </c>
      <c r="H56" s="3">
        <v>0</v>
      </c>
      <c r="I56" s="3">
        <v>777687</v>
      </c>
      <c r="J56" s="3">
        <v>1024461</v>
      </c>
      <c r="K56" s="3">
        <v>0</v>
      </c>
      <c r="L56" s="3">
        <v>0</v>
      </c>
      <c r="M56" s="3">
        <v>0</v>
      </c>
      <c r="N56" s="3">
        <v>0</v>
      </c>
      <c r="O56" s="3">
        <v>0</v>
      </c>
      <c r="P56" s="3">
        <v>674203</v>
      </c>
      <c r="Q56" s="3">
        <v>127036</v>
      </c>
      <c r="R56" s="3">
        <v>0</v>
      </c>
      <c r="S56" s="3">
        <v>10606</v>
      </c>
      <c r="T56" s="3">
        <v>4425</v>
      </c>
      <c r="U56" s="3">
        <v>42989</v>
      </c>
      <c r="V56" s="3">
        <v>8155</v>
      </c>
      <c r="W56" s="3">
        <v>0</v>
      </c>
      <c r="X56" s="3">
        <v>116824</v>
      </c>
      <c r="Y56" s="3">
        <v>0</v>
      </c>
      <c r="Z56" s="3">
        <v>0</v>
      </c>
      <c r="AA56" s="3">
        <v>-240480</v>
      </c>
      <c r="AB56" s="3">
        <v>240480</v>
      </c>
      <c r="AC56" s="3">
        <v>9434197</v>
      </c>
      <c r="AD56" s="3">
        <v>0</v>
      </c>
      <c r="AE56" s="3">
        <f t="shared" si="1"/>
        <v>8409736</v>
      </c>
    </row>
    <row r="57" spans="1:31" x14ac:dyDescent="0.3">
      <c r="A57" s="2" t="s">
        <v>107</v>
      </c>
      <c r="B57" t="s">
        <v>108</v>
      </c>
      <c r="C57">
        <v>1</v>
      </c>
      <c r="D57">
        <v>0</v>
      </c>
      <c r="E57" s="3">
        <v>9471498</v>
      </c>
      <c r="F57" s="3">
        <v>0</v>
      </c>
      <c r="G57" s="3">
        <v>0</v>
      </c>
      <c r="H57" s="3">
        <v>0</v>
      </c>
      <c r="I57" s="3">
        <v>1104503</v>
      </c>
      <c r="J57" s="3">
        <v>1849767</v>
      </c>
      <c r="K57" s="3">
        <v>0</v>
      </c>
      <c r="L57" s="3">
        <v>0</v>
      </c>
      <c r="M57" s="3">
        <v>0</v>
      </c>
      <c r="N57" s="3">
        <v>0</v>
      </c>
      <c r="O57" s="3">
        <v>0</v>
      </c>
      <c r="P57" s="3">
        <v>1731489</v>
      </c>
      <c r="Q57" s="3">
        <v>193898</v>
      </c>
      <c r="R57" s="3">
        <v>0</v>
      </c>
      <c r="S57" s="3">
        <v>11834</v>
      </c>
      <c r="T57" s="3">
        <v>4938</v>
      </c>
      <c r="U57" s="3">
        <v>47357</v>
      </c>
      <c r="V57" s="3">
        <v>14931</v>
      </c>
      <c r="W57" s="3">
        <v>0</v>
      </c>
      <c r="X57" s="3">
        <v>390820</v>
      </c>
      <c r="Y57" s="3">
        <v>0</v>
      </c>
      <c r="Z57" s="3">
        <v>0</v>
      </c>
      <c r="AA57" s="3">
        <v>-241051</v>
      </c>
      <c r="AB57" s="3">
        <v>241051</v>
      </c>
      <c r="AC57" s="3">
        <v>14821035</v>
      </c>
      <c r="AD57" s="3">
        <v>0</v>
      </c>
      <c r="AE57" s="3">
        <f t="shared" si="1"/>
        <v>12971268</v>
      </c>
    </row>
    <row r="58" spans="1:31" x14ac:dyDescent="0.3">
      <c r="A58" s="2" t="s">
        <v>109</v>
      </c>
      <c r="B58" t="s">
        <v>110</v>
      </c>
      <c r="C58">
        <v>1</v>
      </c>
      <c r="D58">
        <v>0</v>
      </c>
      <c r="E58" s="3">
        <v>8952996</v>
      </c>
      <c r="F58" s="3">
        <v>0</v>
      </c>
      <c r="G58" s="3">
        <v>0</v>
      </c>
      <c r="H58" s="3">
        <v>0</v>
      </c>
      <c r="I58" s="3">
        <v>1004999</v>
      </c>
      <c r="J58" s="3">
        <v>2229695</v>
      </c>
      <c r="K58" s="3">
        <v>0</v>
      </c>
      <c r="L58" s="3">
        <v>0</v>
      </c>
      <c r="M58" s="3">
        <v>0</v>
      </c>
      <c r="N58" s="3">
        <v>0</v>
      </c>
      <c r="O58" s="3">
        <v>0</v>
      </c>
      <c r="P58" s="3">
        <v>1643258</v>
      </c>
      <c r="Q58" s="3">
        <v>125053</v>
      </c>
      <c r="R58" s="3">
        <v>0</v>
      </c>
      <c r="S58" s="3">
        <v>13812</v>
      </c>
      <c r="T58" s="3">
        <v>5763</v>
      </c>
      <c r="U58" s="3">
        <v>55978</v>
      </c>
      <c r="V58" s="3">
        <v>15128</v>
      </c>
      <c r="W58" s="3">
        <v>0</v>
      </c>
      <c r="X58" s="3">
        <v>129511</v>
      </c>
      <c r="Y58" s="3">
        <v>0</v>
      </c>
      <c r="Z58" s="3">
        <v>0</v>
      </c>
      <c r="AA58" s="3">
        <v>-277969</v>
      </c>
      <c r="AB58" s="3">
        <v>277969</v>
      </c>
      <c r="AC58" s="3">
        <v>14176193</v>
      </c>
      <c r="AD58" s="3">
        <v>0</v>
      </c>
      <c r="AE58" s="3">
        <f t="shared" si="1"/>
        <v>11946498</v>
      </c>
    </row>
    <row r="59" spans="1:31" x14ac:dyDescent="0.3">
      <c r="A59" s="2" t="s">
        <v>111</v>
      </c>
      <c r="B59" t="s">
        <v>112</v>
      </c>
      <c r="C59">
        <v>1</v>
      </c>
      <c r="D59">
        <v>0</v>
      </c>
      <c r="E59" s="3">
        <v>7152416</v>
      </c>
      <c r="F59" s="3">
        <v>0</v>
      </c>
      <c r="G59" s="3">
        <v>0</v>
      </c>
      <c r="H59" s="3">
        <v>6355</v>
      </c>
      <c r="I59" s="3">
        <v>671560</v>
      </c>
      <c r="J59" s="3">
        <v>927260</v>
      </c>
      <c r="K59" s="3">
        <v>0</v>
      </c>
      <c r="L59" s="3">
        <v>0</v>
      </c>
      <c r="M59" s="3">
        <v>0</v>
      </c>
      <c r="N59" s="3">
        <v>0</v>
      </c>
      <c r="O59" s="3">
        <v>0</v>
      </c>
      <c r="P59" s="3">
        <v>1517019</v>
      </c>
      <c r="Q59" s="3">
        <v>78260</v>
      </c>
      <c r="R59" s="3">
        <v>0</v>
      </c>
      <c r="S59" s="3">
        <v>13602</v>
      </c>
      <c r="T59" s="3">
        <v>5675</v>
      </c>
      <c r="U59" s="3">
        <v>49280</v>
      </c>
      <c r="V59" s="3">
        <v>13404</v>
      </c>
      <c r="W59" s="3">
        <v>0</v>
      </c>
      <c r="X59" s="3">
        <v>300000</v>
      </c>
      <c r="Y59" s="3">
        <v>0</v>
      </c>
      <c r="Z59" s="3">
        <v>0</v>
      </c>
      <c r="AA59" s="3">
        <v>-141059</v>
      </c>
      <c r="AB59" s="3">
        <v>141059</v>
      </c>
      <c r="AC59" s="3">
        <v>10734831</v>
      </c>
      <c r="AD59" s="3">
        <v>0</v>
      </c>
      <c r="AE59" s="3">
        <f t="shared" si="1"/>
        <v>9807571</v>
      </c>
    </row>
    <row r="60" spans="1:31" x14ac:dyDescent="0.3">
      <c r="A60" s="2" t="s">
        <v>113</v>
      </c>
      <c r="B60" t="s">
        <v>114</v>
      </c>
      <c r="C60">
        <v>1</v>
      </c>
      <c r="D60">
        <v>0</v>
      </c>
      <c r="E60" s="3">
        <v>7674242</v>
      </c>
      <c r="F60" s="3">
        <v>0</v>
      </c>
      <c r="G60" s="3">
        <v>0</v>
      </c>
      <c r="H60" s="3">
        <v>8412</v>
      </c>
      <c r="I60" s="3">
        <v>946233</v>
      </c>
      <c r="J60" s="3">
        <v>4506083</v>
      </c>
      <c r="K60" s="3">
        <v>0</v>
      </c>
      <c r="L60" s="3">
        <v>0</v>
      </c>
      <c r="M60" s="3">
        <v>0</v>
      </c>
      <c r="N60" s="3">
        <v>0</v>
      </c>
      <c r="O60" s="3">
        <v>0</v>
      </c>
      <c r="P60" s="3">
        <v>1329098</v>
      </c>
      <c r="Q60" s="3">
        <v>296712</v>
      </c>
      <c r="R60" s="3">
        <v>88914</v>
      </c>
      <c r="S60" s="3">
        <v>20867</v>
      </c>
      <c r="T60" s="3">
        <v>8706</v>
      </c>
      <c r="U60" s="3">
        <v>75900</v>
      </c>
      <c r="V60" s="3">
        <v>24406</v>
      </c>
      <c r="W60" s="3">
        <v>0</v>
      </c>
      <c r="X60" s="3">
        <v>132675</v>
      </c>
      <c r="Y60" s="3">
        <v>1094</v>
      </c>
      <c r="Z60" s="3">
        <v>0</v>
      </c>
      <c r="AA60" s="3">
        <v>-335839</v>
      </c>
      <c r="AB60" s="3">
        <v>335839</v>
      </c>
      <c r="AC60" s="3">
        <v>15113342</v>
      </c>
      <c r="AD60" s="3">
        <v>0</v>
      </c>
      <c r="AE60" s="3">
        <f t="shared" si="1"/>
        <v>10607259</v>
      </c>
    </row>
    <row r="61" spans="1:31" x14ac:dyDescent="0.3">
      <c r="A61" s="2" t="s">
        <v>115</v>
      </c>
      <c r="B61" t="s">
        <v>116</v>
      </c>
      <c r="C61">
        <v>1</v>
      </c>
      <c r="D61">
        <v>0</v>
      </c>
      <c r="E61" s="3">
        <v>7596393</v>
      </c>
      <c r="F61" s="3">
        <v>0</v>
      </c>
      <c r="G61" s="3">
        <v>0</v>
      </c>
      <c r="H61" s="3">
        <v>0</v>
      </c>
      <c r="I61" s="3">
        <v>822932</v>
      </c>
      <c r="J61" s="3">
        <v>1371434</v>
      </c>
      <c r="K61" s="3">
        <v>0</v>
      </c>
      <c r="L61" s="3">
        <v>0</v>
      </c>
      <c r="M61" s="3">
        <v>0</v>
      </c>
      <c r="N61" s="3">
        <v>0</v>
      </c>
      <c r="O61" s="3">
        <v>0</v>
      </c>
      <c r="P61" s="3">
        <v>966293</v>
      </c>
      <c r="Q61" s="3">
        <v>153518</v>
      </c>
      <c r="R61" s="3">
        <v>137925</v>
      </c>
      <c r="S61" s="3">
        <v>11879</v>
      </c>
      <c r="T61" s="3">
        <v>4956</v>
      </c>
      <c r="U61" s="3">
        <v>44387</v>
      </c>
      <c r="V61" s="3">
        <v>16024</v>
      </c>
      <c r="W61" s="3">
        <v>0</v>
      </c>
      <c r="X61" s="3">
        <v>76768</v>
      </c>
      <c r="Y61" s="3">
        <v>0</v>
      </c>
      <c r="Z61" s="3">
        <v>0</v>
      </c>
      <c r="AA61" s="3">
        <v>-134649</v>
      </c>
      <c r="AB61" s="3">
        <v>134649</v>
      </c>
      <c r="AC61" s="3">
        <v>11202509</v>
      </c>
      <c r="AD61" s="3">
        <v>0</v>
      </c>
      <c r="AE61" s="3">
        <f t="shared" si="1"/>
        <v>9831075</v>
      </c>
    </row>
    <row r="62" spans="1:31" x14ac:dyDescent="0.3">
      <c r="A62" s="2" t="s">
        <v>117</v>
      </c>
      <c r="B62" t="s">
        <v>118</v>
      </c>
      <c r="C62">
        <v>1</v>
      </c>
      <c r="D62">
        <v>0</v>
      </c>
      <c r="E62" s="3">
        <v>11976214</v>
      </c>
      <c r="F62" s="3">
        <v>0</v>
      </c>
      <c r="G62" s="3">
        <v>0</v>
      </c>
      <c r="H62" s="3">
        <v>1468</v>
      </c>
      <c r="I62" s="3">
        <v>1206310</v>
      </c>
      <c r="J62" s="3">
        <v>2026181</v>
      </c>
      <c r="K62" s="3">
        <v>0</v>
      </c>
      <c r="L62" s="3">
        <v>0</v>
      </c>
      <c r="M62" s="3">
        <v>0</v>
      </c>
      <c r="N62" s="3">
        <v>0</v>
      </c>
      <c r="O62" s="3">
        <v>0</v>
      </c>
      <c r="P62" s="3">
        <v>1058444</v>
      </c>
      <c r="Q62" s="3">
        <v>421563</v>
      </c>
      <c r="R62" s="3">
        <v>22531</v>
      </c>
      <c r="S62" s="3">
        <v>12329</v>
      </c>
      <c r="T62" s="3">
        <v>5144</v>
      </c>
      <c r="U62" s="3">
        <v>48872</v>
      </c>
      <c r="V62" s="3">
        <v>15276</v>
      </c>
      <c r="W62" s="3">
        <v>0</v>
      </c>
      <c r="X62" s="3">
        <v>247225</v>
      </c>
      <c r="Y62" s="3">
        <v>0</v>
      </c>
      <c r="Z62" s="3">
        <v>0</v>
      </c>
      <c r="AA62" s="3">
        <v>-469351</v>
      </c>
      <c r="AB62" s="3">
        <v>469351</v>
      </c>
      <c r="AC62" s="3">
        <v>17041557</v>
      </c>
      <c r="AD62" s="3">
        <v>100000</v>
      </c>
      <c r="AE62" s="3">
        <f t="shared" si="1"/>
        <v>15015376</v>
      </c>
    </row>
    <row r="63" spans="1:31" x14ac:dyDescent="0.3">
      <c r="A63" s="2" t="s">
        <v>119</v>
      </c>
      <c r="B63" t="s">
        <v>120</v>
      </c>
      <c r="C63">
        <v>1</v>
      </c>
      <c r="D63">
        <v>0</v>
      </c>
      <c r="E63" s="3">
        <v>4346109</v>
      </c>
      <c r="F63" s="3">
        <v>0</v>
      </c>
      <c r="G63" s="3">
        <v>256703</v>
      </c>
      <c r="H63" s="3">
        <v>0</v>
      </c>
      <c r="I63" s="3">
        <v>349311</v>
      </c>
      <c r="J63" s="3">
        <v>2598237</v>
      </c>
      <c r="K63" s="3">
        <v>432186</v>
      </c>
      <c r="L63" s="3">
        <v>0</v>
      </c>
      <c r="M63" s="3">
        <v>0</v>
      </c>
      <c r="N63" s="3">
        <v>0</v>
      </c>
      <c r="O63" s="3">
        <v>0</v>
      </c>
      <c r="P63" s="3">
        <v>428156</v>
      </c>
      <c r="Q63" s="3">
        <v>96688</v>
      </c>
      <c r="R63" s="3">
        <v>0</v>
      </c>
      <c r="S63" s="3">
        <v>11445</v>
      </c>
      <c r="T63" s="3">
        <v>4775</v>
      </c>
      <c r="U63" s="3">
        <v>37222</v>
      </c>
      <c r="V63" s="3">
        <v>0</v>
      </c>
      <c r="W63" s="3">
        <v>0</v>
      </c>
      <c r="X63" s="3">
        <v>54000</v>
      </c>
      <c r="Y63" s="3">
        <v>0</v>
      </c>
      <c r="Z63" s="3">
        <v>0</v>
      </c>
      <c r="AA63" s="3">
        <v>-351159</v>
      </c>
      <c r="AB63" s="3">
        <v>351159</v>
      </c>
      <c r="AC63" s="3">
        <v>8614832</v>
      </c>
      <c r="AD63" s="3">
        <v>0</v>
      </c>
      <c r="AE63" s="3">
        <f t="shared" si="1"/>
        <v>5584409</v>
      </c>
    </row>
    <row r="64" spans="1:31" x14ac:dyDescent="0.3">
      <c r="A64" s="2" t="s">
        <v>121</v>
      </c>
      <c r="B64" t="s">
        <v>122</v>
      </c>
      <c r="C64">
        <v>1</v>
      </c>
      <c r="D64">
        <v>0</v>
      </c>
      <c r="E64" s="3">
        <v>7832666</v>
      </c>
      <c r="F64" s="3">
        <v>0</v>
      </c>
      <c r="G64" s="3">
        <v>0</v>
      </c>
      <c r="H64" s="3">
        <v>251</v>
      </c>
      <c r="I64" s="3">
        <v>1228303</v>
      </c>
      <c r="J64" s="3">
        <v>2464882</v>
      </c>
      <c r="K64" s="3">
        <v>0</v>
      </c>
      <c r="L64" s="3">
        <v>0</v>
      </c>
      <c r="M64" s="3">
        <v>0</v>
      </c>
      <c r="N64" s="3">
        <v>0</v>
      </c>
      <c r="O64" s="3">
        <v>0</v>
      </c>
      <c r="P64" s="3">
        <v>904965</v>
      </c>
      <c r="Q64" s="3">
        <v>237960</v>
      </c>
      <c r="R64" s="3">
        <v>142382</v>
      </c>
      <c r="S64" s="3">
        <v>10456</v>
      </c>
      <c r="T64" s="3">
        <v>4363</v>
      </c>
      <c r="U64" s="3">
        <v>41241</v>
      </c>
      <c r="V64" s="3">
        <v>13040</v>
      </c>
      <c r="W64" s="3">
        <v>0</v>
      </c>
      <c r="X64" s="3">
        <v>99112</v>
      </c>
      <c r="Y64" s="3">
        <v>0</v>
      </c>
      <c r="Z64" s="3">
        <v>0</v>
      </c>
      <c r="AA64" s="3">
        <v>-364577</v>
      </c>
      <c r="AB64" s="3">
        <v>364577</v>
      </c>
      <c r="AC64" s="3">
        <v>12979621</v>
      </c>
      <c r="AD64" s="3">
        <v>100000</v>
      </c>
      <c r="AE64" s="3">
        <f t="shared" si="1"/>
        <v>10514739</v>
      </c>
    </row>
    <row r="65" spans="1:31" x14ac:dyDescent="0.3">
      <c r="A65" s="2" t="s">
        <v>123</v>
      </c>
      <c r="B65" t="s">
        <v>124</v>
      </c>
      <c r="C65">
        <v>1</v>
      </c>
      <c r="D65">
        <v>0</v>
      </c>
      <c r="E65" s="3">
        <v>4037639</v>
      </c>
      <c r="F65" s="3">
        <v>0</v>
      </c>
      <c r="G65" s="3">
        <v>111903</v>
      </c>
      <c r="H65" s="3">
        <v>0</v>
      </c>
      <c r="I65" s="3">
        <v>418564</v>
      </c>
      <c r="J65" s="3">
        <v>839594</v>
      </c>
      <c r="K65" s="3">
        <v>0</v>
      </c>
      <c r="L65" s="3">
        <v>0</v>
      </c>
      <c r="M65" s="3">
        <v>0</v>
      </c>
      <c r="N65" s="3">
        <v>0</v>
      </c>
      <c r="O65" s="3">
        <v>0</v>
      </c>
      <c r="P65" s="3">
        <v>345777</v>
      </c>
      <c r="Q65" s="3">
        <v>51411</v>
      </c>
      <c r="R65" s="3">
        <v>0</v>
      </c>
      <c r="S65" s="3">
        <v>6322</v>
      </c>
      <c r="T65" s="3">
        <v>2638</v>
      </c>
      <c r="U65" s="3">
        <v>23708</v>
      </c>
      <c r="V65" s="3">
        <v>6107</v>
      </c>
      <c r="W65" s="3">
        <v>0</v>
      </c>
      <c r="X65" s="3">
        <v>56436</v>
      </c>
      <c r="Y65" s="3">
        <v>0</v>
      </c>
      <c r="Z65" s="3">
        <v>0</v>
      </c>
      <c r="AA65" s="3">
        <v>-259447</v>
      </c>
      <c r="AB65" s="3">
        <v>259447</v>
      </c>
      <c r="AC65" s="3">
        <v>5900099</v>
      </c>
      <c r="AD65" s="3">
        <v>100000</v>
      </c>
      <c r="AE65" s="3">
        <f t="shared" si="1"/>
        <v>5060505</v>
      </c>
    </row>
    <row r="66" spans="1:31" x14ac:dyDescent="0.3">
      <c r="A66" s="2" t="s">
        <v>125</v>
      </c>
      <c r="B66" t="s">
        <v>126</v>
      </c>
      <c r="C66">
        <v>1</v>
      </c>
      <c r="D66">
        <v>0</v>
      </c>
      <c r="E66" s="3">
        <v>22310800</v>
      </c>
      <c r="F66" s="3">
        <v>0</v>
      </c>
      <c r="G66" s="3">
        <v>0</v>
      </c>
      <c r="H66" s="3">
        <v>35432</v>
      </c>
      <c r="I66" s="3">
        <v>1013318</v>
      </c>
      <c r="J66" s="3">
        <v>4656209</v>
      </c>
      <c r="K66" s="3">
        <v>0</v>
      </c>
      <c r="L66" s="3">
        <v>0</v>
      </c>
      <c r="M66" s="3">
        <v>0</v>
      </c>
      <c r="N66" s="3">
        <v>0</v>
      </c>
      <c r="O66" s="3">
        <v>0</v>
      </c>
      <c r="P66" s="3">
        <v>1886655</v>
      </c>
      <c r="Q66" s="3">
        <v>767953</v>
      </c>
      <c r="R66" s="3">
        <v>486701</v>
      </c>
      <c r="S66" s="3">
        <v>31907</v>
      </c>
      <c r="T66" s="3">
        <v>13313</v>
      </c>
      <c r="U66" s="3">
        <v>121160</v>
      </c>
      <c r="V66" s="3">
        <v>43453</v>
      </c>
      <c r="W66" s="3">
        <v>0</v>
      </c>
      <c r="X66" s="3">
        <v>2202569</v>
      </c>
      <c r="Y66" s="3">
        <v>0</v>
      </c>
      <c r="Z66" s="3">
        <v>0</v>
      </c>
      <c r="AA66" s="3">
        <v>-1210275</v>
      </c>
      <c r="AB66" s="3">
        <v>1210275</v>
      </c>
      <c r="AC66" s="3">
        <v>33569470</v>
      </c>
      <c r="AD66" s="3">
        <v>357648</v>
      </c>
      <c r="AE66" s="3">
        <f t="shared" si="1"/>
        <v>28913261</v>
      </c>
    </row>
    <row r="67" spans="1:31" x14ac:dyDescent="0.3">
      <c r="A67" s="2" t="s">
        <v>127</v>
      </c>
      <c r="B67" t="s">
        <v>128</v>
      </c>
      <c r="C67">
        <v>1</v>
      </c>
      <c r="D67">
        <v>0</v>
      </c>
      <c r="E67" s="3">
        <v>3482630</v>
      </c>
      <c r="F67" s="3">
        <v>0</v>
      </c>
      <c r="G67" s="3">
        <v>0</v>
      </c>
      <c r="H67" s="3">
        <v>0</v>
      </c>
      <c r="I67" s="3">
        <v>567727</v>
      </c>
      <c r="J67" s="3">
        <v>1242423</v>
      </c>
      <c r="K67" s="3">
        <v>0</v>
      </c>
      <c r="L67" s="3">
        <v>0</v>
      </c>
      <c r="M67" s="3">
        <v>0</v>
      </c>
      <c r="N67" s="3">
        <v>0</v>
      </c>
      <c r="O67" s="3">
        <v>0</v>
      </c>
      <c r="P67" s="3">
        <v>350685</v>
      </c>
      <c r="Q67" s="3">
        <v>228509</v>
      </c>
      <c r="R67" s="3">
        <v>25087</v>
      </c>
      <c r="S67" s="3">
        <v>9437</v>
      </c>
      <c r="T67" s="3">
        <v>3938</v>
      </c>
      <c r="U67" s="3">
        <v>35183</v>
      </c>
      <c r="V67" s="3">
        <v>7074</v>
      </c>
      <c r="W67" s="3">
        <v>0</v>
      </c>
      <c r="X67" s="3">
        <v>67500</v>
      </c>
      <c r="Y67" s="3">
        <v>0</v>
      </c>
      <c r="Z67" s="3">
        <v>0</v>
      </c>
      <c r="AA67" s="3">
        <v>-111875</v>
      </c>
      <c r="AB67" s="3">
        <v>111875</v>
      </c>
      <c r="AC67" s="3">
        <v>6020193</v>
      </c>
      <c r="AD67" s="3">
        <v>0</v>
      </c>
      <c r="AE67" s="3">
        <f t="shared" si="1"/>
        <v>4777770</v>
      </c>
    </row>
    <row r="68" spans="1:31" x14ac:dyDescent="0.3">
      <c r="A68" s="2" t="s">
        <v>129</v>
      </c>
      <c r="B68" t="s">
        <v>130</v>
      </c>
      <c r="C68">
        <v>1</v>
      </c>
      <c r="D68">
        <v>0</v>
      </c>
      <c r="E68" s="3">
        <v>9843807</v>
      </c>
      <c r="F68" s="3">
        <v>0</v>
      </c>
      <c r="G68" s="3">
        <v>0</v>
      </c>
      <c r="H68" s="3">
        <v>0</v>
      </c>
      <c r="I68" s="3">
        <v>1086262</v>
      </c>
      <c r="J68" s="3">
        <v>637632</v>
      </c>
      <c r="K68" s="3">
        <v>0</v>
      </c>
      <c r="L68" s="3">
        <v>0</v>
      </c>
      <c r="M68" s="3">
        <v>0</v>
      </c>
      <c r="N68" s="3">
        <v>0</v>
      </c>
      <c r="O68" s="3">
        <v>0</v>
      </c>
      <c r="P68" s="3">
        <v>1198831</v>
      </c>
      <c r="Q68" s="3">
        <v>207366</v>
      </c>
      <c r="R68" s="3">
        <v>299085</v>
      </c>
      <c r="S68" s="3">
        <v>16987</v>
      </c>
      <c r="T68" s="3">
        <v>7088</v>
      </c>
      <c r="U68" s="3">
        <v>65065</v>
      </c>
      <c r="V68" s="3">
        <v>22255</v>
      </c>
      <c r="W68" s="3">
        <v>0</v>
      </c>
      <c r="X68" s="3">
        <v>155082</v>
      </c>
      <c r="Y68" s="3">
        <v>0</v>
      </c>
      <c r="Z68" s="3">
        <v>0</v>
      </c>
      <c r="AA68" s="3">
        <v>-372440</v>
      </c>
      <c r="AB68" s="3">
        <v>372440</v>
      </c>
      <c r="AC68" s="3">
        <v>13539460</v>
      </c>
      <c r="AD68" s="3">
        <v>0</v>
      </c>
      <c r="AE68" s="3">
        <f t="shared" si="1"/>
        <v>12901828</v>
      </c>
    </row>
    <row r="69" spans="1:31" x14ac:dyDescent="0.3">
      <c r="A69" s="2" t="s">
        <v>131</v>
      </c>
      <c r="B69" t="s">
        <v>132</v>
      </c>
      <c r="C69">
        <v>1</v>
      </c>
      <c r="D69">
        <v>0</v>
      </c>
      <c r="E69" s="3">
        <v>10224594</v>
      </c>
      <c r="F69" s="3">
        <v>0</v>
      </c>
      <c r="G69" s="3">
        <v>0</v>
      </c>
      <c r="H69" s="3">
        <v>4557</v>
      </c>
      <c r="I69" s="3">
        <v>1303375</v>
      </c>
      <c r="J69" s="3">
        <v>1765502</v>
      </c>
      <c r="K69" s="3">
        <v>0</v>
      </c>
      <c r="L69" s="3">
        <v>0</v>
      </c>
      <c r="M69" s="3">
        <v>0</v>
      </c>
      <c r="N69" s="3">
        <v>0</v>
      </c>
      <c r="O69" s="3">
        <v>0</v>
      </c>
      <c r="P69" s="3">
        <v>1473058</v>
      </c>
      <c r="Q69" s="3">
        <v>521415</v>
      </c>
      <c r="R69" s="3">
        <v>74630</v>
      </c>
      <c r="S69" s="3">
        <v>15789</v>
      </c>
      <c r="T69" s="3">
        <v>6588</v>
      </c>
      <c r="U69" s="3">
        <v>62036</v>
      </c>
      <c r="V69" s="3">
        <v>20150</v>
      </c>
      <c r="W69" s="3">
        <v>0</v>
      </c>
      <c r="X69" s="3">
        <v>297145</v>
      </c>
      <c r="Y69" s="3">
        <v>0</v>
      </c>
      <c r="Z69" s="3">
        <v>0</v>
      </c>
      <c r="AA69" s="3">
        <v>-353749</v>
      </c>
      <c r="AB69" s="3">
        <v>353749</v>
      </c>
      <c r="AC69" s="3">
        <v>15768839</v>
      </c>
      <c r="AD69" s="3">
        <v>100000</v>
      </c>
      <c r="AE69" s="3">
        <f t="shared" si="1"/>
        <v>14003337</v>
      </c>
    </row>
    <row r="70" spans="1:31" x14ac:dyDescent="0.3">
      <c r="A70" s="2" t="s">
        <v>133</v>
      </c>
      <c r="B70" t="s">
        <v>134</v>
      </c>
      <c r="C70">
        <v>1</v>
      </c>
      <c r="D70">
        <v>0</v>
      </c>
      <c r="E70" s="3">
        <v>4822646</v>
      </c>
      <c r="F70" s="3">
        <v>0</v>
      </c>
      <c r="G70" s="3">
        <v>0</v>
      </c>
      <c r="H70" s="3">
        <v>0</v>
      </c>
      <c r="I70" s="3">
        <v>813183</v>
      </c>
      <c r="J70" s="3">
        <v>1088605</v>
      </c>
      <c r="K70" s="3">
        <v>0</v>
      </c>
      <c r="L70" s="3">
        <v>0</v>
      </c>
      <c r="M70" s="3">
        <v>0</v>
      </c>
      <c r="N70" s="3">
        <v>0</v>
      </c>
      <c r="O70" s="3">
        <v>0</v>
      </c>
      <c r="P70" s="3">
        <v>592640</v>
      </c>
      <c r="Q70" s="3">
        <v>119365</v>
      </c>
      <c r="R70" s="3">
        <v>101996</v>
      </c>
      <c r="S70" s="3">
        <v>6756</v>
      </c>
      <c r="T70" s="3">
        <v>2819</v>
      </c>
      <c r="U70" s="3">
        <v>26679</v>
      </c>
      <c r="V70" s="3">
        <v>7738</v>
      </c>
      <c r="W70" s="3">
        <v>0</v>
      </c>
      <c r="X70" s="3">
        <v>193378</v>
      </c>
      <c r="Y70" s="3">
        <v>0</v>
      </c>
      <c r="Z70" s="3">
        <v>0</v>
      </c>
      <c r="AA70" s="3">
        <v>-134444</v>
      </c>
      <c r="AB70" s="3">
        <v>134444</v>
      </c>
      <c r="AC70" s="3">
        <v>7775805</v>
      </c>
      <c r="AD70" s="3">
        <v>100000</v>
      </c>
      <c r="AE70" s="3">
        <f t="shared" ref="AE70:AE133" si="2">AC70-J70-K70</f>
        <v>6687200</v>
      </c>
    </row>
    <row r="71" spans="1:31" x14ac:dyDescent="0.3">
      <c r="A71" s="2" t="s">
        <v>135</v>
      </c>
      <c r="B71" t="s">
        <v>136</v>
      </c>
      <c r="C71">
        <v>1</v>
      </c>
      <c r="D71">
        <v>0</v>
      </c>
      <c r="E71" s="3">
        <v>6552703</v>
      </c>
      <c r="F71" s="3">
        <v>0</v>
      </c>
      <c r="G71" s="3">
        <v>0</v>
      </c>
      <c r="H71" s="3">
        <v>2347</v>
      </c>
      <c r="I71" s="3">
        <v>611364</v>
      </c>
      <c r="J71" s="3">
        <v>814405</v>
      </c>
      <c r="K71" s="3">
        <v>0</v>
      </c>
      <c r="L71" s="3">
        <v>0</v>
      </c>
      <c r="M71" s="3">
        <v>0</v>
      </c>
      <c r="N71" s="3">
        <v>0</v>
      </c>
      <c r="O71" s="3">
        <v>0</v>
      </c>
      <c r="P71" s="3">
        <v>505587</v>
      </c>
      <c r="Q71" s="3">
        <v>59301</v>
      </c>
      <c r="R71" s="3">
        <v>68576</v>
      </c>
      <c r="S71" s="3">
        <v>6621</v>
      </c>
      <c r="T71" s="3">
        <v>2763</v>
      </c>
      <c r="U71" s="3">
        <v>25339</v>
      </c>
      <c r="V71" s="3">
        <v>8108</v>
      </c>
      <c r="W71" s="3">
        <v>0</v>
      </c>
      <c r="X71" s="3">
        <v>77100</v>
      </c>
      <c r="Y71" s="3">
        <v>0</v>
      </c>
      <c r="Z71" s="3">
        <v>0</v>
      </c>
      <c r="AA71" s="3">
        <v>-157980</v>
      </c>
      <c r="AB71" s="3">
        <v>157980</v>
      </c>
      <c r="AC71" s="3">
        <v>8734214</v>
      </c>
      <c r="AD71" s="3">
        <v>0</v>
      </c>
      <c r="AE71" s="3">
        <f t="shared" si="2"/>
        <v>7919809</v>
      </c>
    </row>
    <row r="72" spans="1:31" x14ac:dyDescent="0.3">
      <c r="A72" s="2" t="s">
        <v>137</v>
      </c>
      <c r="B72" t="s">
        <v>138</v>
      </c>
      <c r="C72">
        <v>1</v>
      </c>
      <c r="D72">
        <v>0</v>
      </c>
      <c r="E72" s="3">
        <v>50784833</v>
      </c>
      <c r="F72" s="3">
        <v>0</v>
      </c>
      <c r="G72" s="3">
        <v>0</v>
      </c>
      <c r="H72" s="3">
        <v>0</v>
      </c>
      <c r="I72" s="3">
        <v>1512394</v>
      </c>
      <c r="J72" s="3">
        <v>9517470</v>
      </c>
      <c r="K72" s="3">
        <v>0</v>
      </c>
      <c r="L72" s="3">
        <v>0</v>
      </c>
      <c r="M72" s="3">
        <v>0</v>
      </c>
      <c r="N72" s="3">
        <v>0</v>
      </c>
      <c r="O72" s="3">
        <v>0</v>
      </c>
      <c r="P72" s="3">
        <v>3760681</v>
      </c>
      <c r="Q72" s="3">
        <v>1132951</v>
      </c>
      <c r="R72" s="3">
        <v>1159085</v>
      </c>
      <c r="S72" s="3">
        <v>68234</v>
      </c>
      <c r="T72" s="3">
        <v>28469</v>
      </c>
      <c r="U72" s="3">
        <v>266377</v>
      </c>
      <c r="V72" s="3">
        <v>99208</v>
      </c>
      <c r="W72" s="3">
        <v>0</v>
      </c>
      <c r="X72" s="3">
        <v>3066147</v>
      </c>
      <c r="Y72" s="3">
        <v>0</v>
      </c>
      <c r="Z72" s="3">
        <v>0</v>
      </c>
      <c r="AA72" s="3">
        <v>-3118124</v>
      </c>
      <c r="AB72" s="3">
        <v>3118124</v>
      </c>
      <c r="AC72" s="3">
        <v>71395849</v>
      </c>
      <c r="AD72" s="3">
        <v>422610</v>
      </c>
      <c r="AE72" s="3">
        <f t="shared" si="2"/>
        <v>61878379</v>
      </c>
    </row>
    <row r="73" spans="1:31" x14ac:dyDescent="0.3">
      <c r="A73" s="2" t="s">
        <v>139</v>
      </c>
      <c r="B73" t="s">
        <v>140</v>
      </c>
      <c r="C73">
        <v>1</v>
      </c>
      <c r="D73">
        <v>0</v>
      </c>
      <c r="E73" s="3">
        <v>9313439</v>
      </c>
      <c r="F73" s="3">
        <v>0</v>
      </c>
      <c r="G73" s="3">
        <v>0</v>
      </c>
      <c r="H73" s="3">
        <v>0</v>
      </c>
      <c r="I73" s="3">
        <v>802346</v>
      </c>
      <c r="J73" s="3">
        <v>743348</v>
      </c>
      <c r="K73" s="3">
        <v>0</v>
      </c>
      <c r="L73" s="3">
        <v>0</v>
      </c>
      <c r="M73" s="3">
        <v>0</v>
      </c>
      <c r="N73" s="3">
        <v>0</v>
      </c>
      <c r="O73" s="3">
        <v>0</v>
      </c>
      <c r="P73" s="3">
        <v>1073496</v>
      </c>
      <c r="Q73" s="3">
        <v>406846</v>
      </c>
      <c r="R73" s="3">
        <v>22789</v>
      </c>
      <c r="S73" s="3">
        <v>21646</v>
      </c>
      <c r="T73" s="3">
        <v>9031</v>
      </c>
      <c r="U73" s="3">
        <v>85919</v>
      </c>
      <c r="V73" s="3">
        <v>24583</v>
      </c>
      <c r="W73" s="3">
        <v>0</v>
      </c>
      <c r="X73" s="3">
        <v>136560</v>
      </c>
      <c r="Y73" s="3">
        <v>0</v>
      </c>
      <c r="Z73" s="3">
        <v>0</v>
      </c>
      <c r="AA73" s="3">
        <v>-315723</v>
      </c>
      <c r="AB73" s="3">
        <v>315723</v>
      </c>
      <c r="AC73" s="3">
        <v>12640003</v>
      </c>
      <c r="AD73" s="3">
        <v>0</v>
      </c>
      <c r="AE73" s="3">
        <f t="shared" si="2"/>
        <v>11896655</v>
      </c>
    </row>
    <row r="74" spans="1:31" x14ac:dyDescent="0.3">
      <c r="A74" s="2" t="s">
        <v>141</v>
      </c>
      <c r="B74" t="s">
        <v>142</v>
      </c>
      <c r="C74">
        <v>1</v>
      </c>
      <c r="D74">
        <v>0</v>
      </c>
      <c r="E74" s="3">
        <v>7763200</v>
      </c>
      <c r="F74" s="3">
        <v>0</v>
      </c>
      <c r="G74" s="3">
        <v>275127</v>
      </c>
      <c r="H74" s="3">
        <v>0</v>
      </c>
      <c r="I74" s="3">
        <v>713114</v>
      </c>
      <c r="J74" s="3">
        <v>1421662</v>
      </c>
      <c r="K74" s="3">
        <v>0</v>
      </c>
      <c r="L74" s="3">
        <v>0</v>
      </c>
      <c r="M74" s="3">
        <v>0</v>
      </c>
      <c r="N74" s="3">
        <v>0</v>
      </c>
      <c r="O74" s="3">
        <v>0</v>
      </c>
      <c r="P74" s="3">
        <v>811015</v>
      </c>
      <c r="Q74" s="3">
        <v>373629</v>
      </c>
      <c r="R74" s="3">
        <v>20781</v>
      </c>
      <c r="S74" s="3">
        <v>8194</v>
      </c>
      <c r="T74" s="3">
        <v>3419</v>
      </c>
      <c r="U74" s="3">
        <v>32620</v>
      </c>
      <c r="V74" s="3">
        <v>10537</v>
      </c>
      <c r="W74" s="3">
        <v>0</v>
      </c>
      <c r="X74" s="3">
        <v>447419</v>
      </c>
      <c r="Y74" s="3">
        <v>0</v>
      </c>
      <c r="Z74" s="3">
        <v>0</v>
      </c>
      <c r="AA74" s="3">
        <v>-356463</v>
      </c>
      <c r="AB74" s="3">
        <v>356463</v>
      </c>
      <c r="AC74" s="3">
        <v>11880717</v>
      </c>
      <c r="AD74" s="3">
        <v>100000</v>
      </c>
      <c r="AE74" s="3">
        <f t="shared" si="2"/>
        <v>10459055</v>
      </c>
    </row>
    <row r="75" spans="1:31" x14ac:dyDescent="0.3">
      <c r="A75" s="2" t="s">
        <v>143</v>
      </c>
      <c r="B75" t="s">
        <v>144</v>
      </c>
      <c r="C75">
        <v>1</v>
      </c>
      <c r="D75">
        <v>0</v>
      </c>
      <c r="E75" s="3">
        <v>4509375</v>
      </c>
      <c r="F75" s="3">
        <v>0</v>
      </c>
      <c r="G75" s="3">
        <v>147825</v>
      </c>
      <c r="H75" s="3">
        <v>567</v>
      </c>
      <c r="I75" s="3">
        <v>512288</v>
      </c>
      <c r="J75" s="3">
        <v>1014966</v>
      </c>
      <c r="K75" s="3">
        <v>0</v>
      </c>
      <c r="L75" s="3">
        <v>0</v>
      </c>
      <c r="M75" s="3">
        <v>0</v>
      </c>
      <c r="N75" s="3">
        <v>0</v>
      </c>
      <c r="O75" s="3">
        <v>0</v>
      </c>
      <c r="P75" s="3">
        <v>619971</v>
      </c>
      <c r="Q75" s="3">
        <v>0</v>
      </c>
      <c r="R75" s="3">
        <v>0</v>
      </c>
      <c r="S75" s="3">
        <v>2052</v>
      </c>
      <c r="T75" s="3">
        <v>856</v>
      </c>
      <c r="U75" s="3">
        <v>8330</v>
      </c>
      <c r="V75" s="3">
        <v>2751</v>
      </c>
      <c r="W75" s="3">
        <v>0</v>
      </c>
      <c r="X75" s="3">
        <v>194319</v>
      </c>
      <c r="Y75" s="3">
        <v>0</v>
      </c>
      <c r="Z75" s="3">
        <v>0</v>
      </c>
      <c r="AA75" s="3">
        <v>-157932</v>
      </c>
      <c r="AB75" s="3">
        <v>157932</v>
      </c>
      <c r="AC75" s="3">
        <v>7013300</v>
      </c>
      <c r="AD75" s="3">
        <v>100000</v>
      </c>
      <c r="AE75" s="3">
        <f t="shared" si="2"/>
        <v>5998334</v>
      </c>
    </row>
    <row r="76" spans="1:31" x14ac:dyDescent="0.3">
      <c r="A76" s="2" t="s">
        <v>145</v>
      </c>
      <c r="B76" t="s">
        <v>146</v>
      </c>
      <c r="C76">
        <v>1</v>
      </c>
      <c r="D76">
        <v>0</v>
      </c>
      <c r="E76" s="3">
        <v>5229069</v>
      </c>
      <c r="F76" s="3">
        <v>0</v>
      </c>
      <c r="G76" s="3">
        <v>0</v>
      </c>
      <c r="H76" s="3">
        <v>3315</v>
      </c>
      <c r="I76" s="3">
        <v>476341</v>
      </c>
      <c r="J76" s="3">
        <v>735957</v>
      </c>
      <c r="K76" s="3">
        <v>0</v>
      </c>
      <c r="L76" s="3">
        <v>0</v>
      </c>
      <c r="M76" s="3">
        <v>0</v>
      </c>
      <c r="N76" s="3">
        <v>0</v>
      </c>
      <c r="O76" s="3">
        <v>0</v>
      </c>
      <c r="P76" s="3">
        <v>525376</v>
      </c>
      <c r="Q76" s="3">
        <v>4693</v>
      </c>
      <c r="R76" s="3">
        <v>0</v>
      </c>
      <c r="S76" s="3">
        <v>6082</v>
      </c>
      <c r="T76" s="3">
        <v>2538</v>
      </c>
      <c r="U76" s="3">
        <v>20621</v>
      </c>
      <c r="V76" s="3">
        <v>7261</v>
      </c>
      <c r="W76" s="3">
        <v>0</v>
      </c>
      <c r="X76" s="3">
        <v>234016</v>
      </c>
      <c r="Y76" s="3">
        <v>0</v>
      </c>
      <c r="Z76" s="3">
        <v>0</v>
      </c>
      <c r="AA76" s="3">
        <v>-231656</v>
      </c>
      <c r="AB76" s="3">
        <v>231656</v>
      </c>
      <c r="AC76" s="3">
        <v>7245269</v>
      </c>
      <c r="AD76" s="3">
        <v>100000</v>
      </c>
      <c r="AE76" s="3">
        <f t="shared" si="2"/>
        <v>6509312</v>
      </c>
    </row>
    <row r="77" spans="1:31" x14ac:dyDescent="0.3">
      <c r="A77" s="2" t="s">
        <v>147</v>
      </c>
      <c r="B77" t="s">
        <v>148</v>
      </c>
      <c r="C77">
        <v>0</v>
      </c>
      <c r="D77">
        <v>0</v>
      </c>
      <c r="E77" s="3">
        <v>7186446</v>
      </c>
      <c r="F77" s="3">
        <v>0</v>
      </c>
      <c r="G77" s="3">
        <v>250006</v>
      </c>
      <c r="H77" s="3">
        <v>0</v>
      </c>
      <c r="I77" s="3">
        <v>732269</v>
      </c>
      <c r="J77" s="3">
        <v>747019</v>
      </c>
      <c r="K77" s="3">
        <v>0</v>
      </c>
      <c r="L77" s="3">
        <v>0</v>
      </c>
      <c r="M77" s="3">
        <v>0</v>
      </c>
      <c r="N77" s="3">
        <v>0</v>
      </c>
      <c r="O77" s="3">
        <v>0</v>
      </c>
      <c r="P77" s="3">
        <v>748749</v>
      </c>
      <c r="Q77" s="3">
        <v>211349</v>
      </c>
      <c r="R77" s="3">
        <v>83830</v>
      </c>
      <c r="S77" s="3">
        <v>9632</v>
      </c>
      <c r="T77" s="3">
        <v>4019</v>
      </c>
      <c r="U77" s="3">
        <v>37979</v>
      </c>
      <c r="V77" s="3">
        <v>11125</v>
      </c>
      <c r="W77" s="3">
        <v>0</v>
      </c>
      <c r="X77" s="3">
        <v>71567</v>
      </c>
      <c r="Y77" s="3">
        <v>0</v>
      </c>
      <c r="Z77" s="3">
        <v>0</v>
      </c>
      <c r="AA77" s="3">
        <v>-218776</v>
      </c>
      <c r="AB77" s="3">
        <v>218776</v>
      </c>
      <c r="AC77" s="3">
        <v>10093990</v>
      </c>
      <c r="AD77" s="3">
        <v>100000</v>
      </c>
      <c r="AE77" s="3">
        <f t="shared" si="2"/>
        <v>9346971</v>
      </c>
    </row>
    <row r="78" spans="1:31" x14ac:dyDescent="0.3">
      <c r="A78" s="2" t="s">
        <v>149</v>
      </c>
      <c r="B78" t="s">
        <v>150</v>
      </c>
      <c r="C78">
        <v>1</v>
      </c>
      <c r="D78">
        <v>0</v>
      </c>
      <c r="E78" s="3">
        <v>63807748</v>
      </c>
      <c r="F78" s="3">
        <v>956072</v>
      </c>
      <c r="G78" s="3">
        <v>0</v>
      </c>
      <c r="H78" s="3">
        <v>28064</v>
      </c>
      <c r="I78" s="3">
        <v>4897453</v>
      </c>
      <c r="J78" s="3">
        <v>10695486</v>
      </c>
      <c r="K78" s="3">
        <v>0</v>
      </c>
      <c r="L78" s="3">
        <v>0</v>
      </c>
      <c r="M78" s="3">
        <v>0</v>
      </c>
      <c r="N78" s="3">
        <v>0</v>
      </c>
      <c r="O78" s="3">
        <v>0</v>
      </c>
      <c r="P78" s="3">
        <v>8954062</v>
      </c>
      <c r="Q78" s="3">
        <v>1301864</v>
      </c>
      <c r="R78" s="3">
        <v>0</v>
      </c>
      <c r="S78" s="3">
        <v>99632</v>
      </c>
      <c r="T78" s="3">
        <v>41569</v>
      </c>
      <c r="U78" s="3">
        <v>387013</v>
      </c>
      <c r="V78" s="3">
        <v>135201</v>
      </c>
      <c r="W78" s="3">
        <v>0</v>
      </c>
      <c r="X78" s="3">
        <v>1386068</v>
      </c>
      <c r="Y78" s="3">
        <v>0</v>
      </c>
      <c r="Z78" s="3">
        <v>0</v>
      </c>
      <c r="AA78" s="3">
        <v>-3184731</v>
      </c>
      <c r="AB78" s="3">
        <v>3184731</v>
      </c>
      <c r="AC78" s="3">
        <v>92690232</v>
      </c>
      <c r="AD78" s="3">
        <v>501348</v>
      </c>
      <c r="AE78" s="3">
        <f t="shared" si="2"/>
        <v>81994746</v>
      </c>
    </row>
    <row r="79" spans="1:31" x14ac:dyDescent="0.3">
      <c r="A79" s="2" t="s">
        <v>151</v>
      </c>
      <c r="B79" t="s">
        <v>152</v>
      </c>
      <c r="C79">
        <v>1</v>
      </c>
      <c r="D79">
        <v>0</v>
      </c>
      <c r="E79" s="3">
        <v>21965334</v>
      </c>
      <c r="F79" s="3">
        <v>0</v>
      </c>
      <c r="G79" s="3">
        <v>0</v>
      </c>
      <c r="H79" s="3">
        <v>0</v>
      </c>
      <c r="I79" s="3">
        <v>2959312</v>
      </c>
      <c r="J79" s="3">
        <v>2991554</v>
      </c>
      <c r="K79" s="3">
        <v>0</v>
      </c>
      <c r="L79" s="3">
        <v>0</v>
      </c>
      <c r="M79" s="3">
        <v>0</v>
      </c>
      <c r="N79" s="3">
        <v>0</v>
      </c>
      <c r="O79" s="3">
        <v>0</v>
      </c>
      <c r="P79" s="3">
        <v>4957996</v>
      </c>
      <c r="Q79" s="3">
        <v>602561</v>
      </c>
      <c r="R79" s="3">
        <v>0</v>
      </c>
      <c r="S79" s="3">
        <v>63201</v>
      </c>
      <c r="T79" s="3">
        <v>26369</v>
      </c>
      <c r="U79" s="3">
        <v>236146</v>
      </c>
      <c r="V79" s="3">
        <v>72082</v>
      </c>
      <c r="W79" s="3">
        <v>0</v>
      </c>
      <c r="X79" s="3">
        <v>371608</v>
      </c>
      <c r="Y79" s="3">
        <v>50827</v>
      </c>
      <c r="Z79" s="3">
        <v>0</v>
      </c>
      <c r="AA79" s="3">
        <v>-548884</v>
      </c>
      <c r="AB79" s="3">
        <v>548884</v>
      </c>
      <c r="AC79" s="3">
        <v>34296990</v>
      </c>
      <c r="AD79" s="3">
        <v>0</v>
      </c>
      <c r="AE79" s="3">
        <f t="shared" si="2"/>
        <v>31305436</v>
      </c>
    </row>
    <row r="80" spans="1:31" x14ac:dyDescent="0.3">
      <c r="A80" s="2" t="s">
        <v>153</v>
      </c>
      <c r="B80" t="s">
        <v>154</v>
      </c>
      <c r="C80">
        <v>1</v>
      </c>
      <c r="D80">
        <v>0</v>
      </c>
      <c r="E80" s="3">
        <v>7598820</v>
      </c>
      <c r="F80" s="3">
        <v>0</v>
      </c>
      <c r="G80" s="3">
        <v>0</v>
      </c>
      <c r="H80" s="3">
        <v>0</v>
      </c>
      <c r="I80" s="3">
        <v>532080</v>
      </c>
      <c r="J80" s="3">
        <v>1887407</v>
      </c>
      <c r="K80" s="3">
        <v>0</v>
      </c>
      <c r="L80" s="3">
        <v>0</v>
      </c>
      <c r="M80" s="3">
        <v>0</v>
      </c>
      <c r="N80" s="3">
        <v>0</v>
      </c>
      <c r="O80" s="3">
        <v>0</v>
      </c>
      <c r="P80" s="3">
        <v>1928324</v>
      </c>
      <c r="Q80" s="3">
        <v>348215</v>
      </c>
      <c r="R80" s="3">
        <v>0</v>
      </c>
      <c r="S80" s="3">
        <v>15789</v>
      </c>
      <c r="T80" s="3">
        <v>6588</v>
      </c>
      <c r="U80" s="3">
        <v>59998</v>
      </c>
      <c r="V80" s="3">
        <v>20430</v>
      </c>
      <c r="W80" s="3">
        <v>0</v>
      </c>
      <c r="X80" s="3">
        <v>164736</v>
      </c>
      <c r="Y80" s="3">
        <v>0</v>
      </c>
      <c r="Z80" s="3">
        <v>0</v>
      </c>
      <c r="AA80" s="3">
        <v>-324167</v>
      </c>
      <c r="AB80" s="3">
        <v>324167</v>
      </c>
      <c r="AC80" s="3">
        <v>12562387</v>
      </c>
      <c r="AD80" s="3">
        <v>0</v>
      </c>
      <c r="AE80" s="3">
        <f t="shared" si="2"/>
        <v>10674980</v>
      </c>
    </row>
    <row r="81" spans="1:31" x14ac:dyDescent="0.3">
      <c r="A81" s="2" t="s">
        <v>155</v>
      </c>
      <c r="B81" t="s">
        <v>156</v>
      </c>
      <c r="C81">
        <v>0</v>
      </c>
      <c r="D81">
        <v>0</v>
      </c>
      <c r="E81" s="3">
        <v>7527837</v>
      </c>
      <c r="F81" s="3">
        <v>0</v>
      </c>
      <c r="G81" s="3">
        <v>283125</v>
      </c>
      <c r="H81" s="3">
        <v>0</v>
      </c>
      <c r="I81" s="3">
        <v>1003333</v>
      </c>
      <c r="J81" s="3">
        <v>784822</v>
      </c>
      <c r="K81" s="3">
        <v>0</v>
      </c>
      <c r="L81" s="3">
        <v>0</v>
      </c>
      <c r="M81" s="3">
        <v>0</v>
      </c>
      <c r="N81" s="3">
        <v>0</v>
      </c>
      <c r="O81" s="3">
        <v>0</v>
      </c>
      <c r="P81" s="3">
        <v>1243521</v>
      </c>
      <c r="Q81" s="3">
        <v>32224</v>
      </c>
      <c r="R81" s="3">
        <v>26111</v>
      </c>
      <c r="S81" s="3">
        <v>8913</v>
      </c>
      <c r="T81" s="3">
        <v>3719</v>
      </c>
      <c r="U81" s="3">
        <v>34251</v>
      </c>
      <c r="V81" s="3">
        <v>11073</v>
      </c>
      <c r="W81" s="3">
        <v>0</v>
      </c>
      <c r="X81" s="3">
        <v>81817</v>
      </c>
      <c r="Y81" s="3">
        <v>0</v>
      </c>
      <c r="Z81" s="3">
        <v>0</v>
      </c>
      <c r="AA81" s="3">
        <v>-166264</v>
      </c>
      <c r="AB81" s="3">
        <v>166264</v>
      </c>
      <c r="AC81" s="3">
        <v>11040746</v>
      </c>
      <c r="AD81" s="3">
        <v>100000</v>
      </c>
      <c r="AE81" s="3">
        <f t="shared" si="2"/>
        <v>10255924</v>
      </c>
    </row>
    <row r="82" spans="1:31" x14ac:dyDescent="0.3">
      <c r="A82" s="2" t="s">
        <v>157</v>
      </c>
      <c r="B82" t="s">
        <v>158</v>
      </c>
      <c r="C82">
        <v>1</v>
      </c>
      <c r="D82">
        <v>0</v>
      </c>
      <c r="E82" s="3">
        <v>8424076</v>
      </c>
      <c r="F82" s="3">
        <v>0</v>
      </c>
      <c r="G82" s="3">
        <v>0</v>
      </c>
      <c r="H82" s="3">
        <v>0</v>
      </c>
      <c r="I82" s="3">
        <v>976951</v>
      </c>
      <c r="J82" s="3">
        <v>841130</v>
      </c>
      <c r="K82" s="3">
        <v>0</v>
      </c>
      <c r="L82" s="3">
        <v>0</v>
      </c>
      <c r="M82" s="3">
        <v>0</v>
      </c>
      <c r="N82" s="3">
        <v>0</v>
      </c>
      <c r="O82" s="3">
        <v>0</v>
      </c>
      <c r="P82" s="3">
        <v>1387432</v>
      </c>
      <c r="Q82" s="3">
        <v>161505</v>
      </c>
      <c r="R82" s="3">
        <v>0</v>
      </c>
      <c r="S82" s="3">
        <v>11654</v>
      </c>
      <c r="T82" s="3">
        <v>4863</v>
      </c>
      <c r="U82" s="3">
        <v>41882</v>
      </c>
      <c r="V82" s="3">
        <v>14064</v>
      </c>
      <c r="W82" s="3">
        <v>0</v>
      </c>
      <c r="X82" s="3">
        <v>128230</v>
      </c>
      <c r="Y82" s="3">
        <v>0</v>
      </c>
      <c r="Z82" s="3">
        <v>0</v>
      </c>
      <c r="AA82" s="3">
        <v>-172468</v>
      </c>
      <c r="AB82" s="3">
        <v>172468</v>
      </c>
      <c r="AC82" s="3">
        <v>11991787</v>
      </c>
      <c r="AD82" s="3">
        <v>0</v>
      </c>
      <c r="AE82" s="3">
        <f t="shared" si="2"/>
        <v>11150657</v>
      </c>
    </row>
    <row r="83" spans="1:31" x14ac:dyDescent="0.3">
      <c r="A83" s="2" t="s">
        <v>159</v>
      </c>
      <c r="B83" t="s">
        <v>160</v>
      </c>
      <c r="C83">
        <v>1</v>
      </c>
      <c r="D83">
        <v>0</v>
      </c>
      <c r="E83" s="3">
        <v>11624109</v>
      </c>
      <c r="F83" s="3">
        <v>0</v>
      </c>
      <c r="G83" s="3">
        <v>0</v>
      </c>
      <c r="H83" s="3">
        <v>0</v>
      </c>
      <c r="I83" s="3">
        <v>1697243</v>
      </c>
      <c r="J83" s="3">
        <v>3223501</v>
      </c>
      <c r="K83" s="3">
        <v>0</v>
      </c>
      <c r="L83" s="3">
        <v>0</v>
      </c>
      <c r="M83" s="3">
        <v>0</v>
      </c>
      <c r="N83" s="3">
        <v>0</v>
      </c>
      <c r="O83" s="3">
        <v>0</v>
      </c>
      <c r="P83" s="3">
        <v>2081161</v>
      </c>
      <c r="Q83" s="3">
        <v>300111</v>
      </c>
      <c r="R83" s="3">
        <v>202487</v>
      </c>
      <c r="S83" s="3">
        <v>14576</v>
      </c>
      <c r="T83" s="3">
        <v>6081</v>
      </c>
      <c r="U83" s="3">
        <v>57202</v>
      </c>
      <c r="V83" s="3">
        <v>18107</v>
      </c>
      <c r="W83" s="3">
        <v>0</v>
      </c>
      <c r="X83" s="3">
        <v>123521</v>
      </c>
      <c r="Y83" s="3">
        <v>0</v>
      </c>
      <c r="Z83" s="3">
        <v>0</v>
      </c>
      <c r="AA83" s="3">
        <v>-450881</v>
      </c>
      <c r="AB83" s="3">
        <v>450881</v>
      </c>
      <c r="AC83" s="3">
        <v>19348099</v>
      </c>
      <c r="AD83" s="3">
        <v>100000</v>
      </c>
      <c r="AE83" s="3">
        <f t="shared" si="2"/>
        <v>16124598</v>
      </c>
    </row>
    <row r="84" spans="1:31" x14ac:dyDescent="0.3">
      <c r="A84" s="2" t="s">
        <v>161</v>
      </c>
      <c r="B84" t="s">
        <v>162</v>
      </c>
      <c r="C84">
        <v>1</v>
      </c>
      <c r="D84">
        <v>0</v>
      </c>
      <c r="E84" s="3">
        <v>10854095</v>
      </c>
      <c r="F84" s="3">
        <v>0</v>
      </c>
      <c r="G84" s="3">
        <v>0</v>
      </c>
      <c r="H84" s="3">
        <v>8792</v>
      </c>
      <c r="I84" s="3">
        <v>1563688</v>
      </c>
      <c r="J84" s="3">
        <v>1418579</v>
      </c>
      <c r="K84" s="3">
        <v>725</v>
      </c>
      <c r="L84" s="3">
        <v>0</v>
      </c>
      <c r="M84" s="3">
        <v>0</v>
      </c>
      <c r="N84" s="3">
        <v>0</v>
      </c>
      <c r="O84" s="3">
        <v>0</v>
      </c>
      <c r="P84" s="3">
        <v>1613114</v>
      </c>
      <c r="Q84" s="3">
        <v>128347</v>
      </c>
      <c r="R84" s="3">
        <v>201092</v>
      </c>
      <c r="S84" s="3">
        <v>11550</v>
      </c>
      <c r="T84" s="3">
        <v>4819</v>
      </c>
      <c r="U84" s="3">
        <v>44387</v>
      </c>
      <c r="V84" s="3">
        <v>14161</v>
      </c>
      <c r="W84" s="3">
        <v>0</v>
      </c>
      <c r="X84" s="3">
        <v>145595</v>
      </c>
      <c r="Y84" s="3">
        <v>0</v>
      </c>
      <c r="Z84" s="3">
        <v>0</v>
      </c>
      <c r="AA84" s="3">
        <v>-252610</v>
      </c>
      <c r="AB84" s="3">
        <v>252610</v>
      </c>
      <c r="AC84" s="3">
        <v>16008944</v>
      </c>
      <c r="AD84" s="3">
        <v>100000</v>
      </c>
      <c r="AE84" s="3">
        <f t="shared" si="2"/>
        <v>14589640</v>
      </c>
    </row>
    <row r="85" spans="1:31" x14ac:dyDescent="0.3">
      <c r="A85" s="2" t="s">
        <v>163</v>
      </c>
      <c r="B85" t="s">
        <v>164</v>
      </c>
      <c r="C85">
        <v>1</v>
      </c>
      <c r="D85">
        <v>0</v>
      </c>
      <c r="E85" s="3">
        <v>18930783</v>
      </c>
      <c r="F85" s="3">
        <v>0</v>
      </c>
      <c r="G85" s="3">
        <v>0</v>
      </c>
      <c r="H85" s="3">
        <v>14527</v>
      </c>
      <c r="I85" s="3">
        <v>1601621</v>
      </c>
      <c r="J85" s="3">
        <v>4160423</v>
      </c>
      <c r="K85" s="3">
        <v>0</v>
      </c>
      <c r="L85" s="3">
        <v>0</v>
      </c>
      <c r="M85" s="3">
        <v>0</v>
      </c>
      <c r="N85" s="3">
        <v>0</v>
      </c>
      <c r="O85" s="3">
        <v>0</v>
      </c>
      <c r="P85" s="3">
        <v>3029588</v>
      </c>
      <c r="Q85" s="3">
        <v>419711</v>
      </c>
      <c r="R85" s="3">
        <v>397414</v>
      </c>
      <c r="S85" s="3">
        <v>26784</v>
      </c>
      <c r="T85" s="3">
        <v>11175</v>
      </c>
      <c r="U85" s="3">
        <v>102811</v>
      </c>
      <c r="V85" s="3">
        <v>35005</v>
      </c>
      <c r="W85" s="3">
        <v>0</v>
      </c>
      <c r="X85" s="3">
        <v>373543</v>
      </c>
      <c r="Y85" s="3">
        <v>0</v>
      </c>
      <c r="Z85" s="3">
        <v>0</v>
      </c>
      <c r="AA85" s="3">
        <v>-646805</v>
      </c>
      <c r="AB85" s="3">
        <v>646805</v>
      </c>
      <c r="AC85" s="3">
        <v>29103385</v>
      </c>
      <c r="AD85" s="3">
        <v>155921</v>
      </c>
      <c r="AE85" s="3">
        <f t="shared" si="2"/>
        <v>24942962</v>
      </c>
    </row>
    <row r="86" spans="1:31" x14ac:dyDescent="0.3">
      <c r="A86" s="2" t="s">
        <v>165</v>
      </c>
      <c r="B86" t="s">
        <v>166</v>
      </c>
      <c r="C86">
        <v>1</v>
      </c>
      <c r="D86">
        <v>0</v>
      </c>
      <c r="E86" s="3">
        <v>4642487</v>
      </c>
      <c r="F86" s="3">
        <v>0</v>
      </c>
      <c r="G86" s="3">
        <v>0</v>
      </c>
      <c r="H86" s="3">
        <v>10192</v>
      </c>
      <c r="I86" s="3">
        <v>1028157</v>
      </c>
      <c r="J86" s="3">
        <v>972282</v>
      </c>
      <c r="K86" s="3">
        <v>0</v>
      </c>
      <c r="L86" s="3">
        <v>0</v>
      </c>
      <c r="M86" s="3">
        <v>0</v>
      </c>
      <c r="N86" s="3">
        <v>0</v>
      </c>
      <c r="O86" s="3">
        <v>0</v>
      </c>
      <c r="P86" s="3">
        <v>1110868</v>
      </c>
      <c r="Q86" s="3">
        <v>0</v>
      </c>
      <c r="R86" s="3">
        <v>32725</v>
      </c>
      <c r="S86" s="3">
        <v>4479</v>
      </c>
      <c r="T86" s="3">
        <v>1869</v>
      </c>
      <c r="U86" s="3">
        <v>17941</v>
      </c>
      <c r="V86" s="3">
        <v>4681</v>
      </c>
      <c r="W86" s="3">
        <v>0</v>
      </c>
      <c r="X86" s="3">
        <v>151833</v>
      </c>
      <c r="Y86" s="3">
        <v>0</v>
      </c>
      <c r="Z86" s="3">
        <v>0</v>
      </c>
      <c r="AA86" s="3">
        <v>-140567</v>
      </c>
      <c r="AB86" s="3">
        <v>140567</v>
      </c>
      <c r="AC86" s="3">
        <v>7977514</v>
      </c>
      <c r="AD86" s="3">
        <v>100000</v>
      </c>
      <c r="AE86" s="3">
        <f t="shared" si="2"/>
        <v>7005232</v>
      </c>
    </row>
    <row r="87" spans="1:31" x14ac:dyDescent="0.3">
      <c r="A87" s="2" t="s">
        <v>167</v>
      </c>
      <c r="B87" t="s">
        <v>168</v>
      </c>
      <c r="C87">
        <v>1</v>
      </c>
      <c r="D87">
        <v>0</v>
      </c>
      <c r="E87" s="3">
        <v>9231648</v>
      </c>
      <c r="F87" s="3">
        <v>0</v>
      </c>
      <c r="G87" s="3">
        <v>0</v>
      </c>
      <c r="H87" s="3">
        <v>0</v>
      </c>
      <c r="I87" s="3">
        <v>1075293</v>
      </c>
      <c r="J87" s="3">
        <v>1067004</v>
      </c>
      <c r="K87" s="3">
        <v>0</v>
      </c>
      <c r="L87" s="3">
        <v>0</v>
      </c>
      <c r="M87" s="3">
        <v>0</v>
      </c>
      <c r="N87" s="3">
        <v>0</v>
      </c>
      <c r="O87" s="3">
        <v>0</v>
      </c>
      <c r="P87" s="3">
        <v>1583761</v>
      </c>
      <c r="Q87" s="3">
        <v>215823</v>
      </c>
      <c r="R87" s="3">
        <v>37677</v>
      </c>
      <c r="S87" s="3">
        <v>10935</v>
      </c>
      <c r="T87" s="3">
        <v>4563</v>
      </c>
      <c r="U87" s="3">
        <v>43163</v>
      </c>
      <c r="V87" s="3">
        <v>14203</v>
      </c>
      <c r="W87" s="3">
        <v>0</v>
      </c>
      <c r="X87" s="3">
        <v>136589</v>
      </c>
      <c r="Y87" s="3">
        <v>0</v>
      </c>
      <c r="Z87" s="3">
        <v>0</v>
      </c>
      <c r="AA87" s="3">
        <v>-198738</v>
      </c>
      <c r="AB87" s="3">
        <v>198738</v>
      </c>
      <c r="AC87" s="3">
        <v>13420659</v>
      </c>
      <c r="AD87" s="3">
        <v>100000</v>
      </c>
      <c r="AE87" s="3">
        <f t="shared" si="2"/>
        <v>12353655</v>
      </c>
    </row>
    <row r="88" spans="1:31" x14ac:dyDescent="0.3">
      <c r="A88" s="2" t="s">
        <v>169</v>
      </c>
      <c r="B88" t="s">
        <v>170</v>
      </c>
      <c r="C88">
        <v>1</v>
      </c>
      <c r="D88">
        <v>0</v>
      </c>
      <c r="E88" s="3">
        <v>17697072</v>
      </c>
      <c r="F88" s="3">
        <v>0</v>
      </c>
      <c r="G88" s="3">
        <v>0</v>
      </c>
      <c r="H88" s="3">
        <v>0</v>
      </c>
      <c r="I88" s="3">
        <v>2581285</v>
      </c>
      <c r="J88" s="3">
        <v>2836052</v>
      </c>
      <c r="K88" s="3">
        <v>60181</v>
      </c>
      <c r="L88" s="3">
        <v>0</v>
      </c>
      <c r="M88" s="3">
        <v>0</v>
      </c>
      <c r="N88" s="3">
        <v>0</v>
      </c>
      <c r="O88" s="3">
        <v>0</v>
      </c>
      <c r="P88" s="3">
        <v>2704229</v>
      </c>
      <c r="Q88" s="3">
        <v>297376</v>
      </c>
      <c r="R88" s="3">
        <v>96288</v>
      </c>
      <c r="S88" s="3">
        <v>20013</v>
      </c>
      <c r="T88" s="3">
        <v>8350</v>
      </c>
      <c r="U88" s="3">
        <v>77764</v>
      </c>
      <c r="V88" s="3">
        <v>26414</v>
      </c>
      <c r="W88" s="3">
        <v>0</v>
      </c>
      <c r="X88" s="3">
        <v>255058</v>
      </c>
      <c r="Y88" s="3">
        <v>0</v>
      </c>
      <c r="Z88" s="3">
        <v>0</v>
      </c>
      <c r="AA88" s="3">
        <v>-297683</v>
      </c>
      <c r="AB88" s="3">
        <v>297683</v>
      </c>
      <c r="AC88" s="3">
        <v>26660082</v>
      </c>
      <c r="AD88" s="3">
        <v>154286</v>
      </c>
      <c r="AE88" s="3">
        <f t="shared" si="2"/>
        <v>23763849</v>
      </c>
    </row>
    <row r="89" spans="1:31" x14ac:dyDescent="0.3">
      <c r="A89" s="2" t="s">
        <v>171</v>
      </c>
      <c r="B89" t="s">
        <v>172</v>
      </c>
      <c r="C89">
        <v>1</v>
      </c>
      <c r="D89">
        <v>0</v>
      </c>
      <c r="E89" s="3">
        <v>11329628</v>
      </c>
      <c r="F89" s="3">
        <v>0</v>
      </c>
      <c r="G89" s="3">
        <v>283996</v>
      </c>
      <c r="H89" s="3">
        <v>0</v>
      </c>
      <c r="I89" s="3">
        <v>1745863</v>
      </c>
      <c r="J89" s="3">
        <v>2941893</v>
      </c>
      <c r="K89" s="3">
        <v>674066</v>
      </c>
      <c r="L89" s="3">
        <v>0</v>
      </c>
      <c r="M89" s="3">
        <v>0</v>
      </c>
      <c r="N89" s="3">
        <v>0</v>
      </c>
      <c r="O89" s="3">
        <v>0</v>
      </c>
      <c r="P89" s="3">
        <v>835959</v>
      </c>
      <c r="Q89" s="3">
        <v>159857</v>
      </c>
      <c r="R89" s="3">
        <v>0</v>
      </c>
      <c r="S89" s="3">
        <v>17422</v>
      </c>
      <c r="T89" s="3">
        <v>7269</v>
      </c>
      <c r="U89" s="3">
        <v>66405</v>
      </c>
      <c r="V89" s="3">
        <v>16464</v>
      </c>
      <c r="W89" s="3">
        <v>0</v>
      </c>
      <c r="X89" s="3">
        <v>522240</v>
      </c>
      <c r="Y89" s="3">
        <v>0</v>
      </c>
      <c r="Z89" s="3">
        <v>0</v>
      </c>
      <c r="AA89" s="3">
        <v>-288095</v>
      </c>
      <c r="AB89" s="3">
        <v>288095</v>
      </c>
      <c r="AC89" s="3">
        <v>18601062</v>
      </c>
      <c r="AD89" s="3">
        <v>100000</v>
      </c>
      <c r="AE89" s="3">
        <f t="shared" si="2"/>
        <v>14985103</v>
      </c>
    </row>
    <row r="90" spans="1:31" x14ac:dyDescent="0.3">
      <c r="A90" s="2" t="s">
        <v>173</v>
      </c>
      <c r="B90" t="s">
        <v>174</v>
      </c>
      <c r="C90">
        <v>1</v>
      </c>
      <c r="D90">
        <v>0</v>
      </c>
      <c r="E90" s="3">
        <v>13455767</v>
      </c>
      <c r="F90" s="3">
        <v>0</v>
      </c>
      <c r="G90" s="3">
        <v>0</v>
      </c>
      <c r="H90" s="3">
        <v>3338</v>
      </c>
      <c r="I90" s="3">
        <v>1733676</v>
      </c>
      <c r="J90" s="3">
        <v>2219637</v>
      </c>
      <c r="K90" s="3">
        <v>0</v>
      </c>
      <c r="L90" s="3">
        <v>0</v>
      </c>
      <c r="M90" s="3">
        <v>0</v>
      </c>
      <c r="N90" s="3">
        <v>0</v>
      </c>
      <c r="O90" s="3">
        <v>0</v>
      </c>
      <c r="P90" s="3">
        <v>1437783</v>
      </c>
      <c r="Q90" s="3">
        <v>305356</v>
      </c>
      <c r="R90" s="3">
        <v>0</v>
      </c>
      <c r="S90" s="3">
        <v>28507</v>
      </c>
      <c r="T90" s="3">
        <v>11894</v>
      </c>
      <c r="U90" s="3">
        <v>112073</v>
      </c>
      <c r="V90" s="3">
        <v>29611</v>
      </c>
      <c r="W90" s="3">
        <v>0</v>
      </c>
      <c r="X90" s="3">
        <v>433390</v>
      </c>
      <c r="Y90" s="3">
        <v>0</v>
      </c>
      <c r="Z90" s="3">
        <v>0</v>
      </c>
      <c r="AA90" s="3">
        <v>-478648</v>
      </c>
      <c r="AB90" s="3">
        <v>478648</v>
      </c>
      <c r="AC90" s="3">
        <v>19771032</v>
      </c>
      <c r="AD90" s="3">
        <v>100000</v>
      </c>
      <c r="AE90" s="3">
        <f t="shared" si="2"/>
        <v>17551395</v>
      </c>
    </row>
    <row r="91" spans="1:31" x14ac:dyDescent="0.3">
      <c r="A91" s="2" t="s">
        <v>175</v>
      </c>
      <c r="B91" t="s">
        <v>176</v>
      </c>
      <c r="C91">
        <v>1</v>
      </c>
      <c r="D91">
        <v>0</v>
      </c>
      <c r="E91" s="3">
        <v>12342263</v>
      </c>
      <c r="F91" s="3">
        <v>0</v>
      </c>
      <c r="G91" s="3">
        <v>0</v>
      </c>
      <c r="H91" s="3">
        <v>0</v>
      </c>
      <c r="I91" s="3">
        <v>1832511</v>
      </c>
      <c r="J91" s="3">
        <v>1794179</v>
      </c>
      <c r="K91" s="3">
        <v>157717</v>
      </c>
      <c r="L91" s="3">
        <v>0</v>
      </c>
      <c r="M91" s="3">
        <v>0</v>
      </c>
      <c r="N91" s="3">
        <v>0</v>
      </c>
      <c r="O91" s="3">
        <v>0</v>
      </c>
      <c r="P91" s="3">
        <v>1491767</v>
      </c>
      <c r="Q91" s="3">
        <v>410534</v>
      </c>
      <c r="R91" s="3">
        <v>40792</v>
      </c>
      <c r="S91" s="3">
        <v>19055</v>
      </c>
      <c r="T91" s="3">
        <v>7950</v>
      </c>
      <c r="U91" s="3">
        <v>73220</v>
      </c>
      <c r="V91" s="3">
        <v>23456</v>
      </c>
      <c r="W91" s="3">
        <v>0</v>
      </c>
      <c r="X91" s="3">
        <v>142354</v>
      </c>
      <c r="Y91" s="3">
        <v>0</v>
      </c>
      <c r="Z91" s="3">
        <v>0</v>
      </c>
      <c r="AA91" s="3">
        <v>-365329</v>
      </c>
      <c r="AB91" s="3">
        <v>365329</v>
      </c>
      <c r="AC91" s="3">
        <v>18335798</v>
      </c>
      <c r="AD91" s="3">
        <v>0</v>
      </c>
      <c r="AE91" s="3">
        <f t="shared" si="2"/>
        <v>16383902</v>
      </c>
    </row>
    <row r="92" spans="1:31" x14ac:dyDescent="0.3">
      <c r="A92" s="2" t="s">
        <v>177</v>
      </c>
      <c r="B92" t="s">
        <v>178</v>
      </c>
      <c r="C92">
        <v>1</v>
      </c>
      <c r="D92">
        <v>0</v>
      </c>
      <c r="E92" s="3">
        <v>3217401</v>
      </c>
      <c r="F92" s="3">
        <v>0</v>
      </c>
      <c r="G92" s="3">
        <v>0</v>
      </c>
      <c r="H92" s="3">
        <v>0</v>
      </c>
      <c r="I92" s="3">
        <v>455741</v>
      </c>
      <c r="J92" s="3">
        <v>659822</v>
      </c>
      <c r="K92" s="3">
        <v>0</v>
      </c>
      <c r="L92" s="3">
        <v>0</v>
      </c>
      <c r="M92" s="3">
        <v>0</v>
      </c>
      <c r="N92" s="3">
        <v>0</v>
      </c>
      <c r="O92" s="3">
        <v>0</v>
      </c>
      <c r="P92" s="3">
        <v>502471</v>
      </c>
      <c r="Q92" s="3">
        <v>0</v>
      </c>
      <c r="R92" s="3">
        <v>0</v>
      </c>
      <c r="S92" s="3">
        <v>7116</v>
      </c>
      <c r="T92" s="3">
        <v>2969</v>
      </c>
      <c r="U92" s="3">
        <v>27378</v>
      </c>
      <c r="V92" s="3">
        <v>8161</v>
      </c>
      <c r="W92" s="3">
        <v>0</v>
      </c>
      <c r="X92" s="3">
        <v>0</v>
      </c>
      <c r="Y92" s="3">
        <v>0</v>
      </c>
      <c r="Z92" s="3">
        <v>0</v>
      </c>
      <c r="AA92" s="3">
        <v>-69313</v>
      </c>
      <c r="AB92" s="3">
        <v>69313</v>
      </c>
      <c r="AC92" s="3">
        <v>4881059</v>
      </c>
      <c r="AD92" s="3">
        <v>0</v>
      </c>
      <c r="AE92" s="3">
        <f t="shared" si="2"/>
        <v>4221237</v>
      </c>
    </row>
    <row r="93" spans="1:31" x14ac:dyDescent="0.3">
      <c r="A93" s="2" t="s">
        <v>179</v>
      </c>
      <c r="B93" t="s">
        <v>180</v>
      </c>
      <c r="C93">
        <v>1</v>
      </c>
      <c r="D93">
        <v>0</v>
      </c>
      <c r="E93" s="3">
        <v>11132418</v>
      </c>
      <c r="F93" s="3">
        <v>0</v>
      </c>
      <c r="G93" s="3">
        <v>0</v>
      </c>
      <c r="H93" s="3">
        <v>0</v>
      </c>
      <c r="I93" s="3">
        <v>1398625</v>
      </c>
      <c r="J93" s="3">
        <v>1791870</v>
      </c>
      <c r="K93" s="3">
        <v>4002</v>
      </c>
      <c r="L93" s="3">
        <v>0</v>
      </c>
      <c r="M93" s="3">
        <v>0</v>
      </c>
      <c r="N93" s="3">
        <v>0</v>
      </c>
      <c r="O93" s="3">
        <v>0</v>
      </c>
      <c r="P93" s="3">
        <v>1144973</v>
      </c>
      <c r="Q93" s="3">
        <v>29</v>
      </c>
      <c r="R93" s="3">
        <v>0</v>
      </c>
      <c r="S93" s="3">
        <v>12074</v>
      </c>
      <c r="T93" s="3">
        <v>5038</v>
      </c>
      <c r="U93" s="3">
        <v>46600</v>
      </c>
      <c r="V93" s="3">
        <v>13927</v>
      </c>
      <c r="W93" s="3">
        <v>0</v>
      </c>
      <c r="X93" s="3">
        <v>323662</v>
      </c>
      <c r="Y93" s="3">
        <v>0</v>
      </c>
      <c r="Z93" s="3">
        <v>0</v>
      </c>
      <c r="AA93" s="3">
        <v>-270802</v>
      </c>
      <c r="AB93" s="3">
        <v>270802</v>
      </c>
      <c r="AC93" s="3">
        <v>15873218</v>
      </c>
      <c r="AD93" s="3">
        <v>100000</v>
      </c>
      <c r="AE93" s="3">
        <f t="shared" si="2"/>
        <v>14077346</v>
      </c>
    </row>
    <row r="94" spans="1:31" x14ac:dyDescent="0.3">
      <c r="A94" s="2" t="s">
        <v>181</v>
      </c>
      <c r="B94" t="s">
        <v>182</v>
      </c>
      <c r="C94">
        <v>1</v>
      </c>
      <c r="D94">
        <v>0</v>
      </c>
      <c r="E94" s="3">
        <v>18252049</v>
      </c>
      <c r="F94" s="3">
        <v>0</v>
      </c>
      <c r="G94" s="3">
        <v>0</v>
      </c>
      <c r="H94" s="3">
        <v>0</v>
      </c>
      <c r="I94" s="3">
        <v>3123021</v>
      </c>
      <c r="J94" s="3">
        <v>1480158</v>
      </c>
      <c r="K94" s="3">
        <v>0</v>
      </c>
      <c r="L94" s="3">
        <v>0</v>
      </c>
      <c r="M94" s="3">
        <v>0</v>
      </c>
      <c r="N94" s="3">
        <v>0</v>
      </c>
      <c r="O94" s="3">
        <v>0</v>
      </c>
      <c r="P94" s="3">
        <v>2181644</v>
      </c>
      <c r="Q94" s="3">
        <v>378254</v>
      </c>
      <c r="R94" s="3">
        <v>84124</v>
      </c>
      <c r="S94" s="3">
        <v>31608</v>
      </c>
      <c r="T94" s="3">
        <v>13188</v>
      </c>
      <c r="U94" s="3">
        <v>112073</v>
      </c>
      <c r="V94" s="3">
        <v>37786</v>
      </c>
      <c r="W94" s="3">
        <v>0</v>
      </c>
      <c r="X94" s="3">
        <v>623447</v>
      </c>
      <c r="Y94" s="3">
        <v>2222</v>
      </c>
      <c r="Z94" s="3">
        <v>0</v>
      </c>
      <c r="AA94" s="3">
        <v>-383264</v>
      </c>
      <c r="AB94" s="3">
        <v>383264</v>
      </c>
      <c r="AC94" s="3">
        <v>26319574</v>
      </c>
      <c r="AD94" s="3">
        <v>0</v>
      </c>
      <c r="AE94" s="3">
        <f t="shared" si="2"/>
        <v>24839416</v>
      </c>
    </row>
    <row r="95" spans="1:31" x14ac:dyDescent="0.3">
      <c r="A95" s="2" t="s">
        <v>183</v>
      </c>
      <c r="B95" t="s">
        <v>184</v>
      </c>
      <c r="C95">
        <v>1</v>
      </c>
      <c r="D95">
        <v>0</v>
      </c>
      <c r="E95" s="3">
        <v>14492878</v>
      </c>
      <c r="F95" s="3">
        <v>0</v>
      </c>
      <c r="G95" s="3">
        <v>507748</v>
      </c>
      <c r="H95" s="3">
        <v>0</v>
      </c>
      <c r="I95" s="3">
        <v>191442</v>
      </c>
      <c r="J95" s="3">
        <v>1510568</v>
      </c>
      <c r="K95" s="3">
        <v>0</v>
      </c>
      <c r="L95" s="3">
        <v>0</v>
      </c>
      <c r="M95" s="3">
        <v>0</v>
      </c>
      <c r="N95" s="3">
        <v>0</v>
      </c>
      <c r="O95" s="3">
        <v>0</v>
      </c>
      <c r="P95" s="3">
        <v>1745910</v>
      </c>
      <c r="Q95" s="3">
        <v>367524</v>
      </c>
      <c r="R95" s="3">
        <v>28627</v>
      </c>
      <c r="S95" s="3">
        <v>26949</v>
      </c>
      <c r="T95" s="3">
        <v>11244</v>
      </c>
      <c r="U95" s="3">
        <v>108811</v>
      </c>
      <c r="V95" s="3">
        <v>29647</v>
      </c>
      <c r="W95" s="3">
        <v>0</v>
      </c>
      <c r="X95" s="3">
        <v>226069</v>
      </c>
      <c r="Y95" s="3">
        <v>43246</v>
      </c>
      <c r="Z95" s="3">
        <v>0</v>
      </c>
      <c r="AA95" s="3">
        <v>-615405</v>
      </c>
      <c r="AB95" s="3">
        <v>615405</v>
      </c>
      <c r="AC95" s="3">
        <v>19290663</v>
      </c>
      <c r="AD95" s="3">
        <v>100000</v>
      </c>
      <c r="AE95" s="3">
        <f t="shared" si="2"/>
        <v>17780095</v>
      </c>
    </row>
    <row r="96" spans="1:31" x14ac:dyDescent="0.3">
      <c r="A96" s="2" t="s">
        <v>185</v>
      </c>
      <c r="B96" t="s">
        <v>186</v>
      </c>
      <c r="C96">
        <v>1</v>
      </c>
      <c r="D96">
        <v>0</v>
      </c>
      <c r="E96" s="3">
        <v>15129949</v>
      </c>
      <c r="F96" s="3">
        <v>0</v>
      </c>
      <c r="G96" s="3">
        <v>0</v>
      </c>
      <c r="H96" s="3">
        <v>1662</v>
      </c>
      <c r="I96" s="3">
        <v>1657640</v>
      </c>
      <c r="J96" s="3">
        <v>577104</v>
      </c>
      <c r="K96" s="3">
        <v>4015</v>
      </c>
      <c r="L96" s="3">
        <v>0</v>
      </c>
      <c r="M96" s="3">
        <v>0</v>
      </c>
      <c r="N96" s="3">
        <v>0</v>
      </c>
      <c r="O96" s="3">
        <v>0</v>
      </c>
      <c r="P96" s="3">
        <v>1089392</v>
      </c>
      <c r="Q96" s="3">
        <v>576569</v>
      </c>
      <c r="R96" s="3">
        <v>41642</v>
      </c>
      <c r="S96" s="3">
        <v>21406</v>
      </c>
      <c r="T96" s="3">
        <v>8931</v>
      </c>
      <c r="U96" s="3">
        <v>83181</v>
      </c>
      <c r="V96" s="3">
        <v>25625</v>
      </c>
      <c r="W96" s="3">
        <v>0</v>
      </c>
      <c r="X96" s="3">
        <v>515760</v>
      </c>
      <c r="Y96" s="3">
        <v>0</v>
      </c>
      <c r="Z96" s="3">
        <v>0</v>
      </c>
      <c r="AA96" s="3">
        <v>-379082</v>
      </c>
      <c r="AB96" s="3">
        <v>379082</v>
      </c>
      <c r="AC96" s="3">
        <v>19732876</v>
      </c>
      <c r="AD96" s="3">
        <v>0</v>
      </c>
      <c r="AE96" s="3">
        <f t="shared" si="2"/>
        <v>19151757</v>
      </c>
    </row>
    <row r="97" spans="1:31" x14ac:dyDescent="0.3">
      <c r="A97" s="2" t="s">
        <v>187</v>
      </c>
      <c r="B97" t="s">
        <v>188</v>
      </c>
      <c r="C97">
        <v>1</v>
      </c>
      <c r="D97">
        <v>0</v>
      </c>
      <c r="E97" s="3">
        <v>7378753</v>
      </c>
      <c r="F97" s="3">
        <v>0</v>
      </c>
      <c r="G97" s="3">
        <v>352002</v>
      </c>
      <c r="H97" s="3">
        <v>0</v>
      </c>
      <c r="I97" s="3">
        <v>900656</v>
      </c>
      <c r="J97" s="3">
        <v>2348162</v>
      </c>
      <c r="K97" s="3">
        <v>9783</v>
      </c>
      <c r="L97" s="3">
        <v>0</v>
      </c>
      <c r="M97" s="3">
        <v>0</v>
      </c>
      <c r="N97" s="3">
        <v>0</v>
      </c>
      <c r="O97" s="3">
        <v>0</v>
      </c>
      <c r="P97" s="3">
        <v>506222</v>
      </c>
      <c r="Q97" s="3">
        <v>47832</v>
      </c>
      <c r="R97" s="3">
        <v>457316</v>
      </c>
      <c r="S97" s="3">
        <v>21766</v>
      </c>
      <c r="T97" s="3">
        <v>9081</v>
      </c>
      <c r="U97" s="3">
        <v>77647</v>
      </c>
      <c r="V97" s="3">
        <v>0</v>
      </c>
      <c r="W97" s="3">
        <v>0</v>
      </c>
      <c r="X97" s="3">
        <v>97200</v>
      </c>
      <c r="Y97" s="3">
        <v>0</v>
      </c>
      <c r="Z97" s="3">
        <v>0</v>
      </c>
      <c r="AA97" s="3">
        <v>-509447</v>
      </c>
      <c r="AB97" s="3">
        <v>509447</v>
      </c>
      <c r="AC97" s="3">
        <v>12206420</v>
      </c>
      <c r="AD97" s="3">
        <v>0</v>
      </c>
      <c r="AE97" s="3">
        <f t="shared" si="2"/>
        <v>9848475</v>
      </c>
    </row>
    <row r="98" spans="1:31" x14ac:dyDescent="0.3">
      <c r="A98" s="2" t="s">
        <v>189</v>
      </c>
      <c r="B98" t="s">
        <v>190</v>
      </c>
      <c r="C98">
        <v>1</v>
      </c>
      <c r="D98">
        <v>0</v>
      </c>
      <c r="E98" s="3">
        <v>3675640</v>
      </c>
      <c r="F98" s="3">
        <v>0</v>
      </c>
      <c r="G98" s="3">
        <v>143067</v>
      </c>
      <c r="H98" s="3">
        <v>0</v>
      </c>
      <c r="I98" s="3">
        <v>356601</v>
      </c>
      <c r="J98" s="3">
        <v>233804</v>
      </c>
      <c r="K98" s="3">
        <v>0</v>
      </c>
      <c r="L98" s="3">
        <v>0</v>
      </c>
      <c r="M98" s="3">
        <v>0</v>
      </c>
      <c r="N98" s="3">
        <v>0</v>
      </c>
      <c r="O98" s="3">
        <v>0</v>
      </c>
      <c r="P98" s="3">
        <v>333186</v>
      </c>
      <c r="Q98" s="3">
        <v>0</v>
      </c>
      <c r="R98" s="3">
        <v>234387</v>
      </c>
      <c r="S98" s="3">
        <v>7340</v>
      </c>
      <c r="T98" s="3">
        <v>3063</v>
      </c>
      <c r="U98" s="3">
        <v>29358</v>
      </c>
      <c r="V98" s="3">
        <v>3154</v>
      </c>
      <c r="W98" s="3">
        <v>0</v>
      </c>
      <c r="X98" s="3">
        <v>380000</v>
      </c>
      <c r="Y98" s="3">
        <v>70</v>
      </c>
      <c r="Z98" s="3">
        <v>0</v>
      </c>
      <c r="AA98" s="3">
        <v>-86975</v>
      </c>
      <c r="AB98" s="3">
        <v>86975</v>
      </c>
      <c r="AC98" s="3">
        <v>5399670</v>
      </c>
      <c r="AD98" s="3">
        <v>0</v>
      </c>
      <c r="AE98" s="3">
        <f t="shared" si="2"/>
        <v>5165866</v>
      </c>
    </row>
    <row r="99" spans="1:31" x14ac:dyDescent="0.3">
      <c r="A99" s="2" t="s">
        <v>191</v>
      </c>
      <c r="B99" t="s">
        <v>192</v>
      </c>
      <c r="C99">
        <v>1</v>
      </c>
      <c r="D99">
        <v>0</v>
      </c>
      <c r="E99" s="3">
        <v>4814072</v>
      </c>
      <c r="F99" s="3">
        <v>0</v>
      </c>
      <c r="G99" s="3">
        <v>148960</v>
      </c>
      <c r="H99" s="3">
        <v>0</v>
      </c>
      <c r="I99" s="3">
        <v>910524</v>
      </c>
      <c r="J99" s="3">
        <v>547496</v>
      </c>
      <c r="K99" s="3">
        <v>0</v>
      </c>
      <c r="L99" s="3">
        <v>0</v>
      </c>
      <c r="M99" s="3">
        <v>0</v>
      </c>
      <c r="N99" s="3">
        <v>0</v>
      </c>
      <c r="O99" s="3">
        <v>0</v>
      </c>
      <c r="P99" s="3">
        <v>707421</v>
      </c>
      <c r="Q99" s="3">
        <v>13389</v>
      </c>
      <c r="R99" s="3">
        <v>200140</v>
      </c>
      <c r="S99" s="3">
        <v>14785</v>
      </c>
      <c r="T99" s="3">
        <v>6169</v>
      </c>
      <c r="U99" s="3">
        <v>60755</v>
      </c>
      <c r="V99" s="3">
        <v>4681</v>
      </c>
      <c r="W99" s="3">
        <v>0</v>
      </c>
      <c r="X99" s="3">
        <v>0</v>
      </c>
      <c r="Y99" s="3">
        <v>0</v>
      </c>
      <c r="Z99" s="3">
        <v>0</v>
      </c>
      <c r="AA99" s="3">
        <v>-192729</v>
      </c>
      <c r="AB99" s="3">
        <v>192729</v>
      </c>
      <c r="AC99" s="3">
        <v>7428392</v>
      </c>
      <c r="AD99" s="3">
        <v>0</v>
      </c>
      <c r="AE99" s="3">
        <f t="shared" si="2"/>
        <v>6880896</v>
      </c>
    </row>
    <row r="100" spans="1:31" x14ac:dyDescent="0.3">
      <c r="A100" s="2" t="s">
        <v>193</v>
      </c>
      <c r="B100" t="s">
        <v>194</v>
      </c>
      <c r="C100">
        <v>1</v>
      </c>
      <c r="D100">
        <v>0</v>
      </c>
      <c r="E100" s="3">
        <v>16217663</v>
      </c>
      <c r="F100" s="3">
        <v>0</v>
      </c>
      <c r="G100" s="3">
        <v>218990</v>
      </c>
      <c r="H100" s="3">
        <v>0</v>
      </c>
      <c r="I100" s="3">
        <v>1392429</v>
      </c>
      <c r="J100" s="3">
        <v>3854469</v>
      </c>
      <c r="K100" s="3">
        <v>714908</v>
      </c>
      <c r="L100" s="3">
        <v>0</v>
      </c>
      <c r="M100" s="3">
        <v>0</v>
      </c>
      <c r="N100" s="3">
        <v>0</v>
      </c>
      <c r="O100" s="3">
        <v>0</v>
      </c>
      <c r="P100" s="3">
        <v>940012</v>
      </c>
      <c r="Q100" s="3">
        <v>89651</v>
      </c>
      <c r="R100" s="3">
        <v>675085</v>
      </c>
      <c r="S100" s="3">
        <v>25077</v>
      </c>
      <c r="T100" s="3">
        <v>10463</v>
      </c>
      <c r="U100" s="3">
        <v>102054</v>
      </c>
      <c r="V100" s="3">
        <v>20458</v>
      </c>
      <c r="W100" s="3">
        <v>0</v>
      </c>
      <c r="X100" s="3">
        <v>161330</v>
      </c>
      <c r="Y100" s="3">
        <v>0</v>
      </c>
      <c r="Z100" s="3">
        <v>0</v>
      </c>
      <c r="AA100" s="3">
        <v>-618797</v>
      </c>
      <c r="AB100" s="3">
        <v>618797</v>
      </c>
      <c r="AC100" s="3">
        <v>24422589</v>
      </c>
      <c r="AD100" s="3">
        <v>100000</v>
      </c>
      <c r="AE100" s="3">
        <f t="shared" si="2"/>
        <v>19853212</v>
      </c>
    </row>
    <row r="101" spans="1:31" x14ac:dyDescent="0.3">
      <c r="A101" s="2" t="s">
        <v>195</v>
      </c>
      <c r="B101" t="s">
        <v>196</v>
      </c>
      <c r="C101">
        <v>1</v>
      </c>
      <c r="D101">
        <v>0</v>
      </c>
      <c r="E101" s="3">
        <v>10803852</v>
      </c>
      <c r="F101" s="3">
        <v>0</v>
      </c>
      <c r="G101" s="3">
        <v>224558</v>
      </c>
      <c r="H101" s="3">
        <v>3462</v>
      </c>
      <c r="I101" s="3">
        <v>1792032</v>
      </c>
      <c r="J101" s="3">
        <v>787493</v>
      </c>
      <c r="K101" s="3">
        <v>0</v>
      </c>
      <c r="L101" s="3">
        <v>0</v>
      </c>
      <c r="M101" s="3">
        <v>0</v>
      </c>
      <c r="N101" s="3">
        <v>0</v>
      </c>
      <c r="O101" s="3">
        <v>0</v>
      </c>
      <c r="P101" s="3">
        <v>1277116</v>
      </c>
      <c r="Q101" s="3">
        <v>376965</v>
      </c>
      <c r="R101" s="3">
        <v>284823</v>
      </c>
      <c r="S101" s="3">
        <v>25706</v>
      </c>
      <c r="T101" s="3">
        <v>10725</v>
      </c>
      <c r="U101" s="3">
        <v>105083</v>
      </c>
      <c r="V101" s="3">
        <v>24127</v>
      </c>
      <c r="W101" s="3">
        <v>0</v>
      </c>
      <c r="X101" s="3">
        <v>0</v>
      </c>
      <c r="Y101" s="3">
        <v>2199</v>
      </c>
      <c r="Z101" s="3">
        <v>0</v>
      </c>
      <c r="AA101" s="3">
        <v>-214444</v>
      </c>
      <c r="AB101" s="3">
        <v>214444</v>
      </c>
      <c r="AC101" s="3">
        <v>15718141</v>
      </c>
      <c r="AD101" s="3">
        <v>0</v>
      </c>
      <c r="AE101" s="3">
        <f t="shared" si="2"/>
        <v>14930648</v>
      </c>
    </row>
    <row r="102" spans="1:31" x14ac:dyDescent="0.3">
      <c r="A102" s="2" t="s">
        <v>197</v>
      </c>
      <c r="B102" t="s">
        <v>198</v>
      </c>
      <c r="C102">
        <v>1</v>
      </c>
      <c r="D102">
        <v>0</v>
      </c>
      <c r="E102" s="3">
        <v>2344167</v>
      </c>
      <c r="F102" s="3">
        <v>0</v>
      </c>
      <c r="G102" s="3">
        <v>143187</v>
      </c>
      <c r="H102" s="3">
        <v>0</v>
      </c>
      <c r="I102" s="3">
        <v>286239</v>
      </c>
      <c r="J102" s="3">
        <v>99886</v>
      </c>
      <c r="K102" s="3">
        <v>13211</v>
      </c>
      <c r="L102" s="3">
        <v>0</v>
      </c>
      <c r="M102" s="3">
        <v>0</v>
      </c>
      <c r="N102" s="3">
        <v>0</v>
      </c>
      <c r="O102" s="3">
        <v>0</v>
      </c>
      <c r="P102" s="3">
        <v>170613</v>
      </c>
      <c r="Q102" s="3">
        <v>8968</v>
      </c>
      <c r="R102" s="3">
        <v>64221</v>
      </c>
      <c r="S102" s="3">
        <v>8059</v>
      </c>
      <c r="T102" s="3">
        <v>3363</v>
      </c>
      <c r="U102" s="3">
        <v>25281</v>
      </c>
      <c r="V102" s="3">
        <v>1172</v>
      </c>
      <c r="W102" s="3">
        <v>0</v>
      </c>
      <c r="X102" s="3">
        <v>0</v>
      </c>
      <c r="Y102" s="3">
        <v>3825</v>
      </c>
      <c r="Z102" s="3">
        <v>0</v>
      </c>
      <c r="AA102" s="3">
        <v>-99552</v>
      </c>
      <c r="AB102" s="3">
        <v>99552</v>
      </c>
      <c r="AC102" s="3">
        <v>3172192</v>
      </c>
      <c r="AD102" s="3">
        <v>0</v>
      </c>
      <c r="AE102" s="3">
        <f t="shared" si="2"/>
        <v>3059095</v>
      </c>
    </row>
    <row r="103" spans="1:31" x14ac:dyDescent="0.3">
      <c r="A103" s="2" t="s">
        <v>199</v>
      </c>
      <c r="B103" t="s">
        <v>200</v>
      </c>
      <c r="C103">
        <v>1</v>
      </c>
      <c r="D103">
        <v>0</v>
      </c>
      <c r="E103" s="3">
        <v>7776505</v>
      </c>
      <c r="F103" s="3">
        <v>0</v>
      </c>
      <c r="G103" s="3">
        <v>0</v>
      </c>
      <c r="H103" s="3">
        <v>0</v>
      </c>
      <c r="I103" s="3">
        <v>665610</v>
      </c>
      <c r="J103" s="3">
        <v>2219424</v>
      </c>
      <c r="K103" s="3">
        <v>0</v>
      </c>
      <c r="L103" s="3">
        <v>0</v>
      </c>
      <c r="M103" s="3">
        <v>0</v>
      </c>
      <c r="N103" s="3">
        <v>0</v>
      </c>
      <c r="O103" s="3">
        <v>0</v>
      </c>
      <c r="P103" s="3">
        <v>1111667</v>
      </c>
      <c r="Q103" s="3">
        <v>255729</v>
      </c>
      <c r="R103" s="3">
        <v>72195</v>
      </c>
      <c r="S103" s="3">
        <v>8074</v>
      </c>
      <c r="T103" s="3">
        <v>3369</v>
      </c>
      <c r="U103" s="3">
        <v>31339</v>
      </c>
      <c r="V103" s="3">
        <v>10069</v>
      </c>
      <c r="W103" s="3">
        <v>0</v>
      </c>
      <c r="X103" s="3">
        <v>156015</v>
      </c>
      <c r="Y103" s="3">
        <v>0</v>
      </c>
      <c r="Z103" s="3">
        <v>0</v>
      </c>
      <c r="AA103" s="3">
        <v>-195099</v>
      </c>
      <c r="AB103" s="3">
        <v>195099</v>
      </c>
      <c r="AC103" s="3">
        <v>12309996</v>
      </c>
      <c r="AD103" s="3">
        <v>100000</v>
      </c>
      <c r="AE103" s="3">
        <f t="shared" si="2"/>
        <v>10090572</v>
      </c>
    </row>
    <row r="104" spans="1:31" x14ac:dyDescent="0.3">
      <c r="A104" s="2" t="s">
        <v>201</v>
      </c>
      <c r="B104" t="s">
        <v>202</v>
      </c>
      <c r="C104">
        <v>1</v>
      </c>
      <c r="D104">
        <v>0</v>
      </c>
      <c r="E104" s="3">
        <v>21260554</v>
      </c>
      <c r="F104" s="3">
        <v>0</v>
      </c>
      <c r="G104" s="3">
        <v>0</v>
      </c>
      <c r="H104" s="3">
        <v>5878</v>
      </c>
      <c r="I104" s="3">
        <v>1440494</v>
      </c>
      <c r="J104" s="3">
        <v>3657215</v>
      </c>
      <c r="K104" s="3">
        <v>0</v>
      </c>
      <c r="L104" s="3">
        <v>0</v>
      </c>
      <c r="M104" s="3">
        <v>0</v>
      </c>
      <c r="N104" s="3">
        <v>0</v>
      </c>
      <c r="O104" s="3">
        <v>0</v>
      </c>
      <c r="P104" s="3">
        <v>2576126</v>
      </c>
      <c r="Q104" s="3">
        <v>1003877</v>
      </c>
      <c r="R104" s="3">
        <v>260982</v>
      </c>
      <c r="S104" s="3">
        <v>36761</v>
      </c>
      <c r="T104" s="3">
        <v>15338</v>
      </c>
      <c r="U104" s="3">
        <v>137179</v>
      </c>
      <c r="V104" s="3">
        <v>44955</v>
      </c>
      <c r="W104" s="3">
        <v>0</v>
      </c>
      <c r="X104" s="3">
        <v>468206</v>
      </c>
      <c r="Y104" s="3">
        <v>0</v>
      </c>
      <c r="Z104" s="3">
        <v>0</v>
      </c>
      <c r="AA104" s="3">
        <v>-841424</v>
      </c>
      <c r="AB104" s="3">
        <v>841424</v>
      </c>
      <c r="AC104" s="3">
        <v>30907565</v>
      </c>
      <c r="AD104" s="3">
        <v>147875</v>
      </c>
      <c r="AE104" s="3">
        <f t="shared" si="2"/>
        <v>27250350</v>
      </c>
    </row>
    <row r="105" spans="1:31" x14ac:dyDescent="0.3">
      <c r="A105" s="2" t="s">
        <v>203</v>
      </c>
      <c r="B105" t="s">
        <v>204</v>
      </c>
      <c r="C105">
        <v>1</v>
      </c>
      <c r="D105">
        <v>0</v>
      </c>
      <c r="E105" s="3">
        <v>6344428</v>
      </c>
      <c r="F105" s="3">
        <v>0</v>
      </c>
      <c r="G105" s="3">
        <v>0</v>
      </c>
      <c r="H105" s="3">
        <v>3399</v>
      </c>
      <c r="I105" s="3">
        <v>484781</v>
      </c>
      <c r="J105" s="3">
        <v>806840</v>
      </c>
      <c r="K105" s="3">
        <v>0</v>
      </c>
      <c r="L105" s="3">
        <v>0</v>
      </c>
      <c r="M105" s="3">
        <v>0</v>
      </c>
      <c r="N105" s="3">
        <v>0</v>
      </c>
      <c r="O105" s="3">
        <v>0</v>
      </c>
      <c r="P105" s="3">
        <v>1038216</v>
      </c>
      <c r="Q105" s="3">
        <v>236909</v>
      </c>
      <c r="R105" s="3">
        <v>35057</v>
      </c>
      <c r="S105" s="3">
        <v>8119</v>
      </c>
      <c r="T105" s="3">
        <v>3388</v>
      </c>
      <c r="U105" s="3">
        <v>32271</v>
      </c>
      <c r="V105" s="3">
        <v>10860</v>
      </c>
      <c r="W105" s="3">
        <v>0</v>
      </c>
      <c r="X105" s="3">
        <v>260512</v>
      </c>
      <c r="Y105" s="3">
        <v>0</v>
      </c>
      <c r="Z105" s="3">
        <v>0</v>
      </c>
      <c r="AA105" s="3">
        <v>-138629</v>
      </c>
      <c r="AB105" s="3">
        <v>138629</v>
      </c>
      <c r="AC105" s="3">
        <v>9264780</v>
      </c>
      <c r="AD105" s="3">
        <v>100000</v>
      </c>
      <c r="AE105" s="3">
        <f t="shared" si="2"/>
        <v>8457940</v>
      </c>
    </row>
    <row r="106" spans="1:31" x14ac:dyDescent="0.3">
      <c r="A106" s="2" t="s">
        <v>205</v>
      </c>
      <c r="B106" t="s">
        <v>206</v>
      </c>
      <c r="C106">
        <v>1</v>
      </c>
      <c r="D106">
        <v>0</v>
      </c>
      <c r="E106" s="3">
        <v>16177430</v>
      </c>
      <c r="F106" s="3">
        <v>0</v>
      </c>
      <c r="G106" s="3">
        <v>0</v>
      </c>
      <c r="H106" s="3">
        <v>18047</v>
      </c>
      <c r="I106" s="3">
        <v>2401854</v>
      </c>
      <c r="J106" s="3">
        <v>3643605</v>
      </c>
      <c r="K106" s="3">
        <v>142407</v>
      </c>
      <c r="L106" s="3">
        <v>0</v>
      </c>
      <c r="M106" s="3">
        <v>0</v>
      </c>
      <c r="N106" s="3">
        <v>0</v>
      </c>
      <c r="O106" s="3">
        <v>0</v>
      </c>
      <c r="P106" s="3">
        <v>2426581</v>
      </c>
      <c r="Q106" s="3">
        <v>260131</v>
      </c>
      <c r="R106" s="3">
        <v>31081</v>
      </c>
      <c r="S106" s="3">
        <v>28387</v>
      </c>
      <c r="T106" s="3">
        <v>11844</v>
      </c>
      <c r="U106" s="3">
        <v>112015</v>
      </c>
      <c r="V106" s="3">
        <v>34578</v>
      </c>
      <c r="W106" s="3">
        <v>0</v>
      </c>
      <c r="X106" s="3">
        <v>134322</v>
      </c>
      <c r="Y106" s="3">
        <v>0</v>
      </c>
      <c r="Z106" s="3">
        <v>0</v>
      </c>
      <c r="AA106" s="3">
        <v>-446764</v>
      </c>
      <c r="AB106" s="3">
        <v>446764</v>
      </c>
      <c r="AC106" s="3">
        <v>25422282</v>
      </c>
      <c r="AD106" s="3">
        <v>0</v>
      </c>
      <c r="AE106" s="3">
        <f t="shared" si="2"/>
        <v>21636270</v>
      </c>
    </row>
    <row r="107" spans="1:31" x14ac:dyDescent="0.3">
      <c r="A107" s="2" t="s">
        <v>207</v>
      </c>
      <c r="B107" t="s">
        <v>208</v>
      </c>
      <c r="C107">
        <v>1</v>
      </c>
      <c r="D107">
        <v>0</v>
      </c>
      <c r="E107" s="3">
        <v>9488871</v>
      </c>
      <c r="F107" s="3">
        <v>0</v>
      </c>
      <c r="G107" s="3">
        <v>0</v>
      </c>
      <c r="H107" s="3">
        <v>0</v>
      </c>
      <c r="I107" s="3">
        <v>916320</v>
      </c>
      <c r="J107" s="3">
        <v>1200788</v>
      </c>
      <c r="K107" s="3">
        <v>0</v>
      </c>
      <c r="L107" s="3">
        <v>0</v>
      </c>
      <c r="M107" s="3">
        <v>0</v>
      </c>
      <c r="N107" s="3">
        <v>0</v>
      </c>
      <c r="O107" s="3">
        <v>0</v>
      </c>
      <c r="P107" s="3">
        <v>1008726</v>
      </c>
      <c r="Q107" s="3">
        <v>122885</v>
      </c>
      <c r="R107" s="3">
        <v>0</v>
      </c>
      <c r="S107" s="3">
        <v>10156</v>
      </c>
      <c r="T107" s="3">
        <v>4238</v>
      </c>
      <c r="U107" s="3">
        <v>39494</v>
      </c>
      <c r="V107" s="3">
        <v>12699</v>
      </c>
      <c r="W107" s="3">
        <v>0</v>
      </c>
      <c r="X107" s="3">
        <v>85523</v>
      </c>
      <c r="Y107" s="3">
        <v>0</v>
      </c>
      <c r="Z107" s="3">
        <v>0</v>
      </c>
      <c r="AA107" s="3">
        <v>-268158</v>
      </c>
      <c r="AB107" s="3">
        <v>268158</v>
      </c>
      <c r="AC107" s="3">
        <v>12889700</v>
      </c>
      <c r="AD107" s="3">
        <v>100000</v>
      </c>
      <c r="AE107" s="3">
        <f t="shared" si="2"/>
        <v>11688912</v>
      </c>
    </row>
    <row r="108" spans="1:31" x14ac:dyDescent="0.3">
      <c r="A108" s="2" t="s">
        <v>209</v>
      </c>
      <c r="B108" t="s">
        <v>210</v>
      </c>
      <c r="C108">
        <v>1</v>
      </c>
      <c r="D108">
        <v>0</v>
      </c>
      <c r="E108" s="3">
        <v>672621</v>
      </c>
      <c r="F108" s="3">
        <v>0</v>
      </c>
      <c r="G108" s="3">
        <v>100000</v>
      </c>
      <c r="H108" s="3">
        <v>42</v>
      </c>
      <c r="I108" s="3">
        <v>20880</v>
      </c>
      <c r="J108" s="3">
        <v>41774</v>
      </c>
      <c r="K108" s="3">
        <v>0</v>
      </c>
      <c r="L108" s="3">
        <v>0</v>
      </c>
      <c r="M108" s="3">
        <v>0</v>
      </c>
      <c r="N108" s="3">
        <v>0</v>
      </c>
      <c r="O108" s="3">
        <v>0</v>
      </c>
      <c r="P108" s="3">
        <v>153833</v>
      </c>
      <c r="Q108" s="3">
        <v>0</v>
      </c>
      <c r="R108" s="3">
        <v>0</v>
      </c>
      <c r="S108" s="3">
        <v>959</v>
      </c>
      <c r="T108" s="3">
        <v>400</v>
      </c>
      <c r="U108" s="3">
        <v>3437</v>
      </c>
      <c r="V108" s="3">
        <v>0</v>
      </c>
      <c r="W108" s="3">
        <v>0</v>
      </c>
      <c r="X108" s="3">
        <v>16200</v>
      </c>
      <c r="Y108" s="3">
        <v>1318</v>
      </c>
      <c r="Z108" s="3">
        <v>0</v>
      </c>
      <c r="AA108" s="3">
        <v>-45081</v>
      </c>
      <c r="AB108" s="3">
        <v>45081</v>
      </c>
      <c r="AC108" s="3">
        <v>1011464</v>
      </c>
      <c r="AD108" s="3">
        <v>0</v>
      </c>
      <c r="AE108" s="3">
        <f t="shared" si="2"/>
        <v>969690</v>
      </c>
    </row>
    <row r="109" spans="1:31" x14ac:dyDescent="0.3">
      <c r="A109" s="2" t="s">
        <v>211</v>
      </c>
      <c r="B109" t="s">
        <v>212</v>
      </c>
      <c r="C109">
        <v>1</v>
      </c>
      <c r="D109">
        <v>0</v>
      </c>
      <c r="E109" s="3">
        <v>1124059</v>
      </c>
      <c r="F109" s="3">
        <v>0</v>
      </c>
      <c r="G109" s="3">
        <v>237714</v>
      </c>
      <c r="H109" s="3">
        <v>130</v>
      </c>
      <c r="I109" s="3">
        <v>49446</v>
      </c>
      <c r="J109" s="3">
        <v>114505</v>
      </c>
      <c r="K109" s="3">
        <v>0</v>
      </c>
      <c r="L109" s="3">
        <v>0</v>
      </c>
      <c r="M109" s="3">
        <v>0</v>
      </c>
      <c r="N109" s="3">
        <v>0</v>
      </c>
      <c r="O109" s="3">
        <v>0</v>
      </c>
      <c r="P109" s="3">
        <v>241401</v>
      </c>
      <c r="Q109" s="3">
        <v>0</v>
      </c>
      <c r="R109" s="3">
        <v>63768</v>
      </c>
      <c r="S109" s="3">
        <v>3251</v>
      </c>
      <c r="T109" s="3">
        <v>1356</v>
      </c>
      <c r="U109" s="3">
        <v>12873</v>
      </c>
      <c r="V109" s="3">
        <v>0</v>
      </c>
      <c r="W109" s="3">
        <v>0</v>
      </c>
      <c r="X109" s="3">
        <v>0</v>
      </c>
      <c r="Y109" s="3">
        <v>0</v>
      </c>
      <c r="Z109" s="3">
        <v>0</v>
      </c>
      <c r="AA109" s="3">
        <v>-212203</v>
      </c>
      <c r="AB109" s="3">
        <v>212203</v>
      </c>
      <c r="AC109" s="3">
        <v>1848503</v>
      </c>
      <c r="AD109" s="3">
        <v>100000</v>
      </c>
      <c r="AE109" s="3">
        <f t="shared" si="2"/>
        <v>1733998</v>
      </c>
    </row>
    <row r="110" spans="1:31" x14ac:dyDescent="0.3">
      <c r="A110" s="2" t="s">
        <v>213</v>
      </c>
      <c r="B110" t="s">
        <v>214</v>
      </c>
      <c r="C110">
        <v>1</v>
      </c>
      <c r="D110">
        <v>0</v>
      </c>
      <c r="E110" s="3">
        <v>3878744</v>
      </c>
      <c r="F110" s="3">
        <v>0</v>
      </c>
      <c r="G110" s="3">
        <v>70000</v>
      </c>
      <c r="H110" s="3">
        <v>0</v>
      </c>
      <c r="I110" s="3">
        <v>562480</v>
      </c>
      <c r="J110" s="3">
        <v>565818</v>
      </c>
      <c r="K110" s="3">
        <v>0</v>
      </c>
      <c r="L110" s="3">
        <v>0</v>
      </c>
      <c r="M110" s="3">
        <v>0</v>
      </c>
      <c r="N110" s="3">
        <v>0</v>
      </c>
      <c r="O110" s="3">
        <v>0</v>
      </c>
      <c r="P110" s="3">
        <v>727354</v>
      </c>
      <c r="Q110" s="3">
        <v>19234</v>
      </c>
      <c r="R110" s="3">
        <v>611</v>
      </c>
      <c r="S110" s="3">
        <v>5797</v>
      </c>
      <c r="T110" s="3">
        <v>2419</v>
      </c>
      <c r="U110" s="3">
        <v>22485</v>
      </c>
      <c r="V110" s="3">
        <v>5947</v>
      </c>
      <c r="W110" s="3">
        <v>0</v>
      </c>
      <c r="X110" s="3">
        <v>80000</v>
      </c>
      <c r="Y110" s="3">
        <v>0</v>
      </c>
      <c r="Z110" s="3">
        <v>0</v>
      </c>
      <c r="AA110" s="3">
        <v>-165174</v>
      </c>
      <c r="AB110" s="3">
        <v>165174</v>
      </c>
      <c r="AC110" s="3">
        <v>5940889</v>
      </c>
      <c r="AD110" s="3">
        <v>100000</v>
      </c>
      <c r="AE110" s="3">
        <f t="shared" si="2"/>
        <v>5375071</v>
      </c>
    </row>
    <row r="111" spans="1:31" x14ac:dyDescent="0.3">
      <c r="A111" s="2" t="s">
        <v>215</v>
      </c>
      <c r="B111" t="s">
        <v>216</v>
      </c>
      <c r="C111">
        <v>1</v>
      </c>
      <c r="D111">
        <v>0</v>
      </c>
      <c r="E111" s="3">
        <v>6118187</v>
      </c>
      <c r="F111" s="3">
        <v>0</v>
      </c>
      <c r="G111" s="3">
        <v>181328</v>
      </c>
      <c r="H111" s="3">
        <v>0</v>
      </c>
      <c r="I111" s="3">
        <v>806531</v>
      </c>
      <c r="J111" s="3">
        <v>1224440</v>
      </c>
      <c r="K111" s="3">
        <v>188416</v>
      </c>
      <c r="L111" s="3">
        <v>0</v>
      </c>
      <c r="M111" s="3">
        <v>0</v>
      </c>
      <c r="N111" s="3">
        <v>0</v>
      </c>
      <c r="O111" s="3">
        <v>0</v>
      </c>
      <c r="P111" s="3">
        <v>567735</v>
      </c>
      <c r="Q111" s="3">
        <v>87623</v>
      </c>
      <c r="R111" s="3">
        <v>135721</v>
      </c>
      <c r="S111" s="3">
        <v>11430</v>
      </c>
      <c r="T111" s="3">
        <v>4769</v>
      </c>
      <c r="U111" s="3">
        <v>43862</v>
      </c>
      <c r="V111" s="3">
        <v>9435</v>
      </c>
      <c r="W111" s="3">
        <v>0</v>
      </c>
      <c r="X111" s="3">
        <v>0</v>
      </c>
      <c r="Y111" s="3">
        <v>16795</v>
      </c>
      <c r="Z111" s="3">
        <v>0</v>
      </c>
      <c r="AA111" s="3">
        <v>-268054</v>
      </c>
      <c r="AB111" s="3">
        <v>268054</v>
      </c>
      <c r="AC111" s="3">
        <v>9396272</v>
      </c>
      <c r="AD111" s="3">
        <v>0</v>
      </c>
      <c r="AE111" s="3">
        <f t="shared" si="2"/>
        <v>7983416</v>
      </c>
    </row>
    <row r="112" spans="1:31" x14ac:dyDescent="0.3">
      <c r="A112" s="2" t="s">
        <v>217</v>
      </c>
      <c r="B112" t="s">
        <v>218</v>
      </c>
      <c r="C112">
        <v>1</v>
      </c>
      <c r="D112">
        <v>0</v>
      </c>
      <c r="E112" s="3">
        <v>2798747</v>
      </c>
      <c r="F112" s="3">
        <v>0</v>
      </c>
      <c r="G112" s="3">
        <v>100000</v>
      </c>
      <c r="H112" s="3">
        <v>0</v>
      </c>
      <c r="I112" s="3">
        <v>590273</v>
      </c>
      <c r="J112" s="3">
        <v>404876</v>
      </c>
      <c r="K112" s="3">
        <v>0</v>
      </c>
      <c r="L112" s="3">
        <v>0</v>
      </c>
      <c r="M112" s="3">
        <v>0</v>
      </c>
      <c r="N112" s="3">
        <v>0</v>
      </c>
      <c r="O112" s="3">
        <v>0</v>
      </c>
      <c r="P112" s="3">
        <v>356022</v>
      </c>
      <c r="Q112" s="3">
        <v>3979</v>
      </c>
      <c r="R112" s="3">
        <v>45796</v>
      </c>
      <c r="S112" s="3">
        <v>3910</v>
      </c>
      <c r="T112" s="3">
        <v>1631</v>
      </c>
      <c r="U112" s="3">
        <v>12932</v>
      </c>
      <c r="V112" s="3">
        <v>3783</v>
      </c>
      <c r="W112" s="3">
        <v>0</v>
      </c>
      <c r="X112" s="3">
        <v>34623</v>
      </c>
      <c r="Y112" s="3">
        <v>3938</v>
      </c>
      <c r="Z112" s="3">
        <v>0</v>
      </c>
      <c r="AA112" s="3">
        <v>-110645</v>
      </c>
      <c r="AB112" s="3">
        <v>110645</v>
      </c>
      <c r="AC112" s="3">
        <v>4360510</v>
      </c>
      <c r="AD112" s="3">
        <v>100000</v>
      </c>
      <c r="AE112" s="3">
        <f t="shared" si="2"/>
        <v>3955634</v>
      </c>
    </row>
    <row r="113" spans="1:31" x14ac:dyDescent="0.3">
      <c r="A113" s="2" t="s">
        <v>219</v>
      </c>
      <c r="B113" t="s">
        <v>220</v>
      </c>
      <c r="C113">
        <v>1</v>
      </c>
      <c r="D113">
        <v>0</v>
      </c>
      <c r="E113" s="3">
        <v>4853827</v>
      </c>
      <c r="F113" s="3">
        <v>0</v>
      </c>
      <c r="G113" s="3">
        <v>249655</v>
      </c>
      <c r="H113" s="3">
        <v>2997</v>
      </c>
      <c r="I113" s="3">
        <v>387691</v>
      </c>
      <c r="J113" s="3">
        <v>784172</v>
      </c>
      <c r="K113" s="3">
        <v>0</v>
      </c>
      <c r="L113" s="3">
        <v>0</v>
      </c>
      <c r="M113" s="3">
        <v>0</v>
      </c>
      <c r="N113" s="3">
        <v>0</v>
      </c>
      <c r="O113" s="3">
        <v>0</v>
      </c>
      <c r="P113" s="3">
        <v>371269</v>
      </c>
      <c r="Q113" s="3">
        <v>9405</v>
      </c>
      <c r="R113" s="3">
        <v>0</v>
      </c>
      <c r="S113" s="3">
        <v>4659</v>
      </c>
      <c r="T113" s="3">
        <v>1944</v>
      </c>
      <c r="U113" s="3">
        <v>15728</v>
      </c>
      <c r="V113" s="3">
        <v>3116</v>
      </c>
      <c r="W113" s="3">
        <v>0</v>
      </c>
      <c r="X113" s="3">
        <v>0</v>
      </c>
      <c r="Y113" s="3">
        <v>3994</v>
      </c>
      <c r="Z113" s="3">
        <v>0</v>
      </c>
      <c r="AA113" s="3">
        <v>-154931</v>
      </c>
      <c r="AB113" s="3">
        <v>154931</v>
      </c>
      <c r="AC113" s="3">
        <v>6688457</v>
      </c>
      <c r="AD113" s="3">
        <v>100000</v>
      </c>
      <c r="AE113" s="3">
        <f t="shared" si="2"/>
        <v>5904285</v>
      </c>
    </row>
    <row r="114" spans="1:31" x14ac:dyDescent="0.3">
      <c r="A114" s="2" t="s">
        <v>221</v>
      </c>
      <c r="B114" t="s">
        <v>222</v>
      </c>
      <c r="C114">
        <v>1</v>
      </c>
      <c r="D114">
        <v>0</v>
      </c>
      <c r="E114" s="3">
        <v>2366881</v>
      </c>
      <c r="F114" s="3">
        <v>0</v>
      </c>
      <c r="G114" s="3">
        <v>70000</v>
      </c>
      <c r="H114" s="3">
        <v>0</v>
      </c>
      <c r="I114" s="3">
        <v>116601</v>
      </c>
      <c r="J114" s="3">
        <v>232505</v>
      </c>
      <c r="K114" s="3">
        <v>6382</v>
      </c>
      <c r="L114" s="3">
        <v>0</v>
      </c>
      <c r="M114" s="3">
        <v>0</v>
      </c>
      <c r="N114" s="3">
        <v>0</v>
      </c>
      <c r="O114" s="3">
        <v>0</v>
      </c>
      <c r="P114" s="3">
        <v>342956</v>
      </c>
      <c r="Q114" s="3">
        <v>22562</v>
      </c>
      <c r="R114" s="3">
        <v>19203</v>
      </c>
      <c r="S114" s="3">
        <v>5168</v>
      </c>
      <c r="T114" s="3">
        <v>2156</v>
      </c>
      <c r="U114" s="3">
        <v>19863</v>
      </c>
      <c r="V114" s="3">
        <v>0</v>
      </c>
      <c r="W114" s="3">
        <v>0</v>
      </c>
      <c r="X114" s="3">
        <v>48000</v>
      </c>
      <c r="Y114" s="3">
        <v>10960</v>
      </c>
      <c r="Z114" s="3">
        <v>0</v>
      </c>
      <c r="AA114" s="3">
        <v>-167233</v>
      </c>
      <c r="AB114" s="3">
        <v>167233</v>
      </c>
      <c r="AC114" s="3">
        <v>3263237</v>
      </c>
      <c r="AD114" s="3">
        <v>100000</v>
      </c>
      <c r="AE114" s="3">
        <f t="shared" si="2"/>
        <v>3024350</v>
      </c>
    </row>
    <row r="115" spans="1:31" x14ac:dyDescent="0.3">
      <c r="A115" s="2" t="s">
        <v>223</v>
      </c>
      <c r="B115" t="s">
        <v>224</v>
      </c>
      <c r="C115">
        <v>1</v>
      </c>
      <c r="D115">
        <v>0</v>
      </c>
      <c r="E115" s="3">
        <v>2447135</v>
      </c>
      <c r="F115" s="3">
        <v>0</v>
      </c>
      <c r="G115" s="3">
        <v>192600</v>
      </c>
      <c r="H115" s="3">
        <v>0</v>
      </c>
      <c r="I115" s="3">
        <v>275731</v>
      </c>
      <c r="J115" s="3">
        <v>110276</v>
      </c>
      <c r="K115" s="3">
        <v>0</v>
      </c>
      <c r="L115" s="3">
        <v>0</v>
      </c>
      <c r="M115" s="3">
        <v>0</v>
      </c>
      <c r="N115" s="3">
        <v>0</v>
      </c>
      <c r="O115" s="3">
        <v>0</v>
      </c>
      <c r="P115" s="3">
        <v>270491</v>
      </c>
      <c r="Q115" s="3">
        <v>2671</v>
      </c>
      <c r="R115" s="3">
        <v>48109</v>
      </c>
      <c r="S115" s="3">
        <v>3700</v>
      </c>
      <c r="T115" s="3">
        <v>1544</v>
      </c>
      <c r="U115" s="3">
        <v>13922</v>
      </c>
      <c r="V115" s="3">
        <v>0</v>
      </c>
      <c r="W115" s="3">
        <v>0</v>
      </c>
      <c r="X115" s="3">
        <v>28350</v>
      </c>
      <c r="Y115" s="3">
        <v>290</v>
      </c>
      <c r="Z115" s="3">
        <v>0</v>
      </c>
      <c r="AA115" s="3">
        <v>-146495</v>
      </c>
      <c r="AB115" s="3">
        <v>146495</v>
      </c>
      <c r="AC115" s="3">
        <v>3394819</v>
      </c>
      <c r="AD115" s="3">
        <v>0</v>
      </c>
      <c r="AE115" s="3">
        <f t="shared" si="2"/>
        <v>3284543</v>
      </c>
    </row>
    <row r="116" spans="1:31" x14ac:dyDescent="0.3">
      <c r="A116" s="2" t="s">
        <v>225</v>
      </c>
      <c r="B116" t="s">
        <v>226</v>
      </c>
      <c r="C116">
        <v>1</v>
      </c>
      <c r="D116">
        <v>0</v>
      </c>
      <c r="E116" s="3">
        <v>11553992</v>
      </c>
      <c r="F116" s="3">
        <v>0</v>
      </c>
      <c r="G116" s="3">
        <v>125580</v>
      </c>
      <c r="H116" s="3">
        <v>3318</v>
      </c>
      <c r="I116" s="3">
        <v>1239137</v>
      </c>
      <c r="J116" s="3">
        <v>2918363</v>
      </c>
      <c r="K116" s="3">
        <v>0</v>
      </c>
      <c r="L116" s="3">
        <v>0</v>
      </c>
      <c r="M116" s="3">
        <v>0</v>
      </c>
      <c r="N116" s="3">
        <v>0</v>
      </c>
      <c r="O116" s="3">
        <v>0</v>
      </c>
      <c r="P116" s="3">
        <v>2871515</v>
      </c>
      <c r="Q116" s="3">
        <v>296466</v>
      </c>
      <c r="R116" s="3">
        <v>0</v>
      </c>
      <c r="S116" s="3">
        <v>16223</v>
      </c>
      <c r="T116" s="3">
        <v>6769</v>
      </c>
      <c r="U116" s="3">
        <v>60522</v>
      </c>
      <c r="V116" s="3">
        <v>20862</v>
      </c>
      <c r="W116" s="3">
        <v>0</v>
      </c>
      <c r="X116" s="3">
        <v>83978</v>
      </c>
      <c r="Y116" s="3">
        <v>0</v>
      </c>
      <c r="Z116" s="3">
        <v>0</v>
      </c>
      <c r="AA116" s="3">
        <v>-439534</v>
      </c>
      <c r="AB116" s="3">
        <v>439534</v>
      </c>
      <c r="AC116" s="3">
        <v>19196725</v>
      </c>
      <c r="AD116" s="3">
        <v>100000</v>
      </c>
      <c r="AE116" s="3">
        <f t="shared" si="2"/>
        <v>16278362</v>
      </c>
    </row>
    <row r="117" spans="1:31" x14ac:dyDescent="0.3">
      <c r="A117" s="2" t="s">
        <v>227</v>
      </c>
      <c r="B117" t="s">
        <v>228</v>
      </c>
      <c r="C117">
        <v>1</v>
      </c>
      <c r="D117">
        <v>0</v>
      </c>
      <c r="E117" s="3">
        <v>4145174</v>
      </c>
      <c r="F117" s="3">
        <v>0</v>
      </c>
      <c r="G117" s="3">
        <v>92649</v>
      </c>
      <c r="H117" s="3">
        <v>0</v>
      </c>
      <c r="I117" s="3">
        <v>502449</v>
      </c>
      <c r="J117" s="3">
        <v>360355</v>
      </c>
      <c r="K117" s="3">
        <v>0</v>
      </c>
      <c r="L117" s="3">
        <v>0</v>
      </c>
      <c r="M117" s="3">
        <v>0</v>
      </c>
      <c r="N117" s="3">
        <v>0</v>
      </c>
      <c r="O117" s="3">
        <v>0</v>
      </c>
      <c r="P117" s="3">
        <v>520138</v>
      </c>
      <c r="Q117" s="3">
        <v>38191</v>
      </c>
      <c r="R117" s="3">
        <v>137984</v>
      </c>
      <c r="S117" s="3">
        <v>4015</v>
      </c>
      <c r="T117" s="3">
        <v>1675</v>
      </c>
      <c r="U117" s="3">
        <v>16368</v>
      </c>
      <c r="V117" s="3">
        <v>3865</v>
      </c>
      <c r="W117" s="3">
        <v>0</v>
      </c>
      <c r="X117" s="3">
        <v>39199</v>
      </c>
      <c r="Y117" s="3">
        <v>0</v>
      </c>
      <c r="Z117" s="3">
        <v>0</v>
      </c>
      <c r="AA117" s="3">
        <v>-132833</v>
      </c>
      <c r="AB117" s="3">
        <v>132833</v>
      </c>
      <c r="AC117" s="3">
        <v>5862062</v>
      </c>
      <c r="AD117" s="3">
        <v>100000</v>
      </c>
      <c r="AE117" s="3">
        <f t="shared" si="2"/>
        <v>5501707</v>
      </c>
    </row>
    <row r="118" spans="1:31" x14ac:dyDescent="0.3">
      <c r="A118" s="2" t="s">
        <v>229</v>
      </c>
      <c r="B118" t="s">
        <v>230</v>
      </c>
      <c r="C118">
        <v>1</v>
      </c>
      <c r="D118">
        <v>0</v>
      </c>
      <c r="E118" s="3">
        <v>3147857</v>
      </c>
      <c r="F118" s="3">
        <v>0</v>
      </c>
      <c r="G118" s="3">
        <v>100000</v>
      </c>
      <c r="H118" s="3">
        <v>3674</v>
      </c>
      <c r="I118" s="3">
        <v>578823</v>
      </c>
      <c r="J118" s="3">
        <v>796363</v>
      </c>
      <c r="K118" s="3">
        <v>0</v>
      </c>
      <c r="L118" s="3">
        <v>0</v>
      </c>
      <c r="M118" s="3">
        <v>0</v>
      </c>
      <c r="N118" s="3">
        <v>0</v>
      </c>
      <c r="O118" s="3">
        <v>0</v>
      </c>
      <c r="P118" s="3">
        <v>487859</v>
      </c>
      <c r="Q118" s="3">
        <v>28744</v>
      </c>
      <c r="R118" s="3">
        <v>15513</v>
      </c>
      <c r="S118" s="3">
        <v>5078</v>
      </c>
      <c r="T118" s="3">
        <v>2119</v>
      </c>
      <c r="U118" s="3">
        <v>17941</v>
      </c>
      <c r="V118" s="3">
        <v>3806</v>
      </c>
      <c r="W118" s="3">
        <v>0</v>
      </c>
      <c r="X118" s="3">
        <v>56250</v>
      </c>
      <c r="Y118" s="3">
        <v>0</v>
      </c>
      <c r="Z118" s="3">
        <v>0</v>
      </c>
      <c r="AA118" s="3">
        <v>-158592</v>
      </c>
      <c r="AB118" s="3">
        <v>158592</v>
      </c>
      <c r="AC118" s="3">
        <v>5244027</v>
      </c>
      <c r="AD118" s="3">
        <v>100000</v>
      </c>
      <c r="AE118" s="3">
        <f t="shared" si="2"/>
        <v>4447664</v>
      </c>
    </row>
    <row r="119" spans="1:31" x14ac:dyDescent="0.3">
      <c r="A119" s="2" t="s">
        <v>231</v>
      </c>
      <c r="B119" t="s">
        <v>232</v>
      </c>
      <c r="C119">
        <v>1</v>
      </c>
      <c r="D119">
        <v>0</v>
      </c>
      <c r="E119" s="3">
        <v>10079943</v>
      </c>
      <c r="F119" s="3">
        <v>0</v>
      </c>
      <c r="G119" s="3">
        <v>117847</v>
      </c>
      <c r="H119" s="3">
        <v>0</v>
      </c>
      <c r="I119" s="3">
        <v>1309512</v>
      </c>
      <c r="J119" s="3">
        <v>782517</v>
      </c>
      <c r="K119" s="3">
        <v>0</v>
      </c>
      <c r="L119" s="3">
        <v>0</v>
      </c>
      <c r="M119" s="3">
        <v>0</v>
      </c>
      <c r="N119" s="3">
        <v>0</v>
      </c>
      <c r="O119" s="3">
        <v>0</v>
      </c>
      <c r="P119" s="3">
        <v>1365217</v>
      </c>
      <c r="Q119" s="3">
        <v>252708</v>
      </c>
      <c r="R119" s="3">
        <v>104043</v>
      </c>
      <c r="S119" s="3">
        <v>13272</v>
      </c>
      <c r="T119" s="3">
        <v>5538</v>
      </c>
      <c r="U119" s="3">
        <v>51377</v>
      </c>
      <c r="V119" s="3">
        <v>14130</v>
      </c>
      <c r="W119" s="3">
        <v>0</v>
      </c>
      <c r="X119" s="3">
        <v>105496</v>
      </c>
      <c r="Y119" s="3">
        <v>0</v>
      </c>
      <c r="Z119" s="3">
        <v>0</v>
      </c>
      <c r="AA119" s="3">
        <v>-537333</v>
      </c>
      <c r="AB119" s="3">
        <v>537333</v>
      </c>
      <c r="AC119" s="3">
        <v>14201600</v>
      </c>
      <c r="AD119" s="3">
        <v>100000</v>
      </c>
      <c r="AE119" s="3">
        <f t="shared" si="2"/>
        <v>13419083</v>
      </c>
    </row>
    <row r="120" spans="1:31" x14ac:dyDescent="0.3">
      <c r="A120" s="2" t="s">
        <v>233</v>
      </c>
      <c r="B120" t="s">
        <v>234</v>
      </c>
      <c r="C120">
        <v>1</v>
      </c>
      <c r="D120">
        <v>0</v>
      </c>
      <c r="E120" s="3">
        <v>19489651</v>
      </c>
      <c r="F120" s="3">
        <v>0</v>
      </c>
      <c r="G120" s="3">
        <v>0</v>
      </c>
      <c r="H120" s="3">
        <v>0</v>
      </c>
      <c r="I120" s="3">
        <v>2594642</v>
      </c>
      <c r="J120" s="3">
        <v>4023942</v>
      </c>
      <c r="K120" s="3">
        <v>851191</v>
      </c>
      <c r="L120" s="3">
        <v>0</v>
      </c>
      <c r="M120" s="3">
        <v>0</v>
      </c>
      <c r="N120" s="3">
        <v>0</v>
      </c>
      <c r="O120" s="3">
        <v>0</v>
      </c>
      <c r="P120" s="3">
        <v>1717065</v>
      </c>
      <c r="Q120" s="3">
        <v>511340</v>
      </c>
      <c r="R120" s="3">
        <v>957252</v>
      </c>
      <c r="S120" s="3">
        <v>42139</v>
      </c>
      <c r="T120" s="3">
        <v>17581</v>
      </c>
      <c r="U120" s="3">
        <v>176964</v>
      </c>
      <c r="V120" s="3">
        <v>38258</v>
      </c>
      <c r="W120" s="3">
        <v>0</v>
      </c>
      <c r="X120" s="3">
        <v>373181</v>
      </c>
      <c r="Y120" s="3">
        <v>0</v>
      </c>
      <c r="Z120" s="3">
        <v>0</v>
      </c>
      <c r="AA120" s="3">
        <v>-724647</v>
      </c>
      <c r="AB120" s="3">
        <v>724647</v>
      </c>
      <c r="AC120" s="3">
        <v>30793206</v>
      </c>
      <c r="AD120" s="3">
        <v>100000</v>
      </c>
      <c r="AE120" s="3">
        <f t="shared" si="2"/>
        <v>25918073</v>
      </c>
    </row>
    <row r="121" spans="1:31" x14ac:dyDescent="0.3">
      <c r="A121" s="2" t="s">
        <v>235</v>
      </c>
      <c r="B121" t="s">
        <v>236</v>
      </c>
      <c r="C121">
        <v>1</v>
      </c>
      <c r="D121">
        <v>0</v>
      </c>
      <c r="E121" s="3">
        <v>9010389</v>
      </c>
      <c r="F121" s="3">
        <v>0</v>
      </c>
      <c r="G121" s="3">
        <v>0</v>
      </c>
      <c r="H121" s="3">
        <v>0</v>
      </c>
      <c r="I121" s="3">
        <v>1443254</v>
      </c>
      <c r="J121" s="3">
        <v>605112</v>
      </c>
      <c r="K121" s="3">
        <v>0</v>
      </c>
      <c r="L121" s="3">
        <v>0</v>
      </c>
      <c r="M121" s="3">
        <v>0</v>
      </c>
      <c r="N121" s="3">
        <v>0</v>
      </c>
      <c r="O121" s="3">
        <v>0</v>
      </c>
      <c r="P121" s="3">
        <v>924183</v>
      </c>
      <c r="Q121" s="3">
        <v>250568</v>
      </c>
      <c r="R121" s="3">
        <v>528065</v>
      </c>
      <c r="S121" s="3">
        <v>20867</v>
      </c>
      <c r="T121" s="3">
        <v>8706</v>
      </c>
      <c r="U121" s="3">
        <v>87550</v>
      </c>
      <c r="V121" s="3">
        <v>21878</v>
      </c>
      <c r="W121" s="3">
        <v>0</v>
      </c>
      <c r="X121" s="3">
        <v>95760</v>
      </c>
      <c r="Y121" s="3">
        <v>0</v>
      </c>
      <c r="Z121" s="3">
        <v>0</v>
      </c>
      <c r="AA121" s="3">
        <v>-398402</v>
      </c>
      <c r="AB121" s="3">
        <v>398402</v>
      </c>
      <c r="AC121" s="3">
        <v>12996332</v>
      </c>
      <c r="AD121" s="3">
        <v>0</v>
      </c>
      <c r="AE121" s="3">
        <f t="shared" si="2"/>
        <v>12391220</v>
      </c>
    </row>
    <row r="122" spans="1:31" x14ac:dyDescent="0.3">
      <c r="A122" s="2" t="s">
        <v>237</v>
      </c>
      <c r="B122" t="s">
        <v>238</v>
      </c>
      <c r="C122">
        <v>1</v>
      </c>
      <c r="D122">
        <v>0</v>
      </c>
      <c r="E122" s="3">
        <v>19077548</v>
      </c>
      <c r="F122" s="3">
        <v>0</v>
      </c>
      <c r="G122" s="3">
        <v>727915</v>
      </c>
      <c r="H122" s="3">
        <v>31268</v>
      </c>
      <c r="I122" s="3">
        <v>4919470</v>
      </c>
      <c r="J122" s="3">
        <v>2548169</v>
      </c>
      <c r="K122" s="3">
        <v>0</v>
      </c>
      <c r="L122" s="3">
        <v>0</v>
      </c>
      <c r="M122" s="3">
        <v>0</v>
      </c>
      <c r="N122" s="3">
        <v>0</v>
      </c>
      <c r="O122" s="3">
        <v>0</v>
      </c>
      <c r="P122" s="3">
        <v>2462457</v>
      </c>
      <c r="Q122" s="3">
        <v>251194</v>
      </c>
      <c r="R122" s="3">
        <v>1072256</v>
      </c>
      <c r="S122" s="3">
        <v>54168</v>
      </c>
      <c r="T122" s="3">
        <v>22600</v>
      </c>
      <c r="U122" s="3">
        <v>218612</v>
      </c>
      <c r="V122" s="3">
        <v>50229</v>
      </c>
      <c r="W122" s="3">
        <v>0</v>
      </c>
      <c r="X122" s="3">
        <v>1462768</v>
      </c>
      <c r="Y122" s="3">
        <v>0</v>
      </c>
      <c r="Z122" s="3">
        <v>0</v>
      </c>
      <c r="AA122" s="3">
        <v>-862942</v>
      </c>
      <c r="AB122" s="3">
        <v>862942</v>
      </c>
      <c r="AC122" s="3">
        <v>32898654</v>
      </c>
      <c r="AD122" s="3">
        <v>0</v>
      </c>
      <c r="AE122" s="3">
        <f t="shared" si="2"/>
        <v>30350485</v>
      </c>
    </row>
    <row r="123" spans="1:31" x14ac:dyDescent="0.3">
      <c r="A123" s="2" t="s">
        <v>239</v>
      </c>
      <c r="B123" t="s">
        <v>240</v>
      </c>
      <c r="C123">
        <v>1</v>
      </c>
      <c r="D123">
        <v>0</v>
      </c>
      <c r="E123" s="3">
        <v>4004399</v>
      </c>
      <c r="F123" s="3">
        <v>0</v>
      </c>
      <c r="G123" s="3">
        <v>232682</v>
      </c>
      <c r="H123" s="3">
        <v>0</v>
      </c>
      <c r="I123" s="3">
        <v>321734</v>
      </c>
      <c r="J123" s="3">
        <v>969463</v>
      </c>
      <c r="K123" s="3">
        <v>0</v>
      </c>
      <c r="L123" s="3">
        <v>0</v>
      </c>
      <c r="M123" s="3">
        <v>0</v>
      </c>
      <c r="N123" s="3">
        <v>0</v>
      </c>
      <c r="O123" s="3">
        <v>0</v>
      </c>
      <c r="P123" s="3">
        <v>343021</v>
      </c>
      <c r="Q123" s="3">
        <v>0</v>
      </c>
      <c r="R123" s="3">
        <v>100635</v>
      </c>
      <c r="S123" s="3">
        <v>15010</v>
      </c>
      <c r="T123" s="3">
        <v>6263</v>
      </c>
      <c r="U123" s="3">
        <v>38037</v>
      </c>
      <c r="V123" s="3">
        <v>242</v>
      </c>
      <c r="W123" s="3">
        <v>0</v>
      </c>
      <c r="X123" s="3">
        <v>77002</v>
      </c>
      <c r="Y123" s="3">
        <v>0</v>
      </c>
      <c r="Z123" s="3">
        <v>0</v>
      </c>
      <c r="AA123" s="3">
        <v>-146691</v>
      </c>
      <c r="AB123" s="3">
        <v>146691</v>
      </c>
      <c r="AC123" s="3">
        <v>6108488</v>
      </c>
      <c r="AD123" s="3">
        <v>0</v>
      </c>
      <c r="AE123" s="3">
        <f t="shared" si="2"/>
        <v>5139025</v>
      </c>
    </row>
    <row r="124" spans="1:31" x14ac:dyDescent="0.3">
      <c r="A124" s="2" t="s">
        <v>241</v>
      </c>
      <c r="B124" t="s">
        <v>242</v>
      </c>
      <c r="C124">
        <v>1</v>
      </c>
      <c r="D124">
        <v>0</v>
      </c>
      <c r="E124" s="3">
        <v>3708789</v>
      </c>
      <c r="F124" s="3">
        <v>0</v>
      </c>
      <c r="G124" s="3">
        <v>505490</v>
      </c>
      <c r="H124" s="3">
        <v>3512</v>
      </c>
      <c r="I124" s="3">
        <v>1238272</v>
      </c>
      <c r="J124" s="3">
        <v>695225</v>
      </c>
      <c r="K124" s="3">
        <v>0</v>
      </c>
      <c r="L124" s="3">
        <v>0</v>
      </c>
      <c r="M124" s="3">
        <v>0</v>
      </c>
      <c r="N124" s="3">
        <v>0</v>
      </c>
      <c r="O124" s="3">
        <v>0</v>
      </c>
      <c r="P124" s="3">
        <v>1127073</v>
      </c>
      <c r="Q124" s="3">
        <v>135318</v>
      </c>
      <c r="R124" s="3">
        <v>110934</v>
      </c>
      <c r="S124" s="3">
        <v>22845</v>
      </c>
      <c r="T124" s="3">
        <v>9531</v>
      </c>
      <c r="U124" s="3">
        <v>71240</v>
      </c>
      <c r="V124" s="3">
        <v>15537</v>
      </c>
      <c r="W124" s="3">
        <v>0</v>
      </c>
      <c r="X124" s="3">
        <v>0</v>
      </c>
      <c r="Y124" s="3">
        <v>0</v>
      </c>
      <c r="Z124" s="3">
        <v>0</v>
      </c>
      <c r="AA124" s="3">
        <v>-136195</v>
      </c>
      <c r="AB124" s="3">
        <v>136195</v>
      </c>
      <c r="AC124" s="3">
        <v>7643766</v>
      </c>
      <c r="AD124" s="3">
        <v>0</v>
      </c>
      <c r="AE124" s="3">
        <f t="shared" si="2"/>
        <v>6948541</v>
      </c>
    </row>
    <row r="125" spans="1:31" x14ac:dyDescent="0.3">
      <c r="A125" s="2" t="s">
        <v>243</v>
      </c>
      <c r="B125" t="s">
        <v>244</v>
      </c>
      <c r="C125">
        <v>1</v>
      </c>
      <c r="D125">
        <v>0</v>
      </c>
      <c r="E125" s="3">
        <v>5832222</v>
      </c>
      <c r="F125" s="3">
        <v>0</v>
      </c>
      <c r="G125" s="3">
        <v>27384</v>
      </c>
      <c r="H125" s="3">
        <v>2521</v>
      </c>
      <c r="I125" s="3">
        <v>470587</v>
      </c>
      <c r="J125" s="3">
        <v>519274</v>
      </c>
      <c r="K125" s="3">
        <v>0</v>
      </c>
      <c r="L125" s="3">
        <v>0</v>
      </c>
      <c r="M125" s="3">
        <v>0</v>
      </c>
      <c r="N125" s="3">
        <v>0</v>
      </c>
      <c r="O125" s="3">
        <v>0</v>
      </c>
      <c r="P125" s="3">
        <v>470565</v>
      </c>
      <c r="Q125" s="3">
        <v>9057</v>
      </c>
      <c r="R125" s="3">
        <v>183400</v>
      </c>
      <c r="S125" s="3">
        <v>13197</v>
      </c>
      <c r="T125" s="3">
        <v>5506</v>
      </c>
      <c r="U125" s="3">
        <v>53474</v>
      </c>
      <c r="V125" s="3">
        <v>0</v>
      </c>
      <c r="W125" s="3">
        <v>0</v>
      </c>
      <c r="X125" s="3">
        <v>0</v>
      </c>
      <c r="Y125" s="3">
        <v>2989</v>
      </c>
      <c r="Z125" s="3">
        <v>0</v>
      </c>
      <c r="AA125" s="3">
        <v>-160516</v>
      </c>
      <c r="AB125" s="3">
        <v>160516</v>
      </c>
      <c r="AC125" s="3">
        <v>7590176</v>
      </c>
      <c r="AD125" s="3">
        <v>0</v>
      </c>
      <c r="AE125" s="3">
        <f t="shared" si="2"/>
        <v>7070902</v>
      </c>
    </row>
    <row r="126" spans="1:31" x14ac:dyDescent="0.3">
      <c r="A126" s="2" t="s">
        <v>245</v>
      </c>
      <c r="B126" t="s">
        <v>246</v>
      </c>
      <c r="C126">
        <v>0</v>
      </c>
      <c r="D126">
        <v>0</v>
      </c>
      <c r="E126" s="3">
        <v>57278340</v>
      </c>
      <c r="F126" s="3">
        <v>0</v>
      </c>
      <c r="G126" s="3">
        <v>0</v>
      </c>
      <c r="H126" s="3">
        <v>0</v>
      </c>
      <c r="I126" s="3">
        <v>3360096</v>
      </c>
      <c r="J126" s="3">
        <v>2363402</v>
      </c>
      <c r="K126" s="3">
        <v>0</v>
      </c>
      <c r="L126" s="3">
        <v>0</v>
      </c>
      <c r="M126" s="3">
        <v>0</v>
      </c>
      <c r="N126" s="3">
        <v>0</v>
      </c>
      <c r="O126" s="3">
        <v>0</v>
      </c>
      <c r="P126" s="3">
        <v>2551383</v>
      </c>
      <c r="Q126" s="3">
        <v>946647</v>
      </c>
      <c r="R126" s="3">
        <v>2559739</v>
      </c>
      <c r="S126" s="3">
        <v>67500</v>
      </c>
      <c r="T126" s="3">
        <v>28163</v>
      </c>
      <c r="U126" s="3">
        <v>278144</v>
      </c>
      <c r="V126" s="3">
        <v>84401</v>
      </c>
      <c r="W126" s="3">
        <v>0</v>
      </c>
      <c r="X126" s="3">
        <v>796411</v>
      </c>
      <c r="Y126" s="3">
        <v>0</v>
      </c>
      <c r="Z126" s="3">
        <v>0</v>
      </c>
      <c r="AA126" s="3">
        <v>-2228582</v>
      </c>
      <c r="AB126" s="3">
        <v>2228582</v>
      </c>
      <c r="AC126" s="3">
        <v>70314226</v>
      </c>
      <c r="AD126" s="3">
        <v>2515164</v>
      </c>
      <c r="AE126" s="3">
        <f t="shared" si="2"/>
        <v>67950824</v>
      </c>
    </row>
    <row r="127" spans="1:31" x14ac:dyDescent="0.3">
      <c r="A127" s="2" t="s">
        <v>247</v>
      </c>
      <c r="B127" t="s">
        <v>248</v>
      </c>
      <c r="C127">
        <v>1</v>
      </c>
      <c r="D127">
        <v>0</v>
      </c>
      <c r="E127" s="3">
        <v>35705954</v>
      </c>
      <c r="F127" s="3">
        <v>0</v>
      </c>
      <c r="G127" s="3">
        <v>222138</v>
      </c>
      <c r="H127" s="3">
        <v>0</v>
      </c>
      <c r="I127" s="3">
        <v>11255280</v>
      </c>
      <c r="J127" s="3">
        <v>8016613</v>
      </c>
      <c r="K127" s="3">
        <v>0</v>
      </c>
      <c r="L127" s="3">
        <v>0</v>
      </c>
      <c r="M127" s="3">
        <v>0</v>
      </c>
      <c r="N127" s="3">
        <v>0</v>
      </c>
      <c r="O127" s="3">
        <v>0</v>
      </c>
      <c r="P127" s="3">
        <v>5165923</v>
      </c>
      <c r="Q127" s="3">
        <v>1558368</v>
      </c>
      <c r="R127" s="3">
        <v>1570663</v>
      </c>
      <c r="S127" s="3">
        <v>143089</v>
      </c>
      <c r="T127" s="3">
        <v>59700</v>
      </c>
      <c r="U127" s="3">
        <v>500193</v>
      </c>
      <c r="V127" s="3">
        <v>143087</v>
      </c>
      <c r="W127" s="3">
        <v>0</v>
      </c>
      <c r="X127" s="3">
        <v>0</v>
      </c>
      <c r="Y127" s="3">
        <v>0</v>
      </c>
      <c r="Z127" s="3">
        <v>0</v>
      </c>
      <c r="AA127" s="3">
        <v>-935125</v>
      </c>
      <c r="AB127" s="3">
        <v>935125</v>
      </c>
      <c r="AC127" s="3">
        <v>64341008</v>
      </c>
      <c r="AD127" s="3">
        <v>0</v>
      </c>
      <c r="AE127" s="3">
        <f t="shared" si="2"/>
        <v>56324395</v>
      </c>
    </row>
    <row r="128" spans="1:31" x14ac:dyDescent="0.3">
      <c r="A128" s="2" t="s">
        <v>249</v>
      </c>
      <c r="B128" t="s">
        <v>250</v>
      </c>
      <c r="C128">
        <v>1</v>
      </c>
      <c r="D128">
        <v>0</v>
      </c>
      <c r="E128" s="3">
        <v>5354574</v>
      </c>
      <c r="F128" s="3">
        <v>0</v>
      </c>
      <c r="G128" s="3">
        <v>341381</v>
      </c>
      <c r="H128" s="3">
        <v>8714</v>
      </c>
      <c r="I128" s="3">
        <v>1243967</v>
      </c>
      <c r="J128" s="3">
        <v>1504012</v>
      </c>
      <c r="K128" s="3">
        <v>0</v>
      </c>
      <c r="L128" s="3">
        <v>0</v>
      </c>
      <c r="M128" s="3">
        <v>0</v>
      </c>
      <c r="N128" s="3">
        <v>0</v>
      </c>
      <c r="O128" s="3">
        <v>0</v>
      </c>
      <c r="P128" s="3">
        <v>1516748</v>
      </c>
      <c r="Q128" s="3">
        <v>123186</v>
      </c>
      <c r="R128" s="3">
        <v>221427</v>
      </c>
      <c r="S128" s="3">
        <v>26679</v>
      </c>
      <c r="T128" s="3">
        <v>11131</v>
      </c>
      <c r="U128" s="3">
        <v>85511</v>
      </c>
      <c r="V128" s="3">
        <v>29222</v>
      </c>
      <c r="W128" s="3">
        <v>0</v>
      </c>
      <c r="X128" s="3">
        <v>0</v>
      </c>
      <c r="Y128" s="3">
        <v>0</v>
      </c>
      <c r="Z128" s="3">
        <v>0</v>
      </c>
      <c r="AA128" s="3">
        <v>-129757</v>
      </c>
      <c r="AB128" s="3">
        <v>129757</v>
      </c>
      <c r="AC128" s="3">
        <v>10466552</v>
      </c>
      <c r="AD128" s="3">
        <v>0</v>
      </c>
      <c r="AE128" s="3">
        <f t="shared" si="2"/>
        <v>8962540</v>
      </c>
    </row>
    <row r="129" spans="1:31" x14ac:dyDescent="0.3">
      <c r="A129" s="2" t="s">
        <v>251</v>
      </c>
      <c r="B129" t="s">
        <v>252</v>
      </c>
      <c r="C129">
        <v>1</v>
      </c>
      <c r="D129">
        <v>0</v>
      </c>
      <c r="E129" s="3">
        <v>10372076</v>
      </c>
      <c r="F129" s="3">
        <v>0</v>
      </c>
      <c r="G129" s="3">
        <v>438238</v>
      </c>
      <c r="H129" s="3">
        <v>0</v>
      </c>
      <c r="I129" s="3">
        <v>1984758</v>
      </c>
      <c r="J129" s="3">
        <v>1462892</v>
      </c>
      <c r="K129" s="3">
        <v>216431</v>
      </c>
      <c r="L129" s="3">
        <v>0</v>
      </c>
      <c r="M129" s="3">
        <v>0</v>
      </c>
      <c r="N129" s="3">
        <v>0</v>
      </c>
      <c r="O129" s="3">
        <v>0</v>
      </c>
      <c r="P129" s="3">
        <v>1176408</v>
      </c>
      <c r="Q129" s="3">
        <v>112651</v>
      </c>
      <c r="R129" s="3">
        <v>400122</v>
      </c>
      <c r="S129" s="3">
        <v>27114</v>
      </c>
      <c r="T129" s="3">
        <v>11313</v>
      </c>
      <c r="U129" s="3">
        <v>108112</v>
      </c>
      <c r="V129" s="3">
        <v>23259</v>
      </c>
      <c r="W129" s="3">
        <v>0</v>
      </c>
      <c r="X129" s="3">
        <v>0</v>
      </c>
      <c r="Y129" s="3">
        <v>0</v>
      </c>
      <c r="Z129" s="3">
        <v>0</v>
      </c>
      <c r="AA129" s="3">
        <v>-245637</v>
      </c>
      <c r="AB129" s="3">
        <v>245637</v>
      </c>
      <c r="AC129" s="3">
        <v>16333374</v>
      </c>
      <c r="AD129" s="3">
        <v>0</v>
      </c>
      <c r="AE129" s="3">
        <f t="shared" si="2"/>
        <v>14654051</v>
      </c>
    </row>
    <row r="130" spans="1:31" x14ac:dyDescent="0.3">
      <c r="A130" s="2" t="s">
        <v>253</v>
      </c>
      <c r="B130" t="s">
        <v>254</v>
      </c>
      <c r="C130">
        <v>1</v>
      </c>
      <c r="D130">
        <v>0</v>
      </c>
      <c r="E130" s="3">
        <v>1947945</v>
      </c>
      <c r="F130" s="3">
        <v>0</v>
      </c>
      <c r="G130" s="3">
        <v>100000</v>
      </c>
      <c r="H130" s="3">
        <v>0</v>
      </c>
      <c r="I130" s="3">
        <v>234878</v>
      </c>
      <c r="J130" s="3">
        <v>1145665</v>
      </c>
      <c r="K130" s="3">
        <v>0</v>
      </c>
      <c r="L130" s="3">
        <v>0</v>
      </c>
      <c r="M130" s="3">
        <v>0</v>
      </c>
      <c r="N130" s="3">
        <v>0</v>
      </c>
      <c r="O130" s="3">
        <v>0</v>
      </c>
      <c r="P130" s="3">
        <v>430384</v>
      </c>
      <c r="Q130" s="3">
        <v>14755</v>
      </c>
      <c r="R130" s="3">
        <v>195094</v>
      </c>
      <c r="S130" s="3">
        <v>15145</v>
      </c>
      <c r="T130" s="3">
        <v>6319</v>
      </c>
      <c r="U130" s="3">
        <v>57959</v>
      </c>
      <c r="V130" s="3">
        <v>465</v>
      </c>
      <c r="W130" s="3">
        <v>0</v>
      </c>
      <c r="X130" s="3">
        <v>0</v>
      </c>
      <c r="Y130" s="3">
        <v>0</v>
      </c>
      <c r="Z130" s="3">
        <v>0</v>
      </c>
      <c r="AA130" s="3">
        <v>-228214</v>
      </c>
      <c r="AB130" s="3">
        <v>228214</v>
      </c>
      <c r="AC130" s="3">
        <v>4148609</v>
      </c>
      <c r="AD130" s="3">
        <v>0</v>
      </c>
      <c r="AE130" s="3">
        <f t="shared" si="2"/>
        <v>3002944</v>
      </c>
    </row>
    <row r="131" spans="1:31" x14ac:dyDescent="0.3">
      <c r="A131" s="2" t="s">
        <v>255</v>
      </c>
      <c r="B131" t="s">
        <v>256</v>
      </c>
      <c r="C131">
        <v>1</v>
      </c>
      <c r="D131">
        <v>0</v>
      </c>
      <c r="E131" s="3">
        <v>39570884</v>
      </c>
      <c r="F131" s="3">
        <v>0</v>
      </c>
      <c r="G131" s="3">
        <v>0</v>
      </c>
      <c r="H131" s="3">
        <v>5289</v>
      </c>
      <c r="I131" s="3">
        <v>9464164</v>
      </c>
      <c r="J131" s="3">
        <v>3073798</v>
      </c>
      <c r="K131" s="3">
        <v>0</v>
      </c>
      <c r="L131" s="3">
        <v>0</v>
      </c>
      <c r="M131" s="3">
        <v>0</v>
      </c>
      <c r="N131" s="3">
        <v>0</v>
      </c>
      <c r="O131" s="3">
        <v>0</v>
      </c>
      <c r="P131" s="3">
        <v>4446692</v>
      </c>
      <c r="Q131" s="3">
        <v>2427550</v>
      </c>
      <c r="R131" s="3">
        <v>2670970</v>
      </c>
      <c r="S131" s="3">
        <v>169439</v>
      </c>
      <c r="T131" s="3">
        <v>70694</v>
      </c>
      <c r="U131" s="3">
        <v>681758</v>
      </c>
      <c r="V131" s="3">
        <v>144254</v>
      </c>
      <c r="W131" s="3">
        <v>0</v>
      </c>
      <c r="X131" s="3">
        <v>0</v>
      </c>
      <c r="Y131" s="3">
        <v>0</v>
      </c>
      <c r="Z131" s="3">
        <v>0</v>
      </c>
      <c r="AA131" s="3">
        <v>-1095728</v>
      </c>
      <c r="AB131" s="3">
        <v>1095728</v>
      </c>
      <c r="AC131" s="3">
        <v>62725492</v>
      </c>
      <c r="AD131" s="3">
        <v>0</v>
      </c>
      <c r="AE131" s="3">
        <f t="shared" si="2"/>
        <v>59651694</v>
      </c>
    </row>
    <row r="132" spans="1:31" x14ac:dyDescent="0.3">
      <c r="A132" s="2" t="s">
        <v>257</v>
      </c>
      <c r="B132" t="s">
        <v>258</v>
      </c>
      <c r="C132">
        <v>1</v>
      </c>
      <c r="D132">
        <v>0</v>
      </c>
      <c r="E132" s="3">
        <v>2235859</v>
      </c>
      <c r="F132" s="3">
        <v>0</v>
      </c>
      <c r="G132" s="3">
        <v>83975</v>
      </c>
      <c r="H132" s="3">
        <v>0</v>
      </c>
      <c r="I132" s="3">
        <v>350952</v>
      </c>
      <c r="J132" s="3">
        <v>471443</v>
      </c>
      <c r="K132" s="3">
        <v>0</v>
      </c>
      <c r="L132" s="3">
        <v>0</v>
      </c>
      <c r="M132" s="3">
        <v>0</v>
      </c>
      <c r="N132" s="3">
        <v>0</v>
      </c>
      <c r="O132" s="3">
        <v>0</v>
      </c>
      <c r="P132" s="3">
        <v>456831</v>
      </c>
      <c r="Q132" s="3">
        <v>16918</v>
      </c>
      <c r="R132" s="3">
        <v>158583</v>
      </c>
      <c r="S132" s="3">
        <v>16987</v>
      </c>
      <c r="T132" s="3">
        <v>7088</v>
      </c>
      <c r="U132" s="3">
        <v>61046</v>
      </c>
      <c r="V132" s="3">
        <v>55</v>
      </c>
      <c r="W132" s="3">
        <v>0</v>
      </c>
      <c r="X132" s="3">
        <v>0</v>
      </c>
      <c r="Y132" s="3">
        <v>0</v>
      </c>
      <c r="Z132" s="3">
        <v>0</v>
      </c>
      <c r="AA132" s="3">
        <v>-117954</v>
      </c>
      <c r="AB132" s="3">
        <v>117954</v>
      </c>
      <c r="AC132" s="3">
        <v>3859737</v>
      </c>
      <c r="AD132" s="3">
        <v>0</v>
      </c>
      <c r="AE132" s="3">
        <f t="shared" si="2"/>
        <v>3388294</v>
      </c>
    </row>
    <row r="133" spans="1:31" x14ac:dyDescent="0.3">
      <c r="A133" s="2" t="s">
        <v>259</v>
      </c>
      <c r="B133" t="s">
        <v>260</v>
      </c>
      <c r="C133">
        <v>1</v>
      </c>
      <c r="D133">
        <v>0</v>
      </c>
      <c r="E133" s="3">
        <v>9583491</v>
      </c>
      <c r="F133" s="3">
        <v>0</v>
      </c>
      <c r="G133" s="3">
        <v>0</v>
      </c>
      <c r="H133" s="3">
        <v>0</v>
      </c>
      <c r="I133" s="3">
        <v>1948284</v>
      </c>
      <c r="J133" s="3">
        <v>1140497</v>
      </c>
      <c r="K133" s="3">
        <v>0</v>
      </c>
      <c r="L133" s="3">
        <v>0</v>
      </c>
      <c r="M133" s="3">
        <v>0</v>
      </c>
      <c r="N133" s="3">
        <v>0</v>
      </c>
      <c r="O133" s="3">
        <v>0</v>
      </c>
      <c r="P133" s="3">
        <v>1175009</v>
      </c>
      <c r="Q133" s="3">
        <v>100868</v>
      </c>
      <c r="R133" s="3">
        <v>287198</v>
      </c>
      <c r="S133" s="3">
        <v>25166</v>
      </c>
      <c r="T133" s="3">
        <v>10500</v>
      </c>
      <c r="U133" s="3">
        <v>96346</v>
      </c>
      <c r="V133" s="3">
        <v>27809</v>
      </c>
      <c r="W133" s="3">
        <v>0</v>
      </c>
      <c r="X133" s="3">
        <v>163404</v>
      </c>
      <c r="Y133" s="3">
        <v>878</v>
      </c>
      <c r="Z133" s="3">
        <v>0</v>
      </c>
      <c r="AA133" s="3">
        <v>-305176</v>
      </c>
      <c r="AB133" s="3">
        <v>305176</v>
      </c>
      <c r="AC133" s="3">
        <v>14559450</v>
      </c>
      <c r="AD133" s="3">
        <v>0</v>
      </c>
      <c r="AE133" s="3">
        <f t="shared" si="2"/>
        <v>13418953</v>
      </c>
    </row>
    <row r="134" spans="1:31" x14ac:dyDescent="0.3">
      <c r="A134" s="2" t="s">
        <v>261</v>
      </c>
      <c r="B134" t="s">
        <v>262</v>
      </c>
      <c r="C134">
        <v>1</v>
      </c>
      <c r="D134">
        <v>0</v>
      </c>
      <c r="E134" s="3">
        <v>7656098</v>
      </c>
      <c r="F134" s="3">
        <v>0</v>
      </c>
      <c r="G134" s="3">
        <v>0</v>
      </c>
      <c r="H134" s="3">
        <v>0</v>
      </c>
      <c r="I134" s="3">
        <v>2328774</v>
      </c>
      <c r="J134" s="3">
        <v>3760864</v>
      </c>
      <c r="K134" s="3">
        <v>335656</v>
      </c>
      <c r="L134" s="3">
        <v>0</v>
      </c>
      <c r="M134" s="3">
        <v>0</v>
      </c>
      <c r="N134" s="3">
        <v>0</v>
      </c>
      <c r="O134" s="3">
        <v>0</v>
      </c>
      <c r="P134" s="3">
        <v>1425080</v>
      </c>
      <c r="Q134" s="3">
        <v>257166</v>
      </c>
      <c r="R134" s="3">
        <v>976958</v>
      </c>
      <c r="S134" s="3">
        <v>60819</v>
      </c>
      <c r="T134" s="3">
        <v>25375</v>
      </c>
      <c r="U134" s="3">
        <v>208011</v>
      </c>
      <c r="V134" s="3">
        <v>63078</v>
      </c>
      <c r="W134" s="3">
        <v>0</v>
      </c>
      <c r="X134" s="3">
        <v>377955</v>
      </c>
      <c r="Y134" s="3">
        <v>0</v>
      </c>
      <c r="Z134" s="3">
        <v>0</v>
      </c>
      <c r="AA134" s="3">
        <v>-464938</v>
      </c>
      <c r="AB134" s="3">
        <v>464938</v>
      </c>
      <c r="AC134" s="3">
        <v>17475834</v>
      </c>
      <c r="AD134" s="3">
        <v>0</v>
      </c>
      <c r="AE134" s="3">
        <f t="shared" ref="AE134:AE197" si="3">AC134-J134-K134</f>
        <v>13379314</v>
      </c>
    </row>
    <row r="135" spans="1:31" x14ac:dyDescent="0.3">
      <c r="A135" s="2" t="s">
        <v>263</v>
      </c>
      <c r="B135" t="s">
        <v>264</v>
      </c>
      <c r="C135">
        <v>1</v>
      </c>
      <c r="D135">
        <v>0</v>
      </c>
      <c r="E135" s="3">
        <v>25072791</v>
      </c>
      <c r="F135" s="3">
        <v>0</v>
      </c>
      <c r="G135" s="3">
        <v>0</v>
      </c>
      <c r="H135" s="3">
        <v>0</v>
      </c>
      <c r="I135" s="3">
        <v>4976528</v>
      </c>
      <c r="J135" s="3">
        <v>6903138</v>
      </c>
      <c r="K135" s="3">
        <v>0</v>
      </c>
      <c r="L135" s="3">
        <v>0</v>
      </c>
      <c r="M135" s="3">
        <v>0</v>
      </c>
      <c r="N135" s="3">
        <v>0</v>
      </c>
      <c r="O135" s="3">
        <v>0</v>
      </c>
      <c r="P135" s="3">
        <v>2848142</v>
      </c>
      <c r="Q135" s="3">
        <v>212460</v>
      </c>
      <c r="R135" s="3">
        <v>1322099</v>
      </c>
      <c r="S135" s="3">
        <v>165469</v>
      </c>
      <c r="T135" s="3">
        <v>69038</v>
      </c>
      <c r="U135" s="3">
        <v>641682</v>
      </c>
      <c r="V135" s="3">
        <v>157715</v>
      </c>
      <c r="W135" s="3">
        <v>0</v>
      </c>
      <c r="X135" s="3">
        <v>542631</v>
      </c>
      <c r="Y135" s="3">
        <v>0</v>
      </c>
      <c r="Z135" s="3">
        <v>0</v>
      </c>
      <c r="AA135" s="3">
        <v>-778634</v>
      </c>
      <c r="AB135" s="3">
        <v>778634</v>
      </c>
      <c r="AC135" s="3">
        <v>42911693</v>
      </c>
      <c r="AD135" s="3">
        <v>0</v>
      </c>
      <c r="AE135" s="3">
        <f t="shared" si="3"/>
        <v>36008555</v>
      </c>
    </row>
    <row r="136" spans="1:31" x14ac:dyDescent="0.3">
      <c r="A136" s="2" t="s">
        <v>265</v>
      </c>
      <c r="B136" t="s">
        <v>266</v>
      </c>
      <c r="C136">
        <v>1</v>
      </c>
      <c r="D136">
        <v>0</v>
      </c>
      <c r="E136" s="3">
        <v>15004801</v>
      </c>
      <c r="F136" s="3">
        <v>0</v>
      </c>
      <c r="G136" s="3">
        <v>0</v>
      </c>
      <c r="H136" s="3">
        <v>9423</v>
      </c>
      <c r="I136" s="3">
        <v>3517360</v>
      </c>
      <c r="J136" s="3">
        <v>2955972</v>
      </c>
      <c r="K136" s="3">
        <v>0</v>
      </c>
      <c r="L136" s="3">
        <v>0</v>
      </c>
      <c r="M136" s="3">
        <v>0</v>
      </c>
      <c r="N136" s="3">
        <v>0</v>
      </c>
      <c r="O136" s="3">
        <v>0</v>
      </c>
      <c r="P136" s="3">
        <v>1280626</v>
      </c>
      <c r="Q136" s="3">
        <v>213538</v>
      </c>
      <c r="R136" s="3">
        <v>774404</v>
      </c>
      <c r="S136" s="3">
        <v>53613</v>
      </c>
      <c r="T136" s="3">
        <v>22369</v>
      </c>
      <c r="U136" s="3">
        <v>214185</v>
      </c>
      <c r="V136" s="3">
        <v>45904</v>
      </c>
      <c r="W136" s="3">
        <v>0</v>
      </c>
      <c r="X136" s="3">
        <v>326700</v>
      </c>
      <c r="Y136" s="3">
        <v>0</v>
      </c>
      <c r="Z136" s="3">
        <v>0</v>
      </c>
      <c r="AA136" s="3">
        <v>-855532</v>
      </c>
      <c r="AB136" s="3">
        <v>855532</v>
      </c>
      <c r="AC136" s="3">
        <v>24418895</v>
      </c>
      <c r="AD136" s="3">
        <v>0</v>
      </c>
      <c r="AE136" s="3">
        <f t="shared" si="3"/>
        <v>21462923</v>
      </c>
    </row>
    <row r="137" spans="1:31" x14ac:dyDescent="0.3">
      <c r="A137" s="2" t="s">
        <v>267</v>
      </c>
      <c r="B137" t="s">
        <v>268</v>
      </c>
      <c r="C137">
        <v>1</v>
      </c>
      <c r="D137">
        <v>0</v>
      </c>
      <c r="E137" s="3">
        <v>4714559</v>
      </c>
      <c r="F137" s="3">
        <v>0</v>
      </c>
      <c r="G137" s="3">
        <v>0</v>
      </c>
      <c r="H137" s="3">
        <v>0</v>
      </c>
      <c r="I137" s="3">
        <v>1100809</v>
      </c>
      <c r="J137" s="3">
        <v>2014235</v>
      </c>
      <c r="K137" s="3">
        <v>0</v>
      </c>
      <c r="L137" s="3">
        <v>0</v>
      </c>
      <c r="M137" s="3">
        <v>0</v>
      </c>
      <c r="N137" s="3">
        <v>0</v>
      </c>
      <c r="O137" s="3">
        <v>0</v>
      </c>
      <c r="P137" s="3">
        <v>1169156</v>
      </c>
      <c r="Q137" s="3">
        <v>584882</v>
      </c>
      <c r="R137" s="3">
        <v>121533</v>
      </c>
      <c r="S137" s="3">
        <v>33121</v>
      </c>
      <c r="T137" s="3">
        <v>13819</v>
      </c>
      <c r="U137" s="3">
        <v>114054</v>
      </c>
      <c r="V137" s="3">
        <v>29214</v>
      </c>
      <c r="W137" s="3">
        <v>0</v>
      </c>
      <c r="X137" s="3">
        <v>0</v>
      </c>
      <c r="Y137" s="3">
        <v>0</v>
      </c>
      <c r="Z137" s="3">
        <v>0</v>
      </c>
      <c r="AA137" s="3">
        <v>-211996</v>
      </c>
      <c r="AB137" s="3">
        <v>211996</v>
      </c>
      <c r="AC137" s="3">
        <v>9895382</v>
      </c>
      <c r="AD137" s="3">
        <v>0</v>
      </c>
      <c r="AE137" s="3">
        <f t="shared" si="3"/>
        <v>7881147</v>
      </c>
    </row>
    <row r="138" spans="1:31" x14ac:dyDescent="0.3">
      <c r="A138" s="2" t="s">
        <v>269</v>
      </c>
      <c r="B138" t="s">
        <v>270</v>
      </c>
      <c r="C138">
        <v>1</v>
      </c>
      <c r="D138">
        <v>1</v>
      </c>
      <c r="E138" s="3">
        <v>544172616</v>
      </c>
      <c r="F138" s="3">
        <v>7605219</v>
      </c>
      <c r="G138" s="3">
        <v>0</v>
      </c>
      <c r="H138" s="3">
        <v>42763</v>
      </c>
      <c r="I138" s="3">
        <v>46470027</v>
      </c>
      <c r="J138" s="3">
        <v>116517832</v>
      </c>
      <c r="K138" s="3">
        <v>0</v>
      </c>
      <c r="L138" s="3">
        <v>0</v>
      </c>
      <c r="M138" s="3">
        <v>2124859</v>
      </c>
      <c r="N138" s="3">
        <v>9036347</v>
      </c>
      <c r="O138" s="3">
        <v>7681873</v>
      </c>
      <c r="P138" s="3">
        <v>0</v>
      </c>
      <c r="Q138" s="3">
        <v>3471962</v>
      </c>
      <c r="R138" s="3">
        <v>27541522</v>
      </c>
      <c r="S138" s="3">
        <v>663464</v>
      </c>
      <c r="T138" s="3">
        <v>276813</v>
      </c>
      <c r="U138" s="3">
        <v>2604125</v>
      </c>
      <c r="V138" s="3">
        <v>930338</v>
      </c>
      <c r="W138" s="3">
        <v>0</v>
      </c>
      <c r="X138" s="3">
        <v>16594227</v>
      </c>
      <c r="Y138" s="3">
        <v>0</v>
      </c>
      <c r="Z138" s="3">
        <v>0</v>
      </c>
      <c r="AA138" s="3">
        <v>-29583549</v>
      </c>
      <c r="AB138" s="3">
        <v>29583549</v>
      </c>
      <c r="AC138" s="3">
        <v>785733987</v>
      </c>
      <c r="AD138" s="3">
        <v>21113422</v>
      </c>
      <c r="AE138" s="3">
        <f t="shared" si="3"/>
        <v>669216155</v>
      </c>
    </row>
    <row r="139" spans="1:31" x14ac:dyDescent="0.3">
      <c r="A139" s="2" t="s">
        <v>271</v>
      </c>
      <c r="B139" t="s">
        <v>272</v>
      </c>
      <c r="C139">
        <v>1</v>
      </c>
      <c r="D139">
        <v>0</v>
      </c>
      <c r="E139" s="3">
        <v>9122827</v>
      </c>
      <c r="F139" s="3">
        <v>74010</v>
      </c>
      <c r="G139" s="3">
        <v>0</v>
      </c>
      <c r="H139" s="3">
        <v>0</v>
      </c>
      <c r="I139" s="3">
        <v>2881919</v>
      </c>
      <c r="J139" s="3">
        <v>2184026</v>
      </c>
      <c r="K139" s="3">
        <v>0</v>
      </c>
      <c r="L139" s="3">
        <v>0</v>
      </c>
      <c r="M139" s="3">
        <v>0</v>
      </c>
      <c r="N139" s="3">
        <v>0</v>
      </c>
      <c r="O139" s="3">
        <v>0</v>
      </c>
      <c r="P139" s="3">
        <v>1430018</v>
      </c>
      <c r="Q139" s="3">
        <v>127764</v>
      </c>
      <c r="R139" s="3">
        <v>501019</v>
      </c>
      <c r="S139" s="3">
        <v>33630</v>
      </c>
      <c r="T139" s="3">
        <v>14031</v>
      </c>
      <c r="U139" s="3">
        <v>149877</v>
      </c>
      <c r="V139" s="3">
        <v>34119</v>
      </c>
      <c r="W139" s="3">
        <v>0</v>
      </c>
      <c r="X139" s="3">
        <v>1254320</v>
      </c>
      <c r="Y139" s="3">
        <v>0</v>
      </c>
      <c r="Z139" s="3">
        <v>0</v>
      </c>
      <c r="AA139" s="3">
        <v>-880306</v>
      </c>
      <c r="AB139" s="3">
        <v>880306</v>
      </c>
      <c r="AC139" s="3">
        <v>17807560</v>
      </c>
      <c r="AD139" s="3">
        <v>0</v>
      </c>
      <c r="AE139" s="3">
        <f t="shared" si="3"/>
        <v>15623534</v>
      </c>
    </row>
    <row r="140" spans="1:31" x14ac:dyDescent="0.3">
      <c r="A140" s="2" t="s">
        <v>273</v>
      </c>
      <c r="B140" t="s">
        <v>274</v>
      </c>
      <c r="C140">
        <v>1</v>
      </c>
      <c r="D140">
        <v>0</v>
      </c>
      <c r="E140" s="3">
        <v>11489800</v>
      </c>
      <c r="F140" s="3">
        <v>0</v>
      </c>
      <c r="G140" s="3">
        <v>0</v>
      </c>
      <c r="H140" s="3">
        <v>0</v>
      </c>
      <c r="I140" s="3">
        <v>2500948</v>
      </c>
      <c r="J140" s="3">
        <v>3608414</v>
      </c>
      <c r="K140" s="3">
        <v>0</v>
      </c>
      <c r="L140" s="3">
        <v>0</v>
      </c>
      <c r="M140" s="3">
        <v>0</v>
      </c>
      <c r="N140" s="3">
        <v>0</v>
      </c>
      <c r="O140" s="3">
        <v>0</v>
      </c>
      <c r="P140" s="3">
        <v>1367346</v>
      </c>
      <c r="Q140" s="3">
        <v>322702</v>
      </c>
      <c r="R140" s="3">
        <v>890915</v>
      </c>
      <c r="S140" s="3">
        <v>33061</v>
      </c>
      <c r="T140" s="3">
        <v>13794</v>
      </c>
      <c r="U140" s="3">
        <v>138460</v>
      </c>
      <c r="V140" s="3">
        <v>36959</v>
      </c>
      <c r="W140" s="3">
        <v>0</v>
      </c>
      <c r="X140" s="3">
        <v>170392</v>
      </c>
      <c r="Y140" s="3">
        <v>0</v>
      </c>
      <c r="Z140" s="3">
        <v>0</v>
      </c>
      <c r="AA140" s="3">
        <v>-562965</v>
      </c>
      <c r="AB140" s="3">
        <v>562965</v>
      </c>
      <c r="AC140" s="3">
        <v>20572791</v>
      </c>
      <c r="AD140" s="3">
        <v>0</v>
      </c>
      <c r="AE140" s="3">
        <f t="shared" si="3"/>
        <v>16964377</v>
      </c>
    </row>
    <row r="141" spans="1:31" x14ac:dyDescent="0.3">
      <c r="A141" s="2" t="s">
        <v>275</v>
      </c>
      <c r="B141" t="s">
        <v>276</v>
      </c>
      <c r="C141">
        <v>1</v>
      </c>
      <c r="D141">
        <v>0</v>
      </c>
      <c r="E141" s="3">
        <v>9080670</v>
      </c>
      <c r="F141" s="3">
        <v>105713</v>
      </c>
      <c r="G141" s="3">
        <v>0</v>
      </c>
      <c r="H141" s="3">
        <v>0</v>
      </c>
      <c r="I141" s="3">
        <v>1374793</v>
      </c>
      <c r="J141" s="3">
        <v>1609247</v>
      </c>
      <c r="K141" s="3">
        <v>0</v>
      </c>
      <c r="L141" s="3">
        <v>0</v>
      </c>
      <c r="M141" s="3">
        <v>0</v>
      </c>
      <c r="N141" s="3">
        <v>0</v>
      </c>
      <c r="O141" s="3">
        <v>0</v>
      </c>
      <c r="P141" s="3">
        <v>1114037</v>
      </c>
      <c r="Q141" s="3">
        <v>162072</v>
      </c>
      <c r="R141" s="3">
        <v>684868</v>
      </c>
      <c r="S141" s="3">
        <v>19369</v>
      </c>
      <c r="T141" s="3">
        <v>8081</v>
      </c>
      <c r="U141" s="3">
        <v>84346</v>
      </c>
      <c r="V141" s="3">
        <v>25001</v>
      </c>
      <c r="W141" s="3">
        <v>0</v>
      </c>
      <c r="X141" s="3">
        <v>126140</v>
      </c>
      <c r="Y141" s="3">
        <v>0</v>
      </c>
      <c r="Z141" s="3">
        <v>0</v>
      </c>
      <c r="AA141" s="3">
        <v>-429928</v>
      </c>
      <c r="AB141" s="3">
        <v>429928</v>
      </c>
      <c r="AC141" s="3">
        <v>14394337</v>
      </c>
      <c r="AD141" s="3">
        <v>0</v>
      </c>
      <c r="AE141" s="3">
        <f t="shared" si="3"/>
        <v>12785090</v>
      </c>
    </row>
    <row r="142" spans="1:31" x14ac:dyDescent="0.3">
      <c r="A142" s="2" t="s">
        <v>277</v>
      </c>
      <c r="B142" t="s">
        <v>278</v>
      </c>
      <c r="C142">
        <v>1</v>
      </c>
      <c r="D142">
        <v>0</v>
      </c>
      <c r="E142" s="3">
        <v>12894797</v>
      </c>
      <c r="F142" s="3">
        <v>0</v>
      </c>
      <c r="G142" s="3">
        <v>0</v>
      </c>
      <c r="H142" s="3">
        <v>0</v>
      </c>
      <c r="I142" s="3">
        <v>2050100</v>
      </c>
      <c r="J142" s="3">
        <v>4154808</v>
      </c>
      <c r="K142" s="3">
        <v>0</v>
      </c>
      <c r="L142" s="3">
        <v>0</v>
      </c>
      <c r="M142" s="3">
        <v>0</v>
      </c>
      <c r="N142" s="3">
        <v>0</v>
      </c>
      <c r="O142" s="3">
        <v>0</v>
      </c>
      <c r="P142" s="3">
        <v>1316597</v>
      </c>
      <c r="Q142" s="3">
        <v>243194</v>
      </c>
      <c r="R142" s="3">
        <v>1069396</v>
      </c>
      <c r="S142" s="3">
        <v>27638</v>
      </c>
      <c r="T142" s="3">
        <v>11531</v>
      </c>
      <c r="U142" s="3">
        <v>111025</v>
      </c>
      <c r="V142" s="3">
        <v>32996</v>
      </c>
      <c r="W142" s="3">
        <v>0</v>
      </c>
      <c r="X142" s="3">
        <v>184447</v>
      </c>
      <c r="Y142" s="3">
        <v>19075</v>
      </c>
      <c r="Z142" s="3">
        <v>0</v>
      </c>
      <c r="AA142" s="3">
        <v>-496276</v>
      </c>
      <c r="AB142" s="3">
        <v>496276</v>
      </c>
      <c r="AC142" s="3">
        <v>22115604</v>
      </c>
      <c r="AD142" s="3">
        <v>0</v>
      </c>
      <c r="AE142" s="3">
        <f t="shared" si="3"/>
        <v>17960796</v>
      </c>
    </row>
    <row r="143" spans="1:31" x14ac:dyDescent="0.3">
      <c r="A143" s="2" t="s">
        <v>279</v>
      </c>
      <c r="B143" t="s">
        <v>280</v>
      </c>
      <c r="C143">
        <v>1</v>
      </c>
      <c r="D143">
        <v>0</v>
      </c>
      <c r="E143" s="3">
        <v>10637339</v>
      </c>
      <c r="F143" s="3">
        <v>20546</v>
      </c>
      <c r="G143" s="3">
        <v>520911</v>
      </c>
      <c r="H143" s="3">
        <v>0</v>
      </c>
      <c r="I143" s="3">
        <v>1691369</v>
      </c>
      <c r="J143" s="3">
        <v>2619206</v>
      </c>
      <c r="K143" s="3">
        <v>0</v>
      </c>
      <c r="L143" s="3">
        <v>0</v>
      </c>
      <c r="M143" s="3">
        <v>0</v>
      </c>
      <c r="N143" s="3">
        <v>0</v>
      </c>
      <c r="O143" s="3">
        <v>0</v>
      </c>
      <c r="P143" s="3">
        <v>1212757</v>
      </c>
      <c r="Q143" s="3">
        <v>189909</v>
      </c>
      <c r="R143" s="3">
        <v>1131628</v>
      </c>
      <c r="S143" s="3">
        <v>19534</v>
      </c>
      <c r="T143" s="3">
        <v>8150</v>
      </c>
      <c r="U143" s="3">
        <v>81667</v>
      </c>
      <c r="V143" s="3">
        <v>24835</v>
      </c>
      <c r="W143" s="3">
        <v>0</v>
      </c>
      <c r="X143" s="3">
        <v>174853</v>
      </c>
      <c r="Y143" s="3">
        <v>0</v>
      </c>
      <c r="Z143" s="3">
        <v>0</v>
      </c>
      <c r="AA143" s="3">
        <v>-391712</v>
      </c>
      <c r="AB143" s="3">
        <v>391712</v>
      </c>
      <c r="AC143" s="3">
        <v>18332704</v>
      </c>
      <c r="AD143" s="3">
        <v>100000</v>
      </c>
      <c r="AE143" s="3">
        <f t="shared" si="3"/>
        <v>15713498</v>
      </c>
    </row>
    <row r="144" spans="1:31" x14ac:dyDescent="0.3">
      <c r="A144" s="2" t="s">
        <v>281</v>
      </c>
      <c r="B144" t="s">
        <v>282</v>
      </c>
      <c r="C144">
        <v>1</v>
      </c>
      <c r="D144">
        <v>0</v>
      </c>
      <c r="E144" s="3">
        <v>14317125</v>
      </c>
      <c r="F144" s="3">
        <v>0</v>
      </c>
      <c r="G144" s="3">
        <v>0</v>
      </c>
      <c r="H144" s="3">
        <v>0</v>
      </c>
      <c r="I144" s="3">
        <v>3835719</v>
      </c>
      <c r="J144" s="3">
        <v>5383149</v>
      </c>
      <c r="K144" s="3">
        <v>0</v>
      </c>
      <c r="L144" s="3">
        <v>0</v>
      </c>
      <c r="M144" s="3">
        <v>0</v>
      </c>
      <c r="N144" s="3">
        <v>0</v>
      </c>
      <c r="O144" s="3">
        <v>0</v>
      </c>
      <c r="P144" s="3">
        <v>1402810</v>
      </c>
      <c r="Q144" s="3">
        <v>205308</v>
      </c>
      <c r="R144" s="3">
        <v>1034039</v>
      </c>
      <c r="S144" s="3">
        <v>66287</v>
      </c>
      <c r="T144" s="3">
        <v>27656</v>
      </c>
      <c r="U144" s="3">
        <v>282920</v>
      </c>
      <c r="V144" s="3">
        <v>62323</v>
      </c>
      <c r="W144" s="3">
        <v>0</v>
      </c>
      <c r="X144" s="3">
        <v>243000</v>
      </c>
      <c r="Y144" s="3">
        <v>0</v>
      </c>
      <c r="Z144" s="3">
        <v>0</v>
      </c>
      <c r="AA144" s="3">
        <v>-533837</v>
      </c>
      <c r="AB144" s="3">
        <v>533837</v>
      </c>
      <c r="AC144" s="3">
        <v>26860336</v>
      </c>
      <c r="AD144" s="3">
        <v>0</v>
      </c>
      <c r="AE144" s="3">
        <f t="shared" si="3"/>
        <v>21477187</v>
      </c>
    </row>
    <row r="145" spans="1:31" x14ac:dyDescent="0.3">
      <c r="A145" s="2" t="s">
        <v>283</v>
      </c>
      <c r="B145" t="s">
        <v>284</v>
      </c>
      <c r="C145">
        <v>1</v>
      </c>
      <c r="D145">
        <v>0</v>
      </c>
      <c r="E145" s="3">
        <v>12961599</v>
      </c>
      <c r="F145" s="3">
        <v>0</v>
      </c>
      <c r="G145" s="3">
        <v>0</v>
      </c>
      <c r="H145" s="3">
        <v>2127</v>
      </c>
      <c r="I145" s="3">
        <v>2362640</v>
      </c>
      <c r="J145" s="3">
        <v>827976</v>
      </c>
      <c r="K145" s="3">
        <v>0</v>
      </c>
      <c r="L145" s="3">
        <v>0</v>
      </c>
      <c r="M145" s="3">
        <v>0</v>
      </c>
      <c r="N145" s="3">
        <v>0</v>
      </c>
      <c r="O145" s="3">
        <v>0</v>
      </c>
      <c r="P145" s="3">
        <v>1576320</v>
      </c>
      <c r="Q145" s="3">
        <v>526290</v>
      </c>
      <c r="R145" s="3">
        <v>258545</v>
      </c>
      <c r="S145" s="3">
        <v>26080</v>
      </c>
      <c r="T145" s="3">
        <v>10881</v>
      </c>
      <c r="U145" s="3">
        <v>102695</v>
      </c>
      <c r="V145" s="3">
        <v>28565</v>
      </c>
      <c r="W145" s="3">
        <v>0</v>
      </c>
      <c r="X145" s="3">
        <v>179001</v>
      </c>
      <c r="Y145" s="3">
        <v>0</v>
      </c>
      <c r="Z145" s="3">
        <v>0</v>
      </c>
      <c r="AA145" s="3">
        <v>-272426</v>
      </c>
      <c r="AB145" s="3">
        <v>272426</v>
      </c>
      <c r="AC145" s="3">
        <v>18862719</v>
      </c>
      <c r="AD145" s="3">
        <v>0</v>
      </c>
      <c r="AE145" s="3">
        <f t="shared" si="3"/>
        <v>18034743</v>
      </c>
    </row>
    <row r="146" spans="1:31" x14ac:dyDescent="0.3">
      <c r="A146" s="2" t="s">
        <v>285</v>
      </c>
      <c r="B146" t="s">
        <v>286</v>
      </c>
      <c r="C146">
        <v>1</v>
      </c>
      <c r="D146">
        <v>0</v>
      </c>
      <c r="E146" s="3">
        <v>7326660</v>
      </c>
      <c r="F146" s="3">
        <v>0</v>
      </c>
      <c r="G146" s="3">
        <v>0</v>
      </c>
      <c r="H146" s="3">
        <v>0</v>
      </c>
      <c r="I146" s="3">
        <v>1520384</v>
      </c>
      <c r="J146" s="3">
        <v>2071842</v>
      </c>
      <c r="K146" s="3">
        <v>0</v>
      </c>
      <c r="L146" s="3">
        <v>0</v>
      </c>
      <c r="M146" s="3">
        <v>0</v>
      </c>
      <c r="N146" s="3">
        <v>0</v>
      </c>
      <c r="O146" s="3">
        <v>0</v>
      </c>
      <c r="P146" s="3">
        <v>1072920</v>
      </c>
      <c r="Q146" s="3">
        <v>288535</v>
      </c>
      <c r="R146" s="3">
        <v>182846</v>
      </c>
      <c r="S146" s="3">
        <v>19908</v>
      </c>
      <c r="T146" s="3">
        <v>8306</v>
      </c>
      <c r="U146" s="3">
        <v>81084</v>
      </c>
      <c r="V146" s="3">
        <v>21805</v>
      </c>
      <c r="W146" s="3">
        <v>0</v>
      </c>
      <c r="X146" s="3">
        <v>134616</v>
      </c>
      <c r="Y146" s="3">
        <v>0</v>
      </c>
      <c r="Z146" s="3">
        <v>0</v>
      </c>
      <c r="AA146" s="3">
        <v>-160516</v>
      </c>
      <c r="AB146" s="3">
        <v>160516</v>
      </c>
      <c r="AC146" s="3">
        <v>12728906</v>
      </c>
      <c r="AD146" s="3">
        <v>0</v>
      </c>
      <c r="AE146" s="3">
        <f t="shared" si="3"/>
        <v>10657064</v>
      </c>
    </row>
    <row r="147" spans="1:31" x14ac:dyDescent="0.3">
      <c r="A147" s="2" t="s">
        <v>287</v>
      </c>
      <c r="B147" t="s">
        <v>288</v>
      </c>
      <c r="C147">
        <v>1</v>
      </c>
      <c r="D147">
        <v>0</v>
      </c>
      <c r="E147" s="3">
        <v>9476317</v>
      </c>
      <c r="F147" s="3">
        <v>0</v>
      </c>
      <c r="G147" s="3">
        <v>0</v>
      </c>
      <c r="H147" s="3">
        <v>0</v>
      </c>
      <c r="I147" s="3">
        <v>2031153</v>
      </c>
      <c r="J147" s="3">
        <v>1969236</v>
      </c>
      <c r="K147" s="3">
        <v>0</v>
      </c>
      <c r="L147" s="3">
        <v>0</v>
      </c>
      <c r="M147" s="3">
        <v>0</v>
      </c>
      <c r="N147" s="3">
        <v>0</v>
      </c>
      <c r="O147" s="3">
        <v>0</v>
      </c>
      <c r="P147" s="3">
        <v>1123402</v>
      </c>
      <c r="Q147" s="3">
        <v>256321</v>
      </c>
      <c r="R147" s="3">
        <v>231678</v>
      </c>
      <c r="S147" s="3">
        <v>32192</v>
      </c>
      <c r="T147" s="3">
        <v>13431</v>
      </c>
      <c r="U147" s="3">
        <v>134907</v>
      </c>
      <c r="V147" s="3">
        <v>26471</v>
      </c>
      <c r="W147" s="3">
        <v>0</v>
      </c>
      <c r="X147" s="3">
        <v>0</v>
      </c>
      <c r="Y147" s="3">
        <v>0</v>
      </c>
      <c r="Z147" s="3">
        <v>0</v>
      </c>
      <c r="AA147" s="3">
        <v>-207923</v>
      </c>
      <c r="AB147" s="3">
        <v>207923</v>
      </c>
      <c r="AC147" s="3">
        <v>15295108</v>
      </c>
      <c r="AD147" s="3">
        <v>0</v>
      </c>
      <c r="AE147" s="3">
        <f t="shared" si="3"/>
        <v>13325872</v>
      </c>
    </row>
    <row r="148" spans="1:31" x14ac:dyDescent="0.3">
      <c r="A148" s="2" t="s">
        <v>289</v>
      </c>
      <c r="B148" t="s">
        <v>290</v>
      </c>
      <c r="C148">
        <v>1</v>
      </c>
      <c r="D148">
        <v>0</v>
      </c>
      <c r="E148" s="3">
        <v>21555158</v>
      </c>
      <c r="F148" s="3">
        <v>0</v>
      </c>
      <c r="G148" s="3">
        <v>0</v>
      </c>
      <c r="H148" s="3">
        <v>10395</v>
      </c>
      <c r="I148" s="3">
        <v>3503489</v>
      </c>
      <c r="J148" s="3">
        <v>2443262</v>
      </c>
      <c r="K148" s="3">
        <v>248078</v>
      </c>
      <c r="L148" s="3">
        <v>0</v>
      </c>
      <c r="M148" s="3">
        <v>0</v>
      </c>
      <c r="N148" s="3">
        <v>0</v>
      </c>
      <c r="O148" s="3">
        <v>0</v>
      </c>
      <c r="P148" s="3">
        <v>1735813</v>
      </c>
      <c r="Q148" s="3">
        <v>617358</v>
      </c>
      <c r="R148" s="3">
        <v>354265</v>
      </c>
      <c r="S148" s="3">
        <v>33091</v>
      </c>
      <c r="T148" s="3">
        <v>13806</v>
      </c>
      <c r="U148" s="3">
        <v>136072</v>
      </c>
      <c r="V148" s="3">
        <v>38168</v>
      </c>
      <c r="W148" s="3">
        <v>0</v>
      </c>
      <c r="X148" s="3">
        <v>213767</v>
      </c>
      <c r="Y148" s="3">
        <v>7236</v>
      </c>
      <c r="Z148" s="3">
        <v>0</v>
      </c>
      <c r="AA148" s="3">
        <v>-532665</v>
      </c>
      <c r="AB148" s="3">
        <v>532665</v>
      </c>
      <c r="AC148" s="3">
        <v>30909958</v>
      </c>
      <c r="AD148" s="3">
        <v>0</v>
      </c>
      <c r="AE148" s="3">
        <f t="shared" si="3"/>
        <v>28218618</v>
      </c>
    </row>
    <row r="149" spans="1:31" x14ac:dyDescent="0.3">
      <c r="A149" s="2" t="s">
        <v>291</v>
      </c>
      <c r="B149" t="s">
        <v>292</v>
      </c>
      <c r="C149">
        <v>1</v>
      </c>
      <c r="D149">
        <v>0</v>
      </c>
      <c r="E149" s="3">
        <v>11671355</v>
      </c>
      <c r="F149" s="3">
        <v>0</v>
      </c>
      <c r="G149" s="3">
        <v>0</v>
      </c>
      <c r="H149" s="3">
        <v>0</v>
      </c>
      <c r="I149" s="3">
        <v>2750695</v>
      </c>
      <c r="J149" s="3">
        <v>3731118</v>
      </c>
      <c r="K149" s="3">
        <v>0</v>
      </c>
      <c r="L149" s="3">
        <v>0</v>
      </c>
      <c r="M149" s="3">
        <v>0</v>
      </c>
      <c r="N149" s="3">
        <v>0</v>
      </c>
      <c r="O149" s="3">
        <v>0</v>
      </c>
      <c r="P149" s="3">
        <v>1721120</v>
      </c>
      <c r="Q149" s="3">
        <v>300364</v>
      </c>
      <c r="R149" s="3">
        <v>809916</v>
      </c>
      <c r="S149" s="3">
        <v>45944</v>
      </c>
      <c r="T149" s="3">
        <v>19169</v>
      </c>
      <c r="U149" s="3">
        <v>187507</v>
      </c>
      <c r="V149" s="3">
        <v>49060</v>
      </c>
      <c r="W149" s="3">
        <v>0</v>
      </c>
      <c r="X149" s="3">
        <v>110823</v>
      </c>
      <c r="Y149" s="3">
        <v>0</v>
      </c>
      <c r="Z149" s="3">
        <v>0</v>
      </c>
      <c r="AA149" s="3">
        <v>-433483</v>
      </c>
      <c r="AB149" s="3">
        <v>433483</v>
      </c>
      <c r="AC149" s="3">
        <v>21397071</v>
      </c>
      <c r="AD149" s="3">
        <v>0</v>
      </c>
      <c r="AE149" s="3">
        <f t="shared" si="3"/>
        <v>17665953</v>
      </c>
    </row>
    <row r="150" spans="1:31" x14ac:dyDescent="0.3">
      <c r="A150" s="2" t="s">
        <v>293</v>
      </c>
      <c r="B150" t="s">
        <v>294</v>
      </c>
      <c r="C150">
        <v>1</v>
      </c>
      <c r="D150">
        <v>0</v>
      </c>
      <c r="E150" s="3">
        <v>16089879</v>
      </c>
      <c r="F150" s="3">
        <v>0</v>
      </c>
      <c r="G150" s="3">
        <v>0</v>
      </c>
      <c r="H150" s="3">
        <v>0</v>
      </c>
      <c r="I150" s="3">
        <v>2998715</v>
      </c>
      <c r="J150" s="3">
        <v>4143736</v>
      </c>
      <c r="K150" s="3">
        <v>0</v>
      </c>
      <c r="L150" s="3">
        <v>0</v>
      </c>
      <c r="M150" s="3">
        <v>0</v>
      </c>
      <c r="N150" s="3">
        <v>0</v>
      </c>
      <c r="O150" s="3">
        <v>0</v>
      </c>
      <c r="P150" s="3">
        <v>2207041</v>
      </c>
      <c r="Q150" s="3">
        <v>795557</v>
      </c>
      <c r="R150" s="3">
        <v>503519</v>
      </c>
      <c r="S150" s="3">
        <v>53613</v>
      </c>
      <c r="T150" s="3">
        <v>22369</v>
      </c>
      <c r="U150" s="3">
        <v>212438</v>
      </c>
      <c r="V150" s="3">
        <v>59329</v>
      </c>
      <c r="W150" s="3">
        <v>0</v>
      </c>
      <c r="X150" s="3">
        <v>505505</v>
      </c>
      <c r="Y150" s="3">
        <v>0</v>
      </c>
      <c r="Z150" s="3">
        <v>0</v>
      </c>
      <c r="AA150" s="3">
        <v>-300251</v>
      </c>
      <c r="AB150" s="3">
        <v>300251</v>
      </c>
      <c r="AC150" s="3">
        <v>27591701</v>
      </c>
      <c r="AD150" s="3">
        <v>0</v>
      </c>
      <c r="AE150" s="3">
        <f t="shared" si="3"/>
        <v>23447965</v>
      </c>
    </row>
    <row r="151" spans="1:31" x14ac:dyDescent="0.3">
      <c r="A151" s="2" t="s">
        <v>295</v>
      </c>
      <c r="B151" t="s">
        <v>296</v>
      </c>
      <c r="C151">
        <v>1</v>
      </c>
      <c r="D151">
        <v>0</v>
      </c>
      <c r="E151" s="3">
        <v>23103917</v>
      </c>
      <c r="F151" s="3">
        <v>0</v>
      </c>
      <c r="G151" s="3">
        <v>0</v>
      </c>
      <c r="H151" s="3">
        <v>0</v>
      </c>
      <c r="I151" s="3">
        <v>3845946</v>
      </c>
      <c r="J151" s="3">
        <v>3288821</v>
      </c>
      <c r="K151" s="3">
        <v>0</v>
      </c>
      <c r="L151" s="3">
        <v>0</v>
      </c>
      <c r="M151" s="3">
        <v>0</v>
      </c>
      <c r="N151" s="3">
        <v>0</v>
      </c>
      <c r="O151" s="3">
        <v>0</v>
      </c>
      <c r="P151" s="3">
        <v>2775811</v>
      </c>
      <c r="Q151" s="3">
        <v>914726</v>
      </c>
      <c r="R151" s="3">
        <v>922962</v>
      </c>
      <c r="S151" s="3">
        <v>78705</v>
      </c>
      <c r="T151" s="3">
        <v>32838</v>
      </c>
      <c r="U151" s="3">
        <v>297133</v>
      </c>
      <c r="V151" s="3">
        <v>84679</v>
      </c>
      <c r="W151" s="3">
        <v>0</v>
      </c>
      <c r="X151" s="3">
        <v>396689</v>
      </c>
      <c r="Y151" s="3">
        <v>0</v>
      </c>
      <c r="Z151" s="3">
        <v>0</v>
      </c>
      <c r="AA151" s="3">
        <v>-627343</v>
      </c>
      <c r="AB151" s="3">
        <v>627343</v>
      </c>
      <c r="AC151" s="3">
        <v>35742227</v>
      </c>
      <c r="AD151" s="3">
        <v>0</v>
      </c>
      <c r="AE151" s="3">
        <f t="shared" si="3"/>
        <v>32453406</v>
      </c>
    </row>
    <row r="152" spans="1:31" x14ac:dyDescent="0.3">
      <c r="A152" s="2" t="s">
        <v>297</v>
      </c>
      <c r="B152" t="s">
        <v>298</v>
      </c>
      <c r="C152">
        <v>1</v>
      </c>
      <c r="D152">
        <v>0</v>
      </c>
      <c r="E152" s="3">
        <v>6724992</v>
      </c>
      <c r="F152" s="3">
        <v>0</v>
      </c>
      <c r="G152" s="3">
        <v>0</v>
      </c>
      <c r="H152" s="3">
        <v>1635</v>
      </c>
      <c r="I152" s="3">
        <v>1187022</v>
      </c>
      <c r="J152" s="3">
        <v>1173972</v>
      </c>
      <c r="K152" s="3">
        <v>0</v>
      </c>
      <c r="L152" s="3">
        <v>0</v>
      </c>
      <c r="M152" s="3">
        <v>0</v>
      </c>
      <c r="N152" s="3">
        <v>0</v>
      </c>
      <c r="O152" s="3">
        <v>0</v>
      </c>
      <c r="P152" s="3">
        <v>1200533</v>
      </c>
      <c r="Q152" s="3">
        <v>214686</v>
      </c>
      <c r="R152" s="3">
        <v>146886</v>
      </c>
      <c r="S152" s="3">
        <v>12658</v>
      </c>
      <c r="T152" s="3">
        <v>5281</v>
      </c>
      <c r="U152" s="3">
        <v>52949</v>
      </c>
      <c r="V152" s="3">
        <v>12903</v>
      </c>
      <c r="W152" s="3">
        <v>0</v>
      </c>
      <c r="X152" s="3">
        <v>84418</v>
      </c>
      <c r="Y152" s="3">
        <v>0</v>
      </c>
      <c r="Z152" s="3">
        <v>0</v>
      </c>
      <c r="AA152" s="3">
        <v>-138388</v>
      </c>
      <c r="AB152" s="3">
        <v>138388</v>
      </c>
      <c r="AC152" s="3">
        <v>10817935</v>
      </c>
      <c r="AD152" s="3">
        <v>0</v>
      </c>
      <c r="AE152" s="3">
        <f t="shared" si="3"/>
        <v>9643963</v>
      </c>
    </row>
    <row r="153" spans="1:31" x14ac:dyDescent="0.3">
      <c r="A153" s="2" t="s">
        <v>299</v>
      </c>
      <c r="B153" t="s">
        <v>300</v>
      </c>
      <c r="C153">
        <v>1</v>
      </c>
      <c r="D153">
        <v>0</v>
      </c>
      <c r="E153" s="3">
        <v>29177618</v>
      </c>
      <c r="F153" s="3">
        <v>430613</v>
      </c>
      <c r="G153" s="3">
        <v>0</v>
      </c>
      <c r="H153" s="3">
        <v>0</v>
      </c>
      <c r="I153" s="3">
        <v>2935184</v>
      </c>
      <c r="J153" s="3">
        <v>4425376</v>
      </c>
      <c r="K153" s="3">
        <v>0</v>
      </c>
      <c r="L153" s="3">
        <v>0</v>
      </c>
      <c r="M153" s="3">
        <v>0</v>
      </c>
      <c r="N153" s="3">
        <v>0</v>
      </c>
      <c r="O153" s="3">
        <v>0</v>
      </c>
      <c r="P153" s="3">
        <v>1977395</v>
      </c>
      <c r="Q153" s="3">
        <v>643509</v>
      </c>
      <c r="R153" s="3">
        <v>1442976</v>
      </c>
      <c r="S153" s="3">
        <v>47487</v>
      </c>
      <c r="T153" s="3">
        <v>19813</v>
      </c>
      <c r="U153" s="3">
        <v>172537</v>
      </c>
      <c r="V153" s="3">
        <v>65590</v>
      </c>
      <c r="W153" s="3">
        <v>0</v>
      </c>
      <c r="X153" s="3">
        <v>1068649</v>
      </c>
      <c r="Y153" s="3">
        <v>0</v>
      </c>
      <c r="Z153" s="3">
        <v>0</v>
      </c>
      <c r="AA153" s="3">
        <v>-1483434</v>
      </c>
      <c r="AB153" s="3">
        <v>1483434</v>
      </c>
      <c r="AC153" s="3">
        <v>42406747</v>
      </c>
      <c r="AD153" s="3">
        <v>820537</v>
      </c>
      <c r="AE153" s="3">
        <f t="shared" si="3"/>
        <v>37981371</v>
      </c>
    </row>
    <row r="154" spans="1:31" x14ac:dyDescent="0.3">
      <c r="A154" s="2" t="s">
        <v>301</v>
      </c>
      <c r="B154" t="s">
        <v>302</v>
      </c>
      <c r="C154">
        <v>1</v>
      </c>
      <c r="D154">
        <v>0</v>
      </c>
      <c r="E154" s="3">
        <v>22194491</v>
      </c>
      <c r="F154" s="3">
        <v>0</v>
      </c>
      <c r="G154" s="3">
        <v>0</v>
      </c>
      <c r="H154" s="3">
        <v>0</v>
      </c>
      <c r="I154" s="3">
        <v>5723877</v>
      </c>
      <c r="J154" s="3">
        <v>6620173</v>
      </c>
      <c r="K154" s="3">
        <v>0</v>
      </c>
      <c r="L154" s="3">
        <v>0</v>
      </c>
      <c r="M154" s="3">
        <v>0</v>
      </c>
      <c r="N154" s="3">
        <v>0</v>
      </c>
      <c r="O154" s="3">
        <v>0</v>
      </c>
      <c r="P154" s="3">
        <v>2585193</v>
      </c>
      <c r="Q154" s="3">
        <v>812023</v>
      </c>
      <c r="R154" s="3">
        <v>1096861</v>
      </c>
      <c r="S154" s="3">
        <v>95468</v>
      </c>
      <c r="T154" s="3">
        <v>39831</v>
      </c>
      <c r="U154" s="3">
        <v>360451</v>
      </c>
      <c r="V154" s="3">
        <v>104257</v>
      </c>
      <c r="W154" s="3">
        <v>0</v>
      </c>
      <c r="X154" s="3">
        <v>340200</v>
      </c>
      <c r="Y154" s="3">
        <v>0</v>
      </c>
      <c r="Z154" s="3">
        <v>0</v>
      </c>
      <c r="AA154" s="3">
        <v>-478915</v>
      </c>
      <c r="AB154" s="3">
        <v>478915</v>
      </c>
      <c r="AC154" s="3">
        <v>39972825</v>
      </c>
      <c r="AD154" s="3">
        <v>0</v>
      </c>
      <c r="AE154" s="3">
        <f t="shared" si="3"/>
        <v>33352652</v>
      </c>
    </row>
    <row r="155" spans="1:31" x14ac:dyDescent="0.3">
      <c r="A155" s="2" t="s">
        <v>303</v>
      </c>
      <c r="B155" t="s">
        <v>304</v>
      </c>
      <c r="C155">
        <v>1</v>
      </c>
      <c r="D155">
        <v>0</v>
      </c>
      <c r="E155" s="3">
        <v>10243531</v>
      </c>
      <c r="F155" s="3">
        <v>0</v>
      </c>
      <c r="G155" s="3">
        <v>0</v>
      </c>
      <c r="H155" s="3">
        <v>0</v>
      </c>
      <c r="I155" s="3">
        <v>1331344</v>
      </c>
      <c r="J155" s="3">
        <v>3556283</v>
      </c>
      <c r="K155" s="3">
        <v>0</v>
      </c>
      <c r="L155" s="3">
        <v>0</v>
      </c>
      <c r="M155" s="3">
        <v>0</v>
      </c>
      <c r="N155" s="3">
        <v>0</v>
      </c>
      <c r="O155" s="3">
        <v>0</v>
      </c>
      <c r="P155" s="3">
        <v>1204574</v>
      </c>
      <c r="Q155" s="3">
        <v>205800</v>
      </c>
      <c r="R155" s="3">
        <v>384387</v>
      </c>
      <c r="S155" s="3">
        <v>20403</v>
      </c>
      <c r="T155" s="3">
        <v>8513</v>
      </c>
      <c r="U155" s="3">
        <v>82133</v>
      </c>
      <c r="V155" s="3">
        <v>24193</v>
      </c>
      <c r="W155" s="3">
        <v>0</v>
      </c>
      <c r="X155" s="3">
        <v>180158</v>
      </c>
      <c r="Y155" s="3">
        <v>0</v>
      </c>
      <c r="Z155" s="3">
        <v>0</v>
      </c>
      <c r="AA155" s="3">
        <v>-262797</v>
      </c>
      <c r="AB155" s="3">
        <v>262797</v>
      </c>
      <c r="AC155" s="3">
        <v>17241319</v>
      </c>
      <c r="AD155" s="3">
        <v>0</v>
      </c>
      <c r="AE155" s="3">
        <f t="shared" si="3"/>
        <v>13685036</v>
      </c>
    </row>
    <row r="156" spans="1:31" x14ac:dyDescent="0.3">
      <c r="A156" s="2" t="s">
        <v>305</v>
      </c>
      <c r="B156" t="s">
        <v>306</v>
      </c>
      <c r="C156">
        <v>1</v>
      </c>
      <c r="D156">
        <v>0</v>
      </c>
      <c r="E156" s="3">
        <v>5206493</v>
      </c>
      <c r="F156" s="3">
        <v>0</v>
      </c>
      <c r="G156" s="3">
        <v>0</v>
      </c>
      <c r="H156" s="3">
        <v>3094</v>
      </c>
      <c r="I156" s="3">
        <v>1076659</v>
      </c>
      <c r="J156" s="3">
        <v>520393</v>
      </c>
      <c r="K156" s="3">
        <v>0</v>
      </c>
      <c r="L156" s="3">
        <v>0</v>
      </c>
      <c r="M156" s="3">
        <v>0</v>
      </c>
      <c r="N156" s="3">
        <v>0</v>
      </c>
      <c r="O156" s="3">
        <v>0</v>
      </c>
      <c r="P156" s="3">
        <v>623707</v>
      </c>
      <c r="Q156" s="3">
        <v>144477</v>
      </c>
      <c r="R156" s="3">
        <v>219953</v>
      </c>
      <c r="S156" s="3">
        <v>8733</v>
      </c>
      <c r="T156" s="3">
        <v>3644</v>
      </c>
      <c r="U156" s="3">
        <v>35183</v>
      </c>
      <c r="V156" s="3">
        <v>10101</v>
      </c>
      <c r="W156" s="3">
        <v>0</v>
      </c>
      <c r="X156" s="3">
        <v>81245</v>
      </c>
      <c r="Y156" s="3">
        <v>0</v>
      </c>
      <c r="Z156" s="3">
        <v>0</v>
      </c>
      <c r="AA156" s="3">
        <v>-154547</v>
      </c>
      <c r="AB156" s="3">
        <v>154547</v>
      </c>
      <c r="AC156" s="3">
        <v>7933682</v>
      </c>
      <c r="AD156" s="3">
        <v>0</v>
      </c>
      <c r="AE156" s="3">
        <f t="shared" si="3"/>
        <v>7413289</v>
      </c>
    </row>
    <row r="157" spans="1:31" x14ac:dyDescent="0.3">
      <c r="A157" s="2" t="s">
        <v>307</v>
      </c>
      <c r="B157" t="s">
        <v>308</v>
      </c>
      <c r="C157">
        <v>1</v>
      </c>
      <c r="D157">
        <v>0</v>
      </c>
      <c r="E157" s="3">
        <v>15988881</v>
      </c>
      <c r="F157" s="3">
        <v>0</v>
      </c>
      <c r="G157" s="3">
        <v>0</v>
      </c>
      <c r="H157" s="3">
        <v>0</v>
      </c>
      <c r="I157" s="3">
        <v>3996365</v>
      </c>
      <c r="J157" s="3">
        <v>3764631</v>
      </c>
      <c r="K157" s="3">
        <v>0</v>
      </c>
      <c r="L157" s="3">
        <v>0</v>
      </c>
      <c r="M157" s="3">
        <v>0</v>
      </c>
      <c r="N157" s="3">
        <v>0</v>
      </c>
      <c r="O157" s="3">
        <v>0</v>
      </c>
      <c r="P157" s="3">
        <v>2552230</v>
      </c>
      <c r="Q157" s="3">
        <v>872615</v>
      </c>
      <c r="R157" s="3">
        <v>681355</v>
      </c>
      <c r="S157" s="3">
        <v>75694</v>
      </c>
      <c r="T157" s="3">
        <v>31581</v>
      </c>
      <c r="U157" s="3">
        <v>309191</v>
      </c>
      <c r="V157" s="3">
        <v>72636</v>
      </c>
      <c r="W157" s="3">
        <v>0</v>
      </c>
      <c r="X157" s="3">
        <v>270000</v>
      </c>
      <c r="Y157" s="3">
        <v>0</v>
      </c>
      <c r="Z157" s="3">
        <v>0</v>
      </c>
      <c r="AA157" s="3">
        <v>-209264</v>
      </c>
      <c r="AB157" s="3">
        <v>209264</v>
      </c>
      <c r="AC157" s="3">
        <v>28615179</v>
      </c>
      <c r="AD157" s="3">
        <v>0</v>
      </c>
      <c r="AE157" s="3">
        <f t="shared" si="3"/>
        <v>24850548</v>
      </c>
    </row>
    <row r="158" spans="1:31" x14ac:dyDescent="0.3">
      <c r="A158" s="2" t="s">
        <v>309</v>
      </c>
      <c r="B158" t="s">
        <v>310</v>
      </c>
      <c r="C158">
        <v>1</v>
      </c>
      <c r="D158">
        <v>0</v>
      </c>
      <c r="E158" s="3">
        <v>13755173</v>
      </c>
      <c r="F158" s="3">
        <v>109028</v>
      </c>
      <c r="G158" s="3">
        <v>0</v>
      </c>
      <c r="H158" s="3">
        <v>0</v>
      </c>
      <c r="I158" s="3">
        <v>996810</v>
      </c>
      <c r="J158" s="3">
        <v>3349343</v>
      </c>
      <c r="K158" s="3">
        <v>0</v>
      </c>
      <c r="L158" s="3">
        <v>0</v>
      </c>
      <c r="M158" s="3">
        <v>0</v>
      </c>
      <c r="N158" s="3">
        <v>0</v>
      </c>
      <c r="O158" s="3">
        <v>0</v>
      </c>
      <c r="P158" s="3">
        <v>1720680</v>
      </c>
      <c r="Q158" s="3">
        <v>92258</v>
      </c>
      <c r="R158" s="3">
        <v>674657</v>
      </c>
      <c r="S158" s="3">
        <v>26904</v>
      </c>
      <c r="T158" s="3">
        <v>11225</v>
      </c>
      <c r="U158" s="3">
        <v>112772</v>
      </c>
      <c r="V158" s="3">
        <v>32858</v>
      </c>
      <c r="W158" s="3">
        <v>0</v>
      </c>
      <c r="X158" s="3">
        <v>260275</v>
      </c>
      <c r="Y158" s="3">
        <v>0</v>
      </c>
      <c r="Z158" s="3">
        <v>0</v>
      </c>
      <c r="AA158" s="3">
        <v>-437614</v>
      </c>
      <c r="AB158" s="3">
        <v>437614</v>
      </c>
      <c r="AC158" s="3">
        <v>21141983</v>
      </c>
      <c r="AD158" s="3">
        <v>0</v>
      </c>
      <c r="AE158" s="3">
        <f t="shared" si="3"/>
        <v>17792640</v>
      </c>
    </row>
    <row r="159" spans="1:31" x14ac:dyDescent="0.3">
      <c r="A159" s="2" t="s">
        <v>311</v>
      </c>
      <c r="B159" t="s">
        <v>312</v>
      </c>
      <c r="C159">
        <v>1</v>
      </c>
      <c r="D159">
        <v>0</v>
      </c>
      <c r="E159" s="3">
        <v>39888801</v>
      </c>
      <c r="F159" s="3">
        <v>171655</v>
      </c>
      <c r="G159" s="3">
        <v>0</v>
      </c>
      <c r="H159" s="3">
        <v>0</v>
      </c>
      <c r="I159" s="3">
        <v>5043131</v>
      </c>
      <c r="J159" s="3">
        <v>7709652</v>
      </c>
      <c r="K159" s="3">
        <v>0</v>
      </c>
      <c r="L159" s="3">
        <v>0</v>
      </c>
      <c r="M159" s="3">
        <v>0</v>
      </c>
      <c r="N159" s="3">
        <v>0</v>
      </c>
      <c r="O159" s="3">
        <v>0</v>
      </c>
      <c r="P159" s="3">
        <v>3813811</v>
      </c>
      <c r="Q159" s="3">
        <v>446433</v>
      </c>
      <c r="R159" s="3">
        <v>2186092</v>
      </c>
      <c r="S159" s="3">
        <v>167836</v>
      </c>
      <c r="T159" s="3">
        <v>70025</v>
      </c>
      <c r="U159" s="3">
        <v>479572</v>
      </c>
      <c r="V159" s="3">
        <v>178950</v>
      </c>
      <c r="W159" s="3">
        <v>0</v>
      </c>
      <c r="X159" s="3">
        <v>933905</v>
      </c>
      <c r="Y159" s="3">
        <v>0</v>
      </c>
      <c r="Z159" s="3">
        <v>0</v>
      </c>
      <c r="AA159" s="3">
        <v>-1801242</v>
      </c>
      <c r="AB159" s="3">
        <v>1801242</v>
      </c>
      <c r="AC159" s="3">
        <v>61089863</v>
      </c>
      <c r="AD159" s="3">
        <v>301599</v>
      </c>
      <c r="AE159" s="3">
        <f t="shared" si="3"/>
        <v>53380211</v>
      </c>
    </row>
    <row r="160" spans="1:31" x14ac:dyDescent="0.3">
      <c r="A160" s="2" t="s">
        <v>313</v>
      </c>
      <c r="B160" t="s">
        <v>314</v>
      </c>
      <c r="C160">
        <v>1</v>
      </c>
      <c r="D160">
        <v>0</v>
      </c>
      <c r="E160" s="3">
        <v>34222598</v>
      </c>
      <c r="F160" s="3">
        <v>0</v>
      </c>
      <c r="G160" s="3">
        <v>0</v>
      </c>
      <c r="H160" s="3">
        <v>0</v>
      </c>
      <c r="I160" s="3">
        <v>5188873</v>
      </c>
      <c r="J160" s="3">
        <v>3582308</v>
      </c>
      <c r="K160" s="3">
        <v>0</v>
      </c>
      <c r="L160" s="3">
        <v>0</v>
      </c>
      <c r="M160" s="3">
        <v>0</v>
      </c>
      <c r="N160" s="3">
        <v>0</v>
      </c>
      <c r="O160" s="3">
        <v>0</v>
      </c>
      <c r="P160" s="3">
        <v>2799456</v>
      </c>
      <c r="Q160" s="3">
        <v>1298531</v>
      </c>
      <c r="R160" s="3">
        <v>1332443</v>
      </c>
      <c r="S160" s="3">
        <v>101969</v>
      </c>
      <c r="T160" s="3">
        <v>42544</v>
      </c>
      <c r="U160" s="3">
        <v>406935</v>
      </c>
      <c r="V160" s="3">
        <v>113498</v>
      </c>
      <c r="W160" s="3">
        <v>0</v>
      </c>
      <c r="X160" s="3">
        <v>643437</v>
      </c>
      <c r="Y160" s="3">
        <v>0</v>
      </c>
      <c r="Z160" s="3">
        <v>0</v>
      </c>
      <c r="AA160" s="3">
        <v>-906150</v>
      </c>
      <c r="AB160" s="3">
        <v>906150</v>
      </c>
      <c r="AC160" s="3">
        <v>49732592</v>
      </c>
      <c r="AD160" s="3">
        <v>0</v>
      </c>
      <c r="AE160" s="3">
        <f t="shared" si="3"/>
        <v>46150284</v>
      </c>
    </row>
    <row r="161" spans="1:31" x14ac:dyDescent="0.3">
      <c r="A161" s="2" t="s">
        <v>315</v>
      </c>
      <c r="B161" t="s">
        <v>316</v>
      </c>
      <c r="C161">
        <v>1</v>
      </c>
      <c r="D161">
        <v>0</v>
      </c>
      <c r="E161" s="3">
        <v>3820318</v>
      </c>
      <c r="F161" s="3">
        <v>0</v>
      </c>
      <c r="G161" s="3">
        <v>70000</v>
      </c>
      <c r="H161" s="3">
        <v>0</v>
      </c>
      <c r="I161" s="3">
        <v>532859</v>
      </c>
      <c r="J161" s="3">
        <v>299221</v>
      </c>
      <c r="K161" s="3">
        <v>0</v>
      </c>
      <c r="L161" s="3">
        <v>0</v>
      </c>
      <c r="M161" s="3">
        <v>0</v>
      </c>
      <c r="N161" s="3">
        <v>0</v>
      </c>
      <c r="O161" s="3">
        <v>0</v>
      </c>
      <c r="P161" s="3">
        <v>381667</v>
      </c>
      <c r="Q161" s="3">
        <v>0</v>
      </c>
      <c r="R161" s="3">
        <v>0</v>
      </c>
      <c r="S161" s="3">
        <v>4449</v>
      </c>
      <c r="T161" s="3">
        <v>1856</v>
      </c>
      <c r="U161" s="3">
        <v>17417</v>
      </c>
      <c r="V161" s="3">
        <v>4937</v>
      </c>
      <c r="W161" s="3">
        <v>0</v>
      </c>
      <c r="X161" s="3">
        <v>66424</v>
      </c>
      <c r="Y161" s="3">
        <v>1248</v>
      </c>
      <c r="Z161" s="3">
        <v>0</v>
      </c>
      <c r="AA161" s="3">
        <v>-66308</v>
      </c>
      <c r="AB161" s="3">
        <v>66308</v>
      </c>
      <c r="AC161" s="3">
        <v>5200396</v>
      </c>
      <c r="AD161" s="3">
        <v>100000</v>
      </c>
      <c r="AE161" s="3">
        <f t="shared" si="3"/>
        <v>4901175</v>
      </c>
    </row>
    <row r="162" spans="1:31" x14ac:dyDescent="0.3">
      <c r="A162" s="2" t="s">
        <v>317</v>
      </c>
      <c r="B162" t="s">
        <v>318</v>
      </c>
      <c r="C162">
        <v>0</v>
      </c>
      <c r="D162">
        <v>0</v>
      </c>
      <c r="E162" s="3">
        <v>444849</v>
      </c>
      <c r="F162" s="3">
        <v>0</v>
      </c>
      <c r="G162" s="3">
        <v>170528</v>
      </c>
      <c r="H162" s="3">
        <v>0</v>
      </c>
      <c r="I162" s="3">
        <v>19641</v>
      </c>
      <c r="J162" s="3">
        <v>5571</v>
      </c>
      <c r="K162" s="3">
        <v>0</v>
      </c>
      <c r="L162" s="3">
        <v>0</v>
      </c>
      <c r="M162" s="3">
        <v>0</v>
      </c>
      <c r="N162" s="3">
        <v>0</v>
      </c>
      <c r="O162" s="3">
        <v>0</v>
      </c>
      <c r="P162" s="3">
        <v>88672</v>
      </c>
      <c r="Q162" s="3">
        <v>0</v>
      </c>
      <c r="R162" s="3">
        <v>0</v>
      </c>
      <c r="S162" s="3">
        <v>2367</v>
      </c>
      <c r="T162" s="3">
        <v>988</v>
      </c>
      <c r="U162" s="3">
        <v>7165</v>
      </c>
      <c r="V162" s="3">
        <v>0</v>
      </c>
      <c r="W162" s="3">
        <v>0</v>
      </c>
      <c r="X162" s="3">
        <v>13500</v>
      </c>
      <c r="Y162" s="3">
        <v>1555</v>
      </c>
      <c r="Z162" s="3">
        <v>0</v>
      </c>
      <c r="AA162" s="3">
        <v>-2657</v>
      </c>
      <c r="AB162" s="3">
        <v>2657</v>
      </c>
      <c r="AC162" s="3">
        <v>754836</v>
      </c>
      <c r="AD162" s="3">
        <v>0</v>
      </c>
      <c r="AE162" s="3">
        <f t="shared" si="3"/>
        <v>749265</v>
      </c>
    </row>
    <row r="163" spans="1:31" x14ac:dyDescent="0.3">
      <c r="A163" s="2" t="s">
        <v>319</v>
      </c>
      <c r="B163" t="s">
        <v>320</v>
      </c>
      <c r="C163">
        <v>1</v>
      </c>
      <c r="D163">
        <v>0</v>
      </c>
      <c r="E163" s="3">
        <v>909106</v>
      </c>
      <c r="F163" s="3">
        <v>0</v>
      </c>
      <c r="G163" s="3">
        <v>285697</v>
      </c>
      <c r="H163" s="3">
        <v>0</v>
      </c>
      <c r="I163" s="3">
        <v>14438</v>
      </c>
      <c r="J163" s="3">
        <v>57019</v>
      </c>
      <c r="K163" s="3">
        <v>0</v>
      </c>
      <c r="L163" s="3">
        <v>0</v>
      </c>
      <c r="M163" s="3">
        <v>0</v>
      </c>
      <c r="N163" s="3">
        <v>0</v>
      </c>
      <c r="O163" s="3">
        <v>0</v>
      </c>
      <c r="P163" s="3">
        <v>92311</v>
      </c>
      <c r="Q163" s="3">
        <v>0</v>
      </c>
      <c r="R163" s="3">
        <v>10543</v>
      </c>
      <c r="S163" s="3">
        <v>1528</v>
      </c>
      <c r="T163" s="3">
        <v>638</v>
      </c>
      <c r="U163" s="3">
        <v>5592</v>
      </c>
      <c r="V163" s="3">
        <v>0</v>
      </c>
      <c r="W163" s="3">
        <v>0</v>
      </c>
      <c r="X163" s="3">
        <v>24300</v>
      </c>
      <c r="Y163" s="3">
        <v>0</v>
      </c>
      <c r="Z163" s="3">
        <v>0</v>
      </c>
      <c r="AA163" s="3">
        <v>-47619</v>
      </c>
      <c r="AB163" s="3">
        <v>47619</v>
      </c>
      <c r="AC163" s="3">
        <v>1401172</v>
      </c>
      <c r="AD163" s="3">
        <v>0</v>
      </c>
      <c r="AE163" s="3">
        <f t="shared" si="3"/>
        <v>1344153</v>
      </c>
    </row>
    <row r="164" spans="1:31" x14ac:dyDescent="0.3">
      <c r="A164" s="2" t="s">
        <v>321</v>
      </c>
      <c r="B164" t="s">
        <v>322</v>
      </c>
      <c r="C164">
        <v>1</v>
      </c>
      <c r="D164">
        <v>0</v>
      </c>
      <c r="E164" s="3">
        <v>8500800</v>
      </c>
      <c r="F164" s="3">
        <v>0</v>
      </c>
      <c r="G164" s="3">
        <v>75884</v>
      </c>
      <c r="H164" s="3">
        <v>0</v>
      </c>
      <c r="I164" s="3">
        <v>774909</v>
      </c>
      <c r="J164" s="3">
        <v>1677807</v>
      </c>
      <c r="K164" s="3">
        <v>0</v>
      </c>
      <c r="L164" s="3">
        <v>0</v>
      </c>
      <c r="M164" s="3">
        <v>0</v>
      </c>
      <c r="N164" s="3">
        <v>0</v>
      </c>
      <c r="O164" s="3">
        <v>0</v>
      </c>
      <c r="P164" s="3">
        <v>954682</v>
      </c>
      <c r="Q164" s="3">
        <v>287784</v>
      </c>
      <c r="R164" s="3">
        <v>90875</v>
      </c>
      <c r="S164" s="3">
        <v>10126</v>
      </c>
      <c r="T164" s="3">
        <v>4225</v>
      </c>
      <c r="U164" s="3">
        <v>39028</v>
      </c>
      <c r="V164" s="3">
        <v>13431</v>
      </c>
      <c r="W164" s="3">
        <v>0</v>
      </c>
      <c r="X164" s="3">
        <v>163268</v>
      </c>
      <c r="Y164" s="3">
        <v>0</v>
      </c>
      <c r="Z164" s="3">
        <v>0</v>
      </c>
      <c r="AA164" s="3">
        <v>-255769</v>
      </c>
      <c r="AB164" s="3">
        <v>255769</v>
      </c>
      <c r="AC164" s="3">
        <v>12592819</v>
      </c>
      <c r="AD164" s="3">
        <v>100000</v>
      </c>
      <c r="AE164" s="3">
        <f t="shared" si="3"/>
        <v>10915012</v>
      </c>
    </row>
    <row r="165" spans="1:31" x14ac:dyDescent="0.3">
      <c r="A165" s="2" t="s">
        <v>323</v>
      </c>
      <c r="B165" t="s">
        <v>324</v>
      </c>
      <c r="C165">
        <v>1</v>
      </c>
      <c r="D165">
        <v>0</v>
      </c>
      <c r="E165" s="3">
        <v>321562</v>
      </c>
      <c r="F165" s="3">
        <v>0</v>
      </c>
      <c r="G165" s="3">
        <v>70000</v>
      </c>
      <c r="H165" s="3">
        <v>0</v>
      </c>
      <c r="I165" s="3">
        <v>17993</v>
      </c>
      <c r="J165" s="3">
        <v>88243</v>
      </c>
      <c r="K165" s="3">
        <v>0</v>
      </c>
      <c r="L165" s="3">
        <v>0</v>
      </c>
      <c r="M165" s="3">
        <v>0</v>
      </c>
      <c r="N165" s="3">
        <v>0</v>
      </c>
      <c r="O165" s="3">
        <v>0</v>
      </c>
      <c r="P165" s="3">
        <v>100453</v>
      </c>
      <c r="Q165" s="3">
        <v>0</v>
      </c>
      <c r="R165" s="3">
        <v>0</v>
      </c>
      <c r="S165" s="3">
        <v>1019</v>
      </c>
      <c r="T165" s="3">
        <v>425</v>
      </c>
      <c r="U165" s="3">
        <v>3437</v>
      </c>
      <c r="V165" s="3">
        <v>0</v>
      </c>
      <c r="W165" s="3">
        <v>0</v>
      </c>
      <c r="X165" s="3">
        <v>2700</v>
      </c>
      <c r="Y165" s="3">
        <v>0</v>
      </c>
      <c r="Z165" s="3">
        <v>0</v>
      </c>
      <c r="AA165" s="3">
        <v>-26267</v>
      </c>
      <c r="AB165" s="3">
        <v>26267</v>
      </c>
      <c r="AC165" s="3">
        <v>605832</v>
      </c>
      <c r="AD165" s="3">
        <v>0</v>
      </c>
      <c r="AE165" s="3">
        <f t="shared" si="3"/>
        <v>517589</v>
      </c>
    </row>
    <row r="166" spans="1:31" x14ac:dyDescent="0.3">
      <c r="A166" s="2" t="s">
        <v>325</v>
      </c>
      <c r="B166" t="s">
        <v>326</v>
      </c>
      <c r="C166">
        <v>1</v>
      </c>
      <c r="D166">
        <v>0</v>
      </c>
      <c r="E166" s="3">
        <v>1852895</v>
      </c>
      <c r="F166" s="3">
        <v>0</v>
      </c>
      <c r="G166" s="3">
        <v>150669</v>
      </c>
      <c r="H166" s="3">
        <v>114</v>
      </c>
      <c r="I166" s="3">
        <v>51498</v>
      </c>
      <c r="J166" s="3">
        <v>69957</v>
      </c>
      <c r="K166" s="3">
        <v>0</v>
      </c>
      <c r="L166" s="3">
        <v>0</v>
      </c>
      <c r="M166" s="3">
        <v>0</v>
      </c>
      <c r="N166" s="3">
        <v>0</v>
      </c>
      <c r="O166" s="3">
        <v>0</v>
      </c>
      <c r="P166" s="3">
        <v>370822</v>
      </c>
      <c r="Q166" s="3">
        <v>62807</v>
      </c>
      <c r="R166" s="3">
        <v>0</v>
      </c>
      <c r="S166" s="3">
        <v>13093</v>
      </c>
      <c r="T166" s="3">
        <v>5463</v>
      </c>
      <c r="U166" s="3">
        <v>36173</v>
      </c>
      <c r="V166" s="3">
        <v>0</v>
      </c>
      <c r="W166" s="3">
        <v>0</v>
      </c>
      <c r="X166" s="3">
        <v>405000</v>
      </c>
      <c r="Y166" s="3">
        <v>0</v>
      </c>
      <c r="Z166" s="3">
        <v>0</v>
      </c>
      <c r="AA166" s="3">
        <v>-105174</v>
      </c>
      <c r="AB166" s="3">
        <v>105174</v>
      </c>
      <c r="AC166" s="3">
        <v>3018491</v>
      </c>
      <c r="AD166" s="3">
        <v>0</v>
      </c>
      <c r="AE166" s="3">
        <f t="shared" si="3"/>
        <v>2948534</v>
      </c>
    </row>
    <row r="167" spans="1:31" x14ac:dyDescent="0.3">
      <c r="A167" s="2" t="s">
        <v>327</v>
      </c>
      <c r="B167" t="s">
        <v>328</v>
      </c>
      <c r="C167">
        <v>1</v>
      </c>
      <c r="D167">
        <v>0</v>
      </c>
      <c r="E167" s="3">
        <v>736469</v>
      </c>
      <c r="F167" s="3">
        <v>0</v>
      </c>
      <c r="G167" s="3">
        <v>181474</v>
      </c>
      <c r="H167" s="3">
        <v>314</v>
      </c>
      <c r="I167" s="3">
        <v>32510</v>
      </c>
      <c r="J167" s="3">
        <v>49048</v>
      </c>
      <c r="K167" s="3">
        <v>0</v>
      </c>
      <c r="L167" s="3">
        <v>0</v>
      </c>
      <c r="M167" s="3">
        <v>0</v>
      </c>
      <c r="N167" s="3">
        <v>0</v>
      </c>
      <c r="O167" s="3">
        <v>0</v>
      </c>
      <c r="P167" s="3">
        <v>91654</v>
      </c>
      <c r="Q167" s="3">
        <v>0</v>
      </c>
      <c r="R167" s="3">
        <v>0</v>
      </c>
      <c r="S167" s="3">
        <v>3895</v>
      </c>
      <c r="T167" s="3">
        <v>1625</v>
      </c>
      <c r="U167" s="3">
        <v>15145</v>
      </c>
      <c r="V167" s="3">
        <v>0</v>
      </c>
      <c r="W167" s="3">
        <v>0</v>
      </c>
      <c r="X167" s="3">
        <v>0</v>
      </c>
      <c r="Y167" s="3">
        <v>0</v>
      </c>
      <c r="Z167" s="3">
        <v>0</v>
      </c>
      <c r="AA167" s="3">
        <v>-97707</v>
      </c>
      <c r="AB167" s="3">
        <v>97707</v>
      </c>
      <c r="AC167" s="3">
        <v>1112134</v>
      </c>
      <c r="AD167" s="3">
        <v>0</v>
      </c>
      <c r="AE167" s="3">
        <f t="shared" si="3"/>
        <v>1063086</v>
      </c>
    </row>
    <row r="168" spans="1:31" x14ac:dyDescent="0.3">
      <c r="A168" s="2" t="s">
        <v>329</v>
      </c>
      <c r="B168" t="s">
        <v>330</v>
      </c>
      <c r="C168">
        <v>1</v>
      </c>
      <c r="D168">
        <v>0</v>
      </c>
      <c r="E168" s="3">
        <v>5596242</v>
      </c>
      <c r="F168" s="3">
        <v>0</v>
      </c>
      <c r="G168" s="3">
        <v>247326</v>
      </c>
      <c r="H168" s="3">
        <v>0</v>
      </c>
      <c r="I168" s="3">
        <v>468061</v>
      </c>
      <c r="J168" s="3">
        <v>1296200</v>
      </c>
      <c r="K168" s="3">
        <v>236347</v>
      </c>
      <c r="L168" s="3">
        <v>0</v>
      </c>
      <c r="M168" s="3">
        <v>0</v>
      </c>
      <c r="N168" s="3">
        <v>0</v>
      </c>
      <c r="O168" s="3">
        <v>0</v>
      </c>
      <c r="P168" s="3">
        <v>248511</v>
      </c>
      <c r="Q168" s="3">
        <v>98738</v>
      </c>
      <c r="R168" s="3">
        <v>15381</v>
      </c>
      <c r="S168" s="3">
        <v>11669</v>
      </c>
      <c r="T168" s="3">
        <v>4869</v>
      </c>
      <c r="U168" s="3">
        <v>42406</v>
      </c>
      <c r="V168" s="3">
        <v>1527</v>
      </c>
      <c r="W168" s="3">
        <v>0</v>
      </c>
      <c r="X168" s="3">
        <v>81000</v>
      </c>
      <c r="Y168" s="3">
        <v>0</v>
      </c>
      <c r="Z168" s="3">
        <v>0</v>
      </c>
      <c r="AA168" s="3">
        <v>-224887</v>
      </c>
      <c r="AB168" s="3">
        <v>224887</v>
      </c>
      <c r="AC168" s="3">
        <v>8348277</v>
      </c>
      <c r="AD168" s="3">
        <v>100000</v>
      </c>
      <c r="AE168" s="3">
        <f t="shared" si="3"/>
        <v>6815730</v>
      </c>
    </row>
    <row r="169" spans="1:31" x14ac:dyDescent="0.3">
      <c r="A169" s="2" t="s">
        <v>331</v>
      </c>
      <c r="B169" t="s">
        <v>332</v>
      </c>
      <c r="C169">
        <v>1</v>
      </c>
      <c r="D169">
        <v>0</v>
      </c>
      <c r="E169" s="3">
        <v>1763961</v>
      </c>
      <c r="F169" s="3">
        <v>0</v>
      </c>
      <c r="G169" s="3">
        <v>127909</v>
      </c>
      <c r="H169" s="3">
        <v>0</v>
      </c>
      <c r="I169" s="3">
        <v>113199</v>
      </c>
      <c r="J169" s="3">
        <v>460820</v>
      </c>
      <c r="K169" s="3">
        <v>0</v>
      </c>
      <c r="L169" s="3">
        <v>0</v>
      </c>
      <c r="M169" s="3">
        <v>0</v>
      </c>
      <c r="N169" s="3">
        <v>0</v>
      </c>
      <c r="O169" s="3">
        <v>0</v>
      </c>
      <c r="P169" s="3">
        <v>161501</v>
      </c>
      <c r="Q169" s="3">
        <v>27406</v>
      </c>
      <c r="R169" s="3">
        <v>76068</v>
      </c>
      <c r="S169" s="3">
        <v>3730</v>
      </c>
      <c r="T169" s="3">
        <v>1556</v>
      </c>
      <c r="U169" s="3">
        <v>13922</v>
      </c>
      <c r="V169" s="3">
        <v>0</v>
      </c>
      <c r="W169" s="3">
        <v>0</v>
      </c>
      <c r="X169" s="3">
        <v>25138</v>
      </c>
      <c r="Y169" s="3">
        <v>0</v>
      </c>
      <c r="Z169" s="3">
        <v>0</v>
      </c>
      <c r="AA169" s="3">
        <v>-55791</v>
      </c>
      <c r="AB169" s="3">
        <v>55791</v>
      </c>
      <c r="AC169" s="3">
        <v>2775210</v>
      </c>
      <c r="AD169" s="3">
        <v>0</v>
      </c>
      <c r="AE169" s="3">
        <f t="shared" si="3"/>
        <v>2314390</v>
      </c>
    </row>
    <row r="170" spans="1:31" x14ac:dyDescent="0.3">
      <c r="A170" s="2" t="s">
        <v>333</v>
      </c>
      <c r="B170" t="s">
        <v>334</v>
      </c>
      <c r="C170">
        <v>1</v>
      </c>
      <c r="D170">
        <v>1</v>
      </c>
      <c r="E170" s="3">
        <v>4543786</v>
      </c>
      <c r="F170" s="3">
        <v>0</v>
      </c>
      <c r="G170" s="3">
        <v>209232</v>
      </c>
      <c r="H170" s="3">
        <v>0</v>
      </c>
      <c r="I170" s="3">
        <v>499137</v>
      </c>
      <c r="J170" s="3">
        <v>196111</v>
      </c>
      <c r="K170" s="3">
        <v>0</v>
      </c>
      <c r="L170" s="3">
        <v>657838</v>
      </c>
      <c r="M170" s="3">
        <v>0</v>
      </c>
      <c r="N170" s="3">
        <v>0</v>
      </c>
      <c r="O170" s="3">
        <v>0</v>
      </c>
      <c r="P170" s="3">
        <v>505867</v>
      </c>
      <c r="Q170" s="3">
        <v>93957</v>
      </c>
      <c r="R170" s="3">
        <v>25326</v>
      </c>
      <c r="S170" s="3">
        <v>6411</v>
      </c>
      <c r="T170" s="3">
        <v>2675</v>
      </c>
      <c r="U170" s="3">
        <v>24756</v>
      </c>
      <c r="V170" s="3">
        <v>2993</v>
      </c>
      <c r="W170" s="3">
        <v>0</v>
      </c>
      <c r="X170" s="3">
        <v>275680</v>
      </c>
      <c r="Y170" s="3">
        <v>3796</v>
      </c>
      <c r="Z170" s="3">
        <v>0</v>
      </c>
      <c r="AA170" s="3">
        <v>-150070</v>
      </c>
      <c r="AB170" s="3">
        <v>150070</v>
      </c>
      <c r="AC170" s="3">
        <v>7047565</v>
      </c>
      <c r="AD170" s="3">
        <v>100000</v>
      </c>
      <c r="AE170" s="3">
        <f t="shared" si="3"/>
        <v>6851454</v>
      </c>
    </row>
    <row r="171" spans="1:31" x14ac:dyDescent="0.3">
      <c r="A171" s="2" t="s">
        <v>335</v>
      </c>
      <c r="B171" t="s">
        <v>336</v>
      </c>
      <c r="C171">
        <v>1</v>
      </c>
      <c r="D171">
        <v>0</v>
      </c>
      <c r="E171" s="3">
        <v>6937033</v>
      </c>
      <c r="F171" s="3">
        <v>0</v>
      </c>
      <c r="G171" s="3">
        <v>0</v>
      </c>
      <c r="H171" s="3">
        <v>0</v>
      </c>
      <c r="I171" s="3">
        <v>513834</v>
      </c>
      <c r="J171" s="3">
        <v>707069</v>
      </c>
      <c r="K171" s="3">
        <v>0</v>
      </c>
      <c r="L171" s="3">
        <v>0</v>
      </c>
      <c r="M171" s="3">
        <v>0</v>
      </c>
      <c r="N171" s="3">
        <v>0</v>
      </c>
      <c r="O171" s="3">
        <v>0</v>
      </c>
      <c r="P171" s="3">
        <v>1239519</v>
      </c>
      <c r="Q171" s="3">
        <v>189935</v>
      </c>
      <c r="R171" s="3">
        <v>0</v>
      </c>
      <c r="S171" s="3">
        <v>10666</v>
      </c>
      <c r="T171" s="3">
        <v>4450</v>
      </c>
      <c r="U171" s="3">
        <v>42173</v>
      </c>
      <c r="V171" s="3">
        <v>8977</v>
      </c>
      <c r="W171" s="3">
        <v>0</v>
      </c>
      <c r="X171" s="3">
        <v>97907</v>
      </c>
      <c r="Y171" s="3">
        <v>0</v>
      </c>
      <c r="Z171" s="3">
        <v>0</v>
      </c>
      <c r="AA171" s="3">
        <v>-154075</v>
      </c>
      <c r="AB171" s="3">
        <v>154075</v>
      </c>
      <c r="AC171" s="3">
        <v>9751563</v>
      </c>
      <c r="AD171" s="3">
        <v>0</v>
      </c>
      <c r="AE171" s="3">
        <f t="shared" si="3"/>
        <v>9044494</v>
      </c>
    </row>
    <row r="172" spans="1:31" x14ac:dyDescent="0.3">
      <c r="A172" s="2" t="s">
        <v>337</v>
      </c>
      <c r="B172" t="s">
        <v>338</v>
      </c>
      <c r="C172">
        <v>1</v>
      </c>
      <c r="D172">
        <v>0</v>
      </c>
      <c r="E172" s="3">
        <v>5513602</v>
      </c>
      <c r="F172" s="3">
        <v>0</v>
      </c>
      <c r="G172" s="3">
        <v>0</v>
      </c>
      <c r="H172" s="3">
        <v>0</v>
      </c>
      <c r="I172" s="3">
        <v>641593</v>
      </c>
      <c r="J172" s="3">
        <v>1039434</v>
      </c>
      <c r="K172" s="3">
        <v>0</v>
      </c>
      <c r="L172" s="3">
        <v>0</v>
      </c>
      <c r="M172" s="3">
        <v>0</v>
      </c>
      <c r="N172" s="3">
        <v>0</v>
      </c>
      <c r="O172" s="3">
        <v>0</v>
      </c>
      <c r="P172" s="3">
        <v>966790</v>
      </c>
      <c r="Q172" s="3">
        <v>148024</v>
      </c>
      <c r="R172" s="3">
        <v>0</v>
      </c>
      <c r="S172" s="3">
        <v>6921</v>
      </c>
      <c r="T172" s="3">
        <v>2888</v>
      </c>
      <c r="U172" s="3">
        <v>25339</v>
      </c>
      <c r="V172" s="3">
        <v>8206</v>
      </c>
      <c r="W172" s="3">
        <v>0</v>
      </c>
      <c r="X172" s="3">
        <v>264663</v>
      </c>
      <c r="Y172" s="3">
        <v>0</v>
      </c>
      <c r="Z172" s="3">
        <v>0</v>
      </c>
      <c r="AA172" s="3">
        <v>-192510</v>
      </c>
      <c r="AB172" s="3">
        <v>192510</v>
      </c>
      <c r="AC172" s="3">
        <v>8617460</v>
      </c>
      <c r="AD172" s="3">
        <v>100000</v>
      </c>
      <c r="AE172" s="3">
        <f t="shared" si="3"/>
        <v>7578026</v>
      </c>
    </row>
    <row r="173" spans="1:31" x14ac:dyDescent="0.3">
      <c r="A173" s="2" t="s">
        <v>339</v>
      </c>
      <c r="B173" t="s">
        <v>340</v>
      </c>
      <c r="C173">
        <v>1</v>
      </c>
      <c r="D173">
        <v>0</v>
      </c>
      <c r="E173" s="3">
        <v>19708344</v>
      </c>
      <c r="F173" s="3">
        <v>0</v>
      </c>
      <c r="G173" s="3">
        <v>0</v>
      </c>
      <c r="H173" s="3">
        <v>10426</v>
      </c>
      <c r="I173" s="3">
        <v>1063028</v>
      </c>
      <c r="J173" s="3">
        <v>4005880</v>
      </c>
      <c r="K173" s="3">
        <v>0</v>
      </c>
      <c r="L173" s="3">
        <v>0</v>
      </c>
      <c r="M173" s="3">
        <v>0</v>
      </c>
      <c r="N173" s="3">
        <v>0</v>
      </c>
      <c r="O173" s="3">
        <v>0</v>
      </c>
      <c r="P173" s="3">
        <v>3487052</v>
      </c>
      <c r="Q173" s="3">
        <v>269250</v>
      </c>
      <c r="R173" s="3">
        <v>188994</v>
      </c>
      <c r="S173" s="3">
        <v>20897</v>
      </c>
      <c r="T173" s="3">
        <v>8719</v>
      </c>
      <c r="U173" s="3">
        <v>80327</v>
      </c>
      <c r="V173" s="3">
        <v>31126</v>
      </c>
      <c r="W173" s="3">
        <v>0</v>
      </c>
      <c r="X173" s="3">
        <v>152513</v>
      </c>
      <c r="Y173" s="3">
        <v>32260</v>
      </c>
      <c r="Z173" s="3">
        <v>0</v>
      </c>
      <c r="AA173" s="3">
        <v>-747179</v>
      </c>
      <c r="AB173" s="3">
        <v>747179</v>
      </c>
      <c r="AC173" s="3">
        <v>29058816</v>
      </c>
      <c r="AD173" s="3">
        <v>200831</v>
      </c>
      <c r="AE173" s="3">
        <f t="shared" si="3"/>
        <v>25052936</v>
      </c>
    </row>
    <row r="174" spans="1:31" x14ac:dyDescent="0.3">
      <c r="A174" s="2" t="s">
        <v>341</v>
      </c>
      <c r="B174" t="s">
        <v>342</v>
      </c>
      <c r="C174">
        <v>1</v>
      </c>
      <c r="D174">
        <v>0</v>
      </c>
      <c r="E174" s="3">
        <v>6865596</v>
      </c>
      <c r="F174" s="3">
        <v>0</v>
      </c>
      <c r="G174" s="3">
        <v>227664</v>
      </c>
      <c r="H174" s="3">
        <v>0</v>
      </c>
      <c r="I174" s="3">
        <v>457546</v>
      </c>
      <c r="J174" s="3">
        <v>746450</v>
      </c>
      <c r="K174" s="3">
        <v>0</v>
      </c>
      <c r="L174" s="3">
        <v>0</v>
      </c>
      <c r="M174" s="3">
        <v>0</v>
      </c>
      <c r="N174" s="3">
        <v>0</v>
      </c>
      <c r="O174" s="3">
        <v>0</v>
      </c>
      <c r="P174" s="3">
        <v>462541</v>
      </c>
      <c r="Q174" s="3">
        <v>36631</v>
      </c>
      <c r="R174" s="3">
        <v>55703</v>
      </c>
      <c r="S174" s="3">
        <v>18336</v>
      </c>
      <c r="T174" s="3">
        <v>7650</v>
      </c>
      <c r="U174" s="3">
        <v>71997</v>
      </c>
      <c r="V174" s="3">
        <v>0</v>
      </c>
      <c r="W174" s="3">
        <v>0</v>
      </c>
      <c r="X174" s="3">
        <v>137700</v>
      </c>
      <c r="Y174" s="3">
        <v>0</v>
      </c>
      <c r="Z174" s="3">
        <v>0</v>
      </c>
      <c r="AA174" s="3">
        <v>-557472</v>
      </c>
      <c r="AB174" s="3">
        <v>557472</v>
      </c>
      <c r="AC174" s="3">
        <v>9087814</v>
      </c>
      <c r="AD174" s="3">
        <v>0</v>
      </c>
      <c r="AE174" s="3">
        <f t="shared" si="3"/>
        <v>8341364</v>
      </c>
    </row>
    <row r="175" spans="1:31" x14ac:dyDescent="0.3">
      <c r="A175" s="2" t="s">
        <v>343</v>
      </c>
      <c r="B175" t="s">
        <v>344</v>
      </c>
      <c r="C175">
        <v>1</v>
      </c>
      <c r="D175">
        <v>0</v>
      </c>
      <c r="E175" s="3">
        <v>25019623</v>
      </c>
      <c r="F175" s="3">
        <v>0</v>
      </c>
      <c r="G175" s="3">
        <v>0</v>
      </c>
      <c r="H175" s="3">
        <v>0</v>
      </c>
      <c r="I175" s="3">
        <v>2192258</v>
      </c>
      <c r="J175" s="3">
        <v>3809335</v>
      </c>
      <c r="K175" s="3">
        <v>0</v>
      </c>
      <c r="L175" s="3">
        <v>0</v>
      </c>
      <c r="M175" s="3">
        <v>0</v>
      </c>
      <c r="N175" s="3">
        <v>0</v>
      </c>
      <c r="O175" s="3">
        <v>0</v>
      </c>
      <c r="P175" s="3">
        <v>5276388</v>
      </c>
      <c r="Q175" s="3">
        <v>888089</v>
      </c>
      <c r="R175" s="3">
        <v>345177</v>
      </c>
      <c r="S175" s="3">
        <v>33241</v>
      </c>
      <c r="T175" s="3">
        <v>13869</v>
      </c>
      <c r="U175" s="3">
        <v>128558</v>
      </c>
      <c r="V175" s="3">
        <v>43013</v>
      </c>
      <c r="W175" s="3">
        <v>0</v>
      </c>
      <c r="X175" s="3">
        <v>490300</v>
      </c>
      <c r="Y175" s="3">
        <v>0</v>
      </c>
      <c r="Z175" s="3">
        <v>0</v>
      </c>
      <c r="AA175" s="3">
        <v>-803057</v>
      </c>
      <c r="AB175" s="3">
        <v>803057</v>
      </c>
      <c r="AC175" s="3">
        <v>38239851</v>
      </c>
      <c r="AD175" s="3">
        <v>241483</v>
      </c>
      <c r="AE175" s="3">
        <f t="shared" si="3"/>
        <v>34430516</v>
      </c>
    </row>
    <row r="176" spans="1:31" x14ac:dyDescent="0.3">
      <c r="A176" s="2" t="s">
        <v>345</v>
      </c>
      <c r="B176" t="s">
        <v>346</v>
      </c>
      <c r="C176">
        <v>1</v>
      </c>
      <c r="D176">
        <v>0</v>
      </c>
      <c r="E176" s="3">
        <v>9816557</v>
      </c>
      <c r="F176" s="3">
        <v>0</v>
      </c>
      <c r="G176" s="3">
        <v>0</v>
      </c>
      <c r="H176" s="3">
        <v>0</v>
      </c>
      <c r="I176" s="3">
        <v>1024882</v>
      </c>
      <c r="J176" s="3">
        <v>1753407</v>
      </c>
      <c r="K176" s="3">
        <v>0</v>
      </c>
      <c r="L176" s="3">
        <v>0</v>
      </c>
      <c r="M176" s="3">
        <v>0</v>
      </c>
      <c r="N176" s="3">
        <v>0</v>
      </c>
      <c r="O176" s="3">
        <v>0</v>
      </c>
      <c r="P176" s="3">
        <v>2330204</v>
      </c>
      <c r="Q176" s="3">
        <v>204935</v>
      </c>
      <c r="R176" s="3">
        <v>0</v>
      </c>
      <c r="S176" s="3">
        <v>11475</v>
      </c>
      <c r="T176" s="3">
        <v>4788</v>
      </c>
      <c r="U176" s="3">
        <v>42697</v>
      </c>
      <c r="V176" s="3">
        <v>16072</v>
      </c>
      <c r="W176" s="3">
        <v>0</v>
      </c>
      <c r="X176" s="3">
        <v>95060</v>
      </c>
      <c r="Y176" s="3">
        <v>0</v>
      </c>
      <c r="Z176" s="3">
        <v>0</v>
      </c>
      <c r="AA176" s="3">
        <v>-458502</v>
      </c>
      <c r="AB176" s="3">
        <v>458502</v>
      </c>
      <c r="AC176" s="3">
        <v>15300077</v>
      </c>
      <c r="AD176" s="3">
        <v>102613</v>
      </c>
      <c r="AE176" s="3">
        <f t="shared" si="3"/>
        <v>13546670</v>
      </c>
    </row>
    <row r="177" spans="1:31" x14ac:dyDescent="0.3">
      <c r="A177" s="2" t="s">
        <v>347</v>
      </c>
      <c r="B177" t="s">
        <v>348</v>
      </c>
      <c r="C177">
        <v>1</v>
      </c>
      <c r="D177">
        <v>0</v>
      </c>
      <c r="E177" s="3">
        <v>3604389</v>
      </c>
      <c r="F177" s="3">
        <v>0</v>
      </c>
      <c r="G177" s="3">
        <v>88986</v>
      </c>
      <c r="H177" s="3">
        <v>0</v>
      </c>
      <c r="I177" s="3">
        <v>353226</v>
      </c>
      <c r="J177" s="3">
        <v>570189</v>
      </c>
      <c r="K177" s="3">
        <v>0</v>
      </c>
      <c r="L177" s="3">
        <v>0</v>
      </c>
      <c r="M177" s="3">
        <v>0</v>
      </c>
      <c r="N177" s="3">
        <v>0</v>
      </c>
      <c r="O177" s="3">
        <v>0</v>
      </c>
      <c r="P177" s="3">
        <v>913913</v>
      </c>
      <c r="Q177" s="3">
        <v>22184</v>
      </c>
      <c r="R177" s="3">
        <v>0</v>
      </c>
      <c r="S177" s="3">
        <v>4134</v>
      </c>
      <c r="T177" s="3">
        <v>1725</v>
      </c>
      <c r="U177" s="3">
        <v>15902</v>
      </c>
      <c r="V177" s="3">
        <v>4368</v>
      </c>
      <c r="W177" s="3">
        <v>0</v>
      </c>
      <c r="X177" s="3">
        <v>41103</v>
      </c>
      <c r="Y177" s="3">
        <v>0</v>
      </c>
      <c r="Z177" s="3">
        <v>0</v>
      </c>
      <c r="AA177" s="3">
        <v>-155694</v>
      </c>
      <c r="AB177" s="3">
        <v>155694</v>
      </c>
      <c r="AC177" s="3">
        <v>5620119</v>
      </c>
      <c r="AD177" s="3">
        <v>100000</v>
      </c>
      <c r="AE177" s="3">
        <f t="shared" si="3"/>
        <v>5049930</v>
      </c>
    </row>
    <row r="178" spans="1:31" x14ac:dyDescent="0.3">
      <c r="A178" s="2" t="s">
        <v>349</v>
      </c>
      <c r="B178" t="s">
        <v>350</v>
      </c>
      <c r="C178">
        <v>1</v>
      </c>
      <c r="D178">
        <v>0</v>
      </c>
      <c r="E178" s="3">
        <v>1051446</v>
      </c>
      <c r="F178" s="3">
        <v>0</v>
      </c>
      <c r="G178" s="3">
        <v>142853</v>
      </c>
      <c r="H178" s="3">
        <v>0</v>
      </c>
      <c r="I178" s="3">
        <v>157538</v>
      </c>
      <c r="J178" s="3">
        <v>217290</v>
      </c>
      <c r="K178" s="3">
        <v>0</v>
      </c>
      <c r="L178" s="3">
        <v>0</v>
      </c>
      <c r="M178" s="3">
        <v>0</v>
      </c>
      <c r="N178" s="3">
        <v>0</v>
      </c>
      <c r="O178" s="3">
        <v>0</v>
      </c>
      <c r="P178" s="3">
        <v>118557</v>
      </c>
      <c r="Q178" s="3">
        <v>0</v>
      </c>
      <c r="R178" s="3">
        <v>21938</v>
      </c>
      <c r="S178" s="3">
        <v>1843</v>
      </c>
      <c r="T178" s="3">
        <v>769</v>
      </c>
      <c r="U178" s="3">
        <v>9378</v>
      </c>
      <c r="V178" s="3">
        <v>0</v>
      </c>
      <c r="W178" s="3">
        <v>0</v>
      </c>
      <c r="X178" s="3">
        <v>0</v>
      </c>
      <c r="Y178" s="3">
        <v>845</v>
      </c>
      <c r="Z178" s="3">
        <v>0</v>
      </c>
      <c r="AA178" s="3">
        <v>-30787</v>
      </c>
      <c r="AB178" s="3">
        <v>30787</v>
      </c>
      <c r="AC178" s="3">
        <v>1722457</v>
      </c>
      <c r="AD178" s="3">
        <v>0</v>
      </c>
      <c r="AE178" s="3">
        <f t="shared" si="3"/>
        <v>1505167</v>
      </c>
    </row>
    <row r="179" spans="1:31" x14ac:dyDescent="0.3">
      <c r="A179" s="2" t="s">
        <v>351</v>
      </c>
      <c r="B179" t="s">
        <v>352</v>
      </c>
      <c r="C179">
        <v>1</v>
      </c>
      <c r="D179">
        <v>0</v>
      </c>
      <c r="E179" s="3">
        <v>30390942</v>
      </c>
      <c r="F179" s="3">
        <v>0</v>
      </c>
      <c r="G179" s="3">
        <v>0</v>
      </c>
      <c r="H179" s="3">
        <v>0</v>
      </c>
      <c r="I179" s="3">
        <v>2308167</v>
      </c>
      <c r="J179" s="3">
        <v>8538853</v>
      </c>
      <c r="K179" s="3">
        <v>88040</v>
      </c>
      <c r="L179" s="3">
        <v>0</v>
      </c>
      <c r="M179" s="3">
        <v>0</v>
      </c>
      <c r="N179" s="3">
        <v>0</v>
      </c>
      <c r="O179" s="3">
        <v>0</v>
      </c>
      <c r="P179" s="3">
        <v>3844516</v>
      </c>
      <c r="Q179" s="3">
        <v>1028868</v>
      </c>
      <c r="R179" s="3">
        <v>544275</v>
      </c>
      <c r="S179" s="3">
        <v>39697</v>
      </c>
      <c r="T179" s="3">
        <v>16563</v>
      </c>
      <c r="U179" s="3">
        <v>155935</v>
      </c>
      <c r="V179" s="3">
        <v>54062</v>
      </c>
      <c r="W179" s="3">
        <v>0</v>
      </c>
      <c r="X179" s="3">
        <v>1544902</v>
      </c>
      <c r="Y179" s="3">
        <v>0</v>
      </c>
      <c r="Z179" s="3">
        <v>0</v>
      </c>
      <c r="AA179" s="3">
        <v>-1609330</v>
      </c>
      <c r="AB179" s="3">
        <v>1609330</v>
      </c>
      <c r="AC179" s="3">
        <v>48554820</v>
      </c>
      <c r="AD179" s="3">
        <v>257549</v>
      </c>
      <c r="AE179" s="3">
        <f t="shared" si="3"/>
        <v>39927927</v>
      </c>
    </row>
    <row r="180" spans="1:31" x14ac:dyDescent="0.3">
      <c r="A180" s="2" t="s">
        <v>353</v>
      </c>
      <c r="B180" t="s">
        <v>354</v>
      </c>
      <c r="C180">
        <v>1</v>
      </c>
      <c r="D180">
        <v>0</v>
      </c>
      <c r="E180" s="3">
        <v>15853693</v>
      </c>
      <c r="F180" s="3">
        <v>0</v>
      </c>
      <c r="G180" s="3">
        <v>0</v>
      </c>
      <c r="H180" s="3">
        <v>0</v>
      </c>
      <c r="I180" s="3">
        <v>1920464</v>
      </c>
      <c r="J180" s="3">
        <v>3270682</v>
      </c>
      <c r="K180" s="3">
        <v>33869</v>
      </c>
      <c r="L180" s="3">
        <v>0</v>
      </c>
      <c r="M180" s="3">
        <v>0</v>
      </c>
      <c r="N180" s="3">
        <v>0</v>
      </c>
      <c r="O180" s="3">
        <v>0</v>
      </c>
      <c r="P180" s="3">
        <v>2916157</v>
      </c>
      <c r="Q180" s="3">
        <v>369322</v>
      </c>
      <c r="R180" s="3">
        <v>72306</v>
      </c>
      <c r="S180" s="3">
        <v>22934</v>
      </c>
      <c r="T180" s="3">
        <v>9569</v>
      </c>
      <c r="U180" s="3">
        <v>88948</v>
      </c>
      <c r="V180" s="3">
        <v>29418</v>
      </c>
      <c r="W180" s="3">
        <v>0</v>
      </c>
      <c r="X180" s="3">
        <v>276595</v>
      </c>
      <c r="Y180" s="3">
        <v>0</v>
      </c>
      <c r="Z180" s="3">
        <v>0</v>
      </c>
      <c r="AA180" s="3">
        <v>-417185</v>
      </c>
      <c r="AB180" s="3">
        <v>417185</v>
      </c>
      <c r="AC180" s="3">
        <v>24863957</v>
      </c>
      <c r="AD180" s="3">
        <v>100000</v>
      </c>
      <c r="AE180" s="3">
        <f t="shared" si="3"/>
        <v>21559406</v>
      </c>
    </row>
    <row r="181" spans="1:31" x14ac:dyDescent="0.3">
      <c r="A181" s="2" t="s">
        <v>355</v>
      </c>
      <c r="B181" t="s">
        <v>356</v>
      </c>
      <c r="C181">
        <v>1</v>
      </c>
      <c r="D181">
        <v>0</v>
      </c>
      <c r="E181" s="3">
        <v>7301687</v>
      </c>
      <c r="F181" s="3">
        <v>0</v>
      </c>
      <c r="G181" s="3">
        <v>0</v>
      </c>
      <c r="H181" s="3">
        <v>0</v>
      </c>
      <c r="I181" s="3">
        <v>1123699</v>
      </c>
      <c r="J181" s="3">
        <v>1344959</v>
      </c>
      <c r="K181" s="3">
        <v>0</v>
      </c>
      <c r="L181" s="3">
        <v>0</v>
      </c>
      <c r="M181" s="3">
        <v>0</v>
      </c>
      <c r="N181" s="3">
        <v>0</v>
      </c>
      <c r="O181" s="3">
        <v>0</v>
      </c>
      <c r="P181" s="3">
        <v>1123616</v>
      </c>
      <c r="Q181" s="3">
        <v>237504</v>
      </c>
      <c r="R181" s="3">
        <v>66598</v>
      </c>
      <c r="S181" s="3">
        <v>12868</v>
      </c>
      <c r="T181" s="3">
        <v>5369</v>
      </c>
      <c r="U181" s="3">
        <v>50503</v>
      </c>
      <c r="V181" s="3">
        <v>14426</v>
      </c>
      <c r="W181" s="3">
        <v>0</v>
      </c>
      <c r="X181" s="3">
        <v>128256</v>
      </c>
      <c r="Y181" s="3">
        <v>0</v>
      </c>
      <c r="Z181" s="3">
        <v>0</v>
      </c>
      <c r="AA181" s="3">
        <v>-359462</v>
      </c>
      <c r="AB181" s="3">
        <v>359462</v>
      </c>
      <c r="AC181" s="3">
        <v>11409485</v>
      </c>
      <c r="AD181" s="3">
        <v>0</v>
      </c>
      <c r="AE181" s="3">
        <f t="shared" si="3"/>
        <v>10064526</v>
      </c>
    </row>
    <row r="182" spans="1:31" x14ac:dyDescent="0.3">
      <c r="A182" s="2" t="s">
        <v>357</v>
      </c>
      <c r="B182" t="s">
        <v>358</v>
      </c>
      <c r="C182">
        <v>1</v>
      </c>
      <c r="D182">
        <v>0</v>
      </c>
      <c r="E182" s="3">
        <v>3105248</v>
      </c>
      <c r="F182" s="3">
        <v>0</v>
      </c>
      <c r="G182" s="3">
        <v>74724</v>
      </c>
      <c r="H182" s="3">
        <v>0</v>
      </c>
      <c r="I182" s="3">
        <v>287477</v>
      </c>
      <c r="J182" s="3">
        <v>868793</v>
      </c>
      <c r="K182" s="3">
        <v>0</v>
      </c>
      <c r="L182" s="3">
        <v>0</v>
      </c>
      <c r="M182" s="3">
        <v>0</v>
      </c>
      <c r="N182" s="3">
        <v>0</v>
      </c>
      <c r="O182" s="3">
        <v>0</v>
      </c>
      <c r="P182" s="3">
        <v>162220</v>
      </c>
      <c r="Q182" s="3">
        <v>22317</v>
      </c>
      <c r="R182" s="3">
        <v>0</v>
      </c>
      <c r="S182" s="3">
        <v>6396</v>
      </c>
      <c r="T182" s="3">
        <v>2669</v>
      </c>
      <c r="U182" s="3">
        <v>21553</v>
      </c>
      <c r="V182" s="3">
        <v>1901</v>
      </c>
      <c r="W182" s="3">
        <v>0</v>
      </c>
      <c r="X182" s="3">
        <v>48600</v>
      </c>
      <c r="Y182" s="3">
        <v>0</v>
      </c>
      <c r="Z182" s="3">
        <v>0</v>
      </c>
      <c r="AA182" s="3">
        <v>-113728</v>
      </c>
      <c r="AB182" s="3">
        <v>113728</v>
      </c>
      <c r="AC182" s="3">
        <v>4601898</v>
      </c>
      <c r="AD182" s="3">
        <v>0</v>
      </c>
      <c r="AE182" s="3">
        <f t="shared" si="3"/>
        <v>3733105</v>
      </c>
    </row>
    <row r="183" spans="1:31" x14ac:dyDescent="0.3">
      <c r="A183" s="2" t="s">
        <v>359</v>
      </c>
      <c r="B183" t="s">
        <v>360</v>
      </c>
      <c r="C183">
        <v>1</v>
      </c>
      <c r="D183">
        <v>0</v>
      </c>
      <c r="E183" s="3">
        <v>11366130</v>
      </c>
      <c r="F183" s="3">
        <v>0</v>
      </c>
      <c r="G183" s="3">
        <v>0</v>
      </c>
      <c r="H183" s="3">
        <v>5541</v>
      </c>
      <c r="I183" s="3">
        <v>2033298</v>
      </c>
      <c r="J183" s="3">
        <v>1239091</v>
      </c>
      <c r="K183" s="3">
        <v>72219</v>
      </c>
      <c r="L183" s="3">
        <v>0</v>
      </c>
      <c r="M183" s="3">
        <v>0</v>
      </c>
      <c r="N183" s="3">
        <v>0</v>
      </c>
      <c r="O183" s="3">
        <v>0</v>
      </c>
      <c r="P183" s="3">
        <v>1752377</v>
      </c>
      <c r="Q183" s="3">
        <v>427128</v>
      </c>
      <c r="R183" s="3">
        <v>138300</v>
      </c>
      <c r="S183" s="3">
        <v>26290</v>
      </c>
      <c r="T183" s="3">
        <v>10969</v>
      </c>
      <c r="U183" s="3">
        <v>99433</v>
      </c>
      <c r="V183" s="3">
        <v>30197</v>
      </c>
      <c r="W183" s="3">
        <v>0</v>
      </c>
      <c r="X183" s="3">
        <v>763594</v>
      </c>
      <c r="Y183" s="3">
        <v>0</v>
      </c>
      <c r="Z183" s="3">
        <v>0</v>
      </c>
      <c r="AA183" s="3">
        <v>-345126</v>
      </c>
      <c r="AB183" s="3">
        <v>345126</v>
      </c>
      <c r="AC183" s="3">
        <v>17964567</v>
      </c>
      <c r="AD183" s="3">
        <v>0</v>
      </c>
      <c r="AE183" s="3">
        <f t="shared" si="3"/>
        <v>16653257</v>
      </c>
    </row>
    <row r="184" spans="1:31" x14ac:dyDescent="0.3">
      <c r="A184" s="2" t="s">
        <v>361</v>
      </c>
      <c r="B184" t="s">
        <v>362</v>
      </c>
      <c r="C184">
        <v>1</v>
      </c>
      <c r="D184">
        <v>0</v>
      </c>
      <c r="E184" s="3">
        <v>7773072</v>
      </c>
      <c r="F184" s="3">
        <v>0</v>
      </c>
      <c r="G184" s="3">
        <v>0</v>
      </c>
      <c r="H184" s="3">
        <v>0</v>
      </c>
      <c r="I184" s="3">
        <v>1176174</v>
      </c>
      <c r="J184" s="3">
        <v>878957</v>
      </c>
      <c r="K184" s="3">
        <v>0</v>
      </c>
      <c r="L184" s="3">
        <v>0</v>
      </c>
      <c r="M184" s="3">
        <v>0</v>
      </c>
      <c r="N184" s="3">
        <v>0</v>
      </c>
      <c r="O184" s="3">
        <v>0</v>
      </c>
      <c r="P184" s="3">
        <v>1044469</v>
      </c>
      <c r="Q184" s="3">
        <v>168564</v>
      </c>
      <c r="R184" s="3">
        <v>34175</v>
      </c>
      <c r="S184" s="3">
        <v>11924</v>
      </c>
      <c r="T184" s="3">
        <v>4975</v>
      </c>
      <c r="U184" s="3">
        <v>45086</v>
      </c>
      <c r="V184" s="3">
        <v>15295</v>
      </c>
      <c r="W184" s="3">
        <v>0</v>
      </c>
      <c r="X184" s="3">
        <v>76982</v>
      </c>
      <c r="Y184" s="3">
        <v>0</v>
      </c>
      <c r="Z184" s="3">
        <v>0</v>
      </c>
      <c r="AA184" s="3">
        <v>-124176</v>
      </c>
      <c r="AB184" s="3">
        <v>124176</v>
      </c>
      <c r="AC184" s="3">
        <v>11229673</v>
      </c>
      <c r="AD184" s="3">
        <v>0</v>
      </c>
      <c r="AE184" s="3">
        <f t="shared" si="3"/>
        <v>10350716</v>
      </c>
    </row>
    <row r="185" spans="1:31" x14ac:dyDescent="0.3">
      <c r="A185" s="2" t="s">
        <v>363</v>
      </c>
      <c r="B185" t="s">
        <v>364</v>
      </c>
      <c r="C185">
        <v>1</v>
      </c>
      <c r="D185">
        <v>0</v>
      </c>
      <c r="E185" s="3">
        <v>18474967</v>
      </c>
      <c r="F185" s="3">
        <v>0</v>
      </c>
      <c r="G185" s="3">
        <v>729993</v>
      </c>
      <c r="H185" s="3">
        <v>0</v>
      </c>
      <c r="I185" s="3">
        <v>1221194</v>
      </c>
      <c r="J185" s="3">
        <v>2379036</v>
      </c>
      <c r="K185" s="3">
        <v>0</v>
      </c>
      <c r="L185" s="3">
        <v>0</v>
      </c>
      <c r="M185" s="3">
        <v>0</v>
      </c>
      <c r="N185" s="3">
        <v>0</v>
      </c>
      <c r="O185" s="3">
        <v>0</v>
      </c>
      <c r="P185" s="3">
        <v>3155963</v>
      </c>
      <c r="Q185" s="3">
        <v>85797</v>
      </c>
      <c r="R185" s="3">
        <v>439312</v>
      </c>
      <c r="S185" s="3">
        <v>38289</v>
      </c>
      <c r="T185" s="3">
        <v>15975</v>
      </c>
      <c r="U185" s="3">
        <v>138519</v>
      </c>
      <c r="V185" s="3">
        <v>47938</v>
      </c>
      <c r="W185" s="3">
        <v>0</v>
      </c>
      <c r="X185" s="3">
        <v>672719</v>
      </c>
      <c r="Y185" s="3">
        <v>0</v>
      </c>
      <c r="Z185" s="3">
        <v>0</v>
      </c>
      <c r="AA185" s="3">
        <v>-791528</v>
      </c>
      <c r="AB185" s="3">
        <v>791528</v>
      </c>
      <c r="AC185" s="3">
        <v>27399702</v>
      </c>
      <c r="AD185" s="3">
        <v>116085</v>
      </c>
      <c r="AE185" s="3">
        <f t="shared" si="3"/>
        <v>25020666</v>
      </c>
    </row>
    <row r="186" spans="1:31" x14ac:dyDescent="0.3">
      <c r="A186" s="2" t="s">
        <v>365</v>
      </c>
      <c r="B186" t="s">
        <v>366</v>
      </c>
      <c r="C186">
        <v>1</v>
      </c>
      <c r="D186">
        <v>0</v>
      </c>
      <c r="E186" s="3">
        <v>8383200</v>
      </c>
      <c r="F186" s="3">
        <v>0</v>
      </c>
      <c r="G186" s="3">
        <v>0</v>
      </c>
      <c r="H186" s="3">
        <v>0</v>
      </c>
      <c r="I186" s="3">
        <v>1495754</v>
      </c>
      <c r="J186" s="3">
        <v>2189177</v>
      </c>
      <c r="K186" s="3">
        <v>0</v>
      </c>
      <c r="L186" s="3">
        <v>0</v>
      </c>
      <c r="M186" s="3">
        <v>0</v>
      </c>
      <c r="N186" s="3">
        <v>0</v>
      </c>
      <c r="O186" s="3">
        <v>0</v>
      </c>
      <c r="P186" s="3">
        <v>1638511</v>
      </c>
      <c r="Q186" s="3">
        <v>58602</v>
      </c>
      <c r="R186" s="3">
        <v>285371</v>
      </c>
      <c r="S186" s="3">
        <v>12643</v>
      </c>
      <c r="T186" s="3">
        <v>5275</v>
      </c>
      <c r="U186" s="3">
        <v>50328</v>
      </c>
      <c r="V186" s="3">
        <v>15645</v>
      </c>
      <c r="W186" s="3">
        <v>0</v>
      </c>
      <c r="X186" s="3">
        <v>80976</v>
      </c>
      <c r="Y186" s="3">
        <v>0</v>
      </c>
      <c r="Z186" s="3">
        <v>0</v>
      </c>
      <c r="AA186" s="3">
        <v>-210056</v>
      </c>
      <c r="AB186" s="3">
        <v>210056</v>
      </c>
      <c r="AC186" s="3">
        <v>14215482</v>
      </c>
      <c r="AD186" s="3">
        <v>0</v>
      </c>
      <c r="AE186" s="3">
        <f t="shared" si="3"/>
        <v>12026305</v>
      </c>
    </row>
    <row r="187" spans="1:31" x14ac:dyDescent="0.3">
      <c r="A187" s="2" t="s">
        <v>367</v>
      </c>
      <c r="B187" t="s">
        <v>368</v>
      </c>
      <c r="C187">
        <v>1</v>
      </c>
      <c r="D187">
        <v>0</v>
      </c>
      <c r="E187" s="3">
        <v>4649741</v>
      </c>
      <c r="F187" s="3">
        <v>0</v>
      </c>
      <c r="G187" s="3">
        <v>0</v>
      </c>
      <c r="H187" s="3">
        <v>6167</v>
      </c>
      <c r="I187" s="3">
        <v>452694</v>
      </c>
      <c r="J187" s="3">
        <v>385412</v>
      </c>
      <c r="K187" s="3">
        <v>0</v>
      </c>
      <c r="L187" s="3">
        <v>0</v>
      </c>
      <c r="M187" s="3">
        <v>0</v>
      </c>
      <c r="N187" s="3">
        <v>0</v>
      </c>
      <c r="O187" s="3">
        <v>0</v>
      </c>
      <c r="P187" s="3">
        <v>621501</v>
      </c>
      <c r="Q187" s="3">
        <v>0</v>
      </c>
      <c r="R187" s="3">
        <v>36539</v>
      </c>
      <c r="S187" s="3">
        <v>5647</v>
      </c>
      <c r="T187" s="3">
        <v>2356</v>
      </c>
      <c r="U187" s="3">
        <v>23067</v>
      </c>
      <c r="V187" s="3">
        <v>7034</v>
      </c>
      <c r="W187" s="3">
        <v>0</v>
      </c>
      <c r="X187" s="3">
        <v>60827</v>
      </c>
      <c r="Y187" s="3">
        <v>0</v>
      </c>
      <c r="Z187" s="3">
        <v>0</v>
      </c>
      <c r="AA187" s="3">
        <v>-69953</v>
      </c>
      <c r="AB187" s="3">
        <v>69953</v>
      </c>
      <c r="AC187" s="3">
        <v>6250985</v>
      </c>
      <c r="AD187" s="3">
        <v>0</v>
      </c>
      <c r="AE187" s="3">
        <f t="shared" si="3"/>
        <v>5865573</v>
      </c>
    </row>
    <row r="188" spans="1:31" x14ac:dyDescent="0.3">
      <c r="A188" s="2" t="s">
        <v>369</v>
      </c>
      <c r="B188" t="s">
        <v>370</v>
      </c>
      <c r="C188">
        <v>1</v>
      </c>
      <c r="D188">
        <v>0</v>
      </c>
      <c r="E188" s="3">
        <v>8378051</v>
      </c>
      <c r="F188" s="3">
        <v>0</v>
      </c>
      <c r="G188" s="3">
        <v>0</v>
      </c>
      <c r="H188" s="3">
        <v>7259</v>
      </c>
      <c r="I188" s="3">
        <v>1539340</v>
      </c>
      <c r="J188" s="3">
        <v>2556631</v>
      </c>
      <c r="K188" s="3">
        <v>0</v>
      </c>
      <c r="L188" s="3">
        <v>0</v>
      </c>
      <c r="M188" s="3">
        <v>0</v>
      </c>
      <c r="N188" s="3">
        <v>0</v>
      </c>
      <c r="O188" s="3">
        <v>0</v>
      </c>
      <c r="P188" s="3">
        <v>1595383</v>
      </c>
      <c r="Q188" s="3">
        <v>447144</v>
      </c>
      <c r="R188" s="3">
        <v>378656</v>
      </c>
      <c r="S188" s="3">
        <v>18021</v>
      </c>
      <c r="T188" s="3">
        <v>7519</v>
      </c>
      <c r="U188" s="3">
        <v>73745</v>
      </c>
      <c r="V188" s="3">
        <v>23522</v>
      </c>
      <c r="W188" s="3">
        <v>0</v>
      </c>
      <c r="X188" s="3">
        <v>85000</v>
      </c>
      <c r="Y188" s="3">
        <v>0</v>
      </c>
      <c r="Z188" s="3">
        <v>0</v>
      </c>
      <c r="AA188" s="3">
        <v>-171481</v>
      </c>
      <c r="AB188" s="3">
        <v>171481</v>
      </c>
      <c r="AC188" s="3">
        <v>15110271</v>
      </c>
      <c r="AD188" s="3">
        <v>0</v>
      </c>
      <c r="AE188" s="3">
        <f t="shared" si="3"/>
        <v>12553640</v>
      </c>
    </row>
    <row r="189" spans="1:31" x14ac:dyDescent="0.3">
      <c r="A189" s="2" t="s">
        <v>371</v>
      </c>
      <c r="B189" t="s">
        <v>372</v>
      </c>
      <c r="C189">
        <v>1</v>
      </c>
      <c r="D189">
        <v>0</v>
      </c>
      <c r="E189" s="3">
        <v>9072941</v>
      </c>
      <c r="F189" s="3">
        <v>0</v>
      </c>
      <c r="G189" s="3">
        <v>0</v>
      </c>
      <c r="H189" s="3">
        <v>2898</v>
      </c>
      <c r="I189" s="3">
        <v>1187248</v>
      </c>
      <c r="J189" s="3">
        <v>2101598</v>
      </c>
      <c r="K189" s="3">
        <v>0</v>
      </c>
      <c r="L189" s="3">
        <v>0</v>
      </c>
      <c r="M189" s="3">
        <v>0</v>
      </c>
      <c r="N189" s="3">
        <v>0</v>
      </c>
      <c r="O189" s="3">
        <v>0</v>
      </c>
      <c r="P189" s="3">
        <v>1337713</v>
      </c>
      <c r="Q189" s="3">
        <v>126950</v>
      </c>
      <c r="R189" s="3">
        <v>308041</v>
      </c>
      <c r="S189" s="3">
        <v>11699</v>
      </c>
      <c r="T189" s="3">
        <v>4881</v>
      </c>
      <c r="U189" s="3">
        <v>46425</v>
      </c>
      <c r="V189" s="3">
        <v>15630</v>
      </c>
      <c r="W189" s="3">
        <v>0</v>
      </c>
      <c r="X189" s="3">
        <v>111626</v>
      </c>
      <c r="Y189" s="3">
        <v>0</v>
      </c>
      <c r="Z189" s="3">
        <v>0</v>
      </c>
      <c r="AA189" s="3">
        <v>-116984</v>
      </c>
      <c r="AB189" s="3">
        <v>116984</v>
      </c>
      <c r="AC189" s="3">
        <v>14327650</v>
      </c>
      <c r="AD189" s="3">
        <v>0</v>
      </c>
      <c r="AE189" s="3">
        <f t="shared" si="3"/>
        <v>12226052</v>
      </c>
    </row>
    <row r="190" spans="1:31" x14ac:dyDescent="0.3">
      <c r="A190" s="2" t="s">
        <v>373</v>
      </c>
      <c r="B190" t="s">
        <v>374</v>
      </c>
      <c r="C190">
        <v>1</v>
      </c>
      <c r="D190">
        <v>0</v>
      </c>
      <c r="E190" s="3">
        <v>7472090</v>
      </c>
      <c r="F190" s="3">
        <v>0</v>
      </c>
      <c r="G190" s="3">
        <v>0</v>
      </c>
      <c r="H190" s="3">
        <v>5828</v>
      </c>
      <c r="I190" s="3">
        <v>943685</v>
      </c>
      <c r="J190" s="3">
        <v>76891</v>
      </c>
      <c r="K190" s="3">
        <v>0</v>
      </c>
      <c r="L190" s="3">
        <v>0</v>
      </c>
      <c r="M190" s="3">
        <v>0</v>
      </c>
      <c r="N190" s="3">
        <v>0</v>
      </c>
      <c r="O190" s="3">
        <v>0</v>
      </c>
      <c r="P190" s="3">
        <v>1202371</v>
      </c>
      <c r="Q190" s="3">
        <v>143472</v>
      </c>
      <c r="R190" s="3">
        <v>224637</v>
      </c>
      <c r="S190" s="3">
        <v>9677</v>
      </c>
      <c r="T190" s="3">
        <v>4038</v>
      </c>
      <c r="U190" s="3">
        <v>37571</v>
      </c>
      <c r="V190" s="3">
        <v>12037</v>
      </c>
      <c r="W190" s="3">
        <v>0</v>
      </c>
      <c r="X190" s="3">
        <v>96617</v>
      </c>
      <c r="Y190" s="3">
        <v>0</v>
      </c>
      <c r="Z190" s="3">
        <v>0</v>
      </c>
      <c r="AA190" s="3">
        <v>-139907</v>
      </c>
      <c r="AB190" s="3">
        <v>139907</v>
      </c>
      <c r="AC190" s="3">
        <v>10228914</v>
      </c>
      <c r="AD190" s="3">
        <v>0</v>
      </c>
      <c r="AE190" s="3">
        <f t="shared" si="3"/>
        <v>10152023</v>
      </c>
    </row>
    <row r="191" spans="1:31" x14ac:dyDescent="0.3">
      <c r="A191" s="2" t="s">
        <v>375</v>
      </c>
      <c r="B191" t="s">
        <v>376</v>
      </c>
      <c r="C191">
        <v>1</v>
      </c>
      <c r="D191">
        <v>0</v>
      </c>
      <c r="E191" s="3">
        <v>9018288</v>
      </c>
      <c r="F191" s="3">
        <v>0</v>
      </c>
      <c r="G191" s="3">
        <v>0</v>
      </c>
      <c r="H191" s="3">
        <v>0</v>
      </c>
      <c r="I191" s="3">
        <v>1383573</v>
      </c>
      <c r="J191" s="3">
        <v>1751407</v>
      </c>
      <c r="K191" s="3">
        <v>0</v>
      </c>
      <c r="L191" s="3">
        <v>0</v>
      </c>
      <c r="M191" s="3">
        <v>0</v>
      </c>
      <c r="N191" s="3">
        <v>0</v>
      </c>
      <c r="O191" s="3">
        <v>0</v>
      </c>
      <c r="P191" s="3">
        <v>1120384</v>
      </c>
      <c r="Q191" s="3">
        <v>117747</v>
      </c>
      <c r="R191" s="3">
        <v>226899</v>
      </c>
      <c r="S191" s="3">
        <v>13722</v>
      </c>
      <c r="T191" s="3">
        <v>5725</v>
      </c>
      <c r="U191" s="3">
        <v>53940</v>
      </c>
      <c r="V191" s="3">
        <v>16226</v>
      </c>
      <c r="W191" s="3">
        <v>0</v>
      </c>
      <c r="X191" s="3">
        <v>195381</v>
      </c>
      <c r="Y191" s="3">
        <v>0</v>
      </c>
      <c r="Z191" s="3">
        <v>0</v>
      </c>
      <c r="AA191" s="3">
        <v>-197979</v>
      </c>
      <c r="AB191" s="3">
        <v>197979</v>
      </c>
      <c r="AC191" s="3">
        <v>13903292</v>
      </c>
      <c r="AD191" s="3">
        <v>0</v>
      </c>
      <c r="AE191" s="3">
        <f t="shared" si="3"/>
        <v>12151885</v>
      </c>
    </row>
    <row r="192" spans="1:31" x14ac:dyDescent="0.3">
      <c r="A192" s="2" t="s">
        <v>377</v>
      </c>
      <c r="B192" t="s">
        <v>378</v>
      </c>
      <c r="C192">
        <v>1</v>
      </c>
      <c r="D192">
        <v>0</v>
      </c>
      <c r="E192" s="3">
        <v>10646077</v>
      </c>
      <c r="F192" s="3">
        <v>0</v>
      </c>
      <c r="G192" s="3">
        <v>184142</v>
      </c>
      <c r="H192" s="3">
        <v>2001</v>
      </c>
      <c r="I192" s="3">
        <v>1884514</v>
      </c>
      <c r="J192" s="3">
        <v>945555</v>
      </c>
      <c r="K192" s="3">
        <v>136847</v>
      </c>
      <c r="L192" s="3">
        <v>0</v>
      </c>
      <c r="M192" s="3">
        <v>0</v>
      </c>
      <c r="N192" s="3">
        <v>0</v>
      </c>
      <c r="O192" s="3">
        <v>0</v>
      </c>
      <c r="P192" s="3">
        <v>908250</v>
      </c>
      <c r="Q192" s="3">
        <v>88213</v>
      </c>
      <c r="R192" s="3">
        <v>508799</v>
      </c>
      <c r="S192" s="3">
        <v>18141</v>
      </c>
      <c r="T192" s="3">
        <v>7569</v>
      </c>
      <c r="U192" s="3">
        <v>72405</v>
      </c>
      <c r="V192" s="3">
        <v>16470</v>
      </c>
      <c r="W192" s="3">
        <v>0</v>
      </c>
      <c r="X192" s="3">
        <v>61824</v>
      </c>
      <c r="Y192" s="3">
        <v>0</v>
      </c>
      <c r="Z192" s="3">
        <v>0</v>
      </c>
      <c r="AA192" s="3">
        <v>-485663</v>
      </c>
      <c r="AB192" s="3">
        <v>485663</v>
      </c>
      <c r="AC192" s="3">
        <v>15480807</v>
      </c>
      <c r="AD192" s="3">
        <v>0</v>
      </c>
      <c r="AE192" s="3">
        <f t="shared" si="3"/>
        <v>14398405</v>
      </c>
    </row>
    <row r="193" spans="1:31" x14ac:dyDescent="0.3">
      <c r="A193" s="2" t="s">
        <v>379</v>
      </c>
      <c r="B193" t="s">
        <v>380</v>
      </c>
      <c r="C193">
        <v>1</v>
      </c>
      <c r="D193">
        <v>0</v>
      </c>
      <c r="E193" s="3">
        <v>10753449</v>
      </c>
      <c r="F193" s="3">
        <v>0</v>
      </c>
      <c r="G193" s="3">
        <v>188575</v>
      </c>
      <c r="H193" s="3">
        <v>1799</v>
      </c>
      <c r="I193" s="3">
        <v>1473666</v>
      </c>
      <c r="J193" s="3">
        <v>2944735</v>
      </c>
      <c r="K193" s="3">
        <v>659545</v>
      </c>
      <c r="L193" s="3">
        <v>0</v>
      </c>
      <c r="M193" s="3">
        <v>0</v>
      </c>
      <c r="N193" s="3">
        <v>0</v>
      </c>
      <c r="O193" s="3">
        <v>0</v>
      </c>
      <c r="P193" s="3">
        <v>1064656</v>
      </c>
      <c r="Q193" s="3">
        <v>140620</v>
      </c>
      <c r="R193" s="3">
        <v>941945</v>
      </c>
      <c r="S193" s="3">
        <v>20927</v>
      </c>
      <c r="T193" s="3">
        <v>8731</v>
      </c>
      <c r="U193" s="3">
        <v>82890</v>
      </c>
      <c r="V193" s="3">
        <v>18121</v>
      </c>
      <c r="W193" s="3">
        <v>0</v>
      </c>
      <c r="X193" s="3">
        <v>115007</v>
      </c>
      <c r="Y193" s="3">
        <v>0</v>
      </c>
      <c r="Z193" s="3">
        <v>0</v>
      </c>
      <c r="AA193" s="3">
        <v>-467376</v>
      </c>
      <c r="AB193" s="3">
        <v>467376</v>
      </c>
      <c r="AC193" s="3">
        <v>18414666</v>
      </c>
      <c r="AD193" s="3">
        <v>100000</v>
      </c>
      <c r="AE193" s="3">
        <f t="shared" si="3"/>
        <v>14810386</v>
      </c>
    </row>
    <row r="194" spans="1:31" x14ac:dyDescent="0.3">
      <c r="A194" s="2" t="s">
        <v>381</v>
      </c>
      <c r="B194" t="s">
        <v>382</v>
      </c>
      <c r="C194">
        <v>1</v>
      </c>
      <c r="D194">
        <v>0</v>
      </c>
      <c r="E194" s="3">
        <v>6954110</v>
      </c>
      <c r="F194" s="3">
        <v>0</v>
      </c>
      <c r="G194" s="3">
        <v>166717</v>
      </c>
      <c r="H194" s="3">
        <v>0</v>
      </c>
      <c r="I194" s="3">
        <v>1159409</v>
      </c>
      <c r="J194" s="3">
        <v>1289472</v>
      </c>
      <c r="K194" s="3">
        <v>0</v>
      </c>
      <c r="L194" s="3">
        <v>0</v>
      </c>
      <c r="M194" s="3">
        <v>0</v>
      </c>
      <c r="N194" s="3">
        <v>0</v>
      </c>
      <c r="O194" s="3">
        <v>0</v>
      </c>
      <c r="P194" s="3">
        <v>1097573</v>
      </c>
      <c r="Q194" s="3">
        <v>39131</v>
      </c>
      <c r="R194" s="3">
        <v>442572</v>
      </c>
      <c r="S194" s="3">
        <v>19040</v>
      </c>
      <c r="T194" s="3">
        <v>7944</v>
      </c>
      <c r="U194" s="3">
        <v>76366</v>
      </c>
      <c r="V194" s="3">
        <v>17409</v>
      </c>
      <c r="W194" s="3">
        <v>0</v>
      </c>
      <c r="X194" s="3">
        <v>0</v>
      </c>
      <c r="Y194" s="3">
        <v>0</v>
      </c>
      <c r="Z194" s="3">
        <v>0</v>
      </c>
      <c r="AA194" s="3">
        <v>-259940</v>
      </c>
      <c r="AB194" s="3">
        <v>259940</v>
      </c>
      <c r="AC194" s="3">
        <v>11269743</v>
      </c>
      <c r="AD194" s="3">
        <v>0</v>
      </c>
      <c r="AE194" s="3">
        <f t="shared" si="3"/>
        <v>9980271</v>
      </c>
    </row>
    <row r="195" spans="1:31" x14ac:dyDescent="0.3">
      <c r="A195" s="2" t="s">
        <v>383</v>
      </c>
      <c r="B195" t="s">
        <v>384</v>
      </c>
      <c r="C195">
        <v>1</v>
      </c>
      <c r="D195">
        <v>0</v>
      </c>
      <c r="E195" s="3">
        <v>8292799</v>
      </c>
      <c r="F195" s="3">
        <v>0</v>
      </c>
      <c r="G195" s="3">
        <v>281504</v>
      </c>
      <c r="H195" s="3">
        <v>0</v>
      </c>
      <c r="I195" s="3">
        <v>1603717</v>
      </c>
      <c r="J195" s="3">
        <v>1136905</v>
      </c>
      <c r="K195" s="3">
        <v>0</v>
      </c>
      <c r="L195" s="3">
        <v>0</v>
      </c>
      <c r="M195" s="3">
        <v>0</v>
      </c>
      <c r="N195" s="3">
        <v>0</v>
      </c>
      <c r="O195" s="3">
        <v>0</v>
      </c>
      <c r="P195" s="3">
        <v>1140889</v>
      </c>
      <c r="Q195" s="3">
        <v>59181</v>
      </c>
      <c r="R195" s="3">
        <v>378768</v>
      </c>
      <c r="S195" s="3">
        <v>17676</v>
      </c>
      <c r="T195" s="3">
        <v>7375</v>
      </c>
      <c r="U195" s="3">
        <v>66813</v>
      </c>
      <c r="V195" s="3">
        <v>17134</v>
      </c>
      <c r="W195" s="3">
        <v>0</v>
      </c>
      <c r="X195" s="3">
        <v>110592</v>
      </c>
      <c r="Y195" s="3">
        <v>0</v>
      </c>
      <c r="Z195" s="3">
        <v>0</v>
      </c>
      <c r="AA195" s="3">
        <v>-284930</v>
      </c>
      <c r="AB195" s="3">
        <v>284930</v>
      </c>
      <c r="AC195" s="3">
        <v>13113353</v>
      </c>
      <c r="AD195" s="3">
        <v>0</v>
      </c>
      <c r="AE195" s="3">
        <f t="shared" si="3"/>
        <v>11976448</v>
      </c>
    </row>
    <row r="196" spans="1:31" x14ac:dyDescent="0.3">
      <c r="A196" s="2" t="s">
        <v>385</v>
      </c>
      <c r="B196" t="s">
        <v>386</v>
      </c>
      <c r="C196">
        <v>1</v>
      </c>
      <c r="D196">
        <v>0</v>
      </c>
      <c r="E196" s="3">
        <v>1618119</v>
      </c>
      <c r="F196" s="3">
        <v>0</v>
      </c>
      <c r="G196" s="3">
        <v>210056</v>
      </c>
      <c r="H196" s="3">
        <v>0</v>
      </c>
      <c r="I196" s="3">
        <v>203842</v>
      </c>
      <c r="J196" s="3">
        <v>277438</v>
      </c>
      <c r="K196" s="3">
        <v>0</v>
      </c>
      <c r="L196" s="3">
        <v>0</v>
      </c>
      <c r="M196" s="3">
        <v>0</v>
      </c>
      <c r="N196" s="3">
        <v>0</v>
      </c>
      <c r="O196" s="3">
        <v>0</v>
      </c>
      <c r="P196" s="3">
        <v>223732</v>
      </c>
      <c r="Q196" s="3">
        <v>4791</v>
      </c>
      <c r="R196" s="3">
        <v>34944</v>
      </c>
      <c r="S196" s="3">
        <v>5483</v>
      </c>
      <c r="T196" s="3">
        <v>2288</v>
      </c>
      <c r="U196" s="3">
        <v>22659</v>
      </c>
      <c r="V196" s="3">
        <v>0</v>
      </c>
      <c r="W196" s="3">
        <v>0</v>
      </c>
      <c r="X196" s="3">
        <v>45900</v>
      </c>
      <c r="Y196" s="3">
        <v>0</v>
      </c>
      <c r="Z196" s="3">
        <v>0</v>
      </c>
      <c r="AA196" s="3">
        <v>-157598</v>
      </c>
      <c r="AB196" s="3">
        <v>157598</v>
      </c>
      <c r="AC196" s="3">
        <v>2649252</v>
      </c>
      <c r="AD196" s="3">
        <v>0</v>
      </c>
      <c r="AE196" s="3">
        <f t="shared" si="3"/>
        <v>2371814</v>
      </c>
    </row>
    <row r="197" spans="1:31" x14ac:dyDescent="0.3">
      <c r="A197" s="2" t="s">
        <v>387</v>
      </c>
      <c r="B197" t="s">
        <v>388</v>
      </c>
      <c r="C197">
        <v>1</v>
      </c>
      <c r="D197">
        <v>0</v>
      </c>
      <c r="E197" s="3">
        <v>1073360</v>
      </c>
      <c r="F197" s="3">
        <v>0</v>
      </c>
      <c r="G197" s="3">
        <v>200976</v>
      </c>
      <c r="H197" s="3">
        <v>0</v>
      </c>
      <c r="I197" s="3">
        <v>45078</v>
      </c>
      <c r="J197" s="3">
        <v>89464</v>
      </c>
      <c r="K197" s="3">
        <v>0</v>
      </c>
      <c r="L197" s="3">
        <v>0</v>
      </c>
      <c r="M197" s="3">
        <v>0</v>
      </c>
      <c r="N197" s="3">
        <v>0</v>
      </c>
      <c r="O197" s="3">
        <v>0</v>
      </c>
      <c r="P197" s="3">
        <v>134412</v>
      </c>
      <c r="Q197" s="3">
        <v>14107</v>
      </c>
      <c r="R197" s="3">
        <v>27811</v>
      </c>
      <c r="S197" s="3">
        <v>4434</v>
      </c>
      <c r="T197" s="3">
        <v>1850</v>
      </c>
      <c r="U197" s="3">
        <v>17533</v>
      </c>
      <c r="V197" s="3">
        <v>0</v>
      </c>
      <c r="W197" s="3">
        <v>0</v>
      </c>
      <c r="X197" s="3">
        <v>0</v>
      </c>
      <c r="Y197" s="3">
        <v>0</v>
      </c>
      <c r="Z197" s="3">
        <v>0</v>
      </c>
      <c r="AA197" s="3">
        <v>-72613</v>
      </c>
      <c r="AB197" s="3">
        <v>72613</v>
      </c>
      <c r="AC197" s="3">
        <v>1609025</v>
      </c>
      <c r="AD197" s="3">
        <v>0</v>
      </c>
      <c r="AE197" s="3">
        <f t="shared" si="3"/>
        <v>1519561</v>
      </c>
    </row>
    <row r="198" spans="1:31" x14ac:dyDescent="0.3">
      <c r="A198" s="2" t="s">
        <v>389</v>
      </c>
      <c r="B198" t="s">
        <v>390</v>
      </c>
      <c r="C198">
        <v>1</v>
      </c>
      <c r="D198">
        <v>0</v>
      </c>
      <c r="E198" s="3">
        <v>472787</v>
      </c>
      <c r="F198" s="3">
        <v>0</v>
      </c>
      <c r="G198" s="3">
        <v>223843</v>
      </c>
      <c r="H198" s="3">
        <v>0</v>
      </c>
      <c r="I198" s="3">
        <v>24000</v>
      </c>
      <c r="J198" s="3">
        <v>22866</v>
      </c>
      <c r="K198" s="3">
        <v>0</v>
      </c>
      <c r="L198" s="3">
        <v>0</v>
      </c>
      <c r="M198" s="3">
        <v>0</v>
      </c>
      <c r="N198" s="3">
        <v>0</v>
      </c>
      <c r="O198" s="3">
        <v>0</v>
      </c>
      <c r="P198" s="3">
        <v>108163</v>
      </c>
      <c r="Q198" s="3">
        <v>0</v>
      </c>
      <c r="R198" s="3">
        <v>0</v>
      </c>
      <c r="S198" s="3">
        <v>1513</v>
      </c>
      <c r="T198" s="3">
        <v>631</v>
      </c>
      <c r="U198" s="3">
        <v>5942</v>
      </c>
      <c r="V198" s="3">
        <v>0</v>
      </c>
      <c r="W198" s="3">
        <v>0</v>
      </c>
      <c r="X198" s="3">
        <v>0</v>
      </c>
      <c r="Y198" s="3">
        <v>0</v>
      </c>
      <c r="Z198" s="3">
        <v>0</v>
      </c>
      <c r="AA198" s="3">
        <v>-2094</v>
      </c>
      <c r="AB198" s="3">
        <v>2094</v>
      </c>
      <c r="AC198" s="3">
        <v>859745</v>
      </c>
      <c r="AD198" s="3">
        <v>0</v>
      </c>
      <c r="AE198" s="3">
        <f t="shared" ref="AE198:AE261" si="4">AC198-J198-K198</f>
        <v>836879</v>
      </c>
    </row>
    <row r="199" spans="1:31" x14ac:dyDescent="0.3">
      <c r="A199" s="2" t="s">
        <v>391</v>
      </c>
      <c r="B199" t="s">
        <v>392</v>
      </c>
      <c r="C199">
        <v>1</v>
      </c>
      <c r="D199">
        <v>0</v>
      </c>
      <c r="E199" s="3">
        <v>325493</v>
      </c>
      <c r="F199" s="3">
        <v>0</v>
      </c>
      <c r="G199" s="3">
        <v>180008</v>
      </c>
      <c r="H199" s="3">
        <v>0</v>
      </c>
      <c r="I199" s="3">
        <v>28983</v>
      </c>
      <c r="J199" s="3">
        <v>59675</v>
      </c>
      <c r="K199" s="3">
        <v>0</v>
      </c>
      <c r="L199" s="3">
        <v>0</v>
      </c>
      <c r="M199" s="3">
        <v>0</v>
      </c>
      <c r="N199" s="3">
        <v>0</v>
      </c>
      <c r="O199" s="3">
        <v>0</v>
      </c>
      <c r="P199" s="3">
        <v>27742</v>
      </c>
      <c r="Q199" s="3">
        <v>0</v>
      </c>
      <c r="R199" s="3">
        <v>0</v>
      </c>
      <c r="S199" s="3">
        <v>989</v>
      </c>
      <c r="T199" s="3">
        <v>413</v>
      </c>
      <c r="U199" s="3">
        <v>4485</v>
      </c>
      <c r="V199" s="3">
        <v>0</v>
      </c>
      <c r="W199" s="3">
        <v>0</v>
      </c>
      <c r="X199" s="3">
        <v>18900</v>
      </c>
      <c r="Y199" s="3">
        <v>0</v>
      </c>
      <c r="Z199" s="3">
        <v>0</v>
      </c>
      <c r="AA199" s="3">
        <v>-34592</v>
      </c>
      <c r="AB199" s="3">
        <v>34592</v>
      </c>
      <c r="AC199" s="3">
        <v>646688</v>
      </c>
      <c r="AD199" s="3">
        <v>0</v>
      </c>
      <c r="AE199" s="3">
        <f t="shared" si="4"/>
        <v>587013</v>
      </c>
    </row>
    <row r="200" spans="1:31" x14ac:dyDescent="0.3">
      <c r="A200" s="2" t="s">
        <v>393</v>
      </c>
      <c r="B200" t="s">
        <v>394</v>
      </c>
      <c r="C200">
        <v>1</v>
      </c>
      <c r="D200">
        <v>0</v>
      </c>
      <c r="E200" s="3">
        <v>262645</v>
      </c>
      <c r="F200" s="3">
        <v>0</v>
      </c>
      <c r="G200" s="3">
        <v>202087</v>
      </c>
      <c r="H200" s="3">
        <v>0</v>
      </c>
      <c r="I200" s="3">
        <v>6018</v>
      </c>
      <c r="J200" s="3">
        <v>13492</v>
      </c>
      <c r="K200" s="3">
        <v>0</v>
      </c>
      <c r="L200" s="3">
        <v>0</v>
      </c>
      <c r="M200" s="3">
        <v>0</v>
      </c>
      <c r="N200" s="3">
        <v>0</v>
      </c>
      <c r="O200" s="3">
        <v>0</v>
      </c>
      <c r="P200" s="3">
        <v>65354</v>
      </c>
      <c r="Q200" s="3">
        <v>0</v>
      </c>
      <c r="R200" s="3">
        <v>0</v>
      </c>
      <c r="S200" s="3">
        <v>884</v>
      </c>
      <c r="T200" s="3">
        <v>369</v>
      </c>
      <c r="U200" s="3">
        <v>2971</v>
      </c>
      <c r="V200" s="3">
        <v>0</v>
      </c>
      <c r="W200" s="3">
        <v>0</v>
      </c>
      <c r="X200" s="3">
        <v>0</v>
      </c>
      <c r="Y200" s="3">
        <v>0</v>
      </c>
      <c r="Z200" s="3">
        <v>0</v>
      </c>
      <c r="AA200" s="3">
        <v>0</v>
      </c>
      <c r="AB200" s="3">
        <v>0</v>
      </c>
      <c r="AC200" s="3">
        <v>553820</v>
      </c>
      <c r="AD200" s="3">
        <v>0</v>
      </c>
      <c r="AE200" s="3">
        <f t="shared" si="4"/>
        <v>540328</v>
      </c>
    </row>
    <row r="201" spans="1:31" x14ac:dyDescent="0.3">
      <c r="A201" s="2" t="s">
        <v>395</v>
      </c>
      <c r="B201" t="s">
        <v>396</v>
      </c>
      <c r="C201">
        <v>1</v>
      </c>
      <c r="D201">
        <v>0</v>
      </c>
      <c r="E201" s="3">
        <v>847068</v>
      </c>
      <c r="F201" s="3">
        <v>0</v>
      </c>
      <c r="G201" s="3">
        <v>207132</v>
      </c>
      <c r="H201" s="3">
        <v>0</v>
      </c>
      <c r="I201" s="3">
        <v>42233</v>
      </c>
      <c r="J201" s="3">
        <v>71001</v>
      </c>
      <c r="K201" s="3">
        <v>0</v>
      </c>
      <c r="L201" s="3">
        <v>0</v>
      </c>
      <c r="M201" s="3">
        <v>0</v>
      </c>
      <c r="N201" s="3">
        <v>0</v>
      </c>
      <c r="O201" s="3">
        <v>0</v>
      </c>
      <c r="P201" s="3">
        <v>133785</v>
      </c>
      <c r="Q201" s="3">
        <v>0</v>
      </c>
      <c r="R201" s="3">
        <v>0</v>
      </c>
      <c r="S201" s="3">
        <v>2037</v>
      </c>
      <c r="T201" s="3">
        <v>850</v>
      </c>
      <c r="U201" s="3">
        <v>7048</v>
      </c>
      <c r="V201" s="3">
        <v>0</v>
      </c>
      <c r="W201" s="3">
        <v>0</v>
      </c>
      <c r="X201" s="3">
        <v>0</v>
      </c>
      <c r="Y201" s="3">
        <v>0</v>
      </c>
      <c r="Z201" s="3">
        <v>0</v>
      </c>
      <c r="AA201" s="3">
        <v>-45023</v>
      </c>
      <c r="AB201" s="3">
        <v>45023</v>
      </c>
      <c r="AC201" s="3">
        <v>1311154</v>
      </c>
      <c r="AD201" s="3">
        <v>0</v>
      </c>
      <c r="AE201" s="3">
        <f t="shared" si="4"/>
        <v>1240153</v>
      </c>
    </row>
    <row r="202" spans="1:31" x14ac:dyDescent="0.3">
      <c r="A202" s="2" t="s">
        <v>397</v>
      </c>
      <c r="B202" t="s">
        <v>398</v>
      </c>
      <c r="C202">
        <v>1</v>
      </c>
      <c r="D202">
        <v>0</v>
      </c>
      <c r="E202" s="3">
        <v>7537063</v>
      </c>
      <c r="F202" s="3">
        <v>0</v>
      </c>
      <c r="G202" s="3">
        <v>0</v>
      </c>
      <c r="H202" s="3">
        <v>0</v>
      </c>
      <c r="I202" s="3">
        <v>1290761</v>
      </c>
      <c r="J202" s="3">
        <v>1363687</v>
      </c>
      <c r="K202" s="3">
        <v>0</v>
      </c>
      <c r="L202" s="3">
        <v>0</v>
      </c>
      <c r="M202" s="3">
        <v>0</v>
      </c>
      <c r="N202" s="3">
        <v>0</v>
      </c>
      <c r="O202" s="3">
        <v>0</v>
      </c>
      <c r="P202" s="3">
        <v>1223542</v>
      </c>
      <c r="Q202" s="3">
        <v>86622</v>
      </c>
      <c r="R202" s="3">
        <v>93944</v>
      </c>
      <c r="S202" s="3">
        <v>10037</v>
      </c>
      <c r="T202" s="3">
        <v>4188</v>
      </c>
      <c r="U202" s="3">
        <v>39202</v>
      </c>
      <c r="V202" s="3">
        <v>12469</v>
      </c>
      <c r="W202" s="3">
        <v>0</v>
      </c>
      <c r="X202" s="3">
        <v>87204</v>
      </c>
      <c r="Y202" s="3">
        <v>0</v>
      </c>
      <c r="Z202" s="3">
        <v>0</v>
      </c>
      <c r="AA202" s="3">
        <v>-177868</v>
      </c>
      <c r="AB202" s="3">
        <v>177868</v>
      </c>
      <c r="AC202" s="3">
        <v>11748719</v>
      </c>
      <c r="AD202" s="3">
        <v>100000</v>
      </c>
      <c r="AE202" s="3">
        <f t="shared" si="4"/>
        <v>10385032</v>
      </c>
    </row>
    <row r="203" spans="1:31" x14ac:dyDescent="0.3">
      <c r="A203" s="2" t="s">
        <v>399</v>
      </c>
      <c r="B203" t="s">
        <v>400</v>
      </c>
      <c r="C203">
        <v>1</v>
      </c>
      <c r="D203">
        <v>0</v>
      </c>
      <c r="E203" s="3">
        <v>7332514</v>
      </c>
      <c r="F203" s="3">
        <v>0</v>
      </c>
      <c r="G203" s="3">
        <v>0</v>
      </c>
      <c r="H203" s="3">
        <v>0</v>
      </c>
      <c r="I203" s="3">
        <v>860120</v>
      </c>
      <c r="J203" s="3">
        <v>795086</v>
      </c>
      <c r="K203" s="3">
        <v>0</v>
      </c>
      <c r="L203" s="3">
        <v>0</v>
      </c>
      <c r="M203" s="3">
        <v>0</v>
      </c>
      <c r="N203" s="3">
        <v>0</v>
      </c>
      <c r="O203" s="3">
        <v>0</v>
      </c>
      <c r="P203" s="3">
        <v>1497536</v>
      </c>
      <c r="Q203" s="3">
        <v>189690</v>
      </c>
      <c r="R203" s="3">
        <v>44530</v>
      </c>
      <c r="S203" s="3">
        <v>13827</v>
      </c>
      <c r="T203" s="3">
        <v>5769</v>
      </c>
      <c r="U203" s="3">
        <v>53357</v>
      </c>
      <c r="V203" s="3">
        <v>16975</v>
      </c>
      <c r="W203" s="3">
        <v>0</v>
      </c>
      <c r="X203" s="3">
        <v>111626</v>
      </c>
      <c r="Y203" s="3">
        <v>0</v>
      </c>
      <c r="Z203" s="3">
        <v>0</v>
      </c>
      <c r="AA203" s="3">
        <v>-275538</v>
      </c>
      <c r="AB203" s="3">
        <v>275538</v>
      </c>
      <c r="AC203" s="3">
        <v>10921030</v>
      </c>
      <c r="AD203" s="3">
        <v>0</v>
      </c>
      <c r="AE203" s="3">
        <f t="shared" si="4"/>
        <v>10125944</v>
      </c>
    </row>
    <row r="204" spans="1:31" x14ac:dyDescent="0.3">
      <c r="A204" s="2" t="s">
        <v>401</v>
      </c>
      <c r="B204" t="s">
        <v>402</v>
      </c>
      <c r="C204">
        <v>1</v>
      </c>
      <c r="D204">
        <v>0</v>
      </c>
      <c r="E204" s="3">
        <v>8569895</v>
      </c>
      <c r="F204" s="3">
        <v>0</v>
      </c>
      <c r="G204" s="3">
        <v>0</v>
      </c>
      <c r="H204" s="3">
        <v>0</v>
      </c>
      <c r="I204" s="3">
        <v>1094431</v>
      </c>
      <c r="J204" s="3">
        <v>1837420</v>
      </c>
      <c r="K204" s="3">
        <v>0</v>
      </c>
      <c r="L204" s="3">
        <v>0</v>
      </c>
      <c r="M204" s="3">
        <v>0</v>
      </c>
      <c r="N204" s="3">
        <v>0</v>
      </c>
      <c r="O204" s="3">
        <v>0</v>
      </c>
      <c r="P204" s="3">
        <v>1956935</v>
      </c>
      <c r="Q204" s="3">
        <v>283810</v>
      </c>
      <c r="R204" s="3">
        <v>125330</v>
      </c>
      <c r="S204" s="3">
        <v>16673</v>
      </c>
      <c r="T204" s="3">
        <v>6956</v>
      </c>
      <c r="U204" s="3">
        <v>65415</v>
      </c>
      <c r="V204" s="3">
        <v>21790</v>
      </c>
      <c r="W204" s="3">
        <v>0</v>
      </c>
      <c r="X204" s="3">
        <v>59764</v>
      </c>
      <c r="Y204" s="3">
        <v>0</v>
      </c>
      <c r="Z204" s="3">
        <v>0</v>
      </c>
      <c r="AA204" s="3">
        <v>-514544</v>
      </c>
      <c r="AB204" s="3">
        <v>514544</v>
      </c>
      <c r="AC204" s="3">
        <v>14038419</v>
      </c>
      <c r="AD204" s="3">
        <v>100000</v>
      </c>
      <c r="AE204" s="3">
        <f t="shared" si="4"/>
        <v>12200999</v>
      </c>
    </row>
    <row r="205" spans="1:31" x14ac:dyDescent="0.3">
      <c r="A205" s="2" t="s">
        <v>403</v>
      </c>
      <c r="B205" t="s">
        <v>404</v>
      </c>
      <c r="C205">
        <v>1</v>
      </c>
      <c r="D205">
        <v>0</v>
      </c>
      <c r="E205" s="3">
        <v>9974134</v>
      </c>
      <c r="F205" s="3">
        <v>0</v>
      </c>
      <c r="G205" s="3">
        <v>0</v>
      </c>
      <c r="H205" s="3">
        <v>0</v>
      </c>
      <c r="I205" s="3">
        <v>1055893</v>
      </c>
      <c r="J205" s="3">
        <v>566247</v>
      </c>
      <c r="K205" s="3">
        <v>0</v>
      </c>
      <c r="L205" s="3">
        <v>0</v>
      </c>
      <c r="M205" s="3">
        <v>0</v>
      </c>
      <c r="N205" s="3">
        <v>0</v>
      </c>
      <c r="O205" s="3">
        <v>0</v>
      </c>
      <c r="P205" s="3">
        <v>1350083</v>
      </c>
      <c r="Q205" s="3">
        <v>101691</v>
      </c>
      <c r="R205" s="3">
        <v>180025</v>
      </c>
      <c r="S205" s="3">
        <v>16658</v>
      </c>
      <c r="T205" s="3">
        <v>6950</v>
      </c>
      <c r="U205" s="3">
        <v>57901</v>
      </c>
      <c r="V205" s="3">
        <v>22201</v>
      </c>
      <c r="W205" s="3">
        <v>0</v>
      </c>
      <c r="X205" s="3">
        <v>152881</v>
      </c>
      <c r="Y205" s="3">
        <v>3453</v>
      </c>
      <c r="Z205" s="3">
        <v>0</v>
      </c>
      <c r="AA205" s="3">
        <v>-430503</v>
      </c>
      <c r="AB205" s="3">
        <v>430503</v>
      </c>
      <c r="AC205" s="3">
        <v>13488117</v>
      </c>
      <c r="AD205" s="3">
        <v>100000</v>
      </c>
      <c r="AE205" s="3">
        <f t="shared" si="4"/>
        <v>12921870</v>
      </c>
    </row>
    <row r="206" spans="1:31" x14ac:dyDescent="0.3">
      <c r="A206" s="2" t="s">
        <v>405</v>
      </c>
      <c r="B206" t="s">
        <v>406</v>
      </c>
      <c r="C206">
        <v>1</v>
      </c>
      <c r="D206">
        <v>0</v>
      </c>
      <c r="E206" s="3">
        <v>9870234</v>
      </c>
      <c r="F206" s="3">
        <v>0</v>
      </c>
      <c r="G206" s="3">
        <v>0</v>
      </c>
      <c r="H206" s="3">
        <v>1543</v>
      </c>
      <c r="I206" s="3">
        <v>1077380</v>
      </c>
      <c r="J206" s="3">
        <v>1169487</v>
      </c>
      <c r="K206" s="3">
        <v>60215</v>
      </c>
      <c r="L206" s="3">
        <v>0</v>
      </c>
      <c r="M206" s="3">
        <v>0</v>
      </c>
      <c r="N206" s="3">
        <v>0</v>
      </c>
      <c r="O206" s="3">
        <v>0</v>
      </c>
      <c r="P206" s="3">
        <v>1061499</v>
      </c>
      <c r="Q206" s="3">
        <v>28807</v>
      </c>
      <c r="R206" s="3">
        <v>82058</v>
      </c>
      <c r="S206" s="3">
        <v>12448</v>
      </c>
      <c r="T206" s="3">
        <v>5194</v>
      </c>
      <c r="U206" s="3">
        <v>44037</v>
      </c>
      <c r="V206" s="3">
        <v>14962</v>
      </c>
      <c r="W206" s="3">
        <v>0</v>
      </c>
      <c r="X206" s="3">
        <v>0</v>
      </c>
      <c r="Y206" s="3">
        <v>0</v>
      </c>
      <c r="Z206" s="3">
        <v>0</v>
      </c>
      <c r="AA206" s="3">
        <v>-312686</v>
      </c>
      <c r="AB206" s="3">
        <v>312686</v>
      </c>
      <c r="AC206" s="3">
        <v>13427864</v>
      </c>
      <c r="AD206" s="3">
        <v>100000</v>
      </c>
      <c r="AE206" s="3">
        <f t="shared" si="4"/>
        <v>12198162</v>
      </c>
    </row>
    <row r="207" spans="1:31" x14ac:dyDescent="0.3">
      <c r="A207" s="2" t="s">
        <v>407</v>
      </c>
      <c r="B207" t="s">
        <v>408</v>
      </c>
      <c r="C207">
        <v>1</v>
      </c>
      <c r="D207">
        <v>0</v>
      </c>
      <c r="E207" s="3">
        <v>4910773</v>
      </c>
      <c r="F207" s="3">
        <v>0</v>
      </c>
      <c r="G207" s="3">
        <v>0</v>
      </c>
      <c r="H207" s="3">
        <v>0</v>
      </c>
      <c r="I207" s="3">
        <v>803654</v>
      </c>
      <c r="J207" s="3">
        <v>217871</v>
      </c>
      <c r="K207" s="3">
        <v>0</v>
      </c>
      <c r="L207" s="3">
        <v>0</v>
      </c>
      <c r="M207" s="3">
        <v>0</v>
      </c>
      <c r="N207" s="3">
        <v>0</v>
      </c>
      <c r="O207" s="3">
        <v>0</v>
      </c>
      <c r="P207" s="3">
        <v>727415</v>
      </c>
      <c r="Q207" s="3">
        <v>73687</v>
      </c>
      <c r="R207" s="3">
        <v>39013</v>
      </c>
      <c r="S207" s="3">
        <v>7730</v>
      </c>
      <c r="T207" s="3">
        <v>3225</v>
      </c>
      <c r="U207" s="3">
        <v>30057</v>
      </c>
      <c r="V207" s="3">
        <v>6031</v>
      </c>
      <c r="W207" s="3">
        <v>0</v>
      </c>
      <c r="X207" s="3">
        <v>149078</v>
      </c>
      <c r="Y207" s="3">
        <v>0</v>
      </c>
      <c r="Z207" s="3">
        <v>0</v>
      </c>
      <c r="AA207" s="3">
        <v>-196493</v>
      </c>
      <c r="AB207" s="3">
        <v>196493</v>
      </c>
      <c r="AC207" s="3">
        <v>6968534</v>
      </c>
      <c r="AD207" s="3">
        <v>100000</v>
      </c>
      <c r="AE207" s="3">
        <f t="shared" si="4"/>
        <v>6750663</v>
      </c>
    </row>
    <row r="208" spans="1:31" x14ac:dyDescent="0.3">
      <c r="A208" s="2" t="s">
        <v>409</v>
      </c>
      <c r="B208" t="s">
        <v>410</v>
      </c>
      <c r="C208">
        <v>1</v>
      </c>
      <c r="D208">
        <v>0</v>
      </c>
      <c r="E208" s="3">
        <v>2470140</v>
      </c>
      <c r="F208" s="3">
        <v>0</v>
      </c>
      <c r="G208" s="3">
        <v>0</v>
      </c>
      <c r="H208" s="3">
        <v>0</v>
      </c>
      <c r="I208" s="3">
        <v>418538</v>
      </c>
      <c r="J208" s="3">
        <v>346722</v>
      </c>
      <c r="K208" s="3">
        <v>0</v>
      </c>
      <c r="L208" s="3">
        <v>0</v>
      </c>
      <c r="M208" s="3">
        <v>0</v>
      </c>
      <c r="N208" s="3">
        <v>0</v>
      </c>
      <c r="O208" s="3">
        <v>0</v>
      </c>
      <c r="P208" s="3">
        <v>548517</v>
      </c>
      <c r="Q208" s="3">
        <v>6899</v>
      </c>
      <c r="R208" s="3">
        <v>0</v>
      </c>
      <c r="S208" s="3">
        <v>2741</v>
      </c>
      <c r="T208" s="3">
        <v>1144</v>
      </c>
      <c r="U208" s="3">
        <v>9029</v>
      </c>
      <c r="V208" s="3">
        <v>2909</v>
      </c>
      <c r="W208" s="3">
        <v>0</v>
      </c>
      <c r="X208" s="3">
        <v>0</v>
      </c>
      <c r="Y208" s="3">
        <v>0</v>
      </c>
      <c r="Z208" s="3">
        <v>0</v>
      </c>
      <c r="AA208" s="3">
        <v>-80962</v>
      </c>
      <c r="AB208" s="3">
        <v>80962</v>
      </c>
      <c r="AC208" s="3">
        <v>3806639</v>
      </c>
      <c r="AD208" s="3">
        <v>100000</v>
      </c>
      <c r="AE208" s="3">
        <f t="shared" si="4"/>
        <v>3459917</v>
      </c>
    </row>
    <row r="209" spans="1:31" x14ac:dyDescent="0.3">
      <c r="A209" s="2" t="s">
        <v>411</v>
      </c>
      <c r="B209" t="s">
        <v>412</v>
      </c>
      <c r="C209">
        <v>1</v>
      </c>
      <c r="D209">
        <v>0</v>
      </c>
      <c r="E209" s="3">
        <v>606319</v>
      </c>
      <c r="F209" s="3">
        <v>0</v>
      </c>
      <c r="G209" s="3">
        <v>271313</v>
      </c>
      <c r="H209" s="3">
        <v>95</v>
      </c>
      <c r="I209" s="3">
        <v>32675</v>
      </c>
      <c r="J209" s="3">
        <v>20271</v>
      </c>
      <c r="K209" s="3">
        <v>0</v>
      </c>
      <c r="L209" s="3">
        <v>0</v>
      </c>
      <c r="M209" s="3">
        <v>0</v>
      </c>
      <c r="N209" s="3">
        <v>0</v>
      </c>
      <c r="O209" s="3">
        <v>0</v>
      </c>
      <c r="P209" s="3">
        <v>140320</v>
      </c>
      <c r="Q209" s="3">
        <v>0</v>
      </c>
      <c r="R209" s="3">
        <v>0</v>
      </c>
      <c r="S209" s="3">
        <v>3910</v>
      </c>
      <c r="T209" s="3">
        <v>1631</v>
      </c>
      <c r="U209" s="3">
        <v>12990</v>
      </c>
      <c r="V209" s="3">
        <v>0</v>
      </c>
      <c r="W209" s="3">
        <v>0</v>
      </c>
      <c r="X209" s="3">
        <v>0</v>
      </c>
      <c r="Y209" s="3">
        <v>2008</v>
      </c>
      <c r="Z209" s="3">
        <v>0</v>
      </c>
      <c r="AA209" s="3">
        <v>-28209</v>
      </c>
      <c r="AB209" s="3">
        <v>28209</v>
      </c>
      <c r="AC209" s="3">
        <v>1091532</v>
      </c>
      <c r="AD209" s="3">
        <v>0</v>
      </c>
      <c r="AE209" s="3">
        <f t="shared" si="4"/>
        <v>1071261</v>
      </c>
    </row>
    <row r="210" spans="1:31" x14ac:dyDescent="0.3">
      <c r="A210" s="2" t="s">
        <v>413</v>
      </c>
      <c r="B210" t="s">
        <v>414</v>
      </c>
      <c r="C210">
        <v>1</v>
      </c>
      <c r="D210">
        <v>0</v>
      </c>
      <c r="E210" s="3">
        <v>13000880</v>
      </c>
      <c r="F210" s="3">
        <v>0</v>
      </c>
      <c r="G210" s="3">
        <v>0</v>
      </c>
      <c r="H210" s="3">
        <v>0</v>
      </c>
      <c r="I210" s="3">
        <v>1498649</v>
      </c>
      <c r="J210" s="3">
        <v>3034534</v>
      </c>
      <c r="K210" s="3">
        <v>52981</v>
      </c>
      <c r="L210" s="3">
        <v>0</v>
      </c>
      <c r="M210" s="3">
        <v>0</v>
      </c>
      <c r="N210" s="3">
        <v>0</v>
      </c>
      <c r="O210" s="3">
        <v>0</v>
      </c>
      <c r="P210" s="3">
        <v>1822705</v>
      </c>
      <c r="Q210" s="3">
        <v>35139</v>
      </c>
      <c r="R210" s="3">
        <v>117705</v>
      </c>
      <c r="S210" s="3">
        <v>16343</v>
      </c>
      <c r="T210" s="3">
        <v>6819</v>
      </c>
      <c r="U210" s="3">
        <v>62619</v>
      </c>
      <c r="V210" s="3">
        <v>21412</v>
      </c>
      <c r="W210" s="3">
        <v>0</v>
      </c>
      <c r="X210" s="3">
        <v>189864</v>
      </c>
      <c r="Y210" s="3">
        <v>0</v>
      </c>
      <c r="Z210" s="3">
        <v>0</v>
      </c>
      <c r="AA210" s="3">
        <v>-352060</v>
      </c>
      <c r="AB210" s="3">
        <v>352060</v>
      </c>
      <c r="AC210" s="3">
        <v>19859650</v>
      </c>
      <c r="AD210" s="3">
        <v>101498</v>
      </c>
      <c r="AE210" s="3">
        <f t="shared" si="4"/>
        <v>16772135</v>
      </c>
    </row>
    <row r="211" spans="1:31" x14ac:dyDescent="0.3">
      <c r="A211" s="2" t="s">
        <v>415</v>
      </c>
      <c r="B211" t="s">
        <v>416</v>
      </c>
      <c r="C211">
        <v>1</v>
      </c>
      <c r="D211">
        <v>1</v>
      </c>
      <c r="E211" s="3">
        <v>22192483</v>
      </c>
      <c r="F211" s="3">
        <v>0</v>
      </c>
      <c r="G211" s="3">
        <v>0</v>
      </c>
      <c r="H211" s="3">
        <v>0</v>
      </c>
      <c r="I211" s="3">
        <v>1797277</v>
      </c>
      <c r="J211" s="3">
        <v>8299725</v>
      </c>
      <c r="K211" s="3">
        <v>0</v>
      </c>
      <c r="L211" s="3">
        <v>3112735</v>
      </c>
      <c r="M211" s="3">
        <v>0</v>
      </c>
      <c r="N211" s="3">
        <v>0</v>
      </c>
      <c r="O211" s="3">
        <v>0</v>
      </c>
      <c r="P211" s="3">
        <v>4113534</v>
      </c>
      <c r="Q211" s="3">
        <v>595707</v>
      </c>
      <c r="R211" s="3">
        <v>312290</v>
      </c>
      <c r="S211" s="3">
        <v>32297</v>
      </c>
      <c r="T211" s="3">
        <v>13475</v>
      </c>
      <c r="U211" s="3">
        <v>126461</v>
      </c>
      <c r="V211" s="3">
        <v>45444</v>
      </c>
      <c r="W211" s="3">
        <v>0</v>
      </c>
      <c r="X211" s="3">
        <v>1372241</v>
      </c>
      <c r="Y211" s="3">
        <v>0</v>
      </c>
      <c r="Z211" s="3">
        <v>0</v>
      </c>
      <c r="AA211" s="3">
        <v>-818057</v>
      </c>
      <c r="AB211" s="3">
        <v>818057</v>
      </c>
      <c r="AC211" s="3">
        <v>42013669</v>
      </c>
      <c r="AD211" s="3">
        <v>154059</v>
      </c>
      <c r="AE211" s="3">
        <f t="shared" si="4"/>
        <v>33713944</v>
      </c>
    </row>
    <row r="212" spans="1:31" x14ac:dyDescent="0.3">
      <c r="A212" s="2" t="s">
        <v>417</v>
      </c>
      <c r="B212" t="s">
        <v>418</v>
      </c>
      <c r="C212">
        <v>1</v>
      </c>
      <c r="D212">
        <v>0</v>
      </c>
      <c r="E212" s="3">
        <v>16974438</v>
      </c>
      <c r="F212" s="3">
        <v>0</v>
      </c>
      <c r="G212" s="3">
        <v>0</v>
      </c>
      <c r="H212" s="3">
        <v>0</v>
      </c>
      <c r="I212" s="3">
        <v>2387100</v>
      </c>
      <c r="J212" s="3">
        <v>3558242</v>
      </c>
      <c r="K212" s="3">
        <v>230510</v>
      </c>
      <c r="L212" s="3">
        <v>0</v>
      </c>
      <c r="M212" s="3">
        <v>0</v>
      </c>
      <c r="N212" s="3">
        <v>0</v>
      </c>
      <c r="O212" s="3">
        <v>0</v>
      </c>
      <c r="P212" s="3">
        <v>2268822</v>
      </c>
      <c r="Q212" s="3">
        <v>539055</v>
      </c>
      <c r="R212" s="3">
        <v>46116</v>
      </c>
      <c r="S212" s="3">
        <v>27264</v>
      </c>
      <c r="T212" s="3">
        <v>11375</v>
      </c>
      <c r="U212" s="3">
        <v>107064</v>
      </c>
      <c r="V212" s="3">
        <v>34530</v>
      </c>
      <c r="W212" s="3">
        <v>0</v>
      </c>
      <c r="X212" s="3">
        <v>285307</v>
      </c>
      <c r="Y212" s="3">
        <v>0</v>
      </c>
      <c r="Z212" s="3">
        <v>0</v>
      </c>
      <c r="AA212" s="3">
        <v>-442537</v>
      </c>
      <c r="AB212" s="3">
        <v>442537</v>
      </c>
      <c r="AC212" s="3">
        <v>26469823</v>
      </c>
      <c r="AD212" s="3">
        <v>0</v>
      </c>
      <c r="AE212" s="3">
        <f t="shared" si="4"/>
        <v>22681071</v>
      </c>
    </row>
    <row r="213" spans="1:31" x14ac:dyDescent="0.3">
      <c r="A213" s="2" t="s">
        <v>419</v>
      </c>
      <c r="B213" t="s">
        <v>420</v>
      </c>
      <c r="C213">
        <v>1</v>
      </c>
      <c r="D213">
        <v>0</v>
      </c>
      <c r="E213" s="3">
        <v>3556001</v>
      </c>
      <c r="F213" s="3">
        <v>0</v>
      </c>
      <c r="G213" s="3">
        <v>0</v>
      </c>
      <c r="H213" s="3">
        <v>0</v>
      </c>
      <c r="I213" s="3">
        <v>575298</v>
      </c>
      <c r="J213" s="3">
        <v>480410</v>
      </c>
      <c r="K213" s="3">
        <v>38146</v>
      </c>
      <c r="L213" s="3">
        <v>0</v>
      </c>
      <c r="M213" s="3">
        <v>0</v>
      </c>
      <c r="N213" s="3">
        <v>0</v>
      </c>
      <c r="O213" s="3">
        <v>0</v>
      </c>
      <c r="P213" s="3">
        <v>380620</v>
      </c>
      <c r="Q213" s="3">
        <v>54911</v>
      </c>
      <c r="R213" s="3">
        <v>0</v>
      </c>
      <c r="S213" s="3">
        <v>7160</v>
      </c>
      <c r="T213" s="3">
        <v>2988</v>
      </c>
      <c r="U213" s="3">
        <v>27028</v>
      </c>
      <c r="V213" s="3">
        <v>3320</v>
      </c>
      <c r="W213" s="3">
        <v>0</v>
      </c>
      <c r="X213" s="3">
        <v>48735</v>
      </c>
      <c r="Y213" s="3">
        <v>1320</v>
      </c>
      <c r="Z213" s="3">
        <v>0</v>
      </c>
      <c r="AA213" s="3">
        <v>-154821</v>
      </c>
      <c r="AB213" s="3">
        <v>154821</v>
      </c>
      <c r="AC213" s="3">
        <v>5175937</v>
      </c>
      <c r="AD213" s="3">
        <v>0</v>
      </c>
      <c r="AE213" s="3">
        <f t="shared" si="4"/>
        <v>4657381</v>
      </c>
    </row>
    <row r="214" spans="1:31" x14ac:dyDescent="0.3">
      <c r="A214" s="2" t="s">
        <v>421</v>
      </c>
      <c r="B214" t="s">
        <v>422</v>
      </c>
      <c r="C214">
        <v>1</v>
      </c>
      <c r="D214">
        <v>0</v>
      </c>
      <c r="E214" s="3">
        <v>39931009</v>
      </c>
      <c r="F214" s="3">
        <v>0</v>
      </c>
      <c r="G214" s="3">
        <v>0</v>
      </c>
      <c r="H214" s="3">
        <v>15012</v>
      </c>
      <c r="I214" s="3">
        <v>5415191</v>
      </c>
      <c r="J214" s="3">
        <v>6611543</v>
      </c>
      <c r="K214" s="3">
        <v>0</v>
      </c>
      <c r="L214" s="3">
        <v>0</v>
      </c>
      <c r="M214" s="3">
        <v>0</v>
      </c>
      <c r="N214" s="3">
        <v>0</v>
      </c>
      <c r="O214" s="3">
        <v>0</v>
      </c>
      <c r="P214" s="3">
        <v>5853244</v>
      </c>
      <c r="Q214" s="3">
        <v>0</v>
      </c>
      <c r="R214" s="3">
        <v>0</v>
      </c>
      <c r="S214" s="3">
        <v>54467</v>
      </c>
      <c r="T214" s="3">
        <v>22725</v>
      </c>
      <c r="U214" s="3">
        <v>213894</v>
      </c>
      <c r="V214" s="3">
        <v>76112</v>
      </c>
      <c r="W214" s="3">
        <v>0</v>
      </c>
      <c r="X214" s="3">
        <v>915415</v>
      </c>
      <c r="Y214" s="3">
        <v>0</v>
      </c>
      <c r="Z214" s="3">
        <v>0</v>
      </c>
      <c r="AA214" s="3">
        <v>-1148686</v>
      </c>
      <c r="AB214" s="3">
        <v>1148686</v>
      </c>
      <c r="AC214" s="3">
        <v>59108612</v>
      </c>
      <c r="AD214" s="3">
        <v>404452</v>
      </c>
      <c r="AE214" s="3">
        <f t="shared" si="4"/>
        <v>52497069</v>
      </c>
    </row>
    <row r="215" spans="1:31" x14ac:dyDescent="0.3">
      <c r="A215" s="2" t="s">
        <v>423</v>
      </c>
      <c r="B215" t="s">
        <v>424</v>
      </c>
      <c r="C215">
        <v>1</v>
      </c>
      <c r="D215">
        <v>0</v>
      </c>
      <c r="E215" s="3">
        <v>10433122</v>
      </c>
      <c r="F215" s="3">
        <v>0</v>
      </c>
      <c r="G215" s="3">
        <v>0</v>
      </c>
      <c r="H215" s="3">
        <v>0</v>
      </c>
      <c r="I215" s="3">
        <v>1213996</v>
      </c>
      <c r="J215" s="3">
        <v>1503331</v>
      </c>
      <c r="K215" s="3">
        <v>0</v>
      </c>
      <c r="L215" s="3">
        <v>0</v>
      </c>
      <c r="M215" s="3">
        <v>0</v>
      </c>
      <c r="N215" s="3">
        <v>0</v>
      </c>
      <c r="O215" s="3">
        <v>0</v>
      </c>
      <c r="P215" s="3">
        <v>1367451</v>
      </c>
      <c r="Q215" s="3">
        <v>446047</v>
      </c>
      <c r="R215" s="3">
        <v>0</v>
      </c>
      <c r="S215" s="3">
        <v>21092</v>
      </c>
      <c r="T215" s="3">
        <v>8800</v>
      </c>
      <c r="U215" s="3">
        <v>84171</v>
      </c>
      <c r="V215" s="3">
        <v>23238</v>
      </c>
      <c r="W215" s="3">
        <v>0</v>
      </c>
      <c r="X215" s="3">
        <v>224186</v>
      </c>
      <c r="Y215" s="3">
        <v>0</v>
      </c>
      <c r="Z215" s="3">
        <v>0</v>
      </c>
      <c r="AA215" s="3">
        <v>-321847</v>
      </c>
      <c r="AB215" s="3">
        <v>321847</v>
      </c>
      <c r="AC215" s="3">
        <v>15325434</v>
      </c>
      <c r="AD215" s="3">
        <v>0</v>
      </c>
      <c r="AE215" s="3">
        <f t="shared" si="4"/>
        <v>13822103</v>
      </c>
    </row>
    <row r="216" spans="1:31" x14ac:dyDescent="0.3">
      <c r="A216" s="2" t="s">
        <v>425</v>
      </c>
      <c r="B216" t="s">
        <v>426</v>
      </c>
      <c r="C216">
        <v>1</v>
      </c>
      <c r="D216">
        <v>0</v>
      </c>
      <c r="E216" s="3">
        <v>6567163</v>
      </c>
      <c r="F216" s="3">
        <v>0</v>
      </c>
      <c r="G216" s="3">
        <v>0</v>
      </c>
      <c r="H216" s="3">
        <v>0</v>
      </c>
      <c r="I216" s="3">
        <v>720336</v>
      </c>
      <c r="J216" s="3">
        <v>1423740</v>
      </c>
      <c r="K216" s="3">
        <v>169260</v>
      </c>
      <c r="L216" s="3">
        <v>0</v>
      </c>
      <c r="M216" s="3">
        <v>0</v>
      </c>
      <c r="N216" s="3">
        <v>0</v>
      </c>
      <c r="O216" s="3">
        <v>0</v>
      </c>
      <c r="P216" s="3">
        <v>542571</v>
      </c>
      <c r="Q216" s="3">
        <v>123679</v>
      </c>
      <c r="R216" s="3">
        <v>0</v>
      </c>
      <c r="S216" s="3">
        <v>13108</v>
      </c>
      <c r="T216" s="3">
        <v>5469</v>
      </c>
      <c r="U216" s="3">
        <v>50270</v>
      </c>
      <c r="V216" s="3">
        <v>6098</v>
      </c>
      <c r="W216" s="3">
        <v>0</v>
      </c>
      <c r="X216" s="3">
        <v>0</v>
      </c>
      <c r="Y216" s="3">
        <v>0</v>
      </c>
      <c r="Z216" s="3">
        <v>0</v>
      </c>
      <c r="AA216" s="3">
        <v>-212692</v>
      </c>
      <c r="AB216" s="3">
        <v>212692</v>
      </c>
      <c r="AC216" s="3">
        <v>9621694</v>
      </c>
      <c r="AD216" s="3">
        <v>0</v>
      </c>
      <c r="AE216" s="3">
        <f t="shared" si="4"/>
        <v>8028694</v>
      </c>
    </row>
    <row r="217" spans="1:31" x14ac:dyDescent="0.3">
      <c r="A217" s="2" t="s">
        <v>427</v>
      </c>
      <c r="B217" t="s">
        <v>428</v>
      </c>
      <c r="C217">
        <v>1</v>
      </c>
      <c r="D217">
        <v>0</v>
      </c>
      <c r="E217" s="3">
        <v>3286860</v>
      </c>
      <c r="F217" s="3">
        <v>0</v>
      </c>
      <c r="G217" s="3">
        <v>0</v>
      </c>
      <c r="H217" s="3">
        <v>2770</v>
      </c>
      <c r="I217" s="3">
        <v>449429</v>
      </c>
      <c r="J217" s="3">
        <v>861035</v>
      </c>
      <c r="K217" s="3">
        <v>146436</v>
      </c>
      <c r="L217" s="3">
        <v>0</v>
      </c>
      <c r="M217" s="3">
        <v>0</v>
      </c>
      <c r="N217" s="3">
        <v>0</v>
      </c>
      <c r="O217" s="3">
        <v>0</v>
      </c>
      <c r="P217" s="3">
        <v>347838</v>
      </c>
      <c r="Q217" s="3">
        <v>33833</v>
      </c>
      <c r="R217" s="3">
        <v>158121</v>
      </c>
      <c r="S217" s="3">
        <v>7086</v>
      </c>
      <c r="T217" s="3">
        <v>2956</v>
      </c>
      <c r="U217" s="3">
        <v>27552</v>
      </c>
      <c r="V217" s="3">
        <v>4281</v>
      </c>
      <c r="W217" s="3">
        <v>0</v>
      </c>
      <c r="X217" s="3">
        <v>107310</v>
      </c>
      <c r="Y217" s="3">
        <v>3277</v>
      </c>
      <c r="Z217" s="3">
        <v>0</v>
      </c>
      <c r="AA217" s="3">
        <v>-219558</v>
      </c>
      <c r="AB217" s="3">
        <v>219558</v>
      </c>
      <c r="AC217" s="3">
        <v>5438784</v>
      </c>
      <c r="AD217" s="3">
        <v>100000</v>
      </c>
      <c r="AE217" s="3">
        <f t="shared" si="4"/>
        <v>4431313</v>
      </c>
    </row>
    <row r="218" spans="1:31" x14ac:dyDescent="0.3">
      <c r="A218" s="2" t="s">
        <v>429</v>
      </c>
      <c r="B218" t="s">
        <v>430</v>
      </c>
      <c r="C218">
        <v>1</v>
      </c>
      <c r="D218">
        <v>0</v>
      </c>
      <c r="E218" s="3">
        <v>2884816</v>
      </c>
      <c r="F218" s="3">
        <v>0</v>
      </c>
      <c r="G218" s="3">
        <v>0</v>
      </c>
      <c r="H218" s="3">
        <v>0</v>
      </c>
      <c r="I218" s="3">
        <v>336511</v>
      </c>
      <c r="J218" s="3">
        <v>511627</v>
      </c>
      <c r="K218" s="3">
        <v>0</v>
      </c>
      <c r="L218" s="3">
        <v>0</v>
      </c>
      <c r="M218" s="3">
        <v>0</v>
      </c>
      <c r="N218" s="3">
        <v>0</v>
      </c>
      <c r="O218" s="3">
        <v>0</v>
      </c>
      <c r="P218" s="3">
        <v>406934</v>
      </c>
      <c r="Q218" s="3">
        <v>67828</v>
      </c>
      <c r="R218" s="3">
        <v>0</v>
      </c>
      <c r="S218" s="3">
        <v>6381</v>
      </c>
      <c r="T218" s="3">
        <v>2663</v>
      </c>
      <c r="U218" s="3">
        <v>22368</v>
      </c>
      <c r="V218" s="3">
        <v>5155</v>
      </c>
      <c r="W218" s="3">
        <v>0</v>
      </c>
      <c r="X218" s="3">
        <v>113616</v>
      </c>
      <c r="Y218" s="3">
        <v>0</v>
      </c>
      <c r="Z218" s="3">
        <v>0</v>
      </c>
      <c r="AA218" s="3">
        <v>-191448</v>
      </c>
      <c r="AB218" s="3">
        <v>191448</v>
      </c>
      <c r="AC218" s="3">
        <v>4357899</v>
      </c>
      <c r="AD218" s="3">
        <v>0</v>
      </c>
      <c r="AE218" s="3">
        <f t="shared" si="4"/>
        <v>3846272</v>
      </c>
    </row>
    <row r="219" spans="1:31" x14ac:dyDescent="0.3">
      <c r="A219" s="2" t="s">
        <v>431</v>
      </c>
      <c r="B219" t="s">
        <v>432</v>
      </c>
      <c r="C219">
        <v>1</v>
      </c>
      <c r="D219">
        <v>0</v>
      </c>
      <c r="E219" s="3">
        <v>2585821</v>
      </c>
      <c r="F219" s="3">
        <v>0</v>
      </c>
      <c r="G219" s="3">
        <v>62551</v>
      </c>
      <c r="H219" s="3">
        <v>0</v>
      </c>
      <c r="I219" s="3">
        <v>299786</v>
      </c>
      <c r="J219" s="3">
        <v>458150</v>
      </c>
      <c r="K219" s="3">
        <v>0</v>
      </c>
      <c r="L219" s="3">
        <v>0</v>
      </c>
      <c r="M219" s="3">
        <v>0</v>
      </c>
      <c r="N219" s="3">
        <v>0</v>
      </c>
      <c r="O219" s="3">
        <v>0</v>
      </c>
      <c r="P219" s="3">
        <v>255247</v>
      </c>
      <c r="Q219" s="3">
        <v>3879</v>
      </c>
      <c r="R219" s="3">
        <v>0</v>
      </c>
      <c r="S219" s="3">
        <v>5018</v>
      </c>
      <c r="T219" s="3">
        <v>2094</v>
      </c>
      <c r="U219" s="3">
        <v>19922</v>
      </c>
      <c r="V219" s="3">
        <v>2627</v>
      </c>
      <c r="W219" s="3">
        <v>0</v>
      </c>
      <c r="X219" s="3">
        <v>35649</v>
      </c>
      <c r="Y219" s="3">
        <v>19298</v>
      </c>
      <c r="Z219" s="3">
        <v>0</v>
      </c>
      <c r="AA219" s="3">
        <v>-116578</v>
      </c>
      <c r="AB219" s="3">
        <v>116578</v>
      </c>
      <c r="AC219" s="3">
        <v>3750042</v>
      </c>
      <c r="AD219" s="3">
        <v>100000</v>
      </c>
      <c r="AE219" s="3">
        <f t="shared" si="4"/>
        <v>3291892</v>
      </c>
    </row>
    <row r="220" spans="1:31" x14ac:dyDescent="0.3">
      <c r="A220" s="2" t="s">
        <v>433</v>
      </c>
      <c r="B220" t="s">
        <v>434</v>
      </c>
      <c r="C220">
        <v>1</v>
      </c>
      <c r="D220">
        <v>0</v>
      </c>
      <c r="E220" s="3">
        <v>4525816</v>
      </c>
      <c r="F220" s="3">
        <v>0</v>
      </c>
      <c r="G220" s="3">
        <v>0</v>
      </c>
      <c r="H220" s="3">
        <v>2610</v>
      </c>
      <c r="I220" s="3">
        <v>390676</v>
      </c>
      <c r="J220" s="3">
        <v>1005119</v>
      </c>
      <c r="K220" s="3">
        <v>0</v>
      </c>
      <c r="L220" s="3">
        <v>0</v>
      </c>
      <c r="M220" s="3">
        <v>0</v>
      </c>
      <c r="N220" s="3">
        <v>0</v>
      </c>
      <c r="O220" s="3">
        <v>0</v>
      </c>
      <c r="P220" s="3">
        <v>506233</v>
      </c>
      <c r="Q220" s="3">
        <v>33371</v>
      </c>
      <c r="R220" s="3">
        <v>0</v>
      </c>
      <c r="S220" s="3">
        <v>7490</v>
      </c>
      <c r="T220" s="3">
        <v>3125</v>
      </c>
      <c r="U220" s="3">
        <v>28601</v>
      </c>
      <c r="V220" s="3">
        <v>5965</v>
      </c>
      <c r="W220" s="3">
        <v>0</v>
      </c>
      <c r="X220" s="3">
        <v>77943</v>
      </c>
      <c r="Y220" s="3">
        <v>0</v>
      </c>
      <c r="Z220" s="3">
        <v>0</v>
      </c>
      <c r="AA220" s="3">
        <v>-140477</v>
      </c>
      <c r="AB220" s="3">
        <v>140477</v>
      </c>
      <c r="AC220" s="3">
        <v>6586949</v>
      </c>
      <c r="AD220" s="3">
        <v>100000</v>
      </c>
      <c r="AE220" s="3">
        <f t="shared" si="4"/>
        <v>5581830</v>
      </c>
    </row>
    <row r="221" spans="1:31" x14ac:dyDescent="0.3">
      <c r="A221" s="2" t="s">
        <v>435</v>
      </c>
      <c r="B221" t="s">
        <v>436</v>
      </c>
      <c r="C221">
        <v>1</v>
      </c>
      <c r="D221">
        <v>0</v>
      </c>
      <c r="E221" s="3">
        <v>34104226</v>
      </c>
      <c r="F221" s="3">
        <v>0</v>
      </c>
      <c r="G221" s="3">
        <v>0</v>
      </c>
      <c r="H221" s="3">
        <v>0</v>
      </c>
      <c r="I221" s="3">
        <v>2294382</v>
      </c>
      <c r="J221" s="3">
        <v>4934601</v>
      </c>
      <c r="K221" s="3">
        <v>300485</v>
      </c>
      <c r="L221" s="3">
        <v>0</v>
      </c>
      <c r="M221" s="3">
        <v>0</v>
      </c>
      <c r="N221" s="3">
        <v>0</v>
      </c>
      <c r="O221" s="3">
        <v>0</v>
      </c>
      <c r="P221" s="3">
        <v>5088988</v>
      </c>
      <c r="Q221" s="3">
        <v>448772</v>
      </c>
      <c r="R221" s="3">
        <v>49206</v>
      </c>
      <c r="S221" s="3">
        <v>66826</v>
      </c>
      <c r="T221" s="3">
        <v>27881</v>
      </c>
      <c r="U221" s="3">
        <v>247796</v>
      </c>
      <c r="V221" s="3">
        <v>80967</v>
      </c>
      <c r="W221" s="3">
        <v>0</v>
      </c>
      <c r="X221" s="3">
        <v>3570540</v>
      </c>
      <c r="Y221" s="3">
        <v>0</v>
      </c>
      <c r="Z221" s="3">
        <v>0</v>
      </c>
      <c r="AA221" s="3">
        <v>-2351332</v>
      </c>
      <c r="AB221" s="3">
        <v>2351332</v>
      </c>
      <c r="AC221" s="3">
        <v>51214670</v>
      </c>
      <c r="AD221" s="3">
        <v>222343</v>
      </c>
      <c r="AE221" s="3">
        <f t="shared" si="4"/>
        <v>45979584</v>
      </c>
    </row>
    <row r="222" spans="1:31" x14ac:dyDescent="0.3">
      <c r="A222" s="2" t="s">
        <v>437</v>
      </c>
      <c r="B222" t="s">
        <v>438</v>
      </c>
      <c r="C222">
        <v>1</v>
      </c>
      <c r="D222">
        <v>0</v>
      </c>
      <c r="E222" s="3">
        <v>30656075</v>
      </c>
      <c r="F222" s="3">
        <v>0</v>
      </c>
      <c r="G222" s="3">
        <v>0</v>
      </c>
      <c r="H222" s="3">
        <v>13010</v>
      </c>
      <c r="I222" s="3">
        <v>5359136</v>
      </c>
      <c r="J222" s="3">
        <v>1819544</v>
      </c>
      <c r="K222" s="3">
        <v>0</v>
      </c>
      <c r="L222" s="3">
        <v>0</v>
      </c>
      <c r="M222" s="3">
        <v>0</v>
      </c>
      <c r="N222" s="3">
        <v>0</v>
      </c>
      <c r="O222" s="3">
        <v>0</v>
      </c>
      <c r="P222" s="3">
        <v>4099813</v>
      </c>
      <c r="Q222" s="3">
        <v>1025363</v>
      </c>
      <c r="R222" s="3">
        <v>127704</v>
      </c>
      <c r="S222" s="3">
        <v>47666</v>
      </c>
      <c r="T222" s="3">
        <v>19888</v>
      </c>
      <c r="U222" s="3">
        <v>185468</v>
      </c>
      <c r="V222" s="3">
        <v>64606</v>
      </c>
      <c r="W222" s="3">
        <v>0</v>
      </c>
      <c r="X222" s="3">
        <v>1312233</v>
      </c>
      <c r="Y222" s="3">
        <v>0</v>
      </c>
      <c r="Z222" s="3">
        <v>0</v>
      </c>
      <c r="AA222" s="3">
        <v>-1138135</v>
      </c>
      <c r="AB222" s="3">
        <v>1138135</v>
      </c>
      <c r="AC222" s="3">
        <v>44730506</v>
      </c>
      <c r="AD222" s="3">
        <v>273578</v>
      </c>
      <c r="AE222" s="3">
        <f t="shared" si="4"/>
        <v>42910962</v>
      </c>
    </row>
    <row r="223" spans="1:31" x14ac:dyDescent="0.3">
      <c r="A223" s="2" t="s">
        <v>439</v>
      </c>
      <c r="B223" t="s">
        <v>440</v>
      </c>
      <c r="C223">
        <v>1</v>
      </c>
      <c r="D223">
        <v>0</v>
      </c>
      <c r="E223" s="3">
        <v>5509611</v>
      </c>
      <c r="F223" s="3">
        <v>0</v>
      </c>
      <c r="G223" s="3">
        <v>0</v>
      </c>
      <c r="H223" s="3">
        <v>3841</v>
      </c>
      <c r="I223" s="3">
        <v>640237</v>
      </c>
      <c r="J223" s="3">
        <v>1310985</v>
      </c>
      <c r="K223" s="3">
        <v>0</v>
      </c>
      <c r="L223" s="3">
        <v>0</v>
      </c>
      <c r="M223" s="3">
        <v>0</v>
      </c>
      <c r="N223" s="3">
        <v>0</v>
      </c>
      <c r="O223" s="3">
        <v>0</v>
      </c>
      <c r="P223" s="3">
        <v>781493</v>
      </c>
      <c r="Q223" s="3">
        <v>15943</v>
      </c>
      <c r="R223" s="3">
        <v>0</v>
      </c>
      <c r="S223" s="3">
        <v>5947</v>
      </c>
      <c r="T223" s="3">
        <v>2481</v>
      </c>
      <c r="U223" s="3">
        <v>21727</v>
      </c>
      <c r="V223" s="3">
        <v>7100</v>
      </c>
      <c r="W223" s="3">
        <v>0</v>
      </c>
      <c r="X223" s="3">
        <v>406744</v>
      </c>
      <c r="Y223" s="3">
        <v>0</v>
      </c>
      <c r="Z223" s="3">
        <v>0</v>
      </c>
      <c r="AA223" s="3">
        <v>-176988</v>
      </c>
      <c r="AB223" s="3">
        <v>176988</v>
      </c>
      <c r="AC223" s="3">
        <v>8706109</v>
      </c>
      <c r="AD223" s="3">
        <v>100000</v>
      </c>
      <c r="AE223" s="3">
        <f t="shared" si="4"/>
        <v>7395124</v>
      </c>
    </row>
    <row r="224" spans="1:31" x14ac:dyDescent="0.3">
      <c r="A224" s="2" t="s">
        <v>441</v>
      </c>
      <c r="B224" t="s">
        <v>442</v>
      </c>
      <c r="C224">
        <v>1</v>
      </c>
      <c r="D224">
        <v>0</v>
      </c>
      <c r="E224" s="3">
        <v>3860617</v>
      </c>
      <c r="F224" s="3">
        <v>0</v>
      </c>
      <c r="G224" s="3">
        <v>0</v>
      </c>
      <c r="H224" s="3">
        <v>0</v>
      </c>
      <c r="I224" s="3">
        <v>657983</v>
      </c>
      <c r="J224" s="3">
        <v>721455</v>
      </c>
      <c r="K224" s="3">
        <v>0</v>
      </c>
      <c r="L224" s="3">
        <v>0</v>
      </c>
      <c r="M224" s="3">
        <v>0</v>
      </c>
      <c r="N224" s="3">
        <v>0</v>
      </c>
      <c r="O224" s="3">
        <v>0</v>
      </c>
      <c r="P224" s="3">
        <v>800946</v>
      </c>
      <c r="Q224" s="3">
        <v>7749</v>
      </c>
      <c r="R224" s="3">
        <v>0</v>
      </c>
      <c r="S224" s="3">
        <v>5093</v>
      </c>
      <c r="T224" s="3">
        <v>2125</v>
      </c>
      <c r="U224" s="3">
        <v>19863</v>
      </c>
      <c r="V224" s="3">
        <v>5282</v>
      </c>
      <c r="W224" s="3">
        <v>0</v>
      </c>
      <c r="X224" s="3">
        <v>79095</v>
      </c>
      <c r="Y224" s="3">
        <v>3888</v>
      </c>
      <c r="Z224" s="3">
        <v>0</v>
      </c>
      <c r="AA224" s="3">
        <v>-135457</v>
      </c>
      <c r="AB224" s="3">
        <v>135457</v>
      </c>
      <c r="AC224" s="3">
        <v>6164096</v>
      </c>
      <c r="AD224" s="3">
        <v>0</v>
      </c>
      <c r="AE224" s="3">
        <f t="shared" si="4"/>
        <v>5442641</v>
      </c>
    </row>
    <row r="225" spans="1:31" x14ac:dyDescent="0.3">
      <c r="A225" s="2" t="s">
        <v>443</v>
      </c>
      <c r="B225" t="s">
        <v>444</v>
      </c>
      <c r="C225">
        <v>1</v>
      </c>
      <c r="D225">
        <v>0</v>
      </c>
      <c r="E225" s="3">
        <v>13220880</v>
      </c>
      <c r="F225" s="3">
        <v>0</v>
      </c>
      <c r="G225" s="3">
        <v>0</v>
      </c>
      <c r="H225" s="3">
        <v>6837</v>
      </c>
      <c r="I225" s="3">
        <v>1261983</v>
      </c>
      <c r="J225" s="3">
        <v>3461156</v>
      </c>
      <c r="K225" s="3">
        <v>0</v>
      </c>
      <c r="L225" s="3">
        <v>0</v>
      </c>
      <c r="M225" s="3">
        <v>0</v>
      </c>
      <c r="N225" s="3">
        <v>0</v>
      </c>
      <c r="O225" s="3">
        <v>0</v>
      </c>
      <c r="P225" s="3">
        <v>1370305</v>
      </c>
      <c r="Q225" s="3">
        <v>111682</v>
      </c>
      <c r="R225" s="3">
        <v>0</v>
      </c>
      <c r="S225" s="3">
        <v>19459</v>
      </c>
      <c r="T225" s="3">
        <v>8119</v>
      </c>
      <c r="U225" s="3">
        <v>74269</v>
      </c>
      <c r="V225" s="3">
        <v>23325</v>
      </c>
      <c r="W225" s="3">
        <v>0</v>
      </c>
      <c r="X225" s="3">
        <v>152015</v>
      </c>
      <c r="Y225" s="3">
        <v>0</v>
      </c>
      <c r="Z225" s="3">
        <v>0</v>
      </c>
      <c r="AA225" s="3">
        <v>-466114</v>
      </c>
      <c r="AB225" s="3">
        <v>466114</v>
      </c>
      <c r="AC225" s="3">
        <v>19710030</v>
      </c>
      <c r="AD225" s="3">
        <v>117907</v>
      </c>
      <c r="AE225" s="3">
        <f t="shared" si="4"/>
        <v>16248874</v>
      </c>
    </row>
    <row r="226" spans="1:31" x14ac:dyDescent="0.3">
      <c r="A226" s="2" t="s">
        <v>445</v>
      </c>
      <c r="B226" t="s">
        <v>446</v>
      </c>
      <c r="C226">
        <v>1</v>
      </c>
      <c r="D226">
        <v>0</v>
      </c>
      <c r="E226" s="3">
        <v>11421574</v>
      </c>
      <c r="F226" s="3">
        <v>0</v>
      </c>
      <c r="G226" s="3">
        <v>0</v>
      </c>
      <c r="H226" s="3">
        <v>24143</v>
      </c>
      <c r="I226" s="3">
        <v>1664270</v>
      </c>
      <c r="J226" s="3">
        <v>1473832</v>
      </c>
      <c r="K226" s="3">
        <v>204447</v>
      </c>
      <c r="L226" s="3">
        <v>0</v>
      </c>
      <c r="M226" s="3">
        <v>0</v>
      </c>
      <c r="N226" s="3">
        <v>0</v>
      </c>
      <c r="O226" s="3">
        <v>0</v>
      </c>
      <c r="P226" s="3">
        <v>1179646</v>
      </c>
      <c r="Q226" s="3">
        <v>189354</v>
      </c>
      <c r="R226" s="3">
        <v>168920</v>
      </c>
      <c r="S226" s="3">
        <v>14845</v>
      </c>
      <c r="T226" s="3">
        <v>6194</v>
      </c>
      <c r="U226" s="3">
        <v>56910</v>
      </c>
      <c r="V226" s="3">
        <v>14797</v>
      </c>
      <c r="W226" s="3">
        <v>0</v>
      </c>
      <c r="X226" s="3">
        <v>89413</v>
      </c>
      <c r="Y226" s="3">
        <v>0</v>
      </c>
      <c r="Z226" s="3">
        <v>0</v>
      </c>
      <c r="AA226" s="3">
        <v>-336813</v>
      </c>
      <c r="AB226" s="3">
        <v>336813</v>
      </c>
      <c r="AC226" s="3">
        <v>16508345</v>
      </c>
      <c r="AD226" s="3">
        <v>100000</v>
      </c>
      <c r="AE226" s="3">
        <f t="shared" si="4"/>
        <v>14830066</v>
      </c>
    </row>
    <row r="227" spans="1:31" x14ac:dyDescent="0.3">
      <c r="A227" s="2" t="s">
        <v>447</v>
      </c>
      <c r="B227" t="s">
        <v>448</v>
      </c>
      <c r="C227">
        <v>1</v>
      </c>
      <c r="D227">
        <v>0</v>
      </c>
      <c r="E227" s="3">
        <v>7723465</v>
      </c>
      <c r="F227" s="3">
        <v>0</v>
      </c>
      <c r="G227" s="3">
        <v>0</v>
      </c>
      <c r="H227" s="3">
        <v>0</v>
      </c>
      <c r="I227" s="3">
        <v>1197853</v>
      </c>
      <c r="J227" s="3">
        <v>896502</v>
      </c>
      <c r="K227" s="3">
        <v>0</v>
      </c>
      <c r="L227" s="3">
        <v>0</v>
      </c>
      <c r="M227" s="3">
        <v>0</v>
      </c>
      <c r="N227" s="3">
        <v>0</v>
      </c>
      <c r="O227" s="3">
        <v>0</v>
      </c>
      <c r="P227" s="3">
        <v>1119672</v>
      </c>
      <c r="Q227" s="3">
        <v>102252</v>
      </c>
      <c r="R227" s="3">
        <v>0</v>
      </c>
      <c r="S227" s="3">
        <v>14321</v>
      </c>
      <c r="T227" s="3">
        <v>5975</v>
      </c>
      <c r="U227" s="3">
        <v>55804</v>
      </c>
      <c r="V227" s="3">
        <v>15362</v>
      </c>
      <c r="W227" s="3">
        <v>0</v>
      </c>
      <c r="X227" s="3">
        <v>0</v>
      </c>
      <c r="Y227" s="3">
        <v>0</v>
      </c>
      <c r="Z227" s="3">
        <v>0</v>
      </c>
      <c r="AA227" s="3">
        <v>-303263</v>
      </c>
      <c r="AB227" s="3">
        <v>303263</v>
      </c>
      <c r="AC227" s="3">
        <v>11131206</v>
      </c>
      <c r="AD227" s="3">
        <v>100000</v>
      </c>
      <c r="AE227" s="3">
        <f t="shared" si="4"/>
        <v>10234704</v>
      </c>
    </row>
    <row r="228" spans="1:31" x14ac:dyDescent="0.3">
      <c r="A228" s="2" t="s">
        <v>449</v>
      </c>
      <c r="B228" t="s">
        <v>450</v>
      </c>
      <c r="C228">
        <v>1</v>
      </c>
      <c r="D228">
        <v>0</v>
      </c>
      <c r="E228" s="3">
        <v>5825457</v>
      </c>
      <c r="F228" s="3">
        <v>0</v>
      </c>
      <c r="G228" s="3">
        <v>0</v>
      </c>
      <c r="H228" s="3">
        <v>0</v>
      </c>
      <c r="I228" s="3">
        <v>756489</v>
      </c>
      <c r="J228" s="3">
        <v>1454857</v>
      </c>
      <c r="K228" s="3">
        <v>0</v>
      </c>
      <c r="L228" s="3">
        <v>0</v>
      </c>
      <c r="M228" s="3">
        <v>0</v>
      </c>
      <c r="N228" s="3">
        <v>0</v>
      </c>
      <c r="O228" s="3">
        <v>0</v>
      </c>
      <c r="P228" s="3">
        <v>1176014</v>
      </c>
      <c r="Q228" s="3">
        <v>84786</v>
      </c>
      <c r="R228" s="3">
        <v>192739</v>
      </c>
      <c r="S228" s="3">
        <v>15879</v>
      </c>
      <c r="T228" s="3">
        <v>6625</v>
      </c>
      <c r="U228" s="3">
        <v>61046</v>
      </c>
      <c r="V228" s="3">
        <v>19778</v>
      </c>
      <c r="W228" s="3">
        <v>0</v>
      </c>
      <c r="X228" s="3">
        <v>0</v>
      </c>
      <c r="Y228" s="3">
        <v>0</v>
      </c>
      <c r="Z228" s="3">
        <v>0</v>
      </c>
      <c r="AA228" s="3">
        <v>-114740</v>
      </c>
      <c r="AB228" s="3">
        <v>114740</v>
      </c>
      <c r="AC228" s="3">
        <v>9593670</v>
      </c>
      <c r="AD228" s="3">
        <v>0</v>
      </c>
      <c r="AE228" s="3">
        <f t="shared" si="4"/>
        <v>8138813</v>
      </c>
    </row>
    <row r="229" spans="1:31" x14ac:dyDescent="0.3">
      <c r="A229" s="2" t="s">
        <v>451</v>
      </c>
      <c r="B229" t="s">
        <v>452</v>
      </c>
      <c r="C229">
        <v>1</v>
      </c>
      <c r="D229">
        <v>0</v>
      </c>
      <c r="E229" s="3">
        <v>6750741</v>
      </c>
      <c r="F229" s="3">
        <v>0</v>
      </c>
      <c r="G229" s="3">
        <v>0</v>
      </c>
      <c r="H229" s="3">
        <v>0</v>
      </c>
      <c r="I229" s="3">
        <v>784236</v>
      </c>
      <c r="J229" s="3">
        <v>1490807</v>
      </c>
      <c r="K229" s="3">
        <v>0</v>
      </c>
      <c r="L229" s="3">
        <v>0</v>
      </c>
      <c r="M229" s="3">
        <v>0</v>
      </c>
      <c r="N229" s="3">
        <v>0</v>
      </c>
      <c r="O229" s="3">
        <v>0</v>
      </c>
      <c r="P229" s="3">
        <v>940139</v>
      </c>
      <c r="Q229" s="3">
        <v>224206</v>
      </c>
      <c r="R229" s="3">
        <v>133726</v>
      </c>
      <c r="S229" s="3">
        <v>11535</v>
      </c>
      <c r="T229" s="3">
        <v>4813</v>
      </c>
      <c r="U229" s="3">
        <v>45552</v>
      </c>
      <c r="V229" s="3">
        <v>13621</v>
      </c>
      <c r="W229" s="3">
        <v>0</v>
      </c>
      <c r="X229" s="3">
        <v>61177</v>
      </c>
      <c r="Y229" s="3">
        <v>0</v>
      </c>
      <c r="Z229" s="3">
        <v>0</v>
      </c>
      <c r="AA229" s="3">
        <v>-140068</v>
      </c>
      <c r="AB229" s="3">
        <v>140068</v>
      </c>
      <c r="AC229" s="3">
        <v>10460553</v>
      </c>
      <c r="AD229" s="3">
        <v>0</v>
      </c>
      <c r="AE229" s="3">
        <f t="shared" si="4"/>
        <v>8969746</v>
      </c>
    </row>
    <row r="230" spans="1:31" x14ac:dyDescent="0.3">
      <c r="A230" s="2" t="s">
        <v>453</v>
      </c>
      <c r="B230" t="s">
        <v>454</v>
      </c>
      <c r="C230">
        <v>1</v>
      </c>
      <c r="D230">
        <v>0</v>
      </c>
      <c r="E230" s="3">
        <v>5323998</v>
      </c>
      <c r="F230" s="3">
        <v>0</v>
      </c>
      <c r="G230" s="3">
        <v>0</v>
      </c>
      <c r="H230" s="3">
        <v>0</v>
      </c>
      <c r="I230" s="3">
        <v>852969</v>
      </c>
      <c r="J230" s="3">
        <v>1418212</v>
      </c>
      <c r="K230" s="3">
        <v>0</v>
      </c>
      <c r="L230" s="3">
        <v>0</v>
      </c>
      <c r="M230" s="3">
        <v>0</v>
      </c>
      <c r="N230" s="3">
        <v>0</v>
      </c>
      <c r="O230" s="3">
        <v>0</v>
      </c>
      <c r="P230" s="3">
        <v>639016</v>
      </c>
      <c r="Q230" s="3">
        <v>218918</v>
      </c>
      <c r="R230" s="3">
        <v>144278</v>
      </c>
      <c r="S230" s="3">
        <v>13587</v>
      </c>
      <c r="T230" s="3">
        <v>5669</v>
      </c>
      <c r="U230" s="3">
        <v>53590</v>
      </c>
      <c r="V230" s="3">
        <v>12423</v>
      </c>
      <c r="W230" s="3">
        <v>0</v>
      </c>
      <c r="X230" s="3">
        <v>97200</v>
      </c>
      <c r="Y230" s="3">
        <v>4248</v>
      </c>
      <c r="Z230" s="3">
        <v>0</v>
      </c>
      <c r="AA230" s="3">
        <v>-187664</v>
      </c>
      <c r="AB230" s="3">
        <v>187664</v>
      </c>
      <c r="AC230" s="3">
        <v>8784108</v>
      </c>
      <c r="AD230" s="3">
        <v>0</v>
      </c>
      <c r="AE230" s="3">
        <f t="shared" si="4"/>
        <v>7365896</v>
      </c>
    </row>
    <row r="231" spans="1:31" x14ac:dyDescent="0.3">
      <c r="A231" s="2" t="s">
        <v>455</v>
      </c>
      <c r="B231" t="s">
        <v>456</v>
      </c>
      <c r="C231">
        <v>1</v>
      </c>
      <c r="D231">
        <v>0</v>
      </c>
      <c r="E231" s="3">
        <v>10673928</v>
      </c>
      <c r="F231" s="3">
        <v>0</v>
      </c>
      <c r="G231" s="3">
        <v>0</v>
      </c>
      <c r="H231" s="3">
        <v>1112</v>
      </c>
      <c r="I231" s="3">
        <v>1325676</v>
      </c>
      <c r="J231" s="3">
        <v>1111606</v>
      </c>
      <c r="K231" s="3">
        <v>0</v>
      </c>
      <c r="L231" s="3">
        <v>0</v>
      </c>
      <c r="M231" s="3">
        <v>0</v>
      </c>
      <c r="N231" s="3">
        <v>0</v>
      </c>
      <c r="O231" s="3">
        <v>0</v>
      </c>
      <c r="P231" s="3">
        <v>1226228</v>
      </c>
      <c r="Q231" s="3">
        <v>168966</v>
      </c>
      <c r="R231" s="3">
        <v>293462</v>
      </c>
      <c r="S231" s="3">
        <v>21946</v>
      </c>
      <c r="T231" s="3">
        <v>9156</v>
      </c>
      <c r="U231" s="3">
        <v>85744</v>
      </c>
      <c r="V231" s="3">
        <v>24073</v>
      </c>
      <c r="W231" s="3">
        <v>0</v>
      </c>
      <c r="X231" s="3">
        <v>106400</v>
      </c>
      <c r="Y231" s="3">
        <v>0</v>
      </c>
      <c r="Z231" s="3">
        <v>0</v>
      </c>
      <c r="AA231" s="3">
        <v>-208970</v>
      </c>
      <c r="AB231" s="3">
        <v>208970</v>
      </c>
      <c r="AC231" s="3">
        <v>15048297</v>
      </c>
      <c r="AD231" s="3">
        <v>0</v>
      </c>
      <c r="AE231" s="3">
        <f t="shared" si="4"/>
        <v>13936691</v>
      </c>
    </row>
    <row r="232" spans="1:31" x14ac:dyDescent="0.3">
      <c r="A232" s="2" t="s">
        <v>457</v>
      </c>
      <c r="B232" t="s">
        <v>458</v>
      </c>
      <c r="C232">
        <v>1</v>
      </c>
      <c r="D232">
        <v>0</v>
      </c>
      <c r="E232" s="3">
        <v>6440546</v>
      </c>
      <c r="F232" s="3">
        <v>0</v>
      </c>
      <c r="G232" s="3">
        <v>0</v>
      </c>
      <c r="H232" s="3">
        <v>3230</v>
      </c>
      <c r="I232" s="3">
        <v>909604</v>
      </c>
      <c r="J232" s="3">
        <v>883684</v>
      </c>
      <c r="K232" s="3">
        <v>0</v>
      </c>
      <c r="L232" s="3">
        <v>0</v>
      </c>
      <c r="M232" s="3">
        <v>0</v>
      </c>
      <c r="N232" s="3">
        <v>0</v>
      </c>
      <c r="O232" s="3">
        <v>0</v>
      </c>
      <c r="P232" s="3">
        <v>1039492</v>
      </c>
      <c r="Q232" s="3">
        <v>423210</v>
      </c>
      <c r="R232" s="3">
        <v>204993</v>
      </c>
      <c r="S232" s="3">
        <v>8134</v>
      </c>
      <c r="T232" s="3">
        <v>3394</v>
      </c>
      <c r="U232" s="3">
        <v>32329</v>
      </c>
      <c r="V232" s="3">
        <v>11038</v>
      </c>
      <c r="W232" s="3">
        <v>0</v>
      </c>
      <c r="X232" s="3">
        <v>204406</v>
      </c>
      <c r="Y232" s="3">
        <v>0</v>
      </c>
      <c r="Z232" s="3">
        <v>0</v>
      </c>
      <c r="AA232" s="3">
        <v>-207920</v>
      </c>
      <c r="AB232" s="3">
        <v>207920</v>
      </c>
      <c r="AC232" s="3">
        <v>10164060</v>
      </c>
      <c r="AD232" s="3">
        <v>100000</v>
      </c>
      <c r="AE232" s="3">
        <f t="shared" si="4"/>
        <v>9280376</v>
      </c>
    </row>
    <row r="233" spans="1:31" x14ac:dyDescent="0.3">
      <c r="A233" s="2" t="s">
        <v>459</v>
      </c>
      <c r="B233" t="s">
        <v>460</v>
      </c>
      <c r="C233">
        <v>1</v>
      </c>
      <c r="D233">
        <v>0</v>
      </c>
      <c r="E233" s="3">
        <v>15558778</v>
      </c>
      <c r="F233" s="3">
        <v>0</v>
      </c>
      <c r="G233" s="3">
        <v>0</v>
      </c>
      <c r="H233" s="3">
        <v>25880</v>
      </c>
      <c r="I233" s="3">
        <v>2296553</v>
      </c>
      <c r="J233" s="3">
        <v>636736</v>
      </c>
      <c r="K233" s="3">
        <v>0</v>
      </c>
      <c r="L233" s="3">
        <v>0</v>
      </c>
      <c r="M233" s="3">
        <v>0</v>
      </c>
      <c r="N233" s="3">
        <v>0</v>
      </c>
      <c r="O233" s="3">
        <v>0</v>
      </c>
      <c r="P233" s="3">
        <v>1837928</v>
      </c>
      <c r="Q233" s="3">
        <v>416279</v>
      </c>
      <c r="R233" s="3">
        <v>393567</v>
      </c>
      <c r="S233" s="3">
        <v>20283</v>
      </c>
      <c r="T233" s="3">
        <v>8463</v>
      </c>
      <c r="U233" s="3">
        <v>78929</v>
      </c>
      <c r="V233" s="3">
        <v>26213</v>
      </c>
      <c r="W233" s="3">
        <v>0</v>
      </c>
      <c r="X233" s="3">
        <v>830569</v>
      </c>
      <c r="Y233" s="3">
        <v>0</v>
      </c>
      <c r="Z233" s="3">
        <v>0</v>
      </c>
      <c r="AA233" s="3">
        <v>-518204</v>
      </c>
      <c r="AB233" s="3">
        <v>518204</v>
      </c>
      <c r="AC233" s="3">
        <v>22130178</v>
      </c>
      <c r="AD233" s="3">
        <v>136766</v>
      </c>
      <c r="AE233" s="3">
        <f t="shared" si="4"/>
        <v>21493442</v>
      </c>
    </row>
    <row r="234" spans="1:31" x14ac:dyDescent="0.3">
      <c r="A234" s="2" t="s">
        <v>461</v>
      </c>
      <c r="B234" t="s">
        <v>462</v>
      </c>
      <c r="C234">
        <v>1</v>
      </c>
      <c r="D234">
        <v>0</v>
      </c>
      <c r="E234" s="3">
        <v>9378375</v>
      </c>
      <c r="F234" s="3">
        <v>0</v>
      </c>
      <c r="G234" s="3">
        <v>0</v>
      </c>
      <c r="H234" s="3">
        <v>2982</v>
      </c>
      <c r="I234" s="3">
        <v>966444</v>
      </c>
      <c r="J234" s="3">
        <v>1115174</v>
      </c>
      <c r="K234" s="3">
        <v>53104</v>
      </c>
      <c r="L234" s="3">
        <v>0</v>
      </c>
      <c r="M234" s="3">
        <v>0</v>
      </c>
      <c r="N234" s="3">
        <v>0</v>
      </c>
      <c r="O234" s="3">
        <v>0</v>
      </c>
      <c r="P234" s="3">
        <v>895234</v>
      </c>
      <c r="Q234" s="3">
        <v>69933</v>
      </c>
      <c r="R234" s="3">
        <v>124875</v>
      </c>
      <c r="S234" s="3">
        <v>9003</v>
      </c>
      <c r="T234" s="3">
        <v>3756</v>
      </c>
      <c r="U234" s="3">
        <v>35474</v>
      </c>
      <c r="V234" s="3">
        <v>11199</v>
      </c>
      <c r="W234" s="3">
        <v>0</v>
      </c>
      <c r="X234" s="3">
        <v>318269</v>
      </c>
      <c r="Y234" s="3">
        <v>0</v>
      </c>
      <c r="Z234" s="3">
        <v>0</v>
      </c>
      <c r="AA234" s="3">
        <v>-175110</v>
      </c>
      <c r="AB234" s="3">
        <v>175110</v>
      </c>
      <c r="AC234" s="3">
        <v>12983822</v>
      </c>
      <c r="AD234" s="3">
        <v>100000</v>
      </c>
      <c r="AE234" s="3">
        <f t="shared" si="4"/>
        <v>11815544</v>
      </c>
    </row>
    <row r="235" spans="1:31" x14ac:dyDescent="0.3">
      <c r="A235" s="2" t="s">
        <v>463</v>
      </c>
      <c r="B235" t="s">
        <v>464</v>
      </c>
      <c r="C235">
        <v>1</v>
      </c>
      <c r="D235">
        <v>0</v>
      </c>
      <c r="E235" s="3">
        <v>7098739</v>
      </c>
      <c r="F235" s="3">
        <v>0</v>
      </c>
      <c r="G235" s="3">
        <v>0</v>
      </c>
      <c r="H235" s="3">
        <v>0</v>
      </c>
      <c r="I235" s="3">
        <v>1083350</v>
      </c>
      <c r="J235" s="3">
        <v>880735</v>
      </c>
      <c r="K235" s="3">
        <v>0</v>
      </c>
      <c r="L235" s="3">
        <v>0</v>
      </c>
      <c r="M235" s="3">
        <v>0</v>
      </c>
      <c r="N235" s="3">
        <v>0</v>
      </c>
      <c r="O235" s="3">
        <v>0</v>
      </c>
      <c r="P235" s="3">
        <v>1048491</v>
      </c>
      <c r="Q235" s="3">
        <v>68119</v>
      </c>
      <c r="R235" s="3">
        <v>53257</v>
      </c>
      <c r="S235" s="3">
        <v>10486</v>
      </c>
      <c r="T235" s="3">
        <v>4375</v>
      </c>
      <c r="U235" s="3">
        <v>41707</v>
      </c>
      <c r="V235" s="3">
        <v>13230</v>
      </c>
      <c r="W235" s="3">
        <v>0</v>
      </c>
      <c r="X235" s="3">
        <v>124245</v>
      </c>
      <c r="Y235" s="3">
        <v>0</v>
      </c>
      <c r="Z235" s="3">
        <v>0</v>
      </c>
      <c r="AA235" s="3">
        <v>-101023</v>
      </c>
      <c r="AB235" s="3">
        <v>101023</v>
      </c>
      <c r="AC235" s="3">
        <v>10426734</v>
      </c>
      <c r="AD235" s="3">
        <v>0</v>
      </c>
      <c r="AE235" s="3">
        <f t="shared" si="4"/>
        <v>9545999</v>
      </c>
    </row>
    <row r="236" spans="1:31" x14ac:dyDescent="0.3">
      <c r="A236" s="2" t="s">
        <v>465</v>
      </c>
      <c r="B236" t="s">
        <v>466</v>
      </c>
      <c r="C236">
        <v>1</v>
      </c>
      <c r="D236">
        <v>0</v>
      </c>
      <c r="E236" s="3">
        <v>2860905</v>
      </c>
      <c r="F236" s="3">
        <v>0</v>
      </c>
      <c r="G236" s="3">
        <v>0</v>
      </c>
      <c r="H236" s="3">
        <v>0</v>
      </c>
      <c r="I236" s="3">
        <v>581719</v>
      </c>
      <c r="J236" s="3">
        <v>512171</v>
      </c>
      <c r="K236" s="3">
        <v>0</v>
      </c>
      <c r="L236" s="3">
        <v>0</v>
      </c>
      <c r="M236" s="3">
        <v>0</v>
      </c>
      <c r="N236" s="3">
        <v>0</v>
      </c>
      <c r="O236" s="3">
        <v>0</v>
      </c>
      <c r="P236" s="3">
        <v>540623</v>
      </c>
      <c r="Q236" s="3">
        <v>68460</v>
      </c>
      <c r="R236" s="3">
        <v>0</v>
      </c>
      <c r="S236" s="3">
        <v>3311</v>
      </c>
      <c r="T236" s="3">
        <v>1381</v>
      </c>
      <c r="U236" s="3">
        <v>12116</v>
      </c>
      <c r="V236" s="3">
        <v>4086</v>
      </c>
      <c r="W236" s="3">
        <v>0</v>
      </c>
      <c r="X236" s="3">
        <v>30843</v>
      </c>
      <c r="Y236" s="3">
        <v>0</v>
      </c>
      <c r="Z236" s="3">
        <v>0</v>
      </c>
      <c r="AA236" s="3">
        <v>-80266</v>
      </c>
      <c r="AB236" s="3">
        <v>80266</v>
      </c>
      <c r="AC236" s="3">
        <v>4615615</v>
      </c>
      <c r="AD236" s="3">
        <v>100000</v>
      </c>
      <c r="AE236" s="3">
        <f t="shared" si="4"/>
        <v>4103444</v>
      </c>
    </row>
    <row r="237" spans="1:31" x14ac:dyDescent="0.3">
      <c r="A237" s="2" t="s">
        <v>467</v>
      </c>
      <c r="B237" t="s">
        <v>468</v>
      </c>
      <c r="C237">
        <v>1</v>
      </c>
      <c r="D237">
        <v>0</v>
      </c>
      <c r="E237" s="3">
        <v>6375746</v>
      </c>
      <c r="F237" s="3">
        <v>0</v>
      </c>
      <c r="G237" s="3">
        <v>0</v>
      </c>
      <c r="H237" s="3">
        <v>0</v>
      </c>
      <c r="I237" s="3">
        <v>1204543</v>
      </c>
      <c r="J237" s="3">
        <v>1267836</v>
      </c>
      <c r="K237" s="3">
        <v>0</v>
      </c>
      <c r="L237" s="3">
        <v>0</v>
      </c>
      <c r="M237" s="3">
        <v>0</v>
      </c>
      <c r="N237" s="3">
        <v>0</v>
      </c>
      <c r="O237" s="3">
        <v>0</v>
      </c>
      <c r="P237" s="3">
        <v>646990</v>
      </c>
      <c r="Q237" s="3">
        <v>188066</v>
      </c>
      <c r="R237" s="3">
        <v>101282</v>
      </c>
      <c r="S237" s="3">
        <v>20478</v>
      </c>
      <c r="T237" s="3">
        <v>8544</v>
      </c>
      <c r="U237" s="3">
        <v>81026</v>
      </c>
      <c r="V237" s="3">
        <v>19352</v>
      </c>
      <c r="W237" s="3">
        <v>0</v>
      </c>
      <c r="X237" s="3">
        <v>0</v>
      </c>
      <c r="Y237" s="3">
        <v>0</v>
      </c>
      <c r="Z237" s="3">
        <v>0</v>
      </c>
      <c r="AA237" s="3">
        <v>-146691</v>
      </c>
      <c r="AB237" s="3">
        <v>146691</v>
      </c>
      <c r="AC237" s="3">
        <v>9913863</v>
      </c>
      <c r="AD237" s="3">
        <v>0</v>
      </c>
      <c r="AE237" s="3">
        <f t="shared" si="4"/>
        <v>8646027</v>
      </c>
    </row>
    <row r="238" spans="1:31" x14ac:dyDescent="0.3">
      <c r="A238" s="2" t="s">
        <v>469</v>
      </c>
      <c r="B238" t="s">
        <v>470</v>
      </c>
      <c r="C238">
        <v>1</v>
      </c>
      <c r="D238">
        <v>0</v>
      </c>
      <c r="E238" s="3">
        <v>4457358</v>
      </c>
      <c r="F238" s="3">
        <v>0</v>
      </c>
      <c r="G238" s="3">
        <v>158847</v>
      </c>
      <c r="H238" s="3">
        <v>0</v>
      </c>
      <c r="I238" s="3">
        <v>740836</v>
      </c>
      <c r="J238" s="3">
        <v>459104</v>
      </c>
      <c r="K238" s="3">
        <v>0</v>
      </c>
      <c r="L238" s="3">
        <v>0</v>
      </c>
      <c r="M238" s="3">
        <v>0</v>
      </c>
      <c r="N238" s="3">
        <v>0</v>
      </c>
      <c r="O238" s="3">
        <v>0</v>
      </c>
      <c r="P238" s="3">
        <v>529534</v>
      </c>
      <c r="Q238" s="3">
        <v>37798</v>
      </c>
      <c r="R238" s="3">
        <v>0</v>
      </c>
      <c r="S238" s="3">
        <v>4988</v>
      </c>
      <c r="T238" s="3">
        <v>2081</v>
      </c>
      <c r="U238" s="3">
        <v>19572</v>
      </c>
      <c r="V238" s="3">
        <v>5455</v>
      </c>
      <c r="W238" s="3">
        <v>0</v>
      </c>
      <c r="X238" s="3">
        <v>313099</v>
      </c>
      <c r="Y238" s="3">
        <v>0</v>
      </c>
      <c r="Z238" s="3">
        <v>0</v>
      </c>
      <c r="AA238" s="3">
        <v>-125981</v>
      </c>
      <c r="AB238" s="3">
        <v>125981</v>
      </c>
      <c r="AC238" s="3">
        <v>6728672</v>
      </c>
      <c r="AD238" s="3">
        <v>100000</v>
      </c>
      <c r="AE238" s="3">
        <f t="shared" si="4"/>
        <v>6269568</v>
      </c>
    </row>
    <row r="239" spans="1:31" x14ac:dyDescent="0.3">
      <c r="A239" s="2" t="s">
        <v>471</v>
      </c>
      <c r="B239" t="s">
        <v>472</v>
      </c>
      <c r="C239">
        <v>1</v>
      </c>
      <c r="D239">
        <v>0</v>
      </c>
      <c r="E239" s="3">
        <v>7649300</v>
      </c>
      <c r="F239" s="3">
        <v>0</v>
      </c>
      <c r="G239" s="3">
        <v>0</v>
      </c>
      <c r="H239" s="3">
        <v>5597</v>
      </c>
      <c r="I239" s="3">
        <v>1293405</v>
      </c>
      <c r="J239" s="3">
        <v>1353193</v>
      </c>
      <c r="K239" s="3">
        <v>0</v>
      </c>
      <c r="L239" s="3">
        <v>0</v>
      </c>
      <c r="M239" s="3">
        <v>0</v>
      </c>
      <c r="N239" s="3">
        <v>0</v>
      </c>
      <c r="O239" s="3">
        <v>0</v>
      </c>
      <c r="P239" s="3">
        <v>959425</v>
      </c>
      <c r="Q239" s="3">
        <v>85178</v>
      </c>
      <c r="R239" s="3">
        <v>91277</v>
      </c>
      <c r="S239" s="3">
        <v>9033</v>
      </c>
      <c r="T239" s="3">
        <v>3769</v>
      </c>
      <c r="U239" s="3">
        <v>35824</v>
      </c>
      <c r="V239" s="3">
        <v>10652</v>
      </c>
      <c r="W239" s="3">
        <v>0</v>
      </c>
      <c r="X239" s="3">
        <v>99759</v>
      </c>
      <c r="Y239" s="3">
        <v>0</v>
      </c>
      <c r="Z239" s="3">
        <v>0</v>
      </c>
      <c r="AA239" s="3">
        <v>-150243</v>
      </c>
      <c r="AB239" s="3">
        <v>150243</v>
      </c>
      <c r="AC239" s="3">
        <v>11596412</v>
      </c>
      <c r="AD239" s="3">
        <v>100000</v>
      </c>
      <c r="AE239" s="3">
        <f t="shared" si="4"/>
        <v>10243219</v>
      </c>
    </row>
    <row r="240" spans="1:31" x14ac:dyDescent="0.3">
      <c r="A240" s="2" t="s">
        <v>473</v>
      </c>
      <c r="B240" t="s">
        <v>474</v>
      </c>
      <c r="C240">
        <v>1</v>
      </c>
      <c r="D240">
        <v>0</v>
      </c>
      <c r="E240" s="3">
        <v>3446983</v>
      </c>
      <c r="F240" s="3">
        <v>0</v>
      </c>
      <c r="G240" s="3">
        <v>0</v>
      </c>
      <c r="H240" s="3">
        <v>0</v>
      </c>
      <c r="I240" s="3">
        <v>465264</v>
      </c>
      <c r="J240" s="3">
        <v>577614</v>
      </c>
      <c r="K240" s="3">
        <v>0</v>
      </c>
      <c r="L240" s="3">
        <v>0</v>
      </c>
      <c r="M240" s="3">
        <v>0</v>
      </c>
      <c r="N240" s="3">
        <v>0</v>
      </c>
      <c r="O240" s="3">
        <v>0</v>
      </c>
      <c r="P240" s="3">
        <v>427698</v>
      </c>
      <c r="Q240" s="3">
        <v>73590</v>
      </c>
      <c r="R240" s="3">
        <v>83805</v>
      </c>
      <c r="S240" s="3">
        <v>9422</v>
      </c>
      <c r="T240" s="3">
        <v>3931</v>
      </c>
      <c r="U240" s="3">
        <v>32504</v>
      </c>
      <c r="V240" s="3">
        <v>8935</v>
      </c>
      <c r="W240" s="3">
        <v>0</v>
      </c>
      <c r="X240" s="3">
        <v>69500</v>
      </c>
      <c r="Y240" s="3">
        <v>7730</v>
      </c>
      <c r="Z240" s="3">
        <v>0</v>
      </c>
      <c r="AA240" s="3">
        <v>-66426</v>
      </c>
      <c r="AB240" s="3">
        <v>66426</v>
      </c>
      <c r="AC240" s="3">
        <v>5206976</v>
      </c>
      <c r="AD240" s="3">
        <v>0</v>
      </c>
      <c r="AE240" s="3">
        <f t="shared" si="4"/>
        <v>4629362</v>
      </c>
    </row>
    <row r="241" spans="1:31" x14ac:dyDescent="0.3">
      <c r="A241" s="2" t="s">
        <v>475</v>
      </c>
      <c r="B241" t="s">
        <v>476</v>
      </c>
      <c r="C241">
        <v>1</v>
      </c>
      <c r="D241">
        <v>0</v>
      </c>
      <c r="E241" s="3">
        <v>10672278</v>
      </c>
      <c r="F241" s="3">
        <v>0</v>
      </c>
      <c r="G241" s="3">
        <v>0</v>
      </c>
      <c r="H241" s="3">
        <v>0</v>
      </c>
      <c r="I241" s="3">
        <v>1595031</v>
      </c>
      <c r="J241" s="3">
        <v>1331104</v>
      </c>
      <c r="K241" s="3">
        <v>0</v>
      </c>
      <c r="L241" s="3">
        <v>0</v>
      </c>
      <c r="M241" s="3">
        <v>0</v>
      </c>
      <c r="N241" s="3">
        <v>0</v>
      </c>
      <c r="O241" s="3">
        <v>0</v>
      </c>
      <c r="P241" s="3">
        <v>1891588</v>
      </c>
      <c r="Q241" s="3">
        <v>266857</v>
      </c>
      <c r="R241" s="3">
        <v>239089</v>
      </c>
      <c r="S241" s="3">
        <v>19789</v>
      </c>
      <c r="T241" s="3">
        <v>8256</v>
      </c>
      <c r="U241" s="3">
        <v>78405</v>
      </c>
      <c r="V241" s="3">
        <v>25063</v>
      </c>
      <c r="W241" s="3">
        <v>0</v>
      </c>
      <c r="X241" s="3">
        <v>55488</v>
      </c>
      <c r="Y241" s="3">
        <v>0</v>
      </c>
      <c r="Z241" s="3">
        <v>0</v>
      </c>
      <c r="AA241" s="3">
        <v>-405003</v>
      </c>
      <c r="AB241" s="3">
        <v>405003</v>
      </c>
      <c r="AC241" s="3">
        <v>16182948</v>
      </c>
      <c r="AD241" s="3">
        <v>0</v>
      </c>
      <c r="AE241" s="3">
        <f t="shared" si="4"/>
        <v>14851844</v>
      </c>
    </row>
    <row r="242" spans="1:31" x14ac:dyDescent="0.3">
      <c r="A242" s="2" t="s">
        <v>477</v>
      </c>
      <c r="B242" t="s">
        <v>478</v>
      </c>
      <c r="C242">
        <v>1</v>
      </c>
      <c r="D242">
        <v>0</v>
      </c>
      <c r="E242" s="3">
        <v>4312569</v>
      </c>
      <c r="F242" s="3">
        <v>0</v>
      </c>
      <c r="G242" s="3">
        <v>0</v>
      </c>
      <c r="H242" s="3">
        <v>0</v>
      </c>
      <c r="I242" s="3">
        <v>521562</v>
      </c>
      <c r="J242" s="3">
        <v>1050265</v>
      </c>
      <c r="K242" s="3">
        <v>0</v>
      </c>
      <c r="L242" s="3">
        <v>0</v>
      </c>
      <c r="M242" s="3">
        <v>0</v>
      </c>
      <c r="N242" s="3">
        <v>0</v>
      </c>
      <c r="O242" s="3">
        <v>0</v>
      </c>
      <c r="P242" s="3">
        <v>614733</v>
      </c>
      <c r="Q242" s="3">
        <v>102991</v>
      </c>
      <c r="R242" s="3">
        <v>0</v>
      </c>
      <c r="S242" s="3">
        <v>6981</v>
      </c>
      <c r="T242" s="3">
        <v>2913</v>
      </c>
      <c r="U242" s="3">
        <v>25863</v>
      </c>
      <c r="V242" s="3">
        <v>8796</v>
      </c>
      <c r="W242" s="3">
        <v>0</v>
      </c>
      <c r="X242" s="3">
        <v>274117</v>
      </c>
      <c r="Y242" s="3">
        <v>0</v>
      </c>
      <c r="Z242" s="3">
        <v>0</v>
      </c>
      <c r="AA242" s="3">
        <v>-186860</v>
      </c>
      <c r="AB242" s="3">
        <v>186860</v>
      </c>
      <c r="AC242" s="3">
        <v>6920790</v>
      </c>
      <c r="AD242" s="3">
        <v>100000</v>
      </c>
      <c r="AE242" s="3">
        <f t="shared" si="4"/>
        <v>5870525</v>
      </c>
    </row>
    <row r="243" spans="1:31" x14ac:dyDescent="0.3">
      <c r="A243" s="2" t="s">
        <v>479</v>
      </c>
      <c r="B243" t="s">
        <v>480</v>
      </c>
      <c r="C243">
        <v>1</v>
      </c>
      <c r="D243">
        <v>0</v>
      </c>
      <c r="E243" s="3">
        <v>17195732</v>
      </c>
      <c r="F243" s="3">
        <v>0</v>
      </c>
      <c r="G243" s="3">
        <v>0</v>
      </c>
      <c r="H243" s="3">
        <v>0</v>
      </c>
      <c r="I243" s="3">
        <v>2467000</v>
      </c>
      <c r="J243" s="3">
        <v>2475107</v>
      </c>
      <c r="K243" s="3">
        <v>129460</v>
      </c>
      <c r="L243" s="3">
        <v>0</v>
      </c>
      <c r="M243" s="3">
        <v>0</v>
      </c>
      <c r="N243" s="3">
        <v>0</v>
      </c>
      <c r="O243" s="3">
        <v>0</v>
      </c>
      <c r="P243" s="3">
        <v>2431642</v>
      </c>
      <c r="Q243" s="3">
        <v>455364</v>
      </c>
      <c r="R243" s="3">
        <v>145070</v>
      </c>
      <c r="S243" s="3">
        <v>30649</v>
      </c>
      <c r="T243" s="3">
        <v>12788</v>
      </c>
      <c r="U243" s="3">
        <v>115160</v>
      </c>
      <c r="V243" s="3">
        <v>38818</v>
      </c>
      <c r="W243" s="3">
        <v>0</v>
      </c>
      <c r="X243" s="3">
        <v>274186</v>
      </c>
      <c r="Y243" s="3">
        <v>0</v>
      </c>
      <c r="Z243" s="3">
        <v>0</v>
      </c>
      <c r="AA243" s="3">
        <v>-833290</v>
      </c>
      <c r="AB243" s="3">
        <v>833290</v>
      </c>
      <c r="AC243" s="3">
        <v>25770976</v>
      </c>
      <c r="AD243" s="3">
        <v>0</v>
      </c>
      <c r="AE243" s="3">
        <f t="shared" si="4"/>
        <v>23166409</v>
      </c>
    </row>
    <row r="244" spans="1:31" x14ac:dyDescent="0.3">
      <c r="A244" s="2" t="s">
        <v>481</v>
      </c>
      <c r="B244" t="s">
        <v>482</v>
      </c>
      <c r="C244">
        <v>1</v>
      </c>
      <c r="D244">
        <v>0</v>
      </c>
      <c r="E244" s="3">
        <v>5224669</v>
      </c>
      <c r="F244" s="3">
        <v>0</v>
      </c>
      <c r="G244" s="3">
        <v>0</v>
      </c>
      <c r="H244" s="3">
        <v>2875</v>
      </c>
      <c r="I244" s="3">
        <v>810636</v>
      </c>
      <c r="J244" s="3">
        <v>1052002</v>
      </c>
      <c r="K244" s="3">
        <v>0</v>
      </c>
      <c r="L244" s="3">
        <v>0</v>
      </c>
      <c r="M244" s="3">
        <v>0</v>
      </c>
      <c r="N244" s="3">
        <v>0</v>
      </c>
      <c r="O244" s="3">
        <v>0</v>
      </c>
      <c r="P244" s="3">
        <v>1029883</v>
      </c>
      <c r="Q244" s="3">
        <v>7834</v>
      </c>
      <c r="R244" s="3">
        <v>71378</v>
      </c>
      <c r="S244" s="3">
        <v>6292</v>
      </c>
      <c r="T244" s="3">
        <v>2625</v>
      </c>
      <c r="U244" s="3">
        <v>24290</v>
      </c>
      <c r="V244" s="3">
        <v>8507</v>
      </c>
      <c r="W244" s="3">
        <v>0</v>
      </c>
      <c r="X244" s="3">
        <v>69466</v>
      </c>
      <c r="Y244" s="3">
        <v>0</v>
      </c>
      <c r="Z244" s="3">
        <v>0</v>
      </c>
      <c r="AA244" s="3">
        <v>-85667</v>
      </c>
      <c r="AB244" s="3">
        <v>85667</v>
      </c>
      <c r="AC244" s="3">
        <v>8310457</v>
      </c>
      <c r="AD244" s="3">
        <v>100000</v>
      </c>
      <c r="AE244" s="3">
        <f t="shared" si="4"/>
        <v>7258455</v>
      </c>
    </row>
    <row r="245" spans="1:31" x14ac:dyDescent="0.3">
      <c r="A245" s="2" t="s">
        <v>483</v>
      </c>
      <c r="B245" t="s">
        <v>484</v>
      </c>
      <c r="C245">
        <v>1</v>
      </c>
      <c r="D245">
        <v>0</v>
      </c>
      <c r="E245" s="3">
        <v>13360062</v>
      </c>
      <c r="F245" s="3">
        <v>0</v>
      </c>
      <c r="G245" s="3">
        <v>0</v>
      </c>
      <c r="H245" s="3">
        <v>9067</v>
      </c>
      <c r="I245" s="3">
        <v>2598375</v>
      </c>
      <c r="J245" s="3">
        <v>2056169</v>
      </c>
      <c r="K245" s="3">
        <v>0</v>
      </c>
      <c r="L245" s="3">
        <v>0</v>
      </c>
      <c r="M245" s="3">
        <v>0</v>
      </c>
      <c r="N245" s="3">
        <v>0</v>
      </c>
      <c r="O245" s="3">
        <v>0</v>
      </c>
      <c r="P245" s="3">
        <v>1605434</v>
      </c>
      <c r="Q245" s="3">
        <v>453872</v>
      </c>
      <c r="R245" s="3">
        <v>30718</v>
      </c>
      <c r="S245" s="3">
        <v>28702</v>
      </c>
      <c r="T245" s="3">
        <v>11975</v>
      </c>
      <c r="U245" s="3">
        <v>112714</v>
      </c>
      <c r="V245" s="3">
        <v>35471</v>
      </c>
      <c r="W245" s="3">
        <v>0</v>
      </c>
      <c r="X245" s="3">
        <v>365040</v>
      </c>
      <c r="Y245" s="3">
        <v>0</v>
      </c>
      <c r="Z245" s="3">
        <v>0</v>
      </c>
      <c r="AA245" s="3">
        <v>-283925</v>
      </c>
      <c r="AB245" s="3">
        <v>283925</v>
      </c>
      <c r="AC245" s="3">
        <v>20667599</v>
      </c>
      <c r="AD245" s="3">
        <v>0</v>
      </c>
      <c r="AE245" s="3">
        <f t="shared" si="4"/>
        <v>18611430</v>
      </c>
    </row>
    <row r="246" spans="1:31" x14ac:dyDescent="0.3">
      <c r="A246" s="2" t="s">
        <v>485</v>
      </c>
      <c r="B246" t="s">
        <v>486</v>
      </c>
      <c r="C246">
        <v>1</v>
      </c>
      <c r="D246">
        <v>0</v>
      </c>
      <c r="E246" s="3">
        <v>8209392</v>
      </c>
      <c r="F246" s="3">
        <v>0</v>
      </c>
      <c r="G246" s="3">
        <v>0</v>
      </c>
      <c r="H246" s="3">
        <v>4547</v>
      </c>
      <c r="I246" s="3">
        <v>2646493</v>
      </c>
      <c r="J246" s="3">
        <v>2913000</v>
      </c>
      <c r="K246" s="3">
        <v>292414</v>
      </c>
      <c r="L246" s="3">
        <v>0</v>
      </c>
      <c r="M246" s="3">
        <v>0</v>
      </c>
      <c r="N246" s="3">
        <v>0</v>
      </c>
      <c r="O246" s="3">
        <v>0</v>
      </c>
      <c r="P246" s="3">
        <v>2225591</v>
      </c>
      <c r="Q246" s="3">
        <v>548116</v>
      </c>
      <c r="R246" s="3">
        <v>628298</v>
      </c>
      <c r="S246" s="3">
        <v>80832</v>
      </c>
      <c r="T246" s="3">
        <v>33725</v>
      </c>
      <c r="U246" s="3">
        <v>227466</v>
      </c>
      <c r="V246" s="3">
        <v>87229</v>
      </c>
      <c r="W246" s="3">
        <v>0</v>
      </c>
      <c r="X246" s="3">
        <v>0</v>
      </c>
      <c r="Y246" s="3">
        <v>0</v>
      </c>
      <c r="Z246" s="3">
        <v>0</v>
      </c>
      <c r="AA246" s="3">
        <v>-366477</v>
      </c>
      <c r="AB246" s="3">
        <v>366477</v>
      </c>
      <c r="AC246" s="3">
        <v>17897103</v>
      </c>
      <c r="AD246" s="3">
        <v>0</v>
      </c>
      <c r="AE246" s="3">
        <f t="shared" si="4"/>
        <v>14691689</v>
      </c>
    </row>
    <row r="247" spans="1:31" x14ac:dyDescent="0.3">
      <c r="A247" s="2" t="s">
        <v>487</v>
      </c>
      <c r="B247" t="s">
        <v>488</v>
      </c>
      <c r="C247">
        <v>1</v>
      </c>
      <c r="D247">
        <v>0</v>
      </c>
      <c r="E247" s="3">
        <v>23015896</v>
      </c>
      <c r="F247" s="3">
        <v>0</v>
      </c>
      <c r="G247" s="3">
        <v>1154706</v>
      </c>
      <c r="H247" s="3">
        <v>15161</v>
      </c>
      <c r="I247" s="3">
        <v>5254588</v>
      </c>
      <c r="J247" s="3">
        <v>5446840</v>
      </c>
      <c r="K247" s="3">
        <v>0</v>
      </c>
      <c r="L247" s="3">
        <v>0</v>
      </c>
      <c r="M247" s="3">
        <v>0</v>
      </c>
      <c r="N247" s="3">
        <v>0</v>
      </c>
      <c r="O247" s="3">
        <v>0</v>
      </c>
      <c r="P247" s="3">
        <v>3414621</v>
      </c>
      <c r="Q247" s="3">
        <v>1950227</v>
      </c>
      <c r="R247" s="3">
        <v>870782</v>
      </c>
      <c r="S247" s="3">
        <v>65478</v>
      </c>
      <c r="T247" s="3">
        <v>27319</v>
      </c>
      <c r="U247" s="3">
        <v>243835</v>
      </c>
      <c r="V247" s="3">
        <v>74891</v>
      </c>
      <c r="W247" s="3">
        <v>0</v>
      </c>
      <c r="X247" s="3">
        <v>900000</v>
      </c>
      <c r="Y247" s="3">
        <v>0</v>
      </c>
      <c r="Z247" s="3">
        <v>0</v>
      </c>
      <c r="AA247" s="3">
        <v>-831530</v>
      </c>
      <c r="AB247" s="3">
        <v>831530</v>
      </c>
      <c r="AC247" s="3">
        <v>42434344</v>
      </c>
      <c r="AD247" s="3">
        <v>0</v>
      </c>
      <c r="AE247" s="3">
        <f t="shared" si="4"/>
        <v>36987504</v>
      </c>
    </row>
    <row r="248" spans="1:31" x14ac:dyDescent="0.3">
      <c r="A248" s="2" t="s">
        <v>489</v>
      </c>
      <c r="B248" t="s">
        <v>490</v>
      </c>
      <c r="C248">
        <v>1</v>
      </c>
      <c r="D248">
        <v>0</v>
      </c>
      <c r="E248" s="3">
        <v>63197962</v>
      </c>
      <c r="F248" s="3">
        <v>417715</v>
      </c>
      <c r="G248" s="3">
        <v>0</v>
      </c>
      <c r="H248" s="3">
        <v>32031</v>
      </c>
      <c r="I248" s="3">
        <v>14041721</v>
      </c>
      <c r="J248" s="3">
        <v>10467432</v>
      </c>
      <c r="K248" s="3">
        <v>0</v>
      </c>
      <c r="L248" s="3">
        <v>0</v>
      </c>
      <c r="M248" s="3">
        <v>0</v>
      </c>
      <c r="N248" s="3">
        <v>0</v>
      </c>
      <c r="O248" s="3">
        <v>0</v>
      </c>
      <c r="P248" s="3">
        <v>7842215</v>
      </c>
      <c r="Q248" s="3">
        <v>1983422</v>
      </c>
      <c r="R248" s="3">
        <v>1485133</v>
      </c>
      <c r="S248" s="3">
        <v>182277</v>
      </c>
      <c r="T248" s="3">
        <v>76050</v>
      </c>
      <c r="U248" s="3">
        <v>681467</v>
      </c>
      <c r="V248" s="3">
        <v>224088</v>
      </c>
      <c r="W248" s="3">
        <v>0</v>
      </c>
      <c r="X248" s="3">
        <v>1157225</v>
      </c>
      <c r="Y248" s="3">
        <v>0</v>
      </c>
      <c r="Z248" s="3">
        <v>0</v>
      </c>
      <c r="AA248" s="3">
        <v>-3296528</v>
      </c>
      <c r="AB248" s="3">
        <v>3296528</v>
      </c>
      <c r="AC248" s="3">
        <v>101788738</v>
      </c>
      <c r="AD248" s="3">
        <v>535333</v>
      </c>
      <c r="AE248" s="3">
        <f t="shared" si="4"/>
        <v>91321306</v>
      </c>
    </row>
    <row r="249" spans="1:31" x14ac:dyDescent="0.3">
      <c r="A249" s="2" t="s">
        <v>491</v>
      </c>
      <c r="B249" t="s">
        <v>492</v>
      </c>
      <c r="C249">
        <v>1</v>
      </c>
      <c r="D249">
        <v>0</v>
      </c>
      <c r="E249" s="3">
        <v>15330470</v>
      </c>
      <c r="F249" s="3">
        <v>0</v>
      </c>
      <c r="G249" s="3">
        <v>0</v>
      </c>
      <c r="H249" s="3">
        <v>8891</v>
      </c>
      <c r="I249" s="3">
        <v>3545862</v>
      </c>
      <c r="J249" s="3">
        <v>8170782</v>
      </c>
      <c r="K249" s="3">
        <v>0</v>
      </c>
      <c r="L249" s="3">
        <v>0</v>
      </c>
      <c r="M249" s="3">
        <v>0</v>
      </c>
      <c r="N249" s="3">
        <v>0</v>
      </c>
      <c r="O249" s="3">
        <v>0</v>
      </c>
      <c r="P249" s="3">
        <v>3670632</v>
      </c>
      <c r="Q249" s="3">
        <v>862038</v>
      </c>
      <c r="R249" s="3">
        <v>805175</v>
      </c>
      <c r="S249" s="3">
        <v>51292</v>
      </c>
      <c r="T249" s="3">
        <v>21400</v>
      </c>
      <c r="U249" s="3">
        <v>187332</v>
      </c>
      <c r="V249" s="3">
        <v>60156</v>
      </c>
      <c r="W249" s="3">
        <v>0</v>
      </c>
      <c r="X249" s="3">
        <v>236197</v>
      </c>
      <c r="Y249" s="3">
        <v>0</v>
      </c>
      <c r="Z249" s="3">
        <v>0</v>
      </c>
      <c r="AA249" s="3">
        <v>-1015882</v>
      </c>
      <c r="AB249" s="3">
        <v>1015882</v>
      </c>
      <c r="AC249" s="3">
        <v>32950227</v>
      </c>
      <c r="AD249" s="3">
        <v>0</v>
      </c>
      <c r="AE249" s="3">
        <f t="shared" si="4"/>
        <v>24779445</v>
      </c>
    </row>
    <row r="250" spans="1:31" x14ac:dyDescent="0.3">
      <c r="A250" s="2" t="s">
        <v>493</v>
      </c>
      <c r="B250" t="s">
        <v>494</v>
      </c>
      <c r="C250">
        <v>1</v>
      </c>
      <c r="D250">
        <v>0</v>
      </c>
      <c r="E250" s="3">
        <v>16313345</v>
      </c>
      <c r="F250" s="3">
        <v>0</v>
      </c>
      <c r="G250" s="3">
        <v>0</v>
      </c>
      <c r="H250" s="3">
        <v>0</v>
      </c>
      <c r="I250" s="3">
        <v>2085252</v>
      </c>
      <c r="J250" s="3">
        <v>3066965</v>
      </c>
      <c r="K250" s="3">
        <v>0</v>
      </c>
      <c r="L250" s="3">
        <v>0</v>
      </c>
      <c r="M250" s="3">
        <v>0</v>
      </c>
      <c r="N250" s="3">
        <v>0</v>
      </c>
      <c r="O250" s="3">
        <v>0</v>
      </c>
      <c r="P250" s="3">
        <v>2987001</v>
      </c>
      <c r="Q250" s="3">
        <v>663783</v>
      </c>
      <c r="R250" s="3">
        <v>378152</v>
      </c>
      <c r="S250" s="3">
        <v>56385</v>
      </c>
      <c r="T250" s="3">
        <v>23525</v>
      </c>
      <c r="U250" s="3">
        <v>218496</v>
      </c>
      <c r="V250" s="3">
        <v>70866</v>
      </c>
      <c r="W250" s="3">
        <v>0</v>
      </c>
      <c r="X250" s="3">
        <v>0</v>
      </c>
      <c r="Y250" s="3">
        <v>0</v>
      </c>
      <c r="Z250" s="3">
        <v>0</v>
      </c>
      <c r="AA250" s="3">
        <v>-433218</v>
      </c>
      <c r="AB250" s="3">
        <v>433218</v>
      </c>
      <c r="AC250" s="3">
        <v>25863770</v>
      </c>
      <c r="AD250" s="3">
        <v>0</v>
      </c>
      <c r="AE250" s="3">
        <f t="shared" si="4"/>
        <v>22796805</v>
      </c>
    </row>
    <row r="251" spans="1:31" x14ac:dyDescent="0.3">
      <c r="A251" s="2" t="s">
        <v>495</v>
      </c>
      <c r="B251" t="s">
        <v>496</v>
      </c>
      <c r="C251">
        <v>1</v>
      </c>
      <c r="D251">
        <v>0</v>
      </c>
      <c r="E251" s="3">
        <v>8625902</v>
      </c>
      <c r="F251" s="3">
        <v>0</v>
      </c>
      <c r="G251" s="3">
        <v>0</v>
      </c>
      <c r="H251" s="3">
        <v>9156</v>
      </c>
      <c r="I251" s="3">
        <v>2135278</v>
      </c>
      <c r="J251" s="3">
        <v>4338175</v>
      </c>
      <c r="K251" s="3">
        <v>217526</v>
      </c>
      <c r="L251" s="3">
        <v>0</v>
      </c>
      <c r="M251" s="3">
        <v>0</v>
      </c>
      <c r="N251" s="3">
        <v>0</v>
      </c>
      <c r="O251" s="3">
        <v>0</v>
      </c>
      <c r="P251" s="3">
        <v>2122632</v>
      </c>
      <c r="Q251" s="3">
        <v>352631</v>
      </c>
      <c r="R251" s="3">
        <v>227671</v>
      </c>
      <c r="S251" s="3">
        <v>34559</v>
      </c>
      <c r="T251" s="3">
        <v>14419</v>
      </c>
      <c r="U251" s="3">
        <v>131296</v>
      </c>
      <c r="V251" s="3">
        <v>38522</v>
      </c>
      <c r="W251" s="3">
        <v>0</v>
      </c>
      <c r="X251" s="3">
        <v>75937</v>
      </c>
      <c r="Y251" s="3">
        <v>0</v>
      </c>
      <c r="Z251" s="3">
        <v>0</v>
      </c>
      <c r="AA251" s="3">
        <v>-397641</v>
      </c>
      <c r="AB251" s="3">
        <v>397641</v>
      </c>
      <c r="AC251" s="3">
        <v>18323704</v>
      </c>
      <c r="AD251" s="3">
        <v>0</v>
      </c>
      <c r="AE251" s="3">
        <f t="shared" si="4"/>
        <v>13768003</v>
      </c>
    </row>
    <row r="252" spans="1:31" x14ac:dyDescent="0.3">
      <c r="A252" s="2" t="s">
        <v>497</v>
      </c>
      <c r="B252" t="s">
        <v>498</v>
      </c>
      <c r="C252">
        <v>1</v>
      </c>
      <c r="D252">
        <v>0</v>
      </c>
      <c r="E252" s="3">
        <v>21250290</v>
      </c>
      <c r="F252" s="3">
        <v>0</v>
      </c>
      <c r="G252" s="3">
        <v>0</v>
      </c>
      <c r="H252" s="3">
        <v>0</v>
      </c>
      <c r="I252" s="3">
        <v>3713573</v>
      </c>
      <c r="J252" s="3">
        <v>6970961</v>
      </c>
      <c r="K252" s="3">
        <v>0</v>
      </c>
      <c r="L252" s="3">
        <v>0</v>
      </c>
      <c r="M252" s="3">
        <v>0</v>
      </c>
      <c r="N252" s="3">
        <v>0</v>
      </c>
      <c r="O252" s="3">
        <v>0</v>
      </c>
      <c r="P252" s="3">
        <v>3205039</v>
      </c>
      <c r="Q252" s="3">
        <v>762329</v>
      </c>
      <c r="R252" s="3">
        <v>410466</v>
      </c>
      <c r="S252" s="3">
        <v>54887</v>
      </c>
      <c r="T252" s="3">
        <v>22900</v>
      </c>
      <c r="U252" s="3">
        <v>219370</v>
      </c>
      <c r="V252" s="3">
        <v>68008</v>
      </c>
      <c r="W252" s="3">
        <v>0</v>
      </c>
      <c r="X252" s="3">
        <v>0</v>
      </c>
      <c r="Y252" s="3">
        <v>0</v>
      </c>
      <c r="Z252" s="3">
        <v>0</v>
      </c>
      <c r="AA252" s="3">
        <v>-608297</v>
      </c>
      <c r="AB252" s="3">
        <v>608297</v>
      </c>
      <c r="AC252" s="3">
        <v>36677823</v>
      </c>
      <c r="AD252" s="3">
        <v>0</v>
      </c>
      <c r="AE252" s="3">
        <f t="shared" si="4"/>
        <v>29706862</v>
      </c>
    </row>
    <row r="253" spans="1:31" x14ac:dyDescent="0.3">
      <c r="A253" s="2" t="s">
        <v>499</v>
      </c>
      <c r="B253" t="s">
        <v>500</v>
      </c>
      <c r="C253">
        <v>1</v>
      </c>
      <c r="D253">
        <v>0</v>
      </c>
      <c r="E253" s="3">
        <v>22351184</v>
      </c>
      <c r="F253" s="3">
        <v>0</v>
      </c>
      <c r="G253" s="3">
        <v>0</v>
      </c>
      <c r="H253" s="3">
        <v>3894</v>
      </c>
      <c r="I253" s="3">
        <v>4922064</v>
      </c>
      <c r="J253" s="3">
        <v>2840870</v>
      </c>
      <c r="K253" s="3">
        <v>0</v>
      </c>
      <c r="L253" s="3">
        <v>0</v>
      </c>
      <c r="M253" s="3">
        <v>0</v>
      </c>
      <c r="N253" s="3">
        <v>0</v>
      </c>
      <c r="O253" s="3">
        <v>0</v>
      </c>
      <c r="P253" s="3">
        <v>4005684</v>
      </c>
      <c r="Q253" s="3">
        <v>1293583</v>
      </c>
      <c r="R253" s="3">
        <v>338020</v>
      </c>
      <c r="S253" s="3">
        <v>66856</v>
      </c>
      <c r="T253" s="3">
        <v>27894</v>
      </c>
      <c r="U253" s="3">
        <v>262300</v>
      </c>
      <c r="V253" s="3">
        <v>84675</v>
      </c>
      <c r="W253" s="3">
        <v>0</v>
      </c>
      <c r="X253" s="3">
        <v>286944</v>
      </c>
      <c r="Y253" s="3">
        <v>0</v>
      </c>
      <c r="Z253" s="3">
        <v>0</v>
      </c>
      <c r="AA253" s="3">
        <v>-488844</v>
      </c>
      <c r="AB253" s="3">
        <v>488844</v>
      </c>
      <c r="AC253" s="3">
        <v>36483968</v>
      </c>
      <c r="AD253" s="3">
        <v>0</v>
      </c>
      <c r="AE253" s="3">
        <f t="shared" si="4"/>
        <v>33643098</v>
      </c>
    </row>
    <row r="254" spans="1:31" x14ac:dyDescent="0.3">
      <c r="A254" s="2" t="s">
        <v>501</v>
      </c>
      <c r="B254" t="s">
        <v>502</v>
      </c>
      <c r="C254">
        <v>1</v>
      </c>
      <c r="D254">
        <v>0</v>
      </c>
      <c r="E254" s="3">
        <v>13669841</v>
      </c>
      <c r="F254" s="3">
        <v>0</v>
      </c>
      <c r="G254" s="3">
        <v>0</v>
      </c>
      <c r="H254" s="3">
        <v>18722</v>
      </c>
      <c r="I254" s="3">
        <v>3909223</v>
      </c>
      <c r="J254" s="3">
        <v>6467400</v>
      </c>
      <c r="K254" s="3">
        <v>0</v>
      </c>
      <c r="L254" s="3">
        <v>0</v>
      </c>
      <c r="M254" s="3">
        <v>0</v>
      </c>
      <c r="N254" s="3">
        <v>0</v>
      </c>
      <c r="O254" s="3">
        <v>0</v>
      </c>
      <c r="P254" s="3">
        <v>2754287</v>
      </c>
      <c r="Q254" s="3">
        <v>771992</v>
      </c>
      <c r="R254" s="3">
        <v>465225</v>
      </c>
      <c r="S254" s="3">
        <v>90389</v>
      </c>
      <c r="T254" s="3">
        <v>37713</v>
      </c>
      <c r="U254" s="3">
        <v>287173</v>
      </c>
      <c r="V254" s="3">
        <v>101193</v>
      </c>
      <c r="W254" s="3">
        <v>0</v>
      </c>
      <c r="X254" s="3">
        <v>0</v>
      </c>
      <c r="Y254" s="3">
        <v>0</v>
      </c>
      <c r="Z254" s="3">
        <v>0</v>
      </c>
      <c r="AA254" s="3">
        <v>-341557</v>
      </c>
      <c r="AB254" s="3">
        <v>341557</v>
      </c>
      <c r="AC254" s="3">
        <v>28573158</v>
      </c>
      <c r="AD254" s="3">
        <v>0</v>
      </c>
      <c r="AE254" s="3">
        <f t="shared" si="4"/>
        <v>22105758</v>
      </c>
    </row>
    <row r="255" spans="1:31" x14ac:dyDescent="0.3">
      <c r="A255" s="2" t="s">
        <v>503</v>
      </c>
      <c r="B255" t="s">
        <v>504</v>
      </c>
      <c r="C255">
        <v>1</v>
      </c>
      <c r="D255">
        <v>0</v>
      </c>
      <c r="E255" s="3">
        <v>23684846</v>
      </c>
      <c r="F255" s="3">
        <v>0</v>
      </c>
      <c r="G255" s="3">
        <v>0</v>
      </c>
      <c r="H255" s="3">
        <v>3376</v>
      </c>
      <c r="I255" s="3">
        <v>5128466</v>
      </c>
      <c r="J255" s="3">
        <v>5291520</v>
      </c>
      <c r="K255" s="3">
        <v>0</v>
      </c>
      <c r="L255" s="3">
        <v>0</v>
      </c>
      <c r="M255" s="3">
        <v>0</v>
      </c>
      <c r="N255" s="3">
        <v>0</v>
      </c>
      <c r="O255" s="3">
        <v>0</v>
      </c>
      <c r="P255" s="3">
        <v>3843089</v>
      </c>
      <c r="Q255" s="3">
        <v>1887008</v>
      </c>
      <c r="R255" s="3">
        <v>546246</v>
      </c>
      <c r="S255" s="3">
        <v>87109</v>
      </c>
      <c r="T255" s="3">
        <v>36344</v>
      </c>
      <c r="U255" s="3">
        <v>352296</v>
      </c>
      <c r="V255" s="3">
        <v>96958</v>
      </c>
      <c r="W255" s="3">
        <v>0</v>
      </c>
      <c r="X255" s="3">
        <v>360000</v>
      </c>
      <c r="Y255" s="3">
        <v>0</v>
      </c>
      <c r="Z255" s="3">
        <v>0</v>
      </c>
      <c r="AA255" s="3">
        <v>-621979</v>
      </c>
      <c r="AB255" s="3">
        <v>621979</v>
      </c>
      <c r="AC255" s="3">
        <v>41317258</v>
      </c>
      <c r="AD255" s="3">
        <v>0</v>
      </c>
      <c r="AE255" s="3">
        <f t="shared" si="4"/>
        <v>36025738</v>
      </c>
    </row>
    <row r="256" spans="1:31" x14ac:dyDescent="0.3">
      <c r="A256" s="2" t="s">
        <v>505</v>
      </c>
      <c r="B256" t="s">
        <v>506</v>
      </c>
      <c r="C256">
        <v>1</v>
      </c>
      <c r="D256">
        <v>0</v>
      </c>
      <c r="E256" s="3">
        <v>6603930</v>
      </c>
      <c r="F256" s="3">
        <v>0</v>
      </c>
      <c r="G256" s="3">
        <v>325321</v>
      </c>
      <c r="H256" s="3">
        <v>0</v>
      </c>
      <c r="I256" s="3">
        <v>644530</v>
      </c>
      <c r="J256" s="3">
        <v>1725295</v>
      </c>
      <c r="K256" s="3">
        <v>0</v>
      </c>
      <c r="L256" s="3">
        <v>0</v>
      </c>
      <c r="M256" s="3">
        <v>0</v>
      </c>
      <c r="N256" s="3">
        <v>0</v>
      </c>
      <c r="O256" s="3">
        <v>0</v>
      </c>
      <c r="P256" s="3">
        <v>1011253</v>
      </c>
      <c r="Q256" s="3">
        <v>230355</v>
      </c>
      <c r="R256" s="3">
        <v>193459</v>
      </c>
      <c r="S256" s="3">
        <v>17152</v>
      </c>
      <c r="T256" s="3">
        <v>7156</v>
      </c>
      <c r="U256" s="3">
        <v>59473</v>
      </c>
      <c r="V256" s="3">
        <v>18842</v>
      </c>
      <c r="W256" s="3">
        <v>0</v>
      </c>
      <c r="X256" s="3">
        <v>156349</v>
      </c>
      <c r="Y256" s="3">
        <v>0</v>
      </c>
      <c r="Z256" s="3">
        <v>0</v>
      </c>
      <c r="AA256" s="3">
        <v>-421633</v>
      </c>
      <c r="AB256" s="3">
        <v>421633</v>
      </c>
      <c r="AC256" s="3">
        <v>10993115</v>
      </c>
      <c r="AD256" s="3">
        <v>0</v>
      </c>
      <c r="AE256" s="3">
        <f t="shared" si="4"/>
        <v>9267820</v>
      </c>
    </row>
    <row r="257" spans="1:31" x14ac:dyDescent="0.3">
      <c r="A257" s="2" t="s">
        <v>507</v>
      </c>
      <c r="B257" t="s">
        <v>508</v>
      </c>
      <c r="C257">
        <v>1</v>
      </c>
      <c r="D257">
        <v>0</v>
      </c>
      <c r="E257" s="3">
        <v>9172942</v>
      </c>
      <c r="F257" s="3">
        <v>0</v>
      </c>
      <c r="G257" s="3">
        <v>0</v>
      </c>
      <c r="H257" s="3">
        <v>14938</v>
      </c>
      <c r="I257" s="3">
        <v>3666539</v>
      </c>
      <c r="J257" s="3">
        <v>4564888</v>
      </c>
      <c r="K257" s="3">
        <v>0</v>
      </c>
      <c r="L257" s="3">
        <v>0</v>
      </c>
      <c r="M257" s="3">
        <v>0</v>
      </c>
      <c r="N257" s="3">
        <v>0</v>
      </c>
      <c r="O257" s="3">
        <v>0</v>
      </c>
      <c r="P257" s="3">
        <v>3369710</v>
      </c>
      <c r="Q257" s="3">
        <v>595227</v>
      </c>
      <c r="R257" s="3">
        <v>286869</v>
      </c>
      <c r="S257" s="3">
        <v>93026</v>
      </c>
      <c r="T257" s="3">
        <v>38813</v>
      </c>
      <c r="U257" s="3">
        <v>352063</v>
      </c>
      <c r="V257" s="3">
        <v>93175</v>
      </c>
      <c r="W257" s="3">
        <v>258085</v>
      </c>
      <c r="X257" s="3">
        <v>0</v>
      </c>
      <c r="Y257" s="3">
        <v>0</v>
      </c>
      <c r="Z257" s="3">
        <v>0</v>
      </c>
      <c r="AA257" s="3">
        <v>-194594</v>
      </c>
      <c r="AB257" s="3">
        <v>194594</v>
      </c>
      <c r="AC257" s="3">
        <v>22506275</v>
      </c>
      <c r="AD257" s="3">
        <v>0</v>
      </c>
      <c r="AE257" s="3">
        <f t="shared" si="4"/>
        <v>17941387</v>
      </c>
    </row>
    <row r="258" spans="1:31" x14ac:dyDescent="0.3">
      <c r="A258" s="2" t="s">
        <v>509</v>
      </c>
      <c r="B258" t="s">
        <v>510</v>
      </c>
      <c r="C258">
        <v>1</v>
      </c>
      <c r="D258">
        <v>0</v>
      </c>
      <c r="E258" s="3">
        <v>22641457</v>
      </c>
      <c r="F258" s="3">
        <v>0</v>
      </c>
      <c r="G258" s="3">
        <v>0</v>
      </c>
      <c r="H258" s="3">
        <v>0</v>
      </c>
      <c r="I258" s="3">
        <v>5478430</v>
      </c>
      <c r="J258" s="3">
        <v>6584455</v>
      </c>
      <c r="K258" s="3">
        <v>0</v>
      </c>
      <c r="L258" s="3">
        <v>0</v>
      </c>
      <c r="M258" s="3">
        <v>0</v>
      </c>
      <c r="N258" s="3">
        <v>0</v>
      </c>
      <c r="O258" s="3">
        <v>0</v>
      </c>
      <c r="P258" s="3">
        <v>3330041</v>
      </c>
      <c r="Q258" s="3">
        <v>796169</v>
      </c>
      <c r="R258" s="3">
        <v>823817</v>
      </c>
      <c r="S258" s="3">
        <v>57343</v>
      </c>
      <c r="T258" s="3">
        <v>23925</v>
      </c>
      <c r="U258" s="3">
        <v>235039</v>
      </c>
      <c r="V258" s="3">
        <v>72164</v>
      </c>
      <c r="W258" s="3">
        <v>0</v>
      </c>
      <c r="X258" s="3">
        <v>0</v>
      </c>
      <c r="Y258" s="3">
        <v>0</v>
      </c>
      <c r="Z258" s="3">
        <v>0</v>
      </c>
      <c r="AA258" s="3">
        <v>-471988</v>
      </c>
      <c r="AB258" s="3">
        <v>471988</v>
      </c>
      <c r="AC258" s="3">
        <v>40042840</v>
      </c>
      <c r="AD258" s="3">
        <v>0</v>
      </c>
      <c r="AE258" s="3">
        <f t="shared" si="4"/>
        <v>33458385</v>
      </c>
    </row>
    <row r="259" spans="1:31" x14ac:dyDescent="0.3">
      <c r="A259" s="2" t="s">
        <v>511</v>
      </c>
      <c r="B259" t="s">
        <v>512</v>
      </c>
      <c r="C259">
        <v>1</v>
      </c>
      <c r="D259">
        <v>1</v>
      </c>
      <c r="E259" s="3">
        <v>447461596</v>
      </c>
      <c r="F259" s="3">
        <v>5094180</v>
      </c>
      <c r="G259" s="3">
        <v>0</v>
      </c>
      <c r="H259" s="3">
        <v>377948</v>
      </c>
      <c r="I259" s="3">
        <v>71842984</v>
      </c>
      <c r="J259" s="3">
        <v>75212689</v>
      </c>
      <c r="K259" s="3">
        <v>0</v>
      </c>
      <c r="L259" s="3">
        <v>0</v>
      </c>
      <c r="M259" s="3">
        <v>1675457</v>
      </c>
      <c r="N259" s="3">
        <v>4748679</v>
      </c>
      <c r="O259" s="3">
        <v>4334926</v>
      </c>
      <c r="P259" s="3">
        <v>0</v>
      </c>
      <c r="Q259" s="3">
        <v>8854209</v>
      </c>
      <c r="R259" s="3">
        <v>9296251</v>
      </c>
      <c r="S259" s="3">
        <v>445340</v>
      </c>
      <c r="T259" s="3">
        <v>185806</v>
      </c>
      <c r="U259" s="3">
        <v>1942812</v>
      </c>
      <c r="V259" s="3">
        <v>628791</v>
      </c>
      <c r="W259" s="3">
        <v>0</v>
      </c>
      <c r="X259" s="3">
        <v>36188959</v>
      </c>
      <c r="Y259" s="3">
        <v>0</v>
      </c>
      <c r="Z259" s="3">
        <v>0</v>
      </c>
      <c r="AA259" s="3">
        <v>-29057016</v>
      </c>
      <c r="AB259" s="3">
        <v>29057016</v>
      </c>
      <c r="AC259" s="3">
        <v>668290627</v>
      </c>
      <c r="AD259" s="3">
        <v>14374405</v>
      </c>
      <c r="AE259" s="3">
        <f t="shared" si="4"/>
        <v>593077938</v>
      </c>
    </row>
    <row r="260" spans="1:31" x14ac:dyDescent="0.3">
      <c r="A260" s="2" t="s">
        <v>513</v>
      </c>
      <c r="B260" t="s">
        <v>514</v>
      </c>
      <c r="C260">
        <v>1</v>
      </c>
      <c r="D260">
        <v>0</v>
      </c>
      <c r="E260" s="3">
        <v>20812524</v>
      </c>
      <c r="F260" s="3">
        <v>0</v>
      </c>
      <c r="G260" s="3">
        <v>0</v>
      </c>
      <c r="H260" s="3">
        <v>0</v>
      </c>
      <c r="I260" s="3">
        <v>7655126</v>
      </c>
      <c r="J260" s="3">
        <v>3796916</v>
      </c>
      <c r="K260" s="3">
        <v>0</v>
      </c>
      <c r="L260" s="3">
        <v>0</v>
      </c>
      <c r="M260" s="3">
        <v>0</v>
      </c>
      <c r="N260" s="3">
        <v>0</v>
      </c>
      <c r="O260" s="3">
        <v>0</v>
      </c>
      <c r="P260" s="3">
        <v>3044830</v>
      </c>
      <c r="Q260" s="3">
        <v>1817581</v>
      </c>
      <c r="R260" s="3">
        <v>606200</v>
      </c>
      <c r="S260" s="3">
        <v>82974</v>
      </c>
      <c r="T260" s="3">
        <v>34619</v>
      </c>
      <c r="U260" s="3">
        <v>340471</v>
      </c>
      <c r="V260" s="3">
        <v>80292</v>
      </c>
      <c r="W260" s="3">
        <v>0</v>
      </c>
      <c r="X260" s="3">
        <v>555039</v>
      </c>
      <c r="Y260" s="3">
        <v>0</v>
      </c>
      <c r="Z260" s="3">
        <v>0</v>
      </c>
      <c r="AA260" s="3">
        <v>-1085196</v>
      </c>
      <c r="AB260" s="3">
        <v>1085196</v>
      </c>
      <c r="AC260" s="3">
        <v>38826572</v>
      </c>
      <c r="AD260" s="3">
        <v>189986</v>
      </c>
      <c r="AE260" s="3">
        <f t="shared" si="4"/>
        <v>35029656</v>
      </c>
    </row>
    <row r="261" spans="1:31" x14ac:dyDescent="0.3">
      <c r="A261" s="2" t="s">
        <v>515</v>
      </c>
      <c r="B261" t="s">
        <v>516</v>
      </c>
      <c r="C261">
        <v>1</v>
      </c>
      <c r="D261">
        <v>0</v>
      </c>
      <c r="E261" s="3">
        <v>28117917</v>
      </c>
      <c r="F261" s="3">
        <v>0</v>
      </c>
      <c r="G261" s="3">
        <v>0</v>
      </c>
      <c r="H261" s="3">
        <v>0</v>
      </c>
      <c r="I261" s="3">
        <v>5668936</v>
      </c>
      <c r="J261" s="3">
        <v>3491050</v>
      </c>
      <c r="K261" s="3">
        <v>0</v>
      </c>
      <c r="L261" s="3">
        <v>0</v>
      </c>
      <c r="M261" s="3">
        <v>0</v>
      </c>
      <c r="N261" s="3">
        <v>0</v>
      </c>
      <c r="O261" s="3">
        <v>0</v>
      </c>
      <c r="P261" s="3">
        <v>4048262</v>
      </c>
      <c r="Q261" s="3">
        <v>1061658</v>
      </c>
      <c r="R261" s="3">
        <v>634704</v>
      </c>
      <c r="S261" s="3">
        <v>49509</v>
      </c>
      <c r="T261" s="3">
        <v>20656</v>
      </c>
      <c r="U261" s="3">
        <v>192400</v>
      </c>
      <c r="V261" s="3">
        <v>62305</v>
      </c>
      <c r="W261" s="3">
        <v>0</v>
      </c>
      <c r="X261" s="3">
        <v>359327</v>
      </c>
      <c r="Y261" s="3">
        <v>0</v>
      </c>
      <c r="Z261" s="3">
        <v>0</v>
      </c>
      <c r="AA261" s="3">
        <v>-650575</v>
      </c>
      <c r="AB261" s="3">
        <v>650575</v>
      </c>
      <c r="AC261" s="3">
        <v>43706724</v>
      </c>
      <c r="AD261" s="3">
        <v>0</v>
      </c>
      <c r="AE261" s="3">
        <f t="shared" si="4"/>
        <v>40215674</v>
      </c>
    </row>
    <row r="262" spans="1:31" x14ac:dyDescent="0.3">
      <c r="A262" s="2" t="s">
        <v>517</v>
      </c>
      <c r="B262" t="s">
        <v>518</v>
      </c>
      <c r="C262">
        <v>1</v>
      </c>
      <c r="D262">
        <v>0</v>
      </c>
      <c r="E262" s="3">
        <v>29035261</v>
      </c>
      <c r="F262" s="3">
        <v>0</v>
      </c>
      <c r="G262" s="3">
        <v>0</v>
      </c>
      <c r="H262" s="3">
        <v>0</v>
      </c>
      <c r="I262" s="3">
        <v>7431281</v>
      </c>
      <c r="J262" s="3">
        <v>7628075</v>
      </c>
      <c r="K262" s="3">
        <v>0</v>
      </c>
      <c r="L262" s="3">
        <v>0</v>
      </c>
      <c r="M262" s="3">
        <v>0</v>
      </c>
      <c r="N262" s="3">
        <v>0</v>
      </c>
      <c r="O262" s="3">
        <v>0</v>
      </c>
      <c r="P262" s="3">
        <v>4800726</v>
      </c>
      <c r="Q262" s="3">
        <v>1383510</v>
      </c>
      <c r="R262" s="3">
        <v>955279</v>
      </c>
      <c r="S262" s="3">
        <v>128993</v>
      </c>
      <c r="T262" s="3">
        <v>53819</v>
      </c>
      <c r="U262" s="3">
        <v>522619</v>
      </c>
      <c r="V262" s="3">
        <v>140035</v>
      </c>
      <c r="W262" s="3">
        <v>0</v>
      </c>
      <c r="X262" s="3">
        <v>342900</v>
      </c>
      <c r="Y262" s="3">
        <v>0</v>
      </c>
      <c r="Z262" s="3">
        <v>0</v>
      </c>
      <c r="AA262" s="3">
        <v>-778940</v>
      </c>
      <c r="AB262" s="3">
        <v>778940</v>
      </c>
      <c r="AC262" s="3">
        <v>52422498</v>
      </c>
      <c r="AD262" s="3">
        <v>0</v>
      </c>
      <c r="AE262" s="3">
        <f t="shared" ref="AE262:AE325" si="5">AC262-J262-K262</f>
        <v>44794423</v>
      </c>
    </row>
    <row r="263" spans="1:31" x14ac:dyDescent="0.3">
      <c r="A263" s="2" t="s">
        <v>519</v>
      </c>
      <c r="B263" t="s">
        <v>520</v>
      </c>
      <c r="C263">
        <v>1</v>
      </c>
      <c r="D263">
        <v>0</v>
      </c>
      <c r="E263" s="3">
        <v>4420293</v>
      </c>
      <c r="F263" s="3">
        <v>0</v>
      </c>
      <c r="G263" s="3">
        <v>181923</v>
      </c>
      <c r="H263" s="3">
        <v>0</v>
      </c>
      <c r="I263" s="3">
        <v>859852</v>
      </c>
      <c r="J263" s="3">
        <v>1341572</v>
      </c>
      <c r="K263" s="3">
        <v>0</v>
      </c>
      <c r="L263" s="3">
        <v>0</v>
      </c>
      <c r="M263" s="3">
        <v>0</v>
      </c>
      <c r="N263" s="3">
        <v>0</v>
      </c>
      <c r="O263" s="3">
        <v>0</v>
      </c>
      <c r="P263" s="3">
        <v>1158838</v>
      </c>
      <c r="Q263" s="3">
        <v>102962</v>
      </c>
      <c r="R263" s="3">
        <v>132951</v>
      </c>
      <c r="S263" s="3">
        <v>9782</v>
      </c>
      <c r="T263" s="3">
        <v>4081</v>
      </c>
      <c r="U263" s="3">
        <v>38445</v>
      </c>
      <c r="V263" s="3">
        <v>10208</v>
      </c>
      <c r="W263" s="3">
        <v>0</v>
      </c>
      <c r="X263" s="3">
        <v>81000</v>
      </c>
      <c r="Y263" s="3">
        <v>0</v>
      </c>
      <c r="Z263" s="3">
        <v>0</v>
      </c>
      <c r="AA263" s="3">
        <v>-282102</v>
      </c>
      <c r="AB263" s="3">
        <v>282102</v>
      </c>
      <c r="AC263" s="3">
        <v>8341907</v>
      </c>
      <c r="AD263" s="3">
        <v>0</v>
      </c>
      <c r="AE263" s="3">
        <f t="shared" si="5"/>
        <v>7000335</v>
      </c>
    </row>
    <row r="264" spans="1:31" x14ac:dyDescent="0.3">
      <c r="A264" s="2" t="s">
        <v>521</v>
      </c>
      <c r="B264" t="s">
        <v>522</v>
      </c>
      <c r="C264">
        <v>1</v>
      </c>
      <c r="D264">
        <v>0</v>
      </c>
      <c r="E264" s="3">
        <v>32540980</v>
      </c>
      <c r="F264" s="3">
        <v>0</v>
      </c>
      <c r="G264" s="3">
        <v>0</v>
      </c>
      <c r="H264" s="3">
        <v>27906</v>
      </c>
      <c r="I264" s="3">
        <v>4314475</v>
      </c>
      <c r="J264" s="3">
        <v>8100108</v>
      </c>
      <c r="K264" s="3">
        <v>104073</v>
      </c>
      <c r="L264" s="3">
        <v>0</v>
      </c>
      <c r="M264" s="3">
        <v>0</v>
      </c>
      <c r="N264" s="3">
        <v>0</v>
      </c>
      <c r="O264" s="3">
        <v>0</v>
      </c>
      <c r="P264" s="3">
        <v>3897761</v>
      </c>
      <c r="Q264" s="3">
        <v>669661</v>
      </c>
      <c r="R264" s="3">
        <v>530823</v>
      </c>
      <c r="S264" s="3">
        <v>57358</v>
      </c>
      <c r="T264" s="3">
        <v>23931</v>
      </c>
      <c r="U264" s="3">
        <v>227641</v>
      </c>
      <c r="V264" s="3">
        <v>76353</v>
      </c>
      <c r="W264" s="3">
        <v>0</v>
      </c>
      <c r="X264" s="3">
        <v>2171705</v>
      </c>
      <c r="Y264" s="3">
        <v>0</v>
      </c>
      <c r="Z264" s="3">
        <v>0</v>
      </c>
      <c r="AA264" s="3">
        <v>-2225894</v>
      </c>
      <c r="AB264" s="3">
        <v>2225894</v>
      </c>
      <c r="AC264" s="3">
        <v>52742775</v>
      </c>
      <c r="AD264" s="3">
        <v>585370</v>
      </c>
      <c r="AE264" s="3">
        <f t="shared" si="5"/>
        <v>44538594</v>
      </c>
    </row>
    <row r="265" spans="1:31" x14ac:dyDescent="0.3">
      <c r="A265" s="2" t="s">
        <v>523</v>
      </c>
      <c r="B265" t="s">
        <v>524</v>
      </c>
      <c r="C265">
        <v>1</v>
      </c>
      <c r="D265">
        <v>0</v>
      </c>
      <c r="E265" s="3">
        <v>9017041</v>
      </c>
      <c r="F265" s="3">
        <v>0</v>
      </c>
      <c r="G265" s="3">
        <v>0</v>
      </c>
      <c r="H265" s="3">
        <v>7656</v>
      </c>
      <c r="I265" s="3">
        <v>1436687</v>
      </c>
      <c r="J265" s="3">
        <v>1766642</v>
      </c>
      <c r="K265" s="3">
        <v>0</v>
      </c>
      <c r="L265" s="3">
        <v>0</v>
      </c>
      <c r="M265" s="3">
        <v>0</v>
      </c>
      <c r="N265" s="3">
        <v>0</v>
      </c>
      <c r="O265" s="3">
        <v>0</v>
      </c>
      <c r="P265" s="3">
        <v>1227353</v>
      </c>
      <c r="Q265" s="3">
        <v>71455</v>
      </c>
      <c r="R265" s="3">
        <v>158939</v>
      </c>
      <c r="S265" s="3">
        <v>13063</v>
      </c>
      <c r="T265" s="3">
        <v>5450</v>
      </c>
      <c r="U265" s="3">
        <v>48056</v>
      </c>
      <c r="V265" s="3">
        <v>16038</v>
      </c>
      <c r="W265" s="3">
        <v>0</v>
      </c>
      <c r="X265" s="3">
        <v>348112</v>
      </c>
      <c r="Y265" s="3">
        <v>0</v>
      </c>
      <c r="Z265" s="3">
        <v>0</v>
      </c>
      <c r="AA265" s="3">
        <v>-411550</v>
      </c>
      <c r="AB265" s="3">
        <v>411550</v>
      </c>
      <c r="AC265" s="3">
        <v>14116492</v>
      </c>
      <c r="AD265" s="3">
        <v>100000</v>
      </c>
      <c r="AE265" s="3">
        <f t="shared" si="5"/>
        <v>12349850</v>
      </c>
    </row>
    <row r="266" spans="1:31" x14ac:dyDescent="0.3">
      <c r="A266" s="2" t="s">
        <v>525</v>
      </c>
      <c r="B266" t="s">
        <v>526</v>
      </c>
      <c r="C266">
        <v>1</v>
      </c>
      <c r="D266">
        <v>0</v>
      </c>
      <c r="E266" s="3">
        <v>11643891</v>
      </c>
      <c r="F266" s="3">
        <v>0</v>
      </c>
      <c r="G266" s="3">
        <v>0</v>
      </c>
      <c r="H266" s="3">
        <v>0</v>
      </c>
      <c r="I266" s="3">
        <v>2176647</v>
      </c>
      <c r="J266" s="3">
        <v>2274241</v>
      </c>
      <c r="K266" s="3">
        <v>0</v>
      </c>
      <c r="L266" s="3">
        <v>0</v>
      </c>
      <c r="M266" s="3">
        <v>0</v>
      </c>
      <c r="N266" s="3">
        <v>0</v>
      </c>
      <c r="O266" s="3">
        <v>0</v>
      </c>
      <c r="P266" s="3">
        <v>1446944</v>
      </c>
      <c r="Q266" s="3">
        <v>308279</v>
      </c>
      <c r="R266" s="3">
        <v>82690</v>
      </c>
      <c r="S266" s="3">
        <v>19294</v>
      </c>
      <c r="T266" s="3">
        <v>8050</v>
      </c>
      <c r="U266" s="3">
        <v>74385</v>
      </c>
      <c r="V266" s="3">
        <v>22660</v>
      </c>
      <c r="W266" s="3">
        <v>0</v>
      </c>
      <c r="X266" s="3">
        <v>390003</v>
      </c>
      <c r="Y266" s="3">
        <v>0</v>
      </c>
      <c r="Z266" s="3">
        <v>0</v>
      </c>
      <c r="AA266" s="3">
        <v>-338080</v>
      </c>
      <c r="AB266" s="3">
        <v>338080</v>
      </c>
      <c r="AC266" s="3">
        <v>18447084</v>
      </c>
      <c r="AD266" s="3">
        <v>0</v>
      </c>
      <c r="AE266" s="3">
        <f t="shared" si="5"/>
        <v>16172843</v>
      </c>
    </row>
    <row r="267" spans="1:31" x14ac:dyDescent="0.3">
      <c r="A267" s="2" t="s">
        <v>527</v>
      </c>
      <c r="B267" t="s">
        <v>528</v>
      </c>
      <c r="C267">
        <v>1</v>
      </c>
      <c r="D267">
        <v>0</v>
      </c>
      <c r="E267" s="3">
        <v>9831747</v>
      </c>
      <c r="F267" s="3">
        <v>0</v>
      </c>
      <c r="G267" s="3">
        <v>344565</v>
      </c>
      <c r="H267" s="3">
        <v>0</v>
      </c>
      <c r="I267" s="3">
        <v>1441833</v>
      </c>
      <c r="J267" s="3">
        <v>1293057</v>
      </c>
      <c r="K267" s="3">
        <v>0</v>
      </c>
      <c r="L267" s="3">
        <v>0</v>
      </c>
      <c r="M267" s="3">
        <v>0</v>
      </c>
      <c r="N267" s="3">
        <v>0</v>
      </c>
      <c r="O267" s="3">
        <v>0</v>
      </c>
      <c r="P267" s="3">
        <v>1282138</v>
      </c>
      <c r="Q267" s="3">
        <v>233899</v>
      </c>
      <c r="R267" s="3">
        <v>263754</v>
      </c>
      <c r="S267" s="3">
        <v>12224</v>
      </c>
      <c r="T267" s="3">
        <v>5100</v>
      </c>
      <c r="U267" s="3">
        <v>45144</v>
      </c>
      <c r="V267" s="3">
        <v>16114</v>
      </c>
      <c r="W267" s="3">
        <v>0</v>
      </c>
      <c r="X267" s="3">
        <v>430702</v>
      </c>
      <c r="Y267" s="3">
        <v>0</v>
      </c>
      <c r="Z267" s="3">
        <v>0</v>
      </c>
      <c r="AA267" s="3">
        <v>-646339</v>
      </c>
      <c r="AB267" s="3">
        <v>646339</v>
      </c>
      <c r="AC267" s="3">
        <v>15200277</v>
      </c>
      <c r="AD267" s="3">
        <v>100000</v>
      </c>
      <c r="AE267" s="3">
        <f t="shared" si="5"/>
        <v>13907220</v>
      </c>
    </row>
    <row r="268" spans="1:31" x14ac:dyDescent="0.3">
      <c r="A268" s="2" t="s">
        <v>529</v>
      </c>
      <c r="B268" t="s">
        <v>530</v>
      </c>
      <c r="C268">
        <v>1</v>
      </c>
      <c r="D268">
        <v>1</v>
      </c>
      <c r="E268" s="3">
        <v>9249888</v>
      </c>
      <c r="F268" s="3">
        <v>0</v>
      </c>
      <c r="G268" s="3">
        <v>150754</v>
      </c>
      <c r="H268" s="3">
        <v>5522</v>
      </c>
      <c r="I268" s="3">
        <v>1278653</v>
      </c>
      <c r="J268" s="3">
        <v>1491407</v>
      </c>
      <c r="K268" s="3">
        <v>213445</v>
      </c>
      <c r="L268" s="3">
        <v>1026312</v>
      </c>
      <c r="M268" s="3">
        <v>0</v>
      </c>
      <c r="N268" s="3">
        <v>0</v>
      </c>
      <c r="O268" s="3">
        <v>0</v>
      </c>
      <c r="P268" s="3">
        <v>1021806</v>
      </c>
      <c r="Q268" s="3">
        <v>191545</v>
      </c>
      <c r="R268" s="3">
        <v>32568</v>
      </c>
      <c r="S268" s="3">
        <v>10591</v>
      </c>
      <c r="T268" s="3">
        <v>4419</v>
      </c>
      <c r="U268" s="3">
        <v>41241</v>
      </c>
      <c r="V268" s="3">
        <v>13071</v>
      </c>
      <c r="W268" s="3">
        <v>0</v>
      </c>
      <c r="X268" s="3">
        <v>137627</v>
      </c>
      <c r="Y268" s="3">
        <v>0</v>
      </c>
      <c r="Z268" s="3">
        <v>0</v>
      </c>
      <c r="AA268" s="3">
        <v>-412788</v>
      </c>
      <c r="AB268" s="3">
        <v>412788</v>
      </c>
      <c r="AC268" s="3">
        <v>14868849</v>
      </c>
      <c r="AD268" s="3">
        <v>100000</v>
      </c>
      <c r="AE268" s="3">
        <f t="shared" si="5"/>
        <v>13163997</v>
      </c>
    </row>
    <row r="269" spans="1:31" x14ac:dyDescent="0.3">
      <c r="A269" s="2" t="s">
        <v>531</v>
      </c>
      <c r="B269" t="s">
        <v>532</v>
      </c>
      <c r="C269">
        <v>1</v>
      </c>
      <c r="D269">
        <v>0</v>
      </c>
      <c r="E269" s="3">
        <v>9003827</v>
      </c>
      <c r="F269" s="3">
        <v>0</v>
      </c>
      <c r="G269" s="3">
        <v>317335</v>
      </c>
      <c r="H269" s="3">
        <v>0</v>
      </c>
      <c r="I269" s="3">
        <v>1821345</v>
      </c>
      <c r="J269" s="3">
        <v>461637</v>
      </c>
      <c r="K269" s="3">
        <v>0</v>
      </c>
      <c r="L269" s="3">
        <v>0</v>
      </c>
      <c r="M269" s="3">
        <v>0</v>
      </c>
      <c r="N269" s="3">
        <v>0</v>
      </c>
      <c r="O269" s="3">
        <v>0</v>
      </c>
      <c r="P269" s="3">
        <v>984868</v>
      </c>
      <c r="Q269" s="3">
        <v>885382</v>
      </c>
      <c r="R269" s="3">
        <v>582635</v>
      </c>
      <c r="S269" s="3">
        <v>61987</v>
      </c>
      <c r="T269" s="3">
        <v>25863</v>
      </c>
      <c r="U269" s="3">
        <v>221758</v>
      </c>
      <c r="V269" s="3">
        <v>30743</v>
      </c>
      <c r="W269" s="3">
        <v>0</v>
      </c>
      <c r="X269" s="3">
        <v>216147</v>
      </c>
      <c r="Y269" s="3">
        <v>0</v>
      </c>
      <c r="Z269" s="3">
        <v>0</v>
      </c>
      <c r="AA269" s="3">
        <v>-808060</v>
      </c>
      <c r="AB269" s="3">
        <v>808060</v>
      </c>
      <c r="AC269" s="3">
        <v>14613527</v>
      </c>
      <c r="AD269" s="3">
        <v>0</v>
      </c>
      <c r="AE269" s="3">
        <f t="shared" si="5"/>
        <v>14151890</v>
      </c>
    </row>
    <row r="270" spans="1:31" x14ac:dyDescent="0.3">
      <c r="A270" s="2" t="s">
        <v>533</v>
      </c>
      <c r="B270" t="s">
        <v>534</v>
      </c>
      <c r="C270">
        <v>1</v>
      </c>
      <c r="D270">
        <v>1</v>
      </c>
      <c r="E270" s="3">
        <v>92989531</v>
      </c>
      <c r="F270" s="3">
        <v>11754631</v>
      </c>
      <c r="G270" s="3">
        <v>2687597</v>
      </c>
      <c r="H270" s="3">
        <v>0</v>
      </c>
      <c r="I270" s="3">
        <v>7021800</v>
      </c>
      <c r="J270" s="3">
        <v>4726260</v>
      </c>
      <c r="K270" s="3">
        <v>0</v>
      </c>
      <c r="L270" s="3">
        <v>0</v>
      </c>
      <c r="M270" s="3">
        <v>0</v>
      </c>
      <c r="N270" s="3">
        <v>0</v>
      </c>
      <c r="O270" s="3">
        <v>0</v>
      </c>
      <c r="P270" s="3">
        <v>4461968</v>
      </c>
      <c r="Q270" s="3">
        <v>8828900</v>
      </c>
      <c r="R270" s="3">
        <v>1816339</v>
      </c>
      <c r="S270" s="3">
        <v>160960</v>
      </c>
      <c r="T270" s="3">
        <v>67156</v>
      </c>
      <c r="U270" s="3">
        <v>586811</v>
      </c>
      <c r="V270" s="3">
        <v>228826</v>
      </c>
      <c r="W270" s="3">
        <v>0</v>
      </c>
      <c r="X270" s="3">
        <v>2087301</v>
      </c>
      <c r="Y270" s="3">
        <v>0</v>
      </c>
      <c r="Z270" s="3">
        <v>2520255</v>
      </c>
      <c r="AA270" s="3">
        <v>-2540212</v>
      </c>
      <c r="AB270" s="3">
        <v>2540212</v>
      </c>
      <c r="AC270" s="3">
        <v>139938335</v>
      </c>
      <c r="AD270" s="3">
        <v>4969842</v>
      </c>
      <c r="AE270" s="3">
        <f t="shared" si="5"/>
        <v>135212075</v>
      </c>
    </row>
    <row r="271" spans="1:31" x14ac:dyDescent="0.3">
      <c r="A271" s="2" t="s">
        <v>535</v>
      </c>
      <c r="B271" t="s">
        <v>536</v>
      </c>
      <c r="C271">
        <v>1</v>
      </c>
      <c r="D271">
        <v>0</v>
      </c>
      <c r="E271" s="3">
        <v>39573425</v>
      </c>
      <c r="F271" s="3">
        <v>2585201</v>
      </c>
      <c r="G271" s="3">
        <v>1755704</v>
      </c>
      <c r="H271" s="3">
        <v>0</v>
      </c>
      <c r="I271" s="3">
        <v>6650782</v>
      </c>
      <c r="J271" s="3">
        <v>1938943</v>
      </c>
      <c r="K271" s="3">
        <v>0</v>
      </c>
      <c r="L271" s="3">
        <v>0</v>
      </c>
      <c r="M271" s="3">
        <v>0</v>
      </c>
      <c r="N271" s="3">
        <v>0</v>
      </c>
      <c r="O271" s="3">
        <v>0</v>
      </c>
      <c r="P271" s="3">
        <v>3935489</v>
      </c>
      <c r="Q271" s="3">
        <v>4507253</v>
      </c>
      <c r="R271" s="3">
        <v>692875</v>
      </c>
      <c r="S271" s="3">
        <v>157365</v>
      </c>
      <c r="T271" s="3">
        <v>65656</v>
      </c>
      <c r="U271" s="3">
        <v>456039</v>
      </c>
      <c r="V271" s="3">
        <v>157109</v>
      </c>
      <c r="W271" s="3">
        <v>0</v>
      </c>
      <c r="X271" s="3">
        <v>3240000</v>
      </c>
      <c r="Y271" s="3">
        <v>0</v>
      </c>
      <c r="Z271" s="3">
        <v>0</v>
      </c>
      <c r="AA271" s="3">
        <v>-1438906</v>
      </c>
      <c r="AB271" s="3">
        <v>1438906</v>
      </c>
      <c r="AC271" s="3">
        <v>65715841</v>
      </c>
      <c r="AD271" s="3">
        <v>1415807</v>
      </c>
      <c r="AE271" s="3">
        <f t="shared" si="5"/>
        <v>63776898</v>
      </c>
    </row>
    <row r="272" spans="1:31" x14ac:dyDescent="0.3">
      <c r="A272" s="2" t="s">
        <v>537</v>
      </c>
      <c r="B272" t="s">
        <v>538</v>
      </c>
      <c r="C272">
        <v>1</v>
      </c>
      <c r="D272">
        <v>0</v>
      </c>
      <c r="E272" s="3">
        <v>27960393</v>
      </c>
      <c r="F272" s="3">
        <v>0</v>
      </c>
      <c r="G272" s="3">
        <v>3378742</v>
      </c>
      <c r="H272" s="3">
        <v>0</v>
      </c>
      <c r="I272" s="3">
        <v>5143482</v>
      </c>
      <c r="J272" s="3">
        <v>1453487</v>
      </c>
      <c r="K272" s="3">
        <v>0</v>
      </c>
      <c r="L272" s="3">
        <v>0</v>
      </c>
      <c r="M272" s="3">
        <v>0</v>
      </c>
      <c r="N272" s="3">
        <v>0</v>
      </c>
      <c r="O272" s="3">
        <v>0</v>
      </c>
      <c r="P272" s="3">
        <v>4061196</v>
      </c>
      <c r="Q272" s="3">
        <v>2265703</v>
      </c>
      <c r="R272" s="3">
        <v>803601</v>
      </c>
      <c r="S272" s="3">
        <v>109998</v>
      </c>
      <c r="T272" s="3">
        <v>45894</v>
      </c>
      <c r="U272" s="3">
        <v>456680</v>
      </c>
      <c r="V272" s="3">
        <v>101289</v>
      </c>
      <c r="W272" s="3">
        <v>0</v>
      </c>
      <c r="X272" s="3">
        <v>0</v>
      </c>
      <c r="Y272" s="3">
        <v>33193</v>
      </c>
      <c r="Z272" s="3">
        <v>0</v>
      </c>
      <c r="AA272" s="3">
        <v>-508943</v>
      </c>
      <c r="AB272" s="3">
        <v>508943</v>
      </c>
      <c r="AC272" s="3">
        <v>45813658</v>
      </c>
      <c r="AD272" s="3">
        <v>0</v>
      </c>
      <c r="AE272" s="3">
        <f t="shared" si="5"/>
        <v>44360171</v>
      </c>
    </row>
    <row r="273" spans="1:31" x14ac:dyDescent="0.3">
      <c r="A273" s="2" t="s">
        <v>539</v>
      </c>
      <c r="B273" t="s">
        <v>540</v>
      </c>
      <c r="C273">
        <v>1</v>
      </c>
      <c r="D273">
        <v>0</v>
      </c>
      <c r="E273" s="3">
        <v>9573222</v>
      </c>
      <c r="F273" s="3">
        <v>0</v>
      </c>
      <c r="G273" s="3">
        <v>947589</v>
      </c>
      <c r="H273" s="3">
        <v>0</v>
      </c>
      <c r="I273" s="3">
        <v>880977</v>
      </c>
      <c r="J273" s="3">
        <v>1000628</v>
      </c>
      <c r="K273" s="3">
        <v>0</v>
      </c>
      <c r="L273" s="3">
        <v>0</v>
      </c>
      <c r="M273" s="3">
        <v>0</v>
      </c>
      <c r="N273" s="3">
        <v>0</v>
      </c>
      <c r="O273" s="3">
        <v>0</v>
      </c>
      <c r="P273" s="3">
        <v>854843</v>
      </c>
      <c r="Q273" s="3">
        <v>408561</v>
      </c>
      <c r="R273" s="3">
        <v>268846</v>
      </c>
      <c r="S273" s="3">
        <v>30499</v>
      </c>
      <c r="T273" s="3">
        <v>12725</v>
      </c>
      <c r="U273" s="3">
        <v>122325</v>
      </c>
      <c r="V273" s="3">
        <v>29316</v>
      </c>
      <c r="W273" s="3">
        <v>0</v>
      </c>
      <c r="X273" s="3">
        <v>178200</v>
      </c>
      <c r="Y273" s="3">
        <v>4977</v>
      </c>
      <c r="Z273" s="3">
        <v>0</v>
      </c>
      <c r="AA273" s="3">
        <v>-68921</v>
      </c>
      <c r="AB273" s="3">
        <v>68921</v>
      </c>
      <c r="AC273" s="3">
        <v>14312708</v>
      </c>
      <c r="AD273" s="3">
        <v>0</v>
      </c>
      <c r="AE273" s="3">
        <f t="shared" si="5"/>
        <v>13312080</v>
      </c>
    </row>
    <row r="274" spans="1:31" x14ac:dyDescent="0.3">
      <c r="A274" s="2" t="s">
        <v>541</v>
      </c>
      <c r="B274" t="s">
        <v>542</v>
      </c>
      <c r="C274">
        <v>1</v>
      </c>
      <c r="D274">
        <v>0</v>
      </c>
      <c r="E274" s="3">
        <v>39265252</v>
      </c>
      <c r="F274" s="3">
        <v>0</v>
      </c>
      <c r="G274" s="3">
        <v>4406095</v>
      </c>
      <c r="H274" s="3">
        <v>0</v>
      </c>
      <c r="I274" s="3">
        <v>3936640</v>
      </c>
      <c r="J274" s="3">
        <v>3443579</v>
      </c>
      <c r="K274" s="3">
        <v>0</v>
      </c>
      <c r="L274" s="3">
        <v>0</v>
      </c>
      <c r="M274" s="3">
        <v>0</v>
      </c>
      <c r="N274" s="3">
        <v>0</v>
      </c>
      <c r="O274" s="3">
        <v>0</v>
      </c>
      <c r="P274" s="3">
        <v>4939782</v>
      </c>
      <c r="Q274" s="3">
        <v>1713321</v>
      </c>
      <c r="R274" s="3">
        <v>771010</v>
      </c>
      <c r="S274" s="3">
        <v>108081</v>
      </c>
      <c r="T274" s="3">
        <v>45094</v>
      </c>
      <c r="U274" s="3">
        <v>436118</v>
      </c>
      <c r="V274" s="3">
        <v>112794</v>
      </c>
      <c r="W274" s="3">
        <v>0</v>
      </c>
      <c r="X274" s="3">
        <v>374934</v>
      </c>
      <c r="Y274" s="3">
        <v>208322</v>
      </c>
      <c r="Z274" s="3">
        <v>0</v>
      </c>
      <c r="AA274" s="3">
        <v>-243757</v>
      </c>
      <c r="AB274" s="3">
        <v>243757</v>
      </c>
      <c r="AC274" s="3">
        <v>59761022</v>
      </c>
      <c r="AD274" s="3">
        <v>0</v>
      </c>
      <c r="AE274" s="3">
        <f t="shared" si="5"/>
        <v>56317443</v>
      </c>
    </row>
    <row r="275" spans="1:31" x14ac:dyDescent="0.3">
      <c r="A275" s="2" t="s">
        <v>543</v>
      </c>
      <c r="B275" t="s">
        <v>544</v>
      </c>
      <c r="C275">
        <v>1</v>
      </c>
      <c r="D275">
        <v>0</v>
      </c>
      <c r="E275" s="3">
        <v>7704131</v>
      </c>
      <c r="F275" s="3">
        <v>0</v>
      </c>
      <c r="G275" s="3">
        <v>710955</v>
      </c>
      <c r="H275" s="3">
        <v>0</v>
      </c>
      <c r="I275" s="3">
        <v>1165481</v>
      </c>
      <c r="J275" s="3">
        <v>1264939</v>
      </c>
      <c r="K275" s="3">
        <v>0</v>
      </c>
      <c r="L275" s="3">
        <v>0</v>
      </c>
      <c r="M275" s="3">
        <v>0</v>
      </c>
      <c r="N275" s="3">
        <v>0</v>
      </c>
      <c r="O275" s="3">
        <v>0</v>
      </c>
      <c r="P275" s="3">
        <v>1982364</v>
      </c>
      <c r="Q275" s="3">
        <v>415962</v>
      </c>
      <c r="R275" s="3">
        <v>289744</v>
      </c>
      <c r="S275" s="3">
        <v>39817</v>
      </c>
      <c r="T275" s="3">
        <v>16613</v>
      </c>
      <c r="U275" s="3">
        <v>143586</v>
      </c>
      <c r="V275" s="3">
        <v>32097</v>
      </c>
      <c r="W275" s="3">
        <v>0</v>
      </c>
      <c r="X275" s="3">
        <v>0</v>
      </c>
      <c r="Y275" s="3">
        <v>13483</v>
      </c>
      <c r="Z275" s="3">
        <v>0</v>
      </c>
      <c r="AA275" s="3">
        <v>-66789</v>
      </c>
      <c r="AB275" s="3">
        <v>66789</v>
      </c>
      <c r="AC275" s="3">
        <v>13779172</v>
      </c>
      <c r="AD275" s="3">
        <v>0</v>
      </c>
      <c r="AE275" s="3">
        <f t="shared" si="5"/>
        <v>12514233</v>
      </c>
    </row>
    <row r="276" spans="1:31" x14ac:dyDescent="0.3">
      <c r="A276" s="2" t="s">
        <v>545</v>
      </c>
      <c r="B276" t="s">
        <v>546</v>
      </c>
      <c r="C276">
        <v>1</v>
      </c>
      <c r="D276">
        <v>0</v>
      </c>
      <c r="E276" s="3">
        <v>2864770</v>
      </c>
      <c r="F276" s="3">
        <v>0</v>
      </c>
      <c r="G276" s="3">
        <v>413153</v>
      </c>
      <c r="H276" s="3">
        <v>0</v>
      </c>
      <c r="I276" s="3">
        <v>448960</v>
      </c>
      <c r="J276" s="3">
        <v>1063708</v>
      </c>
      <c r="K276" s="3">
        <v>0</v>
      </c>
      <c r="L276" s="3">
        <v>0</v>
      </c>
      <c r="M276" s="3">
        <v>0</v>
      </c>
      <c r="N276" s="3">
        <v>0</v>
      </c>
      <c r="O276" s="3">
        <v>0</v>
      </c>
      <c r="P276" s="3">
        <v>912950</v>
      </c>
      <c r="Q276" s="3">
        <v>119258</v>
      </c>
      <c r="R276" s="3">
        <v>9350</v>
      </c>
      <c r="S276" s="3">
        <v>17062</v>
      </c>
      <c r="T276" s="3">
        <v>7119</v>
      </c>
      <c r="U276" s="3">
        <v>58075</v>
      </c>
      <c r="V276" s="3">
        <v>11356</v>
      </c>
      <c r="W276" s="3">
        <v>0</v>
      </c>
      <c r="X276" s="3">
        <v>50400</v>
      </c>
      <c r="Y276" s="3">
        <v>0</v>
      </c>
      <c r="Z276" s="3">
        <v>0</v>
      </c>
      <c r="AA276" s="3">
        <v>-31859</v>
      </c>
      <c r="AB276" s="3">
        <v>31859</v>
      </c>
      <c r="AC276" s="3">
        <v>5976161</v>
      </c>
      <c r="AD276" s="3">
        <v>0</v>
      </c>
      <c r="AE276" s="3">
        <f t="shared" si="5"/>
        <v>4912453</v>
      </c>
    </row>
    <row r="277" spans="1:31" x14ac:dyDescent="0.3">
      <c r="A277" s="2" t="s">
        <v>547</v>
      </c>
      <c r="B277" t="s">
        <v>548</v>
      </c>
      <c r="C277">
        <v>1</v>
      </c>
      <c r="D277">
        <v>0</v>
      </c>
      <c r="E277" s="3">
        <v>37882319</v>
      </c>
      <c r="F277" s="3">
        <v>564975</v>
      </c>
      <c r="G277" s="3">
        <v>3926511</v>
      </c>
      <c r="H277" s="3">
        <v>0</v>
      </c>
      <c r="I277" s="3">
        <v>4028442</v>
      </c>
      <c r="J277" s="3">
        <v>14413304</v>
      </c>
      <c r="K277" s="3">
        <v>0</v>
      </c>
      <c r="L277" s="3">
        <v>0</v>
      </c>
      <c r="M277" s="3">
        <v>0</v>
      </c>
      <c r="N277" s="3">
        <v>0</v>
      </c>
      <c r="O277" s="3">
        <v>0</v>
      </c>
      <c r="P277" s="3">
        <v>1955816</v>
      </c>
      <c r="Q277" s="3">
        <v>2642178</v>
      </c>
      <c r="R277" s="3">
        <v>659066</v>
      </c>
      <c r="S277" s="3">
        <v>61029</v>
      </c>
      <c r="T277" s="3">
        <v>25463</v>
      </c>
      <c r="U277" s="3">
        <v>231952</v>
      </c>
      <c r="V277" s="3">
        <v>81633</v>
      </c>
      <c r="W277" s="3">
        <v>0</v>
      </c>
      <c r="X277" s="3">
        <v>1947439</v>
      </c>
      <c r="Y277" s="3">
        <v>0</v>
      </c>
      <c r="Z277" s="3">
        <v>0</v>
      </c>
      <c r="AA277" s="3">
        <v>-869315</v>
      </c>
      <c r="AB277" s="3">
        <v>869315</v>
      </c>
      <c r="AC277" s="3">
        <v>68420127</v>
      </c>
      <c r="AD277" s="3">
        <v>1058438</v>
      </c>
      <c r="AE277" s="3">
        <f t="shared" si="5"/>
        <v>54006823</v>
      </c>
    </row>
    <row r="278" spans="1:31" x14ac:dyDescent="0.3">
      <c r="A278" s="2" t="s">
        <v>549</v>
      </c>
      <c r="B278" t="s">
        <v>550</v>
      </c>
      <c r="C278">
        <v>1</v>
      </c>
      <c r="D278">
        <v>0</v>
      </c>
      <c r="E278" s="3">
        <v>56127381</v>
      </c>
      <c r="F278" s="3">
        <v>0</v>
      </c>
      <c r="G278" s="3">
        <v>3657932</v>
      </c>
      <c r="H278" s="3">
        <v>0</v>
      </c>
      <c r="I278" s="3">
        <v>6039492</v>
      </c>
      <c r="J278" s="3">
        <v>5214474</v>
      </c>
      <c r="K278" s="3">
        <v>0</v>
      </c>
      <c r="L278" s="3">
        <v>0</v>
      </c>
      <c r="M278" s="3">
        <v>0</v>
      </c>
      <c r="N278" s="3">
        <v>0</v>
      </c>
      <c r="O278" s="3">
        <v>0</v>
      </c>
      <c r="P278" s="3">
        <v>3863059</v>
      </c>
      <c r="Q278" s="3">
        <v>4394845</v>
      </c>
      <c r="R278" s="3">
        <v>1301162</v>
      </c>
      <c r="S278" s="3">
        <v>106148</v>
      </c>
      <c r="T278" s="3">
        <v>44288</v>
      </c>
      <c r="U278" s="3">
        <v>439205</v>
      </c>
      <c r="V278" s="3">
        <v>127410</v>
      </c>
      <c r="W278" s="3">
        <v>0</v>
      </c>
      <c r="X278" s="3">
        <v>1827589</v>
      </c>
      <c r="Y278" s="3">
        <v>0</v>
      </c>
      <c r="Z278" s="3">
        <v>0</v>
      </c>
      <c r="AA278" s="3">
        <v>-1686576</v>
      </c>
      <c r="AB278" s="3">
        <v>1686576</v>
      </c>
      <c r="AC278" s="3">
        <v>83142985</v>
      </c>
      <c r="AD278" s="3">
        <v>1644332</v>
      </c>
      <c r="AE278" s="3">
        <f t="shared" si="5"/>
        <v>77928511</v>
      </c>
    </row>
    <row r="279" spans="1:31" x14ac:dyDescent="0.3">
      <c r="A279" s="2" t="s">
        <v>551</v>
      </c>
      <c r="B279" t="s">
        <v>552</v>
      </c>
      <c r="C279">
        <v>1</v>
      </c>
      <c r="D279">
        <v>0</v>
      </c>
      <c r="E279" s="3">
        <v>18386599</v>
      </c>
      <c r="F279" s="3">
        <v>0</v>
      </c>
      <c r="G279" s="3">
        <v>2262592</v>
      </c>
      <c r="H279" s="3">
        <v>4546</v>
      </c>
      <c r="I279" s="3">
        <v>4469551</v>
      </c>
      <c r="J279" s="3">
        <v>1572162</v>
      </c>
      <c r="K279" s="3">
        <v>0</v>
      </c>
      <c r="L279" s="3">
        <v>0</v>
      </c>
      <c r="M279" s="3">
        <v>0</v>
      </c>
      <c r="N279" s="3">
        <v>0</v>
      </c>
      <c r="O279" s="3">
        <v>0</v>
      </c>
      <c r="P279" s="3">
        <v>2998465</v>
      </c>
      <c r="Q279" s="3">
        <v>1146805</v>
      </c>
      <c r="R279" s="3">
        <v>569843</v>
      </c>
      <c r="S279" s="3">
        <v>71455</v>
      </c>
      <c r="T279" s="3">
        <v>29813</v>
      </c>
      <c r="U279" s="3">
        <v>308143</v>
      </c>
      <c r="V279" s="3">
        <v>67644</v>
      </c>
      <c r="W279" s="3">
        <v>0</v>
      </c>
      <c r="X279" s="3">
        <v>0</v>
      </c>
      <c r="Y279" s="3">
        <v>99700</v>
      </c>
      <c r="Z279" s="3">
        <v>0</v>
      </c>
      <c r="AA279" s="3">
        <v>-508735</v>
      </c>
      <c r="AB279" s="3">
        <v>508735</v>
      </c>
      <c r="AC279" s="3">
        <v>31987318</v>
      </c>
      <c r="AD279" s="3">
        <v>0</v>
      </c>
      <c r="AE279" s="3">
        <f t="shared" si="5"/>
        <v>30415156</v>
      </c>
    </row>
    <row r="280" spans="1:31" x14ac:dyDescent="0.3">
      <c r="A280" s="2" t="s">
        <v>553</v>
      </c>
      <c r="B280" t="s">
        <v>554</v>
      </c>
      <c r="C280">
        <v>1</v>
      </c>
      <c r="D280">
        <v>0</v>
      </c>
      <c r="E280" s="3">
        <v>14393342</v>
      </c>
      <c r="F280" s="3">
        <v>0</v>
      </c>
      <c r="G280" s="3">
        <v>2030230</v>
      </c>
      <c r="H280" s="3">
        <v>0</v>
      </c>
      <c r="I280" s="3">
        <v>2232421</v>
      </c>
      <c r="J280" s="3">
        <v>1338820</v>
      </c>
      <c r="K280" s="3">
        <v>0</v>
      </c>
      <c r="L280" s="3">
        <v>0</v>
      </c>
      <c r="M280" s="3">
        <v>0</v>
      </c>
      <c r="N280" s="3">
        <v>0</v>
      </c>
      <c r="O280" s="3">
        <v>0</v>
      </c>
      <c r="P280" s="3">
        <v>1656522</v>
      </c>
      <c r="Q280" s="3">
        <v>330993</v>
      </c>
      <c r="R280" s="3">
        <v>221675</v>
      </c>
      <c r="S280" s="3">
        <v>82929</v>
      </c>
      <c r="T280" s="3">
        <v>34600</v>
      </c>
      <c r="U280" s="3">
        <v>350840</v>
      </c>
      <c r="V280" s="3">
        <v>51445</v>
      </c>
      <c r="W280" s="3">
        <v>0</v>
      </c>
      <c r="X280" s="3">
        <v>0</v>
      </c>
      <c r="Y280" s="3">
        <v>0</v>
      </c>
      <c r="Z280" s="3">
        <v>0</v>
      </c>
      <c r="AA280" s="3">
        <v>-369342</v>
      </c>
      <c r="AB280" s="3">
        <v>369342</v>
      </c>
      <c r="AC280" s="3">
        <v>22723817</v>
      </c>
      <c r="AD280" s="3">
        <v>0</v>
      </c>
      <c r="AE280" s="3">
        <f t="shared" si="5"/>
        <v>21384997</v>
      </c>
    </row>
    <row r="281" spans="1:31" x14ac:dyDescent="0.3">
      <c r="A281" s="2" t="s">
        <v>555</v>
      </c>
      <c r="B281" t="s">
        <v>556</v>
      </c>
      <c r="C281">
        <v>1</v>
      </c>
      <c r="D281">
        <v>0</v>
      </c>
      <c r="E281" s="3">
        <v>6810874</v>
      </c>
      <c r="F281" s="3">
        <v>0</v>
      </c>
      <c r="G281" s="3">
        <v>599691</v>
      </c>
      <c r="H281" s="3">
        <v>0</v>
      </c>
      <c r="I281" s="3">
        <v>1997880</v>
      </c>
      <c r="J281" s="3">
        <v>1306925</v>
      </c>
      <c r="K281" s="3">
        <v>0</v>
      </c>
      <c r="L281" s="3">
        <v>0</v>
      </c>
      <c r="M281" s="3">
        <v>0</v>
      </c>
      <c r="N281" s="3">
        <v>0</v>
      </c>
      <c r="O281" s="3">
        <v>0</v>
      </c>
      <c r="P281" s="3">
        <v>822599</v>
      </c>
      <c r="Q281" s="3">
        <v>685322</v>
      </c>
      <c r="R281" s="3">
        <v>124098</v>
      </c>
      <c r="S281" s="3">
        <v>31188</v>
      </c>
      <c r="T281" s="3">
        <v>13013</v>
      </c>
      <c r="U281" s="3">
        <v>136072</v>
      </c>
      <c r="V281" s="3">
        <v>24285</v>
      </c>
      <c r="W281" s="3">
        <v>0</v>
      </c>
      <c r="X281" s="3">
        <v>0</v>
      </c>
      <c r="Y281" s="3">
        <v>9367</v>
      </c>
      <c r="Z281" s="3">
        <v>0</v>
      </c>
      <c r="AA281" s="3">
        <v>-212222</v>
      </c>
      <c r="AB281" s="3">
        <v>212222</v>
      </c>
      <c r="AC281" s="3">
        <v>12561314</v>
      </c>
      <c r="AD281" s="3">
        <v>0</v>
      </c>
      <c r="AE281" s="3">
        <f t="shared" si="5"/>
        <v>11254389</v>
      </c>
    </row>
    <row r="282" spans="1:31" x14ac:dyDescent="0.3">
      <c r="A282" s="2" t="s">
        <v>557</v>
      </c>
      <c r="B282" t="s">
        <v>558</v>
      </c>
      <c r="C282">
        <v>1</v>
      </c>
      <c r="D282">
        <v>1</v>
      </c>
      <c r="E282" s="3">
        <v>8489085</v>
      </c>
      <c r="F282" s="3">
        <v>0</v>
      </c>
      <c r="G282" s="3">
        <v>805075</v>
      </c>
      <c r="H282" s="3">
        <v>0</v>
      </c>
      <c r="I282" s="3">
        <v>976725</v>
      </c>
      <c r="J282" s="3">
        <v>1289262</v>
      </c>
      <c r="K282" s="3">
        <v>0</v>
      </c>
      <c r="L282" s="3">
        <v>0</v>
      </c>
      <c r="M282" s="3">
        <v>0</v>
      </c>
      <c r="N282" s="3">
        <v>0</v>
      </c>
      <c r="O282" s="3">
        <v>0</v>
      </c>
      <c r="P282" s="3">
        <v>704632</v>
      </c>
      <c r="Q282" s="3">
        <v>132694</v>
      </c>
      <c r="R282" s="3">
        <v>294841</v>
      </c>
      <c r="S282" s="3">
        <v>30814</v>
      </c>
      <c r="T282" s="3">
        <v>12856</v>
      </c>
      <c r="U282" s="3">
        <v>128966</v>
      </c>
      <c r="V282" s="3">
        <v>29469</v>
      </c>
      <c r="W282" s="3">
        <v>0</v>
      </c>
      <c r="X282" s="3">
        <v>0</v>
      </c>
      <c r="Y282" s="3">
        <v>17124</v>
      </c>
      <c r="Z282" s="3">
        <v>0</v>
      </c>
      <c r="AA282" s="3">
        <v>-193409</v>
      </c>
      <c r="AB282" s="3">
        <v>193409</v>
      </c>
      <c r="AC282" s="3">
        <v>12911543</v>
      </c>
      <c r="AD282" s="3">
        <v>0</v>
      </c>
      <c r="AE282" s="3">
        <f t="shared" si="5"/>
        <v>11622281</v>
      </c>
    </row>
    <row r="283" spans="1:31" x14ac:dyDescent="0.3">
      <c r="A283" s="2" t="s">
        <v>559</v>
      </c>
      <c r="B283" t="s">
        <v>560</v>
      </c>
      <c r="C283">
        <v>1</v>
      </c>
      <c r="D283">
        <v>0</v>
      </c>
      <c r="E283" s="3">
        <v>4663522</v>
      </c>
      <c r="F283" s="3">
        <v>0</v>
      </c>
      <c r="G283" s="3">
        <v>229331</v>
      </c>
      <c r="H283" s="3">
        <v>0</v>
      </c>
      <c r="I283" s="3">
        <v>3261366</v>
      </c>
      <c r="J283" s="3">
        <v>1420531</v>
      </c>
      <c r="K283" s="3">
        <v>0</v>
      </c>
      <c r="L283" s="3">
        <v>0</v>
      </c>
      <c r="M283" s="3">
        <v>0</v>
      </c>
      <c r="N283" s="3">
        <v>0</v>
      </c>
      <c r="O283" s="3">
        <v>0</v>
      </c>
      <c r="P283" s="3">
        <v>1622826</v>
      </c>
      <c r="Q283" s="3">
        <v>84933</v>
      </c>
      <c r="R283" s="3">
        <v>86868</v>
      </c>
      <c r="S283" s="3">
        <v>64159</v>
      </c>
      <c r="T283" s="3">
        <v>26769</v>
      </c>
      <c r="U283" s="3">
        <v>294570</v>
      </c>
      <c r="V283" s="3">
        <v>38246</v>
      </c>
      <c r="W283" s="3">
        <v>0</v>
      </c>
      <c r="X283" s="3">
        <v>332286</v>
      </c>
      <c r="Y283" s="3">
        <v>4496</v>
      </c>
      <c r="Z283" s="3">
        <v>0</v>
      </c>
      <c r="AA283" s="3">
        <v>-283171</v>
      </c>
      <c r="AB283" s="3">
        <v>283171</v>
      </c>
      <c r="AC283" s="3">
        <v>12129903</v>
      </c>
      <c r="AD283" s="3">
        <v>0</v>
      </c>
      <c r="AE283" s="3">
        <f t="shared" si="5"/>
        <v>10709372</v>
      </c>
    </row>
    <row r="284" spans="1:31" x14ac:dyDescent="0.3">
      <c r="A284" s="2" t="s">
        <v>561</v>
      </c>
      <c r="B284" t="s">
        <v>562</v>
      </c>
      <c r="C284">
        <v>1</v>
      </c>
      <c r="D284">
        <v>0</v>
      </c>
      <c r="E284" s="3">
        <v>6602095</v>
      </c>
      <c r="F284" s="3">
        <v>0</v>
      </c>
      <c r="G284" s="3">
        <v>240598</v>
      </c>
      <c r="H284" s="3">
        <v>0</v>
      </c>
      <c r="I284" s="3">
        <v>4283496</v>
      </c>
      <c r="J284" s="3">
        <v>99824</v>
      </c>
      <c r="K284" s="3">
        <v>0</v>
      </c>
      <c r="L284" s="3">
        <v>0</v>
      </c>
      <c r="M284" s="3">
        <v>0</v>
      </c>
      <c r="N284" s="3">
        <v>0</v>
      </c>
      <c r="O284" s="3">
        <v>0</v>
      </c>
      <c r="P284" s="3">
        <v>386217</v>
      </c>
      <c r="Q284" s="3">
        <v>555485</v>
      </c>
      <c r="R284" s="3">
        <v>111735</v>
      </c>
      <c r="S284" s="3">
        <v>95632</v>
      </c>
      <c r="T284" s="3">
        <v>39900</v>
      </c>
      <c r="U284" s="3">
        <v>446778</v>
      </c>
      <c r="V284" s="3">
        <v>0</v>
      </c>
      <c r="W284" s="3">
        <v>0</v>
      </c>
      <c r="X284" s="3">
        <v>589300</v>
      </c>
      <c r="Y284" s="3">
        <v>22561</v>
      </c>
      <c r="Z284" s="3">
        <v>0</v>
      </c>
      <c r="AA284" s="3">
        <v>-870354</v>
      </c>
      <c r="AB284" s="3">
        <v>870354</v>
      </c>
      <c r="AC284" s="3">
        <v>13473621</v>
      </c>
      <c r="AD284" s="3">
        <v>0</v>
      </c>
      <c r="AE284" s="3">
        <f t="shared" si="5"/>
        <v>13373797</v>
      </c>
    </row>
    <row r="285" spans="1:31" x14ac:dyDescent="0.3">
      <c r="A285" s="2" t="s">
        <v>563</v>
      </c>
      <c r="B285" t="s">
        <v>564</v>
      </c>
      <c r="C285">
        <v>1</v>
      </c>
      <c r="D285">
        <v>0</v>
      </c>
      <c r="E285" s="3">
        <v>19106768</v>
      </c>
      <c r="F285" s="3">
        <v>0</v>
      </c>
      <c r="G285" s="3">
        <v>1401076</v>
      </c>
      <c r="H285" s="3">
        <v>13035</v>
      </c>
      <c r="I285" s="3">
        <v>3093560</v>
      </c>
      <c r="J285" s="3">
        <v>1526813</v>
      </c>
      <c r="K285" s="3">
        <v>0</v>
      </c>
      <c r="L285" s="3">
        <v>0</v>
      </c>
      <c r="M285" s="3">
        <v>0</v>
      </c>
      <c r="N285" s="3">
        <v>0</v>
      </c>
      <c r="O285" s="3">
        <v>0</v>
      </c>
      <c r="P285" s="3">
        <v>1455643</v>
      </c>
      <c r="Q285" s="3">
        <v>669850</v>
      </c>
      <c r="R285" s="3">
        <v>295724</v>
      </c>
      <c r="S285" s="3">
        <v>50782</v>
      </c>
      <c r="T285" s="3">
        <v>21188</v>
      </c>
      <c r="U285" s="3">
        <v>213894</v>
      </c>
      <c r="V285" s="3">
        <v>50864</v>
      </c>
      <c r="W285" s="3">
        <v>0</v>
      </c>
      <c r="X285" s="3">
        <v>564510</v>
      </c>
      <c r="Y285" s="3">
        <v>0</v>
      </c>
      <c r="Z285" s="3">
        <v>0</v>
      </c>
      <c r="AA285" s="3">
        <v>-628886</v>
      </c>
      <c r="AB285" s="3">
        <v>628886</v>
      </c>
      <c r="AC285" s="3">
        <v>28463707</v>
      </c>
      <c r="AD285" s="3">
        <v>140010</v>
      </c>
      <c r="AE285" s="3">
        <f t="shared" si="5"/>
        <v>26936894</v>
      </c>
    </row>
    <row r="286" spans="1:31" x14ac:dyDescent="0.3">
      <c r="A286" s="2" t="s">
        <v>565</v>
      </c>
      <c r="B286" t="s">
        <v>566</v>
      </c>
      <c r="C286">
        <v>1</v>
      </c>
      <c r="D286">
        <v>0</v>
      </c>
      <c r="E286" s="3">
        <v>5840724</v>
      </c>
      <c r="F286" s="3">
        <v>0</v>
      </c>
      <c r="G286" s="3">
        <v>553249</v>
      </c>
      <c r="H286" s="3">
        <v>1384</v>
      </c>
      <c r="I286" s="3">
        <v>400016</v>
      </c>
      <c r="J286" s="3">
        <v>725485</v>
      </c>
      <c r="K286" s="3">
        <v>0</v>
      </c>
      <c r="L286" s="3">
        <v>0</v>
      </c>
      <c r="M286" s="3">
        <v>0</v>
      </c>
      <c r="N286" s="3">
        <v>0</v>
      </c>
      <c r="O286" s="3">
        <v>0</v>
      </c>
      <c r="P286" s="3">
        <v>350665</v>
      </c>
      <c r="Q286" s="3">
        <v>274054</v>
      </c>
      <c r="R286" s="3">
        <v>19803</v>
      </c>
      <c r="S286" s="3">
        <v>27413</v>
      </c>
      <c r="T286" s="3">
        <v>11438</v>
      </c>
      <c r="U286" s="3">
        <v>113180</v>
      </c>
      <c r="V286" s="3">
        <v>23206</v>
      </c>
      <c r="W286" s="3">
        <v>0</v>
      </c>
      <c r="X286" s="3">
        <v>0</v>
      </c>
      <c r="Y286" s="3">
        <v>0</v>
      </c>
      <c r="Z286" s="3">
        <v>0</v>
      </c>
      <c r="AA286" s="3">
        <v>-128781</v>
      </c>
      <c r="AB286" s="3">
        <v>128781</v>
      </c>
      <c r="AC286" s="3">
        <v>8340617</v>
      </c>
      <c r="AD286" s="3">
        <v>0</v>
      </c>
      <c r="AE286" s="3">
        <f t="shared" si="5"/>
        <v>7615132</v>
      </c>
    </row>
    <row r="287" spans="1:31" x14ac:dyDescent="0.3">
      <c r="A287" s="2" t="s">
        <v>567</v>
      </c>
      <c r="B287" t="s">
        <v>568</v>
      </c>
      <c r="C287">
        <v>1</v>
      </c>
      <c r="D287">
        <v>0</v>
      </c>
      <c r="E287" s="3">
        <v>3962289</v>
      </c>
      <c r="F287" s="3">
        <v>0</v>
      </c>
      <c r="G287" s="3">
        <v>314685</v>
      </c>
      <c r="H287" s="3">
        <v>0</v>
      </c>
      <c r="I287" s="3">
        <v>667554</v>
      </c>
      <c r="J287" s="3">
        <v>398801</v>
      </c>
      <c r="K287" s="3">
        <v>0</v>
      </c>
      <c r="L287" s="3">
        <v>0</v>
      </c>
      <c r="M287" s="3">
        <v>0</v>
      </c>
      <c r="N287" s="3">
        <v>0</v>
      </c>
      <c r="O287" s="3">
        <v>0</v>
      </c>
      <c r="P287" s="3">
        <v>616420</v>
      </c>
      <c r="Q287" s="3">
        <v>256438</v>
      </c>
      <c r="R287" s="3">
        <v>302645</v>
      </c>
      <c r="S287" s="3">
        <v>73072</v>
      </c>
      <c r="T287" s="3">
        <v>30488</v>
      </c>
      <c r="U287" s="3">
        <v>260261</v>
      </c>
      <c r="V287" s="3">
        <v>7791</v>
      </c>
      <c r="W287" s="3">
        <v>0</v>
      </c>
      <c r="X287" s="3">
        <v>0</v>
      </c>
      <c r="Y287" s="3">
        <v>0</v>
      </c>
      <c r="Z287" s="3">
        <v>0</v>
      </c>
      <c r="AA287" s="3">
        <v>-106559</v>
      </c>
      <c r="AB287" s="3">
        <v>106559</v>
      </c>
      <c r="AC287" s="3">
        <v>6890444</v>
      </c>
      <c r="AD287" s="3">
        <v>0</v>
      </c>
      <c r="AE287" s="3">
        <f t="shared" si="5"/>
        <v>6491643</v>
      </c>
    </row>
    <row r="288" spans="1:31" x14ac:dyDescent="0.3">
      <c r="A288" s="2" t="s">
        <v>569</v>
      </c>
      <c r="B288" t="s">
        <v>570</v>
      </c>
      <c r="C288">
        <v>1</v>
      </c>
      <c r="D288">
        <v>0</v>
      </c>
      <c r="E288" s="3">
        <v>4136087</v>
      </c>
      <c r="F288" s="3">
        <v>0</v>
      </c>
      <c r="G288" s="3">
        <v>575562</v>
      </c>
      <c r="H288" s="3">
        <v>0</v>
      </c>
      <c r="I288" s="3">
        <v>487769</v>
      </c>
      <c r="J288" s="3">
        <v>972642</v>
      </c>
      <c r="K288" s="3">
        <v>0</v>
      </c>
      <c r="L288" s="3">
        <v>0</v>
      </c>
      <c r="M288" s="3">
        <v>0</v>
      </c>
      <c r="N288" s="3">
        <v>0</v>
      </c>
      <c r="O288" s="3">
        <v>0</v>
      </c>
      <c r="P288" s="3">
        <v>964897</v>
      </c>
      <c r="Q288" s="3">
        <v>135304</v>
      </c>
      <c r="R288" s="3">
        <v>89483</v>
      </c>
      <c r="S288" s="3">
        <v>19819</v>
      </c>
      <c r="T288" s="3">
        <v>8269</v>
      </c>
      <c r="U288" s="3">
        <v>78521</v>
      </c>
      <c r="V288" s="3">
        <v>13703</v>
      </c>
      <c r="W288" s="3">
        <v>0</v>
      </c>
      <c r="X288" s="3">
        <v>0</v>
      </c>
      <c r="Y288" s="3">
        <v>0</v>
      </c>
      <c r="Z288" s="3">
        <v>0</v>
      </c>
      <c r="AA288" s="3">
        <v>-112832</v>
      </c>
      <c r="AB288" s="3">
        <v>112832</v>
      </c>
      <c r="AC288" s="3">
        <v>7482056</v>
      </c>
      <c r="AD288" s="3">
        <v>0</v>
      </c>
      <c r="AE288" s="3">
        <f t="shared" si="5"/>
        <v>6509414</v>
      </c>
    </row>
    <row r="289" spans="1:31" x14ac:dyDescent="0.3">
      <c r="A289" s="2" t="s">
        <v>571</v>
      </c>
      <c r="B289" t="s">
        <v>572</v>
      </c>
      <c r="C289">
        <v>1</v>
      </c>
      <c r="D289">
        <v>0</v>
      </c>
      <c r="E289" s="3">
        <v>6562928</v>
      </c>
      <c r="F289" s="3">
        <v>0</v>
      </c>
      <c r="G289" s="3">
        <v>395881</v>
      </c>
      <c r="H289" s="3">
        <v>0</v>
      </c>
      <c r="I289" s="3">
        <v>1305815</v>
      </c>
      <c r="J289" s="3">
        <v>1018994</v>
      </c>
      <c r="K289" s="3">
        <v>0</v>
      </c>
      <c r="L289" s="3">
        <v>0</v>
      </c>
      <c r="M289" s="3">
        <v>0</v>
      </c>
      <c r="N289" s="3">
        <v>0</v>
      </c>
      <c r="O289" s="3">
        <v>0</v>
      </c>
      <c r="P289" s="3">
        <v>1479077</v>
      </c>
      <c r="Q289" s="3">
        <v>260374</v>
      </c>
      <c r="R289" s="3">
        <v>279625</v>
      </c>
      <c r="S289" s="3">
        <v>44955</v>
      </c>
      <c r="T289" s="3">
        <v>18756</v>
      </c>
      <c r="U289" s="3">
        <v>175449</v>
      </c>
      <c r="V289" s="3">
        <v>34424</v>
      </c>
      <c r="W289" s="3">
        <v>0</v>
      </c>
      <c r="X289" s="3">
        <v>0</v>
      </c>
      <c r="Y289" s="3">
        <v>0</v>
      </c>
      <c r="Z289" s="3">
        <v>0</v>
      </c>
      <c r="AA289" s="3">
        <v>-105635</v>
      </c>
      <c r="AB289" s="3">
        <v>105635</v>
      </c>
      <c r="AC289" s="3">
        <v>11576278</v>
      </c>
      <c r="AD289" s="3">
        <v>0</v>
      </c>
      <c r="AE289" s="3">
        <f t="shared" si="5"/>
        <v>10557284</v>
      </c>
    </row>
    <row r="290" spans="1:31" x14ac:dyDescent="0.3">
      <c r="A290" s="2" t="s">
        <v>573</v>
      </c>
      <c r="B290" t="s">
        <v>574</v>
      </c>
      <c r="C290">
        <v>1</v>
      </c>
      <c r="D290">
        <v>0</v>
      </c>
      <c r="E290" s="3">
        <v>5748391</v>
      </c>
      <c r="F290" s="3">
        <v>0</v>
      </c>
      <c r="G290" s="3">
        <v>376635</v>
      </c>
      <c r="H290" s="3">
        <v>0</v>
      </c>
      <c r="I290" s="3">
        <v>1655517</v>
      </c>
      <c r="J290" s="3">
        <v>2047657</v>
      </c>
      <c r="K290" s="3">
        <v>0</v>
      </c>
      <c r="L290" s="3">
        <v>0</v>
      </c>
      <c r="M290" s="3">
        <v>0</v>
      </c>
      <c r="N290" s="3">
        <v>0</v>
      </c>
      <c r="O290" s="3">
        <v>0</v>
      </c>
      <c r="P290" s="3">
        <v>2717379</v>
      </c>
      <c r="Q290" s="3">
        <v>162484</v>
      </c>
      <c r="R290" s="3">
        <v>142215</v>
      </c>
      <c r="S290" s="3">
        <v>62751</v>
      </c>
      <c r="T290" s="3">
        <v>26181</v>
      </c>
      <c r="U290" s="3">
        <v>238359</v>
      </c>
      <c r="V290" s="3">
        <v>38826</v>
      </c>
      <c r="W290" s="3">
        <v>0</v>
      </c>
      <c r="X290" s="3">
        <v>0</v>
      </c>
      <c r="Y290" s="3">
        <v>0</v>
      </c>
      <c r="Z290" s="3">
        <v>0</v>
      </c>
      <c r="AA290" s="3">
        <v>-427945</v>
      </c>
      <c r="AB290" s="3">
        <v>427945</v>
      </c>
      <c r="AC290" s="3">
        <v>13216395</v>
      </c>
      <c r="AD290" s="3">
        <v>0</v>
      </c>
      <c r="AE290" s="3">
        <f t="shared" si="5"/>
        <v>11168738</v>
      </c>
    </row>
    <row r="291" spans="1:31" x14ac:dyDescent="0.3">
      <c r="A291" s="2" t="s">
        <v>575</v>
      </c>
      <c r="B291" t="s">
        <v>576</v>
      </c>
      <c r="C291">
        <v>1</v>
      </c>
      <c r="D291">
        <v>0</v>
      </c>
      <c r="E291" s="3">
        <v>3275949</v>
      </c>
      <c r="F291" s="3">
        <v>0</v>
      </c>
      <c r="G291" s="3">
        <v>161576</v>
      </c>
      <c r="H291" s="3">
        <v>0</v>
      </c>
      <c r="I291" s="3">
        <v>235705</v>
      </c>
      <c r="J291" s="3">
        <v>609932</v>
      </c>
      <c r="K291" s="3">
        <v>0</v>
      </c>
      <c r="L291" s="3">
        <v>0</v>
      </c>
      <c r="M291" s="3">
        <v>0</v>
      </c>
      <c r="N291" s="3">
        <v>0</v>
      </c>
      <c r="O291" s="3">
        <v>0</v>
      </c>
      <c r="P291" s="3">
        <v>542432</v>
      </c>
      <c r="Q291" s="3">
        <v>181450</v>
      </c>
      <c r="R291" s="3">
        <v>50926</v>
      </c>
      <c r="S291" s="3">
        <v>24582</v>
      </c>
      <c r="T291" s="3">
        <v>10256</v>
      </c>
      <c r="U291" s="3">
        <v>92967</v>
      </c>
      <c r="V291" s="3">
        <v>18307</v>
      </c>
      <c r="W291" s="3">
        <v>0</v>
      </c>
      <c r="X291" s="3">
        <v>0</v>
      </c>
      <c r="Y291" s="3">
        <v>0</v>
      </c>
      <c r="Z291" s="3">
        <v>0</v>
      </c>
      <c r="AA291" s="3">
        <v>-54515</v>
      </c>
      <c r="AB291" s="3">
        <v>54515</v>
      </c>
      <c r="AC291" s="3">
        <v>5204082</v>
      </c>
      <c r="AD291" s="3">
        <v>0</v>
      </c>
      <c r="AE291" s="3">
        <f t="shared" si="5"/>
        <v>4594150</v>
      </c>
    </row>
    <row r="292" spans="1:31" x14ac:dyDescent="0.3">
      <c r="A292" s="2" t="s">
        <v>577</v>
      </c>
      <c r="B292" t="s">
        <v>578</v>
      </c>
      <c r="C292">
        <v>1</v>
      </c>
      <c r="D292">
        <v>0</v>
      </c>
      <c r="E292" s="3">
        <v>11337161</v>
      </c>
      <c r="F292" s="3">
        <v>0</v>
      </c>
      <c r="G292" s="3">
        <v>872758</v>
      </c>
      <c r="H292" s="3">
        <v>0</v>
      </c>
      <c r="I292" s="3">
        <v>1300464</v>
      </c>
      <c r="J292" s="3">
        <v>1436007</v>
      </c>
      <c r="K292" s="3">
        <v>0</v>
      </c>
      <c r="L292" s="3">
        <v>0</v>
      </c>
      <c r="M292" s="3">
        <v>0</v>
      </c>
      <c r="N292" s="3">
        <v>0</v>
      </c>
      <c r="O292" s="3">
        <v>0</v>
      </c>
      <c r="P292" s="3">
        <v>1850825</v>
      </c>
      <c r="Q292" s="3">
        <v>245792</v>
      </c>
      <c r="R292" s="3">
        <v>309795</v>
      </c>
      <c r="S292" s="3">
        <v>41974</v>
      </c>
      <c r="T292" s="3">
        <v>17513</v>
      </c>
      <c r="U292" s="3">
        <v>176556</v>
      </c>
      <c r="V292" s="3">
        <v>35531</v>
      </c>
      <c r="W292" s="3">
        <v>0</v>
      </c>
      <c r="X292" s="3">
        <v>0</v>
      </c>
      <c r="Y292" s="3">
        <v>22291</v>
      </c>
      <c r="Z292" s="3">
        <v>0</v>
      </c>
      <c r="AA292" s="3">
        <v>-64315</v>
      </c>
      <c r="AB292" s="3">
        <v>64315</v>
      </c>
      <c r="AC292" s="3">
        <v>17646667</v>
      </c>
      <c r="AD292" s="3">
        <v>0</v>
      </c>
      <c r="AE292" s="3">
        <f t="shared" si="5"/>
        <v>16210660</v>
      </c>
    </row>
    <row r="293" spans="1:31" x14ac:dyDescent="0.3">
      <c r="A293" s="2" t="s">
        <v>579</v>
      </c>
      <c r="B293" t="s">
        <v>580</v>
      </c>
      <c r="C293">
        <v>1</v>
      </c>
      <c r="D293">
        <v>1</v>
      </c>
      <c r="E293" s="3">
        <v>4204598</v>
      </c>
      <c r="F293" s="3">
        <v>0</v>
      </c>
      <c r="G293" s="3">
        <v>1099857</v>
      </c>
      <c r="H293" s="3">
        <v>0</v>
      </c>
      <c r="I293" s="3">
        <v>486156</v>
      </c>
      <c r="J293" s="3">
        <v>639505</v>
      </c>
      <c r="K293" s="3">
        <v>0</v>
      </c>
      <c r="L293" s="3">
        <v>0</v>
      </c>
      <c r="M293" s="3">
        <v>0</v>
      </c>
      <c r="N293" s="3">
        <v>0</v>
      </c>
      <c r="O293" s="3">
        <v>0</v>
      </c>
      <c r="P293" s="3">
        <v>558419</v>
      </c>
      <c r="Q293" s="3">
        <v>150462</v>
      </c>
      <c r="R293" s="3">
        <v>202102</v>
      </c>
      <c r="S293" s="3">
        <v>19534</v>
      </c>
      <c r="T293" s="3">
        <v>8150</v>
      </c>
      <c r="U293" s="3">
        <v>68619</v>
      </c>
      <c r="V293" s="3">
        <v>18555</v>
      </c>
      <c r="W293" s="3">
        <v>0</v>
      </c>
      <c r="X293" s="3">
        <v>0</v>
      </c>
      <c r="Y293" s="3">
        <v>0</v>
      </c>
      <c r="Z293" s="3">
        <v>0</v>
      </c>
      <c r="AA293" s="3">
        <v>-243648</v>
      </c>
      <c r="AB293" s="3">
        <v>243648</v>
      </c>
      <c r="AC293" s="3">
        <v>7455957</v>
      </c>
      <c r="AD293" s="3">
        <v>0</v>
      </c>
      <c r="AE293" s="3">
        <f t="shared" si="5"/>
        <v>6816452</v>
      </c>
    </row>
    <row r="294" spans="1:31" x14ac:dyDescent="0.3">
      <c r="A294" s="2" t="s">
        <v>581</v>
      </c>
      <c r="B294" t="s">
        <v>582</v>
      </c>
      <c r="C294">
        <v>1</v>
      </c>
      <c r="D294">
        <v>0</v>
      </c>
      <c r="E294" s="3">
        <v>4196284</v>
      </c>
      <c r="F294" s="3">
        <v>0</v>
      </c>
      <c r="G294" s="3">
        <v>193215</v>
      </c>
      <c r="H294" s="3">
        <v>0</v>
      </c>
      <c r="I294" s="3">
        <v>579805</v>
      </c>
      <c r="J294" s="3">
        <v>520620</v>
      </c>
      <c r="K294" s="3">
        <v>0</v>
      </c>
      <c r="L294" s="3">
        <v>0</v>
      </c>
      <c r="M294" s="3">
        <v>0</v>
      </c>
      <c r="N294" s="3">
        <v>0</v>
      </c>
      <c r="O294" s="3">
        <v>0</v>
      </c>
      <c r="P294" s="3">
        <v>998279</v>
      </c>
      <c r="Q294" s="3">
        <v>268584</v>
      </c>
      <c r="R294" s="3">
        <v>0</v>
      </c>
      <c r="S294" s="3">
        <v>23728</v>
      </c>
      <c r="T294" s="3">
        <v>9900</v>
      </c>
      <c r="U294" s="3">
        <v>90870</v>
      </c>
      <c r="V294" s="3">
        <v>16828</v>
      </c>
      <c r="W294" s="3">
        <v>0</v>
      </c>
      <c r="X294" s="3">
        <v>0</v>
      </c>
      <c r="Y294" s="3">
        <v>0</v>
      </c>
      <c r="Z294" s="3">
        <v>0</v>
      </c>
      <c r="AA294" s="3">
        <v>-47824</v>
      </c>
      <c r="AB294" s="3">
        <v>47824</v>
      </c>
      <c r="AC294" s="3">
        <v>6898113</v>
      </c>
      <c r="AD294" s="3">
        <v>0</v>
      </c>
      <c r="AE294" s="3">
        <f t="shared" si="5"/>
        <v>6377493</v>
      </c>
    </row>
    <row r="295" spans="1:31" x14ac:dyDescent="0.3">
      <c r="A295" s="2" t="s">
        <v>583</v>
      </c>
      <c r="B295" t="s">
        <v>584</v>
      </c>
      <c r="C295">
        <v>1</v>
      </c>
      <c r="D295">
        <v>0</v>
      </c>
      <c r="E295" s="3">
        <v>11424728</v>
      </c>
      <c r="F295" s="3">
        <v>0</v>
      </c>
      <c r="G295" s="3">
        <v>1342564</v>
      </c>
      <c r="H295" s="3">
        <v>0</v>
      </c>
      <c r="I295" s="3">
        <v>1111202</v>
      </c>
      <c r="J295" s="3">
        <v>1058597</v>
      </c>
      <c r="K295" s="3">
        <v>0</v>
      </c>
      <c r="L295" s="3">
        <v>0</v>
      </c>
      <c r="M295" s="3">
        <v>0</v>
      </c>
      <c r="N295" s="3">
        <v>0</v>
      </c>
      <c r="O295" s="3">
        <v>0</v>
      </c>
      <c r="P295" s="3">
        <v>1287074</v>
      </c>
      <c r="Q295" s="3">
        <v>595356</v>
      </c>
      <c r="R295" s="3">
        <v>155280</v>
      </c>
      <c r="S295" s="3">
        <v>34065</v>
      </c>
      <c r="T295" s="3">
        <v>14213</v>
      </c>
      <c r="U295" s="3">
        <v>137587</v>
      </c>
      <c r="V295" s="3">
        <v>30597</v>
      </c>
      <c r="W295" s="3">
        <v>0</v>
      </c>
      <c r="X295" s="3">
        <v>0</v>
      </c>
      <c r="Y295" s="3">
        <v>366</v>
      </c>
      <c r="Z295" s="3">
        <v>0</v>
      </c>
      <c r="AA295" s="3">
        <v>-100595</v>
      </c>
      <c r="AB295" s="3">
        <v>100595</v>
      </c>
      <c r="AC295" s="3">
        <v>17191629</v>
      </c>
      <c r="AD295" s="3">
        <v>0</v>
      </c>
      <c r="AE295" s="3">
        <f t="shared" si="5"/>
        <v>16133032</v>
      </c>
    </row>
    <row r="296" spans="1:31" x14ac:dyDescent="0.3">
      <c r="A296" s="2" t="s">
        <v>585</v>
      </c>
      <c r="B296" t="s">
        <v>586</v>
      </c>
      <c r="C296">
        <v>1</v>
      </c>
      <c r="D296">
        <v>0</v>
      </c>
      <c r="E296" s="3">
        <v>5803288</v>
      </c>
      <c r="F296" s="3">
        <v>0</v>
      </c>
      <c r="G296" s="3">
        <v>520201</v>
      </c>
      <c r="H296" s="3">
        <v>0</v>
      </c>
      <c r="I296" s="3">
        <v>2980211</v>
      </c>
      <c r="J296" s="3">
        <v>171238</v>
      </c>
      <c r="K296" s="3">
        <v>0</v>
      </c>
      <c r="L296" s="3">
        <v>0</v>
      </c>
      <c r="M296" s="3">
        <v>0</v>
      </c>
      <c r="N296" s="3">
        <v>0</v>
      </c>
      <c r="O296" s="3">
        <v>0</v>
      </c>
      <c r="P296" s="3">
        <v>751235</v>
      </c>
      <c r="Q296" s="3">
        <v>446631</v>
      </c>
      <c r="R296" s="3">
        <v>246230</v>
      </c>
      <c r="S296" s="3">
        <v>38364</v>
      </c>
      <c r="T296" s="3">
        <v>16006</v>
      </c>
      <c r="U296" s="3">
        <v>185526</v>
      </c>
      <c r="V296" s="3">
        <v>23365</v>
      </c>
      <c r="W296" s="3">
        <v>0</v>
      </c>
      <c r="X296" s="3">
        <v>0</v>
      </c>
      <c r="Y296" s="3">
        <v>0</v>
      </c>
      <c r="Z296" s="3">
        <v>0</v>
      </c>
      <c r="AA296" s="3">
        <v>-308672</v>
      </c>
      <c r="AB296" s="3">
        <v>308672</v>
      </c>
      <c r="AC296" s="3">
        <v>11182295</v>
      </c>
      <c r="AD296" s="3">
        <v>0</v>
      </c>
      <c r="AE296" s="3">
        <f t="shared" si="5"/>
        <v>11011057</v>
      </c>
    </row>
    <row r="297" spans="1:31" x14ac:dyDescent="0.3">
      <c r="A297" s="2" t="s">
        <v>587</v>
      </c>
      <c r="B297" t="s">
        <v>588</v>
      </c>
      <c r="C297">
        <v>1</v>
      </c>
      <c r="D297">
        <v>0</v>
      </c>
      <c r="E297" s="3">
        <v>5260452</v>
      </c>
      <c r="F297" s="3">
        <v>0</v>
      </c>
      <c r="G297" s="3">
        <v>620873</v>
      </c>
      <c r="H297" s="3">
        <v>4115</v>
      </c>
      <c r="I297" s="3">
        <v>220916</v>
      </c>
      <c r="J297" s="3">
        <v>876065</v>
      </c>
      <c r="K297" s="3">
        <v>0</v>
      </c>
      <c r="L297" s="3">
        <v>0</v>
      </c>
      <c r="M297" s="3">
        <v>0</v>
      </c>
      <c r="N297" s="3">
        <v>0</v>
      </c>
      <c r="O297" s="3">
        <v>0</v>
      </c>
      <c r="P297" s="3">
        <v>903541</v>
      </c>
      <c r="Q297" s="3">
        <v>230098</v>
      </c>
      <c r="R297" s="3">
        <v>37838</v>
      </c>
      <c r="S297" s="3">
        <v>18905</v>
      </c>
      <c r="T297" s="3">
        <v>7888</v>
      </c>
      <c r="U297" s="3">
        <v>69900</v>
      </c>
      <c r="V297" s="3">
        <v>18538</v>
      </c>
      <c r="W297" s="3">
        <v>0</v>
      </c>
      <c r="X297" s="3">
        <v>0</v>
      </c>
      <c r="Y297" s="3">
        <v>7831</v>
      </c>
      <c r="Z297" s="3">
        <v>0</v>
      </c>
      <c r="AA297" s="3">
        <v>-30508</v>
      </c>
      <c r="AB297" s="3">
        <v>30508</v>
      </c>
      <c r="AC297" s="3">
        <v>8276960</v>
      </c>
      <c r="AD297" s="3">
        <v>0</v>
      </c>
      <c r="AE297" s="3">
        <f t="shared" si="5"/>
        <v>7400895</v>
      </c>
    </row>
    <row r="298" spans="1:31" x14ac:dyDescent="0.3">
      <c r="A298" s="2" t="s">
        <v>589</v>
      </c>
      <c r="B298" t="s">
        <v>590</v>
      </c>
      <c r="C298">
        <v>1</v>
      </c>
      <c r="D298">
        <v>1</v>
      </c>
      <c r="E298" s="3">
        <v>5697454</v>
      </c>
      <c r="F298" s="3">
        <v>0</v>
      </c>
      <c r="G298" s="3">
        <v>358885</v>
      </c>
      <c r="H298" s="3">
        <v>0</v>
      </c>
      <c r="I298" s="3">
        <v>425664</v>
      </c>
      <c r="J298" s="3">
        <v>797132</v>
      </c>
      <c r="K298" s="3">
        <v>0</v>
      </c>
      <c r="L298" s="3">
        <v>0</v>
      </c>
      <c r="M298" s="3">
        <v>0</v>
      </c>
      <c r="N298" s="3">
        <v>0</v>
      </c>
      <c r="O298" s="3">
        <v>0</v>
      </c>
      <c r="P298" s="3">
        <v>986474</v>
      </c>
      <c r="Q298" s="3">
        <v>146684</v>
      </c>
      <c r="R298" s="3">
        <v>87124</v>
      </c>
      <c r="S298" s="3">
        <v>22051</v>
      </c>
      <c r="T298" s="3">
        <v>9200</v>
      </c>
      <c r="U298" s="3">
        <v>91394</v>
      </c>
      <c r="V298" s="3">
        <v>22477</v>
      </c>
      <c r="W298" s="3">
        <v>0</v>
      </c>
      <c r="X298" s="3">
        <v>0</v>
      </c>
      <c r="Y298" s="3">
        <v>0</v>
      </c>
      <c r="Z298" s="3">
        <v>0</v>
      </c>
      <c r="AA298" s="3">
        <v>-234463</v>
      </c>
      <c r="AB298" s="3">
        <v>234463</v>
      </c>
      <c r="AC298" s="3">
        <v>8644539</v>
      </c>
      <c r="AD298" s="3">
        <v>0</v>
      </c>
      <c r="AE298" s="3">
        <f t="shared" si="5"/>
        <v>7847407</v>
      </c>
    </row>
    <row r="299" spans="1:31" x14ac:dyDescent="0.3">
      <c r="A299" s="2" t="s">
        <v>591</v>
      </c>
      <c r="B299" t="s">
        <v>592</v>
      </c>
      <c r="C299">
        <v>1</v>
      </c>
      <c r="D299">
        <v>0</v>
      </c>
      <c r="E299" s="3">
        <v>1610240</v>
      </c>
      <c r="F299" s="3">
        <v>0</v>
      </c>
      <c r="G299" s="3">
        <v>151277</v>
      </c>
      <c r="H299" s="3">
        <v>4535</v>
      </c>
      <c r="I299" s="3">
        <v>192970</v>
      </c>
      <c r="J299" s="3">
        <v>77269</v>
      </c>
      <c r="K299" s="3">
        <v>0</v>
      </c>
      <c r="L299" s="3">
        <v>0</v>
      </c>
      <c r="M299" s="3">
        <v>0</v>
      </c>
      <c r="N299" s="3">
        <v>0</v>
      </c>
      <c r="O299" s="3">
        <v>0</v>
      </c>
      <c r="P299" s="3">
        <v>420493</v>
      </c>
      <c r="Q299" s="3">
        <v>56608</v>
      </c>
      <c r="R299" s="3">
        <v>69049</v>
      </c>
      <c r="S299" s="3">
        <v>10441</v>
      </c>
      <c r="T299" s="3">
        <v>4356</v>
      </c>
      <c r="U299" s="3">
        <v>62561</v>
      </c>
      <c r="V299" s="3">
        <v>0</v>
      </c>
      <c r="W299" s="3">
        <v>0</v>
      </c>
      <c r="X299" s="3">
        <v>600000</v>
      </c>
      <c r="Y299" s="3">
        <v>0</v>
      </c>
      <c r="Z299" s="3">
        <v>0</v>
      </c>
      <c r="AA299" s="3">
        <v>-126937</v>
      </c>
      <c r="AB299" s="3">
        <v>126937</v>
      </c>
      <c r="AC299" s="3">
        <v>3259799</v>
      </c>
      <c r="AD299" s="3">
        <v>0</v>
      </c>
      <c r="AE299" s="3">
        <f t="shared" si="5"/>
        <v>3182530</v>
      </c>
    </row>
    <row r="300" spans="1:31" x14ac:dyDescent="0.3">
      <c r="A300" s="2" t="s">
        <v>593</v>
      </c>
      <c r="B300" t="s">
        <v>594</v>
      </c>
      <c r="C300">
        <v>1</v>
      </c>
      <c r="D300">
        <v>1</v>
      </c>
      <c r="E300" s="3">
        <v>15420544</v>
      </c>
      <c r="F300" s="3">
        <v>0</v>
      </c>
      <c r="G300" s="3">
        <v>475099</v>
      </c>
      <c r="H300" s="3">
        <v>0</v>
      </c>
      <c r="I300" s="3">
        <v>2828613</v>
      </c>
      <c r="J300" s="3">
        <v>1033045</v>
      </c>
      <c r="K300" s="3">
        <v>0</v>
      </c>
      <c r="L300" s="3">
        <v>0</v>
      </c>
      <c r="M300" s="3">
        <v>0</v>
      </c>
      <c r="N300" s="3">
        <v>0</v>
      </c>
      <c r="O300" s="3">
        <v>0</v>
      </c>
      <c r="P300" s="3">
        <v>2860577</v>
      </c>
      <c r="Q300" s="3">
        <v>1848935</v>
      </c>
      <c r="R300" s="3">
        <v>582225</v>
      </c>
      <c r="S300" s="3">
        <v>71904</v>
      </c>
      <c r="T300" s="3">
        <v>30000</v>
      </c>
      <c r="U300" s="3">
        <v>299580</v>
      </c>
      <c r="V300" s="3">
        <v>70161</v>
      </c>
      <c r="W300" s="3">
        <v>0</v>
      </c>
      <c r="X300" s="3">
        <v>0</v>
      </c>
      <c r="Y300" s="3">
        <v>0</v>
      </c>
      <c r="Z300" s="3">
        <v>0</v>
      </c>
      <c r="AA300" s="3">
        <v>-441760</v>
      </c>
      <c r="AB300" s="3">
        <v>441760</v>
      </c>
      <c r="AC300" s="3">
        <v>25520683</v>
      </c>
      <c r="AD300" s="3">
        <v>0</v>
      </c>
      <c r="AE300" s="3">
        <f t="shared" si="5"/>
        <v>24487638</v>
      </c>
    </row>
    <row r="301" spans="1:31" x14ac:dyDescent="0.3">
      <c r="A301" s="2" t="s">
        <v>595</v>
      </c>
      <c r="B301" t="s">
        <v>596</v>
      </c>
      <c r="C301">
        <v>1</v>
      </c>
      <c r="D301">
        <v>0</v>
      </c>
      <c r="E301" s="3">
        <v>25749551</v>
      </c>
      <c r="F301" s="3">
        <v>0</v>
      </c>
      <c r="G301" s="3">
        <v>889779</v>
      </c>
      <c r="H301" s="3">
        <v>0</v>
      </c>
      <c r="I301" s="3">
        <v>4926788</v>
      </c>
      <c r="J301" s="3">
        <v>5496121</v>
      </c>
      <c r="K301" s="3">
        <v>0</v>
      </c>
      <c r="L301" s="3">
        <v>0</v>
      </c>
      <c r="M301" s="3">
        <v>0</v>
      </c>
      <c r="N301" s="3">
        <v>0</v>
      </c>
      <c r="O301" s="3">
        <v>0</v>
      </c>
      <c r="P301" s="3">
        <v>1827820</v>
      </c>
      <c r="Q301" s="3">
        <v>1852399</v>
      </c>
      <c r="R301" s="3">
        <v>982287</v>
      </c>
      <c r="S301" s="3">
        <v>125203</v>
      </c>
      <c r="T301" s="3">
        <v>52238</v>
      </c>
      <c r="U301" s="3">
        <v>543007</v>
      </c>
      <c r="V301" s="3">
        <v>107402</v>
      </c>
      <c r="W301" s="3">
        <v>0</v>
      </c>
      <c r="X301" s="3">
        <v>0</v>
      </c>
      <c r="Y301" s="3">
        <v>0</v>
      </c>
      <c r="Z301" s="3">
        <v>0</v>
      </c>
      <c r="AA301" s="3">
        <v>-788976</v>
      </c>
      <c r="AB301" s="3">
        <v>788976</v>
      </c>
      <c r="AC301" s="3">
        <v>42552595</v>
      </c>
      <c r="AD301" s="3">
        <v>0</v>
      </c>
      <c r="AE301" s="3">
        <f t="shared" si="5"/>
        <v>37056474</v>
      </c>
    </row>
    <row r="302" spans="1:31" x14ac:dyDescent="0.3">
      <c r="A302" s="2" t="s">
        <v>597</v>
      </c>
      <c r="B302" t="s">
        <v>598</v>
      </c>
      <c r="C302">
        <v>1</v>
      </c>
      <c r="D302">
        <v>0</v>
      </c>
      <c r="E302" s="3">
        <v>14433578</v>
      </c>
      <c r="F302" s="3">
        <v>0</v>
      </c>
      <c r="G302" s="3">
        <v>630887</v>
      </c>
      <c r="H302" s="3">
        <v>0</v>
      </c>
      <c r="I302" s="3">
        <v>4060435</v>
      </c>
      <c r="J302" s="3">
        <v>3922374</v>
      </c>
      <c r="K302" s="3">
        <v>0</v>
      </c>
      <c r="L302" s="3">
        <v>0</v>
      </c>
      <c r="M302" s="3">
        <v>0</v>
      </c>
      <c r="N302" s="3">
        <v>0</v>
      </c>
      <c r="O302" s="3">
        <v>0</v>
      </c>
      <c r="P302" s="3">
        <v>3318304</v>
      </c>
      <c r="Q302" s="3">
        <v>821911</v>
      </c>
      <c r="R302" s="3">
        <v>516979</v>
      </c>
      <c r="S302" s="3">
        <v>82150</v>
      </c>
      <c r="T302" s="3">
        <v>34275</v>
      </c>
      <c r="U302" s="3">
        <v>328588</v>
      </c>
      <c r="V302" s="3">
        <v>69674</v>
      </c>
      <c r="W302" s="3">
        <v>0</v>
      </c>
      <c r="X302" s="3">
        <v>0</v>
      </c>
      <c r="Y302" s="3">
        <v>0</v>
      </c>
      <c r="Z302" s="3">
        <v>0</v>
      </c>
      <c r="AA302" s="3">
        <v>-152542</v>
      </c>
      <c r="AB302" s="3">
        <v>152542</v>
      </c>
      <c r="AC302" s="3">
        <v>28219155</v>
      </c>
      <c r="AD302" s="3">
        <v>0</v>
      </c>
      <c r="AE302" s="3">
        <f t="shared" si="5"/>
        <v>24296781</v>
      </c>
    </row>
    <row r="303" spans="1:31" x14ac:dyDescent="0.3">
      <c r="A303" s="2" t="s">
        <v>599</v>
      </c>
      <c r="B303" t="s">
        <v>600</v>
      </c>
      <c r="C303">
        <v>1</v>
      </c>
      <c r="D303">
        <v>0</v>
      </c>
      <c r="E303" s="3">
        <v>17740415</v>
      </c>
      <c r="F303" s="3">
        <v>0</v>
      </c>
      <c r="G303" s="3">
        <v>417052</v>
      </c>
      <c r="H303" s="3">
        <v>1518</v>
      </c>
      <c r="I303" s="3">
        <v>1195689</v>
      </c>
      <c r="J303" s="3">
        <v>2662424</v>
      </c>
      <c r="K303" s="3">
        <v>0</v>
      </c>
      <c r="L303" s="3">
        <v>0</v>
      </c>
      <c r="M303" s="3">
        <v>0</v>
      </c>
      <c r="N303" s="3">
        <v>0</v>
      </c>
      <c r="O303" s="3">
        <v>0</v>
      </c>
      <c r="P303" s="3">
        <v>1791757</v>
      </c>
      <c r="Q303" s="3">
        <v>60544</v>
      </c>
      <c r="R303" s="3">
        <v>245614</v>
      </c>
      <c r="S303" s="3">
        <v>62362</v>
      </c>
      <c r="T303" s="3">
        <v>26019</v>
      </c>
      <c r="U303" s="3">
        <v>229622</v>
      </c>
      <c r="V303" s="3">
        <v>6145</v>
      </c>
      <c r="W303" s="3">
        <v>0</v>
      </c>
      <c r="X303" s="3">
        <v>567278</v>
      </c>
      <c r="Y303" s="3">
        <v>0</v>
      </c>
      <c r="Z303" s="3">
        <v>0</v>
      </c>
      <c r="AA303" s="3">
        <v>-456550</v>
      </c>
      <c r="AB303" s="3">
        <v>456550</v>
      </c>
      <c r="AC303" s="3">
        <v>25006439</v>
      </c>
      <c r="AD303" s="3">
        <v>0</v>
      </c>
      <c r="AE303" s="3">
        <f t="shared" si="5"/>
        <v>22344015</v>
      </c>
    </row>
    <row r="304" spans="1:31" x14ac:dyDescent="0.3">
      <c r="A304" s="2" t="s">
        <v>601</v>
      </c>
      <c r="B304" t="s">
        <v>602</v>
      </c>
      <c r="C304">
        <v>1</v>
      </c>
      <c r="D304">
        <v>0</v>
      </c>
      <c r="E304" s="3">
        <v>37757001</v>
      </c>
      <c r="F304" s="3">
        <v>0</v>
      </c>
      <c r="G304" s="3">
        <v>3531123</v>
      </c>
      <c r="H304" s="3">
        <v>0</v>
      </c>
      <c r="I304" s="3">
        <v>6181826</v>
      </c>
      <c r="J304" s="3">
        <v>2815929</v>
      </c>
      <c r="K304" s="3">
        <v>0</v>
      </c>
      <c r="L304" s="3">
        <v>0</v>
      </c>
      <c r="M304" s="3">
        <v>0</v>
      </c>
      <c r="N304" s="3">
        <v>0</v>
      </c>
      <c r="O304" s="3">
        <v>0</v>
      </c>
      <c r="P304" s="3">
        <v>3155898</v>
      </c>
      <c r="Q304" s="3">
        <v>2824958</v>
      </c>
      <c r="R304" s="3">
        <v>1670864</v>
      </c>
      <c r="S304" s="3">
        <v>82285</v>
      </c>
      <c r="T304" s="3">
        <v>34331</v>
      </c>
      <c r="U304" s="3">
        <v>337908</v>
      </c>
      <c r="V304" s="3">
        <v>91057</v>
      </c>
      <c r="W304" s="3">
        <v>0</v>
      </c>
      <c r="X304" s="3">
        <v>1492138</v>
      </c>
      <c r="Y304" s="3">
        <v>0</v>
      </c>
      <c r="Z304" s="3">
        <v>0</v>
      </c>
      <c r="AA304" s="3">
        <v>-1129070</v>
      </c>
      <c r="AB304" s="3">
        <v>1129070</v>
      </c>
      <c r="AC304" s="3">
        <v>59975318</v>
      </c>
      <c r="AD304" s="3">
        <v>938797</v>
      </c>
      <c r="AE304" s="3">
        <f t="shared" si="5"/>
        <v>57159389</v>
      </c>
    </row>
    <row r="305" spans="1:31" x14ac:dyDescent="0.3">
      <c r="A305" s="2" t="s">
        <v>603</v>
      </c>
      <c r="B305" t="s">
        <v>604</v>
      </c>
      <c r="C305">
        <v>1</v>
      </c>
      <c r="D305">
        <v>0</v>
      </c>
      <c r="E305" s="3">
        <v>1724786</v>
      </c>
      <c r="F305" s="3">
        <v>0</v>
      </c>
      <c r="G305" s="3">
        <v>136611</v>
      </c>
      <c r="H305" s="3">
        <v>0</v>
      </c>
      <c r="I305" s="3">
        <v>521570</v>
      </c>
      <c r="J305" s="3">
        <v>144022</v>
      </c>
      <c r="K305" s="3">
        <v>0</v>
      </c>
      <c r="L305" s="3">
        <v>0</v>
      </c>
      <c r="M305" s="3">
        <v>0</v>
      </c>
      <c r="N305" s="3">
        <v>0</v>
      </c>
      <c r="O305" s="3">
        <v>0</v>
      </c>
      <c r="P305" s="3">
        <v>791072</v>
      </c>
      <c r="Q305" s="3">
        <v>36850</v>
      </c>
      <c r="R305" s="3">
        <v>200593</v>
      </c>
      <c r="S305" s="3">
        <v>26020</v>
      </c>
      <c r="T305" s="3">
        <v>10856</v>
      </c>
      <c r="U305" s="3">
        <v>109102</v>
      </c>
      <c r="V305" s="3">
        <v>7314</v>
      </c>
      <c r="W305" s="3">
        <v>0</v>
      </c>
      <c r="X305" s="3">
        <v>0</v>
      </c>
      <c r="Y305" s="3">
        <v>13288</v>
      </c>
      <c r="Z305" s="3">
        <v>0</v>
      </c>
      <c r="AA305" s="3">
        <v>-130115</v>
      </c>
      <c r="AB305" s="3">
        <v>130115</v>
      </c>
      <c r="AC305" s="3">
        <v>3722084</v>
      </c>
      <c r="AD305" s="3">
        <v>0</v>
      </c>
      <c r="AE305" s="3">
        <f t="shared" si="5"/>
        <v>3578062</v>
      </c>
    </row>
    <row r="306" spans="1:31" x14ac:dyDescent="0.3">
      <c r="A306" s="2" t="s">
        <v>605</v>
      </c>
      <c r="B306" t="s">
        <v>606</v>
      </c>
      <c r="C306">
        <v>1</v>
      </c>
      <c r="D306">
        <v>0</v>
      </c>
      <c r="E306" s="3">
        <v>3185119</v>
      </c>
      <c r="F306" s="3">
        <v>0</v>
      </c>
      <c r="G306" s="3">
        <v>250393</v>
      </c>
      <c r="H306" s="3">
        <v>0</v>
      </c>
      <c r="I306" s="3">
        <v>1193030</v>
      </c>
      <c r="J306" s="3">
        <v>746843</v>
      </c>
      <c r="K306" s="3">
        <v>0</v>
      </c>
      <c r="L306" s="3">
        <v>0</v>
      </c>
      <c r="M306" s="3">
        <v>0</v>
      </c>
      <c r="N306" s="3">
        <v>0</v>
      </c>
      <c r="O306" s="3">
        <v>0</v>
      </c>
      <c r="P306" s="3">
        <v>1133709</v>
      </c>
      <c r="Q306" s="3">
        <v>108222</v>
      </c>
      <c r="R306" s="3">
        <v>210070</v>
      </c>
      <c r="S306" s="3">
        <v>48325</v>
      </c>
      <c r="T306" s="3">
        <v>20163</v>
      </c>
      <c r="U306" s="3">
        <v>199215</v>
      </c>
      <c r="V306" s="3">
        <v>11398</v>
      </c>
      <c r="W306" s="3">
        <v>0</v>
      </c>
      <c r="X306" s="3">
        <v>54525</v>
      </c>
      <c r="Y306" s="3">
        <v>0</v>
      </c>
      <c r="Z306" s="3">
        <v>0</v>
      </c>
      <c r="AA306" s="3">
        <v>-133379</v>
      </c>
      <c r="AB306" s="3">
        <v>133379</v>
      </c>
      <c r="AC306" s="3">
        <v>7161012</v>
      </c>
      <c r="AD306" s="3">
        <v>0</v>
      </c>
      <c r="AE306" s="3">
        <f t="shared" si="5"/>
        <v>6414169</v>
      </c>
    </row>
    <row r="307" spans="1:31" x14ac:dyDescent="0.3">
      <c r="A307" s="2" t="s">
        <v>607</v>
      </c>
      <c r="B307" t="s">
        <v>608</v>
      </c>
      <c r="C307">
        <v>1</v>
      </c>
      <c r="D307">
        <v>0</v>
      </c>
      <c r="E307" s="3">
        <v>5399098</v>
      </c>
      <c r="F307" s="3">
        <v>0</v>
      </c>
      <c r="G307" s="3">
        <v>361671</v>
      </c>
      <c r="H307" s="3">
        <v>4083</v>
      </c>
      <c r="I307" s="3">
        <v>1086703</v>
      </c>
      <c r="J307" s="3">
        <v>1329409</v>
      </c>
      <c r="K307" s="3">
        <v>0</v>
      </c>
      <c r="L307" s="3">
        <v>0</v>
      </c>
      <c r="M307" s="3">
        <v>0</v>
      </c>
      <c r="N307" s="3">
        <v>0</v>
      </c>
      <c r="O307" s="3">
        <v>0</v>
      </c>
      <c r="P307" s="3">
        <v>860359</v>
      </c>
      <c r="Q307" s="3">
        <v>429539</v>
      </c>
      <c r="R307" s="3">
        <v>575412</v>
      </c>
      <c r="S307" s="3">
        <v>83573</v>
      </c>
      <c r="T307" s="3">
        <v>34869</v>
      </c>
      <c r="U307" s="3">
        <v>343850</v>
      </c>
      <c r="V307" s="3">
        <v>17281</v>
      </c>
      <c r="W307" s="3">
        <v>0</v>
      </c>
      <c r="X307" s="3">
        <v>601723</v>
      </c>
      <c r="Y307" s="3">
        <v>41592</v>
      </c>
      <c r="Z307" s="3">
        <v>0</v>
      </c>
      <c r="AA307" s="3">
        <v>-375753</v>
      </c>
      <c r="AB307" s="3">
        <v>375753</v>
      </c>
      <c r="AC307" s="3">
        <v>11169162</v>
      </c>
      <c r="AD307" s="3">
        <v>0</v>
      </c>
      <c r="AE307" s="3">
        <f t="shared" si="5"/>
        <v>9839753</v>
      </c>
    </row>
    <row r="308" spans="1:31" x14ac:dyDescent="0.3">
      <c r="A308" s="2" t="s">
        <v>609</v>
      </c>
      <c r="B308" t="s">
        <v>610</v>
      </c>
      <c r="C308">
        <v>1</v>
      </c>
      <c r="D308">
        <v>0</v>
      </c>
      <c r="E308" s="3">
        <v>3799829</v>
      </c>
      <c r="F308" s="3">
        <v>0</v>
      </c>
      <c r="G308" s="3">
        <v>458062</v>
      </c>
      <c r="H308" s="3">
        <v>0</v>
      </c>
      <c r="I308" s="3">
        <v>420085</v>
      </c>
      <c r="J308" s="3">
        <v>726260</v>
      </c>
      <c r="K308" s="3">
        <v>0</v>
      </c>
      <c r="L308" s="3">
        <v>0</v>
      </c>
      <c r="M308" s="3">
        <v>0</v>
      </c>
      <c r="N308" s="3">
        <v>0</v>
      </c>
      <c r="O308" s="3">
        <v>0</v>
      </c>
      <c r="P308" s="3">
        <v>579263</v>
      </c>
      <c r="Q308" s="3">
        <v>314940</v>
      </c>
      <c r="R308" s="3">
        <v>72285</v>
      </c>
      <c r="S308" s="3">
        <v>29226</v>
      </c>
      <c r="T308" s="3">
        <v>12194</v>
      </c>
      <c r="U308" s="3">
        <v>107471</v>
      </c>
      <c r="V308" s="3">
        <v>20019</v>
      </c>
      <c r="W308" s="3">
        <v>0</v>
      </c>
      <c r="X308" s="3">
        <v>148500</v>
      </c>
      <c r="Y308" s="3">
        <v>0</v>
      </c>
      <c r="Z308" s="3">
        <v>0</v>
      </c>
      <c r="AA308" s="3">
        <v>-71736</v>
      </c>
      <c r="AB308" s="3">
        <v>71736</v>
      </c>
      <c r="AC308" s="3">
        <v>6688134</v>
      </c>
      <c r="AD308" s="3">
        <v>0</v>
      </c>
      <c r="AE308" s="3">
        <f t="shared" si="5"/>
        <v>5961874</v>
      </c>
    </row>
    <row r="309" spans="1:31" x14ac:dyDescent="0.3">
      <c r="A309" s="2" t="s">
        <v>611</v>
      </c>
      <c r="B309" t="s">
        <v>612</v>
      </c>
      <c r="C309">
        <v>1</v>
      </c>
      <c r="D309">
        <v>0</v>
      </c>
      <c r="E309" s="3">
        <v>2802108</v>
      </c>
      <c r="F309" s="3">
        <v>0</v>
      </c>
      <c r="G309" s="3">
        <v>215117</v>
      </c>
      <c r="H309" s="3">
        <v>0</v>
      </c>
      <c r="I309" s="3">
        <v>213349</v>
      </c>
      <c r="J309" s="3">
        <v>265732</v>
      </c>
      <c r="K309" s="3">
        <v>0</v>
      </c>
      <c r="L309" s="3">
        <v>0</v>
      </c>
      <c r="M309" s="3">
        <v>0</v>
      </c>
      <c r="N309" s="3">
        <v>0</v>
      </c>
      <c r="O309" s="3">
        <v>0</v>
      </c>
      <c r="P309" s="3">
        <v>614506</v>
      </c>
      <c r="Q309" s="3">
        <v>247415</v>
      </c>
      <c r="R309" s="3">
        <v>186025</v>
      </c>
      <c r="S309" s="3">
        <v>58662</v>
      </c>
      <c r="T309" s="3">
        <v>24475</v>
      </c>
      <c r="U309" s="3">
        <v>202768</v>
      </c>
      <c r="V309" s="3">
        <v>0</v>
      </c>
      <c r="W309" s="3">
        <v>0</v>
      </c>
      <c r="X309" s="3">
        <v>0</v>
      </c>
      <c r="Y309" s="3">
        <v>3434</v>
      </c>
      <c r="Z309" s="3">
        <v>0</v>
      </c>
      <c r="AA309" s="3">
        <v>-104336</v>
      </c>
      <c r="AB309" s="3">
        <v>104336</v>
      </c>
      <c r="AC309" s="3">
        <v>4833591</v>
      </c>
      <c r="AD309" s="3">
        <v>0</v>
      </c>
      <c r="AE309" s="3">
        <f t="shared" si="5"/>
        <v>4567859</v>
      </c>
    </row>
    <row r="310" spans="1:31" x14ac:dyDescent="0.3">
      <c r="A310" s="2" t="s">
        <v>613</v>
      </c>
      <c r="B310" t="s">
        <v>614</v>
      </c>
      <c r="C310">
        <v>1</v>
      </c>
      <c r="D310">
        <v>0</v>
      </c>
      <c r="E310" s="3">
        <v>6053309</v>
      </c>
      <c r="F310" s="3">
        <v>0</v>
      </c>
      <c r="G310" s="3">
        <v>452843</v>
      </c>
      <c r="H310" s="3">
        <v>8877</v>
      </c>
      <c r="I310" s="3">
        <v>602245</v>
      </c>
      <c r="J310" s="3">
        <v>279541</v>
      </c>
      <c r="K310" s="3">
        <v>0</v>
      </c>
      <c r="L310" s="3">
        <v>0</v>
      </c>
      <c r="M310" s="3">
        <v>0</v>
      </c>
      <c r="N310" s="3">
        <v>0</v>
      </c>
      <c r="O310" s="3">
        <v>0</v>
      </c>
      <c r="P310" s="3">
        <v>940150</v>
      </c>
      <c r="Q310" s="3">
        <v>210019</v>
      </c>
      <c r="R310" s="3">
        <v>340340</v>
      </c>
      <c r="S310" s="3">
        <v>121158</v>
      </c>
      <c r="T310" s="3">
        <v>50550</v>
      </c>
      <c r="U310" s="3">
        <v>498620</v>
      </c>
      <c r="V310" s="3">
        <v>0</v>
      </c>
      <c r="W310" s="3">
        <v>0</v>
      </c>
      <c r="X310" s="3">
        <v>654324</v>
      </c>
      <c r="Y310" s="3">
        <v>33711</v>
      </c>
      <c r="Z310" s="3">
        <v>0</v>
      </c>
      <c r="AA310" s="3">
        <v>-590990</v>
      </c>
      <c r="AB310" s="3">
        <v>590990</v>
      </c>
      <c r="AC310" s="3">
        <v>10245687</v>
      </c>
      <c r="AD310" s="3">
        <v>0</v>
      </c>
      <c r="AE310" s="3">
        <f t="shared" si="5"/>
        <v>9966146</v>
      </c>
    </row>
    <row r="311" spans="1:31" x14ac:dyDescent="0.3">
      <c r="A311" s="2" t="s">
        <v>615</v>
      </c>
      <c r="B311" t="s">
        <v>616</v>
      </c>
      <c r="C311">
        <v>1</v>
      </c>
      <c r="D311">
        <v>0</v>
      </c>
      <c r="E311" s="3">
        <v>7205900</v>
      </c>
      <c r="F311" s="3">
        <v>0</v>
      </c>
      <c r="G311" s="3">
        <v>425196</v>
      </c>
      <c r="H311" s="3">
        <v>0</v>
      </c>
      <c r="I311" s="3">
        <v>1258842</v>
      </c>
      <c r="J311" s="3">
        <v>1667407</v>
      </c>
      <c r="K311" s="3">
        <v>0</v>
      </c>
      <c r="L311" s="3">
        <v>0</v>
      </c>
      <c r="M311" s="3">
        <v>0</v>
      </c>
      <c r="N311" s="3">
        <v>0</v>
      </c>
      <c r="O311" s="3">
        <v>0</v>
      </c>
      <c r="P311" s="3">
        <v>1392642</v>
      </c>
      <c r="Q311" s="3">
        <v>361211</v>
      </c>
      <c r="R311" s="3">
        <v>542701</v>
      </c>
      <c r="S311" s="3">
        <v>65867</v>
      </c>
      <c r="T311" s="3">
        <v>27481</v>
      </c>
      <c r="U311" s="3">
        <v>244650</v>
      </c>
      <c r="V311" s="3">
        <v>40009</v>
      </c>
      <c r="W311" s="3">
        <v>0</v>
      </c>
      <c r="X311" s="3">
        <v>148500</v>
      </c>
      <c r="Y311" s="3">
        <v>0</v>
      </c>
      <c r="Z311" s="3">
        <v>0</v>
      </c>
      <c r="AA311" s="3">
        <v>-115941</v>
      </c>
      <c r="AB311" s="3">
        <v>115941</v>
      </c>
      <c r="AC311" s="3">
        <v>13380406</v>
      </c>
      <c r="AD311" s="3">
        <v>0</v>
      </c>
      <c r="AE311" s="3">
        <f t="shared" si="5"/>
        <v>11712999</v>
      </c>
    </row>
    <row r="312" spans="1:31" x14ac:dyDescent="0.3">
      <c r="A312" s="2" t="s">
        <v>617</v>
      </c>
      <c r="B312" t="s">
        <v>618</v>
      </c>
      <c r="C312">
        <v>1</v>
      </c>
      <c r="D312">
        <v>0</v>
      </c>
      <c r="E312" s="3">
        <v>4332121</v>
      </c>
      <c r="F312" s="3">
        <v>0</v>
      </c>
      <c r="G312" s="3">
        <v>290733</v>
      </c>
      <c r="H312" s="3">
        <v>0</v>
      </c>
      <c r="I312" s="3">
        <v>823645</v>
      </c>
      <c r="J312" s="3">
        <v>711979</v>
      </c>
      <c r="K312" s="3">
        <v>0</v>
      </c>
      <c r="L312" s="3">
        <v>0</v>
      </c>
      <c r="M312" s="3">
        <v>0</v>
      </c>
      <c r="N312" s="3">
        <v>0</v>
      </c>
      <c r="O312" s="3">
        <v>0</v>
      </c>
      <c r="P312" s="3">
        <v>1159798</v>
      </c>
      <c r="Q312" s="3">
        <v>218166</v>
      </c>
      <c r="R312" s="3">
        <v>99463</v>
      </c>
      <c r="S312" s="3">
        <v>74945</v>
      </c>
      <c r="T312" s="3">
        <v>31269</v>
      </c>
      <c r="U312" s="3">
        <v>190419</v>
      </c>
      <c r="V312" s="3">
        <v>13923</v>
      </c>
      <c r="W312" s="3">
        <v>0</v>
      </c>
      <c r="X312" s="3">
        <v>145800</v>
      </c>
      <c r="Y312" s="3">
        <v>0</v>
      </c>
      <c r="Z312" s="3">
        <v>0</v>
      </c>
      <c r="AA312" s="3">
        <v>-215935</v>
      </c>
      <c r="AB312" s="3">
        <v>215935</v>
      </c>
      <c r="AC312" s="3">
        <v>8092261</v>
      </c>
      <c r="AD312" s="3">
        <v>0</v>
      </c>
      <c r="AE312" s="3">
        <f t="shared" si="5"/>
        <v>7380282</v>
      </c>
    </row>
    <row r="313" spans="1:31" x14ac:dyDescent="0.3">
      <c r="A313" s="2" t="s">
        <v>619</v>
      </c>
      <c r="B313" t="s">
        <v>620</v>
      </c>
      <c r="C313">
        <v>1</v>
      </c>
      <c r="D313">
        <v>0</v>
      </c>
      <c r="E313" s="3">
        <v>3169300</v>
      </c>
      <c r="F313" s="3">
        <v>0</v>
      </c>
      <c r="G313" s="3">
        <v>233260</v>
      </c>
      <c r="H313" s="3">
        <v>0</v>
      </c>
      <c r="I313" s="3">
        <v>114951</v>
      </c>
      <c r="J313" s="3">
        <v>371714</v>
      </c>
      <c r="K313" s="3">
        <v>0</v>
      </c>
      <c r="L313" s="3">
        <v>0</v>
      </c>
      <c r="M313" s="3">
        <v>0</v>
      </c>
      <c r="N313" s="3">
        <v>0</v>
      </c>
      <c r="O313" s="3">
        <v>0</v>
      </c>
      <c r="P313" s="3">
        <v>812705</v>
      </c>
      <c r="Q313" s="3">
        <v>38895</v>
      </c>
      <c r="R313" s="3">
        <v>69097</v>
      </c>
      <c r="S313" s="3">
        <v>20493</v>
      </c>
      <c r="T313" s="3">
        <v>8550</v>
      </c>
      <c r="U313" s="3">
        <v>85045</v>
      </c>
      <c r="V313" s="3">
        <v>2185</v>
      </c>
      <c r="W313" s="3">
        <v>0</v>
      </c>
      <c r="X313" s="3">
        <v>0</v>
      </c>
      <c r="Y313" s="3">
        <v>0</v>
      </c>
      <c r="Z313" s="3">
        <v>0</v>
      </c>
      <c r="AA313" s="3">
        <v>-107248</v>
      </c>
      <c r="AB313" s="3">
        <v>107248</v>
      </c>
      <c r="AC313" s="3">
        <v>4926195</v>
      </c>
      <c r="AD313" s="3">
        <v>0</v>
      </c>
      <c r="AE313" s="3">
        <f t="shared" si="5"/>
        <v>4554481</v>
      </c>
    </row>
    <row r="314" spans="1:31" x14ac:dyDescent="0.3">
      <c r="A314" s="2" t="s">
        <v>621</v>
      </c>
      <c r="B314" t="s">
        <v>622</v>
      </c>
      <c r="C314">
        <v>1</v>
      </c>
      <c r="D314">
        <v>0</v>
      </c>
      <c r="E314" s="3">
        <v>2977778</v>
      </c>
      <c r="F314" s="3">
        <v>0</v>
      </c>
      <c r="G314" s="3">
        <v>212171</v>
      </c>
      <c r="H314" s="3">
        <v>0</v>
      </c>
      <c r="I314" s="3">
        <v>273539</v>
      </c>
      <c r="J314" s="3">
        <v>271667</v>
      </c>
      <c r="K314" s="3">
        <v>0</v>
      </c>
      <c r="L314" s="3">
        <v>0</v>
      </c>
      <c r="M314" s="3">
        <v>0</v>
      </c>
      <c r="N314" s="3">
        <v>0</v>
      </c>
      <c r="O314" s="3">
        <v>0</v>
      </c>
      <c r="P314" s="3">
        <v>1017997</v>
      </c>
      <c r="Q314" s="3">
        <v>207215</v>
      </c>
      <c r="R314" s="3">
        <v>198064</v>
      </c>
      <c r="S314" s="3">
        <v>43906</v>
      </c>
      <c r="T314" s="3">
        <v>18319</v>
      </c>
      <c r="U314" s="3">
        <v>167411</v>
      </c>
      <c r="V314" s="3">
        <v>0</v>
      </c>
      <c r="W314" s="3">
        <v>0</v>
      </c>
      <c r="X314" s="3">
        <v>0</v>
      </c>
      <c r="Y314" s="3">
        <v>20389</v>
      </c>
      <c r="Z314" s="3">
        <v>0</v>
      </c>
      <c r="AA314" s="3">
        <v>-111432</v>
      </c>
      <c r="AB314" s="3">
        <v>111432</v>
      </c>
      <c r="AC314" s="3">
        <v>5408456</v>
      </c>
      <c r="AD314" s="3">
        <v>0</v>
      </c>
      <c r="AE314" s="3">
        <f t="shared" si="5"/>
        <v>5136789</v>
      </c>
    </row>
    <row r="315" spans="1:31" x14ac:dyDescent="0.3">
      <c r="A315" s="2" t="s">
        <v>623</v>
      </c>
      <c r="B315" t="s">
        <v>624</v>
      </c>
      <c r="C315">
        <v>1</v>
      </c>
      <c r="D315">
        <v>0</v>
      </c>
      <c r="E315" s="3">
        <v>8527586</v>
      </c>
      <c r="F315" s="3">
        <v>0</v>
      </c>
      <c r="G315" s="3">
        <v>697595</v>
      </c>
      <c r="H315" s="3">
        <v>0</v>
      </c>
      <c r="I315" s="3">
        <v>2127290</v>
      </c>
      <c r="J315" s="3">
        <v>1276709</v>
      </c>
      <c r="K315" s="3">
        <v>0</v>
      </c>
      <c r="L315" s="3">
        <v>0</v>
      </c>
      <c r="M315" s="3">
        <v>0</v>
      </c>
      <c r="N315" s="3">
        <v>0</v>
      </c>
      <c r="O315" s="3">
        <v>0</v>
      </c>
      <c r="P315" s="3">
        <v>3724467</v>
      </c>
      <c r="Q315" s="3">
        <v>412310</v>
      </c>
      <c r="R315" s="3">
        <v>490273</v>
      </c>
      <c r="S315" s="3">
        <v>107946</v>
      </c>
      <c r="T315" s="3">
        <v>45038</v>
      </c>
      <c r="U315" s="3">
        <v>402566</v>
      </c>
      <c r="V315" s="3">
        <v>41504</v>
      </c>
      <c r="W315" s="3">
        <v>0</v>
      </c>
      <c r="X315" s="3">
        <v>0</v>
      </c>
      <c r="Y315" s="3">
        <v>0</v>
      </c>
      <c r="Z315" s="3">
        <v>0</v>
      </c>
      <c r="AA315" s="3">
        <v>-221042</v>
      </c>
      <c r="AB315" s="3">
        <v>221042</v>
      </c>
      <c r="AC315" s="3">
        <v>17853284</v>
      </c>
      <c r="AD315" s="3">
        <v>0</v>
      </c>
      <c r="AE315" s="3">
        <f t="shared" si="5"/>
        <v>16576575</v>
      </c>
    </row>
    <row r="316" spans="1:31" x14ac:dyDescent="0.3">
      <c r="A316" s="2" t="s">
        <v>625</v>
      </c>
      <c r="B316" t="s">
        <v>626</v>
      </c>
      <c r="C316">
        <v>1</v>
      </c>
      <c r="D316">
        <v>0</v>
      </c>
      <c r="E316" s="3">
        <v>2633693</v>
      </c>
      <c r="F316" s="3">
        <v>0</v>
      </c>
      <c r="G316" s="3">
        <v>167690</v>
      </c>
      <c r="H316" s="3">
        <v>0</v>
      </c>
      <c r="I316" s="3">
        <v>289746</v>
      </c>
      <c r="J316" s="3">
        <v>106913</v>
      </c>
      <c r="K316" s="3">
        <v>0</v>
      </c>
      <c r="L316" s="3">
        <v>0</v>
      </c>
      <c r="M316" s="3">
        <v>0</v>
      </c>
      <c r="N316" s="3">
        <v>0</v>
      </c>
      <c r="O316" s="3">
        <v>0</v>
      </c>
      <c r="P316" s="3">
        <v>716992</v>
      </c>
      <c r="Q316" s="3">
        <v>0</v>
      </c>
      <c r="R316" s="3">
        <v>81036</v>
      </c>
      <c r="S316" s="3">
        <v>37884</v>
      </c>
      <c r="T316" s="3">
        <v>15806</v>
      </c>
      <c r="U316" s="3">
        <v>145043</v>
      </c>
      <c r="V316" s="3">
        <v>0</v>
      </c>
      <c r="W316" s="3">
        <v>0</v>
      </c>
      <c r="X316" s="3">
        <v>0</v>
      </c>
      <c r="Y316" s="3">
        <v>0</v>
      </c>
      <c r="Z316" s="3">
        <v>0</v>
      </c>
      <c r="AA316" s="3">
        <v>-104829</v>
      </c>
      <c r="AB316" s="3">
        <v>104829</v>
      </c>
      <c r="AC316" s="3">
        <v>4194803</v>
      </c>
      <c r="AD316" s="3">
        <v>0</v>
      </c>
      <c r="AE316" s="3">
        <f t="shared" si="5"/>
        <v>4087890</v>
      </c>
    </row>
    <row r="317" spans="1:31" x14ac:dyDescent="0.3">
      <c r="A317" s="2" t="s">
        <v>627</v>
      </c>
      <c r="B317" t="s">
        <v>628</v>
      </c>
      <c r="C317">
        <v>1</v>
      </c>
      <c r="D317">
        <v>0</v>
      </c>
      <c r="E317" s="3">
        <v>11408701</v>
      </c>
      <c r="F317" s="3">
        <v>0</v>
      </c>
      <c r="G317" s="3">
        <v>1623853</v>
      </c>
      <c r="H317" s="3">
        <v>0</v>
      </c>
      <c r="I317" s="3">
        <v>2173869</v>
      </c>
      <c r="J317" s="3">
        <v>1575409</v>
      </c>
      <c r="K317" s="3">
        <v>0</v>
      </c>
      <c r="L317" s="3">
        <v>0</v>
      </c>
      <c r="M317" s="3">
        <v>0</v>
      </c>
      <c r="N317" s="3">
        <v>0</v>
      </c>
      <c r="O317" s="3">
        <v>0</v>
      </c>
      <c r="P317" s="3">
        <v>2452776</v>
      </c>
      <c r="Q317" s="3">
        <v>502193</v>
      </c>
      <c r="R317" s="3">
        <v>550614</v>
      </c>
      <c r="S317" s="3">
        <v>76698</v>
      </c>
      <c r="T317" s="3">
        <v>32000</v>
      </c>
      <c r="U317" s="3">
        <v>309715</v>
      </c>
      <c r="V317" s="3">
        <v>48942</v>
      </c>
      <c r="W317" s="3">
        <v>0</v>
      </c>
      <c r="X317" s="3">
        <v>0</v>
      </c>
      <c r="Y317" s="3">
        <v>0</v>
      </c>
      <c r="Z317" s="3">
        <v>0</v>
      </c>
      <c r="AA317" s="3">
        <v>-114528</v>
      </c>
      <c r="AB317" s="3">
        <v>114528</v>
      </c>
      <c r="AC317" s="3">
        <v>20754770</v>
      </c>
      <c r="AD317" s="3">
        <v>0</v>
      </c>
      <c r="AE317" s="3">
        <f t="shared" si="5"/>
        <v>19179361</v>
      </c>
    </row>
    <row r="318" spans="1:31" x14ac:dyDescent="0.3">
      <c r="A318" s="2" t="s">
        <v>629</v>
      </c>
      <c r="B318" t="s">
        <v>630</v>
      </c>
      <c r="C318">
        <v>1</v>
      </c>
      <c r="D318">
        <v>0</v>
      </c>
      <c r="E318" s="3">
        <v>1773571</v>
      </c>
      <c r="F318" s="3">
        <v>0</v>
      </c>
      <c r="G318" s="3">
        <v>122398</v>
      </c>
      <c r="H318" s="3">
        <v>0</v>
      </c>
      <c r="I318" s="3">
        <v>194146</v>
      </c>
      <c r="J318" s="3">
        <v>245606</v>
      </c>
      <c r="K318" s="3">
        <v>0</v>
      </c>
      <c r="L318" s="3">
        <v>0</v>
      </c>
      <c r="M318" s="3">
        <v>0</v>
      </c>
      <c r="N318" s="3">
        <v>0</v>
      </c>
      <c r="O318" s="3">
        <v>0</v>
      </c>
      <c r="P318" s="3">
        <v>584030</v>
      </c>
      <c r="Q318" s="3">
        <v>59924</v>
      </c>
      <c r="R318" s="3">
        <v>155045</v>
      </c>
      <c r="S318" s="3">
        <v>33375</v>
      </c>
      <c r="T318" s="3">
        <v>13925</v>
      </c>
      <c r="U318" s="3">
        <v>114170</v>
      </c>
      <c r="V318" s="3">
        <v>0</v>
      </c>
      <c r="W318" s="3">
        <v>0</v>
      </c>
      <c r="X318" s="3">
        <v>80440</v>
      </c>
      <c r="Y318" s="3">
        <v>851</v>
      </c>
      <c r="Z318" s="3">
        <v>0</v>
      </c>
      <c r="AA318" s="3">
        <v>-88227</v>
      </c>
      <c r="AB318" s="3">
        <v>88227</v>
      </c>
      <c r="AC318" s="3">
        <v>3377481</v>
      </c>
      <c r="AD318" s="3">
        <v>0</v>
      </c>
      <c r="AE318" s="3">
        <f t="shared" si="5"/>
        <v>3131875</v>
      </c>
    </row>
    <row r="319" spans="1:31" x14ac:dyDescent="0.3">
      <c r="A319" s="2" t="s">
        <v>631</v>
      </c>
      <c r="B319" t="s">
        <v>632</v>
      </c>
      <c r="C319">
        <v>1</v>
      </c>
      <c r="D319">
        <v>0</v>
      </c>
      <c r="E319" s="3">
        <v>3451540</v>
      </c>
      <c r="F319" s="3">
        <v>0</v>
      </c>
      <c r="G319" s="3">
        <v>239788</v>
      </c>
      <c r="H319" s="3">
        <v>0</v>
      </c>
      <c r="I319" s="3">
        <v>463831</v>
      </c>
      <c r="J319" s="3">
        <v>292080</v>
      </c>
      <c r="K319" s="3">
        <v>0</v>
      </c>
      <c r="L319" s="3">
        <v>0</v>
      </c>
      <c r="M319" s="3">
        <v>0</v>
      </c>
      <c r="N319" s="3">
        <v>0</v>
      </c>
      <c r="O319" s="3">
        <v>0</v>
      </c>
      <c r="P319" s="3">
        <v>880485</v>
      </c>
      <c r="Q319" s="3">
        <v>175507</v>
      </c>
      <c r="R319" s="3">
        <v>49048</v>
      </c>
      <c r="S319" s="3">
        <v>54093</v>
      </c>
      <c r="T319" s="3">
        <v>22569</v>
      </c>
      <c r="U319" s="3">
        <v>191351</v>
      </c>
      <c r="V319" s="3">
        <v>1748</v>
      </c>
      <c r="W319" s="3">
        <v>0</v>
      </c>
      <c r="X319" s="3">
        <v>0</v>
      </c>
      <c r="Y319" s="3">
        <v>17623</v>
      </c>
      <c r="Z319" s="3">
        <v>0</v>
      </c>
      <c r="AA319" s="3">
        <v>-188485</v>
      </c>
      <c r="AB319" s="3">
        <v>188485</v>
      </c>
      <c r="AC319" s="3">
        <v>5839663</v>
      </c>
      <c r="AD319" s="3">
        <v>0</v>
      </c>
      <c r="AE319" s="3">
        <f t="shared" si="5"/>
        <v>5547583</v>
      </c>
    </row>
    <row r="320" spans="1:31" x14ac:dyDescent="0.3">
      <c r="A320" s="2" t="s">
        <v>633</v>
      </c>
      <c r="B320" t="s">
        <v>634</v>
      </c>
      <c r="C320">
        <v>1</v>
      </c>
      <c r="D320">
        <v>0</v>
      </c>
      <c r="E320" s="3">
        <v>12362994</v>
      </c>
      <c r="F320" s="3">
        <v>0</v>
      </c>
      <c r="G320" s="3">
        <v>938243</v>
      </c>
      <c r="H320" s="3">
        <v>0</v>
      </c>
      <c r="I320" s="3">
        <v>2261996</v>
      </c>
      <c r="J320" s="3">
        <v>862487</v>
      </c>
      <c r="K320" s="3">
        <v>0</v>
      </c>
      <c r="L320" s="3">
        <v>0</v>
      </c>
      <c r="M320" s="3">
        <v>0</v>
      </c>
      <c r="N320" s="3">
        <v>0</v>
      </c>
      <c r="O320" s="3">
        <v>0</v>
      </c>
      <c r="P320" s="3">
        <v>1579676</v>
      </c>
      <c r="Q320" s="3">
        <v>639791</v>
      </c>
      <c r="R320" s="3">
        <v>689768</v>
      </c>
      <c r="S320" s="3">
        <v>97235</v>
      </c>
      <c r="T320" s="3">
        <v>40569</v>
      </c>
      <c r="U320" s="3">
        <v>336452</v>
      </c>
      <c r="V320" s="3">
        <v>47125</v>
      </c>
      <c r="W320" s="3">
        <v>0</v>
      </c>
      <c r="X320" s="3">
        <v>0</v>
      </c>
      <c r="Y320" s="3">
        <v>0</v>
      </c>
      <c r="Z320" s="3">
        <v>0</v>
      </c>
      <c r="AA320" s="3">
        <v>-592431</v>
      </c>
      <c r="AB320" s="3">
        <v>592431</v>
      </c>
      <c r="AC320" s="3">
        <v>19856336</v>
      </c>
      <c r="AD320" s="3">
        <v>0</v>
      </c>
      <c r="AE320" s="3">
        <f t="shared" si="5"/>
        <v>18993849</v>
      </c>
    </row>
    <row r="321" spans="1:31" x14ac:dyDescent="0.3">
      <c r="A321" s="2" t="s">
        <v>635</v>
      </c>
      <c r="B321" t="s">
        <v>636</v>
      </c>
      <c r="C321">
        <v>1</v>
      </c>
      <c r="D321">
        <v>0</v>
      </c>
      <c r="E321" s="3">
        <v>12325274</v>
      </c>
      <c r="F321" s="3">
        <v>0</v>
      </c>
      <c r="G321" s="3">
        <v>1440012</v>
      </c>
      <c r="H321" s="3">
        <v>0</v>
      </c>
      <c r="I321" s="3">
        <v>1656247</v>
      </c>
      <c r="J321" s="3">
        <v>3095359</v>
      </c>
      <c r="K321" s="3">
        <v>0</v>
      </c>
      <c r="L321" s="3">
        <v>0</v>
      </c>
      <c r="M321" s="3">
        <v>0</v>
      </c>
      <c r="N321" s="3">
        <v>0</v>
      </c>
      <c r="O321" s="3">
        <v>0</v>
      </c>
      <c r="P321" s="3">
        <v>1498223</v>
      </c>
      <c r="Q321" s="3">
        <v>252768</v>
      </c>
      <c r="R321" s="3">
        <v>149129</v>
      </c>
      <c r="S321" s="3">
        <v>45494</v>
      </c>
      <c r="T321" s="3">
        <v>18981</v>
      </c>
      <c r="U321" s="3">
        <v>171896</v>
      </c>
      <c r="V321" s="3">
        <v>39099</v>
      </c>
      <c r="W321" s="3">
        <v>0</v>
      </c>
      <c r="X321" s="3">
        <v>0</v>
      </c>
      <c r="Y321" s="3">
        <v>12802</v>
      </c>
      <c r="Z321" s="3">
        <v>0</v>
      </c>
      <c r="AA321" s="3">
        <v>-87443</v>
      </c>
      <c r="AB321" s="3">
        <v>87443</v>
      </c>
      <c r="AC321" s="3">
        <v>20705284</v>
      </c>
      <c r="AD321" s="3">
        <v>0</v>
      </c>
      <c r="AE321" s="3">
        <f t="shared" si="5"/>
        <v>17609925</v>
      </c>
    </row>
    <row r="322" spans="1:31" x14ac:dyDescent="0.3">
      <c r="A322" s="2" t="s">
        <v>637</v>
      </c>
      <c r="B322" t="s">
        <v>638</v>
      </c>
      <c r="C322">
        <v>1</v>
      </c>
      <c r="D322">
        <v>0</v>
      </c>
      <c r="E322" s="3">
        <v>7049158</v>
      </c>
      <c r="F322" s="3">
        <v>0</v>
      </c>
      <c r="G322" s="3">
        <v>1867818</v>
      </c>
      <c r="H322" s="3">
        <v>235</v>
      </c>
      <c r="I322" s="3">
        <v>353520</v>
      </c>
      <c r="J322" s="3">
        <v>1236210</v>
      </c>
      <c r="K322" s="3">
        <v>0</v>
      </c>
      <c r="L322" s="3">
        <v>0</v>
      </c>
      <c r="M322" s="3">
        <v>0</v>
      </c>
      <c r="N322" s="3">
        <v>0</v>
      </c>
      <c r="O322" s="3">
        <v>0</v>
      </c>
      <c r="P322" s="3">
        <v>1691228</v>
      </c>
      <c r="Q322" s="3">
        <v>458700</v>
      </c>
      <c r="R322" s="3">
        <v>168281</v>
      </c>
      <c r="S322" s="3">
        <v>44446</v>
      </c>
      <c r="T322" s="3">
        <v>18544</v>
      </c>
      <c r="U322" s="3">
        <v>177721</v>
      </c>
      <c r="V322" s="3">
        <v>30803</v>
      </c>
      <c r="W322" s="3">
        <v>0</v>
      </c>
      <c r="X322" s="3">
        <v>0</v>
      </c>
      <c r="Y322" s="3">
        <v>0</v>
      </c>
      <c r="Z322" s="3">
        <v>0</v>
      </c>
      <c r="AA322" s="3">
        <v>-95181</v>
      </c>
      <c r="AB322" s="3">
        <v>95181</v>
      </c>
      <c r="AC322" s="3">
        <v>13096664</v>
      </c>
      <c r="AD322" s="3">
        <v>0</v>
      </c>
      <c r="AE322" s="3">
        <f t="shared" si="5"/>
        <v>11860454</v>
      </c>
    </row>
    <row r="323" spans="1:31" x14ac:dyDescent="0.3">
      <c r="A323" s="2" t="s">
        <v>639</v>
      </c>
      <c r="B323" t="s">
        <v>640</v>
      </c>
      <c r="C323">
        <v>1</v>
      </c>
      <c r="D323">
        <v>0</v>
      </c>
      <c r="E323" s="3">
        <v>19753557</v>
      </c>
      <c r="F323" s="3">
        <v>0</v>
      </c>
      <c r="G323" s="3">
        <v>3243907</v>
      </c>
      <c r="H323" s="3">
        <v>10881</v>
      </c>
      <c r="I323" s="3">
        <v>3519000</v>
      </c>
      <c r="J323" s="3">
        <v>1094761</v>
      </c>
      <c r="K323" s="3">
        <v>0</v>
      </c>
      <c r="L323" s="3">
        <v>0</v>
      </c>
      <c r="M323" s="3">
        <v>0</v>
      </c>
      <c r="N323" s="3">
        <v>0</v>
      </c>
      <c r="O323" s="3">
        <v>0</v>
      </c>
      <c r="P323" s="3">
        <v>1996125</v>
      </c>
      <c r="Q323" s="3">
        <v>1161118</v>
      </c>
      <c r="R323" s="3">
        <v>368834</v>
      </c>
      <c r="S323" s="3">
        <v>84517</v>
      </c>
      <c r="T323" s="3">
        <v>35263</v>
      </c>
      <c r="U323" s="3">
        <v>344782</v>
      </c>
      <c r="V323" s="3">
        <v>59803</v>
      </c>
      <c r="W323" s="3">
        <v>0</v>
      </c>
      <c r="X323" s="3">
        <v>419194</v>
      </c>
      <c r="Y323" s="3">
        <v>0</v>
      </c>
      <c r="Z323" s="3">
        <v>0</v>
      </c>
      <c r="AA323" s="3">
        <v>-455743</v>
      </c>
      <c r="AB323" s="3">
        <v>455743</v>
      </c>
      <c r="AC323" s="3">
        <v>32091742</v>
      </c>
      <c r="AD323" s="3">
        <v>0</v>
      </c>
      <c r="AE323" s="3">
        <f t="shared" si="5"/>
        <v>30996981</v>
      </c>
    </row>
    <row r="324" spans="1:31" x14ac:dyDescent="0.3">
      <c r="A324" s="2" t="s">
        <v>641</v>
      </c>
      <c r="B324" t="s">
        <v>642</v>
      </c>
      <c r="C324">
        <v>1</v>
      </c>
      <c r="D324">
        <v>0</v>
      </c>
      <c r="E324" s="3">
        <v>16564629</v>
      </c>
      <c r="F324" s="3">
        <v>0</v>
      </c>
      <c r="G324" s="3">
        <v>2035976</v>
      </c>
      <c r="H324" s="3">
        <v>0</v>
      </c>
      <c r="I324" s="3">
        <v>3829242</v>
      </c>
      <c r="J324" s="3">
        <v>2829927</v>
      </c>
      <c r="K324" s="3">
        <v>0</v>
      </c>
      <c r="L324" s="3">
        <v>0</v>
      </c>
      <c r="M324" s="3">
        <v>0</v>
      </c>
      <c r="N324" s="3">
        <v>0</v>
      </c>
      <c r="O324" s="3">
        <v>0</v>
      </c>
      <c r="P324" s="3">
        <v>3132873</v>
      </c>
      <c r="Q324" s="3">
        <v>934548</v>
      </c>
      <c r="R324" s="3">
        <v>821025</v>
      </c>
      <c r="S324" s="3">
        <v>106028</v>
      </c>
      <c r="T324" s="3">
        <v>44238</v>
      </c>
      <c r="U324" s="3">
        <v>434836</v>
      </c>
      <c r="V324" s="3">
        <v>65089</v>
      </c>
      <c r="W324" s="3">
        <v>0</v>
      </c>
      <c r="X324" s="3">
        <v>0</v>
      </c>
      <c r="Y324" s="3">
        <v>0</v>
      </c>
      <c r="Z324" s="3">
        <v>0</v>
      </c>
      <c r="AA324" s="3">
        <v>-173156</v>
      </c>
      <c r="AB324" s="3">
        <v>173156</v>
      </c>
      <c r="AC324" s="3">
        <v>30798411</v>
      </c>
      <c r="AD324" s="3">
        <v>0</v>
      </c>
      <c r="AE324" s="3">
        <f t="shared" si="5"/>
        <v>27968484</v>
      </c>
    </row>
    <row r="325" spans="1:31" x14ac:dyDescent="0.3">
      <c r="A325" s="2" t="s">
        <v>643</v>
      </c>
      <c r="B325" t="s">
        <v>644</v>
      </c>
      <c r="C325">
        <v>1</v>
      </c>
      <c r="D325">
        <v>1</v>
      </c>
      <c r="E325" s="3">
        <v>8094006866</v>
      </c>
      <c r="F325" s="3">
        <v>0</v>
      </c>
      <c r="G325" s="3">
        <v>0</v>
      </c>
      <c r="H325" s="3">
        <v>2697068</v>
      </c>
      <c r="I325" s="3">
        <v>597216879</v>
      </c>
      <c r="J325" s="3">
        <v>1372502239</v>
      </c>
      <c r="K325" s="3">
        <v>0</v>
      </c>
      <c r="L325" s="3">
        <v>0</v>
      </c>
      <c r="M325" s="3">
        <v>28529703</v>
      </c>
      <c r="N325" s="3">
        <v>123961968</v>
      </c>
      <c r="O325" s="3">
        <v>34963632</v>
      </c>
      <c r="P325" s="3">
        <v>0</v>
      </c>
      <c r="Q325" s="3">
        <v>245407067</v>
      </c>
      <c r="R325" s="3">
        <v>170829331</v>
      </c>
      <c r="S325" s="3">
        <v>19062305</v>
      </c>
      <c r="T325" s="3">
        <v>7953231</v>
      </c>
      <c r="U325" s="3">
        <v>73571847</v>
      </c>
      <c r="V325" s="3">
        <v>12287169</v>
      </c>
      <c r="W325" s="3">
        <v>0</v>
      </c>
      <c r="X325" s="3">
        <v>550858443</v>
      </c>
      <c r="Y325" s="3">
        <v>0</v>
      </c>
      <c r="Z325" s="3">
        <v>1200000</v>
      </c>
      <c r="AA325" s="3">
        <v>-716903289</v>
      </c>
      <c r="AB325" s="3">
        <v>716903289</v>
      </c>
      <c r="AC325" s="3">
        <v>11335047748</v>
      </c>
      <c r="AD325" s="3">
        <v>117696335</v>
      </c>
      <c r="AE325" s="3">
        <f t="shared" si="5"/>
        <v>9962545509</v>
      </c>
    </row>
    <row r="326" spans="1:31" x14ac:dyDescent="0.3">
      <c r="A326" s="2" t="s">
        <v>645</v>
      </c>
      <c r="B326" t="s">
        <v>646</v>
      </c>
      <c r="C326">
        <v>1</v>
      </c>
      <c r="D326">
        <v>0</v>
      </c>
      <c r="E326" s="3">
        <v>9707695</v>
      </c>
      <c r="F326" s="3">
        <v>0</v>
      </c>
      <c r="G326" s="3">
        <v>491475</v>
      </c>
      <c r="H326" s="3">
        <v>0</v>
      </c>
      <c r="I326" s="3">
        <v>1662548</v>
      </c>
      <c r="J326" s="3">
        <v>3403301</v>
      </c>
      <c r="K326" s="3">
        <v>0</v>
      </c>
      <c r="L326" s="3">
        <v>0</v>
      </c>
      <c r="M326" s="3">
        <v>0</v>
      </c>
      <c r="N326" s="3">
        <v>0</v>
      </c>
      <c r="O326" s="3">
        <v>0</v>
      </c>
      <c r="P326" s="3">
        <v>1107240</v>
      </c>
      <c r="Q326" s="3">
        <v>312256</v>
      </c>
      <c r="R326" s="3">
        <v>492371</v>
      </c>
      <c r="S326" s="3">
        <v>33705</v>
      </c>
      <c r="T326" s="3">
        <v>14063</v>
      </c>
      <c r="U326" s="3">
        <v>127801</v>
      </c>
      <c r="V326" s="3">
        <v>30329</v>
      </c>
      <c r="W326" s="3">
        <v>0</v>
      </c>
      <c r="X326" s="3">
        <v>142720</v>
      </c>
      <c r="Y326" s="3">
        <v>0</v>
      </c>
      <c r="Z326" s="3">
        <v>0</v>
      </c>
      <c r="AA326" s="3">
        <v>-233823</v>
      </c>
      <c r="AB326" s="3">
        <v>233823</v>
      </c>
      <c r="AC326" s="3">
        <v>17525504</v>
      </c>
      <c r="AD326" s="3">
        <v>0</v>
      </c>
      <c r="AE326" s="3">
        <f t="shared" ref="AE326:AE389" si="6">AC326-J326-K326</f>
        <v>14122203</v>
      </c>
    </row>
    <row r="327" spans="1:31" x14ac:dyDescent="0.3">
      <c r="A327" s="2" t="s">
        <v>647</v>
      </c>
      <c r="B327" t="s">
        <v>648</v>
      </c>
      <c r="C327">
        <v>1</v>
      </c>
      <c r="D327">
        <v>0</v>
      </c>
      <c r="E327" s="3">
        <v>37392534</v>
      </c>
      <c r="F327" s="3">
        <v>0</v>
      </c>
      <c r="G327" s="3">
        <v>0</v>
      </c>
      <c r="H327" s="3">
        <v>0</v>
      </c>
      <c r="I327" s="3">
        <v>4664312</v>
      </c>
      <c r="J327" s="3">
        <v>6108745</v>
      </c>
      <c r="K327" s="3">
        <v>0</v>
      </c>
      <c r="L327" s="3">
        <v>0</v>
      </c>
      <c r="M327" s="3">
        <v>0</v>
      </c>
      <c r="N327" s="3">
        <v>0</v>
      </c>
      <c r="O327" s="3">
        <v>0</v>
      </c>
      <c r="P327" s="3">
        <v>3036353</v>
      </c>
      <c r="Q327" s="3">
        <v>619889</v>
      </c>
      <c r="R327" s="3">
        <v>2959179</v>
      </c>
      <c r="S327" s="3">
        <v>70990</v>
      </c>
      <c r="T327" s="3">
        <v>29619</v>
      </c>
      <c r="U327" s="3">
        <v>282571</v>
      </c>
      <c r="V327" s="3">
        <v>90485</v>
      </c>
      <c r="W327" s="3">
        <v>0</v>
      </c>
      <c r="X327" s="3">
        <v>739947</v>
      </c>
      <c r="Y327" s="3">
        <v>0</v>
      </c>
      <c r="Z327" s="3">
        <v>0</v>
      </c>
      <c r="AA327" s="3">
        <v>-1611585</v>
      </c>
      <c r="AB327" s="3">
        <v>1611585</v>
      </c>
      <c r="AC327" s="3">
        <v>55994624</v>
      </c>
      <c r="AD327" s="3">
        <v>0</v>
      </c>
      <c r="AE327" s="3">
        <f t="shared" si="6"/>
        <v>49885879</v>
      </c>
    </row>
    <row r="328" spans="1:31" x14ac:dyDescent="0.3">
      <c r="A328" s="2" t="s">
        <v>649</v>
      </c>
      <c r="B328" t="s">
        <v>650</v>
      </c>
      <c r="C328">
        <v>1</v>
      </c>
      <c r="D328">
        <v>0</v>
      </c>
      <c r="E328" s="3">
        <v>13156351</v>
      </c>
      <c r="F328" s="3">
        <v>0</v>
      </c>
      <c r="G328" s="3">
        <v>0</v>
      </c>
      <c r="H328" s="3">
        <v>0</v>
      </c>
      <c r="I328" s="3">
        <v>2504701</v>
      </c>
      <c r="J328" s="3">
        <v>925936</v>
      </c>
      <c r="K328" s="3">
        <v>0</v>
      </c>
      <c r="L328" s="3">
        <v>0</v>
      </c>
      <c r="M328" s="3">
        <v>0</v>
      </c>
      <c r="N328" s="3">
        <v>0</v>
      </c>
      <c r="O328" s="3">
        <v>0</v>
      </c>
      <c r="P328" s="3">
        <v>1212256</v>
      </c>
      <c r="Q328" s="3">
        <v>222705</v>
      </c>
      <c r="R328" s="3">
        <v>406024</v>
      </c>
      <c r="S328" s="3">
        <v>20433</v>
      </c>
      <c r="T328" s="3">
        <v>8525</v>
      </c>
      <c r="U328" s="3">
        <v>81201</v>
      </c>
      <c r="V328" s="3">
        <v>25416</v>
      </c>
      <c r="W328" s="3">
        <v>0</v>
      </c>
      <c r="X328" s="3">
        <v>287676</v>
      </c>
      <c r="Y328" s="3">
        <v>0</v>
      </c>
      <c r="Z328" s="3">
        <v>0</v>
      </c>
      <c r="AA328" s="3">
        <v>-322078</v>
      </c>
      <c r="AB328" s="3">
        <v>322078</v>
      </c>
      <c r="AC328" s="3">
        <v>18851224</v>
      </c>
      <c r="AD328" s="3">
        <v>0</v>
      </c>
      <c r="AE328" s="3">
        <f t="shared" si="6"/>
        <v>17925288</v>
      </c>
    </row>
    <row r="329" spans="1:31" x14ac:dyDescent="0.3">
      <c r="A329" s="2" t="s">
        <v>651</v>
      </c>
      <c r="B329" t="s">
        <v>652</v>
      </c>
      <c r="C329">
        <v>1</v>
      </c>
      <c r="D329">
        <v>0</v>
      </c>
      <c r="E329" s="3">
        <v>21210980</v>
      </c>
      <c r="F329" s="3">
        <v>0</v>
      </c>
      <c r="G329" s="3">
        <v>0</v>
      </c>
      <c r="H329" s="3">
        <v>2037</v>
      </c>
      <c r="I329" s="3">
        <v>4283391</v>
      </c>
      <c r="J329" s="3">
        <v>3709834</v>
      </c>
      <c r="K329" s="3">
        <v>0</v>
      </c>
      <c r="L329" s="3">
        <v>0</v>
      </c>
      <c r="M329" s="3">
        <v>0</v>
      </c>
      <c r="N329" s="3">
        <v>0</v>
      </c>
      <c r="O329" s="3">
        <v>0</v>
      </c>
      <c r="P329" s="3">
        <v>2613016</v>
      </c>
      <c r="Q329" s="3">
        <v>725482</v>
      </c>
      <c r="R329" s="3">
        <v>927968</v>
      </c>
      <c r="S329" s="3">
        <v>62062</v>
      </c>
      <c r="T329" s="3">
        <v>25894</v>
      </c>
      <c r="U329" s="3">
        <v>225719</v>
      </c>
      <c r="V329" s="3">
        <v>70282</v>
      </c>
      <c r="W329" s="3">
        <v>0</v>
      </c>
      <c r="X329" s="3">
        <v>830208</v>
      </c>
      <c r="Y329" s="3">
        <v>0</v>
      </c>
      <c r="Z329" s="3">
        <v>0</v>
      </c>
      <c r="AA329" s="3">
        <v>-584873</v>
      </c>
      <c r="AB329" s="3">
        <v>584873</v>
      </c>
      <c r="AC329" s="3">
        <v>34686873</v>
      </c>
      <c r="AD329" s="3">
        <v>0</v>
      </c>
      <c r="AE329" s="3">
        <f t="shared" si="6"/>
        <v>30977039</v>
      </c>
    </row>
    <row r="330" spans="1:31" x14ac:dyDescent="0.3">
      <c r="A330" s="2" t="s">
        <v>653</v>
      </c>
      <c r="B330" t="s">
        <v>654</v>
      </c>
      <c r="C330">
        <v>1</v>
      </c>
      <c r="D330">
        <v>0</v>
      </c>
      <c r="E330" s="3">
        <v>83999238</v>
      </c>
      <c r="F330" s="3">
        <v>39587</v>
      </c>
      <c r="G330" s="3">
        <v>0</v>
      </c>
      <c r="H330" s="3">
        <v>46399</v>
      </c>
      <c r="I330" s="3">
        <v>7810363</v>
      </c>
      <c r="J330" s="3">
        <v>12818117</v>
      </c>
      <c r="K330" s="3">
        <v>0</v>
      </c>
      <c r="L330" s="3">
        <v>0</v>
      </c>
      <c r="M330" s="3">
        <v>0</v>
      </c>
      <c r="N330" s="3">
        <v>0</v>
      </c>
      <c r="O330" s="3">
        <v>0</v>
      </c>
      <c r="P330" s="3">
        <v>4803946</v>
      </c>
      <c r="Q330" s="3">
        <v>1409042</v>
      </c>
      <c r="R330" s="3">
        <v>3966455</v>
      </c>
      <c r="S330" s="3">
        <v>105354</v>
      </c>
      <c r="T330" s="3">
        <v>43956</v>
      </c>
      <c r="U330" s="3">
        <v>445729</v>
      </c>
      <c r="V330" s="3">
        <v>145349</v>
      </c>
      <c r="W330" s="3">
        <v>0</v>
      </c>
      <c r="X330" s="3">
        <v>4354139</v>
      </c>
      <c r="Y330" s="3">
        <v>0</v>
      </c>
      <c r="Z330" s="3">
        <v>0</v>
      </c>
      <c r="AA330" s="3">
        <v>-4449321</v>
      </c>
      <c r="AB330" s="3">
        <v>4449321</v>
      </c>
      <c r="AC330" s="3">
        <v>119987674</v>
      </c>
      <c r="AD330" s="3">
        <v>733330</v>
      </c>
      <c r="AE330" s="3">
        <f t="shared" si="6"/>
        <v>107169557</v>
      </c>
    </row>
    <row r="331" spans="1:31" x14ac:dyDescent="0.3">
      <c r="A331" s="2" t="s">
        <v>655</v>
      </c>
      <c r="B331" t="s">
        <v>656</v>
      </c>
      <c r="C331">
        <v>1</v>
      </c>
      <c r="D331">
        <v>0</v>
      </c>
      <c r="E331" s="3">
        <v>29122268</v>
      </c>
      <c r="F331" s="3">
        <v>0</v>
      </c>
      <c r="G331" s="3">
        <v>0</v>
      </c>
      <c r="H331" s="3">
        <v>0</v>
      </c>
      <c r="I331" s="3">
        <v>2723182</v>
      </c>
      <c r="J331" s="3">
        <v>6234308</v>
      </c>
      <c r="K331" s="3">
        <v>0</v>
      </c>
      <c r="L331" s="3">
        <v>0</v>
      </c>
      <c r="M331" s="3">
        <v>0</v>
      </c>
      <c r="N331" s="3">
        <v>0</v>
      </c>
      <c r="O331" s="3">
        <v>0</v>
      </c>
      <c r="P331" s="3">
        <v>2491395</v>
      </c>
      <c r="Q331" s="3">
        <v>1493153</v>
      </c>
      <c r="R331" s="3">
        <v>1343914</v>
      </c>
      <c r="S331" s="3">
        <v>52085</v>
      </c>
      <c r="T331" s="3">
        <v>21731</v>
      </c>
      <c r="U331" s="3">
        <v>215409</v>
      </c>
      <c r="V331" s="3">
        <v>62350</v>
      </c>
      <c r="W331" s="3">
        <v>0</v>
      </c>
      <c r="X331" s="3">
        <v>289290</v>
      </c>
      <c r="Y331" s="3">
        <v>79824</v>
      </c>
      <c r="Z331" s="3">
        <v>0</v>
      </c>
      <c r="AA331" s="3">
        <v>-808812</v>
      </c>
      <c r="AB331" s="3">
        <v>808812</v>
      </c>
      <c r="AC331" s="3">
        <v>44128909</v>
      </c>
      <c r="AD331" s="3">
        <v>0</v>
      </c>
      <c r="AE331" s="3">
        <f t="shared" si="6"/>
        <v>37894601</v>
      </c>
    </row>
    <row r="332" spans="1:31" x14ac:dyDescent="0.3">
      <c r="A332" s="2" t="s">
        <v>657</v>
      </c>
      <c r="B332" t="s">
        <v>658</v>
      </c>
      <c r="C332">
        <v>1</v>
      </c>
      <c r="D332">
        <v>0</v>
      </c>
      <c r="E332" s="3">
        <v>12015447</v>
      </c>
      <c r="F332" s="3">
        <v>0</v>
      </c>
      <c r="G332" s="3">
        <v>0</v>
      </c>
      <c r="H332" s="3">
        <v>4715</v>
      </c>
      <c r="I332" s="3">
        <v>3082852</v>
      </c>
      <c r="J332" s="3">
        <v>2297518</v>
      </c>
      <c r="K332" s="3">
        <v>0</v>
      </c>
      <c r="L332" s="3">
        <v>0</v>
      </c>
      <c r="M332" s="3">
        <v>0</v>
      </c>
      <c r="N332" s="3">
        <v>0</v>
      </c>
      <c r="O332" s="3">
        <v>0</v>
      </c>
      <c r="P332" s="3">
        <v>1340235</v>
      </c>
      <c r="Q332" s="3">
        <v>487014</v>
      </c>
      <c r="R332" s="3">
        <v>649526</v>
      </c>
      <c r="S332" s="3">
        <v>44536</v>
      </c>
      <c r="T332" s="3">
        <v>18581</v>
      </c>
      <c r="U332" s="3">
        <v>182148</v>
      </c>
      <c r="V332" s="3">
        <v>50794</v>
      </c>
      <c r="W332" s="3">
        <v>0</v>
      </c>
      <c r="X332" s="3">
        <v>103040</v>
      </c>
      <c r="Y332" s="3">
        <v>0</v>
      </c>
      <c r="Z332" s="3">
        <v>0</v>
      </c>
      <c r="AA332" s="3">
        <v>-172677</v>
      </c>
      <c r="AB332" s="3">
        <v>172677</v>
      </c>
      <c r="AC332" s="3">
        <v>20276406</v>
      </c>
      <c r="AD332" s="3">
        <v>0</v>
      </c>
      <c r="AE332" s="3">
        <f t="shared" si="6"/>
        <v>17978888</v>
      </c>
    </row>
    <row r="333" spans="1:31" x14ac:dyDescent="0.3">
      <c r="A333" s="2" t="s">
        <v>659</v>
      </c>
      <c r="B333" t="s">
        <v>660</v>
      </c>
      <c r="C333">
        <v>1</v>
      </c>
      <c r="D333">
        <v>0</v>
      </c>
      <c r="E333" s="3">
        <v>10256381</v>
      </c>
      <c r="F333" s="3">
        <v>0</v>
      </c>
      <c r="G333" s="3">
        <v>0</v>
      </c>
      <c r="H333" s="3">
        <v>0</v>
      </c>
      <c r="I333" s="3">
        <v>1615593</v>
      </c>
      <c r="J333" s="3">
        <v>659442</v>
      </c>
      <c r="K333" s="3">
        <v>0</v>
      </c>
      <c r="L333" s="3">
        <v>0</v>
      </c>
      <c r="M333" s="3">
        <v>0</v>
      </c>
      <c r="N333" s="3">
        <v>0</v>
      </c>
      <c r="O333" s="3">
        <v>0</v>
      </c>
      <c r="P333" s="3">
        <v>1267411</v>
      </c>
      <c r="Q333" s="3">
        <v>340058</v>
      </c>
      <c r="R333" s="3">
        <v>425600</v>
      </c>
      <c r="S333" s="3">
        <v>18725</v>
      </c>
      <c r="T333" s="3">
        <v>7813</v>
      </c>
      <c r="U333" s="3">
        <v>74502</v>
      </c>
      <c r="V333" s="3">
        <v>23474</v>
      </c>
      <c r="W333" s="3">
        <v>0</v>
      </c>
      <c r="X333" s="3">
        <v>117776</v>
      </c>
      <c r="Y333" s="3">
        <v>0</v>
      </c>
      <c r="Z333" s="3">
        <v>0</v>
      </c>
      <c r="AA333" s="3">
        <v>-190357</v>
      </c>
      <c r="AB333" s="3">
        <v>190357</v>
      </c>
      <c r="AC333" s="3">
        <v>14806775</v>
      </c>
      <c r="AD333" s="3">
        <v>0</v>
      </c>
      <c r="AE333" s="3">
        <f t="shared" si="6"/>
        <v>14147333</v>
      </c>
    </row>
    <row r="334" spans="1:31" x14ac:dyDescent="0.3">
      <c r="A334" s="2" t="s">
        <v>661</v>
      </c>
      <c r="B334" t="s">
        <v>662</v>
      </c>
      <c r="C334">
        <v>1</v>
      </c>
      <c r="D334">
        <v>0</v>
      </c>
      <c r="E334" s="3">
        <v>5250642</v>
      </c>
      <c r="F334" s="3">
        <v>0</v>
      </c>
      <c r="G334" s="3">
        <v>0</v>
      </c>
      <c r="H334" s="3">
        <v>0</v>
      </c>
      <c r="I334" s="3">
        <v>1085921</v>
      </c>
      <c r="J334" s="3">
        <v>804474</v>
      </c>
      <c r="K334" s="3">
        <v>0</v>
      </c>
      <c r="L334" s="3">
        <v>0</v>
      </c>
      <c r="M334" s="3">
        <v>0</v>
      </c>
      <c r="N334" s="3">
        <v>0</v>
      </c>
      <c r="O334" s="3">
        <v>0</v>
      </c>
      <c r="P334" s="3">
        <v>781543</v>
      </c>
      <c r="Q334" s="3">
        <v>208590</v>
      </c>
      <c r="R334" s="3">
        <v>194264</v>
      </c>
      <c r="S334" s="3">
        <v>10890</v>
      </c>
      <c r="T334" s="3">
        <v>4544</v>
      </c>
      <c r="U334" s="3">
        <v>42697</v>
      </c>
      <c r="V334" s="3">
        <v>13582</v>
      </c>
      <c r="W334" s="3">
        <v>0</v>
      </c>
      <c r="X334" s="3">
        <v>107223</v>
      </c>
      <c r="Y334" s="3">
        <v>0</v>
      </c>
      <c r="Z334" s="3">
        <v>0</v>
      </c>
      <c r="AA334" s="3">
        <v>-158005</v>
      </c>
      <c r="AB334" s="3">
        <v>158005</v>
      </c>
      <c r="AC334" s="3">
        <v>8504370</v>
      </c>
      <c r="AD334" s="3">
        <v>0</v>
      </c>
      <c r="AE334" s="3">
        <f t="shared" si="6"/>
        <v>7699896</v>
      </c>
    </row>
    <row r="335" spans="1:31" x14ac:dyDescent="0.3">
      <c r="A335" s="2" t="s">
        <v>663</v>
      </c>
      <c r="B335" t="s">
        <v>664</v>
      </c>
      <c r="C335">
        <v>1</v>
      </c>
      <c r="D335">
        <v>0</v>
      </c>
      <c r="E335" s="3">
        <v>9659104</v>
      </c>
      <c r="F335" s="3">
        <v>0</v>
      </c>
      <c r="G335" s="3">
        <v>0</v>
      </c>
      <c r="H335" s="3">
        <v>0</v>
      </c>
      <c r="I335" s="3">
        <v>1387073</v>
      </c>
      <c r="J335" s="3">
        <v>1480106</v>
      </c>
      <c r="K335" s="3">
        <v>0</v>
      </c>
      <c r="L335" s="3">
        <v>0</v>
      </c>
      <c r="M335" s="3">
        <v>0</v>
      </c>
      <c r="N335" s="3">
        <v>0</v>
      </c>
      <c r="O335" s="3">
        <v>0</v>
      </c>
      <c r="P335" s="3">
        <v>1095725</v>
      </c>
      <c r="Q335" s="3">
        <v>200447</v>
      </c>
      <c r="R335" s="3">
        <v>265136</v>
      </c>
      <c r="S335" s="3">
        <v>16193</v>
      </c>
      <c r="T335" s="3">
        <v>6756</v>
      </c>
      <c r="U335" s="3">
        <v>66580</v>
      </c>
      <c r="V335" s="3">
        <v>18731</v>
      </c>
      <c r="W335" s="3">
        <v>0</v>
      </c>
      <c r="X335" s="3">
        <v>131516</v>
      </c>
      <c r="Y335" s="3">
        <v>0</v>
      </c>
      <c r="Z335" s="3">
        <v>0</v>
      </c>
      <c r="AA335" s="3">
        <v>-193324</v>
      </c>
      <c r="AB335" s="3">
        <v>193324</v>
      </c>
      <c r="AC335" s="3">
        <v>14327367</v>
      </c>
      <c r="AD335" s="3">
        <v>0</v>
      </c>
      <c r="AE335" s="3">
        <f t="shared" si="6"/>
        <v>12847261</v>
      </c>
    </row>
    <row r="336" spans="1:31" x14ac:dyDescent="0.3">
      <c r="A336" s="2" t="s">
        <v>665</v>
      </c>
      <c r="B336" t="s">
        <v>666</v>
      </c>
      <c r="C336">
        <v>1</v>
      </c>
      <c r="D336">
        <v>0</v>
      </c>
      <c r="E336" s="3">
        <v>12108662</v>
      </c>
      <c r="F336" s="3">
        <v>0</v>
      </c>
      <c r="G336" s="3">
        <v>0</v>
      </c>
      <c r="H336" s="3">
        <v>0</v>
      </c>
      <c r="I336" s="3">
        <v>1971655</v>
      </c>
      <c r="J336" s="3">
        <v>1901927</v>
      </c>
      <c r="K336" s="3">
        <v>158103</v>
      </c>
      <c r="L336" s="3">
        <v>0</v>
      </c>
      <c r="M336" s="3">
        <v>0</v>
      </c>
      <c r="N336" s="3">
        <v>0</v>
      </c>
      <c r="O336" s="3">
        <v>0</v>
      </c>
      <c r="P336" s="3">
        <v>1192796</v>
      </c>
      <c r="Q336" s="3">
        <v>121204</v>
      </c>
      <c r="R336" s="3">
        <v>211998</v>
      </c>
      <c r="S336" s="3">
        <v>17377</v>
      </c>
      <c r="T336" s="3">
        <v>7250</v>
      </c>
      <c r="U336" s="3">
        <v>67978</v>
      </c>
      <c r="V336" s="3">
        <v>18359</v>
      </c>
      <c r="W336" s="3">
        <v>0</v>
      </c>
      <c r="X336" s="3">
        <v>140626</v>
      </c>
      <c r="Y336" s="3">
        <v>0</v>
      </c>
      <c r="Z336" s="3">
        <v>0</v>
      </c>
      <c r="AA336" s="3">
        <v>-399846</v>
      </c>
      <c r="AB336" s="3">
        <v>399846</v>
      </c>
      <c r="AC336" s="3">
        <v>17917935</v>
      </c>
      <c r="AD336" s="3">
        <v>100000</v>
      </c>
      <c r="AE336" s="3">
        <f t="shared" si="6"/>
        <v>15857905</v>
      </c>
    </row>
    <row r="337" spans="1:31" x14ac:dyDescent="0.3">
      <c r="A337" s="2" t="s">
        <v>667</v>
      </c>
      <c r="B337" t="s">
        <v>668</v>
      </c>
      <c r="C337">
        <v>1</v>
      </c>
      <c r="D337">
        <v>0</v>
      </c>
      <c r="E337" s="3">
        <v>25612881</v>
      </c>
      <c r="F337" s="3">
        <v>0</v>
      </c>
      <c r="G337" s="3">
        <v>0</v>
      </c>
      <c r="H337" s="3">
        <v>0</v>
      </c>
      <c r="I337" s="3">
        <v>3467743</v>
      </c>
      <c r="J337" s="3">
        <v>5303536</v>
      </c>
      <c r="K337" s="3">
        <v>0</v>
      </c>
      <c r="L337" s="3">
        <v>0</v>
      </c>
      <c r="M337" s="3">
        <v>0</v>
      </c>
      <c r="N337" s="3">
        <v>0</v>
      </c>
      <c r="O337" s="3">
        <v>0</v>
      </c>
      <c r="P337" s="3">
        <v>2545195</v>
      </c>
      <c r="Q337" s="3">
        <v>600862</v>
      </c>
      <c r="R337" s="3">
        <v>355951</v>
      </c>
      <c r="S337" s="3">
        <v>30080</v>
      </c>
      <c r="T337" s="3">
        <v>12550</v>
      </c>
      <c r="U337" s="3">
        <v>116384</v>
      </c>
      <c r="V337" s="3">
        <v>38146</v>
      </c>
      <c r="W337" s="3">
        <v>0</v>
      </c>
      <c r="X337" s="3">
        <v>452605</v>
      </c>
      <c r="Y337" s="3">
        <v>0</v>
      </c>
      <c r="Z337" s="3">
        <v>0</v>
      </c>
      <c r="AA337" s="3">
        <v>-618181</v>
      </c>
      <c r="AB337" s="3">
        <v>618181</v>
      </c>
      <c r="AC337" s="3">
        <v>38535933</v>
      </c>
      <c r="AD337" s="3">
        <v>243929</v>
      </c>
      <c r="AE337" s="3">
        <f t="shared" si="6"/>
        <v>33232397</v>
      </c>
    </row>
    <row r="338" spans="1:31" x14ac:dyDescent="0.3">
      <c r="A338" s="2" t="s">
        <v>669</v>
      </c>
      <c r="B338" t="s">
        <v>670</v>
      </c>
      <c r="C338">
        <v>1</v>
      </c>
      <c r="D338">
        <v>0</v>
      </c>
      <c r="E338" s="3">
        <v>6719850</v>
      </c>
      <c r="F338" s="3">
        <v>0</v>
      </c>
      <c r="G338" s="3">
        <v>0</v>
      </c>
      <c r="H338" s="3">
        <v>0</v>
      </c>
      <c r="I338" s="3">
        <v>866533</v>
      </c>
      <c r="J338" s="3">
        <v>1515938</v>
      </c>
      <c r="K338" s="3">
        <v>0</v>
      </c>
      <c r="L338" s="3">
        <v>0</v>
      </c>
      <c r="M338" s="3">
        <v>0</v>
      </c>
      <c r="N338" s="3">
        <v>0</v>
      </c>
      <c r="O338" s="3">
        <v>0</v>
      </c>
      <c r="P338" s="3">
        <v>1505881</v>
      </c>
      <c r="Q338" s="3">
        <v>95623</v>
      </c>
      <c r="R338" s="3">
        <v>188355</v>
      </c>
      <c r="S338" s="3">
        <v>19324</v>
      </c>
      <c r="T338" s="3">
        <v>8063</v>
      </c>
      <c r="U338" s="3">
        <v>75143</v>
      </c>
      <c r="V338" s="3">
        <v>23101</v>
      </c>
      <c r="W338" s="3">
        <v>0</v>
      </c>
      <c r="X338" s="3">
        <v>0</v>
      </c>
      <c r="Y338" s="3">
        <v>0</v>
      </c>
      <c r="Z338" s="3">
        <v>0</v>
      </c>
      <c r="AA338" s="3">
        <v>-203077</v>
      </c>
      <c r="AB338" s="3">
        <v>203077</v>
      </c>
      <c r="AC338" s="3">
        <v>11017811</v>
      </c>
      <c r="AD338" s="3">
        <v>0</v>
      </c>
      <c r="AE338" s="3">
        <f t="shared" si="6"/>
        <v>9501873</v>
      </c>
    </row>
    <row r="339" spans="1:31" x14ac:dyDescent="0.3">
      <c r="A339" s="2" t="s">
        <v>671</v>
      </c>
      <c r="B339" t="s">
        <v>672</v>
      </c>
      <c r="C339">
        <v>1</v>
      </c>
      <c r="D339">
        <v>0</v>
      </c>
      <c r="E339" s="3">
        <v>7793167</v>
      </c>
      <c r="F339" s="3">
        <v>0</v>
      </c>
      <c r="G339" s="3">
        <v>0</v>
      </c>
      <c r="H339" s="3">
        <v>2234</v>
      </c>
      <c r="I339" s="3">
        <v>1873835</v>
      </c>
      <c r="J339" s="3">
        <v>2556182</v>
      </c>
      <c r="K339" s="3">
        <v>0</v>
      </c>
      <c r="L339" s="3">
        <v>0</v>
      </c>
      <c r="M339" s="3">
        <v>0</v>
      </c>
      <c r="N339" s="3">
        <v>0</v>
      </c>
      <c r="O339" s="3">
        <v>0</v>
      </c>
      <c r="P339" s="3">
        <v>2089635</v>
      </c>
      <c r="Q339" s="3">
        <v>323314</v>
      </c>
      <c r="R339" s="3">
        <v>240076</v>
      </c>
      <c r="S339" s="3">
        <v>39517</v>
      </c>
      <c r="T339" s="3">
        <v>16488</v>
      </c>
      <c r="U339" s="3">
        <v>152207</v>
      </c>
      <c r="V339" s="3">
        <v>43538</v>
      </c>
      <c r="W339" s="3">
        <v>0</v>
      </c>
      <c r="X339" s="3">
        <v>0</v>
      </c>
      <c r="Y339" s="3">
        <v>12636</v>
      </c>
      <c r="Z339" s="3">
        <v>0</v>
      </c>
      <c r="AA339" s="3">
        <v>-209156</v>
      </c>
      <c r="AB339" s="3">
        <v>209156</v>
      </c>
      <c r="AC339" s="3">
        <v>15142829</v>
      </c>
      <c r="AD339" s="3">
        <v>0</v>
      </c>
      <c r="AE339" s="3">
        <f t="shared" si="6"/>
        <v>12586647</v>
      </c>
    </row>
    <row r="340" spans="1:31" x14ac:dyDescent="0.3">
      <c r="A340" s="2" t="s">
        <v>673</v>
      </c>
      <c r="B340" t="s">
        <v>674</v>
      </c>
      <c r="C340">
        <v>1</v>
      </c>
      <c r="D340">
        <v>0</v>
      </c>
      <c r="E340" s="3">
        <v>2469172</v>
      </c>
      <c r="F340" s="3">
        <v>0</v>
      </c>
      <c r="G340" s="3">
        <v>0</v>
      </c>
      <c r="H340" s="3">
        <v>0</v>
      </c>
      <c r="I340" s="3">
        <v>462938</v>
      </c>
      <c r="J340" s="3">
        <v>525660</v>
      </c>
      <c r="K340" s="3">
        <v>0</v>
      </c>
      <c r="L340" s="3">
        <v>0</v>
      </c>
      <c r="M340" s="3">
        <v>0</v>
      </c>
      <c r="N340" s="3">
        <v>0</v>
      </c>
      <c r="O340" s="3">
        <v>0</v>
      </c>
      <c r="P340" s="3">
        <v>1001167</v>
      </c>
      <c r="Q340" s="3">
        <v>27284</v>
      </c>
      <c r="R340" s="3">
        <v>67504</v>
      </c>
      <c r="S340" s="3">
        <v>8658</v>
      </c>
      <c r="T340" s="3">
        <v>3613</v>
      </c>
      <c r="U340" s="3">
        <v>34309</v>
      </c>
      <c r="V340" s="3">
        <v>9203</v>
      </c>
      <c r="W340" s="3">
        <v>0</v>
      </c>
      <c r="X340" s="3">
        <v>0</v>
      </c>
      <c r="Y340" s="3">
        <v>0</v>
      </c>
      <c r="Z340" s="3">
        <v>0</v>
      </c>
      <c r="AA340" s="3">
        <v>-137679</v>
      </c>
      <c r="AB340" s="3">
        <v>137679</v>
      </c>
      <c r="AC340" s="3">
        <v>4609508</v>
      </c>
      <c r="AD340" s="3">
        <v>0</v>
      </c>
      <c r="AE340" s="3">
        <f t="shared" si="6"/>
        <v>4083848</v>
      </c>
    </row>
    <row r="341" spans="1:31" x14ac:dyDescent="0.3">
      <c r="A341" s="2" t="s">
        <v>675</v>
      </c>
      <c r="B341" t="s">
        <v>676</v>
      </c>
      <c r="C341">
        <v>1</v>
      </c>
      <c r="D341">
        <v>0</v>
      </c>
      <c r="E341" s="3">
        <v>8584263</v>
      </c>
      <c r="F341" s="3">
        <v>0</v>
      </c>
      <c r="G341" s="3">
        <v>0</v>
      </c>
      <c r="H341" s="3">
        <v>630</v>
      </c>
      <c r="I341" s="3">
        <v>1301423</v>
      </c>
      <c r="J341" s="3">
        <v>2879243</v>
      </c>
      <c r="K341" s="3">
        <v>100444</v>
      </c>
      <c r="L341" s="3">
        <v>0</v>
      </c>
      <c r="M341" s="3">
        <v>0</v>
      </c>
      <c r="N341" s="3">
        <v>0</v>
      </c>
      <c r="O341" s="3">
        <v>0</v>
      </c>
      <c r="P341" s="3">
        <v>1141472</v>
      </c>
      <c r="Q341" s="3">
        <v>268669</v>
      </c>
      <c r="R341" s="3">
        <v>137915</v>
      </c>
      <c r="S341" s="3">
        <v>14995</v>
      </c>
      <c r="T341" s="3">
        <v>6256</v>
      </c>
      <c r="U341" s="3">
        <v>59066</v>
      </c>
      <c r="V341" s="3">
        <v>19016</v>
      </c>
      <c r="W341" s="3">
        <v>0</v>
      </c>
      <c r="X341" s="3">
        <v>101808</v>
      </c>
      <c r="Y341" s="3">
        <v>0</v>
      </c>
      <c r="Z341" s="3">
        <v>0</v>
      </c>
      <c r="AA341" s="3">
        <v>-184836</v>
      </c>
      <c r="AB341" s="3">
        <v>184836</v>
      </c>
      <c r="AC341" s="3">
        <v>14615200</v>
      </c>
      <c r="AD341" s="3">
        <v>0</v>
      </c>
      <c r="AE341" s="3">
        <f t="shared" si="6"/>
        <v>11635513</v>
      </c>
    </row>
    <row r="342" spans="1:31" x14ac:dyDescent="0.3">
      <c r="A342" s="2" t="s">
        <v>677</v>
      </c>
      <c r="B342" t="s">
        <v>678</v>
      </c>
      <c r="C342">
        <v>1</v>
      </c>
      <c r="D342">
        <v>0</v>
      </c>
      <c r="E342" s="3">
        <v>4875802</v>
      </c>
      <c r="F342" s="3">
        <v>0</v>
      </c>
      <c r="G342" s="3">
        <v>203231</v>
      </c>
      <c r="H342" s="3">
        <v>0</v>
      </c>
      <c r="I342" s="3">
        <v>615197</v>
      </c>
      <c r="J342" s="3">
        <v>840093</v>
      </c>
      <c r="K342" s="3">
        <v>0</v>
      </c>
      <c r="L342" s="3">
        <v>0</v>
      </c>
      <c r="M342" s="3">
        <v>0</v>
      </c>
      <c r="N342" s="3">
        <v>0</v>
      </c>
      <c r="O342" s="3">
        <v>0</v>
      </c>
      <c r="P342" s="3">
        <v>546033</v>
      </c>
      <c r="Q342" s="3">
        <v>24299</v>
      </c>
      <c r="R342" s="3">
        <v>71595</v>
      </c>
      <c r="S342" s="3">
        <v>6157</v>
      </c>
      <c r="T342" s="3">
        <v>2569</v>
      </c>
      <c r="U342" s="3">
        <v>23591</v>
      </c>
      <c r="V342" s="3">
        <v>6266</v>
      </c>
      <c r="W342" s="3">
        <v>0</v>
      </c>
      <c r="X342" s="3">
        <v>61587</v>
      </c>
      <c r="Y342" s="3">
        <v>0</v>
      </c>
      <c r="Z342" s="3">
        <v>0</v>
      </c>
      <c r="AA342" s="3">
        <v>-164600</v>
      </c>
      <c r="AB342" s="3">
        <v>164600</v>
      </c>
      <c r="AC342" s="3">
        <v>7276420</v>
      </c>
      <c r="AD342" s="3">
        <v>100000</v>
      </c>
      <c r="AE342" s="3">
        <f t="shared" si="6"/>
        <v>6436327</v>
      </c>
    </row>
    <row r="343" spans="1:31" x14ac:dyDescent="0.3">
      <c r="A343" s="2" t="s">
        <v>679</v>
      </c>
      <c r="B343" t="s">
        <v>680</v>
      </c>
      <c r="C343">
        <v>1</v>
      </c>
      <c r="D343">
        <v>0</v>
      </c>
      <c r="E343" s="3">
        <v>50591226</v>
      </c>
      <c r="F343" s="3">
        <v>0</v>
      </c>
      <c r="G343" s="3">
        <v>0</v>
      </c>
      <c r="H343" s="3">
        <v>10649</v>
      </c>
      <c r="I343" s="3">
        <v>6066806</v>
      </c>
      <c r="J343" s="3">
        <v>7396290</v>
      </c>
      <c r="K343" s="3">
        <v>0</v>
      </c>
      <c r="L343" s="3">
        <v>0</v>
      </c>
      <c r="M343" s="3">
        <v>0</v>
      </c>
      <c r="N343" s="3">
        <v>0</v>
      </c>
      <c r="O343" s="3">
        <v>0</v>
      </c>
      <c r="P343" s="3">
        <v>6638310</v>
      </c>
      <c r="Q343" s="3">
        <v>872231</v>
      </c>
      <c r="R343" s="3">
        <v>1324089</v>
      </c>
      <c r="S343" s="3">
        <v>82630</v>
      </c>
      <c r="T343" s="3">
        <v>34475</v>
      </c>
      <c r="U343" s="3">
        <v>324278</v>
      </c>
      <c r="V343" s="3">
        <v>111595</v>
      </c>
      <c r="W343" s="3">
        <v>0</v>
      </c>
      <c r="X343" s="3">
        <v>2303589</v>
      </c>
      <c r="Y343" s="3">
        <v>0</v>
      </c>
      <c r="Z343" s="3">
        <v>0</v>
      </c>
      <c r="AA343" s="3">
        <v>-2087688</v>
      </c>
      <c r="AB343" s="3">
        <v>2087688</v>
      </c>
      <c r="AC343" s="3">
        <v>75756168</v>
      </c>
      <c r="AD343" s="3">
        <v>369655</v>
      </c>
      <c r="AE343" s="3">
        <f t="shared" si="6"/>
        <v>68359878</v>
      </c>
    </row>
    <row r="344" spans="1:31" x14ac:dyDescent="0.3">
      <c r="A344" s="2" t="s">
        <v>681</v>
      </c>
      <c r="B344" t="s">
        <v>682</v>
      </c>
      <c r="C344">
        <v>1</v>
      </c>
      <c r="D344">
        <v>0</v>
      </c>
      <c r="E344" s="3">
        <v>8028901</v>
      </c>
      <c r="F344" s="3">
        <v>0</v>
      </c>
      <c r="G344" s="3">
        <v>0</v>
      </c>
      <c r="H344" s="3">
        <v>0</v>
      </c>
      <c r="I344" s="3">
        <v>1106715</v>
      </c>
      <c r="J344" s="3">
        <v>1630387</v>
      </c>
      <c r="K344" s="3">
        <v>72133</v>
      </c>
      <c r="L344" s="3">
        <v>0</v>
      </c>
      <c r="M344" s="3">
        <v>0</v>
      </c>
      <c r="N344" s="3">
        <v>0</v>
      </c>
      <c r="O344" s="3">
        <v>0</v>
      </c>
      <c r="P344" s="3">
        <v>1300570</v>
      </c>
      <c r="Q344" s="3">
        <v>165269</v>
      </c>
      <c r="R344" s="3">
        <v>141098</v>
      </c>
      <c r="S344" s="3">
        <v>11624</v>
      </c>
      <c r="T344" s="3">
        <v>4850</v>
      </c>
      <c r="U344" s="3">
        <v>44620</v>
      </c>
      <c r="V344" s="3">
        <v>14873</v>
      </c>
      <c r="W344" s="3">
        <v>0</v>
      </c>
      <c r="X344" s="3">
        <v>187922</v>
      </c>
      <c r="Y344" s="3">
        <v>0</v>
      </c>
      <c r="Z344" s="3">
        <v>0</v>
      </c>
      <c r="AA344" s="3">
        <v>-184268</v>
      </c>
      <c r="AB344" s="3">
        <v>184268</v>
      </c>
      <c r="AC344" s="3">
        <v>12708962</v>
      </c>
      <c r="AD344" s="3">
        <v>0</v>
      </c>
      <c r="AE344" s="3">
        <f t="shared" si="6"/>
        <v>11006442</v>
      </c>
    </row>
    <row r="345" spans="1:31" x14ac:dyDescent="0.3">
      <c r="A345" s="2" t="s">
        <v>683</v>
      </c>
      <c r="B345" t="s">
        <v>684</v>
      </c>
      <c r="C345">
        <v>1</v>
      </c>
      <c r="D345">
        <v>0</v>
      </c>
      <c r="E345" s="3">
        <v>14670628</v>
      </c>
      <c r="F345" s="3">
        <v>0</v>
      </c>
      <c r="G345" s="3">
        <v>0</v>
      </c>
      <c r="H345" s="3">
        <v>4444</v>
      </c>
      <c r="I345" s="3">
        <v>2019371</v>
      </c>
      <c r="J345" s="3">
        <v>1940571</v>
      </c>
      <c r="K345" s="3">
        <v>0</v>
      </c>
      <c r="L345" s="3">
        <v>0</v>
      </c>
      <c r="M345" s="3">
        <v>0</v>
      </c>
      <c r="N345" s="3">
        <v>0</v>
      </c>
      <c r="O345" s="3">
        <v>0</v>
      </c>
      <c r="P345" s="3">
        <v>1901521</v>
      </c>
      <c r="Q345" s="3">
        <v>176237</v>
      </c>
      <c r="R345" s="3">
        <v>178822</v>
      </c>
      <c r="S345" s="3">
        <v>27279</v>
      </c>
      <c r="T345" s="3">
        <v>11381</v>
      </c>
      <c r="U345" s="3">
        <v>108928</v>
      </c>
      <c r="V345" s="3">
        <v>34770</v>
      </c>
      <c r="W345" s="3">
        <v>0</v>
      </c>
      <c r="X345" s="3">
        <v>263480</v>
      </c>
      <c r="Y345" s="3">
        <v>0</v>
      </c>
      <c r="Z345" s="3">
        <v>0</v>
      </c>
      <c r="AA345" s="3">
        <v>-346263</v>
      </c>
      <c r="AB345" s="3">
        <v>346263</v>
      </c>
      <c r="AC345" s="3">
        <v>21337432</v>
      </c>
      <c r="AD345" s="3">
        <v>0</v>
      </c>
      <c r="AE345" s="3">
        <f t="shared" si="6"/>
        <v>19396861</v>
      </c>
    </row>
    <row r="346" spans="1:31" x14ac:dyDescent="0.3">
      <c r="A346" s="2" t="s">
        <v>685</v>
      </c>
      <c r="B346" t="s">
        <v>686</v>
      </c>
      <c r="C346">
        <v>1</v>
      </c>
      <c r="D346">
        <v>0</v>
      </c>
      <c r="E346" s="3">
        <v>11717451</v>
      </c>
      <c r="F346" s="3">
        <v>0</v>
      </c>
      <c r="G346" s="3">
        <v>0</v>
      </c>
      <c r="H346" s="3">
        <v>0</v>
      </c>
      <c r="I346" s="3">
        <v>2106814</v>
      </c>
      <c r="J346" s="3">
        <v>2082479</v>
      </c>
      <c r="K346" s="3">
        <v>0</v>
      </c>
      <c r="L346" s="3">
        <v>0</v>
      </c>
      <c r="M346" s="3">
        <v>0</v>
      </c>
      <c r="N346" s="3">
        <v>0</v>
      </c>
      <c r="O346" s="3">
        <v>0</v>
      </c>
      <c r="P346" s="3">
        <v>1717540</v>
      </c>
      <c r="Q346" s="3">
        <v>209045</v>
      </c>
      <c r="R346" s="3">
        <v>79412</v>
      </c>
      <c r="S346" s="3">
        <v>19923</v>
      </c>
      <c r="T346" s="3">
        <v>8313</v>
      </c>
      <c r="U346" s="3">
        <v>78405</v>
      </c>
      <c r="V346" s="3">
        <v>23882</v>
      </c>
      <c r="W346" s="3">
        <v>0</v>
      </c>
      <c r="X346" s="3">
        <v>63936</v>
      </c>
      <c r="Y346" s="3">
        <v>0</v>
      </c>
      <c r="Z346" s="3">
        <v>0</v>
      </c>
      <c r="AA346" s="3">
        <v>-345212</v>
      </c>
      <c r="AB346" s="3">
        <v>345212</v>
      </c>
      <c r="AC346" s="3">
        <v>18107200</v>
      </c>
      <c r="AD346" s="3">
        <v>0</v>
      </c>
      <c r="AE346" s="3">
        <f t="shared" si="6"/>
        <v>16024721</v>
      </c>
    </row>
    <row r="347" spans="1:31" x14ac:dyDescent="0.3">
      <c r="A347" s="2" t="s">
        <v>687</v>
      </c>
      <c r="B347" t="s">
        <v>688</v>
      </c>
      <c r="C347">
        <v>1</v>
      </c>
      <c r="D347">
        <v>0</v>
      </c>
      <c r="E347" s="3">
        <v>105435323</v>
      </c>
      <c r="F347" s="3">
        <v>1319306</v>
      </c>
      <c r="G347" s="3">
        <v>0</v>
      </c>
      <c r="H347" s="3">
        <v>21207</v>
      </c>
      <c r="I347" s="3">
        <v>7083523</v>
      </c>
      <c r="J347" s="3">
        <v>18547634</v>
      </c>
      <c r="K347" s="3">
        <v>0</v>
      </c>
      <c r="L347" s="3">
        <v>0</v>
      </c>
      <c r="M347" s="3">
        <v>0</v>
      </c>
      <c r="N347" s="3">
        <v>0</v>
      </c>
      <c r="O347" s="3">
        <v>0</v>
      </c>
      <c r="P347" s="3">
        <v>11548835</v>
      </c>
      <c r="Q347" s="3">
        <v>1746454</v>
      </c>
      <c r="R347" s="3">
        <v>4487020</v>
      </c>
      <c r="S347" s="3">
        <v>169079</v>
      </c>
      <c r="T347" s="3">
        <v>70544</v>
      </c>
      <c r="U347" s="3">
        <v>651293</v>
      </c>
      <c r="V347" s="3">
        <v>248016</v>
      </c>
      <c r="W347" s="3">
        <v>0</v>
      </c>
      <c r="X347" s="3">
        <v>2086659</v>
      </c>
      <c r="Y347" s="3">
        <v>0</v>
      </c>
      <c r="Z347" s="3">
        <v>0</v>
      </c>
      <c r="AA347" s="3">
        <v>-8665301</v>
      </c>
      <c r="AB347" s="3">
        <v>8665301</v>
      </c>
      <c r="AC347" s="3">
        <v>153414893</v>
      </c>
      <c r="AD347" s="3">
        <v>1816965</v>
      </c>
      <c r="AE347" s="3">
        <f t="shared" si="6"/>
        <v>134867259</v>
      </c>
    </row>
    <row r="348" spans="1:31" x14ac:dyDescent="0.3">
      <c r="A348" s="2" t="s">
        <v>689</v>
      </c>
      <c r="B348" t="s">
        <v>690</v>
      </c>
      <c r="C348">
        <v>1</v>
      </c>
      <c r="D348">
        <v>0</v>
      </c>
      <c r="E348" s="3">
        <v>7678939</v>
      </c>
      <c r="F348" s="3">
        <v>0</v>
      </c>
      <c r="G348" s="3">
        <v>0</v>
      </c>
      <c r="H348" s="3">
        <v>0</v>
      </c>
      <c r="I348" s="3">
        <v>1099289</v>
      </c>
      <c r="J348" s="3">
        <v>1401210</v>
      </c>
      <c r="K348" s="3">
        <v>0</v>
      </c>
      <c r="L348" s="3">
        <v>0</v>
      </c>
      <c r="M348" s="3">
        <v>0</v>
      </c>
      <c r="N348" s="3">
        <v>0</v>
      </c>
      <c r="O348" s="3">
        <v>0</v>
      </c>
      <c r="P348" s="3">
        <v>1721016</v>
      </c>
      <c r="Q348" s="3">
        <v>42530</v>
      </c>
      <c r="R348" s="3">
        <v>45388</v>
      </c>
      <c r="S348" s="3">
        <v>13182</v>
      </c>
      <c r="T348" s="3">
        <v>5500</v>
      </c>
      <c r="U348" s="3">
        <v>52425</v>
      </c>
      <c r="V348" s="3">
        <v>16653</v>
      </c>
      <c r="W348" s="3">
        <v>0</v>
      </c>
      <c r="X348" s="3">
        <v>101304</v>
      </c>
      <c r="Y348" s="3">
        <v>0</v>
      </c>
      <c r="Z348" s="3">
        <v>0</v>
      </c>
      <c r="AA348" s="3">
        <v>-167652</v>
      </c>
      <c r="AB348" s="3">
        <v>167652</v>
      </c>
      <c r="AC348" s="3">
        <v>12177436</v>
      </c>
      <c r="AD348" s="3">
        <v>0</v>
      </c>
      <c r="AE348" s="3">
        <f t="shared" si="6"/>
        <v>10776226</v>
      </c>
    </row>
    <row r="349" spans="1:31" x14ac:dyDescent="0.3">
      <c r="A349" s="2" t="s">
        <v>691</v>
      </c>
      <c r="B349" t="s">
        <v>692</v>
      </c>
      <c r="C349">
        <v>1</v>
      </c>
      <c r="D349">
        <v>0</v>
      </c>
      <c r="E349" s="3">
        <v>4809172</v>
      </c>
      <c r="F349" s="3">
        <v>0</v>
      </c>
      <c r="G349" s="3">
        <v>0</v>
      </c>
      <c r="H349" s="3">
        <v>8525</v>
      </c>
      <c r="I349" s="3">
        <v>735096</v>
      </c>
      <c r="J349" s="3">
        <v>987654</v>
      </c>
      <c r="K349" s="3">
        <v>0</v>
      </c>
      <c r="L349" s="3">
        <v>0</v>
      </c>
      <c r="M349" s="3">
        <v>0</v>
      </c>
      <c r="N349" s="3">
        <v>0</v>
      </c>
      <c r="O349" s="3">
        <v>0</v>
      </c>
      <c r="P349" s="3">
        <v>1093548</v>
      </c>
      <c r="Q349" s="3">
        <v>89571</v>
      </c>
      <c r="R349" s="3">
        <v>103282</v>
      </c>
      <c r="S349" s="3">
        <v>8748</v>
      </c>
      <c r="T349" s="3">
        <v>3650</v>
      </c>
      <c r="U349" s="3">
        <v>33436</v>
      </c>
      <c r="V349" s="3">
        <v>10203</v>
      </c>
      <c r="W349" s="3">
        <v>0</v>
      </c>
      <c r="X349" s="3">
        <v>64872</v>
      </c>
      <c r="Y349" s="3">
        <v>0</v>
      </c>
      <c r="Z349" s="3">
        <v>0</v>
      </c>
      <c r="AA349" s="3">
        <v>-156917</v>
      </c>
      <c r="AB349" s="3">
        <v>156917</v>
      </c>
      <c r="AC349" s="3">
        <v>7947757</v>
      </c>
      <c r="AD349" s="3">
        <v>0</v>
      </c>
      <c r="AE349" s="3">
        <f t="shared" si="6"/>
        <v>6960103</v>
      </c>
    </row>
    <row r="350" spans="1:31" x14ac:dyDescent="0.3">
      <c r="A350" s="2" t="s">
        <v>693</v>
      </c>
      <c r="B350" t="s">
        <v>694</v>
      </c>
      <c r="C350">
        <v>1</v>
      </c>
      <c r="D350">
        <v>0</v>
      </c>
      <c r="E350" s="3">
        <v>19330808</v>
      </c>
      <c r="F350" s="3">
        <v>0</v>
      </c>
      <c r="G350" s="3">
        <v>0</v>
      </c>
      <c r="H350" s="3">
        <v>0</v>
      </c>
      <c r="I350" s="3">
        <v>3101395</v>
      </c>
      <c r="J350" s="3">
        <v>5188560</v>
      </c>
      <c r="K350" s="3">
        <v>0</v>
      </c>
      <c r="L350" s="3">
        <v>0</v>
      </c>
      <c r="M350" s="3">
        <v>0</v>
      </c>
      <c r="N350" s="3">
        <v>0</v>
      </c>
      <c r="O350" s="3">
        <v>0</v>
      </c>
      <c r="P350" s="3">
        <v>3843280</v>
      </c>
      <c r="Q350" s="3">
        <v>365273</v>
      </c>
      <c r="R350" s="3">
        <v>669979</v>
      </c>
      <c r="S350" s="3">
        <v>49419</v>
      </c>
      <c r="T350" s="3">
        <v>20619</v>
      </c>
      <c r="U350" s="3">
        <v>193623</v>
      </c>
      <c r="V350" s="3">
        <v>60036</v>
      </c>
      <c r="W350" s="3">
        <v>0</v>
      </c>
      <c r="X350" s="3">
        <v>0</v>
      </c>
      <c r="Y350" s="3">
        <v>0</v>
      </c>
      <c r="Z350" s="3">
        <v>0</v>
      </c>
      <c r="AA350" s="3">
        <v>-479467</v>
      </c>
      <c r="AB350" s="3">
        <v>479467</v>
      </c>
      <c r="AC350" s="3">
        <v>32822992</v>
      </c>
      <c r="AD350" s="3">
        <v>0</v>
      </c>
      <c r="AE350" s="3">
        <f t="shared" si="6"/>
        <v>27634432</v>
      </c>
    </row>
    <row r="351" spans="1:31" x14ac:dyDescent="0.3">
      <c r="A351" s="2" t="s">
        <v>695</v>
      </c>
      <c r="B351" t="s">
        <v>696</v>
      </c>
      <c r="C351">
        <v>1</v>
      </c>
      <c r="D351">
        <v>0</v>
      </c>
      <c r="E351" s="3">
        <v>20730909</v>
      </c>
      <c r="F351" s="3">
        <v>0</v>
      </c>
      <c r="G351" s="3">
        <v>0</v>
      </c>
      <c r="H351" s="3">
        <v>0</v>
      </c>
      <c r="I351" s="3">
        <v>5710019</v>
      </c>
      <c r="J351" s="3">
        <v>5296472</v>
      </c>
      <c r="K351" s="3">
        <v>0</v>
      </c>
      <c r="L351" s="3">
        <v>0</v>
      </c>
      <c r="M351" s="3">
        <v>0</v>
      </c>
      <c r="N351" s="3">
        <v>0</v>
      </c>
      <c r="O351" s="3">
        <v>0</v>
      </c>
      <c r="P351" s="3">
        <v>2665244</v>
      </c>
      <c r="Q351" s="3">
        <v>1227982</v>
      </c>
      <c r="R351" s="3">
        <v>70167</v>
      </c>
      <c r="S351" s="3">
        <v>75754</v>
      </c>
      <c r="T351" s="3">
        <v>31606</v>
      </c>
      <c r="U351" s="3">
        <v>273542</v>
      </c>
      <c r="V351" s="3">
        <v>90928</v>
      </c>
      <c r="W351" s="3">
        <v>0</v>
      </c>
      <c r="X351" s="3">
        <v>0</v>
      </c>
      <c r="Y351" s="3">
        <v>0</v>
      </c>
      <c r="Z351" s="3">
        <v>0</v>
      </c>
      <c r="AA351" s="3">
        <v>-434048</v>
      </c>
      <c r="AB351" s="3">
        <v>434048</v>
      </c>
      <c r="AC351" s="3">
        <v>36172623</v>
      </c>
      <c r="AD351" s="3">
        <v>0</v>
      </c>
      <c r="AE351" s="3">
        <f t="shared" si="6"/>
        <v>30876151</v>
      </c>
    </row>
    <row r="352" spans="1:31" x14ac:dyDescent="0.3">
      <c r="A352" s="2" t="s">
        <v>697</v>
      </c>
      <c r="B352" t="s">
        <v>698</v>
      </c>
      <c r="C352">
        <v>1</v>
      </c>
      <c r="D352">
        <v>0</v>
      </c>
      <c r="E352" s="3">
        <v>46734982</v>
      </c>
      <c r="F352" s="3">
        <v>0</v>
      </c>
      <c r="G352" s="3">
        <v>0</v>
      </c>
      <c r="H352" s="3">
        <v>0</v>
      </c>
      <c r="I352" s="3">
        <v>9253081</v>
      </c>
      <c r="J352" s="3">
        <v>3649402</v>
      </c>
      <c r="K352" s="3">
        <v>0</v>
      </c>
      <c r="L352" s="3">
        <v>0</v>
      </c>
      <c r="M352" s="3">
        <v>0</v>
      </c>
      <c r="N352" s="3">
        <v>0</v>
      </c>
      <c r="O352" s="3">
        <v>0</v>
      </c>
      <c r="P352" s="3">
        <v>5930191</v>
      </c>
      <c r="Q352" s="3">
        <v>4374999</v>
      </c>
      <c r="R352" s="3">
        <v>405184</v>
      </c>
      <c r="S352" s="3">
        <v>127135</v>
      </c>
      <c r="T352" s="3">
        <v>53044</v>
      </c>
      <c r="U352" s="3">
        <v>510270</v>
      </c>
      <c r="V352" s="3">
        <v>156093</v>
      </c>
      <c r="W352" s="3">
        <v>0</v>
      </c>
      <c r="X352" s="3">
        <v>606120</v>
      </c>
      <c r="Y352" s="3">
        <v>0</v>
      </c>
      <c r="Z352" s="3">
        <v>0</v>
      </c>
      <c r="AA352" s="3">
        <v>-1404329</v>
      </c>
      <c r="AB352" s="3">
        <v>1404329</v>
      </c>
      <c r="AC352" s="3">
        <v>71800501</v>
      </c>
      <c r="AD352" s="3">
        <v>0</v>
      </c>
      <c r="AE352" s="3">
        <f t="shared" si="6"/>
        <v>68151099</v>
      </c>
    </row>
    <row r="353" spans="1:31" x14ac:dyDescent="0.3">
      <c r="A353" s="2" t="s">
        <v>699</v>
      </c>
      <c r="B353" t="s">
        <v>700</v>
      </c>
      <c r="C353">
        <v>1</v>
      </c>
      <c r="D353">
        <v>0</v>
      </c>
      <c r="E353" s="3">
        <v>17368866</v>
      </c>
      <c r="F353" s="3">
        <v>0</v>
      </c>
      <c r="G353" s="3">
        <v>916120</v>
      </c>
      <c r="H353" s="3">
        <v>0</v>
      </c>
      <c r="I353" s="3">
        <v>3772819</v>
      </c>
      <c r="J353" s="3">
        <v>4879806</v>
      </c>
      <c r="K353" s="3">
        <v>0</v>
      </c>
      <c r="L353" s="3">
        <v>0</v>
      </c>
      <c r="M353" s="3">
        <v>0</v>
      </c>
      <c r="N353" s="3">
        <v>0</v>
      </c>
      <c r="O353" s="3">
        <v>0</v>
      </c>
      <c r="P353" s="3">
        <v>2036383</v>
      </c>
      <c r="Q353" s="3">
        <v>1048615</v>
      </c>
      <c r="R353" s="3">
        <v>128463</v>
      </c>
      <c r="S353" s="3">
        <v>54917</v>
      </c>
      <c r="T353" s="3">
        <v>22913</v>
      </c>
      <c r="U353" s="3">
        <v>185526</v>
      </c>
      <c r="V353" s="3">
        <v>58287</v>
      </c>
      <c r="W353" s="3">
        <v>0</v>
      </c>
      <c r="X353" s="3">
        <v>435676</v>
      </c>
      <c r="Y353" s="3">
        <v>22235</v>
      </c>
      <c r="Z353" s="3">
        <v>0</v>
      </c>
      <c r="AA353" s="3">
        <v>-468115</v>
      </c>
      <c r="AB353" s="3">
        <v>468115</v>
      </c>
      <c r="AC353" s="3">
        <v>30930626</v>
      </c>
      <c r="AD353" s="3">
        <v>0</v>
      </c>
      <c r="AE353" s="3">
        <f t="shared" si="6"/>
        <v>26050820</v>
      </c>
    </row>
    <row r="354" spans="1:31" x14ac:dyDescent="0.3">
      <c r="A354" s="2" t="s">
        <v>701</v>
      </c>
      <c r="B354" t="s">
        <v>702</v>
      </c>
      <c r="C354">
        <v>1</v>
      </c>
      <c r="D354">
        <v>0</v>
      </c>
      <c r="E354" s="3">
        <v>6953690</v>
      </c>
      <c r="F354" s="3">
        <v>0</v>
      </c>
      <c r="G354" s="3">
        <v>0</v>
      </c>
      <c r="H354" s="3">
        <v>5970</v>
      </c>
      <c r="I354" s="3">
        <v>2343152</v>
      </c>
      <c r="J354" s="3">
        <v>1958441</v>
      </c>
      <c r="K354" s="3">
        <v>0</v>
      </c>
      <c r="L354" s="3">
        <v>0</v>
      </c>
      <c r="M354" s="3">
        <v>0</v>
      </c>
      <c r="N354" s="3">
        <v>0</v>
      </c>
      <c r="O354" s="3">
        <v>0</v>
      </c>
      <c r="P354" s="3">
        <v>1597759</v>
      </c>
      <c r="Q354" s="3">
        <v>793653</v>
      </c>
      <c r="R354" s="3">
        <v>77931</v>
      </c>
      <c r="S354" s="3">
        <v>60504</v>
      </c>
      <c r="T354" s="3">
        <v>25244</v>
      </c>
      <c r="U354" s="3">
        <v>174226</v>
      </c>
      <c r="V354" s="3">
        <v>64022</v>
      </c>
      <c r="W354" s="3">
        <v>0</v>
      </c>
      <c r="X354" s="3">
        <v>0</v>
      </c>
      <c r="Y354" s="3">
        <v>0</v>
      </c>
      <c r="Z354" s="3">
        <v>0</v>
      </c>
      <c r="AA354" s="3">
        <v>-350282</v>
      </c>
      <c r="AB354" s="3">
        <v>350282</v>
      </c>
      <c r="AC354" s="3">
        <v>14054592</v>
      </c>
      <c r="AD354" s="3">
        <v>0</v>
      </c>
      <c r="AE354" s="3">
        <f t="shared" si="6"/>
        <v>12096151</v>
      </c>
    </row>
    <row r="355" spans="1:31" x14ac:dyDescent="0.3">
      <c r="A355" s="2" t="s">
        <v>703</v>
      </c>
      <c r="B355" t="s">
        <v>704</v>
      </c>
      <c r="C355">
        <v>1</v>
      </c>
      <c r="D355">
        <v>0</v>
      </c>
      <c r="E355" s="3">
        <v>10474906</v>
      </c>
      <c r="F355" s="3">
        <v>0</v>
      </c>
      <c r="G355" s="3">
        <v>0</v>
      </c>
      <c r="H355" s="3">
        <v>0</v>
      </c>
      <c r="I355" s="3">
        <v>2362898</v>
      </c>
      <c r="J355" s="3">
        <v>2499050</v>
      </c>
      <c r="K355" s="3">
        <v>0</v>
      </c>
      <c r="L355" s="3">
        <v>0</v>
      </c>
      <c r="M355" s="3">
        <v>0</v>
      </c>
      <c r="N355" s="3">
        <v>0</v>
      </c>
      <c r="O355" s="3">
        <v>0</v>
      </c>
      <c r="P355" s="3">
        <v>2061375</v>
      </c>
      <c r="Q355" s="3">
        <v>238739</v>
      </c>
      <c r="R355" s="3">
        <v>22956</v>
      </c>
      <c r="S355" s="3">
        <v>17062</v>
      </c>
      <c r="T355" s="3">
        <v>7119</v>
      </c>
      <c r="U355" s="3">
        <v>67920</v>
      </c>
      <c r="V355" s="3">
        <v>21113</v>
      </c>
      <c r="W355" s="3">
        <v>0</v>
      </c>
      <c r="X355" s="3">
        <v>1171884</v>
      </c>
      <c r="Y355" s="3">
        <v>0</v>
      </c>
      <c r="Z355" s="3">
        <v>0</v>
      </c>
      <c r="AA355" s="3">
        <v>-310603</v>
      </c>
      <c r="AB355" s="3">
        <v>310603</v>
      </c>
      <c r="AC355" s="3">
        <v>18945022</v>
      </c>
      <c r="AD355" s="3">
        <v>0</v>
      </c>
      <c r="AE355" s="3">
        <f t="shared" si="6"/>
        <v>16445972</v>
      </c>
    </row>
    <row r="356" spans="1:31" x14ac:dyDescent="0.3">
      <c r="A356" s="2" t="s">
        <v>705</v>
      </c>
      <c r="B356" t="s">
        <v>706</v>
      </c>
      <c r="C356">
        <v>1</v>
      </c>
      <c r="D356">
        <v>0</v>
      </c>
      <c r="E356" s="3">
        <v>5530924</v>
      </c>
      <c r="F356" s="3">
        <v>0</v>
      </c>
      <c r="G356" s="3">
        <v>202348</v>
      </c>
      <c r="H356" s="3">
        <v>0</v>
      </c>
      <c r="I356" s="3">
        <v>1519960</v>
      </c>
      <c r="J356" s="3">
        <v>1726806</v>
      </c>
      <c r="K356" s="3">
        <v>0</v>
      </c>
      <c r="L356" s="3">
        <v>0</v>
      </c>
      <c r="M356" s="3">
        <v>0</v>
      </c>
      <c r="N356" s="3">
        <v>0</v>
      </c>
      <c r="O356" s="3">
        <v>0</v>
      </c>
      <c r="P356" s="3">
        <v>951851</v>
      </c>
      <c r="Q356" s="3">
        <v>93282</v>
      </c>
      <c r="R356" s="3">
        <v>26021</v>
      </c>
      <c r="S356" s="3">
        <v>9363</v>
      </c>
      <c r="T356" s="3">
        <v>3906</v>
      </c>
      <c r="U356" s="3">
        <v>37338</v>
      </c>
      <c r="V356" s="3">
        <v>10678</v>
      </c>
      <c r="W356" s="3">
        <v>0</v>
      </c>
      <c r="X356" s="3">
        <v>0</v>
      </c>
      <c r="Y356" s="3">
        <v>0</v>
      </c>
      <c r="Z356" s="3">
        <v>0</v>
      </c>
      <c r="AA356" s="3">
        <v>-133764</v>
      </c>
      <c r="AB356" s="3">
        <v>133764</v>
      </c>
      <c r="AC356" s="3">
        <v>10112477</v>
      </c>
      <c r="AD356" s="3">
        <v>0</v>
      </c>
      <c r="AE356" s="3">
        <f t="shared" si="6"/>
        <v>8385671</v>
      </c>
    </row>
    <row r="357" spans="1:31" x14ac:dyDescent="0.3">
      <c r="A357" s="2" t="s">
        <v>707</v>
      </c>
      <c r="B357" t="s">
        <v>708</v>
      </c>
      <c r="C357">
        <v>1</v>
      </c>
      <c r="D357">
        <v>0</v>
      </c>
      <c r="E357" s="3">
        <v>7753771</v>
      </c>
      <c r="F357" s="3">
        <v>0</v>
      </c>
      <c r="G357" s="3">
        <v>0</v>
      </c>
      <c r="H357" s="3">
        <v>0</v>
      </c>
      <c r="I357" s="3">
        <v>2080606</v>
      </c>
      <c r="J357" s="3">
        <v>3372175</v>
      </c>
      <c r="K357" s="3">
        <v>0</v>
      </c>
      <c r="L357" s="3">
        <v>0</v>
      </c>
      <c r="M357" s="3">
        <v>0</v>
      </c>
      <c r="N357" s="3">
        <v>0</v>
      </c>
      <c r="O357" s="3">
        <v>0</v>
      </c>
      <c r="P357" s="3">
        <v>1518911</v>
      </c>
      <c r="Q357" s="3">
        <v>522370</v>
      </c>
      <c r="R357" s="3">
        <v>61181</v>
      </c>
      <c r="S357" s="3">
        <v>27548</v>
      </c>
      <c r="T357" s="3">
        <v>11494</v>
      </c>
      <c r="U357" s="3">
        <v>110151</v>
      </c>
      <c r="V357" s="3">
        <v>33778</v>
      </c>
      <c r="W357" s="3">
        <v>0</v>
      </c>
      <c r="X357" s="3">
        <v>0</v>
      </c>
      <c r="Y357" s="3">
        <v>0</v>
      </c>
      <c r="Z357" s="3">
        <v>0</v>
      </c>
      <c r="AA357" s="3">
        <v>-153836</v>
      </c>
      <c r="AB357" s="3">
        <v>153836</v>
      </c>
      <c r="AC357" s="3">
        <v>15491985</v>
      </c>
      <c r="AD357" s="3">
        <v>0</v>
      </c>
      <c r="AE357" s="3">
        <f t="shared" si="6"/>
        <v>12119810</v>
      </c>
    </row>
    <row r="358" spans="1:31" x14ac:dyDescent="0.3">
      <c r="A358" s="2" t="s">
        <v>709</v>
      </c>
      <c r="B358" t="s">
        <v>710</v>
      </c>
      <c r="C358">
        <v>1</v>
      </c>
      <c r="D358">
        <v>0</v>
      </c>
      <c r="E358" s="3">
        <v>9763879</v>
      </c>
      <c r="F358" s="3">
        <v>0</v>
      </c>
      <c r="G358" s="3">
        <v>0</v>
      </c>
      <c r="H358" s="3">
        <v>0</v>
      </c>
      <c r="I358" s="3">
        <v>1739437</v>
      </c>
      <c r="J358" s="3">
        <v>2683792</v>
      </c>
      <c r="K358" s="3">
        <v>0</v>
      </c>
      <c r="L358" s="3">
        <v>0</v>
      </c>
      <c r="M358" s="3">
        <v>0</v>
      </c>
      <c r="N358" s="3">
        <v>0</v>
      </c>
      <c r="O358" s="3">
        <v>0</v>
      </c>
      <c r="P358" s="3">
        <v>1170053</v>
      </c>
      <c r="Q358" s="3">
        <v>277489</v>
      </c>
      <c r="R358" s="3">
        <v>48876</v>
      </c>
      <c r="S358" s="3">
        <v>21017</v>
      </c>
      <c r="T358" s="3">
        <v>8769</v>
      </c>
      <c r="U358" s="3">
        <v>80560</v>
      </c>
      <c r="V358" s="3">
        <v>25837</v>
      </c>
      <c r="W358" s="3">
        <v>0</v>
      </c>
      <c r="X358" s="3">
        <v>539176</v>
      </c>
      <c r="Y358" s="3">
        <v>0</v>
      </c>
      <c r="Z358" s="3">
        <v>0</v>
      </c>
      <c r="AA358" s="3">
        <v>-390123</v>
      </c>
      <c r="AB358" s="3">
        <v>390123</v>
      </c>
      <c r="AC358" s="3">
        <v>16358885</v>
      </c>
      <c r="AD358" s="3">
        <v>100000</v>
      </c>
      <c r="AE358" s="3">
        <f t="shared" si="6"/>
        <v>13675093</v>
      </c>
    </row>
    <row r="359" spans="1:31" x14ac:dyDescent="0.3">
      <c r="A359" s="2" t="s">
        <v>711</v>
      </c>
      <c r="B359" t="s">
        <v>712</v>
      </c>
      <c r="C359">
        <v>1</v>
      </c>
      <c r="D359">
        <v>0</v>
      </c>
      <c r="E359" s="3">
        <v>7160281</v>
      </c>
      <c r="F359" s="3">
        <v>0</v>
      </c>
      <c r="G359" s="3">
        <v>0</v>
      </c>
      <c r="H359" s="3">
        <v>5428</v>
      </c>
      <c r="I359" s="3">
        <v>475147</v>
      </c>
      <c r="J359" s="3">
        <v>1261021</v>
      </c>
      <c r="K359" s="3">
        <v>0</v>
      </c>
      <c r="L359" s="3">
        <v>0</v>
      </c>
      <c r="M359" s="3">
        <v>0</v>
      </c>
      <c r="N359" s="3">
        <v>0</v>
      </c>
      <c r="O359" s="3">
        <v>0</v>
      </c>
      <c r="P359" s="3">
        <v>995123</v>
      </c>
      <c r="Q359" s="3">
        <v>194442</v>
      </c>
      <c r="R359" s="3">
        <v>0</v>
      </c>
      <c r="S359" s="3">
        <v>12149</v>
      </c>
      <c r="T359" s="3">
        <v>5069</v>
      </c>
      <c r="U359" s="3">
        <v>46600</v>
      </c>
      <c r="V359" s="3">
        <v>15249</v>
      </c>
      <c r="W359" s="3">
        <v>0</v>
      </c>
      <c r="X359" s="3">
        <v>57019</v>
      </c>
      <c r="Y359" s="3">
        <v>29850</v>
      </c>
      <c r="Z359" s="3">
        <v>0</v>
      </c>
      <c r="AA359" s="3">
        <v>-105795</v>
      </c>
      <c r="AB359" s="3">
        <v>105795</v>
      </c>
      <c r="AC359" s="3">
        <v>10257378</v>
      </c>
      <c r="AD359" s="3">
        <v>0</v>
      </c>
      <c r="AE359" s="3">
        <f t="shared" si="6"/>
        <v>8996357</v>
      </c>
    </row>
    <row r="360" spans="1:31" x14ac:dyDescent="0.3">
      <c r="A360" s="2" t="s">
        <v>713</v>
      </c>
      <c r="B360" t="s">
        <v>714</v>
      </c>
      <c r="C360">
        <v>1</v>
      </c>
      <c r="D360">
        <v>0</v>
      </c>
      <c r="E360" s="3">
        <v>26777674</v>
      </c>
      <c r="F360" s="3">
        <v>0</v>
      </c>
      <c r="G360" s="3">
        <v>0</v>
      </c>
      <c r="H360" s="3">
        <v>0</v>
      </c>
      <c r="I360" s="3">
        <v>6765120</v>
      </c>
      <c r="J360" s="3">
        <v>5001867</v>
      </c>
      <c r="K360" s="3">
        <v>0</v>
      </c>
      <c r="L360" s="3">
        <v>0</v>
      </c>
      <c r="M360" s="3">
        <v>0</v>
      </c>
      <c r="N360" s="3">
        <v>0</v>
      </c>
      <c r="O360" s="3">
        <v>0</v>
      </c>
      <c r="P360" s="3">
        <v>3586424</v>
      </c>
      <c r="Q360" s="3">
        <v>1915126</v>
      </c>
      <c r="R360" s="3">
        <v>174760</v>
      </c>
      <c r="S360" s="3">
        <v>85056</v>
      </c>
      <c r="T360" s="3">
        <v>35488</v>
      </c>
      <c r="U360" s="3">
        <v>331850</v>
      </c>
      <c r="V360" s="3">
        <v>104704</v>
      </c>
      <c r="W360" s="3">
        <v>0</v>
      </c>
      <c r="X360" s="3">
        <v>0</v>
      </c>
      <c r="Y360" s="3">
        <v>0</v>
      </c>
      <c r="Z360" s="3">
        <v>0</v>
      </c>
      <c r="AA360" s="3">
        <v>-624725</v>
      </c>
      <c r="AB360" s="3">
        <v>624725</v>
      </c>
      <c r="AC360" s="3">
        <v>44778069</v>
      </c>
      <c r="AD360" s="3">
        <v>0</v>
      </c>
      <c r="AE360" s="3">
        <f t="shared" si="6"/>
        <v>39776202</v>
      </c>
    </row>
    <row r="361" spans="1:31" x14ac:dyDescent="0.3">
      <c r="A361" s="2" t="s">
        <v>715</v>
      </c>
      <c r="B361" t="s">
        <v>716</v>
      </c>
      <c r="C361">
        <v>1</v>
      </c>
      <c r="D361">
        <v>0</v>
      </c>
      <c r="E361" s="3">
        <v>9726199</v>
      </c>
      <c r="F361" s="3">
        <v>0</v>
      </c>
      <c r="G361" s="3">
        <v>0</v>
      </c>
      <c r="H361" s="3">
        <v>0</v>
      </c>
      <c r="I361" s="3">
        <v>4229058</v>
      </c>
      <c r="J361" s="3">
        <v>2933130</v>
      </c>
      <c r="K361" s="3">
        <v>0</v>
      </c>
      <c r="L361" s="3">
        <v>0</v>
      </c>
      <c r="M361" s="3">
        <v>0</v>
      </c>
      <c r="N361" s="3">
        <v>0</v>
      </c>
      <c r="O361" s="3">
        <v>0</v>
      </c>
      <c r="P361" s="3">
        <v>2473111</v>
      </c>
      <c r="Q361" s="3">
        <v>677383</v>
      </c>
      <c r="R361" s="3">
        <v>0</v>
      </c>
      <c r="S361" s="3">
        <v>65582</v>
      </c>
      <c r="T361" s="3">
        <v>27363</v>
      </c>
      <c r="U361" s="3">
        <v>264106</v>
      </c>
      <c r="V361" s="3">
        <v>73103</v>
      </c>
      <c r="W361" s="3">
        <v>0</v>
      </c>
      <c r="X361" s="3">
        <v>0</v>
      </c>
      <c r="Y361" s="3">
        <v>0</v>
      </c>
      <c r="Z361" s="3">
        <v>0</v>
      </c>
      <c r="AA361" s="3">
        <v>-170026</v>
      </c>
      <c r="AB361" s="3">
        <v>170026</v>
      </c>
      <c r="AC361" s="3">
        <v>20469035</v>
      </c>
      <c r="AD361" s="3">
        <v>0</v>
      </c>
      <c r="AE361" s="3">
        <f t="shared" si="6"/>
        <v>17535905</v>
      </c>
    </row>
    <row r="362" spans="1:31" x14ac:dyDescent="0.3">
      <c r="A362" s="2" t="s">
        <v>717</v>
      </c>
      <c r="B362" t="s">
        <v>718</v>
      </c>
      <c r="C362">
        <v>1</v>
      </c>
      <c r="D362">
        <v>0</v>
      </c>
      <c r="E362" s="3">
        <v>8517836</v>
      </c>
      <c r="F362" s="3">
        <v>0</v>
      </c>
      <c r="G362" s="3">
        <v>0</v>
      </c>
      <c r="H362" s="3">
        <v>0</v>
      </c>
      <c r="I362" s="3">
        <v>2075320</v>
      </c>
      <c r="J362" s="3">
        <v>3341703</v>
      </c>
      <c r="K362" s="3">
        <v>0</v>
      </c>
      <c r="L362" s="3">
        <v>0</v>
      </c>
      <c r="M362" s="3">
        <v>0</v>
      </c>
      <c r="N362" s="3">
        <v>0</v>
      </c>
      <c r="O362" s="3">
        <v>0</v>
      </c>
      <c r="P362" s="3">
        <v>1323931</v>
      </c>
      <c r="Q362" s="3">
        <v>244552</v>
      </c>
      <c r="R362" s="3">
        <v>108580</v>
      </c>
      <c r="S362" s="3">
        <v>22859</v>
      </c>
      <c r="T362" s="3">
        <v>9538</v>
      </c>
      <c r="U362" s="3">
        <v>89589</v>
      </c>
      <c r="V362" s="3">
        <v>26441</v>
      </c>
      <c r="W362" s="3">
        <v>0</v>
      </c>
      <c r="X362" s="3">
        <v>0</v>
      </c>
      <c r="Y362" s="3">
        <v>0</v>
      </c>
      <c r="Z362" s="3">
        <v>0</v>
      </c>
      <c r="AA362" s="3">
        <v>-155488</v>
      </c>
      <c r="AB362" s="3">
        <v>155488</v>
      </c>
      <c r="AC362" s="3">
        <v>15760349</v>
      </c>
      <c r="AD362" s="3">
        <v>0</v>
      </c>
      <c r="AE362" s="3">
        <f t="shared" si="6"/>
        <v>12418646</v>
      </c>
    </row>
    <row r="363" spans="1:31" x14ac:dyDescent="0.3">
      <c r="A363" s="2" t="s">
        <v>719</v>
      </c>
      <c r="B363" t="s">
        <v>720</v>
      </c>
      <c r="C363">
        <v>1</v>
      </c>
      <c r="D363">
        <v>0</v>
      </c>
      <c r="E363" s="3">
        <v>5518085</v>
      </c>
      <c r="F363" s="3">
        <v>0</v>
      </c>
      <c r="G363" s="3">
        <v>0</v>
      </c>
      <c r="H363" s="3">
        <v>0</v>
      </c>
      <c r="I363" s="3">
        <v>1806467</v>
      </c>
      <c r="J363" s="3">
        <v>1923114</v>
      </c>
      <c r="K363" s="3">
        <v>0</v>
      </c>
      <c r="L363" s="3">
        <v>0</v>
      </c>
      <c r="M363" s="3">
        <v>0</v>
      </c>
      <c r="N363" s="3">
        <v>0</v>
      </c>
      <c r="O363" s="3">
        <v>0</v>
      </c>
      <c r="P363" s="3">
        <v>1135126</v>
      </c>
      <c r="Q363" s="3">
        <v>258928</v>
      </c>
      <c r="R363" s="3">
        <v>0</v>
      </c>
      <c r="S363" s="3">
        <v>11864</v>
      </c>
      <c r="T363" s="3">
        <v>4950</v>
      </c>
      <c r="U363" s="3">
        <v>48522</v>
      </c>
      <c r="V363" s="3">
        <v>14451</v>
      </c>
      <c r="W363" s="3">
        <v>0</v>
      </c>
      <c r="X363" s="3">
        <v>105552</v>
      </c>
      <c r="Y363" s="3">
        <v>18672</v>
      </c>
      <c r="Z363" s="3">
        <v>0</v>
      </c>
      <c r="AA363" s="3">
        <v>-172832</v>
      </c>
      <c r="AB363" s="3">
        <v>172832</v>
      </c>
      <c r="AC363" s="3">
        <v>10845731</v>
      </c>
      <c r="AD363" s="3">
        <v>0</v>
      </c>
      <c r="AE363" s="3">
        <f t="shared" si="6"/>
        <v>8922617</v>
      </c>
    </row>
    <row r="364" spans="1:31" x14ac:dyDescent="0.3">
      <c r="A364" s="2" t="s">
        <v>721</v>
      </c>
      <c r="B364" t="s">
        <v>722</v>
      </c>
      <c r="C364">
        <v>1</v>
      </c>
      <c r="D364">
        <v>0</v>
      </c>
      <c r="E364" s="3">
        <v>43624448</v>
      </c>
      <c r="F364" s="3">
        <v>0</v>
      </c>
      <c r="G364" s="3">
        <v>0</v>
      </c>
      <c r="H364" s="3">
        <v>254</v>
      </c>
      <c r="I364" s="3">
        <v>6896578</v>
      </c>
      <c r="J364" s="3">
        <v>8560956</v>
      </c>
      <c r="K364" s="3">
        <v>0</v>
      </c>
      <c r="L364" s="3">
        <v>0</v>
      </c>
      <c r="M364" s="3">
        <v>0</v>
      </c>
      <c r="N364" s="3">
        <v>0</v>
      </c>
      <c r="O364" s="3">
        <v>0</v>
      </c>
      <c r="P364" s="3">
        <v>4230980</v>
      </c>
      <c r="Q364" s="3">
        <v>2631990</v>
      </c>
      <c r="R364" s="3">
        <v>150015</v>
      </c>
      <c r="S364" s="3">
        <v>104905</v>
      </c>
      <c r="T364" s="3">
        <v>43769</v>
      </c>
      <c r="U364" s="3">
        <v>424817</v>
      </c>
      <c r="V364" s="3">
        <v>127273</v>
      </c>
      <c r="W364" s="3">
        <v>0</v>
      </c>
      <c r="X364" s="3">
        <v>574400</v>
      </c>
      <c r="Y364" s="3">
        <v>87640</v>
      </c>
      <c r="Z364" s="3">
        <v>0</v>
      </c>
      <c r="AA364" s="3">
        <v>-1060485</v>
      </c>
      <c r="AB364" s="3">
        <v>1060485</v>
      </c>
      <c r="AC364" s="3">
        <v>67458025</v>
      </c>
      <c r="AD364" s="3">
        <v>0</v>
      </c>
      <c r="AE364" s="3">
        <f t="shared" si="6"/>
        <v>58897069</v>
      </c>
    </row>
    <row r="365" spans="1:31" x14ac:dyDescent="0.3">
      <c r="A365" s="2" t="s">
        <v>723</v>
      </c>
      <c r="B365" t="s">
        <v>724</v>
      </c>
      <c r="C365">
        <v>1</v>
      </c>
      <c r="D365">
        <v>0</v>
      </c>
      <c r="E365" s="3">
        <v>1997782</v>
      </c>
      <c r="F365" s="3">
        <v>55117</v>
      </c>
      <c r="G365" s="3">
        <v>136453</v>
      </c>
      <c r="H365" s="3">
        <v>4825</v>
      </c>
      <c r="I365" s="3">
        <v>539161</v>
      </c>
      <c r="J365" s="3">
        <v>898334</v>
      </c>
      <c r="K365" s="3">
        <v>0</v>
      </c>
      <c r="L365" s="3">
        <v>0</v>
      </c>
      <c r="M365" s="3">
        <v>0</v>
      </c>
      <c r="N365" s="3">
        <v>0</v>
      </c>
      <c r="O365" s="3">
        <v>0</v>
      </c>
      <c r="P365" s="3">
        <v>484487</v>
      </c>
      <c r="Q365" s="3">
        <v>82595</v>
      </c>
      <c r="R365" s="3">
        <v>0</v>
      </c>
      <c r="S365" s="3">
        <v>5737</v>
      </c>
      <c r="T365" s="3">
        <v>2394</v>
      </c>
      <c r="U365" s="3">
        <v>32504</v>
      </c>
      <c r="V365" s="3">
        <v>7507</v>
      </c>
      <c r="W365" s="3">
        <v>0</v>
      </c>
      <c r="X365" s="3">
        <v>410824</v>
      </c>
      <c r="Y365" s="3">
        <v>0</v>
      </c>
      <c r="Z365" s="3">
        <v>0</v>
      </c>
      <c r="AA365" s="3">
        <v>-164407</v>
      </c>
      <c r="AB365" s="3">
        <v>164407</v>
      </c>
      <c r="AC365" s="3">
        <v>4657720</v>
      </c>
      <c r="AD365" s="3">
        <v>0</v>
      </c>
      <c r="AE365" s="3">
        <f t="shared" si="6"/>
        <v>3759386</v>
      </c>
    </row>
    <row r="366" spans="1:31" x14ac:dyDescent="0.3">
      <c r="A366" s="2" t="s">
        <v>725</v>
      </c>
      <c r="B366" t="s">
        <v>726</v>
      </c>
      <c r="C366">
        <v>1</v>
      </c>
      <c r="D366">
        <v>0</v>
      </c>
      <c r="E366" s="3">
        <v>4113363</v>
      </c>
      <c r="F366" s="3">
        <v>0</v>
      </c>
      <c r="G366" s="3">
        <v>0</v>
      </c>
      <c r="H366" s="3">
        <v>0</v>
      </c>
      <c r="I366" s="3">
        <v>523796</v>
      </c>
      <c r="J366" s="3">
        <v>1164118</v>
      </c>
      <c r="K366" s="3">
        <v>0</v>
      </c>
      <c r="L366" s="3">
        <v>0</v>
      </c>
      <c r="M366" s="3">
        <v>0</v>
      </c>
      <c r="N366" s="3">
        <v>0</v>
      </c>
      <c r="O366" s="3">
        <v>0</v>
      </c>
      <c r="P366" s="3">
        <v>999682</v>
      </c>
      <c r="Q366" s="3">
        <v>42622</v>
      </c>
      <c r="R366" s="3">
        <v>0</v>
      </c>
      <c r="S366" s="3">
        <v>19429</v>
      </c>
      <c r="T366" s="3">
        <v>8106</v>
      </c>
      <c r="U366" s="3">
        <v>75434</v>
      </c>
      <c r="V366" s="3">
        <v>8694</v>
      </c>
      <c r="W366" s="3">
        <v>0</v>
      </c>
      <c r="X366" s="3">
        <v>0</v>
      </c>
      <c r="Y366" s="3">
        <v>1066</v>
      </c>
      <c r="Z366" s="3">
        <v>0</v>
      </c>
      <c r="AA366" s="3">
        <v>-115523</v>
      </c>
      <c r="AB366" s="3">
        <v>115523</v>
      </c>
      <c r="AC366" s="3">
        <v>6956310</v>
      </c>
      <c r="AD366" s="3">
        <v>0</v>
      </c>
      <c r="AE366" s="3">
        <f t="shared" si="6"/>
        <v>5792192</v>
      </c>
    </row>
    <row r="367" spans="1:31" x14ac:dyDescent="0.3">
      <c r="A367" s="2" t="s">
        <v>727</v>
      </c>
      <c r="B367" t="s">
        <v>728</v>
      </c>
      <c r="C367">
        <v>1</v>
      </c>
      <c r="D367">
        <v>1</v>
      </c>
      <c r="E367" s="3">
        <v>288485296</v>
      </c>
      <c r="F367" s="3">
        <v>4285206</v>
      </c>
      <c r="G367" s="3">
        <v>0</v>
      </c>
      <c r="H367" s="3">
        <v>167434</v>
      </c>
      <c r="I367" s="3">
        <v>21006844</v>
      </c>
      <c r="J367" s="3">
        <v>29177021</v>
      </c>
      <c r="K367" s="3">
        <v>0</v>
      </c>
      <c r="L367" s="3">
        <v>0</v>
      </c>
      <c r="M367" s="3">
        <v>1134037</v>
      </c>
      <c r="N367" s="3">
        <v>7387544</v>
      </c>
      <c r="O367" s="3">
        <v>6859271</v>
      </c>
      <c r="P367" s="3">
        <v>0</v>
      </c>
      <c r="Q367" s="3">
        <v>4111327</v>
      </c>
      <c r="R367" s="3">
        <v>799027</v>
      </c>
      <c r="S367" s="3">
        <v>327673</v>
      </c>
      <c r="T367" s="3">
        <v>136713</v>
      </c>
      <c r="U367" s="3">
        <v>1308586</v>
      </c>
      <c r="V367" s="3">
        <v>457888</v>
      </c>
      <c r="W367" s="3">
        <v>0</v>
      </c>
      <c r="X367" s="3">
        <v>14255222</v>
      </c>
      <c r="Y367" s="3">
        <v>0</v>
      </c>
      <c r="Z367" s="3">
        <v>2328394</v>
      </c>
      <c r="AA367" s="3">
        <v>-16071332</v>
      </c>
      <c r="AB367" s="3">
        <v>16071332</v>
      </c>
      <c r="AC367" s="3">
        <v>382227483</v>
      </c>
      <c r="AD367" s="3">
        <v>14607303</v>
      </c>
      <c r="AE367" s="3">
        <f t="shared" si="6"/>
        <v>353050462</v>
      </c>
    </row>
    <row r="368" spans="1:31" x14ac:dyDescent="0.3">
      <c r="A368" s="2" t="s">
        <v>729</v>
      </c>
      <c r="B368" t="s">
        <v>730</v>
      </c>
      <c r="C368">
        <v>1</v>
      </c>
      <c r="D368">
        <v>0</v>
      </c>
      <c r="E368" s="3">
        <v>6392852</v>
      </c>
      <c r="F368" s="3">
        <v>0</v>
      </c>
      <c r="G368" s="3">
        <v>0</v>
      </c>
      <c r="H368" s="3">
        <v>0</v>
      </c>
      <c r="I368" s="3">
        <v>1167338</v>
      </c>
      <c r="J368" s="3">
        <v>1771764</v>
      </c>
      <c r="K368" s="3">
        <v>0</v>
      </c>
      <c r="L368" s="3">
        <v>0</v>
      </c>
      <c r="M368" s="3">
        <v>0</v>
      </c>
      <c r="N368" s="3">
        <v>0</v>
      </c>
      <c r="O368" s="3">
        <v>0</v>
      </c>
      <c r="P368" s="3">
        <v>1067566</v>
      </c>
      <c r="Q368" s="3">
        <v>184452</v>
      </c>
      <c r="R368" s="3">
        <v>0</v>
      </c>
      <c r="S368" s="3">
        <v>12658</v>
      </c>
      <c r="T368" s="3">
        <v>5281</v>
      </c>
      <c r="U368" s="3">
        <v>50095</v>
      </c>
      <c r="V368" s="3">
        <v>13415</v>
      </c>
      <c r="W368" s="3">
        <v>0</v>
      </c>
      <c r="X368" s="3">
        <v>0</v>
      </c>
      <c r="Y368" s="3">
        <v>0</v>
      </c>
      <c r="Z368" s="3">
        <v>0</v>
      </c>
      <c r="AA368" s="3">
        <v>-162947</v>
      </c>
      <c r="AB368" s="3">
        <v>162947</v>
      </c>
      <c r="AC368" s="3">
        <v>10665421</v>
      </c>
      <c r="AD368" s="3">
        <v>0</v>
      </c>
      <c r="AE368" s="3">
        <f t="shared" si="6"/>
        <v>8893657</v>
      </c>
    </row>
    <row r="369" spans="1:31" x14ac:dyDescent="0.3">
      <c r="A369" s="2" t="s">
        <v>731</v>
      </c>
      <c r="B369" t="s">
        <v>732</v>
      </c>
      <c r="C369">
        <v>1</v>
      </c>
      <c r="D369">
        <v>0</v>
      </c>
      <c r="E369" s="3">
        <v>18639297</v>
      </c>
      <c r="F369" s="3">
        <v>0</v>
      </c>
      <c r="G369" s="3">
        <v>0</v>
      </c>
      <c r="H369" s="3">
        <v>0</v>
      </c>
      <c r="I369" s="3">
        <v>2618175</v>
      </c>
      <c r="J369" s="3">
        <v>3230776</v>
      </c>
      <c r="K369" s="3">
        <v>0</v>
      </c>
      <c r="L369" s="3">
        <v>0</v>
      </c>
      <c r="M369" s="3">
        <v>0</v>
      </c>
      <c r="N369" s="3">
        <v>0</v>
      </c>
      <c r="O369" s="3">
        <v>0</v>
      </c>
      <c r="P369" s="3">
        <v>1602589</v>
      </c>
      <c r="Q369" s="3">
        <v>579061</v>
      </c>
      <c r="R369" s="3">
        <v>248455</v>
      </c>
      <c r="S369" s="3">
        <v>53539</v>
      </c>
      <c r="T369" s="3">
        <v>22338</v>
      </c>
      <c r="U369" s="3">
        <v>203293</v>
      </c>
      <c r="V369" s="3">
        <v>51721</v>
      </c>
      <c r="W369" s="3">
        <v>0</v>
      </c>
      <c r="X369" s="3">
        <v>265121</v>
      </c>
      <c r="Y369" s="3">
        <v>0</v>
      </c>
      <c r="Z369" s="3">
        <v>0</v>
      </c>
      <c r="AA369" s="3">
        <v>-548882</v>
      </c>
      <c r="AB369" s="3">
        <v>548882</v>
      </c>
      <c r="AC369" s="3">
        <v>27514365</v>
      </c>
      <c r="AD369" s="3">
        <v>0</v>
      </c>
      <c r="AE369" s="3">
        <f t="shared" si="6"/>
        <v>24283589</v>
      </c>
    </row>
    <row r="370" spans="1:31" x14ac:dyDescent="0.3">
      <c r="A370" s="2" t="s">
        <v>733</v>
      </c>
      <c r="B370" t="s">
        <v>734</v>
      </c>
      <c r="C370">
        <v>1</v>
      </c>
      <c r="D370">
        <v>0</v>
      </c>
      <c r="E370" s="3">
        <v>6470729</v>
      </c>
      <c r="F370" s="3">
        <v>0</v>
      </c>
      <c r="G370" s="3">
        <v>0</v>
      </c>
      <c r="H370" s="3">
        <v>0</v>
      </c>
      <c r="I370" s="3">
        <v>945899</v>
      </c>
      <c r="J370" s="3">
        <v>2165522</v>
      </c>
      <c r="K370" s="3">
        <v>0</v>
      </c>
      <c r="L370" s="3">
        <v>0</v>
      </c>
      <c r="M370" s="3">
        <v>0</v>
      </c>
      <c r="N370" s="3">
        <v>0</v>
      </c>
      <c r="O370" s="3">
        <v>0</v>
      </c>
      <c r="P370" s="3">
        <v>764968</v>
      </c>
      <c r="Q370" s="3">
        <v>346132</v>
      </c>
      <c r="R370" s="3">
        <v>73052</v>
      </c>
      <c r="S370" s="3">
        <v>12523</v>
      </c>
      <c r="T370" s="3">
        <v>5225</v>
      </c>
      <c r="U370" s="3">
        <v>49920</v>
      </c>
      <c r="V370" s="3">
        <v>14607</v>
      </c>
      <c r="W370" s="3">
        <v>0</v>
      </c>
      <c r="X370" s="3">
        <v>53997</v>
      </c>
      <c r="Y370" s="3">
        <v>0</v>
      </c>
      <c r="Z370" s="3">
        <v>0</v>
      </c>
      <c r="AA370" s="3">
        <v>-139864</v>
      </c>
      <c r="AB370" s="3">
        <v>139864</v>
      </c>
      <c r="AC370" s="3">
        <v>10902574</v>
      </c>
      <c r="AD370" s="3">
        <v>0</v>
      </c>
      <c r="AE370" s="3">
        <f t="shared" si="6"/>
        <v>8737052</v>
      </c>
    </row>
    <row r="371" spans="1:31" x14ac:dyDescent="0.3">
      <c r="A371" s="2" t="s">
        <v>735</v>
      </c>
      <c r="B371" t="s">
        <v>736</v>
      </c>
      <c r="C371">
        <v>1</v>
      </c>
      <c r="D371">
        <v>0</v>
      </c>
      <c r="E371" s="3">
        <v>20589664</v>
      </c>
      <c r="F371" s="3">
        <v>0</v>
      </c>
      <c r="G371" s="3">
        <v>0</v>
      </c>
      <c r="H371" s="3">
        <v>11754</v>
      </c>
      <c r="I371" s="3">
        <v>2414304</v>
      </c>
      <c r="J371" s="3">
        <v>6678805</v>
      </c>
      <c r="K371" s="3">
        <v>392285</v>
      </c>
      <c r="L371" s="3">
        <v>0</v>
      </c>
      <c r="M371" s="3">
        <v>0</v>
      </c>
      <c r="N371" s="3">
        <v>0</v>
      </c>
      <c r="O371" s="3">
        <v>0</v>
      </c>
      <c r="P371" s="3">
        <v>2023191</v>
      </c>
      <c r="Q371" s="3">
        <v>1492469</v>
      </c>
      <c r="R371" s="3">
        <v>169688</v>
      </c>
      <c r="S371" s="3">
        <v>32881</v>
      </c>
      <c r="T371" s="3">
        <v>13719</v>
      </c>
      <c r="U371" s="3">
        <v>127102</v>
      </c>
      <c r="V371" s="3">
        <v>39892</v>
      </c>
      <c r="W371" s="3">
        <v>0</v>
      </c>
      <c r="X371" s="3">
        <v>957358</v>
      </c>
      <c r="Y371" s="3">
        <v>0</v>
      </c>
      <c r="Z371" s="3">
        <v>0</v>
      </c>
      <c r="AA371" s="3">
        <v>-935795</v>
      </c>
      <c r="AB371" s="3">
        <v>935795</v>
      </c>
      <c r="AC371" s="3">
        <v>34943112</v>
      </c>
      <c r="AD371" s="3">
        <v>257750</v>
      </c>
      <c r="AE371" s="3">
        <f t="shared" si="6"/>
        <v>27872022</v>
      </c>
    </row>
    <row r="372" spans="1:31" x14ac:dyDescent="0.3">
      <c r="A372" s="2" t="s">
        <v>737</v>
      </c>
      <c r="B372" t="s">
        <v>738</v>
      </c>
      <c r="C372">
        <v>1</v>
      </c>
      <c r="D372">
        <v>0</v>
      </c>
      <c r="E372" s="3">
        <v>10593158</v>
      </c>
      <c r="F372" s="3">
        <v>0</v>
      </c>
      <c r="G372" s="3">
        <v>0</v>
      </c>
      <c r="H372" s="3">
        <v>0</v>
      </c>
      <c r="I372" s="3">
        <v>1510068</v>
      </c>
      <c r="J372" s="3">
        <v>1470897</v>
      </c>
      <c r="K372" s="3">
        <v>176588</v>
      </c>
      <c r="L372" s="3">
        <v>0</v>
      </c>
      <c r="M372" s="3">
        <v>0</v>
      </c>
      <c r="N372" s="3">
        <v>0</v>
      </c>
      <c r="O372" s="3">
        <v>0</v>
      </c>
      <c r="P372" s="3">
        <v>834453</v>
      </c>
      <c r="Q372" s="3">
        <v>597957</v>
      </c>
      <c r="R372" s="3">
        <v>85845</v>
      </c>
      <c r="S372" s="3">
        <v>17646</v>
      </c>
      <c r="T372" s="3">
        <v>7363</v>
      </c>
      <c r="U372" s="3">
        <v>70191</v>
      </c>
      <c r="V372" s="3">
        <v>13940</v>
      </c>
      <c r="W372" s="3">
        <v>0</v>
      </c>
      <c r="X372" s="3">
        <v>321383</v>
      </c>
      <c r="Y372" s="3">
        <v>0</v>
      </c>
      <c r="Z372" s="3">
        <v>0</v>
      </c>
      <c r="AA372" s="3">
        <v>-422463</v>
      </c>
      <c r="AB372" s="3">
        <v>422463</v>
      </c>
      <c r="AC372" s="3">
        <v>15699489</v>
      </c>
      <c r="AD372" s="3">
        <v>0</v>
      </c>
      <c r="AE372" s="3">
        <f t="shared" si="6"/>
        <v>14052004</v>
      </c>
    </row>
    <row r="373" spans="1:31" x14ac:dyDescent="0.3">
      <c r="A373" s="2" t="s">
        <v>739</v>
      </c>
      <c r="B373" t="s">
        <v>740</v>
      </c>
      <c r="C373">
        <v>1</v>
      </c>
      <c r="D373">
        <v>0</v>
      </c>
      <c r="E373" s="3">
        <v>5765433</v>
      </c>
      <c r="F373" s="3">
        <v>0</v>
      </c>
      <c r="G373" s="3">
        <v>0</v>
      </c>
      <c r="H373" s="3">
        <v>1118</v>
      </c>
      <c r="I373" s="3">
        <v>965461</v>
      </c>
      <c r="J373" s="3">
        <v>1177711</v>
      </c>
      <c r="K373" s="3">
        <v>0</v>
      </c>
      <c r="L373" s="3">
        <v>0</v>
      </c>
      <c r="M373" s="3">
        <v>0</v>
      </c>
      <c r="N373" s="3">
        <v>0</v>
      </c>
      <c r="O373" s="3">
        <v>0</v>
      </c>
      <c r="P373" s="3">
        <v>888704</v>
      </c>
      <c r="Q373" s="3">
        <v>638627</v>
      </c>
      <c r="R373" s="3">
        <v>222417</v>
      </c>
      <c r="S373" s="3">
        <v>11879</v>
      </c>
      <c r="T373" s="3">
        <v>4956</v>
      </c>
      <c r="U373" s="3">
        <v>47008</v>
      </c>
      <c r="V373" s="3">
        <v>15390</v>
      </c>
      <c r="W373" s="3">
        <v>0</v>
      </c>
      <c r="X373" s="3">
        <v>60164</v>
      </c>
      <c r="Y373" s="3">
        <v>0</v>
      </c>
      <c r="Z373" s="3">
        <v>0</v>
      </c>
      <c r="AA373" s="3">
        <v>-153891</v>
      </c>
      <c r="AB373" s="3">
        <v>153891</v>
      </c>
      <c r="AC373" s="3">
        <v>9798868</v>
      </c>
      <c r="AD373" s="3">
        <v>0</v>
      </c>
      <c r="AE373" s="3">
        <f t="shared" si="6"/>
        <v>8621157</v>
      </c>
    </row>
    <row r="374" spans="1:31" x14ac:dyDescent="0.3">
      <c r="A374" s="2" t="s">
        <v>741</v>
      </c>
      <c r="B374" t="s">
        <v>742</v>
      </c>
      <c r="C374">
        <v>1</v>
      </c>
      <c r="D374">
        <v>0</v>
      </c>
      <c r="E374" s="3">
        <v>4994395</v>
      </c>
      <c r="F374" s="3">
        <v>0</v>
      </c>
      <c r="G374" s="3">
        <v>258763</v>
      </c>
      <c r="H374" s="3">
        <v>11940</v>
      </c>
      <c r="I374" s="3">
        <v>694443</v>
      </c>
      <c r="J374" s="3">
        <v>1357345</v>
      </c>
      <c r="K374" s="3">
        <v>0</v>
      </c>
      <c r="L374" s="3">
        <v>0</v>
      </c>
      <c r="M374" s="3">
        <v>0</v>
      </c>
      <c r="N374" s="3">
        <v>0</v>
      </c>
      <c r="O374" s="3">
        <v>0</v>
      </c>
      <c r="P374" s="3">
        <v>445368</v>
      </c>
      <c r="Q374" s="3">
        <v>150783</v>
      </c>
      <c r="R374" s="3">
        <v>44915</v>
      </c>
      <c r="S374" s="3">
        <v>9138</v>
      </c>
      <c r="T374" s="3">
        <v>3813</v>
      </c>
      <c r="U374" s="3">
        <v>36115</v>
      </c>
      <c r="V374" s="3">
        <v>5669</v>
      </c>
      <c r="W374" s="3">
        <v>0</v>
      </c>
      <c r="X374" s="3">
        <v>45988</v>
      </c>
      <c r="Y374" s="3">
        <v>0</v>
      </c>
      <c r="Z374" s="3">
        <v>0</v>
      </c>
      <c r="AA374" s="3">
        <v>-224578</v>
      </c>
      <c r="AB374" s="3">
        <v>224578</v>
      </c>
      <c r="AC374" s="3">
        <v>8058675</v>
      </c>
      <c r="AD374" s="3">
        <v>0</v>
      </c>
      <c r="AE374" s="3">
        <f t="shared" si="6"/>
        <v>6701330</v>
      </c>
    </row>
    <row r="375" spans="1:31" x14ac:dyDescent="0.3">
      <c r="A375" s="2" t="s">
        <v>743</v>
      </c>
      <c r="B375" t="s">
        <v>744</v>
      </c>
      <c r="C375">
        <v>1</v>
      </c>
      <c r="D375">
        <v>0</v>
      </c>
      <c r="E375" s="3">
        <v>13952683</v>
      </c>
      <c r="F375" s="3">
        <v>0</v>
      </c>
      <c r="G375" s="3">
        <v>0</v>
      </c>
      <c r="H375" s="3">
        <v>0</v>
      </c>
      <c r="I375" s="3">
        <v>1996271</v>
      </c>
      <c r="J375" s="3">
        <v>2407620</v>
      </c>
      <c r="K375" s="3">
        <v>45894</v>
      </c>
      <c r="L375" s="3">
        <v>0</v>
      </c>
      <c r="M375" s="3">
        <v>0</v>
      </c>
      <c r="N375" s="3">
        <v>0</v>
      </c>
      <c r="O375" s="3">
        <v>0</v>
      </c>
      <c r="P375" s="3">
        <v>1739775</v>
      </c>
      <c r="Q375" s="3">
        <v>825756</v>
      </c>
      <c r="R375" s="3">
        <v>149777</v>
      </c>
      <c r="S375" s="3">
        <v>23653</v>
      </c>
      <c r="T375" s="3">
        <v>9869</v>
      </c>
      <c r="U375" s="3">
        <v>93666</v>
      </c>
      <c r="V375" s="3">
        <v>29614</v>
      </c>
      <c r="W375" s="3">
        <v>0</v>
      </c>
      <c r="X375" s="3">
        <v>534324</v>
      </c>
      <c r="Y375" s="3">
        <v>0</v>
      </c>
      <c r="Z375" s="3">
        <v>0</v>
      </c>
      <c r="AA375" s="3">
        <v>-254150</v>
      </c>
      <c r="AB375" s="3">
        <v>254150</v>
      </c>
      <c r="AC375" s="3">
        <v>21808902</v>
      </c>
      <c r="AD375" s="3">
        <v>0</v>
      </c>
      <c r="AE375" s="3">
        <f t="shared" si="6"/>
        <v>19355388</v>
      </c>
    </row>
    <row r="376" spans="1:31" x14ac:dyDescent="0.3">
      <c r="A376" s="2" t="s">
        <v>745</v>
      </c>
      <c r="B376" t="s">
        <v>746</v>
      </c>
      <c r="C376">
        <v>1</v>
      </c>
      <c r="D376">
        <v>0</v>
      </c>
      <c r="E376" s="3">
        <v>5683088</v>
      </c>
      <c r="F376" s="3">
        <v>0</v>
      </c>
      <c r="G376" s="3">
        <v>135290</v>
      </c>
      <c r="H376" s="3">
        <v>2469</v>
      </c>
      <c r="I376" s="3">
        <v>626398</v>
      </c>
      <c r="J376" s="3">
        <v>298882</v>
      </c>
      <c r="K376" s="3">
        <v>0</v>
      </c>
      <c r="L376" s="3">
        <v>0</v>
      </c>
      <c r="M376" s="3">
        <v>0</v>
      </c>
      <c r="N376" s="3">
        <v>0</v>
      </c>
      <c r="O376" s="3">
        <v>0</v>
      </c>
      <c r="P376" s="3">
        <v>407116</v>
      </c>
      <c r="Q376" s="3">
        <v>76718</v>
      </c>
      <c r="R376" s="3">
        <v>78667</v>
      </c>
      <c r="S376" s="3">
        <v>8703</v>
      </c>
      <c r="T376" s="3">
        <v>3631</v>
      </c>
      <c r="U376" s="3">
        <v>34892</v>
      </c>
      <c r="V376" s="3">
        <v>5680</v>
      </c>
      <c r="W376" s="3">
        <v>0</v>
      </c>
      <c r="X376" s="3">
        <v>97200</v>
      </c>
      <c r="Y376" s="3">
        <v>0</v>
      </c>
      <c r="Z376" s="3">
        <v>0</v>
      </c>
      <c r="AA376" s="3">
        <v>-83032</v>
      </c>
      <c r="AB376" s="3">
        <v>83032</v>
      </c>
      <c r="AC376" s="3">
        <v>7458734</v>
      </c>
      <c r="AD376" s="3">
        <v>0</v>
      </c>
      <c r="AE376" s="3">
        <f t="shared" si="6"/>
        <v>7159852</v>
      </c>
    </row>
    <row r="377" spans="1:31" x14ac:dyDescent="0.3">
      <c r="A377" s="2" t="s">
        <v>747</v>
      </c>
      <c r="B377" t="s">
        <v>748</v>
      </c>
      <c r="C377">
        <v>1</v>
      </c>
      <c r="D377">
        <v>0</v>
      </c>
      <c r="E377" s="3">
        <v>12250284</v>
      </c>
      <c r="F377" s="3">
        <v>0</v>
      </c>
      <c r="G377" s="3">
        <v>0</v>
      </c>
      <c r="H377" s="3">
        <v>0</v>
      </c>
      <c r="I377" s="3">
        <v>2900701</v>
      </c>
      <c r="J377" s="3">
        <v>5532028</v>
      </c>
      <c r="K377" s="3">
        <v>0</v>
      </c>
      <c r="L377" s="3">
        <v>0</v>
      </c>
      <c r="M377" s="3">
        <v>0</v>
      </c>
      <c r="N377" s="3">
        <v>0</v>
      </c>
      <c r="O377" s="3">
        <v>0</v>
      </c>
      <c r="P377" s="3">
        <v>1646719</v>
      </c>
      <c r="Q377" s="3">
        <v>835584</v>
      </c>
      <c r="R377" s="3">
        <v>258844</v>
      </c>
      <c r="S377" s="3">
        <v>64639</v>
      </c>
      <c r="T377" s="3">
        <v>26969</v>
      </c>
      <c r="U377" s="3">
        <v>260494</v>
      </c>
      <c r="V377" s="3">
        <v>68397</v>
      </c>
      <c r="W377" s="3">
        <v>0</v>
      </c>
      <c r="X377" s="3">
        <v>543600</v>
      </c>
      <c r="Y377" s="3">
        <v>0</v>
      </c>
      <c r="Z377" s="3">
        <v>0</v>
      </c>
      <c r="AA377" s="3">
        <v>-348331</v>
      </c>
      <c r="AB377" s="3">
        <v>348331</v>
      </c>
      <c r="AC377" s="3">
        <v>24388259</v>
      </c>
      <c r="AD377" s="3">
        <v>0</v>
      </c>
      <c r="AE377" s="3">
        <f t="shared" si="6"/>
        <v>18856231</v>
      </c>
    </row>
    <row r="378" spans="1:31" x14ac:dyDescent="0.3">
      <c r="A378" s="2" t="s">
        <v>749</v>
      </c>
      <c r="B378" t="s">
        <v>750</v>
      </c>
      <c r="C378">
        <v>1</v>
      </c>
      <c r="D378">
        <v>0</v>
      </c>
      <c r="E378" s="3">
        <v>21876807</v>
      </c>
      <c r="F378" s="3">
        <v>0</v>
      </c>
      <c r="G378" s="3">
        <v>500874</v>
      </c>
      <c r="H378" s="3">
        <v>0</v>
      </c>
      <c r="I378" s="3">
        <v>5168291</v>
      </c>
      <c r="J378" s="3">
        <v>4948952</v>
      </c>
      <c r="K378" s="3">
        <v>0</v>
      </c>
      <c r="L378" s="3">
        <v>0</v>
      </c>
      <c r="M378" s="3">
        <v>0</v>
      </c>
      <c r="N378" s="3">
        <v>0</v>
      </c>
      <c r="O378" s="3">
        <v>0</v>
      </c>
      <c r="P378" s="3">
        <v>2794549</v>
      </c>
      <c r="Q378" s="3">
        <v>1814452</v>
      </c>
      <c r="R378" s="3">
        <v>312364</v>
      </c>
      <c r="S378" s="3">
        <v>58632</v>
      </c>
      <c r="T378" s="3">
        <v>24463</v>
      </c>
      <c r="U378" s="3">
        <v>266086</v>
      </c>
      <c r="V378" s="3">
        <v>64787</v>
      </c>
      <c r="W378" s="3">
        <v>854788</v>
      </c>
      <c r="X378" s="3">
        <v>255245</v>
      </c>
      <c r="Y378" s="3">
        <v>17651</v>
      </c>
      <c r="Z378" s="3">
        <v>0</v>
      </c>
      <c r="AA378" s="3">
        <v>-431758</v>
      </c>
      <c r="AB378" s="3">
        <v>431758</v>
      </c>
      <c r="AC378" s="3">
        <v>38957941</v>
      </c>
      <c r="AD378" s="3">
        <v>0</v>
      </c>
      <c r="AE378" s="3">
        <f t="shared" si="6"/>
        <v>34008989</v>
      </c>
    </row>
    <row r="379" spans="1:31" x14ac:dyDescent="0.3">
      <c r="A379" s="2" t="s">
        <v>751</v>
      </c>
      <c r="B379" t="s">
        <v>752</v>
      </c>
      <c r="C379">
        <v>1</v>
      </c>
      <c r="D379">
        <v>0</v>
      </c>
      <c r="E379" s="3">
        <v>4077824</v>
      </c>
      <c r="F379" s="3">
        <v>0</v>
      </c>
      <c r="G379" s="3">
        <v>192726</v>
      </c>
      <c r="H379" s="3">
        <v>0</v>
      </c>
      <c r="I379" s="3">
        <v>1074129</v>
      </c>
      <c r="J379" s="3">
        <v>1473749</v>
      </c>
      <c r="K379" s="3">
        <v>0</v>
      </c>
      <c r="L379" s="3">
        <v>0</v>
      </c>
      <c r="M379" s="3">
        <v>0</v>
      </c>
      <c r="N379" s="3">
        <v>0</v>
      </c>
      <c r="O379" s="3">
        <v>0</v>
      </c>
      <c r="P379" s="3">
        <v>727074</v>
      </c>
      <c r="Q379" s="3">
        <v>558397</v>
      </c>
      <c r="R379" s="3">
        <v>371165</v>
      </c>
      <c r="S379" s="3">
        <v>15519</v>
      </c>
      <c r="T379" s="3">
        <v>6475</v>
      </c>
      <c r="U379" s="3">
        <v>61104</v>
      </c>
      <c r="V379" s="3">
        <v>14165</v>
      </c>
      <c r="W379" s="3">
        <v>0</v>
      </c>
      <c r="X379" s="3">
        <v>0</v>
      </c>
      <c r="Y379" s="3">
        <v>28906</v>
      </c>
      <c r="Z379" s="3">
        <v>0</v>
      </c>
      <c r="AA379" s="3">
        <v>-109508</v>
      </c>
      <c r="AB379" s="3">
        <v>109508</v>
      </c>
      <c r="AC379" s="3">
        <v>8601233</v>
      </c>
      <c r="AD379" s="3">
        <v>0</v>
      </c>
      <c r="AE379" s="3">
        <f t="shared" si="6"/>
        <v>7127484</v>
      </c>
    </row>
    <row r="380" spans="1:31" x14ac:dyDescent="0.3">
      <c r="A380" s="2" t="s">
        <v>753</v>
      </c>
      <c r="B380" t="s">
        <v>754</v>
      </c>
      <c r="C380">
        <v>1</v>
      </c>
      <c r="D380">
        <v>0</v>
      </c>
      <c r="E380" s="3">
        <v>12103751</v>
      </c>
      <c r="F380" s="3">
        <v>0</v>
      </c>
      <c r="G380" s="3">
        <v>344880</v>
      </c>
      <c r="H380" s="3">
        <v>0</v>
      </c>
      <c r="I380" s="3">
        <v>2492118</v>
      </c>
      <c r="J380" s="3">
        <v>2758660</v>
      </c>
      <c r="K380" s="3">
        <v>0</v>
      </c>
      <c r="L380" s="3">
        <v>0</v>
      </c>
      <c r="M380" s="3">
        <v>0</v>
      </c>
      <c r="N380" s="3">
        <v>0</v>
      </c>
      <c r="O380" s="3">
        <v>0</v>
      </c>
      <c r="P380" s="3">
        <v>1448213</v>
      </c>
      <c r="Q380" s="3">
        <v>503566</v>
      </c>
      <c r="R380" s="3">
        <v>856719</v>
      </c>
      <c r="S380" s="3">
        <v>51052</v>
      </c>
      <c r="T380" s="3">
        <v>21300</v>
      </c>
      <c r="U380" s="3">
        <v>186866</v>
      </c>
      <c r="V380" s="3">
        <v>54762</v>
      </c>
      <c r="W380" s="3">
        <v>0</v>
      </c>
      <c r="X380" s="3">
        <v>0</v>
      </c>
      <c r="Y380" s="3">
        <v>0</v>
      </c>
      <c r="Z380" s="3">
        <v>0</v>
      </c>
      <c r="AA380" s="3">
        <v>-126284</v>
      </c>
      <c r="AB380" s="3">
        <v>126284</v>
      </c>
      <c r="AC380" s="3">
        <v>20821887</v>
      </c>
      <c r="AD380" s="3">
        <v>0</v>
      </c>
      <c r="AE380" s="3">
        <f t="shared" si="6"/>
        <v>18063227</v>
      </c>
    </row>
    <row r="381" spans="1:31" x14ac:dyDescent="0.3">
      <c r="A381" s="2" t="s">
        <v>755</v>
      </c>
      <c r="B381" t="s">
        <v>756</v>
      </c>
      <c r="C381">
        <v>1</v>
      </c>
      <c r="D381">
        <v>0</v>
      </c>
      <c r="E381" s="3">
        <v>39297243</v>
      </c>
      <c r="F381" s="3">
        <v>0</v>
      </c>
      <c r="G381" s="3">
        <v>646971</v>
      </c>
      <c r="H381" s="3">
        <v>76005</v>
      </c>
      <c r="I381" s="3">
        <v>7175997</v>
      </c>
      <c r="J381" s="3">
        <v>3915825</v>
      </c>
      <c r="K381" s="3">
        <v>0</v>
      </c>
      <c r="L381" s="3">
        <v>0</v>
      </c>
      <c r="M381" s="3">
        <v>0</v>
      </c>
      <c r="N381" s="3">
        <v>0</v>
      </c>
      <c r="O381" s="3">
        <v>0</v>
      </c>
      <c r="P381" s="3">
        <v>2728792</v>
      </c>
      <c r="Q381" s="3">
        <v>2339683</v>
      </c>
      <c r="R381" s="3">
        <v>1019806</v>
      </c>
      <c r="S381" s="3">
        <v>84757</v>
      </c>
      <c r="T381" s="3">
        <v>35363</v>
      </c>
      <c r="U381" s="3">
        <v>327656</v>
      </c>
      <c r="V381" s="3">
        <v>99817</v>
      </c>
      <c r="W381" s="3">
        <v>0</v>
      </c>
      <c r="X381" s="3">
        <v>346896</v>
      </c>
      <c r="Y381" s="3">
        <v>0</v>
      </c>
      <c r="Z381" s="3">
        <v>0</v>
      </c>
      <c r="AA381" s="3">
        <v>-655836</v>
      </c>
      <c r="AB381" s="3">
        <v>655836</v>
      </c>
      <c r="AC381" s="3">
        <v>58094811</v>
      </c>
      <c r="AD381" s="3">
        <v>261523</v>
      </c>
      <c r="AE381" s="3">
        <f t="shared" si="6"/>
        <v>54178986</v>
      </c>
    </row>
    <row r="382" spans="1:31" x14ac:dyDescent="0.3">
      <c r="A382" s="2" t="s">
        <v>757</v>
      </c>
      <c r="B382" t="s">
        <v>758</v>
      </c>
      <c r="C382">
        <v>1</v>
      </c>
      <c r="D382">
        <v>0</v>
      </c>
      <c r="E382" s="3">
        <v>10027935</v>
      </c>
      <c r="F382" s="3">
        <v>0</v>
      </c>
      <c r="G382" s="3">
        <v>526970</v>
      </c>
      <c r="H382" s="3">
        <v>0</v>
      </c>
      <c r="I382" s="3">
        <v>3029026</v>
      </c>
      <c r="J382" s="3">
        <v>1871829</v>
      </c>
      <c r="K382" s="3">
        <v>0</v>
      </c>
      <c r="L382" s="3">
        <v>0</v>
      </c>
      <c r="M382" s="3">
        <v>0</v>
      </c>
      <c r="N382" s="3">
        <v>0</v>
      </c>
      <c r="O382" s="3">
        <v>0</v>
      </c>
      <c r="P382" s="3">
        <v>1340905</v>
      </c>
      <c r="Q382" s="3">
        <v>759778</v>
      </c>
      <c r="R382" s="3">
        <v>281728</v>
      </c>
      <c r="S382" s="3">
        <v>51816</v>
      </c>
      <c r="T382" s="3">
        <v>21619</v>
      </c>
      <c r="U382" s="3">
        <v>177663</v>
      </c>
      <c r="V382" s="3">
        <v>49303</v>
      </c>
      <c r="W382" s="3">
        <v>0</v>
      </c>
      <c r="X382" s="3">
        <v>0</v>
      </c>
      <c r="Y382" s="3">
        <v>0</v>
      </c>
      <c r="Z382" s="3">
        <v>0</v>
      </c>
      <c r="AA382" s="3">
        <v>-298535</v>
      </c>
      <c r="AB382" s="3">
        <v>298535</v>
      </c>
      <c r="AC382" s="3">
        <v>18138572</v>
      </c>
      <c r="AD382" s="3">
        <v>0</v>
      </c>
      <c r="AE382" s="3">
        <f t="shared" si="6"/>
        <v>16266743</v>
      </c>
    </row>
    <row r="383" spans="1:31" x14ac:dyDescent="0.3">
      <c r="A383" s="2" t="s">
        <v>759</v>
      </c>
      <c r="B383" t="s">
        <v>760</v>
      </c>
      <c r="C383">
        <v>1</v>
      </c>
      <c r="D383">
        <v>0</v>
      </c>
      <c r="E383" s="3">
        <v>6405546</v>
      </c>
      <c r="F383" s="3">
        <v>0</v>
      </c>
      <c r="G383" s="3">
        <v>317551</v>
      </c>
      <c r="H383" s="3">
        <v>0</v>
      </c>
      <c r="I383" s="3">
        <v>1952870</v>
      </c>
      <c r="J383" s="3">
        <v>779187</v>
      </c>
      <c r="K383" s="3">
        <v>0</v>
      </c>
      <c r="L383" s="3">
        <v>0</v>
      </c>
      <c r="M383" s="3">
        <v>0</v>
      </c>
      <c r="N383" s="3">
        <v>0</v>
      </c>
      <c r="O383" s="3">
        <v>0</v>
      </c>
      <c r="P383" s="3">
        <v>988353</v>
      </c>
      <c r="Q383" s="3">
        <v>437562</v>
      </c>
      <c r="R383" s="3">
        <v>179097</v>
      </c>
      <c r="S383" s="3">
        <v>18440</v>
      </c>
      <c r="T383" s="3">
        <v>7694</v>
      </c>
      <c r="U383" s="3">
        <v>70424</v>
      </c>
      <c r="V383" s="3">
        <v>21628</v>
      </c>
      <c r="W383" s="3">
        <v>0</v>
      </c>
      <c r="X383" s="3">
        <v>0</v>
      </c>
      <c r="Y383" s="3">
        <v>0</v>
      </c>
      <c r="Z383" s="3">
        <v>0</v>
      </c>
      <c r="AA383" s="3">
        <v>-155424</v>
      </c>
      <c r="AB383" s="3">
        <v>155424</v>
      </c>
      <c r="AC383" s="3">
        <v>11178352</v>
      </c>
      <c r="AD383" s="3">
        <v>0</v>
      </c>
      <c r="AE383" s="3">
        <f t="shared" si="6"/>
        <v>10399165</v>
      </c>
    </row>
    <row r="384" spans="1:31" x14ac:dyDescent="0.3">
      <c r="A384" s="2" t="s">
        <v>761</v>
      </c>
      <c r="B384" t="s">
        <v>762</v>
      </c>
      <c r="C384">
        <v>1</v>
      </c>
      <c r="D384">
        <v>0</v>
      </c>
      <c r="E384" s="3">
        <v>77246937</v>
      </c>
      <c r="F384" s="3">
        <v>0</v>
      </c>
      <c r="G384" s="3">
        <v>714091</v>
      </c>
      <c r="H384" s="3">
        <v>29294</v>
      </c>
      <c r="I384" s="3">
        <v>7567061</v>
      </c>
      <c r="J384" s="3">
        <v>10378872</v>
      </c>
      <c r="K384" s="3">
        <v>0</v>
      </c>
      <c r="L384" s="3">
        <v>0</v>
      </c>
      <c r="M384" s="3">
        <v>0</v>
      </c>
      <c r="N384" s="3">
        <v>0</v>
      </c>
      <c r="O384" s="3">
        <v>0</v>
      </c>
      <c r="P384" s="3">
        <v>5712799</v>
      </c>
      <c r="Q384" s="3">
        <v>4874118</v>
      </c>
      <c r="R384" s="3">
        <v>1740042</v>
      </c>
      <c r="S384" s="3">
        <v>119645</v>
      </c>
      <c r="T384" s="3">
        <v>49919</v>
      </c>
      <c r="U384" s="3">
        <v>462971</v>
      </c>
      <c r="V384" s="3">
        <v>150956</v>
      </c>
      <c r="W384" s="3">
        <v>0</v>
      </c>
      <c r="X384" s="3">
        <v>1061514</v>
      </c>
      <c r="Y384" s="3">
        <v>0</v>
      </c>
      <c r="Z384" s="3">
        <v>0</v>
      </c>
      <c r="AA384" s="3">
        <v>-2492594</v>
      </c>
      <c r="AB384" s="3">
        <v>2492594</v>
      </c>
      <c r="AC384" s="3">
        <v>110108219</v>
      </c>
      <c r="AD384" s="3">
        <v>2038800</v>
      </c>
      <c r="AE384" s="3">
        <f t="shared" si="6"/>
        <v>99729347</v>
      </c>
    </row>
    <row r="385" spans="1:31" x14ac:dyDescent="0.3">
      <c r="A385" s="2" t="s">
        <v>763</v>
      </c>
      <c r="B385" t="s">
        <v>764</v>
      </c>
      <c r="C385">
        <v>1</v>
      </c>
      <c r="D385">
        <v>0</v>
      </c>
      <c r="E385" s="3">
        <v>25947607</v>
      </c>
      <c r="F385" s="3">
        <v>0</v>
      </c>
      <c r="G385" s="3">
        <v>492317</v>
      </c>
      <c r="H385" s="3">
        <v>0</v>
      </c>
      <c r="I385" s="3">
        <v>5389909</v>
      </c>
      <c r="J385" s="3">
        <v>4287148</v>
      </c>
      <c r="K385" s="3">
        <v>776145</v>
      </c>
      <c r="L385" s="3">
        <v>0</v>
      </c>
      <c r="M385" s="3">
        <v>0</v>
      </c>
      <c r="N385" s="3">
        <v>0</v>
      </c>
      <c r="O385" s="3">
        <v>0</v>
      </c>
      <c r="P385" s="3">
        <v>2124513</v>
      </c>
      <c r="Q385" s="3">
        <v>1484419</v>
      </c>
      <c r="R385" s="3">
        <v>1578103</v>
      </c>
      <c r="S385" s="3">
        <v>54303</v>
      </c>
      <c r="T385" s="3">
        <v>22656</v>
      </c>
      <c r="U385" s="3">
        <v>215409</v>
      </c>
      <c r="V385" s="3">
        <v>61232</v>
      </c>
      <c r="W385" s="3">
        <v>0</v>
      </c>
      <c r="X385" s="3">
        <v>331118</v>
      </c>
      <c r="Y385" s="3">
        <v>0</v>
      </c>
      <c r="Z385" s="3">
        <v>0</v>
      </c>
      <c r="AA385" s="3">
        <v>-493708</v>
      </c>
      <c r="AB385" s="3">
        <v>493708</v>
      </c>
      <c r="AC385" s="3">
        <v>42764879</v>
      </c>
      <c r="AD385" s="3">
        <v>0</v>
      </c>
      <c r="AE385" s="3">
        <f t="shared" si="6"/>
        <v>37701586</v>
      </c>
    </row>
    <row r="386" spans="1:31" x14ac:dyDescent="0.3">
      <c r="A386" s="2" t="s">
        <v>765</v>
      </c>
      <c r="B386" t="s">
        <v>766</v>
      </c>
      <c r="C386">
        <v>1</v>
      </c>
      <c r="D386">
        <v>0</v>
      </c>
      <c r="E386" s="3">
        <v>31248011</v>
      </c>
      <c r="F386" s="3">
        <v>0</v>
      </c>
      <c r="G386" s="3">
        <v>1602240</v>
      </c>
      <c r="H386" s="3">
        <v>0</v>
      </c>
      <c r="I386" s="3">
        <v>9806561</v>
      </c>
      <c r="J386" s="3">
        <v>3939274</v>
      </c>
      <c r="K386" s="3">
        <v>856531</v>
      </c>
      <c r="L386" s="3">
        <v>0</v>
      </c>
      <c r="M386" s="3">
        <v>0</v>
      </c>
      <c r="N386" s="3">
        <v>0</v>
      </c>
      <c r="O386" s="3">
        <v>0</v>
      </c>
      <c r="P386" s="3">
        <v>2849035</v>
      </c>
      <c r="Q386" s="3">
        <v>2186881</v>
      </c>
      <c r="R386" s="3">
        <v>833640</v>
      </c>
      <c r="S386" s="3">
        <v>188089</v>
      </c>
      <c r="T386" s="3">
        <v>78475</v>
      </c>
      <c r="U386" s="3">
        <v>459534</v>
      </c>
      <c r="V386" s="3">
        <v>185959</v>
      </c>
      <c r="W386" s="3">
        <v>0</v>
      </c>
      <c r="X386" s="3">
        <v>0</v>
      </c>
      <c r="Y386" s="3">
        <v>0</v>
      </c>
      <c r="Z386" s="3">
        <v>0</v>
      </c>
      <c r="AA386" s="3">
        <v>-1271711</v>
      </c>
      <c r="AB386" s="3">
        <v>1271711</v>
      </c>
      <c r="AC386" s="3">
        <v>54234230</v>
      </c>
      <c r="AD386" s="3">
        <v>0</v>
      </c>
      <c r="AE386" s="3">
        <f t="shared" si="6"/>
        <v>49438425</v>
      </c>
    </row>
    <row r="387" spans="1:31" x14ac:dyDescent="0.3">
      <c r="A387" s="2" t="s">
        <v>767</v>
      </c>
      <c r="B387" t="s">
        <v>768</v>
      </c>
      <c r="C387">
        <v>1</v>
      </c>
      <c r="D387">
        <v>1</v>
      </c>
      <c r="E387" s="3">
        <v>1390120</v>
      </c>
      <c r="F387" s="3">
        <v>0</v>
      </c>
      <c r="G387" s="3">
        <v>70000</v>
      </c>
      <c r="H387" s="3">
        <v>0</v>
      </c>
      <c r="I387" s="3">
        <v>3039716</v>
      </c>
      <c r="J387" s="3">
        <v>0</v>
      </c>
      <c r="K387" s="3">
        <v>0</v>
      </c>
      <c r="L387" s="3">
        <v>0</v>
      </c>
      <c r="M387" s="3">
        <v>0</v>
      </c>
      <c r="N387" s="3">
        <v>0</v>
      </c>
      <c r="O387" s="3">
        <v>0</v>
      </c>
      <c r="P387" s="3">
        <v>33679</v>
      </c>
      <c r="Q387" s="3">
        <v>11245</v>
      </c>
      <c r="R387" s="3">
        <v>35379</v>
      </c>
      <c r="S387" s="3">
        <v>126671</v>
      </c>
      <c r="T387" s="3">
        <v>52850</v>
      </c>
      <c r="U387" s="3">
        <v>736921</v>
      </c>
      <c r="V387" s="3">
        <v>0</v>
      </c>
      <c r="W387" s="3">
        <v>0</v>
      </c>
      <c r="X387" s="3">
        <v>1347024</v>
      </c>
      <c r="Y387" s="3">
        <v>10401</v>
      </c>
      <c r="Z387" s="3">
        <v>0</v>
      </c>
      <c r="AA387" s="3">
        <v>-8826803</v>
      </c>
      <c r="AB387" s="3">
        <v>8826803</v>
      </c>
      <c r="AC387" s="3">
        <v>6854006</v>
      </c>
      <c r="AD387" s="3">
        <v>100000</v>
      </c>
      <c r="AE387" s="3">
        <f t="shared" si="6"/>
        <v>6854006</v>
      </c>
    </row>
    <row r="388" spans="1:31" x14ac:dyDescent="0.3">
      <c r="A388" s="2" t="s">
        <v>769</v>
      </c>
      <c r="B388" t="s">
        <v>770</v>
      </c>
      <c r="C388">
        <v>1</v>
      </c>
      <c r="D388">
        <v>0</v>
      </c>
      <c r="E388" s="3">
        <v>26602529</v>
      </c>
      <c r="F388" s="3">
        <v>0</v>
      </c>
      <c r="G388" s="3">
        <v>536651</v>
      </c>
      <c r="H388" s="3">
        <v>0</v>
      </c>
      <c r="I388" s="3">
        <v>3803577</v>
      </c>
      <c r="J388" s="3">
        <v>2534440</v>
      </c>
      <c r="K388" s="3">
        <v>0</v>
      </c>
      <c r="L388" s="3">
        <v>0</v>
      </c>
      <c r="M388" s="3">
        <v>0</v>
      </c>
      <c r="N388" s="3">
        <v>0</v>
      </c>
      <c r="O388" s="3">
        <v>0</v>
      </c>
      <c r="P388" s="3">
        <v>2077332</v>
      </c>
      <c r="Q388" s="3">
        <v>856750</v>
      </c>
      <c r="R388" s="3">
        <v>915039</v>
      </c>
      <c r="S388" s="3">
        <v>67785</v>
      </c>
      <c r="T388" s="3">
        <v>28281</v>
      </c>
      <c r="U388" s="3">
        <v>257640</v>
      </c>
      <c r="V388" s="3">
        <v>71835</v>
      </c>
      <c r="W388" s="3">
        <v>0</v>
      </c>
      <c r="X388" s="3">
        <v>1071472</v>
      </c>
      <c r="Y388" s="3">
        <v>0</v>
      </c>
      <c r="Z388" s="3">
        <v>0</v>
      </c>
      <c r="AA388" s="3">
        <v>-560835</v>
      </c>
      <c r="AB388" s="3">
        <v>560835</v>
      </c>
      <c r="AC388" s="3">
        <v>38823331</v>
      </c>
      <c r="AD388" s="3">
        <v>0</v>
      </c>
      <c r="AE388" s="3">
        <f t="shared" si="6"/>
        <v>36288891</v>
      </c>
    </row>
    <row r="389" spans="1:31" x14ac:dyDescent="0.3">
      <c r="A389" s="2" t="s">
        <v>771</v>
      </c>
      <c r="B389" t="s">
        <v>772</v>
      </c>
      <c r="C389">
        <v>1</v>
      </c>
      <c r="D389">
        <v>0</v>
      </c>
      <c r="E389" s="3">
        <v>118551722</v>
      </c>
      <c r="F389" s="3">
        <v>0</v>
      </c>
      <c r="G389" s="3">
        <v>3600531</v>
      </c>
      <c r="H389" s="3">
        <v>0</v>
      </c>
      <c r="I389" s="3">
        <v>11378690</v>
      </c>
      <c r="J389" s="3">
        <v>9341191</v>
      </c>
      <c r="K389" s="3">
        <v>0</v>
      </c>
      <c r="L389" s="3">
        <v>0</v>
      </c>
      <c r="M389" s="3">
        <v>524493</v>
      </c>
      <c r="N389" s="3">
        <v>5857188</v>
      </c>
      <c r="O389" s="3">
        <v>3325301</v>
      </c>
      <c r="P389" s="3">
        <v>0</v>
      </c>
      <c r="Q389" s="3">
        <v>3787584</v>
      </c>
      <c r="R389" s="3">
        <v>3552006</v>
      </c>
      <c r="S389" s="3">
        <v>172180</v>
      </c>
      <c r="T389" s="3">
        <v>71838</v>
      </c>
      <c r="U389" s="3">
        <v>680360</v>
      </c>
      <c r="V389" s="3">
        <v>214457</v>
      </c>
      <c r="W389" s="3">
        <v>0</v>
      </c>
      <c r="X389" s="3">
        <v>5712815</v>
      </c>
      <c r="Y389" s="3">
        <v>0</v>
      </c>
      <c r="Z389" s="3">
        <v>0</v>
      </c>
      <c r="AA389" s="3">
        <v>-4236882</v>
      </c>
      <c r="AB389" s="3">
        <v>4236882</v>
      </c>
      <c r="AC389" s="3">
        <v>166770356</v>
      </c>
      <c r="AD389" s="3">
        <v>837244</v>
      </c>
      <c r="AE389" s="3">
        <f t="shared" si="6"/>
        <v>157429165</v>
      </c>
    </row>
    <row r="390" spans="1:31" x14ac:dyDescent="0.3">
      <c r="A390" s="2" t="s">
        <v>773</v>
      </c>
      <c r="B390" t="s">
        <v>774</v>
      </c>
      <c r="C390">
        <v>1</v>
      </c>
      <c r="D390">
        <v>0</v>
      </c>
      <c r="E390" s="3">
        <v>31890049</v>
      </c>
      <c r="F390" s="3">
        <v>0</v>
      </c>
      <c r="G390" s="3">
        <v>343745</v>
      </c>
      <c r="H390" s="3">
        <v>10409</v>
      </c>
      <c r="I390" s="3">
        <v>3711674</v>
      </c>
      <c r="J390" s="3">
        <v>3436796</v>
      </c>
      <c r="K390" s="3">
        <v>0</v>
      </c>
      <c r="L390" s="3">
        <v>0</v>
      </c>
      <c r="M390" s="3">
        <v>0</v>
      </c>
      <c r="N390" s="3">
        <v>0</v>
      </c>
      <c r="O390" s="3">
        <v>0</v>
      </c>
      <c r="P390" s="3">
        <v>1659698</v>
      </c>
      <c r="Q390" s="3">
        <v>1423644</v>
      </c>
      <c r="R390" s="3">
        <v>596178</v>
      </c>
      <c r="S390" s="3">
        <v>40566</v>
      </c>
      <c r="T390" s="3">
        <v>16925</v>
      </c>
      <c r="U390" s="3">
        <v>152033</v>
      </c>
      <c r="V390" s="3">
        <v>50591</v>
      </c>
      <c r="W390" s="3">
        <v>0</v>
      </c>
      <c r="X390" s="3">
        <v>304375</v>
      </c>
      <c r="Y390" s="3">
        <v>0</v>
      </c>
      <c r="Z390" s="3">
        <v>0</v>
      </c>
      <c r="AA390" s="3">
        <v>-902264</v>
      </c>
      <c r="AB390" s="3">
        <v>902264</v>
      </c>
      <c r="AC390" s="3">
        <v>43636683</v>
      </c>
      <c r="AD390" s="3">
        <v>189220</v>
      </c>
      <c r="AE390" s="3">
        <f t="shared" ref="AE390:AE453" si="7">AC390-J390-K390</f>
        <v>40199887</v>
      </c>
    </row>
    <row r="391" spans="1:31" x14ac:dyDescent="0.3">
      <c r="A391" s="2" t="s">
        <v>775</v>
      </c>
      <c r="B391" t="s">
        <v>776</v>
      </c>
      <c r="C391">
        <v>1</v>
      </c>
      <c r="D391">
        <v>0</v>
      </c>
      <c r="E391" s="3">
        <v>603276</v>
      </c>
      <c r="F391" s="3">
        <v>0</v>
      </c>
      <c r="G391" s="3">
        <v>50000</v>
      </c>
      <c r="H391" s="3">
        <v>0</v>
      </c>
      <c r="I391" s="3">
        <v>64093</v>
      </c>
      <c r="J391" s="3">
        <v>71638</v>
      </c>
      <c r="K391" s="3">
        <v>0</v>
      </c>
      <c r="L391" s="3">
        <v>0</v>
      </c>
      <c r="M391" s="3">
        <v>0</v>
      </c>
      <c r="N391" s="3">
        <v>0</v>
      </c>
      <c r="O391" s="3">
        <v>0</v>
      </c>
      <c r="P391" s="3">
        <v>208925</v>
      </c>
      <c r="Q391" s="3">
        <v>34575</v>
      </c>
      <c r="R391" s="3">
        <v>0</v>
      </c>
      <c r="S391" s="3">
        <v>5962</v>
      </c>
      <c r="T391" s="3">
        <v>2488</v>
      </c>
      <c r="U391" s="3">
        <v>15495</v>
      </c>
      <c r="V391" s="3">
        <v>0</v>
      </c>
      <c r="W391" s="3">
        <v>0</v>
      </c>
      <c r="X391" s="3">
        <v>0</v>
      </c>
      <c r="Y391" s="3">
        <v>0</v>
      </c>
      <c r="Z391" s="3">
        <v>0</v>
      </c>
      <c r="AA391" s="3">
        <v>-15852</v>
      </c>
      <c r="AB391" s="3">
        <v>15852</v>
      </c>
      <c r="AC391" s="3">
        <v>1056452</v>
      </c>
      <c r="AD391" s="3">
        <v>0</v>
      </c>
      <c r="AE391" s="3">
        <f t="shared" si="7"/>
        <v>984814</v>
      </c>
    </row>
    <row r="392" spans="1:31" x14ac:dyDescent="0.3">
      <c r="A392" s="2" t="s">
        <v>777</v>
      </c>
      <c r="B392" t="s">
        <v>778</v>
      </c>
      <c r="C392">
        <v>1</v>
      </c>
      <c r="D392">
        <v>0</v>
      </c>
      <c r="E392" s="3">
        <v>15963941</v>
      </c>
      <c r="F392" s="3">
        <v>0</v>
      </c>
      <c r="G392" s="3">
        <v>780717</v>
      </c>
      <c r="H392" s="3">
        <v>0</v>
      </c>
      <c r="I392" s="3">
        <v>2785142</v>
      </c>
      <c r="J392" s="3">
        <v>3239764</v>
      </c>
      <c r="K392" s="3">
        <v>0</v>
      </c>
      <c r="L392" s="3">
        <v>0</v>
      </c>
      <c r="M392" s="3">
        <v>0</v>
      </c>
      <c r="N392" s="3">
        <v>0</v>
      </c>
      <c r="O392" s="3">
        <v>0</v>
      </c>
      <c r="P392" s="3">
        <v>1864022</v>
      </c>
      <c r="Q392" s="3">
        <v>1110821</v>
      </c>
      <c r="R392" s="3">
        <v>294411</v>
      </c>
      <c r="S392" s="3">
        <v>57164</v>
      </c>
      <c r="T392" s="3">
        <v>23850</v>
      </c>
      <c r="U392" s="3">
        <v>212030</v>
      </c>
      <c r="V392" s="3">
        <v>50791</v>
      </c>
      <c r="W392" s="3">
        <v>0</v>
      </c>
      <c r="X392" s="3">
        <v>0</v>
      </c>
      <c r="Y392" s="3">
        <v>10949</v>
      </c>
      <c r="Z392" s="3">
        <v>0</v>
      </c>
      <c r="AA392" s="3">
        <v>-191980</v>
      </c>
      <c r="AB392" s="3">
        <v>191980</v>
      </c>
      <c r="AC392" s="3">
        <v>26393602</v>
      </c>
      <c r="AD392" s="3">
        <v>0</v>
      </c>
      <c r="AE392" s="3">
        <f t="shared" si="7"/>
        <v>23153838</v>
      </c>
    </row>
    <row r="393" spans="1:31" x14ac:dyDescent="0.3">
      <c r="A393" s="2" t="s">
        <v>779</v>
      </c>
      <c r="B393" t="s">
        <v>780</v>
      </c>
      <c r="C393">
        <v>1</v>
      </c>
      <c r="D393">
        <v>0</v>
      </c>
      <c r="E393" s="3">
        <v>4616284</v>
      </c>
      <c r="F393" s="3">
        <v>0</v>
      </c>
      <c r="G393" s="3">
        <v>426016</v>
      </c>
      <c r="H393" s="3">
        <v>0</v>
      </c>
      <c r="I393" s="3">
        <v>1308917</v>
      </c>
      <c r="J393" s="3">
        <v>272430</v>
      </c>
      <c r="K393" s="3">
        <v>0</v>
      </c>
      <c r="L393" s="3">
        <v>0</v>
      </c>
      <c r="M393" s="3">
        <v>0</v>
      </c>
      <c r="N393" s="3">
        <v>0</v>
      </c>
      <c r="O393" s="3">
        <v>0</v>
      </c>
      <c r="P393" s="3">
        <v>566234</v>
      </c>
      <c r="Q393" s="3">
        <v>43949</v>
      </c>
      <c r="R393" s="3">
        <v>43176</v>
      </c>
      <c r="S393" s="3">
        <v>7490</v>
      </c>
      <c r="T393" s="3">
        <v>3125</v>
      </c>
      <c r="U393" s="3">
        <v>45843</v>
      </c>
      <c r="V393" s="3">
        <v>6195</v>
      </c>
      <c r="W393" s="3">
        <v>0</v>
      </c>
      <c r="X393" s="3">
        <v>0</v>
      </c>
      <c r="Y393" s="3">
        <v>16330</v>
      </c>
      <c r="Z393" s="3">
        <v>0</v>
      </c>
      <c r="AA393" s="3">
        <v>-71920</v>
      </c>
      <c r="AB393" s="3">
        <v>71920</v>
      </c>
      <c r="AC393" s="3">
        <v>7355989</v>
      </c>
      <c r="AD393" s="3">
        <v>0</v>
      </c>
      <c r="AE393" s="3">
        <f t="shared" si="7"/>
        <v>7083559</v>
      </c>
    </row>
    <row r="394" spans="1:31" x14ac:dyDescent="0.3">
      <c r="A394" s="2" t="s">
        <v>781</v>
      </c>
      <c r="B394" t="s">
        <v>782</v>
      </c>
      <c r="C394">
        <v>1</v>
      </c>
      <c r="D394">
        <v>0</v>
      </c>
      <c r="E394" s="3">
        <v>3350958</v>
      </c>
      <c r="F394" s="3">
        <v>0</v>
      </c>
      <c r="G394" s="3">
        <v>281467</v>
      </c>
      <c r="H394" s="3">
        <v>0</v>
      </c>
      <c r="I394" s="3">
        <v>759051</v>
      </c>
      <c r="J394" s="3">
        <v>653968</v>
      </c>
      <c r="K394" s="3">
        <v>0</v>
      </c>
      <c r="L394" s="3">
        <v>0</v>
      </c>
      <c r="M394" s="3">
        <v>0</v>
      </c>
      <c r="N394" s="3">
        <v>0</v>
      </c>
      <c r="O394" s="3">
        <v>0</v>
      </c>
      <c r="P394" s="3">
        <v>915569</v>
      </c>
      <c r="Q394" s="3">
        <v>207203</v>
      </c>
      <c r="R394" s="3">
        <v>200180</v>
      </c>
      <c r="S394" s="3">
        <v>12089</v>
      </c>
      <c r="T394" s="3">
        <v>5044</v>
      </c>
      <c r="U394" s="3">
        <v>50212</v>
      </c>
      <c r="V394" s="3">
        <v>11971</v>
      </c>
      <c r="W394" s="3">
        <v>0</v>
      </c>
      <c r="X394" s="3">
        <v>176903</v>
      </c>
      <c r="Y394" s="3">
        <v>0</v>
      </c>
      <c r="Z394" s="3">
        <v>0</v>
      </c>
      <c r="AA394" s="3">
        <v>-91837</v>
      </c>
      <c r="AB394" s="3">
        <v>91837</v>
      </c>
      <c r="AC394" s="3">
        <v>6624615</v>
      </c>
      <c r="AD394" s="3">
        <v>0</v>
      </c>
      <c r="AE394" s="3">
        <f t="shared" si="7"/>
        <v>5970647</v>
      </c>
    </row>
    <row r="395" spans="1:31" x14ac:dyDescent="0.3">
      <c r="A395" s="2" t="s">
        <v>783</v>
      </c>
      <c r="B395" t="s">
        <v>784</v>
      </c>
      <c r="C395">
        <v>1</v>
      </c>
      <c r="D395">
        <v>0</v>
      </c>
      <c r="E395" s="3">
        <v>21399648</v>
      </c>
      <c r="F395" s="3">
        <v>0</v>
      </c>
      <c r="G395" s="3">
        <v>256623</v>
      </c>
      <c r="H395" s="3">
        <v>0</v>
      </c>
      <c r="I395" s="3">
        <v>1698236</v>
      </c>
      <c r="J395" s="3">
        <v>3042847</v>
      </c>
      <c r="K395" s="3">
        <v>0</v>
      </c>
      <c r="L395" s="3">
        <v>0</v>
      </c>
      <c r="M395" s="3">
        <v>0</v>
      </c>
      <c r="N395" s="3">
        <v>0</v>
      </c>
      <c r="O395" s="3">
        <v>0</v>
      </c>
      <c r="P395" s="3">
        <v>624294</v>
      </c>
      <c r="Q395" s="3">
        <v>270399</v>
      </c>
      <c r="R395" s="3">
        <v>583384</v>
      </c>
      <c r="S395" s="3">
        <v>27129</v>
      </c>
      <c r="T395" s="3">
        <v>11319</v>
      </c>
      <c r="U395" s="3">
        <v>106481</v>
      </c>
      <c r="V395" s="3">
        <v>35937</v>
      </c>
      <c r="W395" s="3">
        <v>0</v>
      </c>
      <c r="X395" s="3">
        <v>410717</v>
      </c>
      <c r="Y395" s="3">
        <v>0</v>
      </c>
      <c r="Z395" s="3">
        <v>0</v>
      </c>
      <c r="AA395" s="3">
        <v>-649910</v>
      </c>
      <c r="AB395" s="3">
        <v>649910</v>
      </c>
      <c r="AC395" s="3">
        <v>28467014</v>
      </c>
      <c r="AD395" s="3">
        <v>171687</v>
      </c>
      <c r="AE395" s="3">
        <f t="shared" si="7"/>
        <v>25424167</v>
      </c>
    </row>
    <row r="396" spans="1:31" x14ac:dyDescent="0.3">
      <c r="A396" s="2" t="s">
        <v>785</v>
      </c>
      <c r="B396" t="s">
        <v>786</v>
      </c>
      <c r="C396">
        <v>1</v>
      </c>
      <c r="D396">
        <v>0</v>
      </c>
      <c r="E396" s="3">
        <v>7901137</v>
      </c>
      <c r="F396" s="3">
        <v>0</v>
      </c>
      <c r="G396" s="3">
        <v>101659</v>
      </c>
      <c r="H396" s="3">
        <v>0</v>
      </c>
      <c r="I396" s="3">
        <v>1052442</v>
      </c>
      <c r="J396" s="3">
        <v>2217513</v>
      </c>
      <c r="K396" s="3">
        <v>0</v>
      </c>
      <c r="L396" s="3">
        <v>0</v>
      </c>
      <c r="M396" s="3">
        <v>0</v>
      </c>
      <c r="N396" s="3">
        <v>0</v>
      </c>
      <c r="O396" s="3">
        <v>0</v>
      </c>
      <c r="P396" s="3">
        <v>1040491</v>
      </c>
      <c r="Q396" s="3">
        <v>199810</v>
      </c>
      <c r="R396" s="3">
        <v>82255</v>
      </c>
      <c r="S396" s="3">
        <v>10426</v>
      </c>
      <c r="T396" s="3">
        <v>4350</v>
      </c>
      <c r="U396" s="3">
        <v>41183</v>
      </c>
      <c r="V396" s="3">
        <v>12818</v>
      </c>
      <c r="W396" s="3">
        <v>0</v>
      </c>
      <c r="X396" s="3">
        <v>86793</v>
      </c>
      <c r="Y396" s="3">
        <v>0</v>
      </c>
      <c r="Z396" s="3">
        <v>0</v>
      </c>
      <c r="AA396" s="3">
        <v>-198898</v>
      </c>
      <c r="AB396" s="3">
        <v>198898</v>
      </c>
      <c r="AC396" s="3">
        <v>12750877</v>
      </c>
      <c r="AD396" s="3">
        <v>0</v>
      </c>
      <c r="AE396" s="3">
        <f t="shared" si="7"/>
        <v>10533364</v>
      </c>
    </row>
    <row r="397" spans="1:31" x14ac:dyDescent="0.3">
      <c r="A397" s="2" t="s">
        <v>787</v>
      </c>
      <c r="B397" t="s">
        <v>788</v>
      </c>
      <c r="C397">
        <v>1</v>
      </c>
      <c r="D397">
        <v>0</v>
      </c>
      <c r="E397" s="3">
        <v>10622376</v>
      </c>
      <c r="F397" s="3">
        <v>0</v>
      </c>
      <c r="G397" s="3">
        <v>129497</v>
      </c>
      <c r="H397" s="3">
        <v>0</v>
      </c>
      <c r="I397" s="3">
        <v>1724473</v>
      </c>
      <c r="J397" s="3">
        <v>2834755</v>
      </c>
      <c r="K397" s="3">
        <v>0</v>
      </c>
      <c r="L397" s="3">
        <v>0</v>
      </c>
      <c r="M397" s="3">
        <v>0</v>
      </c>
      <c r="N397" s="3">
        <v>0</v>
      </c>
      <c r="O397" s="3">
        <v>0</v>
      </c>
      <c r="P397" s="3">
        <v>1519239</v>
      </c>
      <c r="Q397" s="3">
        <v>150267</v>
      </c>
      <c r="R397" s="3">
        <v>300023</v>
      </c>
      <c r="S397" s="3">
        <v>13901</v>
      </c>
      <c r="T397" s="3">
        <v>5800</v>
      </c>
      <c r="U397" s="3">
        <v>54464</v>
      </c>
      <c r="V397" s="3">
        <v>18213</v>
      </c>
      <c r="W397" s="3">
        <v>0</v>
      </c>
      <c r="X397" s="3">
        <v>151148</v>
      </c>
      <c r="Y397" s="3">
        <v>0</v>
      </c>
      <c r="Z397" s="3">
        <v>0</v>
      </c>
      <c r="AA397" s="3">
        <v>-371643</v>
      </c>
      <c r="AB397" s="3">
        <v>371643</v>
      </c>
      <c r="AC397" s="3">
        <v>17524156</v>
      </c>
      <c r="AD397" s="3">
        <v>0</v>
      </c>
      <c r="AE397" s="3">
        <f t="shared" si="7"/>
        <v>14689401</v>
      </c>
    </row>
    <row r="398" spans="1:31" x14ac:dyDescent="0.3">
      <c r="A398" s="2" t="s">
        <v>789</v>
      </c>
      <c r="B398" t="s">
        <v>790</v>
      </c>
      <c r="C398">
        <v>1</v>
      </c>
      <c r="D398">
        <v>0</v>
      </c>
      <c r="E398" s="3">
        <v>17999389</v>
      </c>
      <c r="F398" s="3">
        <v>0</v>
      </c>
      <c r="G398" s="3">
        <v>198267</v>
      </c>
      <c r="H398" s="3">
        <v>4212</v>
      </c>
      <c r="I398" s="3">
        <v>2516036</v>
      </c>
      <c r="J398" s="3">
        <v>1699901</v>
      </c>
      <c r="K398" s="3">
        <v>0</v>
      </c>
      <c r="L398" s="3">
        <v>0</v>
      </c>
      <c r="M398" s="3">
        <v>0</v>
      </c>
      <c r="N398" s="3">
        <v>0</v>
      </c>
      <c r="O398" s="3">
        <v>0</v>
      </c>
      <c r="P398" s="3">
        <v>1967747</v>
      </c>
      <c r="Q398" s="3">
        <v>416048</v>
      </c>
      <c r="R398" s="3">
        <v>576043</v>
      </c>
      <c r="S398" s="3">
        <v>21796</v>
      </c>
      <c r="T398" s="3">
        <v>9094</v>
      </c>
      <c r="U398" s="3">
        <v>84463</v>
      </c>
      <c r="V398" s="3">
        <v>29436</v>
      </c>
      <c r="W398" s="3">
        <v>0</v>
      </c>
      <c r="X398" s="3">
        <v>266457</v>
      </c>
      <c r="Y398" s="3">
        <v>0</v>
      </c>
      <c r="Z398" s="3">
        <v>0</v>
      </c>
      <c r="AA398" s="3">
        <v>-519545</v>
      </c>
      <c r="AB398" s="3">
        <v>519545</v>
      </c>
      <c r="AC398" s="3">
        <v>25788889</v>
      </c>
      <c r="AD398" s="3">
        <v>135337</v>
      </c>
      <c r="AE398" s="3">
        <f t="shared" si="7"/>
        <v>24088988</v>
      </c>
    </row>
    <row r="399" spans="1:31" x14ac:dyDescent="0.3">
      <c r="A399" s="2" t="s">
        <v>791</v>
      </c>
      <c r="B399" t="s">
        <v>792</v>
      </c>
      <c r="C399">
        <v>1</v>
      </c>
      <c r="D399">
        <v>0</v>
      </c>
      <c r="E399" s="3">
        <v>6399047</v>
      </c>
      <c r="F399" s="3">
        <v>0</v>
      </c>
      <c r="G399" s="3">
        <v>80523</v>
      </c>
      <c r="H399" s="3">
        <v>8391</v>
      </c>
      <c r="I399" s="3">
        <v>818043</v>
      </c>
      <c r="J399" s="3">
        <v>1196967</v>
      </c>
      <c r="K399" s="3">
        <v>0</v>
      </c>
      <c r="L399" s="3">
        <v>0</v>
      </c>
      <c r="M399" s="3">
        <v>0</v>
      </c>
      <c r="N399" s="3">
        <v>0</v>
      </c>
      <c r="O399" s="3">
        <v>0</v>
      </c>
      <c r="P399" s="3">
        <v>615685</v>
      </c>
      <c r="Q399" s="3">
        <v>87629</v>
      </c>
      <c r="R399" s="3">
        <v>113347</v>
      </c>
      <c r="S399" s="3">
        <v>8853</v>
      </c>
      <c r="T399" s="3">
        <v>3694</v>
      </c>
      <c r="U399" s="3">
        <v>34834</v>
      </c>
      <c r="V399" s="3">
        <v>10698</v>
      </c>
      <c r="W399" s="3">
        <v>0</v>
      </c>
      <c r="X399" s="3">
        <v>635410</v>
      </c>
      <c r="Y399" s="3">
        <v>0</v>
      </c>
      <c r="Z399" s="3">
        <v>0</v>
      </c>
      <c r="AA399" s="3">
        <v>-207387</v>
      </c>
      <c r="AB399" s="3">
        <v>207387</v>
      </c>
      <c r="AC399" s="3">
        <v>10013121</v>
      </c>
      <c r="AD399" s="3">
        <v>0</v>
      </c>
      <c r="AE399" s="3">
        <f t="shared" si="7"/>
        <v>8816154</v>
      </c>
    </row>
    <row r="400" spans="1:31" x14ac:dyDescent="0.3">
      <c r="A400" s="2" t="s">
        <v>793</v>
      </c>
      <c r="B400" t="s">
        <v>794</v>
      </c>
      <c r="C400">
        <v>1</v>
      </c>
      <c r="D400">
        <v>0</v>
      </c>
      <c r="E400" s="3">
        <v>16807098</v>
      </c>
      <c r="F400" s="3">
        <v>0</v>
      </c>
      <c r="G400" s="3">
        <v>0</v>
      </c>
      <c r="H400" s="3">
        <v>4362</v>
      </c>
      <c r="I400" s="3">
        <v>2451906</v>
      </c>
      <c r="J400" s="3">
        <v>3004147</v>
      </c>
      <c r="K400" s="3">
        <v>0</v>
      </c>
      <c r="L400" s="3">
        <v>0</v>
      </c>
      <c r="M400" s="3">
        <v>0</v>
      </c>
      <c r="N400" s="3">
        <v>0</v>
      </c>
      <c r="O400" s="3">
        <v>0</v>
      </c>
      <c r="P400" s="3">
        <v>2396350</v>
      </c>
      <c r="Q400" s="3">
        <v>1000063</v>
      </c>
      <c r="R400" s="3">
        <v>125961</v>
      </c>
      <c r="S400" s="3">
        <v>16493</v>
      </c>
      <c r="T400" s="3">
        <v>6881</v>
      </c>
      <c r="U400" s="3">
        <v>64250</v>
      </c>
      <c r="V400" s="3">
        <v>21182</v>
      </c>
      <c r="W400" s="3">
        <v>0</v>
      </c>
      <c r="X400" s="3">
        <v>129009</v>
      </c>
      <c r="Y400" s="3">
        <v>0</v>
      </c>
      <c r="Z400" s="3">
        <v>0</v>
      </c>
      <c r="AA400" s="3">
        <v>-390941</v>
      </c>
      <c r="AB400" s="3">
        <v>390941</v>
      </c>
      <c r="AC400" s="3">
        <v>26027702</v>
      </c>
      <c r="AD400" s="3">
        <v>154393</v>
      </c>
      <c r="AE400" s="3">
        <f t="shared" si="7"/>
        <v>23023555</v>
      </c>
    </row>
    <row r="401" spans="1:31" x14ac:dyDescent="0.3">
      <c r="A401" s="2" t="s">
        <v>795</v>
      </c>
      <c r="B401" t="s">
        <v>796</v>
      </c>
      <c r="C401">
        <v>1</v>
      </c>
      <c r="D401">
        <v>0</v>
      </c>
      <c r="E401" s="3">
        <v>35318059</v>
      </c>
      <c r="F401" s="3">
        <v>0</v>
      </c>
      <c r="G401" s="3">
        <v>0</v>
      </c>
      <c r="H401" s="3">
        <v>0</v>
      </c>
      <c r="I401" s="3">
        <v>3804148</v>
      </c>
      <c r="J401" s="3">
        <v>3752853</v>
      </c>
      <c r="K401" s="3">
        <v>0</v>
      </c>
      <c r="L401" s="3">
        <v>0</v>
      </c>
      <c r="M401" s="3">
        <v>0</v>
      </c>
      <c r="N401" s="3">
        <v>0</v>
      </c>
      <c r="O401" s="3">
        <v>0</v>
      </c>
      <c r="P401" s="3">
        <v>5202606</v>
      </c>
      <c r="Q401" s="3">
        <v>1884898</v>
      </c>
      <c r="R401" s="3">
        <v>0</v>
      </c>
      <c r="S401" s="3">
        <v>48400</v>
      </c>
      <c r="T401" s="3">
        <v>20194</v>
      </c>
      <c r="U401" s="3">
        <v>190536</v>
      </c>
      <c r="V401" s="3">
        <v>67478</v>
      </c>
      <c r="W401" s="3">
        <v>0</v>
      </c>
      <c r="X401" s="3">
        <v>657280</v>
      </c>
      <c r="Y401" s="3">
        <v>0</v>
      </c>
      <c r="Z401" s="3">
        <v>0</v>
      </c>
      <c r="AA401" s="3">
        <v>-1383183</v>
      </c>
      <c r="AB401" s="3">
        <v>1383183</v>
      </c>
      <c r="AC401" s="3">
        <v>50946452</v>
      </c>
      <c r="AD401" s="3">
        <v>463215</v>
      </c>
      <c r="AE401" s="3">
        <f t="shared" si="7"/>
        <v>47193599</v>
      </c>
    </row>
    <row r="402" spans="1:31" x14ac:dyDescent="0.3">
      <c r="A402" s="2" t="s">
        <v>797</v>
      </c>
      <c r="B402" t="s">
        <v>798</v>
      </c>
      <c r="C402">
        <v>1</v>
      </c>
      <c r="D402">
        <v>0</v>
      </c>
      <c r="E402" s="3">
        <v>16333106</v>
      </c>
      <c r="F402" s="3">
        <v>0</v>
      </c>
      <c r="G402" s="3">
        <v>0</v>
      </c>
      <c r="H402" s="3">
        <v>0</v>
      </c>
      <c r="I402" s="3">
        <v>2177115</v>
      </c>
      <c r="J402" s="3">
        <v>3990689</v>
      </c>
      <c r="K402" s="3">
        <v>0</v>
      </c>
      <c r="L402" s="3">
        <v>0</v>
      </c>
      <c r="M402" s="3">
        <v>0</v>
      </c>
      <c r="N402" s="3">
        <v>0</v>
      </c>
      <c r="O402" s="3">
        <v>0</v>
      </c>
      <c r="P402" s="3">
        <v>2510936</v>
      </c>
      <c r="Q402" s="3">
        <v>600759</v>
      </c>
      <c r="R402" s="3">
        <v>91069</v>
      </c>
      <c r="S402" s="3">
        <v>19010</v>
      </c>
      <c r="T402" s="3">
        <v>7931</v>
      </c>
      <c r="U402" s="3">
        <v>75550</v>
      </c>
      <c r="V402" s="3">
        <v>26748</v>
      </c>
      <c r="W402" s="3">
        <v>0</v>
      </c>
      <c r="X402" s="3">
        <v>243526</v>
      </c>
      <c r="Y402" s="3">
        <v>0</v>
      </c>
      <c r="Z402" s="3">
        <v>0</v>
      </c>
      <c r="AA402" s="3">
        <v>-584214</v>
      </c>
      <c r="AB402" s="3">
        <v>584214</v>
      </c>
      <c r="AC402" s="3">
        <v>26076439</v>
      </c>
      <c r="AD402" s="3">
        <v>149286</v>
      </c>
      <c r="AE402" s="3">
        <f t="shared" si="7"/>
        <v>22085750</v>
      </c>
    </row>
    <row r="403" spans="1:31" x14ac:dyDescent="0.3">
      <c r="A403" s="2" t="s">
        <v>799</v>
      </c>
      <c r="B403" t="s">
        <v>800</v>
      </c>
      <c r="C403">
        <v>1</v>
      </c>
      <c r="D403">
        <v>0</v>
      </c>
      <c r="E403" s="3">
        <v>32556041</v>
      </c>
      <c r="F403" s="3">
        <v>0</v>
      </c>
      <c r="G403" s="3">
        <v>0</v>
      </c>
      <c r="H403" s="3">
        <v>0</v>
      </c>
      <c r="I403" s="3">
        <v>6318643</v>
      </c>
      <c r="J403" s="3">
        <v>2637891</v>
      </c>
      <c r="K403" s="3">
        <v>0</v>
      </c>
      <c r="L403" s="3">
        <v>0</v>
      </c>
      <c r="M403" s="3">
        <v>0</v>
      </c>
      <c r="N403" s="3">
        <v>0</v>
      </c>
      <c r="O403" s="3">
        <v>0</v>
      </c>
      <c r="P403" s="3">
        <v>4515171</v>
      </c>
      <c r="Q403" s="3">
        <v>1550923</v>
      </c>
      <c r="R403" s="3">
        <v>166166</v>
      </c>
      <c r="S403" s="3">
        <v>54288</v>
      </c>
      <c r="T403" s="3">
        <v>22650</v>
      </c>
      <c r="U403" s="3">
        <v>216632</v>
      </c>
      <c r="V403" s="3">
        <v>67529</v>
      </c>
      <c r="W403" s="3">
        <v>0</v>
      </c>
      <c r="X403" s="3">
        <v>372526</v>
      </c>
      <c r="Y403" s="3">
        <v>0</v>
      </c>
      <c r="Z403" s="3">
        <v>0</v>
      </c>
      <c r="AA403" s="3">
        <v>-953913</v>
      </c>
      <c r="AB403" s="3">
        <v>953913</v>
      </c>
      <c r="AC403" s="3">
        <v>48478460</v>
      </c>
      <c r="AD403" s="3">
        <v>0</v>
      </c>
      <c r="AE403" s="3">
        <f t="shared" si="7"/>
        <v>45840569</v>
      </c>
    </row>
    <row r="404" spans="1:31" x14ac:dyDescent="0.3">
      <c r="A404" s="2" t="s">
        <v>801</v>
      </c>
      <c r="B404" t="s">
        <v>802</v>
      </c>
      <c r="C404">
        <v>1</v>
      </c>
      <c r="D404">
        <v>0</v>
      </c>
      <c r="E404" s="3">
        <v>21241693</v>
      </c>
      <c r="F404" s="3">
        <v>0</v>
      </c>
      <c r="G404" s="3">
        <v>0</v>
      </c>
      <c r="H404" s="3">
        <v>0</v>
      </c>
      <c r="I404" s="3">
        <v>3334781</v>
      </c>
      <c r="J404" s="3">
        <v>4163255</v>
      </c>
      <c r="K404" s="3">
        <v>0</v>
      </c>
      <c r="L404" s="3">
        <v>0</v>
      </c>
      <c r="M404" s="3">
        <v>0</v>
      </c>
      <c r="N404" s="3">
        <v>0</v>
      </c>
      <c r="O404" s="3">
        <v>0</v>
      </c>
      <c r="P404" s="3">
        <v>3579437</v>
      </c>
      <c r="Q404" s="3">
        <v>1088724</v>
      </c>
      <c r="R404" s="3">
        <v>46612</v>
      </c>
      <c r="S404" s="3">
        <v>29571</v>
      </c>
      <c r="T404" s="3">
        <v>12338</v>
      </c>
      <c r="U404" s="3">
        <v>117199</v>
      </c>
      <c r="V404" s="3">
        <v>35493</v>
      </c>
      <c r="W404" s="3">
        <v>0</v>
      </c>
      <c r="X404" s="3">
        <v>338395</v>
      </c>
      <c r="Y404" s="3">
        <v>0</v>
      </c>
      <c r="Z404" s="3">
        <v>0</v>
      </c>
      <c r="AA404" s="3">
        <v>-689277</v>
      </c>
      <c r="AB404" s="3">
        <v>689277</v>
      </c>
      <c r="AC404" s="3">
        <v>33987498</v>
      </c>
      <c r="AD404" s="3">
        <v>0</v>
      </c>
      <c r="AE404" s="3">
        <f t="shared" si="7"/>
        <v>29824243</v>
      </c>
    </row>
    <row r="405" spans="1:31" x14ac:dyDescent="0.3">
      <c r="A405" s="2" t="s">
        <v>803</v>
      </c>
      <c r="B405" t="s">
        <v>804</v>
      </c>
      <c r="C405">
        <v>1</v>
      </c>
      <c r="D405">
        <v>0</v>
      </c>
      <c r="E405" s="3">
        <v>18673602</v>
      </c>
      <c r="F405" s="3">
        <v>0</v>
      </c>
      <c r="G405" s="3">
        <v>0</v>
      </c>
      <c r="H405" s="3">
        <v>15872</v>
      </c>
      <c r="I405" s="3">
        <v>3549923</v>
      </c>
      <c r="J405" s="3">
        <v>5000530</v>
      </c>
      <c r="K405" s="3">
        <v>0</v>
      </c>
      <c r="L405" s="3">
        <v>0</v>
      </c>
      <c r="M405" s="3">
        <v>0</v>
      </c>
      <c r="N405" s="3">
        <v>0</v>
      </c>
      <c r="O405" s="3">
        <v>0</v>
      </c>
      <c r="P405" s="3">
        <v>4794156</v>
      </c>
      <c r="Q405" s="3">
        <v>1103124</v>
      </c>
      <c r="R405" s="3">
        <v>123461</v>
      </c>
      <c r="S405" s="3">
        <v>58122</v>
      </c>
      <c r="T405" s="3">
        <v>24250</v>
      </c>
      <c r="U405" s="3">
        <v>225894</v>
      </c>
      <c r="V405" s="3">
        <v>72769</v>
      </c>
      <c r="W405" s="3">
        <v>0</v>
      </c>
      <c r="X405" s="3">
        <v>495891</v>
      </c>
      <c r="Y405" s="3">
        <v>0</v>
      </c>
      <c r="Z405" s="3">
        <v>0</v>
      </c>
      <c r="AA405" s="3">
        <v>-1323610</v>
      </c>
      <c r="AB405" s="3">
        <v>1323610</v>
      </c>
      <c r="AC405" s="3">
        <v>34137594</v>
      </c>
      <c r="AD405" s="3">
        <v>0</v>
      </c>
      <c r="AE405" s="3">
        <f t="shared" si="7"/>
        <v>29137064</v>
      </c>
    </row>
    <row r="406" spans="1:31" x14ac:dyDescent="0.3">
      <c r="A406" s="2" t="s">
        <v>805</v>
      </c>
      <c r="B406" t="s">
        <v>806</v>
      </c>
      <c r="C406">
        <v>1</v>
      </c>
      <c r="D406">
        <v>0</v>
      </c>
      <c r="E406" s="3">
        <v>11207157</v>
      </c>
      <c r="F406" s="3">
        <v>0</v>
      </c>
      <c r="G406" s="3">
        <v>0</v>
      </c>
      <c r="H406" s="3">
        <v>3320</v>
      </c>
      <c r="I406" s="3">
        <v>1179897</v>
      </c>
      <c r="J406" s="3">
        <v>2618249</v>
      </c>
      <c r="K406" s="3">
        <v>0</v>
      </c>
      <c r="L406" s="3">
        <v>0</v>
      </c>
      <c r="M406" s="3">
        <v>0</v>
      </c>
      <c r="N406" s="3">
        <v>0</v>
      </c>
      <c r="O406" s="3">
        <v>0</v>
      </c>
      <c r="P406" s="3">
        <v>1559548</v>
      </c>
      <c r="Q406" s="3">
        <v>690287</v>
      </c>
      <c r="R406" s="3">
        <v>0</v>
      </c>
      <c r="S406" s="3">
        <v>14081</v>
      </c>
      <c r="T406" s="3">
        <v>5875</v>
      </c>
      <c r="U406" s="3">
        <v>54872</v>
      </c>
      <c r="V406" s="3">
        <v>18244</v>
      </c>
      <c r="W406" s="3">
        <v>0</v>
      </c>
      <c r="X406" s="3">
        <v>204691</v>
      </c>
      <c r="Y406" s="3">
        <v>0</v>
      </c>
      <c r="Z406" s="3">
        <v>0</v>
      </c>
      <c r="AA406" s="3">
        <v>-269843</v>
      </c>
      <c r="AB406" s="3">
        <v>269843</v>
      </c>
      <c r="AC406" s="3">
        <v>17556221</v>
      </c>
      <c r="AD406" s="3">
        <v>100000</v>
      </c>
      <c r="AE406" s="3">
        <f t="shared" si="7"/>
        <v>14937972</v>
      </c>
    </row>
    <row r="407" spans="1:31" x14ac:dyDescent="0.3">
      <c r="A407" s="2" t="s">
        <v>807</v>
      </c>
      <c r="B407" t="s">
        <v>808</v>
      </c>
      <c r="C407">
        <v>1</v>
      </c>
      <c r="D407">
        <v>0</v>
      </c>
      <c r="E407" s="3">
        <v>11272228</v>
      </c>
      <c r="F407" s="3">
        <v>0</v>
      </c>
      <c r="G407" s="3">
        <v>250743</v>
      </c>
      <c r="H407" s="3">
        <v>0</v>
      </c>
      <c r="I407" s="3">
        <v>1676306</v>
      </c>
      <c r="J407" s="3">
        <v>388331</v>
      </c>
      <c r="K407" s="3">
        <v>0</v>
      </c>
      <c r="L407" s="3">
        <v>0</v>
      </c>
      <c r="M407" s="3">
        <v>0</v>
      </c>
      <c r="N407" s="3">
        <v>0</v>
      </c>
      <c r="O407" s="3">
        <v>0</v>
      </c>
      <c r="P407" s="3">
        <v>1330612</v>
      </c>
      <c r="Q407" s="3">
        <v>170684</v>
      </c>
      <c r="R407" s="3">
        <v>26683</v>
      </c>
      <c r="S407" s="3">
        <v>11310</v>
      </c>
      <c r="T407" s="3">
        <v>4719</v>
      </c>
      <c r="U407" s="3">
        <v>43629</v>
      </c>
      <c r="V407" s="3">
        <v>12424</v>
      </c>
      <c r="W407" s="3">
        <v>0</v>
      </c>
      <c r="X407" s="3">
        <v>155357</v>
      </c>
      <c r="Y407" s="3">
        <v>0</v>
      </c>
      <c r="Z407" s="3">
        <v>0</v>
      </c>
      <c r="AA407" s="3">
        <v>-225097</v>
      </c>
      <c r="AB407" s="3">
        <v>225097</v>
      </c>
      <c r="AC407" s="3">
        <v>15343026</v>
      </c>
      <c r="AD407" s="3">
        <v>100000</v>
      </c>
      <c r="AE407" s="3">
        <f t="shared" si="7"/>
        <v>14954695</v>
      </c>
    </row>
    <row r="408" spans="1:31" x14ac:dyDescent="0.3">
      <c r="A408" s="2" t="s">
        <v>809</v>
      </c>
      <c r="B408" t="s">
        <v>810</v>
      </c>
      <c r="C408">
        <v>1</v>
      </c>
      <c r="D408">
        <v>0</v>
      </c>
      <c r="E408" s="3">
        <v>18548129</v>
      </c>
      <c r="F408" s="3">
        <v>0</v>
      </c>
      <c r="G408" s="3">
        <v>0</v>
      </c>
      <c r="H408" s="3">
        <v>26389</v>
      </c>
      <c r="I408" s="3">
        <v>2661790</v>
      </c>
      <c r="J408" s="3">
        <v>5744038</v>
      </c>
      <c r="K408" s="3">
        <v>0</v>
      </c>
      <c r="L408" s="3">
        <v>0</v>
      </c>
      <c r="M408" s="3">
        <v>0</v>
      </c>
      <c r="N408" s="3">
        <v>0</v>
      </c>
      <c r="O408" s="3">
        <v>0</v>
      </c>
      <c r="P408" s="3">
        <v>2559598</v>
      </c>
      <c r="Q408" s="3">
        <v>338142</v>
      </c>
      <c r="R408" s="3">
        <v>25392</v>
      </c>
      <c r="S408" s="3">
        <v>24912</v>
      </c>
      <c r="T408" s="3">
        <v>10394</v>
      </c>
      <c r="U408" s="3">
        <v>100132</v>
      </c>
      <c r="V408" s="3">
        <v>31833</v>
      </c>
      <c r="W408" s="3">
        <v>0</v>
      </c>
      <c r="X408" s="3">
        <v>224979</v>
      </c>
      <c r="Y408" s="3">
        <v>22892</v>
      </c>
      <c r="Z408" s="3">
        <v>0</v>
      </c>
      <c r="AA408" s="3">
        <v>-559769</v>
      </c>
      <c r="AB408" s="3">
        <v>559769</v>
      </c>
      <c r="AC408" s="3">
        <v>30318620</v>
      </c>
      <c r="AD408" s="3">
        <v>0</v>
      </c>
      <c r="AE408" s="3">
        <f t="shared" si="7"/>
        <v>24574582</v>
      </c>
    </row>
    <row r="409" spans="1:31" x14ac:dyDescent="0.3">
      <c r="A409" s="2" t="s">
        <v>811</v>
      </c>
      <c r="B409" t="s">
        <v>812</v>
      </c>
      <c r="C409">
        <v>1</v>
      </c>
      <c r="D409">
        <v>0</v>
      </c>
      <c r="E409" s="3">
        <v>4744915</v>
      </c>
      <c r="F409" s="3">
        <v>0</v>
      </c>
      <c r="G409" s="3">
        <v>0</v>
      </c>
      <c r="H409" s="3">
        <v>0</v>
      </c>
      <c r="I409" s="3">
        <v>709787</v>
      </c>
      <c r="J409" s="3">
        <v>1035439</v>
      </c>
      <c r="K409" s="3">
        <v>97195</v>
      </c>
      <c r="L409" s="3">
        <v>0</v>
      </c>
      <c r="M409" s="3">
        <v>0</v>
      </c>
      <c r="N409" s="3">
        <v>0</v>
      </c>
      <c r="O409" s="3">
        <v>0</v>
      </c>
      <c r="P409" s="3">
        <v>664279</v>
      </c>
      <c r="Q409" s="3">
        <v>60849</v>
      </c>
      <c r="R409" s="3">
        <v>0</v>
      </c>
      <c r="S409" s="3">
        <v>5228</v>
      </c>
      <c r="T409" s="3">
        <v>2181</v>
      </c>
      <c r="U409" s="3">
        <v>20388</v>
      </c>
      <c r="V409" s="3">
        <v>5844</v>
      </c>
      <c r="W409" s="3">
        <v>0</v>
      </c>
      <c r="X409" s="3">
        <v>0</v>
      </c>
      <c r="Y409" s="3">
        <v>0</v>
      </c>
      <c r="Z409" s="3">
        <v>0</v>
      </c>
      <c r="AA409" s="3">
        <v>-140254</v>
      </c>
      <c r="AB409" s="3">
        <v>140254</v>
      </c>
      <c r="AC409" s="3">
        <v>7346105</v>
      </c>
      <c r="AD409" s="3">
        <v>100000</v>
      </c>
      <c r="AE409" s="3">
        <f t="shared" si="7"/>
        <v>6213471</v>
      </c>
    </row>
    <row r="410" spans="1:31" x14ac:dyDescent="0.3">
      <c r="A410" s="2" t="s">
        <v>813</v>
      </c>
      <c r="B410" t="s">
        <v>814</v>
      </c>
      <c r="C410">
        <v>1</v>
      </c>
      <c r="D410">
        <v>0</v>
      </c>
      <c r="E410" s="3">
        <v>5238820</v>
      </c>
      <c r="F410" s="3">
        <v>0</v>
      </c>
      <c r="G410" s="3">
        <v>0</v>
      </c>
      <c r="H410" s="3">
        <v>0</v>
      </c>
      <c r="I410" s="3">
        <v>667950</v>
      </c>
      <c r="J410" s="3">
        <v>790475</v>
      </c>
      <c r="K410" s="3">
        <v>0</v>
      </c>
      <c r="L410" s="3">
        <v>0</v>
      </c>
      <c r="M410" s="3">
        <v>0</v>
      </c>
      <c r="N410" s="3">
        <v>0</v>
      </c>
      <c r="O410" s="3">
        <v>0</v>
      </c>
      <c r="P410" s="3">
        <v>629694</v>
      </c>
      <c r="Q410" s="3">
        <v>56185</v>
      </c>
      <c r="R410" s="3">
        <v>208902</v>
      </c>
      <c r="S410" s="3">
        <v>5438</v>
      </c>
      <c r="T410" s="3">
        <v>2269</v>
      </c>
      <c r="U410" s="3">
        <v>20504</v>
      </c>
      <c r="V410" s="3">
        <v>5894</v>
      </c>
      <c r="W410" s="3">
        <v>0</v>
      </c>
      <c r="X410" s="3">
        <v>66750</v>
      </c>
      <c r="Y410" s="3">
        <v>0</v>
      </c>
      <c r="Z410" s="3">
        <v>0</v>
      </c>
      <c r="AA410" s="3">
        <v>-143466</v>
      </c>
      <c r="AB410" s="3">
        <v>143466</v>
      </c>
      <c r="AC410" s="3">
        <v>7692881</v>
      </c>
      <c r="AD410" s="3">
        <v>100000</v>
      </c>
      <c r="AE410" s="3">
        <f t="shared" si="7"/>
        <v>6902406</v>
      </c>
    </row>
    <row r="411" spans="1:31" x14ac:dyDescent="0.3">
      <c r="A411" s="2" t="s">
        <v>815</v>
      </c>
      <c r="B411" t="s">
        <v>816</v>
      </c>
      <c r="C411">
        <v>1</v>
      </c>
      <c r="D411">
        <v>0</v>
      </c>
      <c r="E411" s="3">
        <v>4236702</v>
      </c>
      <c r="F411" s="3">
        <v>0</v>
      </c>
      <c r="G411" s="3">
        <v>0</v>
      </c>
      <c r="H411" s="3">
        <v>0</v>
      </c>
      <c r="I411" s="3">
        <v>608483</v>
      </c>
      <c r="J411" s="3">
        <v>1412247</v>
      </c>
      <c r="K411" s="3">
        <v>0</v>
      </c>
      <c r="L411" s="3">
        <v>0</v>
      </c>
      <c r="M411" s="3">
        <v>0</v>
      </c>
      <c r="N411" s="3">
        <v>0</v>
      </c>
      <c r="O411" s="3">
        <v>0</v>
      </c>
      <c r="P411" s="3">
        <v>476720</v>
      </c>
      <c r="Q411" s="3">
        <v>111620</v>
      </c>
      <c r="R411" s="3">
        <v>100499</v>
      </c>
      <c r="S411" s="3">
        <v>4584</v>
      </c>
      <c r="T411" s="3">
        <v>1913</v>
      </c>
      <c r="U411" s="3">
        <v>18174</v>
      </c>
      <c r="V411" s="3">
        <v>5184</v>
      </c>
      <c r="W411" s="3">
        <v>0</v>
      </c>
      <c r="X411" s="3">
        <v>0</v>
      </c>
      <c r="Y411" s="3">
        <v>0</v>
      </c>
      <c r="Z411" s="3">
        <v>0</v>
      </c>
      <c r="AA411" s="3">
        <v>-189902</v>
      </c>
      <c r="AB411" s="3">
        <v>189902</v>
      </c>
      <c r="AC411" s="3">
        <v>6976126</v>
      </c>
      <c r="AD411" s="3">
        <v>100000</v>
      </c>
      <c r="AE411" s="3">
        <f t="shared" si="7"/>
        <v>5563879</v>
      </c>
    </row>
    <row r="412" spans="1:31" x14ac:dyDescent="0.3">
      <c r="A412" s="2" t="s">
        <v>817</v>
      </c>
      <c r="B412" t="s">
        <v>818</v>
      </c>
      <c r="C412">
        <v>1</v>
      </c>
      <c r="D412">
        <v>0</v>
      </c>
      <c r="E412" s="3">
        <v>3470146</v>
      </c>
      <c r="F412" s="3">
        <v>0</v>
      </c>
      <c r="G412" s="3">
        <v>0</v>
      </c>
      <c r="H412" s="3">
        <v>0</v>
      </c>
      <c r="I412" s="3">
        <v>533012</v>
      </c>
      <c r="J412" s="3">
        <v>709208</v>
      </c>
      <c r="K412" s="3">
        <v>0</v>
      </c>
      <c r="L412" s="3">
        <v>0</v>
      </c>
      <c r="M412" s="3">
        <v>0</v>
      </c>
      <c r="N412" s="3">
        <v>0</v>
      </c>
      <c r="O412" s="3">
        <v>0</v>
      </c>
      <c r="P412" s="3">
        <v>577691</v>
      </c>
      <c r="Q412" s="3">
        <v>94343</v>
      </c>
      <c r="R412" s="3">
        <v>100334</v>
      </c>
      <c r="S412" s="3">
        <v>5018</v>
      </c>
      <c r="T412" s="3">
        <v>2094</v>
      </c>
      <c r="U412" s="3">
        <v>19630</v>
      </c>
      <c r="V412" s="3">
        <v>5675</v>
      </c>
      <c r="W412" s="3">
        <v>0</v>
      </c>
      <c r="X412" s="3">
        <v>65489</v>
      </c>
      <c r="Y412" s="3">
        <v>2008</v>
      </c>
      <c r="Z412" s="3">
        <v>0</v>
      </c>
      <c r="AA412" s="3">
        <v>-89047</v>
      </c>
      <c r="AB412" s="3">
        <v>89047</v>
      </c>
      <c r="AC412" s="3">
        <v>5584648</v>
      </c>
      <c r="AD412" s="3">
        <v>100000</v>
      </c>
      <c r="AE412" s="3">
        <f t="shared" si="7"/>
        <v>4875440</v>
      </c>
    </row>
    <row r="413" spans="1:31" x14ac:dyDescent="0.3">
      <c r="A413" s="2" t="s">
        <v>819</v>
      </c>
      <c r="B413" t="s">
        <v>820</v>
      </c>
      <c r="C413">
        <v>1</v>
      </c>
      <c r="D413">
        <v>0</v>
      </c>
      <c r="E413" s="3">
        <v>4178174</v>
      </c>
      <c r="F413" s="3">
        <v>0</v>
      </c>
      <c r="G413" s="3">
        <v>0</v>
      </c>
      <c r="H413" s="3">
        <v>0</v>
      </c>
      <c r="I413" s="3">
        <v>439410</v>
      </c>
      <c r="J413" s="3">
        <v>350785</v>
      </c>
      <c r="K413" s="3">
        <v>0</v>
      </c>
      <c r="L413" s="3">
        <v>0</v>
      </c>
      <c r="M413" s="3">
        <v>0</v>
      </c>
      <c r="N413" s="3">
        <v>0</v>
      </c>
      <c r="O413" s="3">
        <v>0</v>
      </c>
      <c r="P413" s="3">
        <v>476878</v>
      </c>
      <c r="Q413" s="3">
        <v>335</v>
      </c>
      <c r="R413" s="3">
        <v>45544</v>
      </c>
      <c r="S413" s="3">
        <v>5123</v>
      </c>
      <c r="T413" s="3">
        <v>2138</v>
      </c>
      <c r="U413" s="3">
        <v>18931</v>
      </c>
      <c r="V413" s="3">
        <v>4469</v>
      </c>
      <c r="W413" s="3">
        <v>0</v>
      </c>
      <c r="X413" s="3">
        <v>59175</v>
      </c>
      <c r="Y413" s="3">
        <v>0</v>
      </c>
      <c r="Z413" s="3">
        <v>0</v>
      </c>
      <c r="AA413" s="3">
        <v>-82419</v>
      </c>
      <c r="AB413" s="3">
        <v>82419</v>
      </c>
      <c r="AC413" s="3">
        <v>5580962</v>
      </c>
      <c r="AD413" s="3">
        <v>100000</v>
      </c>
      <c r="AE413" s="3">
        <f t="shared" si="7"/>
        <v>5230177</v>
      </c>
    </row>
    <row r="414" spans="1:31" x14ac:dyDescent="0.3">
      <c r="A414" s="2" t="s">
        <v>821</v>
      </c>
      <c r="B414" t="s">
        <v>822</v>
      </c>
      <c r="C414">
        <v>1</v>
      </c>
      <c r="D414">
        <v>0</v>
      </c>
      <c r="E414" s="3">
        <v>4601952</v>
      </c>
      <c r="F414" s="3">
        <v>0</v>
      </c>
      <c r="G414" s="3">
        <v>0</v>
      </c>
      <c r="H414" s="3">
        <v>6456</v>
      </c>
      <c r="I414" s="3">
        <v>745813</v>
      </c>
      <c r="J414" s="3">
        <v>428766</v>
      </c>
      <c r="K414" s="3">
        <v>0</v>
      </c>
      <c r="L414" s="3">
        <v>0</v>
      </c>
      <c r="M414" s="3">
        <v>0</v>
      </c>
      <c r="N414" s="3">
        <v>0</v>
      </c>
      <c r="O414" s="3">
        <v>0</v>
      </c>
      <c r="P414" s="3">
        <v>558222</v>
      </c>
      <c r="Q414" s="3">
        <v>40851</v>
      </c>
      <c r="R414" s="3">
        <v>80152</v>
      </c>
      <c r="S414" s="3">
        <v>4809</v>
      </c>
      <c r="T414" s="3">
        <v>2006</v>
      </c>
      <c r="U414" s="3">
        <v>17941</v>
      </c>
      <c r="V414" s="3">
        <v>5422</v>
      </c>
      <c r="W414" s="3">
        <v>0</v>
      </c>
      <c r="X414" s="3">
        <v>90166</v>
      </c>
      <c r="Y414" s="3">
        <v>0</v>
      </c>
      <c r="Z414" s="3">
        <v>0</v>
      </c>
      <c r="AA414" s="3">
        <v>-77795</v>
      </c>
      <c r="AB414" s="3">
        <v>77795</v>
      </c>
      <c r="AC414" s="3">
        <v>6582556</v>
      </c>
      <c r="AD414" s="3">
        <v>100000</v>
      </c>
      <c r="AE414" s="3">
        <f t="shared" si="7"/>
        <v>6153790</v>
      </c>
    </row>
    <row r="415" spans="1:31" x14ac:dyDescent="0.3">
      <c r="A415" s="2" t="s">
        <v>823</v>
      </c>
      <c r="B415" t="s">
        <v>824</v>
      </c>
      <c r="C415">
        <v>1</v>
      </c>
      <c r="D415">
        <v>0</v>
      </c>
      <c r="E415" s="3">
        <v>11027116</v>
      </c>
      <c r="F415" s="3">
        <v>0</v>
      </c>
      <c r="G415" s="3">
        <v>0</v>
      </c>
      <c r="H415" s="3">
        <v>0</v>
      </c>
      <c r="I415" s="3">
        <v>875483</v>
      </c>
      <c r="J415" s="3">
        <v>2038639</v>
      </c>
      <c r="K415" s="3">
        <v>0</v>
      </c>
      <c r="L415" s="3">
        <v>0</v>
      </c>
      <c r="M415" s="3">
        <v>0</v>
      </c>
      <c r="N415" s="3">
        <v>0</v>
      </c>
      <c r="O415" s="3">
        <v>0</v>
      </c>
      <c r="P415" s="3">
        <v>1422263</v>
      </c>
      <c r="Q415" s="3">
        <v>293355</v>
      </c>
      <c r="R415" s="3">
        <v>248560</v>
      </c>
      <c r="S415" s="3">
        <v>27878</v>
      </c>
      <c r="T415" s="3">
        <v>11631</v>
      </c>
      <c r="U415" s="3">
        <v>105433</v>
      </c>
      <c r="V415" s="3">
        <v>28193</v>
      </c>
      <c r="W415" s="3">
        <v>0</v>
      </c>
      <c r="X415" s="3">
        <v>275283</v>
      </c>
      <c r="Y415" s="3">
        <v>0</v>
      </c>
      <c r="Z415" s="3">
        <v>0</v>
      </c>
      <c r="AA415" s="3">
        <v>-429769</v>
      </c>
      <c r="AB415" s="3">
        <v>429769</v>
      </c>
      <c r="AC415" s="3">
        <v>16353834</v>
      </c>
      <c r="AD415" s="3">
        <v>0</v>
      </c>
      <c r="AE415" s="3">
        <f t="shared" si="7"/>
        <v>14315195</v>
      </c>
    </row>
    <row r="416" spans="1:31" x14ac:dyDescent="0.3">
      <c r="A416" s="2" t="s">
        <v>825</v>
      </c>
      <c r="B416" t="s">
        <v>826</v>
      </c>
      <c r="C416">
        <v>1</v>
      </c>
      <c r="D416">
        <v>0</v>
      </c>
      <c r="E416" s="3">
        <v>9645542</v>
      </c>
      <c r="F416" s="3">
        <v>0</v>
      </c>
      <c r="G416" s="3">
        <v>0</v>
      </c>
      <c r="H416" s="3">
        <v>0</v>
      </c>
      <c r="I416" s="3">
        <v>1500217</v>
      </c>
      <c r="J416" s="3">
        <v>1998530</v>
      </c>
      <c r="K416" s="3">
        <v>0</v>
      </c>
      <c r="L416" s="3">
        <v>0</v>
      </c>
      <c r="M416" s="3">
        <v>0</v>
      </c>
      <c r="N416" s="3">
        <v>0</v>
      </c>
      <c r="O416" s="3">
        <v>0</v>
      </c>
      <c r="P416" s="3">
        <v>1679980</v>
      </c>
      <c r="Q416" s="3">
        <v>89517</v>
      </c>
      <c r="R416" s="3">
        <v>257816</v>
      </c>
      <c r="S416" s="3">
        <v>11340</v>
      </c>
      <c r="T416" s="3">
        <v>4731</v>
      </c>
      <c r="U416" s="3">
        <v>45843</v>
      </c>
      <c r="V416" s="3">
        <v>13519</v>
      </c>
      <c r="W416" s="3">
        <v>0</v>
      </c>
      <c r="X416" s="3">
        <v>0</v>
      </c>
      <c r="Y416" s="3">
        <v>0</v>
      </c>
      <c r="Z416" s="3">
        <v>0</v>
      </c>
      <c r="AA416" s="3">
        <v>-214621</v>
      </c>
      <c r="AB416" s="3">
        <v>214621</v>
      </c>
      <c r="AC416" s="3">
        <v>15247035</v>
      </c>
      <c r="AD416" s="3">
        <v>100000</v>
      </c>
      <c r="AE416" s="3">
        <f t="shared" si="7"/>
        <v>13248505</v>
      </c>
    </row>
    <row r="417" spans="1:31" x14ac:dyDescent="0.3">
      <c r="A417" s="2" t="s">
        <v>827</v>
      </c>
      <c r="B417" t="s">
        <v>828</v>
      </c>
      <c r="C417">
        <v>1</v>
      </c>
      <c r="D417">
        <v>0</v>
      </c>
      <c r="E417" s="3">
        <v>4369933</v>
      </c>
      <c r="F417" s="3">
        <v>0</v>
      </c>
      <c r="G417" s="3">
        <v>0</v>
      </c>
      <c r="H417" s="3">
        <v>0</v>
      </c>
      <c r="I417" s="3">
        <v>366144</v>
      </c>
      <c r="J417" s="3">
        <v>999461</v>
      </c>
      <c r="K417" s="3">
        <v>0</v>
      </c>
      <c r="L417" s="3">
        <v>0</v>
      </c>
      <c r="M417" s="3">
        <v>0</v>
      </c>
      <c r="N417" s="3">
        <v>0</v>
      </c>
      <c r="O417" s="3">
        <v>0</v>
      </c>
      <c r="P417" s="3">
        <v>425460</v>
      </c>
      <c r="Q417" s="3">
        <v>61438</v>
      </c>
      <c r="R417" s="3">
        <v>60966</v>
      </c>
      <c r="S417" s="3">
        <v>12388</v>
      </c>
      <c r="T417" s="3">
        <v>5169</v>
      </c>
      <c r="U417" s="3">
        <v>47066</v>
      </c>
      <c r="V417" s="3">
        <v>5924</v>
      </c>
      <c r="W417" s="3">
        <v>0</v>
      </c>
      <c r="X417" s="3">
        <v>0</v>
      </c>
      <c r="Y417" s="3">
        <v>7620</v>
      </c>
      <c r="Z417" s="3">
        <v>0</v>
      </c>
      <c r="AA417" s="3">
        <v>-198908</v>
      </c>
      <c r="AB417" s="3">
        <v>198908</v>
      </c>
      <c r="AC417" s="3">
        <v>6361569</v>
      </c>
      <c r="AD417" s="3">
        <v>0</v>
      </c>
      <c r="AE417" s="3">
        <f t="shared" si="7"/>
        <v>5362108</v>
      </c>
    </row>
    <row r="418" spans="1:31" x14ac:dyDescent="0.3">
      <c r="A418" s="2" t="s">
        <v>829</v>
      </c>
      <c r="B418" t="s">
        <v>830</v>
      </c>
      <c r="C418">
        <v>1</v>
      </c>
      <c r="D418">
        <v>0</v>
      </c>
      <c r="E418" s="3">
        <v>5167243</v>
      </c>
      <c r="F418" s="3">
        <v>0</v>
      </c>
      <c r="G418" s="3">
        <v>0</v>
      </c>
      <c r="H418" s="3">
        <v>0</v>
      </c>
      <c r="I418" s="3">
        <v>568535</v>
      </c>
      <c r="J418" s="3">
        <v>593757</v>
      </c>
      <c r="K418" s="3">
        <v>0</v>
      </c>
      <c r="L418" s="3">
        <v>0</v>
      </c>
      <c r="M418" s="3">
        <v>0</v>
      </c>
      <c r="N418" s="3">
        <v>0</v>
      </c>
      <c r="O418" s="3">
        <v>0</v>
      </c>
      <c r="P418" s="3">
        <v>823555</v>
      </c>
      <c r="Q418" s="3">
        <v>38914</v>
      </c>
      <c r="R418" s="3">
        <v>31329</v>
      </c>
      <c r="S418" s="3">
        <v>6202</v>
      </c>
      <c r="T418" s="3">
        <v>2588</v>
      </c>
      <c r="U418" s="3">
        <v>23766</v>
      </c>
      <c r="V418" s="3">
        <v>5830</v>
      </c>
      <c r="W418" s="3">
        <v>0</v>
      </c>
      <c r="X418" s="3">
        <v>78810</v>
      </c>
      <c r="Y418" s="3">
        <v>0</v>
      </c>
      <c r="Z418" s="3">
        <v>0</v>
      </c>
      <c r="AA418" s="3">
        <v>-143174</v>
      </c>
      <c r="AB418" s="3">
        <v>143174</v>
      </c>
      <c r="AC418" s="3">
        <v>7340529</v>
      </c>
      <c r="AD418" s="3">
        <v>100000</v>
      </c>
      <c r="AE418" s="3">
        <f t="shared" si="7"/>
        <v>6746772</v>
      </c>
    </row>
    <row r="419" spans="1:31" x14ac:dyDescent="0.3">
      <c r="A419" s="2" t="s">
        <v>831</v>
      </c>
      <c r="B419" t="s">
        <v>832</v>
      </c>
      <c r="C419">
        <v>1</v>
      </c>
      <c r="D419">
        <v>0</v>
      </c>
      <c r="E419" s="3">
        <v>5315895</v>
      </c>
      <c r="F419" s="3">
        <v>0</v>
      </c>
      <c r="G419" s="3">
        <v>148902</v>
      </c>
      <c r="H419" s="3">
        <v>0</v>
      </c>
      <c r="I419" s="3">
        <v>592305</v>
      </c>
      <c r="J419" s="3">
        <v>778436</v>
      </c>
      <c r="K419" s="3">
        <v>126503</v>
      </c>
      <c r="L419" s="3">
        <v>0</v>
      </c>
      <c r="M419" s="3">
        <v>0</v>
      </c>
      <c r="N419" s="3">
        <v>0</v>
      </c>
      <c r="O419" s="3">
        <v>0</v>
      </c>
      <c r="P419" s="3">
        <v>357728</v>
      </c>
      <c r="Q419" s="3">
        <v>31233</v>
      </c>
      <c r="R419" s="3">
        <v>60366</v>
      </c>
      <c r="S419" s="3">
        <v>6501</v>
      </c>
      <c r="T419" s="3">
        <v>2713</v>
      </c>
      <c r="U419" s="3">
        <v>25863</v>
      </c>
      <c r="V419" s="3">
        <v>5093</v>
      </c>
      <c r="W419" s="3">
        <v>0</v>
      </c>
      <c r="X419" s="3">
        <v>71973</v>
      </c>
      <c r="Y419" s="3">
        <v>0</v>
      </c>
      <c r="Z419" s="3">
        <v>0</v>
      </c>
      <c r="AA419" s="3">
        <v>-188742</v>
      </c>
      <c r="AB419" s="3">
        <v>188742</v>
      </c>
      <c r="AC419" s="3">
        <v>7523511</v>
      </c>
      <c r="AD419" s="3">
        <v>100000</v>
      </c>
      <c r="AE419" s="3">
        <f t="shared" si="7"/>
        <v>6618572</v>
      </c>
    </row>
    <row r="420" spans="1:31" x14ac:dyDescent="0.3">
      <c r="A420" s="2" t="s">
        <v>833</v>
      </c>
      <c r="B420" t="s">
        <v>834</v>
      </c>
      <c r="C420">
        <v>1</v>
      </c>
      <c r="D420">
        <v>0</v>
      </c>
      <c r="E420" s="3">
        <v>3868533</v>
      </c>
      <c r="F420" s="3">
        <v>0</v>
      </c>
      <c r="G420" s="3">
        <v>0</v>
      </c>
      <c r="H420" s="3">
        <v>0</v>
      </c>
      <c r="I420" s="3">
        <v>613614</v>
      </c>
      <c r="J420" s="3">
        <v>2023358</v>
      </c>
      <c r="K420" s="3">
        <v>0</v>
      </c>
      <c r="L420" s="3">
        <v>0</v>
      </c>
      <c r="M420" s="3">
        <v>0</v>
      </c>
      <c r="N420" s="3">
        <v>0</v>
      </c>
      <c r="O420" s="3">
        <v>0</v>
      </c>
      <c r="P420" s="3">
        <v>573013</v>
      </c>
      <c r="Q420" s="3">
        <v>76356</v>
      </c>
      <c r="R420" s="3">
        <v>34257</v>
      </c>
      <c r="S420" s="3">
        <v>4988</v>
      </c>
      <c r="T420" s="3">
        <v>2081</v>
      </c>
      <c r="U420" s="3">
        <v>20096</v>
      </c>
      <c r="V420" s="3">
        <v>5681</v>
      </c>
      <c r="W420" s="3">
        <v>0</v>
      </c>
      <c r="X420" s="3">
        <v>76781</v>
      </c>
      <c r="Y420" s="3">
        <v>0</v>
      </c>
      <c r="Z420" s="3">
        <v>0</v>
      </c>
      <c r="AA420" s="3">
        <v>-163529</v>
      </c>
      <c r="AB420" s="3">
        <v>163529</v>
      </c>
      <c r="AC420" s="3">
        <v>7298758</v>
      </c>
      <c r="AD420" s="3">
        <v>100000</v>
      </c>
      <c r="AE420" s="3">
        <f t="shared" si="7"/>
        <v>5275400</v>
      </c>
    </row>
    <row r="421" spans="1:31" x14ac:dyDescent="0.3">
      <c r="A421" s="2" t="s">
        <v>835</v>
      </c>
      <c r="B421" t="s">
        <v>836</v>
      </c>
      <c r="C421">
        <v>1</v>
      </c>
      <c r="D421">
        <v>0</v>
      </c>
      <c r="E421" s="3">
        <v>19813401</v>
      </c>
      <c r="F421" s="3">
        <v>0</v>
      </c>
      <c r="G421" s="3">
        <v>1391526</v>
      </c>
      <c r="H421" s="3">
        <v>0</v>
      </c>
      <c r="I421" s="3">
        <v>4750242</v>
      </c>
      <c r="J421" s="3">
        <v>953627</v>
      </c>
      <c r="K421" s="3">
        <v>0</v>
      </c>
      <c r="L421" s="3">
        <v>0</v>
      </c>
      <c r="M421" s="3">
        <v>0</v>
      </c>
      <c r="N421" s="3">
        <v>0</v>
      </c>
      <c r="O421" s="3">
        <v>0</v>
      </c>
      <c r="P421" s="3">
        <v>2688124</v>
      </c>
      <c r="Q421" s="3">
        <v>1285214</v>
      </c>
      <c r="R421" s="3">
        <v>696517</v>
      </c>
      <c r="S421" s="3">
        <v>60624</v>
      </c>
      <c r="T421" s="3">
        <v>25294</v>
      </c>
      <c r="U421" s="3">
        <v>243369</v>
      </c>
      <c r="V421" s="3">
        <v>48283</v>
      </c>
      <c r="W421" s="3">
        <v>0</v>
      </c>
      <c r="X421" s="3">
        <v>0</v>
      </c>
      <c r="Y421" s="3">
        <v>125398</v>
      </c>
      <c r="Z421" s="3">
        <v>0</v>
      </c>
      <c r="AA421" s="3">
        <v>-166441</v>
      </c>
      <c r="AB421" s="3">
        <v>166441</v>
      </c>
      <c r="AC421" s="3">
        <v>32081619</v>
      </c>
      <c r="AD421" s="3">
        <v>0</v>
      </c>
      <c r="AE421" s="3">
        <f t="shared" si="7"/>
        <v>31127992</v>
      </c>
    </row>
    <row r="422" spans="1:31" x14ac:dyDescent="0.3">
      <c r="A422" s="2" t="s">
        <v>837</v>
      </c>
      <c r="B422" t="s">
        <v>838</v>
      </c>
      <c r="C422">
        <v>0</v>
      </c>
      <c r="D422">
        <v>0</v>
      </c>
      <c r="E422" s="3">
        <v>17030403</v>
      </c>
      <c r="F422" s="3">
        <v>0</v>
      </c>
      <c r="G422" s="3">
        <v>1733245</v>
      </c>
      <c r="H422" s="3">
        <v>17168</v>
      </c>
      <c r="I422" s="3">
        <v>4322886</v>
      </c>
      <c r="J422" s="3">
        <v>1805909</v>
      </c>
      <c r="K422" s="3">
        <v>0</v>
      </c>
      <c r="L422" s="3">
        <v>0</v>
      </c>
      <c r="M422" s="3">
        <v>0</v>
      </c>
      <c r="N422" s="3">
        <v>0</v>
      </c>
      <c r="O422" s="3">
        <v>0</v>
      </c>
      <c r="P422" s="3">
        <v>1880021</v>
      </c>
      <c r="Q422" s="3">
        <v>706082</v>
      </c>
      <c r="R422" s="3">
        <v>561156</v>
      </c>
      <c r="S422" s="3">
        <v>61837</v>
      </c>
      <c r="T422" s="3">
        <v>25800</v>
      </c>
      <c r="U422" s="3">
        <v>244825</v>
      </c>
      <c r="V422" s="3">
        <v>53345</v>
      </c>
      <c r="W422" s="3">
        <v>0</v>
      </c>
      <c r="X422" s="3">
        <v>0</v>
      </c>
      <c r="Y422" s="3">
        <v>96582</v>
      </c>
      <c r="Z422" s="3">
        <v>0</v>
      </c>
      <c r="AA422" s="3">
        <v>-339671</v>
      </c>
      <c r="AB422" s="3">
        <v>339671</v>
      </c>
      <c r="AC422" s="3">
        <v>28539259</v>
      </c>
      <c r="AD422" s="3">
        <v>0</v>
      </c>
      <c r="AE422" s="3">
        <f t="shared" si="7"/>
        <v>26733350</v>
      </c>
    </row>
    <row r="423" spans="1:31" x14ac:dyDescent="0.3">
      <c r="A423" s="2" t="s">
        <v>839</v>
      </c>
      <c r="B423" t="s">
        <v>840</v>
      </c>
      <c r="C423">
        <v>1</v>
      </c>
      <c r="D423">
        <v>0</v>
      </c>
      <c r="E423" s="3">
        <v>1667057</v>
      </c>
      <c r="F423" s="3">
        <v>0</v>
      </c>
      <c r="G423" s="3">
        <v>194828</v>
      </c>
      <c r="H423" s="3">
        <v>0</v>
      </c>
      <c r="I423" s="3">
        <v>331835</v>
      </c>
      <c r="J423" s="3">
        <v>346106</v>
      </c>
      <c r="K423" s="3">
        <v>0</v>
      </c>
      <c r="L423" s="3">
        <v>0</v>
      </c>
      <c r="M423" s="3">
        <v>0</v>
      </c>
      <c r="N423" s="3">
        <v>0</v>
      </c>
      <c r="O423" s="3">
        <v>0</v>
      </c>
      <c r="P423" s="3">
        <v>268121</v>
      </c>
      <c r="Q423" s="3">
        <v>28755</v>
      </c>
      <c r="R423" s="3">
        <v>44230</v>
      </c>
      <c r="S423" s="3">
        <v>13527</v>
      </c>
      <c r="T423" s="3">
        <v>5644</v>
      </c>
      <c r="U423" s="3">
        <v>46717</v>
      </c>
      <c r="V423" s="3">
        <v>3824</v>
      </c>
      <c r="W423" s="3">
        <v>0</v>
      </c>
      <c r="X423" s="3">
        <v>0</v>
      </c>
      <c r="Y423" s="3">
        <v>0</v>
      </c>
      <c r="Z423" s="3">
        <v>0</v>
      </c>
      <c r="AA423" s="3">
        <v>-33345</v>
      </c>
      <c r="AB423" s="3">
        <v>33345</v>
      </c>
      <c r="AC423" s="3">
        <v>2950644</v>
      </c>
      <c r="AD423" s="3">
        <v>0</v>
      </c>
      <c r="AE423" s="3">
        <f t="shared" si="7"/>
        <v>2604538</v>
      </c>
    </row>
    <row r="424" spans="1:31" x14ac:dyDescent="0.3">
      <c r="A424" s="2" t="s">
        <v>841</v>
      </c>
      <c r="B424" t="s">
        <v>842</v>
      </c>
      <c r="C424">
        <v>1</v>
      </c>
      <c r="D424">
        <v>0</v>
      </c>
      <c r="E424" s="3">
        <v>541832</v>
      </c>
      <c r="F424" s="3">
        <v>0</v>
      </c>
      <c r="G424" s="3">
        <v>120225</v>
      </c>
      <c r="H424" s="3">
        <v>0</v>
      </c>
      <c r="I424" s="3">
        <v>43500</v>
      </c>
      <c r="J424" s="3">
        <v>68582</v>
      </c>
      <c r="K424" s="3">
        <v>0</v>
      </c>
      <c r="L424" s="3">
        <v>0</v>
      </c>
      <c r="M424" s="3">
        <v>0</v>
      </c>
      <c r="N424" s="3">
        <v>0</v>
      </c>
      <c r="O424" s="3">
        <v>0</v>
      </c>
      <c r="P424" s="3">
        <v>71148</v>
      </c>
      <c r="Q424" s="3">
        <v>25079</v>
      </c>
      <c r="R424" s="3">
        <v>0</v>
      </c>
      <c r="S424" s="3">
        <v>3161</v>
      </c>
      <c r="T424" s="3">
        <v>1319</v>
      </c>
      <c r="U424" s="3">
        <v>21611</v>
      </c>
      <c r="V424" s="3">
        <v>0</v>
      </c>
      <c r="W424" s="3">
        <v>0</v>
      </c>
      <c r="X424" s="3">
        <v>0</v>
      </c>
      <c r="Y424" s="3">
        <v>0</v>
      </c>
      <c r="Z424" s="3">
        <v>0</v>
      </c>
      <c r="AA424" s="3">
        <v>-34596</v>
      </c>
      <c r="AB424" s="3">
        <v>34596</v>
      </c>
      <c r="AC424" s="3">
        <v>896457</v>
      </c>
      <c r="AD424" s="3">
        <v>0</v>
      </c>
      <c r="AE424" s="3">
        <f t="shared" si="7"/>
        <v>827875</v>
      </c>
    </row>
    <row r="425" spans="1:31" x14ac:dyDescent="0.3">
      <c r="A425" s="2" t="s">
        <v>843</v>
      </c>
      <c r="B425" t="s">
        <v>844</v>
      </c>
      <c r="C425">
        <v>1</v>
      </c>
      <c r="D425">
        <v>0</v>
      </c>
      <c r="E425" s="3">
        <v>5119710</v>
      </c>
      <c r="F425" s="3">
        <v>0</v>
      </c>
      <c r="G425" s="3">
        <v>925561</v>
      </c>
      <c r="H425" s="3">
        <v>581</v>
      </c>
      <c r="I425" s="3">
        <v>1969746</v>
      </c>
      <c r="J425" s="3">
        <v>1939775</v>
      </c>
      <c r="K425" s="3">
        <v>0</v>
      </c>
      <c r="L425" s="3">
        <v>0</v>
      </c>
      <c r="M425" s="3">
        <v>0</v>
      </c>
      <c r="N425" s="3">
        <v>0</v>
      </c>
      <c r="O425" s="3">
        <v>0</v>
      </c>
      <c r="P425" s="3">
        <v>1169152</v>
      </c>
      <c r="Q425" s="3">
        <v>360726</v>
      </c>
      <c r="R425" s="3">
        <v>164840</v>
      </c>
      <c r="S425" s="3">
        <v>24073</v>
      </c>
      <c r="T425" s="3">
        <v>10044</v>
      </c>
      <c r="U425" s="3">
        <v>97394</v>
      </c>
      <c r="V425" s="3">
        <v>20806</v>
      </c>
      <c r="W425" s="3">
        <v>0</v>
      </c>
      <c r="X425" s="3">
        <v>0</v>
      </c>
      <c r="Y425" s="3">
        <v>0</v>
      </c>
      <c r="Z425" s="3">
        <v>0</v>
      </c>
      <c r="AA425" s="3">
        <v>-150443</v>
      </c>
      <c r="AB425" s="3">
        <v>150443</v>
      </c>
      <c r="AC425" s="3">
        <v>11802408</v>
      </c>
      <c r="AD425" s="3">
        <v>0</v>
      </c>
      <c r="AE425" s="3">
        <f t="shared" si="7"/>
        <v>9862633</v>
      </c>
    </row>
    <row r="426" spans="1:31" x14ac:dyDescent="0.3">
      <c r="A426" s="2" t="s">
        <v>845</v>
      </c>
      <c r="B426" t="s">
        <v>846</v>
      </c>
      <c r="C426">
        <v>1</v>
      </c>
      <c r="D426">
        <v>0</v>
      </c>
      <c r="E426" s="3">
        <v>9846587</v>
      </c>
      <c r="F426" s="3">
        <v>0</v>
      </c>
      <c r="G426" s="3">
        <v>1305680</v>
      </c>
      <c r="H426" s="3">
        <v>0</v>
      </c>
      <c r="I426" s="3">
        <v>4044004</v>
      </c>
      <c r="J426" s="3">
        <v>2055967</v>
      </c>
      <c r="K426" s="3">
        <v>0</v>
      </c>
      <c r="L426" s="3">
        <v>0</v>
      </c>
      <c r="M426" s="3">
        <v>0</v>
      </c>
      <c r="N426" s="3">
        <v>0</v>
      </c>
      <c r="O426" s="3">
        <v>0</v>
      </c>
      <c r="P426" s="3">
        <v>1221837</v>
      </c>
      <c r="Q426" s="3">
        <v>445514</v>
      </c>
      <c r="R426" s="3">
        <v>336228</v>
      </c>
      <c r="S426" s="3">
        <v>46962</v>
      </c>
      <c r="T426" s="3">
        <v>19594</v>
      </c>
      <c r="U426" s="3">
        <v>186750</v>
      </c>
      <c r="V426" s="3">
        <v>31940</v>
      </c>
      <c r="W426" s="3">
        <v>0</v>
      </c>
      <c r="X426" s="3">
        <v>0</v>
      </c>
      <c r="Y426" s="3">
        <v>0</v>
      </c>
      <c r="Z426" s="3">
        <v>0</v>
      </c>
      <c r="AA426" s="3">
        <v>-404937</v>
      </c>
      <c r="AB426" s="3">
        <v>404937</v>
      </c>
      <c r="AC426" s="3">
        <v>19541063</v>
      </c>
      <c r="AD426" s="3">
        <v>150000</v>
      </c>
      <c r="AE426" s="3">
        <f t="shared" si="7"/>
        <v>17485096</v>
      </c>
    </row>
    <row r="427" spans="1:31" x14ac:dyDescent="0.3">
      <c r="A427" s="2" t="s">
        <v>847</v>
      </c>
      <c r="B427" t="s">
        <v>848</v>
      </c>
      <c r="C427">
        <v>1</v>
      </c>
      <c r="D427">
        <v>0</v>
      </c>
      <c r="E427" s="3">
        <v>7934813</v>
      </c>
      <c r="F427" s="3">
        <v>0</v>
      </c>
      <c r="G427" s="3">
        <v>168884</v>
      </c>
      <c r="H427" s="3">
        <v>0</v>
      </c>
      <c r="I427" s="3">
        <v>1381140</v>
      </c>
      <c r="J427" s="3">
        <v>458290</v>
      </c>
      <c r="K427" s="3">
        <v>0</v>
      </c>
      <c r="L427" s="3">
        <v>0</v>
      </c>
      <c r="M427" s="3">
        <v>0</v>
      </c>
      <c r="N427" s="3">
        <v>0</v>
      </c>
      <c r="O427" s="3">
        <v>0</v>
      </c>
      <c r="P427" s="3">
        <v>664229</v>
      </c>
      <c r="Q427" s="3">
        <v>53922</v>
      </c>
      <c r="R427" s="3">
        <v>87249</v>
      </c>
      <c r="S427" s="3">
        <v>10171</v>
      </c>
      <c r="T427" s="3">
        <v>4244</v>
      </c>
      <c r="U427" s="3">
        <v>41824</v>
      </c>
      <c r="V427" s="3">
        <v>8643</v>
      </c>
      <c r="W427" s="3">
        <v>0</v>
      </c>
      <c r="X427" s="3">
        <v>75243</v>
      </c>
      <c r="Y427" s="3">
        <v>0</v>
      </c>
      <c r="Z427" s="3">
        <v>0</v>
      </c>
      <c r="AA427" s="3">
        <v>-143491</v>
      </c>
      <c r="AB427" s="3">
        <v>143491</v>
      </c>
      <c r="AC427" s="3">
        <v>10888652</v>
      </c>
      <c r="AD427" s="3">
        <v>0</v>
      </c>
      <c r="AE427" s="3">
        <f t="shared" si="7"/>
        <v>10430362</v>
      </c>
    </row>
    <row r="428" spans="1:31" x14ac:dyDescent="0.3">
      <c r="A428" s="2" t="s">
        <v>849</v>
      </c>
      <c r="B428" t="s">
        <v>850</v>
      </c>
      <c r="C428">
        <v>1</v>
      </c>
      <c r="D428">
        <v>0</v>
      </c>
      <c r="E428" s="3">
        <v>6565807</v>
      </c>
      <c r="F428" s="3">
        <v>0</v>
      </c>
      <c r="G428" s="3">
        <v>0</v>
      </c>
      <c r="H428" s="3">
        <v>0</v>
      </c>
      <c r="I428" s="3">
        <v>1289278</v>
      </c>
      <c r="J428" s="3">
        <v>2248507</v>
      </c>
      <c r="K428" s="3">
        <v>0</v>
      </c>
      <c r="L428" s="3">
        <v>0</v>
      </c>
      <c r="M428" s="3">
        <v>0</v>
      </c>
      <c r="N428" s="3">
        <v>0</v>
      </c>
      <c r="O428" s="3">
        <v>0</v>
      </c>
      <c r="P428" s="3">
        <v>834219</v>
      </c>
      <c r="Q428" s="3">
        <v>109155</v>
      </c>
      <c r="R428" s="3">
        <v>124119</v>
      </c>
      <c r="S428" s="3">
        <v>17467</v>
      </c>
      <c r="T428" s="3">
        <v>7288</v>
      </c>
      <c r="U428" s="3">
        <v>68735</v>
      </c>
      <c r="V428" s="3">
        <v>18369</v>
      </c>
      <c r="W428" s="3">
        <v>0</v>
      </c>
      <c r="X428" s="3">
        <v>0</v>
      </c>
      <c r="Y428" s="3">
        <v>0</v>
      </c>
      <c r="Z428" s="3">
        <v>0</v>
      </c>
      <c r="AA428" s="3">
        <v>-156730</v>
      </c>
      <c r="AB428" s="3">
        <v>156730</v>
      </c>
      <c r="AC428" s="3">
        <v>11282944</v>
      </c>
      <c r="AD428" s="3">
        <v>0</v>
      </c>
      <c r="AE428" s="3">
        <f t="shared" si="7"/>
        <v>9034437</v>
      </c>
    </row>
    <row r="429" spans="1:31" x14ac:dyDescent="0.3">
      <c r="A429" s="2" t="s">
        <v>851</v>
      </c>
      <c r="B429" t="s">
        <v>852</v>
      </c>
      <c r="C429">
        <v>1</v>
      </c>
      <c r="D429">
        <v>0</v>
      </c>
      <c r="E429" s="3">
        <v>17133838</v>
      </c>
      <c r="F429" s="3">
        <v>0</v>
      </c>
      <c r="G429" s="3">
        <v>0</v>
      </c>
      <c r="H429" s="3">
        <v>0</v>
      </c>
      <c r="I429" s="3">
        <v>4583579</v>
      </c>
      <c r="J429" s="3">
        <v>2384045</v>
      </c>
      <c r="K429" s="3">
        <v>0</v>
      </c>
      <c r="L429" s="3">
        <v>0</v>
      </c>
      <c r="M429" s="3">
        <v>0</v>
      </c>
      <c r="N429" s="3">
        <v>0</v>
      </c>
      <c r="O429" s="3">
        <v>0</v>
      </c>
      <c r="P429" s="3">
        <v>1728507</v>
      </c>
      <c r="Q429" s="3">
        <v>698523</v>
      </c>
      <c r="R429" s="3">
        <v>723516</v>
      </c>
      <c r="S429" s="3">
        <v>66721</v>
      </c>
      <c r="T429" s="3">
        <v>27838</v>
      </c>
      <c r="U429" s="3">
        <v>256417</v>
      </c>
      <c r="V429" s="3">
        <v>64995</v>
      </c>
      <c r="W429" s="3">
        <v>0</v>
      </c>
      <c r="X429" s="3">
        <v>0</v>
      </c>
      <c r="Y429" s="3">
        <v>0</v>
      </c>
      <c r="Z429" s="3">
        <v>0</v>
      </c>
      <c r="AA429" s="3">
        <v>-348818</v>
      </c>
      <c r="AB429" s="3">
        <v>348818</v>
      </c>
      <c r="AC429" s="3">
        <v>27667979</v>
      </c>
      <c r="AD429" s="3">
        <v>0</v>
      </c>
      <c r="AE429" s="3">
        <f t="shared" si="7"/>
        <v>25283934</v>
      </c>
    </row>
    <row r="430" spans="1:31" x14ac:dyDescent="0.3">
      <c r="A430" s="2" t="s">
        <v>853</v>
      </c>
      <c r="B430" t="s">
        <v>854</v>
      </c>
      <c r="C430">
        <v>1</v>
      </c>
      <c r="D430">
        <v>0</v>
      </c>
      <c r="E430" s="3">
        <v>9462848</v>
      </c>
      <c r="F430" s="3">
        <v>0</v>
      </c>
      <c r="G430" s="3">
        <v>0</v>
      </c>
      <c r="H430" s="3">
        <v>0</v>
      </c>
      <c r="I430" s="3">
        <v>1433923</v>
      </c>
      <c r="J430" s="3">
        <v>659954</v>
      </c>
      <c r="K430" s="3">
        <v>0</v>
      </c>
      <c r="L430" s="3">
        <v>0</v>
      </c>
      <c r="M430" s="3">
        <v>47463</v>
      </c>
      <c r="N430" s="3">
        <v>85843</v>
      </c>
      <c r="O430" s="3">
        <v>41158</v>
      </c>
      <c r="P430" s="3">
        <v>0</v>
      </c>
      <c r="Q430" s="3">
        <v>62582</v>
      </c>
      <c r="R430" s="3">
        <v>214148</v>
      </c>
      <c r="S430" s="3">
        <v>18920</v>
      </c>
      <c r="T430" s="3">
        <v>7894</v>
      </c>
      <c r="U430" s="3">
        <v>63260</v>
      </c>
      <c r="V430" s="3">
        <v>22556</v>
      </c>
      <c r="W430" s="3">
        <v>0</v>
      </c>
      <c r="X430" s="3">
        <v>136165</v>
      </c>
      <c r="Y430" s="3">
        <v>0</v>
      </c>
      <c r="Z430" s="3">
        <v>0</v>
      </c>
      <c r="AA430" s="3">
        <v>-335110</v>
      </c>
      <c r="AB430" s="3">
        <v>335110</v>
      </c>
      <c r="AC430" s="3">
        <v>12256714</v>
      </c>
      <c r="AD430" s="3">
        <v>0</v>
      </c>
      <c r="AE430" s="3">
        <f t="shared" si="7"/>
        <v>11596760</v>
      </c>
    </row>
    <row r="431" spans="1:31" x14ac:dyDescent="0.3">
      <c r="A431" s="2" t="s">
        <v>855</v>
      </c>
      <c r="B431" t="s">
        <v>856</v>
      </c>
      <c r="C431">
        <v>1</v>
      </c>
      <c r="D431">
        <v>0</v>
      </c>
      <c r="E431" s="3">
        <v>21946814</v>
      </c>
      <c r="F431" s="3">
        <v>332878</v>
      </c>
      <c r="G431" s="3">
        <v>0</v>
      </c>
      <c r="H431" s="3">
        <v>0</v>
      </c>
      <c r="I431" s="3">
        <v>3367760</v>
      </c>
      <c r="J431" s="3">
        <v>3240478</v>
      </c>
      <c r="K431" s="3">
        <v>0</v>
      </c>
      <c r="L431" s="3">
        <v>0</v>
      </c>
      <c r="M431" s="3">
        <v>0</v>
      </c>
      <c r="N431" s="3">
        <v>0</v>
      </c>
      <c r="O431" s="3">
        <v>0</v>
      </c>
      <c r="P431" s="3">
        <v>1538506</v>
      </c>
      <c r="Q431" s="3">
        <v>784571</v>
      </c>
      <c r="R431" s="3">
        <v>877900</v>
      </c>
      <c r="S431" s="3">
        <v>36132</v>
      </c>
      <c r="T431" s="3">
        <v>15075</v>
      </c>
      <c r="U431" s="3">
        <v>142829</v>
      </c>
      <c r="V431" s="3">
        <v>46813</v>
      </c>
      <c r="W431" s="3">
        <v>0</v>
      </c>
      <c r="X431" s="3">
        <v>848851</v>
      </c>
      <c r="Y431" s="3">
        <v>0</v>
      </c>
      <c r="Z431" s="3">
        <v>0</v>
      </c>
      <c r="AA431" s="3">
        <v>-877106</v>
      </c>
      <c r="AB431" s="3">
        <v>877106</v>
      </c>
      <c r="AC431" s="3">
        <v>33178607</v>
      </c>
      <c r="AD431" s="3">
        <v>312788</v>
      </c>
      <c r="AE431" s="3">
        <f t="shared" si="7"/>
        <v>29938129</v>
      </c>
    </row>
    <row r="432" spans="1:31" x14ac:dyDescent="0.3">
      <c r="A432" s="2" t="s">
        <v>857</v>
      </c>
      <c r="B432" t="s">
        <v>858</v>
      </c>
      <c r="C432">
        <v>1</v>
      </c>
      <c r="D432">
        <v>0</v>
      </c>
      <c r="E432" s="3">
        <v>1773090</v>
      </c>
      <c r="F432" s="3">
        <v>0</v>
      </c>
      <c r="G432" s="3">
        <v>0</v>
      </c>
      <c r="H432" s="3">
        <v>0</v>
      </c>
      <c r="I432" s="3">
        <v>423781</v>
      </c>
      <c r="J432" s="3">
        <v>717250</v>
      </c>
      <c r="K432" s="3">
        <v>0</v>
      </c>
      <c r="L432" s="3">
        <v>0</v>
      </c>
      <c r="M432" s="3">
        <v>0</v>
      </c>
      <c r="N432" s="3">
        <v>0</v>
      </c>
      <c r="O432" s="3">
        <v>0</v>
      </c>
      <c r="P432" s="3">
        <v>313092</v>
      </c>
      <c r="Q432" s="3">
        <v>35353</v>
      </c>
      <c r="R432" s="3">
        <v>37182</v>
      </c>
      <c r="S432" s="3">
        <v>6906</v>
      </c>
      <c r="T432" s="3">
        <v>2881</v>
      </c>
      <c r="U432" s="3">
        <v>28426</v>
      </c>
      <c r="V432" s="3">
        <v>7631</v>
      </c>
      <c r="W432" s="3">
        <v>0</v>
      </c>
      <c r="X432" s="3">
        <v>0</v>
      </c>
      <c r="Y432" s="3">
        <v>0</v>
      </c>
      <c r="Z432" s="3">
        <v>0</v>
      </c>
      <c r="AA432" s="3">
        <v>-38749</v>
      </c>
      <c r="AB432" s="3">
        <v>38749</v>
      </c>
      <c r="AC432" s="3">
        <v>3345592</v>
      </c>
      <c r="AD432" s="3">
        <v>0</v>
      </c>
      <c r="AE432" s="3">
        <f t="shared" si="7"/>
        <v>2628342</v>
      </c>
    </row>
    <row r="433" spans="1:31" x14ac:dyDescent="0.3">
      <c r="A433" s="2" t="s">
        <v>859</v>
      </c>
      <c r="B433" t="s">
        <v>860</v>
      </c>
      <c r="C433">
        <v>1</v>
      </c>
      <c r="D433">
        <v>0</v>
      </c>
      <c r="E433" s="3">
        <v>9627231</v>
      </c>
      <c r="F433" s="3">
        <v>132045</v>
      </c>
      <c r="G433" s="3">
        <v>0</v>
      </c>
      <c r="H433" s="3">
        <v>0</v>
      </c>
      <c r="I433" s="3">
        <v>1005469</v>
      </c>
      <c r="J433" s="3">
        <v>2264460</v>
      </c>
      <c r="K433" s="3">
        <v>0</v>
      </c>
      <c r="L433" s="3">
        <v>0</v>
      </c>
      <c r="M433" s="3">
        <v>0</v>
      </c>
      <c r="N433" s="3">
        <v>0</v>
      </c>
      <c r="O433" s="3">
        <v>0</v>
      </c>
      <c r="P433" s="3">
        <v>623348</v>
      </c>
      <c r="Q433" s="3">
        <v>538229</v>
      </c>
      <c r="R433" s="3">
        <v>505397</v>
      </c>
      <c r="S433" s="3">
        <v>17991</v>
      </c>
      <c r="T433" s="3">
        <v>7506</v>
      </c>
      <c r="U433" s="3">
        <v>69201</v>
      </c>
      <c r="V433" s="3">
        <v>22234</v>
      </c>
      <c r="W433" s="3">
        <v>0</v>
      </c>
      <c r="X433" s="3">
        <v>536745</v>
      </c>
      <c r="Y433" s="3">
        <v>0</v>
      </c>
      <c r="Z433" s="3">
        <v>0</v>
      </c>
      <c r="AA433" s="3">
        <v>-412611</v>
      </c>
      <c r="AB433" s="3">
        <v>412611</v>
      </c>
      <c r="AC433" s="3">
        <v>15349856</v>
      </c>
      <c r="AD433" s="3">
        <v>100000</v>
      </c>
      <c r="AE433" s="3">
        <f t="shared" si="7"/>
        <v>13085396</v>
      </c>
    </row>
    <row r="434" spans="1:31" x14ac:dyDescent="0.3">
      <c r="A434" s="2" t="s">
        <v>861</v>
      </c>
      <c r="B434" t="s">
        <v>862</v>
      </c>
      <c r="C434">
        <v>1</v>
      </c>
      <c r="D434">
        <v>0</v>
      </c>
      <c r="E434" s="3">
        <v>16526241</v>
      </c>
      <c r="F434" s="3">
        <v>0</v>
      </c>
      <c r="G434" s="3">
        <v>0</v>
      </c>
      <c r="H434" s="3">
        <v>0</v>
      </c>
      <c r="I434" s="3">
        <v>3326566</v>
      </c>
      <c r="J434" s="3">
        <v>2552396</v>
      </c>
      <c r="K434" s="3">
        <v>364700</v>
      </c>
      <c r="L434" s="3">
        <v>0</v>
      </c>
      <c r="M434" s="3">
        <v>0</v>
      </c>
      <c r="N434" s="3">
        <v>0</v>
      </c>
      <c r="O434" s="3">
        <v>0</v>
      </c>
      <c r="P434" s="3">
        <v>1633636</v>
      </c>
      <c r="Q434" s="3">
        <v>598574</v>
      </c>
      <c r="R434" s="3">
        <v>127743</v>
      </c>
      <c r="S434" s="3">
        <v>41525</v>
      </c>
      <c r="T434" s="3">
        <v>17325</v>
      </c>
      <c r="U434" s="3">
        <v>162809</v>
      </c>
      <c r="V434" s="3">
        <v>45415</v>
      </c>
      <c r="W434" s="3">
        <v>0</v>
      </c>
      <c r="X434" s="3">
        <v>0</v>
      </c>
      <c r="Y434" s="3">
        <v>0</v>
      </c>
      <c r="Z434" s="3">
        <v>0</v>
      </c>
      <c r="AA434" s="3">
        <v>-163772</v>
      </c>
      <c r="AB434" s="3">
        <v>163772</v>
      </c>
      <c r="AC434" s="3">
        <v>25396930</v>
      </c>
      <c r="AD434" s="3">
        <v>0</v>
      </c>
      <c r="AE434" s="3">
        <f t="shared" si="7"/>
        <v>22479834</v>
      </c>
    </row>
    <row r="435" spans="1:31" x14ac:dyDescent="0.3">
      <c r="A435" s="2" t="s">
        <v>863</v>
      </c>
      <c r="B435" t="s">
        <v>864</v>
      </c>
      <c r="C435">
        <v>1</v>
      </c>
      <c r="D435">
        <v>0</v>
      </c>
      <c r="E435" s="3">
        <v>7796461</v>
      </c>
      <c r="F435" s="3">
        <v>0</v>
      </c>
      <c r="G435" s="3">
        <v>0</v>
      </c>
      <c r="H435" s="3">
        <v>5807</v>
      </c>
      <c r="I435" s="3">
        <v>1322142</v>
      </c>
      <c r="J435" s="3">
        <v>1574678</v>
      </c>
      <c r="K435" s="3">
        <v>0</v>
      </c>
      <c r="L435" s="3">
        <v>0</v>
      </c>
      <c r="M435" s="3">
        <v>0</v>
      </c>
      <c r="N435" s="3">
        <v>0</v>
      </c>
      <c r="O435" s="3">
        <v>0</v>
      </c>
      <c r="P435" s="3">
        <v>729473</v>
      </c>
      <c r="Q435" s="3">
        <v>124207</v>
      </c>
      <c r="R435" s="3">
        <v>93889</v>
      </c>
      <c r="S435" s="3">
        <v>14066</v>
      </c>
      <c r="T435" s="3">
        <v>5869</v>
      </c>
      <c r="U435" s="3">
        <v>55745</v>
      </c>
      <c r="V435" s="3">
        <v>15020</v>
      </c>
      <c r="W435" s="3">
        <v>0</v>
      </c>
      <c r="X435" s="3">
        <v>87360</v>
      </c>
      <c r="Y435" s="3">
        <v>0</v>
      </c>
      <c r="Z435" s="3">
        <v>0</v>
      </c>
      <c r="AA435" s="3">
        <v>-181841</v>
      </c>
      <c r="AB435" s="3">
        <v>181841</v>
      </c>
      <c r="AC435" s="3">
        <v>11824717</v>
      </c>
      <c r="AD435" s="3">
        <v>0</v>
      </c>
      <c r="AE435" s="3">
        <f t="shared" si="7"/>
        <v>10250039</v>
      </c>
    </row>
    <row r="436" spans="1:31" x14ac:dyDescent="0.3">
      <c r="A436" s="2" t="s">
        <v>865</v>
      </c>
      <c r="B436" t="s">
        <v>866</v>
      </c>
      <c r="C436">
        <v>1</v>
      </c>
      <c r="D436">
        <v>0</v>
      </c>
      <c r="E436" s="3">
        <v>5205108</v>
      </c>
      <c r="F436" s="3">
        <v>0</v>
      </c>
      <c r="G436" s="3">
        <v>0</v>
      </c>
      <c r="H436" s="3">
        <v>0</v>
      </c>
      <c r="I436" s="3">
        <v>1030268</v>
      </c>
      <c r="J436" s="3">
        <v>2307586</v>
      </c>
      <c r="K436" s="3">
        <v>0</v>
      </c>
      <c r="L436" s="3">
        <v>0</v>
      </c>
      <c r="M436" s="3">
        <v>0</v>
      </c>
      <c r="N436" s="3">
        <v>0</v>
      </c>
      <c r="O436" s="3">
        <v>0</v>
      </c>
      <c r="P436" s="3">
        <v>663567</v>
      </c>
      <c r="Q436" s="3">
        <v>314101</v>
      </c>
      <c r="R436" s="3">
        <v>170199</v>
      </c>
      <c r="S436" s="3">
        <v>13767</v>
      </c>
      <c r="T436" s="3">
        <v>5744</v>
      </c>
      <c r="U436" s="3">
        <v>56444</v>
      </c>
      <c r="V436" s="3">
        <v>14522</v>
      </c>
      <c r="W436" s="3">
        <v>0</v>
      </c>
      <c r="X436" s="3">
        <v>0</v>
      </c>
      <c r="Y436" s="3">
        <v>0</v>
      </c>
      <c r="Z436" s="3">
        <v>0</v>
      </c>
      <c r="AA436" s="3">
        <v>-43321</v>
      </c>
      <c r="AB436" s="3">
        <v>43321</v>
      </c>
      <c r="AC436" s="3">
        <v>9781306</v>
      </c>
      <c r="AD436" s="3">
        <v>0</v>
      </c>
      <c r="AE436" s="3">
        <f t="shared" si="7"/>
        <v>7473720</v>
      </c>
    </row>
    <row r="437" spans="1:31" x14ac:dyDescent="0.3">
      <c r="A437" s="2" t="s">
        <v>867</v>
      </c>
      <c r="B437" t="s">
        <v>868</v>
      </c>
      <c r="C437">
        <v>1</v>
      </c>
      <c r="D437">
        <v>0</v>
      </c>
      <c r="E437" s="3">
        <v>45092841</v>
      </c>
      <c r="F437" s="3">
        <v>1026486</v>
      </c>
      <c r="G437" s="3">
        <v>0</v>
      </c>
      <c r="H437" s="3">
        <v>13093</v>
      </c>
      <c r="I437" s="3">
        <v>4703692</v>
      </c>
      <c r="J437" s="3">
        <v>7581395</v>
      </c>
      <c r="K437" s="3">
        <v>0</v>
      </c>
      <c r="L437" s="3">
        <v>0</v>
      </c>
      <c r="M437" s="3">
        <v>0</v>
      </c>
      <c r="N437" s="3">
        <v>0</v>
      </c>
      <c r="O437" s="3">
        <v>0</v>
      </c>
      <c r="P437" s="3">
        <v>3079382</v>
      </c>
      <c r="Q437" s="3">
        <v>1469755</v>
      </c>
      <c r="R437" s="3">
        <v>1912719</v>
      </c>
      <c r="S437" s="3">
        <v>77372</v>
      </c>
      <c r="T437" s="3">
        <v>32281</v>
      </c>
      <c r="U437" s="3">
        <v>285542</v>
      </c>
      <c r="V437" s="3">
        <v>97495</v>
      </c>
      <c r="W437" s="3">
        <v>0</v>
      </c>
      <c r="X437" s="3">
        <v>1814424</v>
      </c>
      <c r="Y437" s="3">
        <v>0</v>
      </c>
      <c r="Z437" s="3">
        <v>0</v>
      </c>
      <c r="AA437" s="3">
        <v>-2281166</v>
      </c>
      <c r="AB437" s="3">
        <v>2281166</v>
      </c>
      <c r="AC437" s="3">
        <v>67186477</v>
      </c>
      <c r="AD437" s="3">
        <v>1071951</v>
      </c>
      <c r="AE437" s="3">
        <f t="shared" si="7"/>
        <v>59605082</v>
      </c>
    </row>
    <row r="438" spans="1:31" x14ac:dyDescent="0.3">
      <c r="A438" s="2" t="s">
        <v>869</v>
      </c>
      <c r="B438" t="s">
        <v>870</v>
      </c>
      <c r="C438">
        <v>1</v>
      </c>
      <c r="D438">
        <v>0</v>
      </c>
      <c r="E438" s="3">
        <v>21503551</v>
      </c>
      <c r="F438" s="3">
        <v>0</v>
      </c>
      <c r="G438" s="3">
        <v>1129414</v>
      </c>
      <c r="H438" s="3">
        <v>0</v>
      </c>
      <c r="I438" s="3">
        <v>4777706</v>
      </c>
      <c r="J438" s="3">
        <v>3958988</v>
      </c>
      <c r="K438" s="3">
        <v>0</v>
      </c>
      <c r="L438" s="3">
        <v>0</v>
      </c>
      <c r="M438" s="3">
        <v>0</v>
      </c>
      <c r="N438" s="3">
        <v>0</v>
      </c>
      <c r="O438" s="3">
        <v>0</v>
      </c>
      <c r="P438" s="3">
        <v>2397038</v>
      </c>
      <c r="Q438" s="3">
        <v>1231675</v>
      </c>
      <c r="R438" s="3">
        <v>678238</v>
      </c>
      <c r="S438" s="3">
        <v>128888</v>
      </c>
      <c r="T438" s="3">
        <v>53775</v>
      </c>
      <c r="U438" s="3">
        <v>476427</v>
      </c>
      <c r="V438" s="3">
        <v>85577</v>
      </c>
      <c r="W438" s="3">
        <v>0</v>
      </c>
      <c r="X438" s="3">
        <v>500070</v>
      </c>
      <c r="Y438" s="3">
        <v>0</v>
      </c>
      <c r="Z438" s="3">
        <v>0</v>
      </c>
      <c r="AA438" s="3">
        <v>-717457</v>
      </c>
      <c r="AB438" s="3">
        <v>717457</v>
      </c>
      <c r="AC438" s="3">
        <v>36921347</v>
      </c>
      <c r="AD438" s="3">
        <v>0</v>
      </c>
      <c r="AE438" s="3">
        <f t="shared" si="7"/>
        <v>32962359</v>
      </c>
    </row>
    <row r="439" spans="1:31" x14ac:dyDescent="0.3">
      <c r="A439" s="2" t="s">
        <v>871</v>
      </c>
      <c r="B439" t="s">
        <v>872</v>
      </c>
      <c r="C439">
        <v>1</v>
      </c>
      <c r="D439">
        <v>0</v>
      </c>
      <c r="E439" s="3">
        <v>5033695</v>
      </c>
      <c r="F439" s="3">
        <v>0</v>
      </c>
      <c r="G439" s="3">
        <v>401645</v>
      </c>
      <c r="H439" s="3">
        <v>1285</v>
      </c>
      <c r="I439" s="3">
        <v>1021243</v>
      </c>
      <c r="J439" s="3">
        <v>812999</v>
      </c>
      <c r="K439" s="3">
        <v>0</v>
      </c>
      <c r="L439" s="3">
        <v>0</v>
      </c>
      <c r="M439" s="3">
        <v>0</v>
      </c>
      <c r="N439" s="3">
        <v>0</v>
      </c>
      <c r="O439" s="3">
        <v>0</v>
      </c>
      <c r="P439" s="3">
        <v>2011898</v>
      </c>
      <c r="Q439" s="3">
        <v>384706</v>
      </c>
      <c r="R439" s="3">
        <v>50211</v>
      </c>
      <c r="S439" s="3">
        <v>36386</v>
      </c>
      <c r="T439" s="3">
        <v>15181</v>
      </c>
      <c r="U439" s="3">
        <v>134441</v>
      </c>
      <c r="V439" s="3">
        <v>27921</v>
      </c>
      <c r="W439" s="3">
        <v>0</v>
      </c>
      <c r="X439" s="3">
        <v>113400</v>
      </c>
      <c r="Y439" s="3">
        <v>0</v>
      </c>
      <c r="Z439" s="3">
        <v>0</v>
      </c>
      <c r="AA439" s="3">
        <v>-212735</v>
      </c>
      <c r="AB439" s="3">
        <v>212735</v>
      </c>
      <c r="AC439" s="3">
        <v>10045011</v>
      </c>
      <c r="AD439" s="3">
        <v>0</v>
      </c>
      <c r="AE439" s="3">
        <f t="shared" si="7"/>
        <v>9232012</v>
      </c>
    </row>
    <row r="440" spans="1:31" x14ac:dyDescent="0.3">
      <c r="A440" s="2" t="s">
        <v>873</v>
      </c>
      <c r="B440" t="s">
        <v>874</v>
      </c>
      <c r="C440">
        <v>1</v>
      </c>
      <c r="D440">
        <v>0</v>
      </c>
      <c r="E440" s="3">
        <v>42361448</v>
      </c>
      <c r="F440" s="3">
        <v>0</v>
      </c>
      <c r="G440" s="3">
        <v>5419391</v>
      </c>
      <c r="H440" s="3">
        <v>101815</v>
      </c>
      <c r="I440" s="3">
        <v>8136776</v>
      </c>
      <c r="J440" s="3">
        <v>2508103</v>
      </c>
      <c r="K440" s="3">
        <v>0</v>
      </c>
      <c r="L440" s="3">
        <v>0</v>
      </c>
      <c r="M440" s="3">
        <v>0</v>
      </c>
      <c r="N440" s="3">
        <v>0</v>
      </c>
      <c r="O440" s="3">
        <v>0</v>
      </c>
      <c r="P440" s="3">
        <v>3019636</v>
      </c>
      <c r="Q440" s="3">
        <v>3170559</v>
      </c>
      <c r="R440" s="3">
        <v>310285</v>
      </c>
      <c r="S440" s="3">
        <v>123300</v>
      </c>
      <c r="T440" s="3">
        <v>51444</v>
      </c>
      <c r="U440" s="3">
        <v>500368</v>
      </c>
      <c r="V440" s="3">
        <v>138238</v>
      </c>
      <c r="W440" s="3">
        <v>1368943</v>
      </c>
      <c r="X440" s="3">
        <v>859969</v>
      </c>
      <c r="Y440" s="3">
        <v>0</v>
      </c>
      <c r="Z440" s="3">
        <v>0</v>
      </c>
      <c r="AA440" s="3">
        <v>-1742790</v>
      </c>
      <c r="AB440" s="3">
        <v>1742790</v>
      </c>
      <c r="AC440" s="3">
        <v>68070275</v>
      </c>
      <c r="AD440" s="3">
        <v>0</v>
      </c>
      <c r="AE440" s="3">
        <f t="shared" si="7"/>
        <v>65562172</v>
      </c>
    </row>
    <row r="441" spans="1:31" x14ac:dyDescent="0.3">
      <c r="A441" s="2" t="s">
        <v>875</v>
      </c>
      <c r="B441" t="s">
        <v>876</v>
      </c>
      <c r="C441">
        <v>1</v>
      </c>
      <c r="D441">
        <v>0</v>
      </c>
      <c r="E441" s="3">
        <v>6983068</v>
      </c>
      <c r="F441" s="3">
        <v>0</v>
      </c>
      <c r="G441" s="3">
        <v>327764</v>
      </c>
      <c r="H441" s="3">
        <v>1752</v>
      </c>
      <c r="I441" s="3">
        <v>1271413</v>
      </c>
      <c r="J441" s="3">
        <v>1540656</v>
      </c>
      <c r="K441" s="3">
        <v>0</v>
      </c>
      <c r="L441" s="3">
        <v>0</v>
      </c>
      <c r="M441" s="3">
        <v>0</v>
      </c>
      <c r="N441" s="3">
        <v>0</v>
      </c>
      <c r="O441" s="3">
        <v>0</v>
      </c>
      <c r="P441" s="3">
        <v>1679984</v>
      </c>
      <c r="Q441" s="3">
        <v>222384</v>
      </c>
      <c r="R441" s="3">
        <v>214650</v>
      </c>
      <c r="S441" s="3">
        <v>44850</v>
      </c>
      <c r="T441" s="3">
        <v>18713</v>
      </c>
      <c r="U441" s="3">
        <v>178070</v>
      </c>
      <c r="V441" s="3">
        <v>19635</v>
      </c>
      <c r="W441" s="3">
        <v>0</v>
      </c>
      <c r="X441" s="3">
        <v>489000</v>
      </c>
      <c r="Y441" s="3">
        <v>0</v>
      </c>
      <c r="Z441" s="3">
        <v>0</v>
      </c>
      <c r="AA441" s="3">
        <v>-298117</v>
      </c>
      <c r="AB441" s="3">
        <v>298117</v>
      </c>
      <c r="AC441" s="3">
        <v>12991939</v>
      </c>
      <c r="AD441" s="3">
        <v>0</v>
      </c>
      <c r="AE441" s="3">
        <f t="shared" si="7"/>
        <v>11451283</v>
      </c>
    </row>
    <row r="442" spans="1:31" x14ac:dyDescent="0.3">
      <c r="A442" s="2" t="s">
        <v>877</v>
      </c>
      <c r="B442" t="s">
        <v>878</v>
      </c>
      <c r="C442">
        <v>1</v>
      </c>
      <c r="D442">
        <v>0</v>
      </c>
      <c r="E442" s="3">
        <v>6981719</v>
      </c>
      <c r="F442" s="3">
        <v>0</v>
      </c>
      <c r="G442" s="3">
        <v>257531</v>
      </c>
      <c r="H442" s="3">
        <v>10987</v>
      </c>
      <c r="I442" s="3">
        <v>1706058</v>
      </c>
      <c r="J442" s="3">
        <v>1065817</v>
      </c>
      <c r="K442" s="3">
        <v>0</v>
      </c>
      <c r="L442" s="3">
        <v>0</v>
      </c>
      <c r="M442" s="3">
        <v>0</v>
      </c>
      <c r="N442" s="3">
        <v>0</v>
      </c>
      <c r="O442" s="3">
        <v>0</v>
      </c>
      <c r="P442" s="3">
        <v>1152051</v>
      </c>
      <c r="Q442" s="3">
        <v>596682</v>
      </c>
      <c r="R442" s="3">
        <v>76375</v>
      </c>
      <c r="S442" s="3">
        <v>45884</v>
      </c>
      <c r="T442" s="3">
        <v>19144</v>
      </c>
      <c r="U442" s="3">
        <v>181507</v>
      </c>
      <c r="V442" s="3">
        <v>31947</v>
      </c>
      <c r="W442" s="3">
        <v>0</v>
      </c>
      <c r="X442" s="3">
        <v>253490</v>
      </c>
      <c r="Y442" s="3">
        <v>5860</v>
      </c>
      <c r="Z442" s="3">
        <v>0</v>
      </c>
      <c r="AA442" s="3">
        <v>-621941</v>
      </c>
      <c r="AB442" s="3">
        <v>621941</v>
      </c>
      <c r="AC442" s="3">
        <v>12385052</v>
      </c>
      <c r="AD442" s="3">
        <v>0</v>
      </c>
      <c r="AE442" s="3">
        <f t="shared" si="7"/>
        <v>11319235</v>
      </c>
    </row>
    <row r="443" spans="1:31" x14ac:dyDescent="0.3">
      <c r="A443" s="2" t="s">
        <v>879</v>
      </c>
      <c r="B443" t="s">
        <v>880</v>
      </c>
      <c r="C443">
        <v>1</v>
      </c>
      <c r="D443">
        <v>0</v>
      </c>
      <c r="E443" s="3">
        <v>5411263</v>
      </c>
      <c r="F443" s="3">
        <v>0</v>
      </c>
      <c r="G443" s="3">
        <v>928893</v>
      </c>
      <c r="H443" s="3">
        <v>0</v>
      </c>
      <c r="I443" s="3">
        <v>1405131</v>
      </c>
      <c r="J443" s="3">
        <v>1127042</v>
      </c>
      <c r="K443" s="3">
        <v>0</v>
      </c>
      <c r="L443" s="3">
        <v>0</v>
      </c>
      <c r="M443" s="3">
        <v>0</v>
      </c>
      <c r="N443" s="3">
        <v>0</v>
      </c>
      <c r="O443" s="3">
        <v>0</v>
      </c>
      <c r="P443" s="3">
        <v>1125320</v>
      </c>
      <c r="Q443" s="3">
        <v>587284</v>
      </c>
      <c r="R443" s="3">
        <v>205670</v>
      </c>
      <c r="S443" s="3">
        <v>38738</v>
      </c>
      <c r="T443" s="3">
        <v>16163</v>
      </c>
      <c r="U443" s="3">
        <v>147314</v>
      </c>
      <c r="V443" s="3">
        <v>26472</v>
      </c>
      <c r="W443" s="3">
        <v>0</v>
      </c>
      <c r="X443" s="3">
        <v>77485</v>
      </c>
      <c r="Y443" s="3">
        <v>0</v>
      </c>
      <c r="Z443" s="3">
        <v>0</v>
      </c>
      <c r="AA443" s="3">
        <v>-343861</v>
      </c>
      <c r="AB443" s="3">
        <v>343861</v>
      </c>
      <c r="AC443" s="3">
        <v>11096775</v>
      </c>
      <c r="AD443" s="3">
        <v>0</v>
      </c>
      <c r="AE443" s="3">
        <f t="shared" si="7"/>
        <v>9969733</v>
      </c>
    </row>
    <row r="444" spans="1:31" x14ac:dyDescent="0.3">
      <c r="A444" s="2" t="s">
        <v>881</v>
      </c>
      <c r="B444" t="s">
        <v>882</v>
      </c>
      <c r="C444">
        <v>1</v>
      </c>
      <c r="D444">
        <v>0</v>
      </c>
      <c r="E444" s="3">
        <v>10466523</v>
      </c>
      <c r="F444" s="3">
        <v>0</v>
      </c>
      <c r="G444" s="3">
        <v>539632</v>
      </c>
      <c r="H444" s="3">
        <v>0</v>
      </c>
      <c r="I444" s="3">
        <v>3834829</v>
      </c>
      <c r="J444" s="3">
        <v>1799037</v>
      </c>
      <c r="K444" s="3">
        <v>0</v>
      </c>
      <c r="L444" s="3">
        <v>0</v>
      </c>
      <c r="M444" s="3">
        <v>0</v>
      </c>
      <c r="N444" s="3">
        <v>0</v>
      </c>
      <c r="O444" s="3">
        <v>0</v>
      </c>
      <c r="P444" s="3">
        <v>2173130</v>
      </c>
      <c r="Q444" s="3">
        <v>420032</v>
      </c>
      <c r="R444" s="3">
        <v>289362</v>
      </c>
      <c r="S444" s="3">
        <v>84637</v>
      </c>
      <c r="T444" s="3">
        <v>35313</v>
      </c>
      <c r="U444" s="3">
        <v>311812</v>
      </c>
      <c r="V444" s="3">
        <v>50727</v>
      </c>
      <c r="W444" s="3">
        <v>0</v>
      </c>
      <c r="X444" s="3">
        <v>456500</v>
      </c>
      <c r="Y444" s="3">
        <v>23753</v>
      </c>
      <c r="Z444" s="3">
        <v>0</v>
      </c>
      <c r="AA444" s="3">
        <v>-661714</v>
      </c>
      <c r="AB444" s="3">
        <v>661714</v>
      </c>
      <c r="AC444" s="3">
        <v>20485287</v>
      </c>
      <c r="AD444" s="3">
        <v>0</v>
      </c>
      <c r="AE444" s="3">
        <f t="shared" si="7"/>
        <v>18686250</v>
      </c>
    </row>
    <row r="445" spans="1:31" x14ac:dyDescent="0.3">
      <c r="A445" s="2" t="s">
        <v>883</v>
      </c>
      <c r="B445" t="s">
        <v>884</v>
      </c>
      <c r="C445">
        <v>1</v>
      </c>
      <c r="D445">
        <v>1</v>
      </c>
      <c r="E445" s="3">
        <v>38763798</v>
      </c>
      <c r="F445" s="3">
        <v>0</v>
      </c>
      <c r="G445" s="3">
        <v>729146</v>
      </c>
      <c r="H445" s="3">
        <v>0</v>
      </c>
      <c r="I445" s="3">
        <v>30091662</v>
      </c>
      <c r="J445" s="3">
        <v>1122321</v>
      </c>
      <c r="K445" s="3">
        <v>0</v>
      </c>
      <c r="L445" s="3">
        <v>0</v>
      </c>
      <c r="M445" s="3">
        <v>0</v>
      </c>
      <c r="N445" s="3">
        <v>0</v>
      </c>
      <c r="O445" s="3">
        <v>0</v>
      </c>
      <c r="P445" s="3">
        <v>2990623</v>
      </c>
      <c r="Q445" s="3">
        <v>2032674</v>
      </c>
      <c r="R445" s="3">
        <v>1131007</v>
      </c>
      <c r="S445" s="3">
        <v>568806</v>
      </c>
      <c r="T445" s="3">
        <v>237319</v>
      </c>
      <c r="U445" s="3">
        <v>2212976</v>
      </c>
      <c r="V445" s="3">
        <v>306912</v>
      </c>
      <c r="W445" s="3">
        <v>0</v>
      </c>
      <c r="X445" s="3">
        <v>5825681</v>
      </c>
      <c r="Y445" s="3">
        <v>0</v>
      </c>
      <c r="Z445" s="3">
        <v>0</v>
      </c>
      <c r="AA445" s="3">
        <v>-22137987</v>
      </c>
      <c r="AB445" s="3">
        <v>22137987</v>
      </c>
      <c r="AC445" s="3">
        <v>86012925</v>
      </c>
      <c r="AD445" s="3">
        <v>546155</v>
      </c>
      <c r="AE445" s="3">
        <f t="shared" si="7"/>
        <v>84890604</v>
      </c>
    </row>
    <row r="446" spans="1:31" x14ac:dyDescent="0.3">
      <c r="A446" s="2" t="s">
        <v>885</v>
      </c>
      <c r="B446" t="s">
        <v>886</v>
      </c>
      <c r="C446">
        <v>1</v>
      </c>
      <c r="D446">
        <v>0</v>
      </c>
      <c r="E446" s="3">
        <v>11295803</v>
      </c>
      <c r="F446" s="3">
        <v>0</v>
      </c>
      <c r="G446" s="3">
        <v>0</v>
      </c>
      <c r="H446" s="3">
        <v>37868</v>
      </c>
      <c r="I446" s="3">
        <v>1702061</v>
      </c>
      <c r="J446" s="3">
        <v>1644602</v>
      </c>
      <c r="K446" s="3">
        <v>0</v>
      </c>
      <c r="L446" s="3">
        <v>0</v>
      </c>
      <c r="M446" s="3">
        <v>0</v>
      </c>
      <c r="N446" s="3">
        <v>0</v>
      </c>
      <c r="O446" s="3">
        <v>0</v>
      </c>
      <c r="P446" s="3">
        <v>2088911</v>
      </c>
      <c r="Q446" s="3">
        <v>545723</v>
      </c>
      <c r="R446" s="3">
        <v>115865</v>
      </c>
      <c r="S446" s="3">
        <v>14650</v>
      </c>
      <c r="T446" s="3">
        <v>6113</v>
      </c>
      <c r="U446" s="3">
        <v>57435</v>
      </c>
      <c r="V446" s="3">
        <v>20614</v>
      </c>
      <c r="W446" s="3">
        <v>0</v>
      </c>
      <c r="X446" s="3">
        <v>157825</v>
      </c>
      <c r="Y446" s="3">
        <v>0</v>
      </c>
      <c r="Z446" s="3">
        <v>0</v>
      </c>
      <c r="AA446" s="3">
        <v>-426295</v>
      </c>
      <c r="AB446" s="3">
        <v>426295</v>
      </c>
      <c r="AC446" s="3">
        <v>17687470</v>
      </c>
      <c r="AD446" s="3">
        <v>146944</v>
      </c>
      <c r="AE446" s="3">
        <f t="shared" si="7"/>
        <v>16042868</v>
      </c>
    </row>
    <row r="447" spans="1:31" x14ac:dyDescent="0.3">
      <c r="A447" s="2" t="s">
        <v>887</v>
      </c>
      <c r="B447" t="s">
        <v>888</v>
      </c>
      <c r="C447">
        <v>1</v>
      </c>
      <c r="D447">
        <v>0</v>
      </c>
      <c r="E447" s="3">
        <v>12340925</v>
      </c>
      <c r="F447" s="3">
        <v>0</v>
      </c>
      <c r="G447" s="3">
        <v>0</v>
      </c>
      <c r="H447" s="3">
        <v>0</v>
      </c>
      <c r="I447" s="3">
        <v>1746654</v>
      </c>
      <c r="J447" s="3">
        <v>2081694</v>
      </c>
      <c r="K447" s="3">
        <v>0</v>
      </c>
      <c r="L447" s="3">
        <v>0</v>
      </c>
      <c r="M447" s="3">
        <v>0</v>
      </c>
      <c r="N447" s="3">
        <v>0</v>
      </c>
      <c r="O447" s="3">
        <v>0</v>
      </c>
      <c r="P447" s="3">
        <v>1765203</v>
      </c>
      <c r="Q447" s="3">
        <v>593283</v>
      </c>
      <c r="R447" s="3">
        <v>0</v>
      </c>
      <c r="S447" s="3">
        <v>19025</v>
      </c>
      <c r="T447" s="3">
        <v>7938</v>
      </c>
      <c r="U447" s="3">
        <v>72580</v>
      </c>
      <c r="V447" s="3">
        <v>24372</v>
      </c>
      <c r="W447" s="3">
        <v>0</v>
      </c>
      <c r="X447" s="3">
        <v>244845</v>
      </c>
      <c r="Y447" s="3">
        <v>26193</v>
      </c>
      <c r="Z447" s="3">
        <v>0</v>
      </c>
      <c r="AA447" s="3">
        <v>-384107</v>
      </c>
      <c r="AB447" s="3">
        <v>384107</v>
      </c>
      <c r="AC447" s="3">
        <v>18922712</v>
      </c>
      <c r="AD447" s="3">
        <v>0</v>
      </c>
      <c r="AE447" s="3">
        <f t="shared" si="7"/>
        <v>16841018</v>
      </c>
    </row>
    <row r="448" spans="1:31" x14ac:dyDescent="0.3">
      <c r="A448" s="2" t="s">
        <v>889</v>
      </c>
      <c r="B448" t="s">
        <v>890</v>
      </c>
      <c r="C448">
        <v>1</v>
      </c>
      <c r="D448">
        <v>0</v>
      </c>
      <c r="E448" s="3">
        <v>3584949</v>
      </c>
      <c r="F448" s="3">
        <v>0</v>
      </c>
      <c r="G448" s="3">
        <v>326146</v>
      </c>
      <c r="H448" s="3">
        <v>0</v>
      </c>
      <c r="I448" s="3">
        <v>533456</v>
      </c>
      <c r="J448" s="3">
        <v>491582</v>
      </c>
      <c r="K448" s="3">
        <v>0</v>
      </c>
      <c r="L448" s="3">
        <v>0</v>
      </c>
      <c r="M448" s="3">
        <v>0</v>
      </c>
      <c r="N448" s="3">
        <v>0</v>
      </c>
      <c r="O448" s="3">
        <v>0</v>
      </c>
      <c r="P448" s="3">
        <v>358365</v>
      </c>
      <c r="Q448" s="3">
        <v>20941</v>
      </c>
      <c r="R448" s="3">
        <v>0</v>
      </c>
      <c r="S448" s="3">
        <v>4134</v>
      </c>
      <c r="T448" s="3">
        <v>1725</v>
      </c>
      <c r="U448" s="3">
        <v>16252</v>
      </c>
      <c r="V448" s="3">
        <v>1583</v>
      </c>
      <c r="W448" s="3">
        <v>0</v>
      </c>
      <c r="X448" s="3">
        <v>103120</v>
      </c>
      <c r="Y448" s="3">
        <v>0</v>
      </c>
      <c r="Z448" s="3">
        <v>0</v>
      </c>
      <c r="AA448" s="3">
        <v>-148058</v>
      </c>
      <c r="AB448" s="3">
        <v>148058</v>
      </c>
      <c r="AC448" s="3">
        <v>5442253</v>
      </c>
      <c r="AD448" s="3">
        <v>100000</v>
      </c>
      <c r="AE448" s="3">
        <f t="shared" si="7"/>
        <v>4950671</v>
      </c>
    </row>
    <row r="449" spans="1:31" x14ac:dyDescent="0.3">
      <c r="A449" s="2" t="s">
        <v>891</v>
      </c>
      <c r="B449" t="s">
        <v>892</v>
      </c>
      <c r="C449">
        <v>1</v>
      </c>
      <c r="D449">
        <v>0</v>
      </c>
      <c r="E449" s="3">
        <v>1810824</v>
      </c>
      <c r="F449" s="3">
        <v>0</v>
      </c>
      <c r="G449" s="3">
        <v>0</v>
      </c>
      <c r="H449" s="3">
        <v>0</v>
      </c>
      <c r="I449" s="3">
        <v>398382</v>
      </c>
      <c r="J449" s="3">
        <v>144649</v>
      </c>
      <c r="K449" s="3">
        <v>0</v>
      </c>
      <c r="L449" s="3">
        <v>0</v>
      </c>
      <c r="M449" s="3">
        <v>0</v>
      </c>
      <c r="N449" s="3">
        <v>0</v>
      </c>
      <c r="O449" s="3">
        <v>0</v>
      </c>
      <c r="P449" s="3">
        <v>389865</v>
      </c>
      <c r="Q449" s="3">
        <v>60984</v>
      </c>
      <c r="R449" s="3">
        <v>0</v>
      </c>
      <c r="S449" s="3">
        <v>5183</v>
      </c>
      <c r="T449" s="3">
        <v>2163</v>
      </c>
      <c r="U449" s="3">
        <v>19980</v>
      </c>
      <c r="V449" s="3">
        <v>2060</v>
      </c>
      <c r="W449" s="3">
        <v>0</v>
      </c>
      <c r="X449" s="3">
        <v>54000</v>
      </c>
      <c r="Y449" s="3">
        <v>0</v>
      </c>
      <c r="Z449" s="3">
        <v>0</v>
      </c>
      <c r="AA449" s="3">
        <v>-85432</v>
      </c>
      <c r="AB449" s="3">
        <v>85432</v>
      </c>
      <c r="AC449" s="3">
        <v>2888090</v>
      </c>
      <c r="AD449" s="3">
        <v>0</v>
      </c>
      <c r="AE449" s="3">
        <f t="shared" si="7"/>
        <v>2743441</v>
      </c>
    </row>
    <row r="450" spans="1:31" x14ac:dyDescent="0.3">
      <c r="A450" s="2" t="s">
        <v>893</v>
      </c>
      <c r="B450" t="s">
        <v>894</v>
      </c>
      <c r="C450">
        <v>1</v>
      </c>
      <c r="D450">
        <v>0</v>
      </c>
      <c r="E450" s="3">
        <v>19917419</v>
      </c>
      <c r="F450" s="3">
        <v>0</v>
      </c>
      <c r="G450" s="3">
        <v>0</v>
      </c>
      <c r="H450" s="3">
        <v>0</v>
      </c>
      <c r="I450" s="3">
        <v>2269965</v>
      </c>
      <c r="J450" s="3">
        <v>3389448</v>
      </c>
      <c r="K450" s="3">
        <v>0</v>
      </c>
      <c r="L450" s="3">
        <v>0</v>
      </c>
      <c r="M450" s="3">
        <v>0</v>
      </c>
      <c r="N450" s="3">
        <v>0</v>
      </c>
      <c r="O450" s="3">
        <v>0</v>
      </c>
      <c r="P450" s="3">
        <v>2801034</v>
      </c>
      <c r="Q450" s="3">
        <v>578564</v>
      </c>
      <c r="R450" s="3">
        <v>0</v>
      </c>
      <c r="S450" s="3">
        <v>23324</v>
      </c>
      <c r="T450" s="3">
        <v>9731</v>
      </c>
      <c r="U450" s="3">
        <v>90462</v>
      </c>
      <c r="V450" s="3">
        <v>30821</v>
      </c>
      <c r="W450" s="3">
        <v>0</v>
      </c>
      <c r="X450" s="3">
        <v>331708</v>
      </c>
      <c r="Y450" s="3">
        <v>0</v>
      </c>
      <c r="Z450" s="3">
        <v>0</v>
      </c>
      <c r="AA450" s="3">
        <v>-847550</v>
      </c>
      <c r="AB450" s="3">
        <v>847550</v>
      </c>
      <c r="AC450" s="3">
        <v>29442476</v>
      </c>
      <c r="AD450" s="3">
        <v>197139</v>
      </c>
      <c r="AE450" s="3">
        <f t="shared" si="7"/>
        <v>26053028</v>
      </c>
    </row>
    <row r="451" spans="1:31" x14ac:dyDescent="0.3">
      <c r="A451" s="2" t="s">
        <v>895</v>
      </c>
      <c r="B451" t="s">
        <v>896</v>
      </c>
      <c r="C451">
        <v>1</v>
      </c>
      <c r="D451">
        <v>0</v>
      </c>
      <c r="E451" s="3">
        <v>2812683</v>
      </c>
      <c r="F451" s="3">
        <v>0</v>
      </c>
      <c r="G451" s="3">
        <v>69877</v>
      </c>
      <c r="H451" s="3">
        <v>0</v>
      </c>
      <c r="I451" s="3">
        <v>532021</v>
      </c>
      <c r="J451" s="3">
        <v>262906</v>
      </c>
      <c r="K451" s="3">
        <v>0</v>
      </c>
      <c r="L451" s="3">
        <v>0</v>
      </c>
      <c r="M451" s="3">
        <v>0</v>
      </c>
      <c r="N451" s="3">
        <v>0</v>
      </c>
      <c r="O451" s="3">
        <v>0</v>
      </c>
      <c r="P451" s="3">
        <v>378627</v>
      </c>
      <c r="Q451" s="3">
        <v>96476</v>
      </c>
      <c r="R451" s="3">
        <v>0</v>
      </c>
      <c r="S451" s="3">
        <v>3745</v>
      </c>
      <c r="T451" s="3">
        <v>1563</v>
      </c>
      <c r="U451" s="3">
        <v>13514</v>
      </c>
      <c r="V451" s="3">
        <v>2795</v>
      </c>
      <c r="W451" s="3">
        <v>0</v>
      </c>
      <c r="X451" s="3">
        <v>72000</v>
      </c>
      <c r="Y451" s="3">
        <v>67</v>
      </c>
      <c r="Z451" s="3">
        <v>0</v>
      </c>
      <c r="AA451" s="3">
        <v>-147414</v>
      </c>
      <c r="AB451" s="3">
        <v>147414</v>
      </c>
      <c r="AC451" s="3">
        <v>4246274</v>
      </c>
      <c r="AD451" s="3">
        <v>100000</v>
      </c>
      <c r="AE451" s="3">
        <f t="shared" si="7"/>
        <v>3983368</v>
      </c>
    </row>
    <row r="452" spans="1:31" x14ac:dyDescent="0.3">
      <c r="A452" s="2" t="s">
        <v>897</v>
      </c>
      <c r="B452" t="s">
        <v>898</v>
      </c>
      <c r="C452">
        <v>1</v>
      </c>
      <c r="D452">
        <v>0</v>
      </c>
      <c r="E452" s="3">
        <v>4871229</v>
      </c>
      <c r="F452" s="3">
        <v>0</v>
      </c>
      <c r="G452" s="3">
        <v>164835</v>
      </c>
      <c r="H452" s="3">
        <v>8515</v>
      </c>
      <c r="I452" s="3">
        <v>665113</v>
      </c>
      <c r="J452" s="3">
        <v>529899</v>
      </c>
      <c r="K452" s="3">
        <v>0</v>
      </c>
      <c r="L452" s="3">
        <v>0</v>
      </c>
      <c r="M452" s="3">
        <v>0</v>
      </c>
      <c r="N452" s="3">
        <v>0</v>
      </c>
      <c r="O452" s="3">
        <v>0</v>
      </c>
      <c r="P452" s="3">
        <v>660982</v>
      </c>
      <c r="Q452" s="3">
        <v>210324</v>
      </c>
      <c r="R452" s="3">
        <v>34475</v>
      </c>
      <c r="S452" s="3">
        <v>6082</v>
      </c>
      <c r="T452" s="3">
        <v>2538</v>
      </c>
      <c r="U452" s="3">
        <v>23475</v>
      </c>
      <c r="V452" s="3">
        <v>7703</v>
      </c>
      <c r="W452" s="3">
        <v>0</v>
      </c>
      <c r="X452" s="3">
        <v>103377</v>
      </c>
      <c r="Y452" s="3">
        <v>0</v>
      </c>
      <c r="Z452" s="3">
        <v>0</v>
      </c>
      <c r="AA452" s="3">
        <v>-219138</v>
      </c>
      <c r="AB452" s="3">
        <v>219138</v>
      </c>
      <c r="AC452" s="3">
        <v>7288547</v>
      </c>
      <c r="AD452" s="3">
        <v>100000</v>
      </c>
      <c r="AE452" s="3">
        <f t="shared" si="7"/>
        <v>6758648</v>
      </c>
    </row>
    <row r="453" spans="1:31" x14ac:dyDescent="0.3">
      <c r="A453" s="2" t="s">
        <v>899</v>
      </c>
      <c r="B453" t="s">
        <v>900</v>
      </c>
      <c r="C453">
        <v>1</v>
      </c>
      <c r="D453">
        <v>0</v>
      </c>
      <c r="E453" s="3">
        <v>5779238</v>
      </c>
      <c r="F453" s="3">
        <v>0</v>
      </c>
      <c r="G453" s="3">
        <v>0</v>
      </c>
      <c r="H453" s="3">
        <v>0</v>
      </c>
      <c r="I453" s="3">
        <v>953590</v>
      </c>
      <c r="J453" s="3">
        <v>717552</v>
      </c>
      <c r="K453" s="3">
        <v>0</v>
      </c>
      <c r="L453" s="3">
        <v>0</v>
      </c>
      <c r="M453" s="3">
        <v>0</v>
      </c>
      <c r="N453" s="3">
        <v>0</v>
      </c>
      <c r="O453" s="3">
        <v>0</v>
      </c>
      <c r="P453" s="3">
        <v>1030183</v>
      </c>
      <c r="Q453" s="3">
        <v>451023</v>
      </c>
      <c r="R453" s="3">
        <v>0</v>
      </c>
      <c r="S453" s="3">
        <v>8748</v>
      </c>
      <c r="T453" s="3">
        <v>3650</v>
      </c>
      <c r="U453" s="3">
        <v>31863</v>
      </c>
      <c r="V453" s="3">
        <v>11461</v>
      </c>
      <c r="W453" s="3">
        <v>0</v>
      </c>
      <c r="X453" s="3">
        <v>94222</v>
      </c>
      <c r="Y453" s="3">
        <v>0</v>
      </c>
      <c r="Z453" s="3">
        <v>0</v>
      </c>
      <c r="AA453" s="3">
        <v>-161055</v>
      </c>
      <c r="AB453" s="3">
        <v>161055</v>
      </c>
      <c r="AC453" s="3">
        <v>9081530</v>
      </c>
      <c r="AD453" s="3">
        <v>100000</v>
      </c>
      <c r="AE453" s="3">
        <f t="shared" si="7"/>
        <v>8363978</v>
      </c>
    </row>
    <row r="454" spans="1:31" x14ac:dyDescent="0.3">
      <c r="A454" s="2" t="s">
        <v>901</v>
      </c>
      <c r="B454" t="s">
        <v>902</v>
      </c>
      <c r="C454">
        <v>1</v>
      </c>
      <c r="D454">
        <v>0</v>
      </c>
      <c r="E454" s="3">
        <v>6829729</v>
      </c>
      <c r="F454" s="3">
        <v>0</v>
      </c>
      <c r="G454" s="3">
        <v>0</v>
      </c>
      <c r="H454" s="3">
        <v>0</v>
      </c>
      <c r="I454" s="3">
        <v>965017</v>
      </c>
      <c r="J454" s="3">
        <v>1001368</v>
      </c>
      <c r="K454" s="3">
        <v>0</v>
      </c>
      <c r="L454" s="3">
        <v>0</v>
      </c>
      <c r="M454" s="3">
        <v>0</v>
      </c>
      <c r="N454" s="3">
        <v>0</v>
      </c>
      <c r="O454" s="3">
        <v>0</v>
      </c>
      <c r="P454" s="3">
        <v>1123887</v>
      </c>
      <c r="Q454" s="3">
        <v>398026</v>
      </c>
      <c r="R454" s="3">
        <v>0</v>
      </c>
      <c r="S454" s="3">
        <v>10007</v>
      </c>
      <c r="T454" s="3">
        <v>4175</v>
      </c>
      <c r="U454" s="3">
        <v>38620</v>
      </c>
      <c r="V454" s="3">
        <v>12916</v>
      </c>
      <c r="W454" s="3">
        <v>0</v>
      </c>
      <c r="X454" s="3">
        <v>141019</v>
      </c>
      <c r="Y454" s="3">
        <v>0</v>
      </c>
      <c r="Z454" s="3">
        <v>0</v>
      </c>
      <c r="AA454" s="3">
        <v>-264963</v>
      </c>
      <c r="AB454" s="3">
        <v>264963</v>
      </c>
      <c r="AC454" s="3">
        <v>10524764</v>
      </c>
      <c r="AD454" s="3">
        <v>100000</v>
      </c>
      <c r="AE454" s="3">
        <f t="shared" ref="AE454:AE517" si="8">AC454-J454-K454</f>
        <v>9523396</v>
      </c>
    </row>
    <row r="455" spans="1:31" x14ac:dyDescent="0.3">
      <c r="A455" s="2" t="s">
        <v>903</v>
      </c>
      <c r="B455" t="s">
        <v>904</v>
      </c>
      <c r="C455">
        <v>1</v>
      </c>
      <c r="D455">
        <v>0</v>
      </c>
      <c r="E455" s="3">
        <v>23529510</v>
      </c>
      <c r="F455" s="3">
        <v>0</v>
      </c>
      <c r="G455" s="3">
        <v>0</v>
      </c>
      <c r="H455" s="3">
        <v>0</v>
      </c>
      <c r="I455" s="3">
        <v>2191873</v>
      </c>
      <c r="J455" s="3">
        <v>3747492</v>
      </c>
      <c r="K455" s="3">
        <v>0</v>
      </c>
      <c r="L455" s="3">
        <v>0</v>
      </c>
      <c r="M455" s="3">
        <v>0</v>
      </c>
      <c r="N455" s="3">
        <v>0</v>
      </c>
      <c r="O455" s="3">
        <v>0</v>
      </c>
      <c r="P455" s="3">
        <v>3692338</v>
      </c>
      <c r="Q455" s="3">
        <v>1771083</v>
      </c>
      <c r="R455" s="3">
        <v>115593</v>
      </c>
      <c r="S455" s="3">
        <v>40910</v>
      </c>
      <c r="T455" s="3">
        <v>17069</v>
      </c>
      <c r="U455" s="3">
        <v>150926</v>
      </c>
      <c r="V455" s="3">
        <v>54458</v>
      </c>
      <c r="W455" s="3">
        <v>0</v>
      </c>
      <c r="X455" s="3">
        <v>207006</v>
      </c>
      <c r="Y455" s="3">
        <v>0</v>
      </c>
      <c r="Z455" s="3">
        <v>0</v>
      </c>
      <c r="AA455" s="3">
        <v>-1291039</v>
      </c>
      <c r="AB455" s="3">
        <v>1291039</v>
      </c>
      <c r="AC455" s="3">
        <v>35518258</v>
      </c>
      <c r="AD455" s="3">
        <v>227985</v>
      </c>
      <c r="AE455" s="3">
        <f t="shared" si="8"/>
        <v>31770766</v>
      </c>
    </row>
    <row r="456" spans="1:31" x14ac:dyDescent="0.3">
      <c r="A456" s="2" t="s">
        <v>905</v>
      </c>
      <c r="B456" t="s">
        <v>906</v>
      </c>
      <c r="C456">
        <v>1</v>
      </c>
      <c r="D456">
        <v>0</v>
      </c>
      <c r="E456" s="3">
        <v>3805799</v>
      </c>
      <c r="F456" s="3">
        <v>0</v>
      </c>
      <c r="G456" s="3">
        <v>154897</v>
      </c>
      <c r="H456" s="3">
        <v>0</v>
      </c>
      <c r="I456" s="3">
        <v>645877</v>
      </c>
      <c r="J456" s="3">
        <v>408364</v>
      </c>
      <c r="K456" s="3">
        <v>0</v>
      </c>
      <c r="L456" s="3">
        <v>0</v>
      </c>
      <c r="M456" s="3">
        <v>0</v>
      </c>
      <c r="N456" s="3">
        <v>0</v>
      </c>
      <c r="O456" s="3">
        <v>0</v>
      </c>
      <c r="P456" s="3">
        <v>623082</v>
      </c>
      <c r="Q456" s="3">
        <v>225763</v>
      </c>
      <c r="R456" s="3">
        <v>0</v>
      </c>
      <c r="S456" s="3">
        <v>4943</v>
      </c>
      <c r="T456" s="3">
        <v>2063</v>
      </c>
      <c r="U456" s="3">
        <v>19223</v>
      </c>
      <c r="V456" s="3">
        <v>4536</v>
      </c>
      <c r="W456" s="3">
        <v>0</v>
      </c>
      <c r="X456" s="3">
        <v>83628</v>
      </c>
      <c r="Y456" s="3">
        <v>0</v>
      </c>
      <c r="Z456" s="3">
        <v>0</v>
      </c>
      <c r="AA456" s="3">
        <v>-194581</v>
      </c>
      <c r="AB456" s="3">
        <v>194581</v>
      </c>
      <c r="AC456" s="3">
        <v>5978175</v>
      </c>
      <c r="AD456" s="3">
        <v>100000</v>
      </c>
      <c r="AE456" s="3">
        <f t="shared" si="8"/>
        <v>5569811</v>
      </c>
    </row>
    <row r="457" spans="1:31" x14ac:dyDescent="0.3">
      <c r="A457" s="2" t="s">
        <v>907</v>
      </c>
      <c r="B457" t="s">
        <v>908</v>
      </c>
      <c r="C457">
        <v>1</v>
      </c>
      <c r="D457">
        <v>0</v>
      </c>
      <c r="E457" s="3">
        <v>10883374</v>
      </c>
      <c r="F457" s="3">
        <v>0</v>
      </c>
      <c r="G457" s="3">
        <v>0</v>
      </c>
      <c r="H457" s="3">
        <v>0</v>
      </c>
      <c r="I457" s="3">
        <v>1422226</v>
      </c>
      <c r="J457" s="3">
        <v>1754240</v>
      </c>
      <c r="K457" s="3">
        <v>0</v>
      </c>
      <c r="L457" s="3">
        <v>0</v>
      </c>
      <c r="M457" s="3">
        <v>0</v>
      </c>
      <c r="N457" s="3">
        <v>0</v>
      </c>
      <c r="O457" s="3">
        <v>0</v>
      </c>
      <c r="P457" s="3">
        <v>1616262</v>
      </c>
      <c r="Q457" s="3">
        <v>878491</v>
      </c>
      <c r="R457" s="3">
        <v>34164</v>
      </c>
      <c r="S457" s="3">
        <v>14740</v>
      </c>
      <c r="T457" s="3">
        <v>6150</v>
      </c>
      <c r="U457" s="3">
        <v>57493</v>
      </c>
      <c r="V457" s="3">
        <v>20216</v>
      </c>
      <c r="W457" s="3">
        <v>0</v>
      </c>
      <c r="X457" s="3">
        <v>311543</v>
      </c>
      <c r="Y457" s="3">
        <v>0</v>
      </c>
      <c r="Z457" s="3">
        <v>0</v>
      </c>
      <c r="AA457" s="3">
        <v>-427276</v>
      </c>
      <c r="AB457" s="3">
        <v>427276</v>
      </c>
      <c r="AC457" s="3">
        <v>16998899</v>
      </c>
      <c r="AD457" s="3">
        <v>116262</v>
      </c>
      <c r="AE457" s="3">
        <f t="shared" si="8"/>
        <v>15244659</v>
      </c>
    </row>
    <row r="458" spans="1:31" x14ac:dyDescent="0.3">
      <c r="A458" s="2" t="s">
        <v>909</v>
      </c>
      <c r="B458" t="s">
        <v>910</v>
      </c>
      <c r="C458">
        <v>1</v>
      </c>
      <c r="D458">
        <v>0</v>
      </c>
      <c r="E458" s="3">
        <v>19876742</v>
      </c>
      <c r="F458" s="3">
        <v>0</v>
      </c>
      <c r="G458" s="3">
        <v>0</v>
      </c>
      <c r="H458" s="3">
        <v>0</v>
      </c>
      <c r="I458" s="3">
        <v>974768</v>
      </c>
      <c r="J458" s="3">
        <v>4872937</v>
      </c>
      <c r="K458" s="3">
        <v>0</v>
      </c>
      <c r="L458" s="3">
        <v>0</v>
      </c>
      <c r="M458" s="3">
        <v>0</v>
      </c>
      <c r="N458" s="3">
        <v>0</v>
      </c>
      <c r="O458" s="3">
        <v>0</v>
      </c>
      <c r="P458" s="3">
        <v>3030992</v>
      </c>
      <c r="Q458" s="3">
        <v>918770</v>
      </c>
      <c r="R458" s="3">
        <v>249118</v>
      </c>
      <c r="S458" s="3">
        <v>22904</v>
      </c>
      <c r="T458" s="3">
        <v>9556</v>
      </c>
      <c r="U458" s="3">
        <v>89064</v>
      </c>
      <c r="V458" s="3">
        <v>32080</v>
      </c>
      <c r="W458" s="3">
        <v>0</v>
      </c>
      <c r="X458" s="3">
        <v>232769</v>
      </c>
      <c r="Y458" s="3">
        <v>0</v>
      </c>
      <c r="Z458" s="3">
        <v>0</v>
      </c>
      <c r="AA458" s="3">
        <v>-676446</v>
      </c>
      <c r="AB458" s="3">
        <v>676446</v>
      </c>
      <c r="AC458" s="3">
        <v>30309700</v>
      </c>
      <c r="AD458" s="3">
        <v>126942</v>
      </c>
      <c r="AE458" s="3">
        <f t="shared" si="8"/>
        <v>25436763</v>
      </c>
    </row>
    <row r="459" spans="1:31" x14ac:dyDescent="0.3">
      <c r="A459" s="2" t="s">
        <v>911</v>
      </c>
      <c r="B459" t="s">
        <v>912</v>
      </c>
      <c r="C459">
        <v>1</v>
      </c>
      <c r="D459">
        <v>0</v>
      </c>
      <c r="E459" s="3">
        <v>6280697</v>
      </c>
      <c r="F459" s="3">
        <v>0</v>
      </c>
      <c r="G459" s="3">
        <v>0</v>
      </c>
      <c r="H459" s="3">
        <v>0</v>
      </c>
      <c r="I459" s="3">
        <v>616344</v>
      </c>
      <c r="J459" s="3">
        <v>1372333</v>
      </c>
      <c r="K459" s="3">
        <v>0</v>
      </c>
      <c r="L459" s="3">
        <v>0</v>
      </c>
      <c r="M459" s="3">
        <v>0</v>
      </c>
      <c r="N459" s="3">
        <v>0</v>
      </c>
      <c r="O459" s="3">
        <v>0</v>
      </c>
      <c r="P459" s="3">
        <v>1304310</v>
      </c>
      <c r="Q459" s="3">
        <v>286727</v>
      </c>
      <c r="R459" s="3">
        <v>0</v>
      </c>
      <c r="S459" s="3">
        <v>8239</v>
      </c>
      <c r="T459" s="3">
        <v>3438</v>
      </c>
      <c r="U459" s="3">
        <v>31805</v>
      </c>
      <c r="V459" s="3">
        <v>11021</v>
      </c>
      <c r="W459" s="3">
        <v>0</v>
      </c>
      <c r="X459" s="3">
        <v>99852</v>
      </c>
      <c r="Y459" s="3">
        <v>0</v>
      </c>
      <c r="Z459" s="3">
        <v>0</v>
      </c>
      <c r="AA459" s="3">
        <v>-519091</v>
      </c>
      <c r="AB459" s="3">
        <v>519091</v>
      </c>
      <c r="AC459" s="3">
        <v>10014766</v>
      </c>
      <c r="AD459" s="3">
        <v>100000</v>
      </c>
      <c r="AE459" s="3">
        <f t="shared" si="8"/>
        <v>8642433</v>
      </c>
    </row>
    <row r="460" spans="1:31" x14ac:dyDescent="0.3">
      <c r="A460" s="2" t="s">
        <v>913</v>
      </c>
      <c r="B460" t="s">
        <v>914</v>
      </c>
      <c r="C460">
        <v>1</v>
      </c>
      <c r="D460">
        <v>0</v>
      </c>
      <c r="E460" s="3">
        <v>4569846</v>
      </c>
      <c r="F460" s="3">
        <v>0</v>
      </c>
      <c r="G460" s="3">
        <v>0</v>
      </c>
      <c r="H460" s="3">
        <v>0</v>
      </c>
      <c r="I460" s="3">
        <v>699082</v>
      </c>
      <c r="J460" s="3">
        <v>223056</v>
      </c>
      <c r="K460" s="3">
        <v>0</v>
      </c>
      <c r="L460" s="3">
        <v>0</v>
      </c>
      <c r="M460" s="3">
        <v>0</v>
      </c>
      <c r="N460" s="3">
        <v>0</v>
      </c>
      <c r="O460" s="3">
        <v>0</v>
      </c>
      <c r="P460" s="3">
        <v>762134</v>
      </c>
      <c r="Q460" s="3">
        <v>295063</v>
      </c>
      <c r="R460" s="3">
        <v>59858</v>
      </c>
      <c r="S460" s="3">
        <v>5632</v>
      </c>
      <c r="T460" s="3">
        <v>2350</v>
      </c>
      <c r="U460" s="3">
        <v>21727</v>
      </c>
      <c r="V460" s="3">
        <v>5851</v>
      </c>
      <c r="W460" s="3">
        <v>0</v>
      </c>
      <c r="X460" s="3">
        <v>82911</v>
      </c>
      <c r="Y460" s="3">
        <v>0</v>
      </c>
      <c r="Z460" s="3">
        <v>0</v>
      </c>
      <c r="AA460" s="3">
        <v>-127892</v>
      </c>
      <c r="AB460" s="3">
        <v>127892</v>
      </c>
      <c r="AC460" s="3">
        <v>6727510</v>
      </c>
      <c r="AD460" s="3">
        <v>100000</v>
      </c>
      <c r="AE460" s="3">
        <f t="shared" si="8"/>
        <v>6504454</v>
      </c>
    </row>
    <row r="461" spans="1:31" x14ac:dyDescent="0.3">
      <c r="A461" s="2" t="s">
        <v>915</v>
      </c>
      <c r="B461" t="s">
        <v>916</v>
      </c>
      <c r="C461">
        <v>1</v>
      </c>
      <c r="D461">
        <v>0</v>
      </c>
      <c r="E461" s="3">
        <v>10353353</v>
      </c>
      <c r="F461" s="3">
        <v>0</v>
      </c>
      <c r="G461" s="3">
        <v>0</v>
      </c>
      <c r="H461" s="3">
        <v>3349</v>
      </c>
      <c r="I461" s="3">
        <v>1551500</v>
      </c>
      <c r="J461" s="3">
        <v>3243882</v>
      </c>
      <c r="K461" s="3">
        <v>0</v>
      </c>
      <c r="L461" s="3">
        <v>0</v>
      </c>
      <c r="M461" s="3">
        <v>0</v>
      </c>
      <c r="N461" s="3">
        <v>0</v>
      </c>
      <c r="O461" s="3">
        <v>0</v>
      </c>
      <c r="P461" s="3">
        <v>1809135</v>
      </c>
      <c r="Q461" s="3">
        <v>802863</v>
      </c>
      <c r="R461" s="3">
        <v>168562</v>
      </c>
      <c r="S461" s="3">
        <v>18920</v>
      </c>
      <c r="T461" s="3">
        <v>7894</v>
      </c>
      <c r="U461" s="3">
        <v>74618</v>
      </c>
      <c r="V461" s="3">
        <v>22923</v>
      </c>
      <c r="W461" s="3">
        <v>0</v>
      </c>
      <c r="X461" s="3">
        <v>175250</v>
      </c>
      <c r="Y461" s="3">
        <v>0</v>
      </c>
      <c r="Z461" s="3">
        <v>0</v>
      </c>
      <c r="AA461" s="3">
        <v>-372999</v>
      </c>
      <c r="AB461" s="3">
        <v>372999</v>
      </c>
      <c r="AC461" s="3">
        <v>18232249</v>
      </c>
      <c r="AD461" s="3">
        <v>0</v>
      </c>
      <c r="AE461" s="3">
        <f t="shared" si="8"/>
        <v>14988367</v>
      </c>
    </row>
    <row r="462" spans="1:31" x14ac:dyDescent="0.3">
      <c r="A462" s="2" t="s">
        <v>917</v>
      </c>
      <c r="B462" t="s">
        <v>918</v>
      </c>
      <c r="C462">
        <v>1</v>
      </c>
      <c r="D462">
        <v>0</v>
      </c>
      <c r="E462" s="3">
        <v>8144676</v>
      </c>
      <c r="F462" s="3">
        <v>0</v>
      </c>
      <c r="G462" s="3">
        <v>0</v>
      </c>
      <c r="H462" s="3">
        <v>0</v>
      </c>
      <c r="I462" s="3">
        <v>1236266</v>
      </c>
      <c r="J462" s="3">
        <v>1805862</v>
      </c>
      <c r="K462" s="3">
        <v>22443</v>
      </c>
      <c r="L462" s="3">
        <v>0</v>
      </c>
      <c r="M462" s="3">
        <v>0</v>
      </c>
      <c r="N462" s="3">
        <v>0</v>
      </c>
      <c r="O462" s="3">
        <v>0</v>
      </c>
      <c r="P462" s="3">
        <v>1027560</v>
      </c>
      <c r="Q462" s="3">
        <v>130556</v>
      </c>
      <c r="R462" s="3">
        <v>91555</v>
      </c>
      <c r="S462" s="3">
        <v>7415</v>
      </c>
      <c r="T462" s="3">
        <v>3094</v>
      </c>
      <c r="U462" s="3">
        <v>27960</v>
      </c>
      <c r="V462" s="3">
        <v>9200</v>
      </c>
      <c r="W462" s="3">
        <v>0</v>
      </c>
      <c r="X462" s="3">
        <v>316780</v>
      </c>
      <c r="Y462" s="3">
        <v>0</v>
      </c>
      <c r="Z462" s="3">
        <v>0</v>
      </c>
      <c r="AA462" s="3">
        <v>-228602</v>
      </c>
      <c r="AB462" s="3">
        <v>228602</v>
      </c>
      <c r="AC462" s="3">
        <v>12823367</v>
      </c>
      <c r="AD462" s="3">
        <v>100000</v>
      </c>
      <c r="AE462" s="3">
        <f t="shared" si="8"/>
        <v>10995062</v>
      </c>
    </row>
    <row r="463" spans="1:31" x14ac:dyDescent="0.3">
      <c r="A463" s="2" t="s">
        <v>919</v>
      </c>
      <c r="B463" t="s">
        <v>920</v>
      </c>
      <c r="C463">
        <v>1</v>
      </c>
      <c r="D463">
        <v>0</v>
      </c>
      <c r="E463" s="3">
        <v>13573649</v>
      </c>
      <c r="F463" s="3">
        <v>0</v>
      </c>
      <c r="G463" s="3">
        <v>0</v>
      </c>
      <c r="H463" s="3">
        <v>0</v>
      </c>
      <c r="I463" s="3">
        <v>3163037</v>
      </c>
      <c r="J463" s="3">
        <v>4207937</v>
      </c>
      <c r="K463" s="3">
        <v>0</v>
      </c>
      <c r="L463" s="3">
        <v>0</v>
      </c>
      <c r="M463" s="3">
        <v>0</v>
      </c>
      <c r="N463" s="3">
        <v>0</v>
      </c>
      <c r="O463" s="3">
        <v>0</v>
      </c>
      <c r="P463" s="3">
        <v>1469472</v>
      </c>
      <c r="Q463" s="3">
        <v>458636</v>
      </c>
      <c r="R463" s="3">
        <v>594457</v>
      </c>
      <c r="S463" s="3">
        <v>46603</v>
      </c>
      <c r="T463" s="3">
        <v>19444</v>
      </c>
      <c r="U463" s="3">
        <v>185410</v>
      </c>
      <c r="V463" s="3">
        <v>49538</v>
      </c>
      <c r="W463" s="3">
        <v>0</v>
      </c>
      <c r="X463" s="3">
        <v>0</v>
      </c>
      <c r="Y463" s="3">
        <v>45884</v>
      </c>
      <c r="Z463" s="3">
        <v>0</v>
      </c>
      <c r="AA463" s="3">
        <v>-248070</v>
      </c>
      <c r="AB463" s="3">
        <v>248070</v>
      </c>
      <c r="AC463" s="3">
        <v>23814067</v>
      </c>
      <c r="AD463" s="3">
        <v>0</v>
      </c>
      <c r="AE463" s="3">
        <f t="shared" si="8"/>
        <v>19606130</v>
      </c>
    </row>
    <row r="464" spans="1:31" x14ac:dyDescent="0.3">
      <c r="A464" s="2" t="s">
        <v>921</v>
      </c>
      <c r="B464" t="s">
        <v>922</v>
      </c>
      <c r="C464">
        <v>1</v>
      </c>
      <c r="D464">
        <v>0</v>
      </c>
      <c r="E464" s="3">
        <v>28531690</v>
      </c>
      <c r="F464" s="3">
        <v>0</v>
      </c>
      <c r="G464" s="3">
        <v>0</v>
      </c>
      <c r="H464" s="3">
        <v>0</v>
      </c>
      <c r="I464" s="3">
        <v>10244332</v>
      </c>
      <c r="J464" s="3">
        <v>3723792</v>
      </c>
      <c r="K464" s="3">
        <v>0</v>
      </c>
      <c r="L464" s="3">
        <v>0</v>
      </c>
      <c r="M464" s="3">
        <v>0</v>
      </c>
      <c r="N464" s="3">
        <v>0</v>
      </c>
      <c r="O464" s="3">
        <v>0</v>
      </c>
      <c r="P464" s="3">
        <v>2280033</v>
      </c>
      <c r="Q464" s="3">
        <v>529429</v>
      </c>
      <c r="R464" s="3">
        <v>860163</v>
      </c>
      <c r="S464" s="3">
        <v>145111</v>
      </c>
      <c r="T464" s="3">
        <v>60544</v>
      </c>
      <c r="U464" s="3">
        <v>594733</v>
      </c>
      <c r="V464" s="3">
        <v>139952</v>
      </c>
      <c r="W464" s="3">
        <v>0</v>
      </c>
      <c r="X464" s="3">
        <v>0</v>
      </c>
      <c r="Y464" s="3">
        <v>0</v>
      </c>
      <c r="Z464" s="3">
        <v>0</v>
      </c>
      <c r="AA464" s="3">
        <v>-393110</v>
      </c>
      <c r="AB464" s="3">
        <v>393110</v>
      </c>
      <c r="AC464" s="3">
        <v>47109779</v>
      </c>
      <c r="AD464" s="3">
        <v>0</v>
      </c>
      <c r="AE464" s="3">
        <f t="shared" si="8"/>
        <v>43385987</v>
      </c>
    </row>
    <row r="465" spans="1:31" x14ac:dyDescent="0.3">
      <c r="A465" s="2" t="s">
        <v>923</v>
      </c>
      <c r="B465" t="s">
        <v>924</v>
      </c>
      <c r="C465">
        <v>1</v>
      </c>
      <c r="D465">
        <v>0</v>
      </c>
      <c r="E465" s="3">
        <v>9568760</v>
      </c>
      <c r="F465" s="3">
        <v>0</v>
      </c>
      <c r="G465" s="3">
        <v>0</v>
      </c>
      <c r="H465" s="3">
        <v>0</v>
      </c>
      <c r="I465" s="3">
        <v>1033019</v>
      </c>
      <c r="J465" s="3">
        <v>1249329</v>
      </c>
      <c r="K465" s="3">
        <v>0</v>
      </c>
      <c r="L465" s="3">
        <v>0</v>
      </c>
      <c r="M465" s="3">
        <v>0</v>
      </c>
      <c r="N465" s="3">
        <v>0</v>
      </c>
      <c r="O465" s="3">
        <v>0</v>
      </c>
      <c r="P465" s="3">
        <v>707935</v>
      </c>
      <c r="Q465" s="3">
        <v>134684</v>
      </c>
      <c r="R465" s="3">
        <v>311439</v>
      </c>
      <c r="S465" s="3">
        <v>19144</v>
      </c>
      <c r="T465" s="3">
        <v>7988</v>
      </c>
      <c r="U465" s="3">
        <v>69551</v>
      </c>
      <c r="V465" s="3">
        <v>18680</v>
      </c>
      <c r="W465" s="3">
        <v>0</v>
      </c>
      <c r="X465" s="3">
        <v>14447</v>
      </c>
      <c r="Y465" s="3">
        <v>0</v>
      </c>
      <c r="Z465" s="3">
        <v>0</v>
      </c>
      <c r="AA465" s="3">
        <v>-277266</v>
      </c>
      <c r="AB465" s="3">
        <v>277266</v>
      </c>
      <c r="AC465" s="3">
        <v>13134976</v>
      </c>
      <c r="AD465" s="3">
        <v>0</v>
      </c>
      <c r="AE465" s="3">
        <f t="shared" si="8"/>
        <v>11885647</v>
      </c>
    </row>
    <row r="466" spans="1:31" x14ac:dyDescent="0.3">
      <c r="A466" s="2" t="s">
        <v>925</v>
      </c>
      <c r="B466" t="s">
        <v>926</v>
      </c>
      <c r="C466">
        <v>1</v>
      </c>
      <c r="D466">
        <v>0</v>
      </c>
      <c r="E466" s="3">
        <v>599033</v>
      </c>
      <c r="F466" s="3">
        <v>0</v>
      </c>
      <c r="G466" s="3">
        <v>193761</v>
      </c>
      <c r="H466" s="3">
        <v>0</v>
      </c>
      <c r="I466" s="3">
        <v>19570</v>
      </c>
      <c r="J466" s="3">
        <v>0</v>
      </c>
      <c r="K466" s="3">
        <v>0</v>
      </c>
      <c r="L466" s="3">
        <v>0</v>
      </c>
      <c r="M466" s="3">
        <v>0</v>
      </c>
      <c r="N466" s="3">
        <v>0</v>
      </c>
      <c r="O466" s="3">
        <v>0</v>
      </c>
      <c r="P466" s="3">
        <v>56073</v>
      </c>
      <c r="Q466" s="3">
        <v>0</v>
      </c>
      <c r="R466" s="3">
        <v>0</v>
      </c>
      <c r="S466" s="3">
        <v>839</v>
      </c>
      <c r="T466" s="3">
        <v>350</v>
      </c>
      <c r="U466" s="3">
        <v>6466</v>
      </c>
      <c r="V466" s="3">
        <v>0</v>
      </c>
      <c r="W466" s="3">
        <v>0</v>
      </c>
      <c r="X466" s="3">
        <v>0</v>
      </c>
      <c r="Y466" s="3">
        <v>0</v>
      </c>
      <c r="Z466" s="3">
        <v>0</v>
      </c>
      <c r="AA466" s="3">
        <v>-26897</v>
      </c>
      <c r="AB466" s="3">
        <v>26897</v>
      </c>
      <c r="AC466" s="3">
        <v>876092</v>
      </c>
      <c r="AD466" s="3">
        <v>0</v>
      </c>
      <c r="AE466" s="3">
        <f t="shared" si="8"/>
        <v>876092</v>
      </c>
    </row>
    <row r="467" spans="1:31" x14ac:dyDescent="0.3">
      <c r="A467" s="2" t="s">
        <v>927</v>
      </c>
      <c r="B467" t="s">
        <v>928</v>
      </c>
      <c r="C467">
        <v>1</v>
      </c>
      <c r="D467">
        <v>0</v>
      </c>
      <c r="E467" s="3">
        <v>6459483</v>
      </c>
      <c r="F467" s="3">
        <v>0</v>
      </c>
      <c r="G467" s="3">
        <v>0</v>
      </c>
      <c r="H467" s="3">
        <v>0</v>
      </c>
      <c r="I467" s="3">
        <v>1007642</v>
      </c>
      <c r="J467" s="3">
        <v>2235338</v>
      </c>
      <c r="K467" s="3">
        <v>0</v>
      </c>
      <c r="L467" s="3">
        <v>0</v>
      </c>
      <c r="M467" s="3">
        <v>0</v>
      </c>
      <c r="N467" s="3">
        <v>0</v>
      </c>
      <c r="O467" s="3">
        <v>0</v>
      </c>
      <c r="P467" s="3">
        <v>788384</v>
      </c>
      <c r="Q467" s="3">
        <v>24024</v>
      </c>
      <c r="R467" s="3">
        <v>82781</v>
      </c>
      <c r="S467" s="3">
        <v>12149</v>
      </c>
      <c r="T467" s="3">
        <v>5069</v>
      </c>
      <c r="U467" s="3">
        <v>49920</v>
      </c>
      <c r="V467" s="3">
        <v>9577</v>
      </c>
      <c r="W467" s="3">
        <v>0</v>
      </c>
      <c r="X467" s="3">
        <v>0</v>
      </c>
      <c r="Y467" s="3">
        <v>0</v>
      </c>
      <c r="Z467" s="3">
        <v>0</v>
      </c>
      <c r="AA467" s="3">
        <v>-111875</v>
      </c>
      <c r="AB467" s="3">
        <v>111875</v>
      </c>
      <c r="AC467" s="3">
        <v>10674367</v>
      </c>
      <c r="AD467" s="3">
        <v>0</v>
      </c>
      <c r="AE467" s="3">
        <f t="shared" si="8"/>
        <v>8439029</v>
      </c>
    </row>
    <row r="468" spans="1:31" x14ac:dyDescent="0.3">
      <c r="A468" s="2" t="s">
        <v>929</v>
      </c>
      <c r="B468" t="s">
        <v>930</v>
      </c>
      <c r="C468">
        <v>1</v>
      </c>
      <c r="D468">
        <v>0</v>
      </c>
      <c r="E468" s="3">
        <v>7505731</v>
      </c>
      <c r="F468" s="3">
        <v>0</v>
      </c>
      <c r="G468" s="3">
        <v>0</v>
      </c>
      <c r="H468" s="3">
        <v>0</v>
      </c>
      <c r="I468" s="3">
        <v>1057170</v>
      </c>
      <c r="J468" s="3">
        <v>2464865</v>
      </c>
      <c r="K468" s="3">
        <v>0</v>
      </c>
      <c r="L468" s="3">
        <v>0</v>
      </c>
      <c r="M468" s="3">
        <v>0</v>
      </c>
      <c r="N468" s="3">
        <v>0</v>
      </c>
      <c r="O468" s="3">
        <v>0</v>
      </c>
      <c r="P468" s="3">
        <v>950143</v>
      </c>
      <c r="Q468" s="3">
        <v>238973</v>
      </c>
      <c r="R468" s="3">
        <v>443112</v>
      </c>
      <c r="S468" s="3">
        <v>20553</v>
      </c>
      <c r="T468" s="3">
        <v>8575</v>
      </c>
      <c r="U468" s="3">
        <v>82540</v>
      </c>
      <c r="V468" s="3">
        <v>21316</v>
      </c>
      <c r="W468" s="3">
        <v>0</v>
      </c>
      <c r="X468" s="3">
        <v>0</v>
      </c>
      <c r="Y468" s="3">
        <v>0</v>
      </c>
      <c r="Z468" s="3">
        <v>0</v>
      </c>
      <c r="AA468" s="3">
        <v>-215236</v>
      </c>
      <c r="AB468" s="3">
        <v>215236</v>
      </c>
      <c r="AC468" s="3">
        <v>12792978</v>
      </c>
      <c r="AD468" s="3">
        <v>0</v>
      </c>
      <c r="AE468" s="3">
        <f t="shared" si="8"/>
        <v>10328113</v>
      </c>
    </row>
    <row r="469" spans="1:31" x14ac:dyDescent="0.3">
      <c r="A469" s="2" t="s">
        <v>931</v>
      </c>
      <c r="B469" t="s">
        <v>932</v>
      </c>
      <c r="C469">
        <v>1</v>
      </c>
      <c r="D469">
        <v>0</v>
      </c>
      <c r="E469" s="3">
        <v>19142890</v>
      </c>
      <c r="F469" s="3">
        <v>0</v>
      </c>
      <c r="G469" s="3">
        <v>0</v>
      </c>
      <c r="H469" s="3">
        <v>4832</v>
      </c>
      <c r="I469" s="3">
        <v>3686982</v>
      </c>
      <c r="J469" s="3">
        <v>2928944</v>
      </c>
      <c r="K469" s="3">
        <v>0</v>
      </c>
      <c r="L469" s="3">
        <v>0</v>
      </c>
      <c r="M469" s="3">
        <v>0</v>
      </c>
      <c r="N469" s="3">
        <v>0</v>
      </c>
      <c r="O469" s="3">
        <v>0</v>
      </c>
      <c r="P469" s="3">
        <v>1924500</v>
      </c>
      <c r="Q469" s="3">
        <v>240381</v>
      </c>
      <c r="R469" s="3">
        <v>381468</v>
      </c>
      <c r="S469" s="3">
        <v>64144</v>
      </c>
      <c r="T469" s="3">
        <v>26763</v>
      </c>
      <c r="U469" s="3">
        <v>249077</v>
      </c>
      <c r="V469" s="3">
        <v>61967</v>
      </c>
      <c r="W469" s="3">
        <v>0</v>
      </c>
      <c r="X469" s="3">
        <v>450569</v>
      </c>
      <c r="Y469" s="3">
        <v>0</v>
      </c>
      <c r="Z469" s="3">
        <v>0</v>
      </c>
      <c r="AA469" s="3">
        <v>-501003</v>
      </c>
      <c r="AB469" s="3">
        <v>501003</v>
      </c>
      <c r="AC469" s="3">
        <v>29162517</v>
      </c>
      <c r="AD469" s="3">
        <v>0</v>
      </c>
      <c r="AE469" s="3">
        <f t="shared" si="8"/>
        <v>26233573</v>
      </c>
    </row>
    <row r="470" spans="1:31" x14ac:dyDescent="0.3">
      <c r="A470" s="2" t="s">
        <v>933</v>
      </c>
      <c r="B470" t="s">
        <v>934</v>
      </c>
      <c r="C470">
        <v>1</v>
      </c>
      <c r="D470">
        <v>1</v>
      </c>
      <c r="E470" s="3">
        <v>17820894</v>
      </c>
      <c r="F470" s="3">
        <v>0</v>
      </c>
      <c r="G470" s="3">
        <v>0</v>
      </c>
      <c r="H470" s="3">
        <v>5881</v>
      </c>
      <c r="I470" s="3">
        <v>2913980</v>
      </c>
      <c r="J470" s="3">
        <v>1635744</v>
      </c>
      <c r="K470" s="3">
        <v>0</v>
      </c>
      <c r="L470" s="3">
        <v>0</v>
      </c>
      <c r="M470" s="3">
        <v>0</v>
      </c>
      <c r="N470" s="3">
        <v>0</v>
      </c>
      <c r="O470" s="3">
        <v>0</v>
      </c>
      <c r="P470" s="3">
        <v>2425910</v>
      </c>
      <c r="Q470" s="3">
        <v>634124</v>
      </c>
      <c r="R470" s="3">
        <v>286228</v>
      </c>
      <c r="S470" s="3">
        <v>44206</v>
      </c>
      <c r="T470" s="3">
        <v>18444</v>
      </c>
      <c r="U470" s="3">
        <v>175041</v>
      </c>
      <c r="V470" s="3">
        <v>45419</v>
      </c>
      <c r="W470" s="3">
        <v>0</v>
      </c>
      <c r="X470" s="3">
        <v>315192</v>
      </c>
      <c r="Y470" s="3">
        <v>0</v>
      </c>
      <c r="Z470" s="3">
        <v>0</v>
      </c>
      <c r="AA470" s="3">
        <v>-325896</v>
      </c>
      <c r="AB470" s="3">
        <v>325896</v>
      </c>
      <c r="AC470" s="3">
        <v>26321063</v>
      </c>
      <c r="AD470" s="3">
        <v>0</v>
      </c>
      <c r="AE470" s="3">
        <f t="shared" si="8"/>
        <v>24685319</v>
      </c>
    </row>
    <row r="471" spans="1:31" x14ac:dyDescent="0.3">
      <c r="A471" s="2" t="s">
        <v>935</v>
      </c>
      <c r="B471" t="s">
        <v>936</v>
      </c>
      <c r="C471">
        <v>1</v>
      </c>
      <c r="D471">
        <v>0</v>
      </c>
      <c r="E471" s="3">
        <v>11594904</v>
      </c>
      <c r="F471" s="3">
        <v>0</v>
      </c>
      <c r="G471" s="3">
        <v>0</v>
      </c>
      <c r="H471" s="3">
        <v>0</v>
      </c>
      <c r="I471" s="3">
        <v>1747891</v>
      </c>
      <c r="J471" s="3">
        <v>2637848</v>
      </c>
      <c r="K471" s="3">
        <v>0</v>
      </c>
      <c r="L471" s="3">
        <v>0</v>
      </c>
      <c r="M471" s="3">
        <v>0</v>
      </c>
      <c r="N471" s="3">
        <v>0</v>
      </c>
      <c r="O471" s="3">
        <v>0</v>
      </c>
      <c r="P471" s="3">
        <v>1401732</v>
      </c>
      <c r="Q471" s="3">
        <v>94952</v>
      </c>
      <c r="R471" s="3">
        <v>245056</v>
      </c>
      <c r="S471" s="3">
        <v>22904</v>
      </c>
      <c r="T471" s="3">
        <v>9556</v>
      </c>
      <c r="U471" s="3">
        <v>90987</v>
      </c>
      <c r="V471" s="3">
        <v>24717</v>
      </c>
      <c r="W471" s="3">
        <v>0</v>
      </c>
      <c r="X471" s="3">
        <v>0</v>
      </c>
      <c r="Y471" s="3">
        <v>0</v>
      </c>
      <c r="Z471" s="3">
        <v>0</v>
      </c>
      <c r="AA471" s="3">
        <v>-170244</v>
      </c>
      <c r="AB471" s="3">
        <v>170244</v>
      </c>
      <c r="AC471" s="3">
        <v>17870547</v>
      </c>
      <c r="AD471" s="3">
        <v>0</v>
      </c>
      <c r="AE471" s="3">
        <f t="shared" si="8"/>
        <v>15232699</v>
      </c>
    </row>
    <row r="472" spans="1:31" x14ac:dyDescent="0.3">
      <c r="A472" s="2" t="s">
        <v>937</v>
      </c>
      <c r="B472" t="s">
        <v>938</v>
      </c>
      <c r="C472">
        <v>1</v>
      </c>
      <c r="D472">
        <v>0</v>
      </c>
      <c r="E472" s="3">
        <v>22591411</v>
      </c>
      <c r="F472" s="3">
        <v>0</v>
      </c>
      <c r="G472" s="3">
        <v>0</v>
      </c>
      <c r="H472" s="3">
        <v>0</v>
      </c>
      <c r="I472" s="3">
        <v>3561937</v>
      </c>
      <c r="J472" s="3">
        <v>2424994</v>
      </c>
      <c r="K472" s="3">
        <v>0</v>
      </c>
      <c r="L472" s="3">
        <v>0</v>
      </c>
      <c r="M472" s="3">
        <v>0</v>
      </c>
      <c r="N472" s="3">
        <v>0</v>
      </c>
      <c r="O472" s="3">
        <v>0</v>
      </c>
      <c r="P472" s="3">
        <v>2500461</v>
      </c>
      <c r="Q472" s="3">
        <v>671296</v>
      </c>
      <c r="R472" s="3">
        <v>1221837</v>
      </c>
      <c r="S472" s="3">
        <v>104411</v>
      </c>
      <c r="T472" s="3">
        <v>43563</v>
      </c>
      <c r="U472" s="3">
        <v>398430</v>
      </c>
      <c r="V472" s="3">
        <v>63421</v>
      </c>
      <c r="W472" s="3">
        <v>0</v>
      </c>
      <c r="X472" s="3">
        <v>345926</v>
      </c>
      <c r="Y472" s="3">
        <v>0</v>
      </c>
      <c r="Z472" s="3">
        <v>0</v>
      </c>
      <c r="AA472" s="3">
        <v>-593754</v>
      </c>
      <c r="AB472" s="3">
        <v>593754</v>
      </c>
      <c r="AC472" s="3">
        <v>33927687</v>
      </c>
      <c r="AD472" s="3">
        <v>0</v>
      </c>
      <c r="AE472" s="3">
        <f t="shared" si="8"/>
        <v>31502693</v>
      </c>
    </row>
    <row r="473" spans="1:31" x14ac:dyDescent="0.3">
      <c r="A473" s="2" t="s">
        <v>939</v>
      </c>
      <c r="B473" t="s">
        <v>940</v>
      </c>
      <c r="C473">
        <v>1</v>
      </c>
      <c r="D473">
        <v>0</v>
      </c>
      <c r="E473" s="3">
        <v>6968268</v>
      </c>
      <c r="F473" s="3">
        <v>0</v>
      </c>
      <c r="G473" s="3">
        <v>0</v>
      </c>
      <c r="H473" s="3">
        <v>0</v>
      </c>
      <c r="I473" s="3">
        <v>1033217</v>
      </c>
      <c r="J473" s="3">
        <v>1582509</v>
      </c>
      <c r="K473" s="3">
        <v>0</v>
      </c>
      <c r="L473" s="3">
        <v>0</v>
      </c>
      <c r="M473" s="3">
        <v>0</v>
      </c>
      <c r="N473" s="3">
        <v>0</v>
      </c>
      <c r="O473" s="3">
        <v>0</v>
      </c>
      <c r="P473" s="3">
        <v>743288</v>
      </c>
      <c r="Q473" s="3">
        <v>73060</v>
      </c>
      <c r="R473" s="3">
        <v>167481</v>
      </c>
      <c r="S473" s="3">
        <v>15325</v>
      </c>
      <c r="T473" s="3">
        <v>6394</v>
      </c>
      <c r="U473" s="3">
        <v>60405</v>
      </c>
      <c r="V473" s="3">
        <v>13368</v>
      </c>
      <c r="W473" s="3">
        <v>0</v>
      </c>
      <c r="X473" s="3">
        <v>58000</v>
      </c>
      <c r="Y473" s="3">
        <v>0</v>
      </c>
      <c r="Z473" s="3">
        <v>0</v>
      </c>
      <c r="AA473" s="3">
        <v>-132972</v>
      </c>
      <c r="AB473" s="3">
        <v>132972</v>
      </c>
      <c r="AC473" s="3">
        <v>10721315</v>
      </c>
      <c r="AD473" s="3">
        <v>0</v>
      </c>
      <c r="AE473" s="3">
        <f t="shared" si="8"/>
        <v>9138806</v>
      </c>
    </row>
    <row r="474" spans="1:31" x14ac:dyDescent="0.3">
      <c r="A474" s="2" t="s">
        <v>941</v>
      </c>
      <c r="B474" t="s">
        <v>942</v>
      </c>
      <c r="C474">
        <v>1</v>
      </c>
      <c r="D474">
        <v>0</v>
      </c>
      <c r="E474" s="3">
        <v>4531750</v>
      </c>
      <c r="F474" s="3">
        <v>0</v>
      </c>
      <c r="G474" s="3">
        <v>0</v>
      </c>
      <c r="H474" s="3">
        <v>0</v>
      </c>
      <c r="I474" s="3">
        <v>1167930</v>
      </c>
      <c r="J474" s="3">
        <v>1528337</v>
      </c>
      <c r="K474" s="3">
        <v>0</v>
      </c>
      <c r="L474" s="3">
        <v>0</v>
      </c>
      <c r="M474" s="3">
        <v>0</v>
      </c>
      <c r="N474" s="3">
        <v>0</v>
      </c>
      <c r="O474" s="3">
        <v>0</v>
      </c>
      <c r="P474" s="3">
        <v>432350</v>
      </c>
      <c r="Q474" s="3">
        <v>203175</v>
      </c>
      <c r="R474" s="3">
        <v>189866</v>
      </c>
      <c r="S474" s="3">
        <v>13542</v>
      </c>
      <c r="T474" s="3">
        <v>5650</v>
      </c>
      <c r="U474" s="3">
        <v>48814</v>
      </c>
      <c r="V474" s="3">
        <v>13935</v>
      </c>
      <c r="W474" s="3">
        <v>0</v>
      </c>
      <c r="X474" s="3">
        <v>0</v>
      </c>
      <c r="Y474" s="3">
        <v>0</v>
      </c>
      <c r="Z474" s="3">
        <v>0</v>
      </c>
      <c r="AA474" s="3">
        <v>-165945</v>
      </c>
      <c r="AB474" s="3">
        <v>165945</v>
      </c>
      <c r="AC474" s="3">
        <v>8135349</v>
      </c>
      <c r="AD474" s="3">
        <v>0</v>
      </c>
      <c r="AE474" s="3">
        <f t="shared" si="8"/>
        <v>6607012</v>
      </c>
    </row>
    <row r="475" spans="1:31" x14ac:dyDescent="0.3">
      <c r="A475" s="2" t="s">
        <v>943</v>
      </c>
      <c r="B475" t="s">
        <v>944</v>
      </c>
      <c r="C475">
        <v>1</v>
      </c>
      <c r="D475">
        <v>0</v>
      </c>
      <c r="E475" s="3">
        <v>4888467</v>
      </c>
      <c r="F475" s="3">
        <v>0</v>
      </c>
      <c r="G475" s="3">
        <v>0</v>
      </c>
      <c r="H475" s="3">
        <v>0</v>
      </c>
      <c r="I475" s="3">
        <v>1001323</v>
      </c>
      <c r="J475" s="3">
        <v>1437166</v>
      </c>
      <c r="K475" s="3">
        <v>0</v>
      </c>
      <c r="L475" s="3">
        <v>0</v>
      </c>
      <c r="M475" s="3">
        <v>0</v>
      </c>
      <c r="N475" s="3">
        <v>0</v>
      </c>
      <c r="O475" s="3">
        <v>0</v>
      </c>
      <c r="P475" s="3">
        <v>633970</v>
      </c>
      <c r="Q475" s="3">
        <v>125888</v>
      </c>
      <c r="R475" s="3">
        <v>189762</v>
      </c>
      <c r="S475" s="3">
        <v>9887</v>
      </c>
      <c r="T475" s="3">
        <v>4125</v>
      </c>
      <c r="U475" s="3">
        <v>40775</v>
      </c>
      <c r="V475" s="3">
        <v>10717</v>
      </c>
      <c r="W475" s="3">
        <v>0</v>
      </c>
      <c r="X475" s="3">
        <v>146640</v>
      </c>
      <c r="Y475" s="3">
        <v>0</v>
      </c>
      <c r="Z475" s="3">
        <v>0</v>
      </c>
      <c r="AA475" s="3">
        <v>-115523</v>
      </c>
      <c r="AB475" s="3">
        <v>115523</v>
      </c>
      <c r="AC475" s="3">
        <v>8488720</v>
      </c>
      <c r="AD475" s="3">
        <v>0</v>
      </c>
      <c r="AE475" s="3">
        <f t="shared" si="8"/>
        <v>7051554</v>
      </c>
    </row>
    <row r="476" spans="1:31" x14ac:dyDescent="0.3">
      <c r="A476" s="2" t="s">
        <v>945</v>
      </c>
      <c r="B476" t="s">
        <v>946</v>
      </c>
      <c r="C476">
        <v>1</v>
      </c>
      <c r="D476">
        <v>0</v>
      </c>
      <c r="E476" s="3">
        <v>13544155</v>
      </c>
      <c r="F476" s="3">
        <v>0</v>
      </c>
      <c r="G476" s="3">
        <v>0</v>
      </c>
      <c r="H476" s="3">
        <v>4174</v>
      </c>
      <c r="I476" s="3">
        <v>1825104</v>
      </c>
      <c r="J476" s="3">
        <v>1944014</v>
      </c>
      <c r="K476" s="3">
        <v>0</v>
      </c>
      <c r="L476" s="3">
        <v>0</v>
      </c>
      <c r="M476" s="3">
        <v>0</v>
      </c>
      <c r="N476" s="3">
        <v>0</v>
      </c>
      <c r="O476" s="3">
        <v>0</v>
      </c>
      <c r="P476" s="3">
        <v>1519187</v>
      </c>
      <c r="Q476" s="3">
        <v>421717</v>
      </c>
      <c r="R476" s="3">
        <v>596392</v>
      </c>
      <c r="S476" s="3">
        <v>40611</v>
      </c>
      <c r="T476" s="3">
        <v>16944</v>
      </c>
      <c r="U476" s="3">
        <v>145975</v>
      </c>
      <c r="V476" s="3">
        <v>43694</v>
      </c>
      <c r="W476" s="3">
        <v>0</v>
      </c>
      <c r="X476" s="3">
        <v>0</v>
      </c>
      <c r="Y476" s="3">
        <v>0</v>
      </c>
      <c r="Z476" s="3">
        <v>0</v>
      </c>
      <c r="AA476" s="3">
        <v>-273606</v>
      </c>
      <c r="AB476" s="3">
        <v>273606</v>
      </c>
      <c r="AC476" s="3">
        <v>20101967</v>
      </c>
      <c r="AD476" s="3">
        <v>0</v>
      </c>
      <c r="AE476" s="3">
        <f t="shared" si="8"/>
        <v>18157953</v>
      </c>
    </row>
    <row r="477" spans="1:31" x14ac:dyDescent="0.3">
      <c r="A477" s="2" t="s">
        <v>947</v>
      </c>
      <c r="B477" t="s">
        <v>948</v>
      </c>
      <c r="C477">
        <v>1</v>
      </c>
      <c r="D477">
        <v>0</v>
      </c>
      <c r="E477" s="3">
        <v>10835411</v>
      </c>
      <c r="F477" s="3">
        <v>0</v>
      </c>
      <c r="G477" s="3">
        <v>0</v>
      </c>
      <c r="H477" s="3">
        <v>0</v>
      </c>
      <c r="I477" s="3">
        <v>3297116</v>
      </c>
      <c r="J477" s="3">
        <v>7101823</v>
      </c>
      <c r="K477" s="3">
        <v>0</v>
      </c>
      <c r="L477" s="3">
        <v>0</v>
      </c>
      <c r="M477" s="3">
        <v>0</v>
      </c>
      <c r="N477" s="3">
        <v>0</v>
      </c>
      <c r="O477" s="3">
        <v>0</v>
      </c>
      <c r="P477" s="3">
        <v>1860459</v>
      </c>
      <c r="Q477" s="3">
        <v>724848</v>
      </c>
      <c r="R477" s="3">
        <v>497189</v>
      </c>
      <c r="S477" s="3">
        <v>66631</v>
      </c>
      <c r="T477" s="3">
        <v>27800</v>
      </c>
      <c r="U477" s="3">
        <v>258630</v>
      </c>
      <c r="V477" s="3">
        <v>68675</v>
      </c>
      <c r="W477" s="3">
        <v>0</v>
      </c>
      <c r="X477" s="3">
        <v>0</v>
      </c>
      <c r="Y477" s="3">
        <v>0</v>
      </c>
      <c r="Z477" s="3">
        <v>0</v>
      </c>
      <c r="AA477" s="3">
        <v>-309865</v>
      </c>
      <c r="AB477" s="3">
        <v>309865</v>
      </c>
      <c r="AC477" s="3">
        <v>24738582</v>
      </c>
      <c r="AD477" s="3">
        <v>0</v>
      </c>
      <c r="AE477" s="3">
        <f t="shared" si="8"/>
        <v>17636759</v>
      </c>
    </row>
    <row r="478" spans="1:31" x14ac:dyDescent="0.3">
      <c r="A478" s="2" t="s">
        <v>949</v>
      </c>
      <c r="B478" t="s">
        <v>950</v>
      </c>
      <c r="C478">
        <v>1</v>
      </c>
      <c r="D478">
        <v>0</v>
      </c>
      <c r="E478" s="3">
        <v>7883849</v>
      </c>
      <c r="F478" s="3">
        <v>0</v>
      </c>
      <c r="G478" s="3">
        <v>405052</v>
      </c>
      <c r="H478" s="3">
        <v>13272</v>
      </c>
      <c r="I478" s="3">
        <v>2306160</v>
      </c>
      <c r="J478" s="3">
        <v>1473032</v>
      </c>
      <c r="K478" s="3">
        <v>0</v>
      </c>
      <c r="L478" s="3">
        <v>0</v>
      </c>
      <c r="M478" s="3">
        <v>0</v>
      </c>
      <c r="N478" s="3">
        <v>0</v>
      </c>
      <c r="O478" s="3">
        <v>0</v>
      </c>
      <c r="P478" s="3">
        <v>1114410</v>
      </c>
      <c r="Q478" s="3">
        <v>346448</v>
      </c>
      <c r="R478" s="3">
        <v>125331</v>
      </c>
      <c r="S478" s="3">
        <v>27309</v>
      </c>
      <c r="T478" s="3">
        <v>11394</v>
      </c>
      <c r="U478" s="3">
        <v>109161</v>
      </c>
      <c r="V478" s="3">
        <v>25367</v>
      </c>
      <c r="W478" s="3">
        <v>0</v>
      </c>
      <c r="X478" s="3">
        <v>0</v>
      </c>
      <c r="Y478" s="3">
        <v>24469</v>
      </c>
      <c r="Z478" s="3">
        <v>0</v>
      </c>
      <c r="AA478" s="3">
        <v>-229829</v>
      </c>
      <c r="AB478" s="3">
        <v>229829</v>
      </c>
      <c r="AC478" s="3">
        <v>13865254</v>
      </c>
      <c r="AD478" s="3">
        <v>0</v>
      </c>
      <c r="AE478" s="3">
        <f t="shared" si="8"/>
        <v>12392222</v>
      </c>
    </row>
    <row r="479" spans="1:31" x14ac:dyDescent="0.3">
      <c r="A479" s="2" t="s">
        <v>951</v>
      </c>
      <c r="B479" t="s">
        <v>952</v>
      </c>
      <c r="C479">
        <v>1</v>
      </c>
      <c r="D479">
        <v>0</v>
      </c>
      <c r="E479" s="3">
        <v>13738077</v>
      </c>
      <c r="F479" s="3">
        <v>0</v>
      </c>
      <c r="G479" s="3">
        <v>0</v>
      </c>
      <c r="H479" s="3">
        <v>5044</v>
      </c>
      <c r="I479" s="3">
        <v>2207015</v>
      </c>
      <c r="J479" s="3">
        <v>4101244</v>
      </c>
      <c r="K479" s="3">
        <v>327816</v>
      </c>
      <c r="L479" s="3">
        <v>0</v>
      </c>
      <c r="M479" s="3">
        <v>0</v>
      </c>
      <c r="N479" s="3">
        <v>0</v>
      </c>
      <c r="O479" s="3">
        <v>0</v>
      </c>
      <c r="P479" s="3">
        <v>1503206</v>
      </c>
      <c r="Q479" s="3">
        <v>559281</v>
      </c>
      <c r="R479" s="3">
        <v>714673</v>
      </c>
      <c r="S479" s="3">
        <v>42528</v>
      </c>
      <c r="T479" s="3">
        <v>17744</v>
      </c>
      <c r="U479" s="3">
        <v>170847</v>
      </c>
      <c r="V479" s="3">
        <v>47611</v>
      </c>
      <c r="W479" s="3">
        <v>0</v>
      </c>
      <c r="X479" s="3">
        <v>0</v>
      </c>
      <c r="Y479" s="3">
        <v>0</v>
      </c>
      <c r="Z479" s="3">
        <v>0</v>
      </c>
      <c r="AA479" s="3">
        <v>-398183</v>
      </c>
      <c r="AB479" s="3">
        <v>398183</v>
      </c>
      <c r="AC479" s="3">
        <v>23435086</v>
      </c>
      <c r="AD479" s="3">
        <v>0</v>
      </c>
      <c r="AE479" s="3">
        <f t="shared" si="8"/>
        <v>19006026</v>
      </c>
    </row>
    <row r="480" spans="1:31" x14ac:dyDescent="0.3">
      <c r="A480" s="2" t="s">
        <v>953</v>
      </c>
      <c r="B480" t="s">
        <v>954</v>
      </c>
      <c r="C480">
        <v>0</v>
      </c>
      <c r="D480">
        <v>0</v>
      </c>
      <c r="E480" s="3">
        <v>104494496</v>
      </c>
      <c r="F480" s="3">
        <v>791163</v>
      </c>
      <c r="G480" s="3">
        <v>0</v>
      </c>
      <c r="H480" s="3">
        <v>68833</v>
      </c>
      <c r="I480" s="3">
        <v>9003922</v>
      </c>
      <c r="J480" s="3">
        <v>6159130</v>
      </c>
      <c r="K480" s="3">
        <v>0</v>
      </c>
      <c r="L480" s="3">
        <v>0</v>
      </c>
      <c r="M480" s="3">
        <v>0</v>
      </c>
      <c r="N480" s="3">
        <v>0</v>
      </c>
      <c r="O480" s="3">
        <v>0</v>
      </c>
      <c r="P480" s="3">
        <v>4390134</v>
      </c>
      <c r="Q480" s="3">
        <v>2955382</v>
      </c>
      <c r="R480" s="3">
        <v>4928519</v>
      </c>
      <c r="S480" s="3">
        <v>149036</v>
      </c>
      <c r="T480" s="3">
        <v>62181</v>
      </c>
      <c r="U480" s="3">
        <v>613198</v>
      </c>
      <c r="V480" s="3">
        <v>208502</v>
      </c>
      <c r="W480" s="3">
        <v>0</v>
      </c>
      <c r="X480" s="3">
        <v>4748555</v>
      </c>
      <c r="Y480" s="3">
        <v>0</v>
      </c>
      <c r="Z480" s="3">
        <v>0</v>
      </c>
      <c r="AA480" s="3">
        <v>-5706710</v>
      </c>
      <c r="AB480" s="3">
        <v>5706710</v>
      </c>
      <c r="AC480" s="3">
        <v>138573051</v>
      </c>
      <c r="AD480" s="3">
        <v>1289187</v>
      </c>
      <c r="AE480" s="3">
        <f t="shared" si="8"/>
        <v>132413921</v>
      </c>
    </row>
    <row r="481" spans="1:31" x14ac:dyDescent="0.3">
      <c r="A481" s="2" t="s">
        <v>955</v>
      </c>
      <c r="B481" t="s">
        <v>956</v>
      </c>
      <c r="C481">
        <v>1</v>
      </c>
      <c r="D481">
        <v>0</v>
      </c>
      <c r="E481" s="3">
        <v>2464826</v>
      </c>
      <c r="F481" s="3">
        <v>0</v>
      </c>
      <c r="G481" s="3">
        <v>139184</v>
      </c>
      <c r="H481" s="3">
        <v>0</v>
      </c>
      <c r="I481" s="3">
        <v>400972</v>
      </c>
      <c r="J481" s="3">
        <v>96943</v>
      </c>
      <c r="K481" s="3">
        <v>0</v>
      </c>
      <c r="L481" s="3">
        <v>0</v>
      </c>
      <c r="M481" s="3">
        <v>0</v>
      </c>
      <c r="N481" s="3">
        <v>0</v>
      </c>
      <c r="O481" s="3">
        <v>0</v>
      </c>
      <c r="P481" s="3">
        <v>211173</v>
      </c>
      <c r="Q481" s="3">
        <v>319</v>
      </c>
      <c r="R481" s="3">
        <v>30347</v>
      </c>
      <c r="S481" s="3">
        <v>4494</v>
      </c>
      <c r="T481" s="3">
        <v>1875</v>
      </c>
      <c r="U481" s="3">
        <v>16893</v>
      </c>
      <c r="V481" s="3">
        <v>0</v>
      </c>
      <c r="W481" s="3">
        <v>0</v>
      </c>
      <c r="X481" s="3">
        <v>22500</v>
      </c>
      <c r="Y481" s="3">
        <v>14764</v>
      </c>
      <c r="Z481" s="3">
        <v>0</v>
      </c>
      <c r="AA481" s="3">
        <v>-111987</v>
      </c>
      <c r="AB481" s="3">
        <v>111987</v>
      </c>
      <c r="AC481" s="3">
        <v>3404290</v>
      </c>
      <c r="AD481" s="3">
        <v>0</v>
      </c>
      <c r="AE481" s="3">
        <f t="shared" si="8"/>
        <v>3307347</v>
      </c>
    </row>
    <row r="482" spans="1:31" x14ac:dyDescent="0.3">
      <c r="A482" s="2" t="s">
        <v>957</v>
      </c>
      <c r="B482" t="s">
        <v>958</v>
      </c>
      <c r="C482">
        <v>1</v>
      </c>
      <c r="D482">
        <v>0</v>
      </c>
      <c r="E482" s="3">
        <v>2481970</v>
      </c>
      <c r="F482" s="3">
        <v>0</v>
      </c>
      <c r="G482" s="3">
        <v>0</v>
      </c>
      <c r="H482" s="3">
        <v>1852</v>
      </c>
      <c r="I482" s="3">
        <v>256486</v>
      </c>
      <c r="J482" s="3">
        <v>525939</v>
      </c>
      <c r="K482" s="3">
        <v>0</v>
      </c>
      <c r="L482" s="3">
        <v>0</v>
      </c>
      <c r="M482" s="3">
        <v>0</v>
      </c>
      <c r="N482" s="3">
        <v>0</v>
      </c>
      <c r="O482" s="3">
        <v>0</v>
      </c>
      <c r="P482" s="3">
        <v>336761</v>
      </c>
      <c r="Q482" s="3">
        <v>30884</v>
      </c>
      <c r="R482" s="3">
        <v>0</v>
      </c>
      <c r="S482" s="3">
        <v>2981</v>
      </c>
      <c r="T482" s="3">
        <v>1244</v>
      </c>
      <c r="U482" s="3">
        <v>11301</v>
      </c>
      <c r="V482" s="3">
        <v>2552</v>
      </c>
      <c r="W482" s="3">
        <v>0</v>
      </c>
      <c r="X482" s="3">
        <v>24724</v>
      </c>
      <c r="Y482" s="3">
        <v>3232</v>
      </c>
      <c r="Z482" s="3">
        <v>0</v>
      </c>
      <c r="AA482" s="3">
        <v>-117651</v>
      </c>
      <c r="AB482" s="3">
        <v>117651</v>
      </c>
      <c r="AC482" s="3">
        <v>3679926</v>
      </c>
      <c r="AD482" s="3">
        <v>100000</v>
      </c>
      <c r="AE482" s="3">
        <f t="shared" si="8"/>
        <v>3153987</v>
      </c>
    </row>
    <row r="483" spans="1:31" x14ac:dyDescent="0.3">
      <c r="A483" s="2" t="s">
        <v>959</v>
      </c>
      <c r="B483" t="s">
        <v>960</v>
      </c>
      <c r="C483">
        <v>1</v>
      </c>
      <c r="D483">
        <v>0</v>
      </c>
      <c r="E483" s="3">
        <v>7785803</v>
      </c>
      <c r="F483" s="3">
        <v>0</v>
      </c>
      <c r="G483" s="3">
        <v>347920</v>
      </c>
      <c r="H483" s="3">
        <v>0</v>
      </c>
      <c r="I483" s="3">
        <v>1304688</v>
      </c>
      <c r="J483" s="3">
        <v>1498709</v>
      </c>
      <c r="K483" s="3">
        <v>0</v>
      </c>
      <c r="L483" s="3">
        <v>0</v>
      </c>
      <c r="M483" s="3">
        <v>0</v>
      </c>
      <c r="N483" s="3">
        <v>0</v>
      </c>
      <c r="O483" s="3">
        <v>0</v>
      </c>
      <c r="P483" s="3">
        <v>865992</v>
      </c>
      <c r="Q483" s="3">
        <v>22471</v>
      </c>
      <c r="R483" s="3">
        <v>115366</v>
      </c>
      <c r="S483" s="3">
        <v>10321</v>
      </c>
      <c r="T483" s="3">
        <v>4306</v>
      </c>
      <c r="U483" s="3">
        <v>39668</v>
      </c>
      <c r="V483" s="3">
        <v>10271</v>
      </c>
      <c r="W483" s="3">
        <v>0</v>
      </c>
      <c r="X483" s="3">
        <v>243236</v>
      </c>
      <c r="Y483" s="3">
        <v>0</v>
      </c>
      <c r="Z483" s="3">
        <v>0</v>
      </c>
      <c r="AA483" s="3">
        <v>-135653</v>
      </c>
      <c r="AB483" s="3">
        <v>135653</v>
      </c>
      <c r="AC483" s="3">
        <v>12248751</v>
      </c>
      <c r="AD483" s="3">
        <v>100000</v>
      </c>
      <c r="AE483" s="3">
        <f t="shared" si="8"/>
        <v>10750042</v>
      </c>
    </row>
    <row r="484" spans="1:31" x14ac:dyDescent="0.3">
      <c r="A484" s="2" t="s">
        <v>961</v>
      </c>
      <c r="B484" t="s">
        <v>962</v>
      </c>
      <c r="C484">
        <v>1</v>
      </c>
      <c r="D484">
        <v>0</v>
      </c>
      <c r="E484" s="3">
        <v>14885600</v>
      </c>
      <c r="F484" s="3">
        <v>0</v>
      </c>
      <c r="G484" s="3">
        <v>0</v>
      </c>
      <c r="H484" s="3">
        <v>0</v>
      </c>
      <c r="I484" s="3">
        <v>2547406</v>
      </c>
      <c r="J484" s="3">
        <v>1844874</v>
      </c>
      <c r="K484" s="3">
        <v>267211</v>
      </c>
      <c r="L484" s="3">
        <v>0</v>
      </c>
      <c r="M484" s="3">
        <v>0</v>
      </c>
      <c r="N484" s="3">
        <v>0</v>
      </c>
      <c r="O484" s="3">
        <v>0</v>
      </c>
      <c r="P484" s="3">
        <v>1263409</v>
      </c>
      <c r="Q484" s="3">
        <v>243490</v>
      </c>
      <c r="R484" s="3">
        <v>169610</v>
      </c>
      <c r="S484" s="3">
        <v>24807</v>
      </c>
      <c r="T484" s="3">
        <v>10350</v>
      </c>
      <c r="U484" s="3">
        <v>94482</v>
      </c>
      <c r="V484" s="3">
        <v>28614</v>
      </c>
      <c r="W484" s="3">
        <v>0</v>
      </c>
      <c r="X484" s="3">
        <v>416368</v>
      </c>
      <c r="Y484" s="3">
        <v>0</v>
      </c>
      <c r="Z484" s="3">
        <v>0</v>
      </c>
      <c r="AA484" s="3">
        <v>-426617</v>
      </c>
      <c r="AB484" s="3">
        <v>426617</v>
      </c>
      <c r="AC484" s="3">
        <v>21796221</v>
      </c>
      <c r="AD484" s="3">
        <v>0</v>
      </c>
      <c r="AE484" s="3">
        <f t="shared" si="8"/>
        <v>19684136</v>
      </c>
    </row>
    <row r="485" spans="1:31" x14ac:dyDescent="0.3">
      <c r="A485" s="2" t="s">
        <v>963</v>
      </c>
      <c r="B485" t="s">
        <v>964</v>
      </c>
      <c r="C485">
        <v>1</v>
      </c>
      <c r="D485">
        <v>0</v>
      </c>
      <c r="E485" s="3">
        <v>7495778</v>
      </c>
      <c r="F485" s="3">
        <v>0</v>
      </c>
      <c r="G485" s="3">
        <v>0</v>
      </c>
      <c r="H485" s="3">
        <v>0</v>
      </c>
      <c r="I485" s="3">
        <v>1596576</v>
      </c>
      <c r="J485" s="3">
        <v>995677</v>
      </c>
      <c r="K485" s="3">
        <v>0</v>
      </c>
      <c r="L485" s="3">
        <v>0</v>
      </c>
      <c r="M485" s="3">
        <v>0</v>
      </c>
      <c r="N485" s="3">
        <v>0</v>
      </c>
      <c r="O485" s="3">
        <v>0</v>
      </c>
      <c r="P485" s="3">
        <v>1024841</v>
      </c>
      <c r="Q485" s="3">
        <v>230671</v>
      </c>
      <c r="R485" s="3">
        <v>221198</v>
      </c>
      <c r="S485" s="3">
        <v>13482</v>
      </c>
      <c r="T485" s="3">
        <v>5625</v>
      </c>
      <c r="U485" s="3">
        <v>52483</v>
      </c>
      <c r="V485" s="3">
        <v>16444</v>
      </c>
      <c r="W485" s="3">
        <v>0</v>
      </c>
      <c r="X485" s="3">
        <v>372000</v>
      </c>
      <c r="Y485" s="3">
        <v>11116</v>
      </c>
      <c r="Z485" s="3">
        <v>0</v>
      </c>
      <c r="AA485" s="3">
        <v>-242344</v>
      </c>
      <c r="AB485" s="3">
        <v>242344</v>
      </c>
      <c r="AC485" s="3">
        <v>12035891</v>
      </c>
      <c r="AD485" s="3">
        <v>0</v>
      </c>
      <c r="AE485" s="3">
        <f t="shared" si="8"/>
        <v>11040214</v>
      </c>
    </row>
    <row r="486" spans="1:31" x14ac:dyDescent="0.3">
      <c r="A486" s="2" t="s">
        <v>965</v>
      </c>
      <c r="B486" t="s">
        <v>966</v>
      </c>
      <c r="C486">
        <v>0</v>
      </c>
      <c r="D486">
        <v>0</v>
      </c>
      <c r="E486" s="3">
        <v>3696342</v>
      </c>
      <c r="F486" s="3">
        <v>0</v>
      </c>
      <c r="G486" s="3">
        <v>84238</v>
      </c>
      <c r="H486" s="3">
        <v>0</v>
      </c>
      <c r="I486" s="3">
        <v>558386</v>
      </c>
      <c r="J486" s="3">
        <v>500412</v>
      </c>
      <c r="K486" s="3">
        <v>0</v>
      </c>
      <c r="L486" s="3">
        <v>0</v>
      </c>
      <c r="M486" s="3">
        <v>0</v>
      </c>
      <c r="N486" s="3">
        <v>0</v>
      </c>
      <c r="O486" s="3">
        <v>0</v>
      </c>
      <c r="P486" s="3">
        <v>370405</v>
      </c>
      <c r="Q486" s="3">
        <v>0</v>
      </c>
      <c r="R486" s="3">
        <v>0</v>
      </c>
      <c r="S486" s="3">
        <v>3430</v>
      </c>
      <c r="T486" s="3">
        <v>1431</v>
      </c>
      <c r="U486" s="3">
        <v>13514</v>
      </c>
      <c r="V486" s="3">
        <v>3818</v>
      </c>
      <c r="W486" s="3">
        <v>0</v>
      </c>
      <c r="X486" s="3">
        <v>41716</v>
      </c>
      <c r="Y486" s="3">
        <v>0</v>
      </c>
      <c r="Z486" s="3">
        <v>0</v>
      </c>
      <c r="AA486" s="3">
        <v>-181674</v>
      </c>
      <c r="AB486" s="3">
        <v>181674</v>
      </c>
      <c r="AC486" s="3">
        <v>5273692</v>
      </c>
      <c r="AD486" s="3">
        <v>100000</v>
      </c>
      <c r="AE486" s="3">
        <f t="shared" si="8"/>
        <v>4773280</v>
      </c>
    </row>
    <row r="487" spans="1:31" x14ac:dyDescent="0.3">
      <c r="A487" s="2" t="s">
        <v>967</v>
      </c>
      <c r="B487" t="s">
        <v>968</v>
      </c>
      <c r="C487">
        <v>1</v>
      </c>
      <c r="D487">
        <v>0</v>
      </c>
      <c r="E487" s="3">
        <v>7664878</v>
      </c>
      <c r="F487" s="3">
        <v>0</v>
      </c>
      <c r="G487" s="3">
        <v>0</v>
      </c>
      <c r="H487" s="3">
        <v>0</v>
      </c>
      <c r="I487" s="3">
        <v>955925</v>
      </c>
      <c r="J487" s="3">
        <v>882780</v>
      </c>
      <c r="K487" s="3">
        <v>0</v>
      </c>
      <c r="L487" s="3">
        <v>0</v>
      </c>
      <c r="M487" s="3">
        <v>0</v>
      </c>
      <c r="N487" s="3">
        <v>0</v>
      </c>
      <c r="O487" s="3">
        <v>0</v>
      </c>
      <c r="P487" s="3">
        <v>1209888</v>
      </c>
      <c r="Q487" s="3">
        <v>129002</v>
      </c>
      <c r="R487" s="3">
        <v>0</v>
      </c>
      <c r="S487" s="3">
        <v>11025</v>
      </c>
      <c r="T487" s="3">
        <v>4600</v>
      </c>
      <c r="U487" s="3">
        <v>42697</v>
      </c>
      <c r="V487" s="3">
        <v>13020</v>
      </c>
      <c r="W487" s="3">
        <v>0</v>
      </c>
      <c r="X487" s="3">
        <v>520017</v>
      </c>
      <c r="Y487" s="3">
        <v>0</v>
      </c>
      <c r="Z487" s="3">
        <v>0</v>
      </c>
      <c r="AA487" s="3">
        <v>-243983</v>
      </c>
      <c r="AB487" s="3">
        <v>243983</v>
      </c>
      <c r="AC487" s="3">
        <v>11433832</v>
      </c>
      <c r="AD487" s="3">
        <v>100000</v>
      </c>
      <c r="AE487" s="3">
        <f t="shared" si="8"/>
        <v>10551052</v>
      </c>
    </row>
    <row r="488" spans="1:31" x14ac:dyDescent="0.3">
      <c r="A488" s="2" t="s">
        <v>969</v>
      </c>
      <c r="B488" t="s">
        <v>970</v>
      </c>
      <c r="C488">
        <v>1</v>
      </c>
      <c r="D488">
        <v>0</v>
      </c>
      <c r="E488" s="3">
        <v>10220219</v>
      </c>
      <c r="F488" s="3">
        <v>0</v>
      </c>
      <c r="G488" s="3">
        <v>0</v>
      </c>
      <c r="H488" s="3">
        <v>0</v>
      </c>
      <c r="I488" s="3">
        <v>1108588</v>
      </c>
      <c r="J488" s="3">
        <v>1868238</v>
      </c>
      <c r="K488" s="3">
        <v>0</v>
      </c>
      <c r="L488" s="3">
        <v>0</v>
      </c>
      <c r="M488" s="3">
        <v>0</v>
      </c>
      <c r="N488" s="3">
        <v>0</v>
      </c>
      <c r="O488" s="3">
        <v>0</v>
      </c>
      <c r="P488" s="3">
        <v>1272764</v>
      </c>
      <c r="Q488" s="3">
        <v>214535</v>
      </c>
      <c r="R488" s="3">
        <v>0</v>
      </c>
      <c r="S488" s="3">
        <v>14890</v>
      </c>
      <c r="T488" s="3">
        <v>6213</v>
      </c>
      <c r="U488" s="3">
        <v>56910</v>
      </c>
      <c r="V488" s="3">
        <v>12965</v>
      </c>
      <c r="W488" s="3">
        <v>0</v>
      </c>
      <c r="X488" s="3">
        <v>655179</v>
      </c>
      <c r="Y488" s="3">
        <v>0</v>
      </c>
      <c r="Z488" s="3">
        <v>0</v>
      </c>
      <c r="AA488" s="3">
        <v>-294316</v>
      </c>
      <c r="AB488" s="3">
        <v>294316</v>
      </c>
      <c r="AC488" s="3">
        <v>15430501</v>
      </c>
      <c r="AD488" s="3">
        <v>0</v>
      </c>
      <c r="AE488" s="3">
        <f t="shared" si="8"/>
        <v>13562263</v>
      </c>
    </row>
    <row r="489" spans="1:31" x14ac:dyDescent="0.3">
      <c r="A489" s="2" t="s">
        <v>971</v>
      </c>
      <c r="B489" t="s">
        <v>972</v>
      </c>
      <c r="C489">
        <v>1</v>
      </c>
      <c r="D489">
        <v>0</v>
      </c>
      <c r="E489" s="3">
        <v>8631632</v>
      </c>
      <c r="F489" s="3">
        <v>0</v>
      </c>
      <c r="G489" s="3">
        <v>273715</v>
      </c>
      <c r="H489" s="3">
        <v>0</v>
      </c>
      <c r="I489" s="3">
        <v>975108</v>
      </c>
      <c r="J489" s="3">
        <v>2722349</v>
      </c>
      <c r="K489" s="3">
        <v>409386</v>
      </c>
      <c r="L489" s="3">
        <v>0</v>
      </c>
      <c r="M489" s="3">
        <v>0</v>
      </c>
      <c r="N489" s="3">
        <v>0</v>
      </c>
      <c r="O489" s="3">
        <v>0</v>
      </c>
      <c r="P489" s="3">
        <v>1188452</v>
      </c>
      <c r="Q489" s="3">
        <v>119395</v>
      </c>
      <c r="R489" s="3">
        <v>165373</v>
      </c>
      <c r="S489" s="3">
        <v>10231</v>
      </c>
      <c r="T489" s="3">
        <v>4269</v>
      </c>
      <c r="U489" s="3">
        <v>39610</v>
      </c>
      <c r="V489" s="3">
        <v>7966</v>
      </c>
      <c r="W489" s="3">
        <v>0</v>
      </c>
      <c r="X489" s="3">
        <v>264261</v>
      </c>
      <c r="Y489" s="3">
        <v>0</v>
      </c>
      <c r="Z489" s="3">
        <v>0</v>
      </c>
      <c r="AA489" s="3">
        <v>-387101</v>
      </c>
      <c r="AB489" s="3">
        <v>387101</v>
      </c>
      <c r="AC489" s="3">
        <v>14811747</v>
      </c>
      <c r="AD489" s="3">
        <v>100000</v>
      </c>
      <c r="AE489" s="3">
        <f t="shared" si="8"/>
        <v>11680012</v>
      </c>
    </row>
    <row r="490" spans="1:31" x14ac:dyDescent="0.3">
      <c r="A490" s="2" t="s">
        <v>973</v>
      </c>
      <c r="B490" t="s">
        <v>974</v>
      </c>
      <c r="C490">
        <v>1</v>
      </c>
      <c r="D490">
        <v>0</v>
      </c>
      <c r="E490" s="3">
        <v>3798789</v>
      </c>
      <c r="F490" s="3">
        <v>0</v>
      </c>
      <c r="G490" s="3">
        <v>125110</v>
      </c>
      <c r="H490" s="3">
        <v>7017</v>
      </c>
      <c r="I490" s="3">
        <v>486591</v>
      </c>
      <c r="J490" s="3">
        <v>1588860</v>
      </c>
      <c r="K490" s="3">
        <v>0</v>
      </c>
      <c r="L490" s="3">
        <v>0</v>
      </c>
      <c r="M490" s="3">
        <v>0</v>
      </c>
      <c r="N490" s="3">
        <v>0</v>
      </c>
      <c r="O490" s="3">
        <v>0</v>
      </c>
      <c r="P490" s="3">
        <v>397397</v>
      </c>
      <c r="Q490" s="3">
        <v>107268</v>
      </c>
      <c r="R490" s="3">
        <v>16404</v>
      </c>
      <c r="S490" s="3">
        <v>7670</v>
      </c>
      <c r="T490" s="3">
        <v>3200</v>
      </c>
      <c r="U490" s="3">
        <v>23242</v>
      </c>
      <c r="V490" s="3">
        <v>4857</v>
      </c>
      <c r="W490" s="3">
        <v>0</v>
      </c>
      <c r="X490" s="3">
        <v>153536</v>
      </c>
      <c r="Y490" s="3">
        <v>0</v>
      </c>
      <c r="Z490" s="3">
        <v>0</v>
      </c>
      <c r="AA490" s="3">
        <v>-192104</v>
      </c>
      <c r="AB490" s="3">
        <v>192104</v>
      </c>
      <c r="AC490" s="3">
        <v>6719941</v>
      </c>
      <c r="AD490" s="3">
        <v>100000</v>
      </c>
      <c r="AE490" s="3">
        <f t="shared" si="8"/>
        <v>5131081</v>
      </c>
    </row>
    <row r="491" spans="1:31" x14ac:dyDescent="0.3">
      <c r="A491" s="2" t="s">
        <v>975</v>
      </c>
      <c r="B491" t="s">
        <v>976</v>
      </c>
      <c r="C491">
        <v>1</v>
      </c>
      <c r="D491">
        <v>0</v>
      </c>
      <c r="E491" s="3">
        <v>8976533</v>
      </c>
      <c r="F491" s="3">
        <v>0</v>
      </c>
      <c r="G491" s="3">
        <v>0</v>
      </c>
      <c r="H491" s="3">
        <v>2551</v>
      </c>
      <c r="I491" s="3">
        <v>1474499</v>
      </c>
      <c r="J491" s="3">
        <v>1789009</v>
      </c>
      <c r="K491" s="3">
        <v>0</v>
      </c>
      <c r="L491" s="3">
        <v>0</v>
      </c>
      <c r="M491" s="3">
        <v>0</v>
      </c>
      <c r="N491" s="3">
        <v>0</v>
      </c>
      <c r="O491" s="3">
        <v>0</v>
      </c>
      <c r="P491" s="3">
        <v>1160861</v>
      </c>
      <c r="Q491" s="3">
        <v>1274591</v>
      </c>
      <c r="R491" s="3">
        <v>0</v>
      </c>
      <c r="S491" s="3">
        <v>20702</v>
      </c>
      <c r="T491" s="3">
        <v>8638</v>
      </c>
      <c r="U491" s="3">
        <v>74094</v>
      </c>
      <c r="V491" s="3">
        <v>24849</v>
      </c>
      <c r="W491" s="3">
        <v>0</v>
      </c>
      <c r="X491" s="3">
        <v>13580</v>
      </c>
      <c r="Y491" s="3">
        <v>0</v>
      </c>
      <c r="Z491" s="3">
        <v>0</v>
      </c>
      <c r="AA491" s="3">
        <v>-357370</v>
      </c>
      <c r="AB491" s="3">
        <v>357370</v>
      </c>
      <c r="AC491" s="3">
        <v>14819907</v>
      </c>
      <c r="AD491" s="3">
        <v>0</v>
      </c>
      <c r="AE491" s="3">
        <f t="shared" si="8"/>
        <v>13030898</v>
      </c>
    </row>
    <row r="492" spans="1:31" x14ac:dyDescent="0.3">
      <c r="A492" s="2" t="s">
        <v>977</v>
      </c>
      <c r="B492" t="s">
        <v>978</v>
      </c>
      <c r="C492">
        <v>1</v>
      </c>
      <c r="D492">
        <v>0</v>
      </c>
      <c r="E492" s="3">
        <v>16417292</v>
      </c>
      <c r="F492" s="3">
        <v>0</v>
      </c>
      <c r="G492" s="3">
        <v>0</v>
      </c>
      <c r="H492" s="3">
        <v>0</v>
      </c>
      <c r="I492" s="3">
        <v>1701872</v>
      </c>
      <c r="J492" s="3">
        <v>4470562</v>
      </c>
      <c r="K492" s="3">
        <v>391798</v>
      </c>
      <c r="L492" s="3">
        <v>0</v>
      </c>
      <c r="M492" s="3">
        <v>0</v>
      </c>
      <c r="N492" s="3">
        <v>0</v>
      </c>
      <c r="O492" s="3">
        <v>0</v>
      </c>
      <c r="P492" s="3">
        <v>1748991</v>
      </c>
      <c r="Q492" s="3">
        <v>1398824</v>
      </c>
      <c r="R492" s="3">
        <v>32660</v>
      </c>
      <c r="S492" s="3">
        <v>24372</v>
      </c>
      <c r="T492" s="3">
        <v>10169</v>
      </c>
      <c r="U492" s="3">
        <v>95763</v>
      </c>
      <c r="V492" s="3">
        <v>29687</v>
      </c>
      <c r="W492" s="3">
        <v>0</v>
      </c>
      <c r="X492" s="3">
        <v>222875</v>
      </c>
      <c r="Y492" s="3">
        <v>0</v>
      </c>
      <c r="Z492" s="3">
        <v>0</v>
      </c>
      <c r="AA492" s="3">
        <v>-512242</v>
      </c>
      <c r="AB492" s="3">
        <v>512242</v>
      </c>
      <c r="AC492" s="3">
        <v>26544865</v>
      </c>
      <c r="AD492" s="3">
        <v>123111</v>
      </c>
      <c r="AE492" s="3">
        <f t="shared" si="8"/>
        <v>21682505</v>
      </c>
    </row>
    <row r="493" spans="1:31" x14ac:dyDescent="0.3">
      <c r="A493" s="2" t="s">
        <v>979</v>
      </c>
      <c r="B493" t="s">
        <v>980</v>
      </c>
      <c r="C493">
        <v>1</v>
      </c>
      <c r="D493">
        <v>0</v>
      </c>
      <c r="E493" s="3">
        <v>14328459</v>
      </c>
      <c r="F493" s="3">
        <v>0</v>
      </c>
      <c r="G493" s="3">
        <v>0</v>
      </c>
      <c r="H493" s="3">
        <v>10788</v>
      </c>
      <c r="I493" s="3">
        <v>1470343</v>
      </c>
      <c r="J493" s="3">
        <v>4451090</v>
      </c>
      <c r="K493" s="3">
        <v>137340</v>
      </c>
      <c r="L493" s="3">
        <v>0</v>
      </c>
      <c r="M493" s="3">
        <v>0</v>
      </c>
      <c r="N493" s="3">
        <v>0</v>
      </c>
      <c r="O493" s="3">
        <v>0</v>
      </c>
      <c r="P493" s="3">
        <v>2466746</v>
      </c>
      <c r="Q493" s="3">
        <v>134824</v>
      </c>
      <c r="R493" s="3">
        <v>0</v>
      </c>
      <c r="S493" s="3">
        <v>15220</v>
      </c>
      <c r="T493" s="3">
        <v>6350</v>
      </c>
      <c r="U493" s="3">
        <v>59590</v>
      </c>
      <c r="V493" s="3">
        <v>19276</v>
      </c>
      <c r="W493" s="3">
        <v>0</v>
      </c>
      <c r="X493" s="3">
        <v>545784</v>
      </c>
      <c r="Y493" s="3">
        <v>0</v>
      </c>
      <c r="Z493" s="3">
        <v>0</v>
      </c>
      <c r="AA493" s="3">
        <v>-520439</v>
      </c>
      <c r="AB493" s="3">
        <v>520439</v>
      </c>
      <c r="AC493" s="3">
        <v>23645810</v>
      </c>
      <c r="AD493" s="3">
        <v>132624</v>
      </c>
      <c r="AE493" s="3">
        <f t="shared" si="8"/>
        <v>19057380</v>
      </c>
    </row>
    <row r="494" spans="1:31" x14ac:dyDescent="0.3">
      <c r="A494" s="2" t="s">
        <v>981</v>
      </c>
      <c r="B494" t="s">
        <v>982</v>
      </c>
      <c r="C494">
        <v>1</v>
      </c>
      <c r="D494">
        <v>0</v>
      </c>
      <c r="E494" s="3">
        <v>6330934</v>
      </c>
      <c r="F494" s="3">
        <v>0</v>
      </c>
      <c r="G494" s="3">
        <v>0</v>
      </c>
      <c r="H494" s="3">
        <v>0</v>
      </c>
      <c r="I494" s="3">
        <v>935507</v>
      </c>
      <c r="J494" s="3">
        <v>1943543</v>
      </c>
      <c r="K494" s="3">
        <v>0</v>
      </c>
      <c r="L494" s="3">
        <v>0</v>
      </c>
      <c r="M494" s="3">
        <v>0</v>
      </c>
      <c r="N494" s="3">
        <v>0</v>
      </c>
      <c r="O494" s="3">
        <v>0</v>
      </c>
      <c r="P494" s="3">
        <v>822064</v>
      </c>
      <c r="Q494" s="3">
        <v>47790</v>
      </c>
      <c r="R494" s="3">
        <v>84302</v>
      </c>
      <c r="S494" s="3">
        <v>6486</v>
      </c>
      <c r="T494" s="3">
        <v>2706</v>
      </c>
      <c r="U494" s="3">
        <v>24290</v>
      </c>
      <c r="V494" s="3">
        <v>7722</v>
      </c>
      <c r="W494" s="3">
        <v>0</v>
      </c>
      <c r="X494" s="3">
        <v>95540</v>
      </c>
      <c r="Y494" s="3">
        <v>0</v>
      </c>
      <c r="Z494" s="3">
        <v>0</v>
      </c>
      <c r="AA494" s="3">
        <v>-137504</v>
      </c>
      <c r="AB494" s="3">
        <v>137504</v>
      </c>
      <c r="AC494" s="3">
        <v>10300884</v>
      </c>
      <c r="AD494" s="3">
        <v>100000</v>
      </c>
      <c r="AE494" s="3">
        <f t="shared" si="8"/>
        <v>8357341</v>
      </c>
    </row>
    <row r="495" spans="1:31" x14ac:dyDescent="0.3">
      <c r="A495" s="2" t="s">
        <v>983</v>
      </c>
      <c r="B495" t="s">
        <v>984</v>
      </c>
      <c r="C495">
        <v>1</v>
      </c>
      <c r="D495">
        <v>0</v>
      </c>
      <c r="E495" s="3">
        <v>16453340</v>
      </c>
      <c r="F495" s="3">
        <v>0</v>
      </c>
      <c r="G495" s="3">
        <v>0</v>
      </c>
      <c r="H495" s="3">
        <v>0</v>
      </c>
      <c r="I495" s="3">
        <v>1456713</v>
      </c>
      <c r="J495" s="3">
        <v>3071921</v>
      </c>
      <c r="K495" s="3">
        <v>0</v>
      </c>
      <c r="L495" s="3">
        <v>0</v>
      </c>
      <c r="M495" s="3">
        <v>0</v>
      </c>
      <c r="N495" s="3">
        <v>0</v>
      </c>
      <c r="O495" s="3">
        <v>0</v>
      </c>
      <c r="P495" s="3">
        <v>2077156</v>
      </c>
      <c r="Q495" s="3">
        <v>194514</v>
      </c>
      <c r="R495" s="3">
        <v>0</v>
      </c>
      <c r="S495" s="3">
        <v>21571</v>
      </c>
      <c r="T495" s="3">
        <v>9000</v>
      </c>
      <c r="U495" s="3">
        <v>80502</v>
      </c>
      <c r="V495" s="3">
        <v>27774</v>
      </c>
      <c r="W495" s="3">
        <v>0</v>
      </c>
      <c r="X495" s="3">
        <v>1283076</v>
      </c>
      <c r="Y495" s="3">
        <v>0</v>
      </c>
      <c r="Z495" s="3">
        <v>0</v>
      </c>
      <c r="AA495" s="3">
        <v>-500746</v>
      </c>
      <c r="AB495" s="3">
        <v>500746</v>
      </c>
      <c r="AC495" s="3">
        <v>24675567</v>
      </c>
      <c r="AD495" s="3">
        <v>139788</v>
      </c>
      <c r="AE495" s="3">
        <f t="shared" si="8"/>
        <v>21603646</v>
      </c>
    </row>
    <row r="496" spans="1:31" x14ac:dyDescent="0.3">
      <c r="A496" s="2" t="s">
        <v>985</v>
      </c>
      <c r="B496" t="s">
        <v>986</v>
      </c>
      <c r="C496">
        <v>1</v>
      </c>
      <c r="D496">
        <v>0</v>
      </c>
      <c r="E496" s="3">
        <v>3558513</v>
      </c>
      <c r="F496" s="3">
        <v>0</v>
      </c>
      <c r="G496" s="3">
        <v>0</v>
      </c>
      <c r="H496" s="3">
        <v>0</v>
      </c>
      <c r="I496" s="3">
        <v>503279</v>
      </c>
      <c r="J496" s="3">
        <v>1165942</v>
      </c>
      <c r="K496" s="3">
        <v>0</v>
      </c>
      <c r="L496" s="3">
        <v>0</v>
      </c>
      <c r="M496" s="3">
        <v>0</v>
      </c>
      <c r="N496" s="3">
        <v>0</v>
      </c>
      <c r="O496" s="3">
        <v>0</v>
      </c>
      <c r="P496" s="3">
        <v>705173</v>
      </c>
      <c r="Q496" s="3">
        <v>38735</v>
      </c>
      <c r="R496" s="3">
        <v>0</v>
      </c>
      <c r="S496" s="3">
        <v>3715</v>
      </c>
      <c r="T496" s="3">
        <v>1550</v>
      </c>
      <c r="U496" s="3">
        <v>14213</v>
      </c>
      <c r="V496" s="3">
        <v>4105</v>
      </c>
      <c r="W496" s="3">
        <v>0</v>
      </c>
      <c r="X496" s="3">
        <v>92498</v>
      </c>
      <c r="Y496" s="3">
        <v>0</v>
      </c>
      <c r="Z496" s="3">
        <v>0</v>
      </c>
      <c r="AA496" s="3">
        <v>-96774</v>
      </c>
      <c r="AB496" s="3">
        <v>96774</v>
      </c>
      <c r="AC496" s="3">
        <v>6087723</v>
      </c>
      <c r="AD496" s="3">
        <v>100000</v>
      </c>
      <c r="AE496" s="3">
        <f t="shared" si="8"/>
        <v>4921781</v>
      </c>
    </row>
    <row r="497" spans="1:31" x14ac:dyDescent="0.3">
      <c r="A497" s="2" t="s">
        <v>987</v>
      </c>
      <c r="B497" t="s">
        <v>988</v>
      </c>
      <c r="C497">
        <v>1</v>
      </c>
      <c r="D497">
        <v>0</v>
      </c>
      <c r="E497" s="3">
        <v>10529484</v>
      </c>
      <c r="F497" s="3">
        <v>0</v>
      </c>
      <c r="G497" s="3">
        <v>0</v>
      </c>
      <c r="H497" s="3">
        <v>0</v>
      </c>
      <c r="I497" s="3">
        <v>1222117</v>
      </c>
      <c r="J497" s="3">
        <v>2773493</v>
      </c>
      <c r="K497" s="3">
        <v>24514</v>
      </c>
      <c r="L497" s="3">
        <v>0</v>
      </c>
      <c r="M497" s="3">
        <v>0</v>
      </c>
      <c r="N497" s="3">
        <v>0</v>
      </c>
      <c r="O497" s="3">
        <v>0</v>
      </c>
      <c r="P497" s="3">
        <v>1796388</v>
      </c>
      <c r="Q497" s="3">
        <v>119305</v>
      </c>
      <c r="R497" s="3">
        <v>0</v>
      </c>
      <c r="S497" s="3">
        <v>12149</v>
      </c>
      <c r="T497" s="3">
        <v>5069</v>
      </c>
      <c r="U497" s="3">
        <v>44620</v>
      </c>
      <c r="V497" s="3">
        <v>15563</v>
      </c>
      <c r="W497" s="3">
        <v>0</v>
      </c>
      <c r="X497" s="3">
        <v>308801</v>
      </c>
      <c r="Y497" s="3">
        <v>0</v>
      </c>
      <c r="Z497" s="3">
        <v>0</v>
      </c>
      <c r="AA497" s="3">
        <v>-222715</v>
      </c>
      <c r="AB497" s="3">
        <v>222715</v>
      </c>
      <c r="AC497" s="3">
        <v>16851503</v>
      </c>
      <c r="AD497" s="3">
        <v>100000</v>
      </c>
      <c r="AE497" s="3">
        <f t="shared" si="8"/>
        <v>14053496</v>
      </c>
    </row>
    <row r="498" spans="1:31" x14ac:dyDescent="0.3">
      <c r="A498" s="2" t="s">
        <v>989</v>
      </c>
      <c r="B498" t="s">
        <v>990</v>
      </c>
      <c r="C498">
        <v>1</v>
      </c>
      <c r="D498">
        <v>0</v>
      </c>
      <c r="E498" s="3">
        <v>31245892</v>
      </c>
      <c r="F498" s="3">
        <v>0</v>
      </c>
      <c r="G498" s="3">
        <v>0</v>
      </c>
      <c r="H498" s="3">
        <v>0</v>
      </c>
      <c r="I498" s="3">
        <v>5143785</v>
      </c>
      <c r="J498" s="3">
        <v>9148935</v>
      </c>
      <c r="K498" s="3">
        <v>0</v>
      </c>
      <c r="L498" s="3">
        <v>0</v>
      </c>
      <c r="M498" s="3">
        <v>0</v>
      </c>
      <c r="N498" s="3">
        <v>0</v>
      </c>
      <c r="O498" s="3">
        <v>0</v>
      </c>
      <c r="P498" s="3">
        <v>4942382</v>
      </c>
      <c r="Q498" s="3">
        <v>488609</v>
      </c>
      <c r="R498" s="3">
        <v>124727</v>
      </c>
      <c r="S498" s="3">
        <v>74526</v>
      </c>
      <c r="T498" s="3">
        <v>31094</v>
      </c>
      <c r="U498" s="3">
        <v>279658</v>
      </c>
      <c r="V498" s="3">
        <v>88009</v>
      </c>
      <c r="W498" s="3">
        <v>0</v>
      </c>
      <c r="X498" s="3">
        <v>195665</v>
      </c>
      <c r="Y498" s="3">
        <v>0</v>
      </c>
      <c r="Z498" s="3">
        <v>0</v>
      </c>
      <c r="AA498" s="3">
        <v>-957832</v>
      </c>
      <c r="AB498" s="3">
        <v>957832</v>
      </c>
      <c r="AC498" s="3">
        <v>51763282</v>
      </c>
      <c r="AD498" s="3">
        <v>0</v>
      </c>
      <c r="AE498" s="3">
        <f t="shared" si="8"/>
        <v>42614347</v>
      </c>
    </row>
    <row r="499" spans="1:31" x14ac:dyDescent="0.3">
      <c r="A499" s="2" t="s">
        <v>991</v>
      </c>
      <c r="B499" t="s">
        <v>992</v>
      </c>
      <c r="C499">
        <v>1</v>
      </c>
      <c r="D499">
        <v>0</v>
      </c>
      <c r="E499" s="3">
        <v>12707444</v>
      </c>
      <c r="F499" s="3">
        <v>0</v>
      </c>
      <c r="G499" s="3">
        <v>0</v>
      </c>
      <c r="H499" s="3">
        <v>0</v>
      </c>
      <c r="I499" s="3">
        <v>1408156</v>
      </c>
      <c r="J499" s="3">
        <v>1351656</v>
      </c>
      <c r="K499" s="3">
        <v>35784</v>
      </c>
      <c r="L499" s="3">
        <v>0</v>
      </c>
      <c r="M499" s="3">
        <v>0</v>
      </c>
      <c r="N499" s="3">
        <v>0</v>
      </c>
      <c r="O499" s="3">
        <v>0</v>
      </c>
      <c r="P499" s="3">
        <v>1582406</v>
      </c>
      <c r="Q499" s="3">
        <v>199100</v>
      </c>
      <c r="R499" s="3">
        <v>0</v>
      </c>
      <c r="S499" s="3">
        <v>14186</v>
      </c>
      <c r="T499" s="3">
        <v>5919</v>
      </c>
      <c r="U499" s="3">
        <v>53066</v>
      </c>
      <c r="V499" s="3">
        <v>18654</v>
      </c>
      <c r="W499" s="3">
        <v>0</v>
      </c>
      <c r="X499" s="3">
        <v>111175</v>
      </c>
      <c r="Y499" s="3">
        <v>5967</v>
      </c>
      <c r="Z499" s="3">
        <v>0</v>
      </c>
      <c r="AA499" s="3">
        <v>-277788</v>
      </c>
      <c r="AB499" s="3">
        <v>277788</v>
      </c>
      <c r="AC499" s="3">
        <v>17493513</v>
      </c>
      <c r="AD499" s="3">
        <v>105783</v>
      </c>
      <c r="AE499" s="3">
        <f t="shared" si="8"/>
        <v>16106073</v>
      </c>
    </row>
    <row r="500" spans="1:31" x14ac:dyDescent="0.3">
      <c r="A500" s="2" t="s">
        <v>993</v>
      </c>
      <c r="B500" t="s">
        <v>994</v>
      </c>
      <c r="C500">
        <v>1</v>
      </c>
      <c r="D500">
        <v>0</v>
      </c>
      <c r="E500" s="3">
        <v>18996564</v>
      </c>
      <c r="F500" s="3">
        <v>0</v>
      </c>
      <c r="G500" s="3">
        <v>0</v>
      </c>
      <c r="H500" s="3">
        <v>0</v>
      </c>
      <c r="I500" s="3">
        <v>1152271</v>
      </c>
      <c r="J500" s="3">
        <v>6228299</v>
      </c>
      <c r="K500" s="3">
        <v>0</v>
      </c>
      <c r="L500" s="3">
        <v>0</v>
      </c>
      <c r="M500" s="3">
        <v>0</v>
      </c>
      <c r="N500" s="3">
        <v>0</v>
      </c>
      <c r="O500" s="3">
        <v>0</v>
      </c>
      <c r="P500" s="3">
        <v>3157761</v>
      </c>
      <c r="Q500" s="3">
        <v>86262</v>
      </c>
      <c r="R500" s="3">
        <v>0</v>
      </c>
      <c r="S500" s="3">
        <v>23608</v>
      </c>
      <c r="T500" s="3">
        <v>9850</v>
      </c>
      <c r="U500" s="3">
        <v>91860</v>
      </c>
      <c r="V500" s="3">
        <v>32609</v>
      </c>
      <c r="W500" s="3">
        <v>0</v>
      </c>
      <c r="X500" s="3">
        <v>808367</v>
      </c>
      <c r="Y500" s="3">
        <v>0</v>
      </c>
      <c r="Z500" s="3">
        <v>0</v>
      </c>
      <c r="AA500" s="3">
        <v>-701940</v>
      </c>
      <c r="AB500" s="3">
        <v>701940</v>
      </c>
      <c r="AC500" s="3">
        <v>30587451</v>
      </c>
      <c r="AD500" s="3">
        <v>152327</v>
      </c>
      <c r="AE500" s="3">
        <f t="shared" si="8"/>
        <v>24359152</v>
      </c>
    </row>
    <row r="501" spans="1:31" x14ac:dyDescent="0.3">
      <c r="A501" s="2" t="s">
        <v>995</v>
      </c>
      <c r="B501" t="s">
        <v>996</v>
      </c>
      <c r="C501">
        <v>1</v>
      </c>
      <c r="D501">
        <v>0</v>
      </c>
      <c r="E501" s="3">
        <v>4569022</v>
      </c>
      <c r="F501" s="3">
        <v>0</v>
      </c>
      <c r="G501" s="3">
        <v>0</v>
      </c>
      <c r="H501" s="3">
        <v>0</v>
      </c>
      <c r="I501" s="3">
        <v>519093</v>
      </c>
      <c r="J501" s="3">
        <v>636501</v>
      </c>
      <c r="K501" s="3">
        <v>0</v>
      </c>
      <c r="L501" s="3">
        <v>0</v>
      </c>
      <c r="M501" s="3">
        <v>0</v>
      </c>
      <c r="N501" s="3">
        <v>0</v>
      </c>
      <c r="O501" s="3">
        <v>0</v>
      </c>
      <c r="P501" s="3">
        <v>901757</v>
      </c>
      <c r="Q501" s="3">
        <v>40874</v>
      </c>
      <c r="R501" s="3">
        <v>117216</v>
      </c>
      <c r="S501" s="3">
        <v>6966</v>
      </c>
      <c r="T501" s="3">
        <v>2906</v>
      </c>
      <c r="U501" s="3">
        <v>24465</v>
      </c>
      <c r="V501" s="3">
        <v>8586</v>
      </c>
      <c r="W501" s="3">
        <v>0</v>
      </c>
      <c r="X501" s="3">
        <v>70696</v>
      </c>
      <c r="Y501" s="3">
        <v>0</v>
      </c>
      <c r="Z501" s="3">
        <v>0</v>
      </c>
      <c r="AA501" s="3">
        <v>-122193</v>
      </c>
      <c r="AB501" s="3">
        <v>122193</v>
      </c>
      <c r="AC501" s="3">
        <v>6898082</v>
      </c>
      <c r="AD501" s="3">
        <v>0</v>
      </c>
      <c r="AE501" s="3">
        <f t="shared" si="8"/>
        <v>6261581</v>
      </c>
    </row>
    <row r="502" spans="1:31" x14ac:dyDescent="0.3">
      <c r="A502" s="2" t="s">
        <v>997</v>
      </c>
      <c r="B502" t="s">
        <v>998</v>
      </c>
      <c r="C502">
        <v>1</v>
      </c>
      <c r="D502">
        <v>0</v>
      </c>
      <c r="E502" s="3">
        <v>4582618</v>
      </c>
      <c r="F502" s="3">
        <v>0</v>
      </c>
      <c r="G502" s="3">
        <v>0</v>
      </c>
      <c r="H502" s="3">
        <v>0</v>
      </c>
      <c r="I502" s="3">
        <v>688262</v>
      </c>
      <c r="J502" s="3">
        <v>1019665</v>
      </c>
      <c r="K502" s="3">
        <v>0</v>
      </c>
      <c r="L502" s="3">
        <v>0</v>
      </c>
      <c r="M502" s="3">
        <v>0</v>
      </c>
      <c r="N502" s="3">
        <v>0</v>
      </c>
      <c r="O502" s="3">
        <v>0</v>
      </c>
      <c r="P502" s="3">
        <v>479659</v>
      </c>
      <c r="Q502" s="3">
        <v>15313</v>
      </c>
      <c r="R502" s="3">
        <v>0</v>
      </c>
      <c r="S502" s="3">
        <v>5468</v>
      </c>
      <c r="T502" s="3">
        <v>2281</v>
      </c>
      <c r="U502" s="3">
        <v>19863</v>
      </c>
      <c r="V502" s="3">
        <v>6042</v>
      </c>
      <c r="W502" s="3">
        <v>0</v>
      </c>
      <c r="X502" s="3">
        <v>104296</v>
      </c>
      <c r="Y502" s="3">
        <v>0</v>
      </c>
      <c r="Z502" s="3">
        <v>0</v>
      </c>
      <c r="AA502" s="3">
        <v>-172698</v>
      </c>
      <c r="AB502" s="3">
        <v>172698</v>
      </c>
      <c r="AC502" s="3">
        <v>6923467</v>
      </c>
      <c r="AD502" s="3">
        <v>100000</v>
      </c>
      <c r="AE502" s="3">
        <f t="shared" si="8"/>
        <v>5903802</v>
      </c>
    </row>
    <row r="503" spans="1:31" x14ac:dyDescent="0.3">
      <c r="A503" s="2" t="s">
        <v>999</v>
      </c>
      <c r="B503" t="s">
        <v>1000</v>
      </c>
      <c r="C503">
        <v>0</v>
      </c>
      <c r="D503">
        <v>0</v>
      </c>
      <c r="E503" s="3">
        <v>6524382</v>
      </c>
      <c r="F503" s="3">
        <v>0</v>
      </c>
      <c r="G503" s="3">
        <v>0</v>
      </c>
      <c r="H503" s="3">
        <v>0</v>
      </c>
      <c r="I503" s="3">
        <v>609094</v>
      </c>
      <c r="J503" s="3">
        <v>621497</v>
      </c>
      <c r="K503" s="3">
        <v>26690</v>
      </c>
      <c r="L503" s="3">
        <v>0</v>
      </c>
      <c r="M503" s="3">
        <v>0</v>
      </c>
      <c r="N503" s="3">
        <v>0</v>
      </c>
      <c r="O503" s="3">
        <v>0</v>
      </c>
      <c r="P503" s="3">
        <v>655529</v>
      </c>
      <c r="Q503" s="3">
        <v>27770</v>
      </c>
      <c r="R503" s="3">
        <v>0</v>
      </c>
      <c r="S503" s="3">
        <v>6142</v>
      </c>
      <c r="T503" s="3">
        <v>2563</v>
      </c>
      <c r="U503" s="3">
        <v>21553</v>
      </c>
      <c r="V503" s="3">
        <v>7094</v>
      </c>
      <c r="W503" s="3">
        <v>0</v>
      </c>
      <c r="X503" s="3">
        <v>115966</v>
      </c>
      <c r="Y503" s="3">
        <v>0</v>
      </c>
      <c r="Z503" s="3">
        <v>0</v>
      </c>
      <c r="AA503" s="3">
        <v>-480149</v>
      </c>
      <c r="AB503" s="3">
        <v>480149</v>
      </c>
      <c r="AC503" s="3">
        <v>8618280</v>
      </c>
      <c r="AD503" s="3">
        <v>100000</v>
      </c>
      <c r="AE503" s="3">
        <f t="shared" si="8"/>
        <v>7970093</v>
      </c>
    </row>
    <row r="504" spans="1:31" x14ac:dyDescent="0.3">
      <c r="A504" s="2" t="s">
        <v>1001</v>
      </c>
      <c r="B504" t="s">
        <v>1002</v>
      </c>
      <c r="C504">
        <v>1</v>
      </c>
      <c r="D504">
        <v>0</v>
      </c>
      <c r="E504" s="3">
        <v>3144102</v>
      </c>
      <c r="F504" s="3">
        <v>0</v>
      </c>
      <c r="G504" s="3">
        <v>193401</v>
      </c>
      <c r="H504" s="3">
        <v>383</v>
      </c>
      <c r="I504" s="3">
        <v>197550</v>
      </c>
      <c r="J504" s="3">
        <v>571871</v>
      </c>
      <c r="K504" s="3">
        <v>0</v>
      </c>
      <c r="L504" s="3">
        <v>0</v>
      </c>
      <c r="M504" s="3">
        <v>0</v>
      </c>
      <c r="N504" s="3">
        <v>0</v>
      </c>
      <c r="O504" s="3">
        <v>0</v>
      </c>
      <c r="P504" s="3">
        <v>249175</v>
      </c>
      <c r="Q504" s="3">
        <v>18151</v>
      </c>
      <c r="R504" s="3">
        <v>0</v>
      </c>
      <c r="S504" s="3">
        <v>6022</v>
      </c>
      <c r="T504" s="3">
        <v>2513</v>
      </c>
      <c r="U504" s="3">
        <v>22077</v>
      </c>
      <c r="V504" s="3">
        <v>0</v>
      </c>
      <c r="W504" s="3">
        <v>0</v>
      </c>
      <c r="X504" s="3">
        <v>54000</v>
      </c>
      <c r="Y504" s="3">
        <v>0</v>
      </c>
      <c r="Z504" s="3">
        <v>0</v>
      </c>
      <c r="AA504" s="3">
        <v>-144570</v>
      </c>
      <c r="AB504" s="3">
        <v>144570</v>
      </c>
      <c r="AC504" s="3">
        <v>4459245</v>
      </c>
      <c r="AD504" s="3">
        <v>0</v>
      </c>
      <c r="AE504" s="3">
        <f t="shared" si="8"/>
        <v>3887374</v>
      </c>
    </row>
    <row r="505" spans="1:31" x14ac:dyDescent="0.3">
      <c r="A505" s="2" t="s">
        <v>1003</v>
      </c>
      <c r="B505" t="s">
        <v>1004</v>
      </c>
      <c r="C505">
        <v>1</v>
      </c>
      <c r="D505">
        <v>0</v>
      </c>
      <c r="E505" s="3">
        <v>16449231</v>
      </c>
      <c r="F505" s="3">
        <v>0</v>
      </c>
      <c r="G505" s="3">
        <v>0</v>
      </c>
      <c r="H505" s="3">
        <v>3065</v>
      </c>
      <c r="I505" s="3">
        <v>1921842</v>
      </c>
      <c r="J505" s="3">
        <v>2566594</v>
      </c>
      <c r="K505" s="3">
        <v>58520</v>
      </c>
      <c r="L505" s="3">
        <v>0</v>
      </c>
      <c r="M505" s="3">
        <v>0</v>
      </c>
      <c r="N505" s="3">
        <v>0</v>
      </c>
      <c r="O505" s="3">
        <v>0</v>
      </c>
      <c r="P505" s="3">
        <v>1686995</v>
      </c>
      <c r="Q505" s="3">
        <v>117873</v>
      </c>
      <c r="R505" s="3">
        <v>176414</v>
      </c>
      <c r="S505" s="3">
        <v>19055</v>
      </c>
      <c r="T505" s="3">
        <v>7950</v>
      </c>
      <c r="U505" s="3">
        <v>74152</v>
      </c>
      <c r="V505" s="3">
        <v>24379</v>
      </c>
      <c r="W505" s="3">
        <v>0</v>
      </c>
      <c r="X505" s="3">
        <v>252105</v>
      </c>
      <c r="Y505" s="3">
        <v>0</v>
      </c>
      <c r="Z505" s="3">
        <v>0</v>
      </c>
      <c r="AA505" s="3">
        <v>-365583</v>
      </c>
      <c r="AB505" s="3">
        <v>365583</v>
      </c>
      <c r="AC505" s="3">
        <v>23358175</v>
      </c>
      <c r="AD505" s="3">
        <v>125273</v>
      </c>
      <c r="AE505" s="3">
        <f t="shared" si="8"/>
        <v>20733061</v>
      </c>
    </row>
    <row r="506" spans="1:31" x14ac:dyDescent="0.3">
      <c r="A506" s="2" t="s">
        <v>1005</v>
      </c>
      <c r="B506" t="s">
        <v>1006</v>
      </c>
      <c r="C506">
        <v>1</v>
      </c>
      <c r="D506">
        <v>0</v>
      </c>
      <c r="E506" s="3">
        <v>5523065</v>
      </c>
      <c r="F506" s="3">
        <v>0</v>
      </c>
      <c r="G506" s="3">
        <v>641751</v>
      </c>
      <c r="H506" s="3">
        <v>0</v>
      </c>
      <c r="I506" s="3">
        <v>675102</v>
      </c>
      <c r="J506" s="3">
        <v>700245</v>
      </c>
      <c r="K506" s="3">
        <v>0</v>
      </c>
      <c r="L506" s="3">
        <v>0</v>
      </c>
      <c r="M506" s="3">
        <v>0</v>
      </c>
      <c r="N506" s="3">
        <v>0</v>
      </c>
      <c r="O506" s="3">
        <v>0</v>
      </c>
      <c r="P506" s="3">
        <v>1374702</v>
      </c>
      <c r="Q506" s="3">
        <v>151441</v>
      </c>
      <c r="R506" s="3">
        <v>149353</v>
      </c>
      <c r="S506" s="3">
        <v>24462</v>
      </c>
      <c r="T506" s="3">
        <v>10206</v>
      </c>
      <c r="U506" s="3">
        <v>97045</v>
      </c>
      <c r="V506" s="3">
        <v>16044</v>
      </c>
      <c r="W506" s="3">
        <v>0</v>
      </c>
      <c r="X506" s="3">
        <v>0</v>
      </c>
      <c r="Y506" s="3">
        <v>0</v>
      </c>
      <c r="Z506" s="3">
        <v>0</v>
      </c>
      <c r="AA506" s="3">
        <v>-73094</v>
      </c>
      <c r="AB506" s="3">
        <v>73094</v>
      </c>
      <c r="AC506" s="3">
        <v>9363416</v>
      </c>
      <c r="AD506" s="3">
        <v>0</v>
      </c>
      <c r="AE506" s="3">
        <f t="shared" si="8"/>
        <v>8663171</v>
      </c>
    </row>
    <row r="507" spans="1:31" x14ac:dyDescent="0.3">
      <c r="A507" s="2" t="s">
        <v>1007</v>
      </c>
      <c r="B507" t="s">
        <v>1008</v>
      </c>
      <c r="C507">
        <v>1</v>
      </c>
      <c r="D507">
        <v>0</v>
      </c>
      <c r="E507" s="3">
        <v>23768762</v>
      </c>
      <c r="F507" s="3">
        <v>0</v>
      </c>
      <c r="G507" s="3">
        <v>1733369</v>
      </c>
      <c r="H507" s="3">
        <v>0</v>
      </c>
      <c r="I507" s="3">
        <v>2767562</v>
      </c>
      <c r="J507" s="3">
        <v>1895899</v>
      </c>
      <c r="K507" s="3">
        <v>0</v>
      </c>
      <c r="L507" s="3">
        <v>0</v>
      </c>
      <c r="M507" s="3">
        <v>0</v>
      </c>
      <c r="N507" s="3">
        <v>0</v>
      </c>
      <c r="O507" s="3">
        <v>0</v>
      </c>
      <c r="P507" s="3">
        <v>2256909</v>
      </c>
      <c r="Q507" s="3">
        <v>1585327</v>
      </c>
      <c r="R507" s="3">
        <v>490649</v>
      </c>
      <c r="S507" s="3">
        <v>56774</v>
      </c>
      <c r="T507" s="3">
        <v>23688</v>
      </c>
      <c r="U507" s="3">
        <v>230961</v>
      </c>
      <c r="V507" s="3">
        <v>51362</v>
      </c>
      <c r="W507" s="3">
        <v>0</v>
      </c>
      <c r="X507" s="3">
        <v>0</v>
      </c>
      <c r="Y507" s="3">
        <v>79682</v>
      </c>
      <c r="Z507" s="3">
        <v>0</v>
      </c>
      <c r="AA507" s="3">
        <v>-425545</v>
      </c>
      <c r="AB507" s="3">
        <v>425545</v>
      </c>
      <c r="AC507" s="3">
        <v>34940944</v>
      </c>
      <c r="AD507" s="3">
        <v>0</v>
      </c>
      <c r="AE507" s="3">
        <f t="shared" si="8"/>
        <v>33045045</v>
      </c>
    </row>
    <row r="508" spans="1:31" x14ac:dyDescent="0.3">
      <c r="A508" s="2" t="s">
        <v>1009</v>
      </c>
      <c r="B508" t="s">
        <v>1010</v>
      </c>
      <c r="C508">
        <v>1</v>
      </c>
      <c r="D508">
        <v>0</v>
      </c>
      <c r="E508" s="3">
        <v>33521993</v>
      </c>
      <c r="F508" s="3">
        <v>0</v>
      </c>
      <c r="G508" s="3">
        <v>1678344</v>
      </c>
      <c r="H508" s="3">
        <v>0</v>
      </c>
      <c r="I508" s="3">
        <v>4402194</v>
      </c>
      <c r="J508" s="3">
        <v>2186347</v>
      </c>
      <c r="K508" s="3">
        <v>0</v>
      </c>
      <c r="L508" s="3">
        <v>0</v>
      </c>
      <c r="M508" s="3">
        <v>0</v>
      </c>
      <c r="N508" s="3">
        <v>0</v>
      </c>
      <c r="O508" s="3">
        <v>0</v>
      </c>
      <c r="P508" s="3">
        <v>2512182</v>
      </c>
      <c r="Q508" s="3">
        <v>2574621</v>
      </c>
      <c r="R508" s="3">
        <v>856001</v>
      </c>
      <c r="S508" s="3">
        <v>69717</v>
      </c>
      <c r="T508" s="3">
        <v>29088</v>
      </c>
      <c r="U508" s="3">
        <v>287930</v>
      </c>
      <c r="V508" s="3">
        <v>72306</v>
      </c>
      <c r="W508" s="3">
        <v>0</v>
      </c>
      <c r="X508" s="3">
        <v>0</v>
      </c>
      <c r="Y508" s="3">
        <v>129755</v>
      </c>
      <c r="Z508" s="3">
        <v>0</v>
      </c>
      <c r="AA508" s="3">
        <v>-481888</v>
      </c>
      <c r="AB508" s="3">
        <v>481888</v>
      </c>
      <c r="AC508" s="3">
        <v>48320478</v>
      </c>
      <c r="AD508" s="3">
        <v>0</v>
      </c>
      <c r="AE508" s="3">
        <f t="shared" si="8"/>
        <v>46134131</v>
      </c>
    </row>
    <row r="509" spans="1:31" x14ac:dyDescent="0.3">
      <c r="A509" s="2" t="s">
        <v>1011</v>
      </c>
      <c r="B509" t="s">
        <v>1012</v>
      </c>
      <c r="C509">
        <v>1</v>
      </c>
      <c r="D509">
        <v>0</v>
      </c>
      <c r="E509" s="3">
        <v>39776014</v>
      </c>
      <c r="F509" s="3">
        <v>0</v>
      </c>
      <c r="G509" s="3">
        <v>2616972</v>
      </c>
      <c r="H509" s="3">
        <v>0</v>
      </c>
      <c r="I509" s="3">
        <v>3913923</v>
      </c>
      <c r="J509" s="3">
        <v>2780327</v>
      </c>
      <c r="K509" s="3">
        <v>0</v>
      </c>
      <c r="L509" s="3">
        <v>0</v>
      </c>
      <c r="M509" s="3">
        <v>0</v>
      </c>
      <c r="N509" s="3">
        <v>0</v>
      </c>
      <c r="O509" s="3">
        <v>0</v>
      </c>
      <c r="P509" s="3">
        <v>3429473</v>
      </c>
      <c r="Q509" s="3">
        <v>2155810</v>
      </c>
      <c r="R509" s="3">
        <v>1301848</v>
      </c>
      <c r="S509" s="3">
        <v>86839</v>
      </c>
      <c r="T509" s="3">
        <v>36231</v>
      </c>
      <c r="U509" s="3">
        <v>347694</v>
      </c>
      <c r="V509" s="3">
        <v>86557</v>
      </c>
      <c r="W509" s="3">
        <v>0</v>
      </c>
      <c r="X509" s="3">
        <v>0</v>
      </c>
      <c r="Y509" s="3">
        <v>0</v>
      </c>
      <c r="Z509" s="3">
        <v>0</v>
      </c>
      <c r="AA509" s="3">
        <v>-618064</v>
      </c>
      <c r="AB509" s="3">
        <v>618064</v>
      </c>
      <c r="AC509" s="3">
        <v>56531688</v>
      </c>
      <c r="AD509" s="3">
        <v>0</v>
      </c>
      <c r="AE509" s="3">
        <f t="shared" si="8"/>
        <v>53751361</v>
      </c>
    </row>
    <row r="510" spans="1:31" x14ac:dyDescent="0.3">
      <c r="A510" s="2" t="s">
        <v>1013</v>
      </c>
      <c r="B510" t="s">
        <v>1014</v>
      </c>
      <c r="C510">
        <v>1</v>
      </c>
      <c r="D510">
        <v>0</v>
      </c>
      <c r="E510" s="3">
        <v>38990633</v>
      </c>
      <c r="F510" s="3">
        <v>0</v>
      </c>
      <c r="G510" s="3">
        <v>1710034</v>
      </c>
      <c r="H510" s="3">
        <v>24437</v>
      </c>
      <c r="I510" s="3">
        <v>8827989</v>
      </c>
      <c r="J510" s="3">
        <v>3576390</v>
      </c>
      <c r="K510" s="3">
        <v>0</v>
      </c>
      <c r="L510" s="3">
        <v>0</v>
      </c>
      <c r="M510" s="3">
        <v>0</v>
      </c>
      <c r="N510" s="3">
        <v>0</v>
      </c>
      <c r="O510" s="3">
        <v>0</v>
      </c>
      <c r="P510" s="3">
        <v>3223566</v>
      </c>
      <c r="Q510" s="3">
        <v>5992251</v>
      </c>
      <c r="R510" s="3">
        <v>634562</v>
      </c>
      <c r="S510" s="3">
        <v>78196</v>
      </c>
      <c r="T510" s="3">
        <v>32625</v>
      </c>
      <c r="U510" s="3">
        <v>324744</v>
      </c>
      <c r="V510" s="3">
        <v>88174</v>
      </c>
      <c r="W510" s="3">
        <v>0</v>
      </c>
      <c r="X510" s="3">
        <v>1317682</v>
      </c>
      <c r="Y510" s="3">
        <v>0</v>
      </c>
      <c r="Z510" s="3">
        <v>0</v>
      </c>
      <c r="AA510" s="3">
        <v>-1223715</v>
      </c>
      <c r="AB510" s="3">
        <v>1223715</v>
      </c>
      <c r="AC510" s="3">
        <v>64821283</v>
      </c>
      <c r="AD510" s="3">
        <v>1121747</v>
      </c>
      <c r="AE510" s="3">
        <f t="shared" si="8"/>
        <v>61244893</v>
      </c>
    </row>
    <row r="511" spans="1:31" x14ac:dyDescent="0.3">
      <c r="A511" s="2" t="s">
        <v>1015</v>
      </c>
      <c r="B511" t="s">
        <v>1016</v>
      </c>
      <c r="C511">
        <v>1</v>
      </c>
      <c r="D511">
        <v>0</v>
      </c>
      <c r="E511" s="3">
        <v>17462664</v>
      </c>
      <c r="F511" s="3">
        <v>0</v>
      </c>
      <c r="G511" s="3">
        <v>1275598</v>
      </c>
      <c r="H511" s="3">
        <v>2094</v>
      </c>
      <c r="I511" s="3">
        <v>3950206</v>
      </c>
      <c r="J511" s="3">
        <v>1332278</v>
      </c>
      <c r="K511" s="3">
        <v>0</v>
      </c>
      <c r="L511" s="3">
        <v>0</v>
      </c>
      <c r="M511" s="3">
        <v>0</v>
      </c>
      <c r="N511" s="3">
        <v>0</v>
      </c>
      <c r="O511" s="3">
        <v>0</v>
      </c>
      <c r="P511" s="3">
        <v>3088669</v>
      </c>
      <c r="Q511" s="3">
        <v>1069455</v>
      </c>
      <c r="R511" s="3">
        <v>219744</v>
      </c>
      <c r="S511" s="3">
        <v>49539</v>
      </c>
      <c r="T511" s="3">
        <v>20669</v>
      </c>
      <c r="U511" s="3">
        <v>221408</v>
      </c>
      <c r="V511" s="3">
        <v>39374</v>
      </c>
      <c r="W511" s="3">
        <v>0</v>
      </c>
      <c r="X511" s="3">
        <v>343402</v>
      </c>
      <c r="Y511" s="3">
        <v>0</v>
      </c>
      <c r="Z511" s="3">
        <v>0</v>
      </c>
      <c r="AA511" s="3">
        <v>-816891</v>
      </c>
      <c r="AB511" s="3">
        <v>816891</v>
      </c>
      <c r="AC511" s="3">
        <v>29075100</v>
      </c>
      <c r="AD511" s="3">
        <v>395052</v>
      </c>
      <c r="AE511" s="3">
        <f t="shared" si="8"/>
        <v>27742822</v>
      </c>
    </row>
    <row r="512" spans="1:31" x14ac:dyDescent="0.3">
      <c r="A512" s="2" t="s">
        <v>1017</v>
      </c>
      <c r="B512" t="s">
        <v>1018</v>
      </c>
      <c r="C512">
        <v>1</v>
      </c>
      <c r="D512">
        <v>0</v>
      </c>
      <c r="E512" s="3">
        <v>19780232</v>
      </c>
      <c r="F512" s="3">
        <v>0</v>
      </c>
      <c r="G512" s="3">
        <v>2685418</v>
      </c>
      <c r="H512" s="3">
        <v>8539</v>
      </c>
      <c r="I512" s="3">
        <v>3193235</v>
      </c>
      <c r="J512" s="3">
        <v>1039671</v>
      </c>
      <c r="K512" s="3">
        <v>0</v>
      </c>
      <c r="L512" s="3">
        <v>0</v>
      </c>
      <c r="M512" s="3">
        <v>0</v>
      </c>
      <c r="N512" s="3">
        <v>0</v>
      </c>
      <c r="O512" s="3">
        <v>0</v>
      </c>
      <c r="P512" s="3">
        <v>2088690</v>
      </c>
      <c r="Q512" s="3">
        <v>1067176</v>
      </c>
      <c r="R512" s="3">
        <v>372373</v>
      </c>
      <c r="S512" s="3">
        <v>61283</v>
      </c>
      <c r="T512" s="3">
        <v>25569</v>
      </c>
      <c r="U512" s="3">
        <v>239582</v>
      </c>
      <c r="V512" s="3">
        <v>56332</v>
      </c>
      <c r="W512" s="3">
        <v>0</v>
      </c>
      <c r="X512" s="3">
        <v>472326</v>
      </c>
      <c r="Y512" s="3">
        <v>0</v>
      </c>
      <c r="Z512" s="3">
        <v>0</v>
      </c>
      <c r="AA512" s="3">
        <v>-450154</v>
      </c>
      <c r="AB512" s="3">
        <v>450154</v>
      </c>
      <c r="AC512" s="3">
        <v>31090426</v>
      </c>
      <c r="AD512" s="3">
        <v>155264</v>
      </c>
      <c r="AE512" s="3">
        <f t="shared" si="8"/>
        <v>30050755</v>
      </c>
    </row>
    <row r="513" spans="1:31" x14ac:dyDescent="0.3">
      <c r="A513" s="2" t="s">
        <v>1019</v>
      </c>
      <c r="B513" t="s">
        <v>1020</v>
      </c>
      <c r="C513">
        <v>0</v>
      </c>
      <c r="D513">
        <v>0</v>
      </c>
      <c r="E513" s="3">
        <v>32601522</v>
      </c>
      <c r="F513" s="3">
        <v>0</v>
      </c>
      <c r="G513" s="3">
        <v>2191435</v>
      </c>
      <c r="H513" s="3">
        <v>1184</v>
      </c>
      <c r="I513" s="3">
        <v>2770084</v>
      </c>
      <c r="J513" s="3">
        <v>2351043</v>
      </c>
      <c r="K513" s="3">
        <v>0</v>
      </c>
      <c r="L513" s="3">
        <v>0</v>
      </c>
      <c r="M513" s="3">
        <v>0</v>
      </c>
      <c r="N513" s="3">
        <v>0</v>
      </c>
      <c r="O513" s="3">
        <v>0</v>
      </c>
      <c r="P513" s="3">
        <v>2076415</v>
      </c>
      <c r="Q513" s="3">
        <v>2916165</v>
      </c>
      <c r="R513" s="3">
        <v>410611</v>
      </c>
      <c r="S513" s="3">
        <v>41674</v>
      </c>
      <c r="T513" s="3">
        <v>17388</v>
      </c>
      <c r="U513" s="3">
        <v>171896</v>
      </c>
      <c r="V513" s="3">
        <v>58101</v>
      </c>
      <c r="W513" s="3">
        <v>0</v>
      </c>
      <c r="X513" s="3">
        <v>422639</v>
      </c>
      <c r="Y513" s="3">
        <v>0</v>
      </c>
      <c r="Z513" s="3">
        <v>1016243</v>
      </c>
      <c r="AA513" s="3">
        <v>-852670</v>
      </c>
      <c r="AB513" s="3">
        <v>852670</v>
      </c>
      <c r="AC513" s="3">
        <v>47046400</v>
      </c>
      <c r="AD513" s="3">
        <v>957458</v>
      </c>
      <c r="AE513" s="3">
        <f t="shared" si="8"/>
        <v>44695357</v>
      </c>
    </row>
    <row r="514" spans="1:31" x14ac:dyDescent="0.3">
      <c r="A514" s="2" t="s">
        <v>1021</v>
      </c>
      <c r="B514" t="s">
        <v>1022</v>
      </c>
      <c r="C514">
        <v>1</v>
      </c>
      <c r="D514">
        <v>0</v>
      </c>
      <c r="E514" s="3">
        <v>27326035</v>
      </c>
      <c r="F514" s="3">
        <v>0</v>
      </c>
      <c r="G514" s="3">
        <v>826783</v>
      </c>
      <c r="H514" s="3">
        <v>0</v>
      </c>
      <c r="I514" s="3">
        <v>3743936</v>
      </c>
      <c r="J514" s="3">
        <v>9877435</v>
      </c>
      <c r="K514" s="3">
        <v>1404988</v>
      </c>
      <c r="L514" s="3">
        <v>0</v>
      </c>
      <c r="M514" s="3">
        <v>0</v>
      </c>
      <c r="N514" s="3">
        <v>0</v>
      </c>
      <c r="O514" s="3">
        <v>0</v>
      </c>
      <c r="P514" s="3">
        <v>1546642</v>
      </c>
      <c r="Q514" s="3">
        <v>562673</v>
      </c>
      <c r="R514" s="3">
        <v>238888</v>
      </c>
      <c r="S514" s="3">
        <v>96172</v>
      </c>
      <c r="T514" s="3">
        <v>40125</v>
      </c>
      <c r="U514" s="3">
        <v>352820</v>
      </c>
      <c r="V514" s="3">
        <v>61835</v>
      </c>
      <c r="W514" s="3">
        <v>0</v>
      </c>
      <c r="X514" s="3">
        <v>0</v>
      </c>
      <c r="Y514" s="3">
        <v>0</v>
      </c>
      <c r="Z514" s="3">
        <v>0</v>
      </c>
      <c r="AA514" s="3">
        <v>-189883</v>
      </c>
      <c r="AB514" s="3">
        <v>189883</v>
      </c>
      <c r="AC514" s="3">
        <v>46078332</v>
      </c>
      <c r="AD514" s="3">
        <v>0</v>
      </c>
      <c r="AE514" s="3">
        <f t="shared" si="8"/>
        <v>34795909</v>
      </c>
    </row>
    <row r="515" spans="1:31" x14ac:dyDescent="0.3">
      <c r="A515" s="2" t="s">
        <v>1023</v>
      </c>
      <c r="B515" t="s">
        <v>1024</v>
      </c>
      <c r="C515">
        <v>1</v>
      </c>
      <c r="D515">
        <v>0</v>
      </c>
      <c r="E515" s="3">
        <v>23590550</v>
      </c>
      <c r="F515" s="3">
        <v>0</v>
      </c>
      <c r="G515" s="3">
        <v>1158391</v>
      </c>
      <c r="H515" s="3">
        <v>0</v>
      </c>
      <c r="I515" s="3">
        <v>2683139</v>
      </c>
      <c r="J515" s="3">
        <v>1459185</v>
      </c>
      <c r="K515" s="3">
        <v>0</v>
      </c>
      <c r="L515" s="3">
        <v>0</v>
      </c>
      <c r="M515" s="3">
        <v>0</v>
      </c>
      <c r="N515" s="3">
        <v>0</v>
      </c>
      <c r="O515" s="3">
        <v>0</v>
      </c>
      <c r="P515" s="3">
        <v>1645748</v>
      </c>
      <c r="Q515" s="3">
        <v>1050377</v>
      </c>
      <c r="R515" s="3">
        <v>85376</v>
      </c>
      <c r="S515" s="3">
        <v>55920</v>
      </c>
      <c r="T515" s="3">
        <v>23331</v>
      </c>
      <c r="U515" s="3">
        <v>220768</v>
      </c>
      <c r="V515" s="3">
        <v>56552</v>
      </c>
      <c r="W515" s="3">
        <v>0</v>
      </c>
      <c r="X515" s="3">
        <v>234900</v>
      </c>
      <c r="Y515" s="3">
        <v>109902</v>
      </c>
      <c r="Z515" s="3">
        <v>0</v>
      </c>
      <c r="AA515" s="3">
        <v>-381950</v>
      </c>
      <c r="AB515" s="3">
        <v>381950</v>
      </c>
      <c r="AC515" s="3">
        <v>32374139</v>
      </c>
      <c r="AD515" s="3">
        <v>161823</v>
      </c>
      <c r="AE515" s="3">
        <f t="shared" si="8"/>
        <v>30914954</v>
      </c>
    </row>
    <row r="516" spans="1:31" x14ac:dyDescent="0.3">
      <c r="A516" s="2" t="s">
        <v>1025</v>
      </c>
      <c r="B516" t="s">
        <v>1026</v>
      </c>
      <c r="C516">
        <v>1</v>
      </c>
      <c r="D516">
        <v>0</v>
      </c>
      <c r="E516" s="3">
        <v>88706928</v>
      </c>
      <c r="F516" s="3">
        <v>0</v>
      </c>
      <c r="G516" s="3">
        <v>4022826</v>
      </c>
      <c r="H516" s="3">
        <v>0</v>
      </c>
      <c r="I516" s="3">
        <v>12286847</v>
      </c>
      <c r="J516" s="3">
        <v>11026488</v>
      </c>
      <c r="K516" s="3">
        <v>0</v>
      </c>
      <c r="L516" s="3">
        <v>0</v>
      </c>
      <c r="M516" s="3">
        <v>0</v>
      </c>
      <c r="N516" s="3">
        <v>0</v>
      </c>
      <c r="O516" s="3">
        <v>0</v>
      </c>
      <c r="P516" s="3">
        <v>4969591</v>
      </c>
      <c r="Q516" s="3">
        <v>3373858</v>
      </c>
      <c r="R516" s="3">
        <v>1840184</v>
      </c>
      <c r="S516" s="3">
        <v>187220</v>
      </c>
      <c r="T516" s="3">
        <v>78113</v>
      </c>
      <c r="U516" s="3">
        <v>746649</v>
      </c>
      <c r="V516" s="3">
        <v>172397</v>
      </c>
      <c r="W516" s="3">
        <v>0</v>
      </c>
      <c r="X516" s="3">
        <v>599400</v>
      </c>
      <c r="Y516" s="3">
        <v>0</v>
      </c>
      <c r="Z516" s="3">
        <v>0</v>
      </c>
      <c r="AA516" s="3">
        <v>-997464</v>
      </c>
      <c r="AB516" s="3">
        <v>997464</v>
      </c>
      <c r="AC516" s="3">
        <v>128010501</v>
      </c>
      <c r="AD516" s="3">
        <v>481460</v>
      </c>
      <c r="AE516" s="3">
        <f t="shared" si="8"/>
        <v>116984013</v>
      </c>
    </row>
    <row r="517" spans="1:31" x14ac:dyDescent="0.3">
      <c r="A517" s="2" t="s">
        <v>1027</v>
      </c>
      <c r="B517" t="s">
        <v>1028</v>
      </c>
      <c r="C517">
        <v>1</v>
      </c>
      <c r="D517">
        <v>0</v>
      </c>
      <c r="E517" s="3">
        <v>2887364</v>
      </c>
      <c r="F517" s="3">
        <v>0</v>
      </c>
      <c r="G517" s="3">
        <v>94118</v>
      </c>
      <c r="H517" s="3">
        <v>0</v>
      </c>
      <c r="I517" s="3">
        <v>65025</v>
      </c>
      <c r="J517" s="3">
        <v>386149</v>
      </c>
      <c r="K517" s="3">
        <v>0</v>
      </c>
      <c r="L517" s="3">
        <v>0</v>
      </c>
      <c r="M517" s="3">
        <v>0</v>
      </c>
      <c r="N517" s="3">
        <v>0</v>
      </c>
      <c r="O517" s="3">
        <v>0</v>
      </c>
      <c r="P517" s="3">
        <v>344388</v>
      </c>
      <c r="Q517" s="3">
        <v>19779</v>
      </c>
      <c r="R517" s="3">
        <v>49673</v>
      </c>
      <c r="S517" s="3">
        <v>16493</v>
      </c>
      <c r="T517" s="3">
        <v>6881</v>
      </c>
      <c r="U517" s="3">
        <v>62794</v>
      </c>
      <c r="V517" s="3">
        <v>0</v>
      </c>
      <c r="W517" s="3">
        <v>0</v>
      </c>
      <c r="X517" s="3">
        <v>75600</v>
      </c>
      <c r="Y517" s="3">
        <v>0</v>
      </c>
      <c r="Z517" s="3">
        <v>0</v>
      </c>
      <c r="AA517" s="3">
        <v>-43278</v>
      </c>
      <c r="AB517" s="3">
        <v>43278</v>
      </c>
      <c r="AC517" s="3">
        <v>4008264</v>
      </c>
      <c r="AD517" s="3">
        <v>0</v>
      </c>
      <c r="AE517" s="3">
        <f t="shared" si="8"/>
        <v>3622115</v>
      </c>
    </row>
    <row r="518" spans="1:31" x14ac:dyDescent="0.3">
      <c r="A518" s="2" t="s">
        <v>1029</v>
      </c>
      <c r="B518" t="s">
        <v>1030</v>
      </c>
      <c r="C518">
        <v>1</v>
      </c>
      <c r="D518">
        <v>0</v>
      </c>
      <c r="E518" s="3">
        <v>12909110</v>
      </c>
      <c r="F518" s="3">
        <v>0</v>
      </c>
      <c r="G518" s="3">
        <v>393079</v>
      </c>
      <c r="H518" s="3">
        <v>0</v>
      </c>
      <c r="I518" s="3">
        <v>2435643</v>
      </c>
      <c r="J518" s="3">
        <v>954339</v>
      </c>
      <c r="K518" s="3">
        <v>0</v>
      </c>
      <c r="L518" s="3">
        <v>0</v>
      </c>
      <c r="M518" s="3">
        <v>0</v>
      </c>
      <c r="N518" s="3">
        <v>0</v>
      </c>
      <c r="O518" s="3">
        <v>0</v>
      </c>
      <c r="P518" s="3">
        <v>463444</v>
      </c>
      <c r="Q518" s="3">
        <v>343205</v>
      </c>
      <c r="R518" s="3">
        <v>163445</v>
      </c>
      <c r="S518" s="3">
        <v>32791</v>
      </c>
      <c r="T518" s="3">
        <v>13681</v>
      </c>
      <c r="U518" s="3">
        <v>130655</v>
      </c>
      <c r="V518" s="3">
        <v>30830</v>
      </c>
      <c r="W518" s="3">
        <v>0</v>
      </c>
      <c r="X518" s="3">
        <v>0</v>
      </c>
      <c r="Y518" s="3">
        <v>1575</v>
      </c>
      <c r="Z518" s="3">
        <v>0</v>
      </c>
      <c r="AA518" s="3">
        <v>-218718</v>
      </c>
      <c r="AB518" s="3">
        <v>218718</v>
      </c>
      <c r="AC518" s="3">
        <v>17871797</v>
      </c>
      <c r="AD518" s="3">
        <v>0</v>
      </c>
      <c r="AE518" s="3">
        <f t="shared" ref="AE518:AE581" si="9">AC518-J518-K518</f>
        <v>16917458</v>
      </c>
    </row>
    <row r="519" spans="1:31" x14ac:dyDescent="0.3">
      <c r="A519" s="2" t="s">
        <v>1031</v>
      </c>
      <c r="B519" t="s">
        <v>1032</v>
      </c>
      <c r="C519">
        <v>1</v>
      </c>
      <c r="D519">
        <v>0</v>
      </c>
      <c r="E519" s="3">
        <v>14090960</v>
      </c>
      <c r="F519" s="3">
        <v>0</v>
      </c>
      <c r="G519" s="3">
        <v>1040107</v>
      </c>
      <c r="H519" s="3">
        <v>0</v>
      </c>
      <c r="I519" s="3">
        <v>2239940</v>
      </c>
      <c r="J519" s="3">
        <v>3070465</v>
      </c>
      <c r="K519" s="3">
        <v>0</v>
      </c>
      <c r="L519" s="3">
        <v>0</v>
      </c>
      <c r="M519" s="3">
        <v>0</v>
      </c>
      <c r="N519" s="3">
        <v>0</v>
      </c>
      <c r="O519" s="3">
        <v>0</v>
      </c>
      <c r="P519" s="3">
        <v>1365090</v>
      </c>
      <c r="Q519" s="3">
        <v>896614</v>
      </c>
      <c r="R519" s="3">
        <v>292545</v>
      </c>
      <c r="S519" s="3">
        <v>37705</v>
      </c>
      <c r="T519" s="3">
        <v>15731</v>
      </c>
      <c r="U519" s="3">
        <v>151683</v>
      </c>
      <c r="V519" s="3">
        <v>35511</v>
      </c>
      <c r="W519" s="3">
        <v>0</v>
      </c>
      <c r="X519" s="3">
        <v>0</v>
      </c>
      <c r="Y519" s="3">
        <v>16509</v>
      </c>
      <c r="Z519" s="3">
        <v>0</v>
      </c>
      <c r="AA519" s="3">
        <v>-208672</v>
      </c>
      <c r="AB519" s="3">
        <v>208672</v>
      </c>
      <c r="AC519" s="3">
        <v>23252860</v>
      </c>
      <c r="AD519" s="3">
        <v>0</v>
      </c>
      <c r="AE519" s="3">
        <f t="shared" si="9"/>
        <v>20182395</v>
      </c>
    </row>
    <row r="520" spans="1:31" x14ac:dyDescent="0.3">
      <c r="A520" s="2" t="s">
        <v>1033</v>
      </c>
      <c r="B520" t="s">
        <v>1034</v>
      </c>
      <c r="C520">
        <v>1</v>
      </c>
      <c r="D520">
        <v>0</v>
      </c>
      <c r="E520" s="3">
        <v>19044294</v>
      </c>
      <c r="F520" s="3">
        <v>0</v>
      </c>
      <c r="G520" s="3">
        <v>853478</v>
      </c>
      <c r="H520" s="3">
        <v>0</v>
      </c>
      <c r="I520" s="3">
        <v>2796349</v>
      </c>
      <c r="J520" s="3">
        <v>2394929</v>
      </c>
      <c r="K520" s="3">
        <v>0</v>
      </c>
      <c r="L520" s="3">
        <v>0</v>
      </c>
      <c r="M520" s="3">
        <v>0</v>
      </c>
      <c r="N520" s="3">
        <v>0</v>
      </c>
      <c r="O520" s="3">
        <v>0</v>
      </c>
      <c r="P520" s="3">
        <v>1989039</v>
      </c>
      <c r="Q520" s="3">
        <v>1477018</v>
      </c>
      <c r="R520" s="3">
        <v>162906</v>
      </c>
      <c r="S520" s="3">
        <v>44116</v>
      </c>
      <c r="T520" s="3">
        <v>18406</v>
      </c>
      <c r="U520" s="3">
        <v>174109</v>
      </c>
      <c r="V520" s="3">
        <v>45683</v>
      </c>
      <c r="W520" s="3">
        <v>0</v>
      </c>
      <c r="X520" s="3">
        <v>197136</v>
      </c>
      <c r="Y520" s="3">
        <v>0</v>
      </c>
      <c r="Z520" s="3">
        <v>0</v>
      </c>
      <c r="AA520" s="3">
        <v>-267088</v>
      </c>
      <c r="AB520" s="3">
        <v>267088</v>
      </c>
      <c r="AC520" s="3">
        <v>29197463</v>
      </c>
      <c r="AD520" s="3">
        <v>0</v>
      </c>
      <c r="AE520" s="3">
        <f t="shared" si="9"/>
        <v>26802534</v>
      </c>
    </row>
    <row r="521" spans="1:31" x14ac:dyDescent="0.3">
      <c r="A521" s="2" t="s">
        <v>1035</v>
      </c>
      <c r="B521" t="s">
        <v>1036</v>
      </c>
      <c r="C521">
        <v>1</v>
      </c>
      <c r="D521">
        <v>0</v>
      </c>
      <c r="E521" s="3">
        <v>65269984</v>
      </c>
      <c r="F521" s="3">
        <v>0</v>
      </c>
      <c r="G521" s="3">
        <v>2387787</v>
      </c>
      <c r="H521" s="3">
        <v>0</v>
      </c>
      <c r="I521" s="3">
        <v>10871209</v>
      </c>
      <c r="J521" s="3">
        <v>8951641</v>
      </c>
      <c r="K521" s="3">
        <v>0</v>
      </c>
      <c r="L521" s="3">
        <v>0</v>
      </c>
      <c r="M521" s="3">
        <v>0</v>
      </c>
      <c r="N521" s="3">
        <v>0</v>
      </c>
      <c r="O521" s="3">
        <v>0</v>
      </c>
      <c r="P521" s="3">
        <v>2817613</v>
      </c>
      <c r="Q521" s="3">
        <v>2509523</v>
      </c>
      <c r="R521" s="3">
        <v>775475</v>
      </c>
      <c r="S521" s="3">
        <v>139164</v>
      </c>
      <c r="T521" s="3">
        <v>58063</v>
      </c>
      <c r="U521" s="3">
        <v>554307</v>
      </c>
      <c r="V521" s="3">
        <v>142085</v>
      </c>
      <c r="W521" s="3">
        <v>0</v>
      </c>
      <c r="X521" s="3">
        <v>4574501</v>
      </c>
      <c r="Y521" s="3">
        <v>12751</v>
      </c>
      <c r="Z521" s="3">
        <v>0</v>
      </c>
      <c r="AA521" s="3">
        <v>-1036395</v>
      </c>
      <c r="AB521" s="3">
        <v>1036395</v>
      </c>
      <c r="AC521" s="3">
        <v>99064103</v>
      </c>
      <c r="AD521" s="3">
        <v>0</v>
      </c>
      <c r="AE521" s="3">
        <f t="shared" si="9"/>
        <v>90112462</v>
      </c>
    </row>
    <row r="522" spans="1:31" x14ac:dyDescent="0.3">
      <c r="A522" s="2" t="s">
        <v>1037</v>
      </c>
      <c r="B522" t="s">
        <v>1038</v>
      </c>
      <c r="C522">
        <v>1</v>
      </c>
      <c r="D522">
        <v>0</v>
      </c>
      <c r="E522" s="3">
        <v>65494748</v>
      </c>
      <c r="F522" s="3">
        <v>0</v>
      </c>
      <c r="G522" s="3">
        <v>4041841</v>
      </c>
      <c r="H522" s="3">
        <v>0</v>
      </c>
      <c r="I522" s="3">
        <v>9656094</v>
      </c>
      <c r="J522" s="3">
        <v>3429048</v>
      </c>
      <c r="K522" s="3">
        <v>0</v>
      </c>
      <c r="L522" s="3">
        <v>0</v>
      </c>
      <c r="M522" s="3">
        <v>0</v>
      </c>
      <c r="N522" s="3">
        <v>0</v>
      </c>
      <c r="O522" s="3">
        <v>0</v>
      </c>
      <c r="P522" s="3">
        <v>2202807</v>
      </c>
      <c r="Q522" s="3">
        <v>4311414</v>
      </c>
      <c r="R522" s="3">
        <v>1385360</v>
      </c>
      <c r="S522" s="3">
        <v>137651</v>
      </c>
      <c r="T522" s="3">
        <v>57431</v>
      </c>
      <c r="U522" s="3">
        <v>554948</v>
      </c>
      <c r="V522" s="3">
        <v>142763</v>
      </c>
      <c r="W522" s="3">
        <v>0</v>
      </c>
      <c r="X522" s="3">
        <v>998204</v>
      </c>
      <c r="Y522" s="3">
        <v>103560</v>
      </c>
      <c r="Z522" s="3">
        <v>0</v>
      </c>
      <c r="AA522" s="3">
        <v>-1235735</v>
      </c>
      <c r="AB522" s="3">
        <v>1235735</v>
      </c>
      <c r="AC522" s="3">
        <v>92515869</v>
      </c>
      <c r="AD522" s="3">
        <v>1238072</v>
      </c>
      <c r="AE522" s="3">
        <f t="shared" si="9"/>
        <v>89086821</v>
      </c>
    </row>
    <row r="523" spans="1:31" x14ac:dyDescent="0.3">
      <c r="A523" s="2" t="s">
        <v>1039</v>
      </c>
      <c r="B523" t="s">
        <v>1040</v>
      </c>
      <c r="C523">
        <v>1</v>
      </c>
      <c r="D523">
        <v>0</v>
      </c>
      <c r="E523" s="3">
        <v>49168329</v>
      </c>
      <c r="F523" s="3">
        <v>0</v>
      </c>
      <c r="G523" s="3">
        <v>1791109</v>
      </c>
      <c r="H523" s="3">
        <v>0</v>
      </c>
      <c r="I523" s="3">
        <v>5030492</v>
      </c>
      <c r="J523" s="3">
        <v>8639118</v>
      </c>
      <c r="K523" s="3">
        <v>0</v>
      </c>
      <c r="L523" s="3">
        <v>0</v>
      </c>
      <c r="M523" s="3">
        <v>0</v>
      </c>
      <c r="N523" s="3">
        <v>0</v>
      </c>
      <c r="O523" s="3">
        <v>0</v>
      </c>
      <c r="P523" s="3">
        <v>2165050</v>
      </c>
      <c r="Q523" s="3">
        <v>4011627</v>
      </c>
      <c r="R523" s="3">
        <v>558364</v>
      </c>
      <c r="S523" s="3">
        <v>114942</v>
      </c>
      <c r="T523" s="3">
        <v>47956</v>
      </c>
      <c r="U523" s="3">
        <v>449282</v>
      </c>
      <c r="V523" s="3">
        <v>116982</v>
      </c>
      <c r="W523" s="3">
        <v>0</v>
      </c>
      <c r="X523" s="3">
        <v>646790</v>
      </c>
      <c r="Y523" s="3">
        <v>92813</v>
      </c>
      <c r="Z523" s="3">
        <v>0</v>
      </c>
      <c r="AA523" s="3">
        <v>-1093294</v>
      </c>
      <c r="AB523" s="3">
        <v>1093294</v>
      </c>
      <c r="AC523" s="3">
        <v>72832854</v>
      </c>
      <c r="AD523" s="3">
        <v>950321</v>
      </c>
      <c r="AE523" s="3">
        <f t="shared" si="9"/>
        <v>64193736</v>
      </c>
    </row>
    <row r="524" spans="1:31" x14ac:dyDescent="0.3">
      <c r="A524" s="2" t="s">
        <v>1041</v>
      </c>
      <c r="B524" t="s">
        <v>1042</v>
      </c>
      <c r="C524">
        <v>1</v>
      </c>
      <c r="D524">
        <v>0</v>
      </c>
      <c r="E524" s="3">
        <v>89723508</v>
      </c>
      <c r="F524" s="3">
        <v>0</v>
      </c>
      <c r="G524" s="3">
        <v>3752477</v>
      </c>
      <c r="H524" s="3">
        <v>0</v>
      </c>
      <c r="I524" s="3">
        <v>16135322</v>
      </c>
      <c r="J524" s="3">
        <v>10520662</v>
      </c>
      <c r="K524" s="3">
        <v>0</v>
      </c>
      <c r="L524" s="3">
        <v>0</v>
      </c>
      <c r="M524" s="3">
        <v>0</v>
      </c>
      <c r="N524" s="3">
        <v>0</v>
      </c>
      <c r="O524" s="3">
        <v>0</v>
      </c>
      <c r="P524" s="3">
        <v>2641473</v>
      </c>
      <c r="Q524" s="3">
        <v>6505098</v>
      </c>
      <c r="R524" s="3">
        <v>1038327</v>
      </c>
      <c r="S524" s="3">
        <v>135344</v>
      </c>
      <c r="T524" s="3">
        <v>56469</v>
      </c>
      <c r="U524" s="3">
        <v>540560</v>
      </c>
      <c r="V524" s="3">
        <v>162455</v>
      </c>
      <c r="W524" s="3">
        <v>0</v>
      </c>
      <c r="X524" s="3">
        <v>1486267</v>
      </c>
      <c r="Y524" s="3">
        <v>0</v>
      </c>
      <c r="Z524" s="3">
        <v>0</v>
      </c>
      <c r="AA524" s="3">
        <v>-2250912</v>
      </c>
      <c r="AB524" s="3">
        <v>2250912</v>
      </c>
      <c r="AC524" s="3">
        <v>132697962</v>
      </c>
      <c r="AD524" s="3">
        <v>1998531</v>
      </c>
      <c r="AE524" s="3">
        <f t="shared" si="9"/>
        <v>122177300</v>
      </c>
    </row>
    <row r="525" spans="1:31" x14ac:dyDescent="0.3">
      <c r="A525" s="2" t="s">
        <v>1043</v>
      </c>
      <c r="B525" t="s">
        <v>1044</v>
      </c>
      <c r="C525">
        <v>1</v>
      </c>
      <c r="D525">
        <v>0</v>
      </c>
      <c r="E525" s="3">
        <v>7947458</v>
      </c>
      <c r="F525" s="3">
        <v>0</v>
      </c>
      <c r="G525" s="3">
        <v>795746</v>
      </c>
      <c r="H525" s="3">
        <v>9201</v>
      </c>
      <c r="I525" s="3">
        <v>972628</v>
      </c>
      <c r="J525" s="3">
        <v>1851386</v>
      </c>
      <c r="K525" s="3">
        <v>0</v>
      </c>
      <c r="L525" s="3">
        <v>0</v>
      </c>
      <c r="M525" s="3">
        <v>0</v>
      </c>
      <c r="N525" s="3">
        <v>0</v>
      </c>
      <c r="O525" s="3">
        <v>0</v>
      </c>
      <c r="P525" s="3">
        <v>448875</v>
      </c>
      <c r="Q525" s="3">
        <v>711367</v>
      </c>
      <c r="R525" s="3">
        <v>27168</v>
      </c>
      <c r="S525" s="3">
        <v>25691</v>
      </c>
      <c r="T525" s="3">
        <v>10719</v>
      </c>
      <c r="U525" s="3">
        <v>85395</v>
      </c>
      <c r="V525" s="3">
        <v>26230</v>
      </c>
      <c r="W525" s="3">
        <v>0</v>
      </c>
      <c r="X525" s="3">
        <v>129600</v>
      </c>
      <c r="Y525" s="3">
        <v>24725</v>
      </c>
      <c r="Z525" s="3">
        <v>0</v>
      </c>
      <c r="AA525" s="3">
        <v>-108937</v>
      </c>
      <c r="AB525" s="3">
        <v>108937</v>
      </c>
      <c r="AC525" s="3">
        <v>13066189</v>
      </c>
      <c r="AD525" s="3">
        <v>0</v>
      </c>
      <c r="AE525" s="3">
        <f t="shared" si="9"/>
        <v>11214803</v>
      </c>
    </row>
    <row r="526" spans="1:31" x14ac:dyDescent="0.3">
      <c r="A526" s="2" t="s">
        <v>1045</v>
      </c>
      <c r="B526" t="s">
        <v>1046</v>
      </c>
      <c r="C526">
        <v>1</v>
      </c>
      <c r="D526">
        <v>0</v>
      </c>
      <c r="E526" s="3">
        <v>4170704</v>
      </c>
      <c r="F526" s="3">
        <v>0</v>
      </c>
      <c r="G526" s="3">
        <v>323352</v>
      </c>
      <c r="H526" s="3">
        <v>0</v>
      </c>
      <c r="I526" s="3">
        <v>769610</v>
      </c>
      <c r="J526" s="3">
        <v>962870</v>
      </c>
      <c r="K526" s="3">
        <v>0</v>
      </c>
      <c r="L526" s="3">
        <v>0</v>
      </c>
      <c r="M526" s="3">
        <v>0</v>
      </c>
      <c r="N526" s="3">
        <v>0</v>
      </c>
      <c r="O526" s="3">
        <v>0</v>
      </c>
      <c r="P526" s="3">
        <v>304161</v>
      </c>
      <c r="Q526" s="3">
        <v>256321</v>
      </c>
      <c r="R526" s="3">
        <v>69886</v>
      </c>
      <c r="S526" s="3">
        <v>10441</v>
      </c>
      <c r="T526" s="3">
        <v>4356</v>
      </c>
      <c r="U526" s="3">
        <v>63667</v>
      </c>
      <c r="V526" s="3">
        <v>9682</v>
      </c>
      <c r="W526" s="3">
        <v>0</v>
      </c>
      <c r="X526" s="3">
        <v>30166</v>
      </c>
      <c r="Y526" s="3">
        <v>0</v>
      </c>
      <c r="Z526" s="3">
        <v>0</v>
      </c>
      <c r="AA526" s="3">
        <v>-34708</v>
      </c>
      <c r="AB526" s="3">
        <v>34708</v>
      </c>
      <c r="AC526" s="3">
        <v>6975216</v>
      </c>
      <c r="AD526" s="3">
        <v>0</v>
      </c>
      <c r="AE526" s="3">
        <f t="shared" si="9"/>
        <v>6012346</v>
      </c>
    </row>
    <row r="527" spans="1:31" x14ac:dyDescent="0.3">
      <c r="A527" s="2" t="s">
        <v>1047</v>
      </c>
      <c r="B527" t="s">
        <v>1048</v>
      </c>
      <c r="C527">
        <v>1</v>
      </c>
      <c r="D527">
        <v>0</v>
      </c>
      <c r="E527" s="3">
        <v>35914835</v>
      </c>
      <c r="F527" s="3">
        <v>0</v>
      </c>
      <c r="G527" s="3">
        <v>2794176</v>
      </c>
      <c r="H527" s="3">
        <v>0</v>
      </c>
      <c r="I527" s="3">
        <v>6054124</v>
      </c>
      <c r="J527" s="3">
        <v>7379439</v>
      </c>
      <c r="K527" s="3">
        <v>1818483</v>
      </c>
      <c r="L527" s="3">
        <v>0</v>
      </c>
      <c r="M527" s="3">
        <v>0</v>
      </c>
      <c r="N527" s="3">
        <v>0</v>
      </c>
      <c r="O527" s="3">
        <v>0</v>
      </c>
      <c r="P527" s="3">
        <v>1933746</v>
      </c>
      <c r="Q527" s="3">
        <v>1095861</v>
      </c>
      <c r="R527" s="3">
        <v>616494</v>
      </c>
      <c r="S527" s="3">
        <v>62991</v>
      </c>
      <c r="T527" s="3">
        <v>26281</v>
      </c>
      <c r="U527" s="3">
        <v>258688</v>
      </c>
      <c r="V527" s="3">
        <v>59327</v>
      </c>
      <c r="W527" s="3">
        <v>0</v>
      </c>
      <c r="X527" s="3">
        <v>624380</v>
      </c>
      <c r="Y527" s="3">
        <v>0</v>
      </c>
      <c r="Z527" s="3">
        <v>0</v>
      </c>
      <c r="AA527" s="3">
        <v>-991591</v>
      </c>
      <c r="AB527" s="3">
        <v>991591</v>
      </c>
      <c r="AC527" s="3">
        <v>58638825</v>
      </c>
      <c r="AD527" s="3">
        <v>527035</v>
      </c>
      <c r="AE527" s="3">
        <f t="shared" si="9"/>
        <v>49440903</v>
      </c>
    </row>
    <row r="528" spans="1:31" x14ac:dyDescent="0.3">
      <c r="A528" s="2" t="s">
        <v>1049</v>
      </c>
      <c r="B528" t="s">
        <v>1050</v>
      </c>
      <c r="C528">
        <v>1</v>
      </c>
      <c r="D528">
        <v>0</v>
      </c>
      <c r="E528" s="3">
        <v>2123117</v>
      </c>
      <c r="F528" s="3">
        <v>0</v>
      </c>
      <c r="G528" s="3">
        <v>143681</v>
      </c>
      <c r="H528" s="3">
        <v>514</v>
      </c>
      <c r="I528" s="3">
        <v>136270</v>
      </c>
      <c r="J528" s="3">
        <v>404848</v>
      </c>
      <c r="K528" s="3">
        <v>0</v>
      </c>
      <c r="L528" s="3">
        <v>0</v>
      </c>
      <c r="M528" s="3">
        <v>0</v>
      </c>
      <c r="N528" s="3">
        <v>0</v>
      </c>
      <c r="O528" s="3">
        <v>0</v>
      </c>
      <c r="P528" s="3">
        <v>341647</v>
      </c>
      <c r="Q528" s="3">
        <v>117866</v>
      </c>
      <c r="R528" s="3">
        <v>17976</v>
      </c>
      <c r="S528" s="3">
        <v>27099</v>
      </c>
      <c r="T528" s="3">
        <v>11306</v>
      </c>
      <c r="U528" s="3">
        <v>80036</v>
      </c>
      <c r="V528" s="3">
        <v>0</v>
      </c>
      <c r="W528" s="3">
        <v>0</v>
      </c>
      <c r="X528" s="3">
        <v>54000</v>
      </c>
      <c r="Y528" s="3">
        <v>16426</v>
      </c>
      <c r="Z528" s="3">
        <v>0</v>
      </c>
      <c r="AA528" s="3">
        <v>-147052</v>
      </c>
      <c r="AB528" s="3">
        <v>147052</v>
      </c>
      <c r="AC528" s="3">
        <v>3474786</v>
      </c>
      <c r="AD528" s="3">
        <v>0</v>
      </c>
      <c r="AE528" s="3">
        <f t="shared" si="9"/>
        <v>3069938</v>
      </c>
    </row>
    <row r="529" spans="1:31" x14ac:dyDescent="0.3">
      <c r="A529" s="2" t="s">
        <v>1051</v>
      </c>
      <c r="B529" t="s">
        <v>1052</v>
      </c>
      <c r="C529">
        <v>1</v>
      </c>
      <c r="D529">
        <v>0</v>
      </c>
      <c r="E529" s="3">
        <v>201693</v>
      </c>
      <c r="F529" s="3">
        <v>0</v>
      </c>
      <c r="G529" s="3">
        <v>50000</v>
      </c>
      <c r="H529" s="3">
        <v>0</v>
      </c>
      <c r="I529" s="3">
        <v>17195</v>
      </c>
      <c r="J529" s="3">
        <v>12306</v>
      </c>
      <c r="K529" s="3">
        <v>0</v>
      </c>
      <c r="L529" s="3">
        <v>0</v>
      </c>
      <c r="M529" s="3">
        <v>0</v>
      </c>
      <c r="N529" s="3">
        <v>0</v>
      </c>
      <c r="O529" s="3">
        <v>0</v>
      </c>
      <c r="P529" s="3">
        <v>67042</v>
      </c>
      <c r="Q529" s="3">
        <v>0</v>
      </c>
      <c r="R529" s="3">
        <v>0</v>
      </c>
      <c r="S529" s="3">
        <v>974</v>
      </c>
      <c r="T529" s="3">
        <v>406</v>
      </c>
      <c r="U529" s="3">
        <v>7864</v>
      </c>
      <c r="V529" s="3">
        <v>0</v>
      </c>
      <c r="W529" s="3">
        <v>0</v>
      </c>
      <c r="X529" s="3">
        <v>32400</v>
      </c>
      <c r="Y529" s="3">
        <v>1457</v>
      </c>
      <c r="Z529" s="3">
        <v>0</v>
      </c>
      <c r="AA529" s="3">
        <v>0</v>
      </c>
      <c r="AB529" s="3">
        <v>0</v>
      </c>
      <c r="AC529" s="3">
        <v>391337</v>
      </c>
      <c r="AD529" s="3">
        <v>0</v>
      </c>
      <c r="AE529" s="3">
        <f t="shared" si="9"/>
        <v>379031</v>
      </c>
    </row>
    <row r="530" spans="1:31" x14ac:dyDescent="0.3">
      <c r="A530" s="2" t="s">
        <v>1053</v>
      </c>
      <c r="B530" t="s">
        <v>1054</v>
      </c>
      <c r="C530">
        <v>1</v>
      </c>
      <c r="D530">
        <v>0</v>
      </c>
      <c r="E530" s="3">
        <v>792065</v>
      </c>
      <c r="F530" s="3">
        <v>0</v>
      </c>
      <c r="G530" s="3">
        <v>342209</v>
      </c>
      <c r="H530" s="3">
        <v>1262</v>
      </c>
      <c r="I530" s="3">
        <v>59359</v>
      </c>
      <c r="J530" s="3">
        <v>26087</v>
      </c>
      <c r="K530" s="3">
        <v>0</v>
      </c>
      <c r="L530" s="3">
        <v>0</v>
      </c>
      <c r="M530" s="3">
        <v>0</v>
      </c>
      <c r="N530" s="3">
        <v>0</v>
      </c>
      <c r="O530" s="3">
        <v>0</v>
      </c>
      <c r="P530" s="3">
        <v>213573</v>
      </c>
      <c r="Q530" s="3">
        <v>161316</v>
      </c>
      <c r="R530" s="3">
        <v>20760</v>
      </c>
      <c r="S530" s="3">
        <v>10022</v>
      </c>
      <c r="T530" s="3">
        <v>4181</v>
      </c>
      <c r="U530" s="3">
        <v>57668</v>
      </c>
      <c r="V530" s="3">
        <v>0</v>
      </c>
      <c r="W530" s="3">
        <v>0</v>
      </c>
      <c r="X530" s="3">
        <v>62100</v>
      </c>
      <c r="Y530" s="3">
        <v>0</v>
      </c>
      <c r="Z530" s="3">
        <v>0</v>
      </c>
      <c r="AA530" s="3">
        <v>-247662</v>
      </c>
      <c r="AB530" s="3">
        <v>247662</v>
      </c>
      <c r="AC530" s="3">
        <v>1750602</v>
      </c>
      <c r="AD530" s="3">
        <v>0</v>
      </c>
      <c r="AE530" s="3">
        <f t="shared" si="9"/>
        <v>1724515</v>
      </c>
    </row>
    <row r="531" spans="1:31" x14ac:dyDescent="0.3">
      <c r="A531" s="2" t="s">
        <v>1055</v>
      </c>
      <c r="B531" t="s">
        <v>1056</v>
      </c>
      <c r="C531">
        <v>1</v>
      </c>
      <c r="D531">
        <v>0</v>
      </c>
      <c r="E531" s="3">
        <v>1288790</v>
      </c>
      <c r="F531" s="3">
        <v>0</v>
      </c>
      <c r="G531" s="3">
        <v>165430</v>
      </c>
      <c r="H531" s="3">
        <v>0</v>
      </c>
      <c r="I531" s="3">
        <v>77969</v>
      </c>
      <c r="J531" s="3">
        <v>10192</v>
      </c>
      <c r="K531" s="3">
        <v>0</v>
      </c>
      <c r="L531" s="3">
        <v>0</v>
      </c>
      <c r="M531" s="3">
        <v>0</v>
      </c>
      <c r="N531" s="3">
        <v>0</v>
      </c>
      <c r="O531" s="3">
        <v>0</v>
      </c>
      <c r="P531" s="3">
        <v>210463</v>
      </c>
      <c r="Q531" s="3">
        <v>1610</v>
      </c>
      <c r="R531" s="3">
        <v>5926</v>
      </c>
      <c r="S531" s="3">
        <v>13946</v>
      </c>
      <c r="T531" s="3">
        <v>5819</v>
      </c>
      <c r="U531" s="3">
        <v>56211</v>
      </c>
      <c r="V531" s="3">
        <v>0</v>
      </c>
      <c r="W531" s="3">
        <v>0</v>
      </c>
      <c r="X531" s="3">
        <v>0</v>
      </c>
      <c r="Y531" s="3">
        <v>0</v>
      </c>
      <c r="Z531" s="3">
        <v>0</v>
      </c>
      <c r="AA531" s="3">
        <v>-66715</v>
      </c>
      <c r="AB531" s="3">
        <v>66715</v>
      </c>
      <c r="AC531" s="3">
        <v>1836356</v>
      </c>
      <c r="AD531" s="3">
        <v>0</v>
      </c>
      <c r="AE531" s="3">
        <f t="shared" si="9"/>
        <v>1826164</v>
      </c>
    </row>
    <row r="532" spans="1:31" x14ac:dyDescent="0.3">
      <c r="A532" s="2" t="s">
        <v>1057</v>
      </c>
      <c r="B532" t="s">
        <v>1058</v>
      </c>
      <c r="C532">
        <v>1</v>
      </c>
      <c r="D532">
        <v>0</v>
      </c>
      <c r="E532" s="3">
        <v>498148</v>
      </c>
      <c r="F532" s="3">
        <v>0</v>
      </c>
      <c r="G532" s="3">
        <v>169986</v>
      </c>
      <c r="H532" s="3">
        <v>0</v>
      </c>
      <c r="I532" s="3">
        <v>88597</v>
      </c>
      <c r="J532" s="3">
        <v>0</v>
      </c>
      <c r="K532" s="3">
        <v>0</v>
      </c>
      <c r="L532" s="3">
        <v>0</v>
      </c>
      <c r="M532" s="3">
        <v>0</v>
      </c>
      <c r="N532" s="3">
        <v>0</v>
      </c>
      <c r="O532" s="3">
        <v>0</v>
      </c>
      <c r="P532" s="3">
        <v>114285</v>
      </c>
      <c r="Q532" s="3">
        <v>0</v>
      </c>
      <c r="R532" s="3">
        <v>0</v>
      </c>
      <c r="S532" s="3">
        <v>4344</v>
      </c>
      <c r="T532" s="3">
        <v>1813</v>
      </c>
      <c r="U532" s="3">
        <v>24174</v>
      </c>
      <c r="V532" s="3">
        <v>0</v>
      </c>
      <c r="W532" s="3">
        <v>0</v>
      </c>
      <c r="X532" s="3">
        <v>33750</v>
      </c>
      <c r="Y532" s="3">
        <v>0</v>
      </c>
      <c r="Z532" s="3">
        <v>0</v>
      </c>
      <c r="AA532" s="3">
        <v>-101153</v>
      </c>
      <c r="AB532" s="3">
        <v>101153</v>
      </c>
      <c r="AC532" s="3">
        <v>935097</v>
      </c>
      <c r="AD532" s="3">
        <v>0</v>
      </c>
      <c r="AE532" s="3">
        <f t="shared" si="9"/>
        <v>935097</v>
      </c>
    </row>
    <row r="533" spans="1:31" x14ac:dyDescent="0.3">
      <c r="A533" s="2" t="s">
        <v>1059</v>
      </c>
      <c r="B533" t="s">
        <v>1060</v>
      </c>
      <c r="C533">
        <v>1</v>
      </c>
      <c r="D533">
        <v>0</v>
      </c>
      <c r="E533" s="3">
        <v>8358025</v>
      </c>
      <c r="F533" s="3">
        <v>0</v>
      </c>
      <c r="G533" s="3">
        <v>1046049</v>
      </c>
      <c r="H533" s="3">
        <v>0</v>
      </c>
      <c r="I533" s="3">
        <v>1802682</v>
      </c>
      <c r="J533" s="3">
        <v>436312</v>
      </c>
      <c r="K533" s="3">
        <v>0</v>
      </c>
      <c r="L533" s="3">
        <v>0</v>
      </c>
      <c r="M533" s="3">
        <v>0</v>
      </c>
      <c r="N533" s="3">
        <v>0</v>
      </c>
      <c r="O533" s="3">
        <v>0</v>
      </c>
      <c r="P533" s="3">
        <v>1160390</v>
      </c>
      <c r="Q533" s="3">
        <v>303496</v>
      </c>
      <c r="R533" s="3">
        <v>150294</v>
      </c>
      <c r="S533" s="3">
        <v>31054</v>
      </c>
      <c r="T533" s="3">
        <v>12956</v>
      </c>
      <c r="U533" s="3">
        <v>130305</v>
      </c>
      <c r="V533" s="3">
        <v>23428</v>
      </c>
      <c r="W533" s="3">
        <v>0</v>
      </c>
      <c r="X533" s="3">
        <v>0</v>
      </c>
      <c r="Y533" s="3">
        <v>0</v>
      </c>
      <c r="Z533" s="3">
        <v>0</v>
      </c>
      <c r="AA533" s="3">
        <v>-320855</v>
      </c>
      <c r="AB533" s="3">
        <v>320855</v>
      </c>
      <c r="AC533" s="3">
        <v>13454991</v>
      </c>
      <c r="AD533" s="3">
        <v>0</v>
      </c>
      <c r="AE533" s="3">
        <f t="shared" si="9"/>
        <v>13018679</v>
      </c>
    </row>
    <row r="534" spans="1:31" x14ac:dyDescent="0.3">
      <c r="A534" s="2" t="s">
        <v>1061</v>
      </c>
      <c r="B534" t="s">
        <v>1062</v>
      </c>
      <c r="C534">
        <v>1</v>
      </c>
      <c r="D534">
        <v>0</v>
      </c>
      <c r="E534" s="3">
        <v>1881858</v>
      </c>
      <c r="F534" s="3">
        <v>0</v>
      </c>
      <c r="G534" s="3">
        <v>155612</v>
      </c>
      <c r="H534" s="3">
        <v>0</v>
      </c>
      <c r="I534" s="3">
        <v>223678</v>
      </c>
      <c r="J534" s="3">
        <v>536306</v>
      </c>
      <c r="K534" s="3">
        <v>0</v>
      </c>
      <c r="L534" s="3">
        <v>0</v>
      </c>
      <c r="M534" s="3">
        <v>0</v>
      </c>
      <c r="N534" s="3">
        <v>0</v>
      </c>
      <c r="O534" s="3">
        <v>0</v>
      </c>
      <c r="P534" s="3">
        <v>1098869</v>
      </c>
      <c r="Q534" s="3">
        <v>18373</v>
      </c>
      <c r="R534" s="3">
        <v>50306</v>
      </c>
      <c r="S534" s="3">
        <v>24552</v>
      </c>
      <c r="T534" s="3">
        <v>10244</v>
      </c>
      <c r="U534" s="3">
        <v>103802</v>
      </c>
      <c r="V534" s="3">
        <v>0</v>
      </c>
      <c r="W534" s="3">
        <v>0</v>
      </c>
      <c r="X534" s="3">
        <v>0</v>
      </c>
      <c r="Y534" s="3">
        <v>0</v>
      </c>
      <c r="Z534" s="3">
        <v>0</v>
      </c>
      <c r="AA534" s="3">
        <v>-68630</v>
      </c>
      <c r="AB534" s="3">
        <v>68630</v>
      </c>
      <c r="AC534" s="3">
        <v>4103600</v>
      </c>
      <c r="AD534" s="3">
        <v>0</v>
      </c>
      <c r="AE534" s="3">
        <f t="shared" si="9"/>
        <v>3567294</v>
      </c>
    </row>
    <row r="535" spans="1:31" x14ac:dyDescent="0.3">
      <c r="A535" s="2" t="s">
        <v>1063</v>
      </c>
      <c r="B535" t="s">
        <v>1064</v>
      </c>
      <c r="C535">
        <v>1</v>
      </c>
      <c r="D535">
        <v>0</v>
      </c>
      <c r="E535" s="3">
        <v>9703433</v>
      </c>
      <c r="F535" s="3">
        <v>0</v>
      </c>
      <c r="G535" s="3">
        <v>442003</v>
      </c>
      <c r="H535" s="3">
        <v>0</v>
      </c>
      <c r="I535" s="3">
        <v>3606683</v>
      </c>
      <c r="J535" s="3">
        <v>829515</v>
      </c>
      <c r="K535" s="3">
        <v>0</v>
      </c>
      <c r="L535" s="3">
        <v>0</v>
      </c>
      <c r="M535" s="3">
        <v>0</v>
      </c>
      <c r="N535" s="3">
        <v>0</v>
      </c>
      <c r="O535" s="3">
        <v>0</v>
      </c>
      <c r="P535" s="3">
        <v>2479436</v>
      </c>
      <c r="Q535" s="3">
        <v>800415</v>
      </c>
      <c r="R535" s="3">
        <v>405824</v>
      </c>
      <c r="S535" s="3">
        <v>75919</v>
      </c>
      <c r="T535" s="3">
        <v>31675</v>
      </c>
      <c r="U535" s="3">
        <v>320142</v>
      </c>
      <c r="V535" s="3">
        <v>36671</v>
      </c>
      <c r="W535" s="3">
        <v>0</v>
      </c>
      <c r="X535" s="3">
        <v>335605</v>
      </c>
      <c r="Y535" s="3">
        <v>168228</v>
      </c>
      <c r="Z535" s="3">
        <v>0</v>
      </c>
      <c r="AA535" s="3">
        <v>-837262</v>
      </c>
      <c r="AB535" s="3">
        <v>837262</v>
      </c>
      <c r="AC535" s="3">
        <v>19235549</v>
      </c>
      <c r="AD535" s="3">
        <v>0</v>
      </c>
      <c r="AE535" s="3">
        <f t="shared" si="9"/>
        <v>18406034</v>
      </c>
    </row>
    <row r="536" spans="1:31" x14ac:dyDescent="0.3">
      <c r="A536" s="2" t="s">
        <v>1065</v>
      </c>
      <c r="B536" t="s">
        <v>1066</v>
      </c>
      <c r="C536">
        <v>1</v>
      </c>
      <c r="D536">
        <v>0</v>
      </c>
      <c r="E536" s="3">
        <v>8994301</v>
      </c>
      <c r="F536" s="3">
        <v>0</v>
      </c>
      <c r="G536" s="3">
        <v>735742</v>
      </c>
      <c r="H536" s="3">
        <v>0</v>
      </c>
      <c r="I536" s="3">
        <v>1131304</v>
      </c>
      <c r="J536" s="3">
        <v>1279782</v>
      </c>
      <c r="K536" s="3">
        <v>0</v>
      </c>
      <c r="L536" s="3">
        <v>0</v>
      </c>
      <c r="M536" s="3">
        <v>0</v>
      </c>
      <c r="N536" s="3">
        <v>0</v>
      </c>
      <c r="O536" s="3">
        <v>0</v>
      </c>
      <c r="P536" s="3">
        <v>2413907</v>
      </c>
      <c r="Q536" s="3">
        <v>642900</v>
      </c>
      <c r="R536" s="3">
        <v>488540</v>
      </c>
      <c r="S536" s="3">
        <v>81461</v>
      </c>
      <c r="T536" s="3">
        <v>33988</v>
      </c>
      <c r="U536" s="3">
        <v>321249</v>
      </c>
      <c r="V536" s="3">
        <v>0</v>
      </c>
      <c r="W536" s="3">
        <v>0</v>
      </c>
      <c r="X536" s="3">
        <v>67372</v>
      </c>
      <c r="Y536" s="3">
        <v>0</v>
      </c>
      <c r="Z536" s="3">
        <v>0</v>
      </c>
      <c r="AA536" s="3">
        <v>-183751</v>
      </c>
      <c r="AB536" s="3">
        <v>183751</v>
      </c>
      <c r="AC536" s="3">
        <v>16190546</v>
      </c>
      <c r="AD536" s="3">
        <v>0</v>
      </c>
      <c r="AE536" s="3">
        <f t="shared" si="9"/>
        <v>14910764</v>
      </c>
    </row>
    <row r="537" spans="1:31" x14ac:dyDescent="0.3">
      <c r="A537" s="2" t="s">
        <v>1067</v>
      </c>
      <c r="B537" t="s">
        <v>1068</v>
      </c>
      <c r="C537">
        <v>1</v>
      </c>
      <c r="D537">
        <v>0</v>
      </c>
      <c r="E537" s="3">
        <v>19440351</v>
      </c>
      <c r="F537" s="3">
        <v>0</v>
      </c>
      <c r="G537" s="3">
        <v>1355779</v>
      </c>
      <c r="H537" s="3">
        <v>0</v>
      </c>
      <c r="I537" s="3">
        <v>4653481</v>
      </c>
      <c r="J537" s="3">
        <v>3312290</v>
      </c>
      <c r="K537" s="3">
        <v>0</v>
      </c>
      <c r="L537" s="3">
        <v>0</v>
      </c>
      <c r="M537" s="3">
        <v>0</v>
      </c>
      <c r="N537" s="3">
        <v>0</v>
      </c>
      <c r="O537" s="3">
        <v>0</v>
      </c>
      <c r="P537" s="3">
        <v>1721168</v>
      </c>
      <c r="Q537" s="3">
        <v>1074175</v>
      </c>
      <c r="R537" s="3">
        <v>745341</v>
      </c>
      <c r="S537" s="3">
        <v>120319</v>
      </c>
      <c r="T537" s="3">
        <v>50200</v>
      </c>
      <c r="U537" s="3">
        <v>476543</v>
      </c>
      <c r="V537" s="3">
        <v>42374</v>
      </c>
      <c r="W537" s="3">
        <v>0</v>
      </c>
      <c r="X537" s="3">
        <v>588745</v>
      </c>
      <c r="Y537" s="3">
        <v>0</v>
      </c>
      <c r="Z537" s="3">
        <v>0</v>
      </c>
      <c r="AA537" s="3">
        <v>-368990</v>
      </c>
      <c r="AB537" s="3">
        <v>368990</v>
      </c>
      <c r="AC537" s="3">
        <v>33580766</v>
      </c>
      <c r="AD537" s="3">
        <v>0</v>
      </c>
      <c r="AE537" s="3">
        <f t="shared" si="9"/>
        <v>30268476</v>
      </c>
    </row>
    <row r="538" spans="1:31" x14ac:dyDescent="0.3">
      <c r="A538" s="2" t="s">
        <v>1069</v>
      </c>
      <c r="B538" t="s">
        <v>1070</v>
      </c>
      <c r="C538">
        <v>1</v>
      </c>
      <c r="D538">
        <v>0</v>
      </c>
      <c r="E538" s="3">
        <v>9411808</v>
      </c>
      <c r="F538" s="3">
        <v>0</v>
      </c>
      <c r="G538" s="3">
        <v>627527</v>
      </c>
      <c r="H538" s="3">
        <v>0</v>
      </c>
      <c r="I538" s="3">
        <v>2081945</v>
      </c>
      <c r="J538" s="3">
        <v>1357313</v>
      </c>
      <c r="K538" s="3">
        <v>0</v>
      </c>
      <c r="L538" s="3">
        <v>0</v>
      </c>
      <c r="M538" s="3">
        <v>0</v>
      </c>
      <c r="N538" s="3">
        <v>0</v>
      </c>
      <c r="O538" s="3">
        <v>0</v>
      </c>
      <c r="P538" s="3">
        <v>1387381</v>
      </c>
      <c r="Q538" s="3">
        <v>275832</v>
      </c>
      <c r="R538" s="3">
        <v>407970</v>
      </c>
      <c r="S538" s="3">
        <v>45734</v>
      </c>
      <c r="T538" s="3">
        <v>19081</v>
      </c>
      <c r="U538" s="3">
        <v>183488</v>
      </c>
      <c r="V538" s="3">
        <v>32582</v>
      </c>
      <c r="W538" s="3">
        <v>0</v>
      </c>
      <c r="X538" s="3">
        <v>172800</v>
      </c>
      <c r="Y538" s="3">
        <v>0</v>
      </c>
      <c r="Z538" s="3">
        <v>0</v>
      </c>
      <c r="AA538" s="3">
        <v>-102872</v>
      </c>
      <c r="AB538" s="3">
        <v>102872</v>
      </c>
      <c r="AC538" s="3">
        <v>16003461</v>
      </c>
      <c r="AD538" s="3">
        <v>0</v>
      </c>
      <c r="AE538" s="3">
        <f t="shared" si="9"/>
        <v>14646148</v>
      </c>
    </row>
    <row r="539" spans="1:31" x14ac:dyDescent="0.3">
      <c r="A539" s="2" t="s">
        <v>1071</v>
      </c>
      <c r="B539" t="s">
        <v>1072</v>
      </c>
      <c r="C539">
        <v>1</v>
      </c>
      <c r="D539">
        <v>0</v>
      </c>
      <c r="E539" s="3">
        <v>23021632</v>
      </c>
      <c r="F539" s="3">
        <v>0</v>
      </c>
      <c r="G539" s="3">
        <v>3253567</v>
      </c>
      <c r="H539" s="3">
        <v>0</v>
      </c>
      <c r="I539" s="3">
        <v>5761729</v>
      </c>
      <c r="J539" s="3">
        <v>4783783</v>
      </c>
      <c r="K539" s="3">
        <v>0</v>
      </c>
      <c r="L539" s="3">
        <v>0</v>
      </c>
      <c r="M539" s="3">
        <v>0</v>
      </c>
      <c r="N539" s="3">
        <v>0</v>
      </c>
      <c r="O539" s="3">
        <v>0</v>
      </c>
      <c r="P539" s="3">
        <v>2267123</v>
      </c>
      <c r="Q539" s="3">
        <v>704080</v>
      </c>
      <c r="R539" s="3">
        <v>592341</v>
      </c>
      <c r="S539" s="3">
        <v>91033</v>
      </c>
      <c r="T539" s="3">
        <v>37981</v>
      </c>
      <c r="U539" s="3">
        <v>357597</v>
      </c>
      <c r="V539" s="3">
        <v>65443</v>
      </c>
      <c r="W539" s="3">
        <v>0</v>
      </c>
      <c r="X539" s="3">
        <v>378000</v>
      </c>
      <c r="Y539" s="3">
        <v>0</v>
      </c>
      <c r="Z539" s="3">
        <v>0</v>
      </c>
      <c r="AA539" s="3">
        <v>-226250</v>
      </c>
      <c r="AB539" s="3">
        <v>226250</v>
      </c>
      <c r="AC539" s="3">
        <v>41314309</v>
      </c>
      <c r="AD539" s="3">
        <v>0</v>
      </c>
      <c r="AE539" s="3">
        <f t="shared" si="9"/>
        <v>36530526</v>
      </c>
    </row>
    <row r="540" spans="1:31" x14ac:dyDescent="0.3">
      <c r="A540" s="2" t="s">
        <v>1073</v>
      </c>
      <c r="B540" t="s">
        <v>1074</v>
      </c>
      <c r="C540">
        <v>1</v>
      </c>
      <c r="D540">
        <v>0</v>
      </c>
      <c r="E540" s="3">
        <v>21753298</v>
      </c>
      <c r="F540" s="3">
        <v>0</v>
      </c>
      <c r="G540" s="3">
        <v>2827798</v>
      </c>
      <c r="H540" s="3">
        <v>0</v>
      </c>
      <c r="I540" s="3">
        <v>4990706</v>
      </c>
      <c r="J540" s="3">
        <v>2292751</v>
      </c>
      <c r="K540" s="3">
        <v>0</v>
      </c>
      <c r="L540" s="3">
        <v>0</v>
      </c>
      <c r="M540" s="3">
        <v>0</v>
      </c>
      <c r="N540" s="3">
        <v>0</v>
      </c>
      <c r="O540" s="3">
        <v>0</v>
      </c>
      <c r="P540" s="3">
        <v>2740745</v>
      </c>
      <c r="Q540" s="3">
        <v>1123748</v>
      </c>
      <c r="R540" s="3">
        <v>1062581</v>
      </c>
      <c r="S540" s="3">
        <v>128633</v>
      </c>
      <c r="T540" s="3">
        <v>53669</v>
      </c>
      <c r="U540" s="3">
        <v>373616</v>
      </c>
      <c r="V540" s="3">
        <v>101201</v>
      </c>
      <c r="W540" s="3">
        <v>0</v>
      </c>
      <c r="X540" s="3">
        <v>280825</v>
      </c>
      <c r="Y540" s="3">
        <v>0</v>
      </c>
      <c r="Z540" s="3">
        <v>0</v>
      </c>
      <c r="AA540" s="3">
        <v>-806798</v>
      </c>
      <c r="AB540" s="3">
        <v>806798</v>
      </c>
      <c r="AC540" s="3">
        <v>37729571</v>
      </c>
      <c r="AD540" s="3">
        <v>176371</v>
      </c>
      <c r="AE540" s="3">
        <f t="shared" si="9"/>
        <v>35436820</v>
      </c>
    </row>
    <row r="541" spans="1:31" x14ac:dyDescent="0.3">
      <c r="A541" s="2" t="s">
        <v>1075</v>
      </c>
      <c r="B541" t="s">
        <v>1076</v>
      </c>
      <c r="C541">
        <v>1</v>
      </c>
      <c r="D541">
        <v>0</v>
      </c>
      <c r="E541" s="3">
        <v>31956509</v>
      </c>
      <c r="F541" s="3">
        <v>0</v>
      </c>
      <c r="G541" s="3">
        <v>2717904</v>
      </c>
      <c r="H541" s="3">
        <v>0</v>
      </c>
      <c r="I541" s="3">
        <v>4482213</v>
      </c>
      <c r="J541" s="3">
        <v>3204178</v>
      </c>
      <c r="K541" s="3">
        <v>0</v>
      </c>
      <c r="L541" s="3">
        <v>0</v>
      </c>
      <c r="M541" s="3">
        <v>0</v>
      </c>
      <c r="N541" s="3">
        <v>0</v>
      </c>
      <c r="O541" s="3">
        <v>0</v>
      </c>
      <c r="P541" s="3">
        <v>1804425</v>
      </c>
      <c r="Q541" s="3">
        <v>1665178</v>
      </c>
      <c r="R541" s="3">
        <v>416650</v>
      </c>
      <c r="S541" s="3">
        <v>97085</v>
      </c>
      <c r="T541" s="3">
        <v>40506</v>
      </c>
      <c r="U541" s="3">
        <v>369363</v>
      </c>
      <c r="V541" s="3">
        <v>98182</v>
      </c>
      <c r="W541" s="3">
        <v>0</v>
      </c>
      <c r="X541" s="3">
        <v>2785585</v>
      </c>
      <c r="Y541" s="3">
        <v>0</v>
      </c>
      <c r="Z541" s="3">
        <v>0</v>
      </c>
      <c r="AA541" s="3">
        <v>-833091</v>
      </c>
      <c r="AB541" s="3">
        <v>833091</v>
      </c>
      <c r="AC541" s="3">
        <v>49637778</v>
      </c>
      <c r="AD541" s="3">
        <v>757890</v>
      </c>
      <c r="AE541" s="3">
        <f t="shared" si="9"/>
        <v>46433600</v>
      </c>
    </row>
    <row r="542" spans="1:31" x14ac:dyDescent="0.3">
      <c r="A542" s="2" t="s">
        <v>1077</v>
      </c>
      <c r="B542" t="s">
        <v>1078</v>
      </c>
      <c r="C542">
        <v>1</v>
      </c>
      <c r="D542">
        <v>0</v>
      </c>
      <c r="E542" s="3">
        <v>14794193</v>
      </c>
      <c r="F542" s="3">
        <v>0</v>
      </c>
      <c r="G542" s="3">
        <v>1027361</v>
      </c>
      <c r="H542" s="3">
        <v>0</v>
      </c>
      <c r="I542" s="3">
        <v>1903973</v>
      </c>
      <c r="J542" s="3">
        <v>2650651</v>
      </c>
      <c r="K542" s="3">
        <v>0</v>
      </c>
      <c r="L542" s="3">
        <v>0</v>
      </c>
      <c r="M542" s="3">
        <v>0</v>
      </c>
      <c r="N542" s="3">
        <v>0</v>
      </c>
      <c r="O542" s="3">
        <v>0</v>
      </c>
      <c r="P542" s="3">
        <v>972861</v>
      </c>
      <c r="Q542" s="3">
        <v>460562</v>
      </c>
      <c r="R542" s="3">
        <v>250160</v>
      </c>
      <c r="S542" s="3">
        <v>41345</v>
      </c>
      <c r="T542" s="3">
        <v>17250</v>
      </c>
      <c r="U542" s="3">
        <v>169333</v>
      </c>
      <c r="V542" s="3">
        <v>36936</v>
      </c>
      <c r="W542" s="3">
        <v>0</v>
      </c>
      <c r="X542" s="3">
        <v>0</v>
      </c>
      <c r="Y542" s="3">
        <v>0</v>
      </c>
      <c r="Z542" s="3">
        <v>0</v>
      </c>
      <c r="AA542" s="3">
        <v>-262936</v>
      </c>
      <c r="AB542" s="3">
        <v>262936</v>
      </c>
      <c r="AC542" s="3">
        <v>22324625</v>
      </c>
      <c r="AD542" s="3">
        <v>0</v>
      </c>
      <c r="AE542" s="3">
        <f t="shared" si="9"/>
        <v>19673974</v>
      </c>
    </row>
    <row r="543" spans="1:31" x14ac:dyDescent="0.3">
      <c r="A543" s="2" t="s">
        <v>1079</v>
      </c>
      <c r="B543" t="s">
        <v>1080</v>
      </c>
      <c r="C543">
        <v>1</v>
      </c>
      <c r="D543">
        <v>0</v>
      </c>
      <c r="E543" s="3">
        <v>26823253</v>
      </c>
      <c r="F543" s="3">
        <v>0</v>
      </c>
      <c r="G543" s="3">
        <v>1721431</v>
      </c>
      <c r="H543" s="3">
        <v>0</v>
      </c>
      <c r="I543" s="3">
        <v>2516634</v>
      </c>
      <c r="J543" s="3">
        <v>4113451</v>
      </c>
      <c r="K543" s="3">
        <v>0</v>
      </c>
      <c r="L543" s="3">
        <v>0</v>
      </c>
      <c r="M543" s="3">
        <v>0</v>
      </c>
      <c r="N543" s="3">
        <v>0</v>
      </c>
      <c r="O543" s="3">
        <v>0</v>
      </c>
      <c r="P543" s="3">
        <v>1793144</v>
      </c>
      <c r="Q543" s="3">
        <v>692531</v>
      </c>
      <c r="R543" s="3">
        <v>390193</v>
      </c>
      <c r="S543" s="3">
        <v>59366</v>
      </c>
      <c r="T543" s="3">
        <v>24769</v>
      </c>
      <c r="U543" s="3">
        <v>223039</v>
      </c>
      <c r="V543" s="3">
        <v>52364</v>
      </c>
      <c r="W543" s="3">
        <v>0</v>
      </c>
      <c r="X543" s="3">
        <v>218700</v>
      </c>
      <c r="Y543" s="3">
        <v>0</v>
      </c>
      <c r="Z543" s="3">
        <v>0</v>
      </c>
      <c r="AA543" s="3">
        <v>-164409</v>
      </c>
      <c r="AB543" s="3">
        <v>164409</v>
      </c>
      <c r="AC543" s="3">
        <v>38628875</v>
      </c>
      <c r="AD543" s="3">
        <v>0</v>
      </c>
      <c r="AE543" s="3">
        <f t="shared" si="9"/>
        <v>34515424</v>
      </c>
    </row>
    <row r="544" spans="1:31" x14ac:dyDescent="0.3">
      <c r="A544" s="2" t="s">
        <v>1081</v>
      </c>
      <c r="B544" t="s">
        <v>1082</v>
      </c>
      <c r="C544">
        <v>1</v>
      </c>
      <c r="D544">
        <v>0</v>
      </c>
      <c r="E544" s="3">
        <v>18637842</v>
      </c>
      <c r="F544" s="3">
        <v>0</v>
      </c>
      <c r="G544" s="3">
        <v>1729079</v>
      </c>
      <c r="H544" s="3">
        <v>0</v>
      </c>
      <c r="I544" s="3">
        <v>1512310</v>
      </c>
      <c r="J544" s="3">
        <v>2184555</v>
      </c>
      <c r="K544" s="3">
        <v>0</v>
      </c>
      <c r="L544" s="3">
        <v>0</v>
      </c>
      <c r="M544" s="3">
        <v>0</v>
      </c>
      <c r="N544" s="3">
        <v>0</v>
      </c>
      <c r="O544" s="3">
        <v>0</v>
      </c>
      <c r="P544" s="3">
        <v>1441534</v>
      </c>
      <c r="Q544" s="3">
        <v>448018</v>
      </c>
      <c r="R544" s="3">
        <v>121527</v>
      </c>
      <c r="S544" s="3">
        <v>43247</v>
      </c>
      <c r="T544" s="3">
        <v>18044</v>
      </c>
      <c r="U544" s="3">
        <v>168110</v>
      </c>
      <c r="V544" s="3">
        <v>38356</v>
      </c>
      <c r="W544" s="3">
        <v>0</v>
      </c>
      <c r="X544" s="3">
        <v>0</v>
      </c>
      <c r="Y544" s="3">
        <v>10766</v>
      </c>
      <c r="Z544" s="3">
        <v>0</v>
      </c>
      <c r="AA544" s="3">
        <v>-207940</v>
      </c>
      <c r="AB544" s="3">
        <v>207940</v>
      </c>
      <c r="AC544" s="3">
        <v>26353388</v>
      </c>
      <c r="AD544" s="3">
        <v>0</v>
      </c>
      <c r="AE544" s="3">
        <f t="shared" si="9"/>
        <v>24168833</v>
      </c>
    </row>
    <row r="545" spans="1:31" x14ac:dyDescent="0.3">
      <c r="A545" s="2" t="s">
        <v>1083</v>
      </c>
      <c r="B545" t="s">
        <v>1084</v>
      </c>
      <c r="C545">
        <v>1</v>
      </c>
      <c r="D545">
        <v>0</v>
      </c>
      <c r="E545" s="3">
        <v>10771161</v>
      </c>
      <c r="F545" s="3">
        <v>0</v>
      </c>
      <c r="G545" s="3">
        <v>1440718</v>
      </c>
      <c r="H545" s="3">
        <v>0</v>
      </c>
      <c r="I545" s="3">
        <v>642603</v>
      </c>
      <c r="J545" s="3">
        <v>2913321</v>
      </c>
      <c r="K545" s="3">
        <v>0</v>
      </c>
      <c r="L545" s="3">
        <v>0</v>
      </c>
      <c r="M545" s="3">
        <v>0</v>
      </c>
      <c r="N545" s="3">
        <v>0</v>
      </c>
      <c r="O545" s="3">
        <v>0</v>
      </c>
      <c r="P545" s="3">
        <v>1290521</v>
      </c>
      <c r="Q545" s="3">
        <v>457029</v>
      </c>
      <c r="R545" s="3">
        <v>61097</v>
      </c>
      <c r="S545" s="3">
        <v>31593</v>
      </c>
      <c r="T545" s="3">
        <v>13181</v>
      </c>
      <c r="U545" s="3">
        <v>125121</v>
      </c>
      <c r="V545" s="3">
        <v>26999</v>
      </c>
      <c r="W545" s="3">
        <v>0</v>
      </c>
      <c r="X545" s="3">
        <v>0</v>
      </c>
      <c r="Y545" s="3">
        <v>44958</v>
      </c>
      <c r="Z545" s="3">
        <v>0</v>
      </c>
      <c r="AA545" s="3">
        <v>-134894</v>
      </c>
      <c r="AB545" s="3">
        <v>134894</v>
      </c>
      <c r="AC545" s="3">
        <v>17818302</v>
      </c>
      <c r="AD545" s="3">
        <v>0</v>
      </c>
      <c r="AE545" s="3">
        <f t="shared" si="9"/>
        <v>14904981</v>
      </c>
    </row>
    <row r="546" spans="1:31" x14ac:dyDescent="0.3">
      <c r="A546" s="2" t="s">
        <v>1085</v>
      </c>
      <c r="B546" t="s">
        <v>1086</v>
      </c>
      <c r="C546">
        <v>1</v>
      </c>
      <c r="D546">
        <v>0</v>
      </c>
      <c r="E546" s="3">
        <v>9345767</v>
      </c>
      <c r="F546" s="3">
        <v>0</v>
      </c>
      <c r="G546" s="3">
        <v>545250</v>
      </c>
      <c r="H546" s="3">
        <v>0</v>
      </c>
      <c r="I546" s="3">
        <v>1662566</v>
      </c>
      <c r="J546" s="3">
        <v>2308832</v>
      </c>
      <c r="K546" s="3">
        <v>0</v>
      </c>
      <c r="L546" s="3">
        <v>0</v>
      </c>
      <c r="M546" s="3">
        <v>0</v>
      </c>
      <c r="N546" s="3">
        <v>0</v>
      </c>
      <c r="O546" s="3">
        <v>0</v>
      </c>
      <c r="P546" s="3">
        <v>1254081</v>
      </c>
      <c r="Q546" s="3">
        <v>227450</v>
      </c>
      <c r="R546" s="3">
        <v>593523</v>
      </c>
      <c r="S546" s="3">
        <v>51366</v>
      </c>
      <c r="T546" s="3">
        <v>21431</v>
      </c>
      <c r="U546" s="3">
        <v>203467</v>
      </c>
      <c r="V546" s="3">
        <v>15683</v>
      </c>
      <c r="W546" s="3">
        <v>0</v>
      </c>
      <c r="X546" s="3">
        <v>0</v>
      </c>
      <c r="Y546" s="3">
        <v>33531</v>
      </c>
      <c r="Z546" s="3">
        <v>0</v>
      </c>
      <c r="AA546" s="3">
        <v>-142601</v>
      </c>
      <c r="AB546" s="3">
        <v>142601</v>
      </c>
      <c r="AC546" s="3">
        <v>16262947</v>
      </c>
      <c r="AD546" s="3">
        <v>0</v>
      </c>
      <c r="AE546" s="3">
        <f t="shared" si="9"/>
        <v>13954115</v>
      </c>
    </row>
    <row r="547" spans="1:31" x14ac:dyDescent="0.3">
      <c r="A547" s="2" t="s">
        <v>1087</v>
      </c>
      <c r="B547" t="s">
        <v>1088</v>
      </c>
      <c r="C547">
        <v>1</v>
      </c>
      <c r="D547">
        <v>0</v>
      </c>
      <c r="E547" s="3">
        <v>32610526</v>
      </c>
      <c r="F547" s="3">
        <v>0</v>
      </c>
      <c r="G547" s="3">
        <v>3199157</v>
      </c>
      <c r="H547" s="3">
        <v>0</v>
      </c>
      <c r="I547" s="3">
        <v>4734453</v>
      </c>
      <c r="J547" s="3">
        <v>8044774</v>
      </c>
      <c r="K547" s="3">
        <v>0</v>
      </c>
      <c r="L547" s="3">
        <v>0</v>
      </c>
      <c r="M547" s="3">
        <v>0</v>
      </c>
      <c r="N547" s="3">
        <v>0</v>
      </c>
      <c r="O547" s="3">
        <v>0</v>
      </c>
      <c r="P547" s="3">
        <v>3628401</v>
      </c>
      <c r="Q547" s="3">
        <v>1539353</v>
      </c>
      <c r="R547" s="3">
        <v>520595</v>
      </c>
      <c r="S547" s="3">
        <v>83903</v>
      </c>
      <c r="T547" s="3">
        <v>35006</v>
      </c>
      <c r="U547" s="3">
        <v>338607</v>
      </c>
      <c r="V547" s="3">
        <v>59097</v>
      </c>
      <c r="W547" s="3">
        <v>0</v>
      </c>
      <c r="X547" s="3">
        <v>396630</v>
      </c>
      <c r="Y547" s="3">
        <v>101341</v>
      </c>
      <c r="Z547" s="3">
        <v>0</v>
      </c>
      <c r="AA547" s="3">
        <v>-244196</v>
      </c>
      <c r="AB547" s="3">
        <v>244196</v>
      </c>
      <c r="AC547" s="3">
        <v>55291843</v>
      </c>
      <c r="AD547" s="3">
        <v>0</v>
      </c>
      <c r="AE547" s="3">
        <f t="shared" si="9"/>
        <v>47247069</v>
      </c>
    </row>
    <row r="548" spans="1:31" x14ac:dyDescent="0.3">
      <c r="A548" s="2" t="s">
        <v>1089</v>
      </c>
      <c r="B548" t="s">
        <v>1090</v>
      </c>
      <c r="C548">
        <v>1</v>
      </c>
      <c r="D548">
        <v>0</v>
      </c>
      <c r="E548" s="3">
        <v>24050024</v>
      </c>
      <c r="F548" s="3">
        <v>0</v>
      </c>
      <c r="G548" s="3">
        <v>1155461</v>
      </c>
      <c r="H548" s="3">
        <v>0</v>
      </c>
      <c r="I548" s="3">
        <v>2344971</v>
      </c>
      <c r="J548" s="3">
        <v>1817639</v>
      </c>
      <c r="K548" s="3">
        <v>0</v>
      </c>
      <c r="L548" s="3">
        <v>0</v>
      </c>
      <c r="M548" s="3">
        <v>0</v>
      </c>
      <c r="N548" s="3">
        <v>0</v>
      </c>
      <c r="O548" s="3">
        <v>0</v>
      </c>
      <c r="P548" s="3">
        <v>1264207</v>
      </c>
      <c r="Q548" s="3">
        <v>692319</v>
      </c>
      <c r="R548" s="3">
        <v>425942</v>
      </c>
      <c r="S548" s="3">
        <v>83109</v>
      </c>
      <c r="T548" s="3">
        <v>34675</v>
      </c>
      <c r="U548" s="3">
        <v>245640</v>
      </c>
      <c r="V548" s="3">
        <v>69144</v>
      </c>
      <c r="W548" s="3">
        <v>0</v>
      </c>
      <c r="X548" s="3">
        <v>0</v>
      </c>
      <c r="Y548" s="3">
        <v>91039</v>
      </c>
      <c r="Z548" s="3">
        <v>0</v>
      </c>
      <c r="AA548" s="3">
        <v>-214257</v>
      </c>
      <c r="AB548" s="3">
        <v>214257</v>
      </c>
      <c r="AC548" s="3">
        <v>32274170</v>
      </c>
      <c r="AD548" s="3">
        <v>0</v>
      </c>
      <c r="AE548" s="3">
        <f t="shared" si="9"/>
        <v>30456531</v>
      </c>
    </row>
    <row r="549" spans="1:31" x14ac:dyDescent="0.3">
      <c r="A549" s="2" t="s">
        <v>1091</v>
      </c>
      <c r="B549" t="s">
        <v>1092</v>
      </c>
      <c r="C549">
        <v>1</v>
      </c>
      <c r="D549">
        <v>0</v>
      </c>
      <c r="E549" s="3">
        <v>212754016</v>
      </c>
      <c r="F549" s="3">
        <v>0</v>
      </c>
      <c r="G549" s="3">
        <v>7048331</v>
      </c>
      <c r="H549" s="3">
        <v>0</v>
      </c>
      <c r="I549" s="3">
        <v>20916782</v>
      </c>
      <c r="J549" s="3">
        <v>15070739</v>
      </c>
      <c r="K549" s="3">
        <v>0</v>
      </c>
      <c r="L549" s="3">
        <v>0</v>
      </c>
      <c r="M549" s="3">
        <v>0</v>
      </c>
      <c r="N549" s="3">
        <v>0</v>
      </c>
      <c r="O549" s="3">
        <v>0</v>
      </c>
      <c r="P549" s="3">
        <v>6327331</v>
      </c>
      <c r="Q549" s="3">
        <v>11986135</v>
      </c>
      <c r="R549" s="3">
        <v>2219771</v>
      </c>
      <c r="S549" s="3">
        <v>295945</v>
      </c>
      <c r="T549" s="3">
        <v>123475</v>
      </c>
      <c r="U549" s="3">
        <v>1172281</v>
      </c>
      <c r="V549" s="3">
        <v>401600</v>
      </c>
      <c r="W549" s="3">
        <v>0</v>
      </c>
      <c r="X549" s="3">
        <v>8183623</v>
      </c>
      <c r="Y549" s="3">
        <v>0</v>
      </c>
      <c r="Z549" s="3">
        <v>0</v>
      </c>
      <c r="AA549" s="3">
        <v>-4601976</v>
      </c>
      <c r="AB549" s="3">
        <v>4601976</v>
      </c>
      <c r="AC549" s="3">
        <v>286500029</v>
      </c>
      <c r="AD549" s="3">
        <v>5959943</v>
      </c>
      <c r="AE549" s="3">
        <f t="shared" si="9"/>
        <v>271429290</v>
      </c>
    </row>
    <row r="550" spans="1:31" x14ac:dyDescent="0.3">
      <c r="A550" s="2" t="s">
        <v>1093</v>
      </c>
      <c r="B550" t="s">
        <v>1094</v>
      </c>
      <c r="C550">
        <v>1</v>
      </c>
      <c r="D550">
        <v>0</v>
      </c>
      <c r="E550" s="3">
        <v>78703759</v>
      </c>
      <c r="F550" s="3">
        <v>0</v>
      </c>
      <c r="G550" s="3">
        <v>7350865</v>
      </c>
      <c r="H550" s="3">
        <v>0</v>
      </c>
      <c r="I550" s="3">
        <v>9758854</v>
      </c>
      <c r="J550" s="3">
        <v>7512763</v>
      </c>
      <c r="K550" s="3">
        <v>0</v>
      </c>
      <c r="L550" s="3">
        <v>0</v>
      </c>
      <c r="M550" s="3">
        <v>0</v>
      </c>
      <c r="N550" s="3">
        <v>0</v>
      </c>
      <c r="O550" s="3">
        <v>0</v>
      </c>
      <c r="P550" s="3">
        <v>3498380</v>
      </c>
      <c r="Q550" s="3">
        <v>6077971</v>
      </c>
      <c r="R550" s="3">
        <v>992938</v>
      </c>
      <c r="S550" s="3">
        <v>119211</v>
      </c>
      <c r="T550" s="3">
        <v>49738</v>
      </c>
      <c r="U550" s="3">
        <v>475961</v>
      </c>
      <c r="V550" s="3">
        <v>155414</v>
      </c>
      <c r="W550" s="3">
        <v>0</v>
      </c>
      <c r="X550" s="3">
        <v>1608684</v>
      </c>
      <c r="Y550" s="3">
        <v>0</v>
      </c>
      <c r="Z550" s="3">
        <v>2459141</v>
      </c>
      <c r="AA550" s="3">
        <v>-1811495</v>
      </c>
      <c r="AB550" s="3">
        <v>1811495</v>
      </c>
      <c r="AC550" s="3">
        <v>118763679</v>
      </c>
      <c r="AD550" s="3">
        <v>2032346</v>
      </c>
      <c r="AE550" s="3">
        <f t="shared" si="9"/>
        <v>111250916</v>
      </c>
    </row>
    <row r="551" spans="1:31" x14ac:dyDescent="0.3">
      <c r="A551" s="2" t="s">
        <v>1095</v>
      </c>
      <c r="B551" t="s">
        <v>1096</v>
      </c>
      <c r="C551">
        <v>1</v>
      </c>
      <c r="D551">
        <v>0</v>
      </c>
      <c r="E551" s="3">
        <v>202883</v>
      </c>
      <c r="F551" s="3">
        <v>0</v>
      </c>
      <c r="G551" s="3">
        <v>50000</v>
      </c>
      <c r="H551" s="3">
        <v>0</v>
      </c>
      <c r="I551" s="3">
        <v>46836</v>
      </c>
      <c r="J551" s="3">
        <v>17398</v>
      </c>
      <c r="K551" s="3">
        <v>0</v>
      </c>
      <c r="L551" s="3">
        <v>0</v>
      </c>
      <c r="M551" s="3">
        <v>0</v>
      </c>
      <c r="N551" s="3">
        <v>0</v>
      </c>
      <c r="O551" s="3">
        <v>0</v>
      </c>
      <c r="P551" s="3">
        <v>66455</v>
      </c>
      <c r="Q551" s="3">
        <v>0</v>
      </c>
      <c r="R551" s="3">
        <v>0</v>
      </c>
      <c r="S551" s="3">
        <v>449</v>
      </c>
      <c r="T551" s="3">
        <v>188</v>
      </c>
      <c r="U551" s="3">
        <v>1340</v>
      </c>
      <c r="V551" s="3">
        <v>0</v>
      </c>
      <c r="W551" s="3">
        <v>0</v>
      </c>
      <c r="X551" s="3">
        <v>0</v>
      </c>
      <c r="Y551" s="3">
        <v>0</v>
      </c>
      <c r="Z551" s="3">
        <v>0</v>
      </c>
      <c r="AA551" s="3">
        <v>-1710</v>
      </c>
      <c r="AB551" s="3">
        <v>1710</v>
      </c>
      <c r="AC551" s="3">
        <v>385549</v>
      </c>
      <c r="AD551" s="3">
        <v>0</v>
      </c>
      <c r="AE551" s="3">
        <f t="shared" si="9"/>
        <v>368151</v>
      </c>
    </row>
    <row r="552" spans="1:31" x14ac:dyDescent="0.3">
      <c r="A552" s="2" t="s">
        <v>1097</v>
      </c>
      <c r="B552" t="s">
        <v>1098</v>
      </c>
      <c r="C552">
        <v>1</v>
      </c>
      <c r="D552">
        <v>0</v>
      </c>
      <c r="E552" s="3">
        <v>6490820</v>
      </c>
      <c r="F552" s="3">
        <v>0</v>
      </c>
      <c r="G552" s="3">
        <v>1167111</v>
      </c>
      <c r="H552" s="3">
        <v>0</v>
      </c>
      <c r="I552" s="3">
        <v>1610104</v>
      </c>
      <c r="J552" s="3">
        <v>1999339</v>
      </c>
      <c r="K552" s="3">
        <v>92375</v>
      </c>
      <c r="L552" s="3">
        <v>0</v>
      </c>
      <c r="M552" s="3">
        <v>0</v>
      </c>
      <c r="N552" s="3">
        <v>0</v>
      </c>
      <c r="O552" s="3">
        <v>0</v>
      </c>
      <c r="P552" s="3">
        <v>961244</v>
      </c>
      <c r="Q552" s="3">
        <v>200718</v>
      </c>
      <c r="R552" s="3">
        <v>86597</v>
      </c>
      <c r="S552" s="3">
        <v>30649</v>
      </c>
      <c r="T552" s="3">
        <v>12788</v>
      </c>
      <c r="U552" s="3">
        <v>120927</v>
      </c>
      <c r="V552" s="3">
        <v>16636</v>
      </c>
      <c r="W552" s="3">
        <v>0</v>
      </c>
      <c r="X552" s="3">
        <v>0</v>
      </c>
      <c r="Y552" s="3">
        <v>0</v>
      </c>
      <c r="Z552" s="3">
        <v>0</v>
      </c>
      <c r="AA552" s="3">
        <v>-72365</v>
      </c>
      <c r="AB552" s="3">
        <v>72365</v>
      </c>
      <c r="AC552" s="3">
        <v>12789308</v>
      </c>
      <c r="AD552" s="3">
        <v>0</v>
      </c>
      <c r="AE552" s="3">
        <f t="shared" si="9"/>
        <v>10697594</v>
      </c>
    </row>
    <row r="553" spans="1:31" x14ac:dyDescent="0.3">
      <c r="A553" s="2" t="s">
        <v>1099</v>
      </c>
      <c r="B553" t="s">
        <v>1100</v>
      </c>
      <c r="C553">
        <v>1</v>
      </c>
      <c r="D553">
        <v>0</v>
      </c>
      <c r="E553" s="3">
        <v>17218765</v>
      </c>
      <c r="F553" s="3">
        <v>1353570</v>
      </c>
      <c r="G553" s="3">
        <v>2256813</v>
      </c>
      <c r="H553" s="3">
        <v>0</v>
      </c>
      <c r="I553" s="3">
        <v>5093532</v>
      </c>
      <c r="J553" s="3">
        <v>2859558</v>
      </c>
      <c r="K553" s="3">
        <v>0</v>
      </c>
      <c r="L553" s="3">
        <v>0</v>
      </c>
      <c r="M553" s="3">
        <v>0</v>
      </c>
      <c r="N553" s="3">
        <v>0</v>
      </c>
      <c r="O553" s="3">
        <v>0</v>
      </c>
      <c r="P553" s="3">
        <v>1859455</v>
      </c>
      <c r="Q553" s="3">
        <v>1553330</v>
      </c>
      <c r="R553" s="3">
        <v>165173</v>
      </c>
      <c r="S553" s="3">
        <v>100111</v>
      </c>
      <c r="T553" s="3">
        <v>41769</v>
      </c>
      <c r="U553" s="3">
        <v>380373</v>
      </c>
      <c r="V553" s="3">
        <v>58869</v>
      </c>
      <c r="W553" s="3">
        <v>0</v>
      </c>
      <c r="X553" s="3">
        <v>673254</v>
      </c>
      <c r="Y553" s="3">
        <v>0</v>
      </c>
      <c r="Z553" s="3">
        <v>0</v>
      </c>
      <c r="AA553" s="3">
        <v>-988671</v>
      </c>
      <c r="AB553" s="3">
        <v>988671</v>
      </c>
      <c r="AC553" s="3">
        <v>33614572</v>
      </c>
      <c r="AD553" s="3">
        <v>305458</v>
      </c>
      <c r="AE553" s="3">
        <f t="shared" si="9"/>
        <v>30755014</v>
      </c>
    </row>
    <row r="554" spans="1:31" x14ac:dyDescent="0.3">
      <c r="A554" s="2" t="s">
        <v>1101</v>
      </c>
      <c r="B554" t="s">
        <v>1102</v>
      </c>
      <c r="C554">
        <v>1</v>
      </c>
      <c r="D554">
        <v>0</v>
      </c>
      <c r="E554" s="3">
        <v>397353</v>
      </c>
      <c r="F554" s="3">
        <v>0</v>
      </c>
      <c r="G554" s="3">
        <v>100000</v>
      </c>
      <c r="H554" s="3">
        <v>0</v>
      </c>
      <c r="I554" s="3">
        <v>22957</v>
      </c>
      <c r="J554" s="3">
        <v>67897</v>
      </c>
      <c r="K554" s="3">
        <v>0</v>
      </c>
      <c r="L554" s="3">
        <v>0</v>
      </c>
      <c r="M554" s="3">
        <v>0</v>
      </c>
      <c r="N554" s="3">
        <v>0</v>
      </c>
      <c r="O554" s="3">
        <v>0</v>
      </c>
      <c r="P554" s="3">
        <v>51871</v>
      </c>
      <c r="Q554" s="3">
        <v>0</v>
      </c>
      <c r="R554" s="3">
        <v>0</v>
      </c>
      <c r="S554" s="3">
        <v>2876</v>
      </c>
      <c r="T554" s="3">
        <v>1200</v>
      </c>
      <c r="U554" s="3">
        <v>13165</v>
      </c>
      <c r="V554" s="3">
        <v>0</v>
      </c>
      <c r="W554" s="3">
        <v>0</v>
      </c>
      <c r="X554" s="3">
        <v>0</v>
      </c>
      <c r="Y554" s="3">
        <v>0</v>
      </c>
      <c r="Z554" s="3">
        <v>0</v>
      </c>
      <c r="AA554" s="3">
        <v>-7738</v>
      </c>
      <c r="AB554" s="3">
        <v>7738</v>
      </c>
      <c r="AC554" s="3">
        <v>657319</v>
      </c>
      <c r="AD554" s="3">
        <v>0</v>
      </c>
      <c r="AE554" s="3">
        <f t="shared" si="9"/>
        <v>589422</v>
      </c>
    </row>
    <row r="555" spans="1:31" x14ac:dyDescent="0.3">
      <c r="A555" s="2" t="s">
        <v>1103</v>
      </c>
      <c r="B555" t="s">
        <v>1104</v>
      </c>
      <c r="C555">
        <v>1</v>
      </c>
      <c r="D555">
        <v>0</v>
      </c>
      <c r="E555" s="3">
        <v>26389123</v>
      </c>
      <c r="F555" s="3">
        <v>0</v>
      </c>
      <c r="G555" s="3">
        <v>1934010</v>
      </c>
      <c r="H555" s="3">
        <v>10566</v>
      </c>
      <c r="I555" s="3">
        <v>6108984</v>
      </c>
      <c r="J555" s="3">
        <v>6742655</v>
      </c>
      <c r="K555" s="3">
        <v>0</v>
      </c>
      <c r="L555" s="3">
        <v>0</v>
      </c>
      <c r="M555" s="3">
        <v>0</v>
      </c>
      <c r="N555" s="3">
        <v>0</v>
      </c>
      <c r="O555" s="3">
        <v>0</v>
      </c>
      <c r="P555" s="3">
        <v>3087330</v>
      </c>
      <c r="Q555" s="3">
        <v>1192335</v>
      </c>
      <c r="R555" s="3">
        <v>771911</v>
      </c>
      <c r="S555" s="3">
        <v>144123</v>
      </c>
      <c r="T555" s="3">
        <v>60131</v>
      </c>
      <c r="U555" s="3">
        <v>531124</v>
      </c>
      <c r="V555" s="3">
        <v>95459</v>
      </c>
      <c r="W555" s="3">
        <v>0</v>
      </c>
      <c r="X555" s="3">
        <v>0</v>
      </c>
      <c r="Y555" s="3">
        <v>0</v>
      </c>
      <c r="Z555" s="3">
        <v>0</v>
      </c>
      <c r="AA555" s="3">
        <v>-273072</v>
      </c>
      <c r="AB555" s="3">
        <v>273072</v>
      </c>
      <c r="AC555" s="3">
        <v>47067751</v>
      </c>
      <c r="AD555" s="3">
        <v>0</v>
      </c>
      <c r="AE555" s="3">
        <f t="shared" si="9"/>
        <v>40325096</v>
      </c>
    </row>
    <row r="556" spans="1:31" x14ac:dyDescent="0.3">
      <c r="A556" s="2" t="s">
        <v>1105</v>
      </c>
      <c r="B556" t="s">
        <v>1106</v>
      </c>
      <c r="C556">
        <v>1</v>
      </c>
      <c r="D556">
        <v>0</v>
      </c>
      <c r="E556" s="3">
        <v>11050374</v>
      </c>
      <c r="F556" s="3">
        <v>0</v>
      </c>
      <c r="G556" s="3">
        <v>859400</v>
      </c>
      <c r="H556" s="3">
        <v>0</v>
      </c>
      <c r="I556" s="3">
        <v>1820946</v>
      </c>
      <c r="J556" s="3">
        <v>2661893</v>
      </c>
      <c r="K556" s="3">
        <v>0</v>
      </c>
      <c r="L556" s="3">
        <v>0</v>
      </c>
      <c r="M556" s="3">
        <v>0</v>
      </c>
      <c r="N556" s="3">
        <v>0</v>
      </c>
      <c r="O556" s="3">
        <v>0</v>
      </c>
      <c r="P556" s="3">
        <v>1474564</v>
      </c>
      <c r="Q556" s="3">
        <v>501832</v>
      </c>
      <c r="R556" s="3">
        <v>384561</v>
      </c>
      <c r="S556" s="3">
        <v>43787</v>
      </c>
      <c r="T556" s="3">
        <v>18269</v>
      </c>
      <c r="U556" s="3">
        <v>184478</v>
      </c>
      <c r="V556" s="3">
        <v>22777</v>
      </c>
      <c r="W556" s="3">
        <v>0</v>
      </c>
      <c r="X556" s="3">
        <v>0</v>
      </c>
      <c r="Y556" s="3">
        <v>26017</v>
      </c>
      <c r="Z556" s="3">
        <v>0</v>
      </c>
      <c r="AA556" s="3">
        <v>-256581</v>
      </c>
      <c r="AB556" s="3">
        <v>256581</v>
      </c>
      <c r="AC556" s="3">
        <v>19048898</v>
      </c>
      <c r="AD556" s="3">
        <v>0</v>
      </c>
      <c r="AE556" s="3">
        <f t="shared" si="9"/>
        <v>16387005</v>
      </c>
    </row>
    <row r="557" spans="1:31" x14ac:dyDescent="0.3">
      <c r="A557" s="2" t="s">
        <v>1107</v>
      </c>
      <c r="B557" t="s">
        <v>1108</v>
      </c>
      <c r="C557">
        <v>1</v>
      </c>
      <c r="D557">
        <v>0</v>
      </c>
      <c r="E557" s="3">
        <v>314863</v>
      </c>
      <c r="F557" s="3">
        <v>0</v>
      </c>
      <c r="G557" s="3">
        <v>147522</v>
      </c>
      <c r="H557" s="3">
        <v>0</v>
      </c>
      <c r="I557" s="3">
        <v>31517</v>
      </c>
      <c r="J557" s="3">
        <v>200</v>
      </c>
      <c r="K557" s="3">
        <v>0</v>
      </c>
      <c r="L557" s="3">
        <v>0</v>
      </c>
      <c r="M557" s="3">
        <v>0</v>
      </c>
      <c r="N557" s="3">
        <v>0</v>
      </c>
      <c r="O557" s="3">
        <v>0</v>
      </c>
      <c r="P557" s="3">
        <v>114552</v>
      </c>
      <c r="Q557" s="3">
        <v>4530</v>
      </c>
      <c r="R557" s="3">
        <v>0</v>
      </c>
      <c r="S557" s="3">
        <v>3371</v>
      </c>
      <c r="T557" s="3">
        <v>1406</v>
      </c>
      <c r="U557" s="3">
        <v>17300</v>
      </c>
      <c r="V557" s="3">
        <v>0</v>
      </c>
      <c r="W557" s="3">
        <v>0</v>
      </c>
      <c r="X557" s="3">
        <v>37800</v>
      </c>
      <c r="Y557" s="3">
        <v>1864</v>
      </c>
      <c r="Z557" s="3">
        <v>0</v>
      </c>
      <c r="AA557" s="3">
        <v>0</v>
      </c>
      <c r="AB557" s="3">
        <v>0</v>
      </c>
      <c r="AC557" s="3">
        <v>674925</v>
      </c>
      <c r="AD557" s="3">
        <v>0</v>
      </c>
      <c r="AE557" s="3">
        <f t="shared" si="9"/>
        <v>674725</v>
      </c>
    </row>
    <row r="558" spans="1:31" x14ac:dyDescent="0.3">
      <c r="A558" s="2" t="s">
        <v>1109</v>
      </c>
      <c r="B558" t="s">
        <v>1110</v>
      </c>
      <c r="C558">
        <v>1</v>
      </c>
      <c r="D558">
        <v>0</v>
      </c>
      <c r="E558" s="3">
        <v>1567918</v>
      </c>
      <c r="F558" s="3">
        <v>0</v>
      </c>
      <c r="G558" s="3">
        <v>234417</v>
      </c>
      <c r="H558" s="3">
        <v>0</v>
      </c>
      <c r="I558" s="3">
        <v>81673</v>
      </c>
      <c r="J558" s="3">
        <v>208650</v>
      </c>
      <c r="K558" s="3">
        <v>0</v>
      </c>
      <c r="L558" s="3">
        <v>0</v>
      </c>
      <c r="M558" s="3">
        <v>0</v>
      </c>
      <c r="N558" s="3">
        <v>0</v>
      </c>
      <c r="O558" s="3">
        <v>0</v>
      </c>
      <c r="P558" s="3">
        <v>222676</v>
      </c>
      <c r="Q558" s="3">
        <v>44245</v>
      </c>
      <c r="R558" s="3">
        <v>44210</v>
      </c>
      <c r="S558" s="3">
        <v>27339</v>
      </c>
      <c r="T558" s="3">
        <v>11406</v>
      </c>
      <c r="U558" s="3">
        <v>56677</v>
      </c>
      <c r="V558" s="3">
        <v>0</v>
      </c>
      <c r="W558" s="3">
        <v>0</v>
      </c>
      <c r="X558" s="3">
        <v>63180</v>
      </c>
      <c r="Y558" s="3">
        <v>1830</v>
      </c>
      <c r="Z558" s="3">
        <v>0</v>
      </c>
      <c r="AA558" s="3">
        <v>-87047</v>
      </c>
      <c r="AB558" s="3">
        <v>87047</v>
      </c>
      <c r="AC558" s="3">
        <v>2564221</v>
      </c>
      <c r="AD558" s="3">
        <v>0</v>
      </c>
      <c r="AE558" s="3">
        <f t="shared" si="9"/>
        <v>2355571</v>
      </c>
    </row>
    <row r="559" spans="1:31" x14ac:dyDescent="0.3">
      <c r="A559" s="2" t="s">
        <v>1111</v>
      </c>
      <c r="B559" t="s">
        <v>1112</v>
      </c>
      <c r="C559">
        <v>0</v>
      </c>
      <c r="D559">
        <v>0</v>
      </c>
      <c r="E559" s="3">
        <v>212528</v>
      </c>
      <c r="F559" s="3">
        <v>0</v>
      </c>
      <c r="G559" s="3">
        <v>50000</v>
      </c>
      <c r="H559" s="3">
        <v>0</v>
      </c>
      <c r="I559" s="3">
        <v>15830</v>
      </c>
      <c r="J559" s="3">
        <v>7545</v>
      </c>
      <c r="K559" s="3">
        <v>0</v>
      </c>
      <c r="L559" s="3">
        <v>0</v>
      </c>
      <c r="M559" s="3">
        <v>0</v>
      </c>
      <c r="N559" s="3">
        <v>0</v>
      </c>
      <c r="O559" s="3">
        <v>0</v>
      </c>
      <c r="P559" s="3">
        <v>75280</v>
      </c>
      <c r="Q559" s="3">
        <v>0</v>
      </c>
      <c r="R559" s="3">
        <v>0</v>
      </c>
      <c r="S559" s="3">
        <v>1153</v>
      </c>
      <c r="T559" s="3">
        <v>481</v>
      </c>
      <c r="U559" s="3">
        <v>7980</v>
      </c>
      <c r="V559" s="3">
        <v>0</v>
      </c>
      <c r="W559" s="3">
        <v>0</v>
      </c>
      <c r="X559" s="3">
        <v>0</v>
      </c>
      <c r="Y559" s="3">
        <v>4495</v>
      </c>
      <c r="Z559" s="3">
        <v>0</v>
      </c>
      <c r="AA559" s="3">
        <v>0</v>
      </c>
      <c r="AB559" s="3">
        <v>0</v>
      </c>
      <c r="AC559" s="3">
        <v>375292</v>
      </c>
      <c r="AD559" s="3">
        <v>0</v>
      </c>
      <c r="AE559" s="3">
        <f t="shared" si="9"/>
        <v>367747</v>
      </c>
    </row>
    <row r="560" spans="1:31" x14ac:dyDescent="0.3">
      <c r="A560" s="2" t="s">
        <v>1113</v>
      </c>
      <c r="B560" t="s">
        <v>1114</v>
      </c>
      <c r="C560">
        <v>1</v>
      </c>
      <c r="D560">
        <v>0</v>
      </c>
      <c r="E560" s="3">
        <v>4146182</v>
      </c>
      <c r="F560" s="3">
        <v>0</v>
      </c>
      <c r="G560" s="3">
        <v>581735</v>
      </c>
      <c r="H560" s="3">
        <v>0</v>
      </c>
      <c r="I560" s="3">
        <v>736909</v>
      </c>
      <c r="J560" s="3">
        <v>276043</v>
      </c>
      <c r="K560" s="3">
        <v>0</v>
      </c>
      <c r="L560" s="3">
        <v>0</v>
      </c>
      <c r="M560" s="3">
        <v>0</v>
      </c>
      <c r="N560" s="3">
        <v>0</v>
      </c>
      <c r="O560" s="3">
        <v>0</v>
      </c>
      <c r="P560" s="3">
        <v>280936</v>
      </c>
      <c r="Q560" s="3">
        <v>120476</v>
      </c>
      <c r="R560" s="3">
        <v>132740</v>
      </c>
      <c r="S560" s="3">
        <v>30245</v>
      </c>
      <c r="T560" s="3">
        <v>12619</v>
      </c>
      <c r="U560" s="3">
        <v>125238</v>
      </c>
      <c r="V560" s="3">
        <v>2443</v>
      </c>
      <c r="W560" s="3">
        <v>0</v>
      </c>
      <c r="X560" s="3">
        <v>89100</v>
      </c>
      <c r="Y560" s="3">
        <v>0</v>
      </c>
      <c r="Z560" s="3">
        <v>0</v>
      </c>
      <c r="AA560" s="3">
        <v>-278626</v>
      </c>
      <c r="AB560" s="3">
        <v>278626</v>
      </c>
      <c r="AC560" s="3">
        <v>6534666</v>
      </c>
      <c r="AD560" s="3">
        <v>0</v>
      </c>
      <c r="AE560" s="3">
        <f t="shared" si="9"/>
        <v>6258623</v>
      </c>
    </row>
    <row r="561" spans="1:31" x14ac:dyDescent="0.3">
      <c r="A561" s="2" t="s">
        <v>1115</v>
      </c>
      <c r="B561" t="s">
        <v>1116</v>
      </c>
      <c r="C561">
        <v>1</v>
      </c>
      <c r="D561">
        <v>0</v>
      </c>
      <c r="E561" s="3">
        <v>1635849</v>
      </c>
      <c r="F561" s="3">
        <v>0</v>
      </c>
      <c r="G561" s="3">
        <v>119010</v>
      </c>
      <c r="H561" s="3">
        <v>1211</v>
      </c>
      <c r="I561" s="3">
        <v>214135</v>
      </c>
      <c r="J561" s="3">
        <v>449962</v>
      </c>
      <c r="K561" s="3">
        <v>0</v>
      </c>
      <c r="L561" s="3">
        <v>0</v>
      </c>
      <c r="M561" s="3">
        <v>0</v>
      </c>
      <c r="N561" s="3">
        <v>0</v>
      </c>
      <c r="O561" s="3">
        <v>0</v>
      </c>
      <c r="P561" s="3">
        <v>291926</v>
      </c>
      <c r="Q561" s="3">
        <v>37952</v>
      </c>
      <c r="R561" s="3">
        <v>5738</v>
      </c>
      <c r="S561" s="3">
        <v>26679</v>
      </c>
      <c r="T561" s="3">
        <v>11131</v>
      </c>
      <c r="U561" s="3">
        <v>86210</v>
      </c>
      <c r="V561" s="3">
        <v>0</v>
      </c>
      <c r="W561" s="3">
        <v>0</v>
      </c>
      <c r="X561" s="3">
        <v>102600</v>
      </c>
      <c r="Y561" s="3">
        <v>4890</v>
      </c>
      <c r="Z561" s="3">
        <v>0</v>
      </c>
      <c r="AA561" s="3">
        <v>-164743</v>
      </c>
      <c r="AB561" s="3">
        <v>164743</v>
      </c>
      <c r="AC561" s="3">
        <v>2987293</v>
      </c>
      <c r="AD561" s="3">
        <v>0</v>
      </c>
      <c r="AE561" s="3">
        <f t="shared" si="9"/>
        <v>2537331</v>
      </c>
    </row>
    <row r="562" spans="1:31" x14ac:dyDescent="0.3">
      <c r="A562" s="2" t="s">
        <v>1117</v>
      </c>
      <c r="B562" t="s">
        <v>1118</v>
      </c>
      <c r="C562">
        <v>1</v>
      </c>
      <c r="D562">
        <v>0</v>
      </c>
      <c r="E562" s="3">
        <v>505597</v>
      </c>
      <c r="F562" s="3">
        <v>0</v>
      </c>
      <c r="G562" s="3">
        <v>50000</v>
      </c>
      <c r="H562" s="3">
        <v>0</v>
      </c>
      <c r="I562" s="3">
        <v>47457</v>
      </c>
      <c r="J562" s="3">
        <v>150917</v>
      </c>
      <c r="K562" s="3">
        <v>0</v>
      </c>
      <c r="L562" s="3">
        <v>0</v>
      </c>
      <c r="M562" s="3">
        <v>0</v>
      </c>
      <c r="N562" s="3">
        <v>0</v>
      </c>
      <c r="O562" s="3">
        <v>0</v>
      </c>
      <c r="P562" s="3">
        <v>188629</v>
      </c>
      <c r="Q562" s="3">
        <v>0</v>
      </c>
      <c r="R562" s="3">
        <v>0</v>
      </c>
      <c r="S562" s="3">
        <v>4075</v>
      </c>
      <c r="T562" s="3">
        <v>1700</v>
      </c>
      <c r="U562" s="3">
        <v>12815</v>
      </c>
      <c r="V562" s="3">
        <v>0</v>
      </c>
      <c r="W562" s="3">
        <v>0</v>
      </c>
      <c r="X562" s="3">
        <v>0</v>
      </c>
      <c r="Y562" s="3">
        <v>0</v>
      </c>
      <c r="Z562" s="3">
        <v>0</v>
      </c>
      <c r="AA562" s="3">
        <v>0</v>
      </c>
      <c r="AB562" s="3">
        <v>0</v>
      </c>
      <c r="AC562" s="3">
        <v>961190</v>
      </c>
      <c r="AD562" s="3">
        <v>0</v>
      </c>
      <c r="AE562" s="3">
        <f t="shared" si="9"/>
        <v>810273</v>
      </c>
    </row>
    <row r="563" spans="1:31" x14ac:dyDescent="0.3">
      <c r="A563" s="2" t="s">
        <v>1119</v>
      </c>
      <c r="B563" t="s">
        <v>1120</v>
      </c>
      <c r="C563">
        <v>1</v>
      </c>
      <c r="D563">
        <v>0</v>
      </c>
      <c r="E563" s="3">
        <v>18204872</v>
      </c>
      <c r="F563" s="3">
        <v>0</v>
      </c>
      <c r="G563" s="3">
        <v>894355</v>
      </c>
      <c r="H563" s="3">
        <v>0</v>
      </c>
      <c r="I563" s="3">
        <v>2584097</v>
      </c>
      <c r="J563" s="3">
        <v>10844312</v>
      </c>
      <c r="K563" s="3">
        <v>1742685</v>
      </c>
      <c r="L563" s="3">
        <v>0</v>
      </c>
      <c r="M563" s="3">
        <v>0</v>
      </c>
      <c r="N563" s="3">
        <v>0</v>
      </c>
      <c r="O563" s="3">
        <v>0</v>
      </c>
      <c r="P563" s="3">
        <v>1492268</v>
      </c>
      <c r="Q563" s="3">
        <v>1340988</v>
      </c>
      <c r="R563" s="3">
        <v>158814</v>
      </c>
      <c r="S563" s="3">
        <v>48895</v>
      </c>
      <c r="T563" s="3">
        <v>20400</v>
      </c>
      <c r="U563" s="3">
        <v>190944</v>
      </c>
      <c r="V563" s="3">
        <v>49210</v>
      </c>
      <c r="W563" s="3">
        <v>0</v>
      </c>
      <c r="X563" s="3">
        <v>129720</v>
      </c>
      <c r="Y563" s="3">
        <v>117918</v>
      </c>
      <c r="Z563" s="3">
        <v>0</v>
      </c>
      <c r="AA563" s="3">
        <v>-248739</v>
      </c>
      <c r="AB563" s="3">
        <v>248739</v>
      </c>
      <c r="AC563" s="3">
        <v>37819478</v>
      </c>
      <c r="AD563" s="3">
        <v>0</v>
      </c>
      <c r="AE563" s="3">
        <f t="shared" si="9"/>
        <v>25232481</v>
      </c>
    </row>
    <row r="564" spans="1:31" x14ac:dyDescent="0.3">
      <c r="A564" s="2" t="s">
        <v>1121</v>
      </c>
      <c r="B564" t="s">
        <v>1122</v>
      </c>
      <c r="C564">
        <v>1</v>
      </c>
      <c r="D564">
        <v>0</v>
      </c>
      <c r="E564" s="3">
        <v>492085</v>
      </c>
      <c r="F564" s="3">
        <v>0</v>
      </c>
      <c r="G564" s="3">
        <v>287815</v>
      </c>
      <c r="H564" s="3">
        <v>0</v>
      </c>
      <c r="I564" s="3">
        <v>86123</v>
      </c>
      <c r="J564" s="3">
        <v>29014</v>
      </c>
      <c r="K564" s="3">
        <v>0</v>
      </c>
      <c r="L564" s="3">
        <v>0</v>
      </c>
      <c r="M564" s="3">
        <v>0</v>
      </c>
      <c r="N564" s="3">
        <v>0</v>
      </c>
      <c r="O564" s="3">
        <v>0</v>
      </c>
      <c r="P564" s="3">
        <v>80285</v>
      </c>
      <c r="Q564" s="3">
        <v>29505</v>
      </c>
      <c r="R564" s="3">
        <v>0</v>
      </c>
      <c r="S564" s="3">
        <v>4015</v>
      </c>
      <c r="T564" s="3">
        <v>1675</v>
      </c>
      <c r="U564" s="3">
        <v>25164</v>
      </c>
      <c r="V564" s="3">
        <v>0</v>
      </c>
      <c r="W564" s="3">
        <v>0</v>
      </c>
      <c r="X564" s="3">
        <v>54000</v>
      </c>
      <c r="Y564" s="3">
        <v>15263</v>
      </c>
      <c r="Z564" s="3">
        <v>0</v>
      </c>
      <c r="AA564" s="3">
        <v>-64409</v>
      </c>
      <c r="AB564" s="3">
        <v>64409</v>
      </c>
      <c r="AC564" s="3">
        <v>1104944</v>
      </c>
      <c r="AD564" s="3">
        <v>0</v>
      </c>
      <c r="AE564" s="3">
        <f t="shared" si="9"/>
        <v>1075930</v>
      </c>
    </row>
    <row r="565" spans="1:31" x14ac:dyDescent="0.3">
      <c r="A565" s="2" t="s">
        <v>1123</v>
      </c>
      <c r="B565" t="s">
        <v>1124</v>
      </c>
      <c r="C565">
        <v>1</v>
      </c>
      <c r="D565">
        <v>0</v>
      </c>
      <c r="E565" s="3">
        <v>812358</v>
      </c>
      <c r="F565" s="3">
        <v>0</v>
      </c>
      <c r="G565" s="3">
        <v>133715</v>
      </c>
      <c r="H565" s="3">
        <v>0</v>
      </c>
      <c r="I565" s="3">
        <v>125089</v>
      </c>
      <c r="J565" s="3">
        <v>4229</v>
      </c>
      <c r="K565" s="3">
        <v>0</v>
      </c>
      <c r="L565" s="3">
        <v>0</v>
      </c>
      <c r="M565" s="3">
        <v>0</v>
      </c>
      <c r="N565" s="3">
        <v>0</v>
      </c>
      <c r="O565" s="3">
        <v>0</v>
      </c>
      <c r="P565" s="3">
        <v>319840</v>
      </c>
      <c r="Q565" s="3">
        <v>0</v>
      </c>
      <c r="R565" s="3">
        <v>0</v>
      </c>
      <c r="S565" s="3">
        <v>5917</v>
      </c>
      <c r="T565" s="3">
        <v>2469</v>
      </c>
      <c r="U565" s="3">
        <v>48639</v>
      </c>
      <c r="V565" s="3">
        <v>0</v>
      </c>
      <c r="W565" s="3">
        <v>0</v>
      </c>
      <c r="X565" s="3">
        <v>0</v>
      </c>
      <c r="Y565" s="3">
        <v>0</v>
      </c>
      <c r="Z565" s="3">
        <v>0</v>
      </c>
      <c r="AA565" s="3">
        <v>-63658</v>
      </c>
      <c r="AB565" s="3">
        <v>63658</v>
      </c>
      <c r="AC565" s="3">
        <v>1452256</v>
      </c>
      <c r="AD565" s="3">
        <v>0</v>
      </c>
      <c r="AE565" s="3">
        <f t="shared" si="9"/>
        <v>1448027</v>
      </c>
    </row>
    <row r="566" spans="1:31" x14ac:dyDescent="0.3">
      <c r="A566" s="2" t="s">
        <v>1125</v>
      </c>
      <c r="B566" t="s">
        <v>1126</v>
      </c>
      <c r="C566">
        <v>1</v>
      </c>
      <c r="D566">
        <v>0</v>
      </c>
      <c r="E566" s="3">
        <v>250902</v>
      </c>
      <c r="F566" s="3">
        <v>0</v>
      </c>
      <c r="G566" s="3">
        <v>100000</v>
      </c>
      <c r="H566" s="3">
        <v>0</v>
      </c>
      <c r="I566" s="3">
        <v>26423</v>
      </c>
      <c r="J566" s="3">
        <v>8190</v>
      </c>
      <c r="K566" s="3">
        <v>0</v>
      </c>
      <c r="L566" s="3">
        <v>0</v>
      </c>
      <c r="M566" s="3">
        <v>0</v>
      </c>
      <c r="N566" s="3">
        <v>0</v>
      </c>
      <c r="O566" s="3">
        <v>0</v>
      </c>
      <c r="P566" s="3">
        <v>28731</v>
      </c>
      <c r="Q566" s="3">
        <v>0</v>
      </c>
      <c r="R566" s="3">
        <v>0</v>
      </c>
      <c r="S566" s="3">
        <v>974</v>
      </c>
      <c r="T566" s="3">
        <v>406</v>
      </c>
      <c r="U566" s="3">
        <v>6699</v>
      </c>
      <c r="V566" s="3">
        <v>0</v>
      </c>
      <c r="W566" s="3">
        <v>0</v>
      </c>
      <c r="X566" s="3">
        <v>0</v>
      </c>
      <c r="Y566" s="3">
        <v>0</v>
      </c>
      <c r="Z566" s="3">
        <v>0</v>
      </c>
      <c r="AA566" s="3">
        <v>-16633</v>
      </c>
      <c r="AB566" s="3">
        <v>16633</v>
      </c>
      <c r="AC566" s="3">
        <v>422325</v>
      </c>
      <c r="AD566" s="3">
        <v>0</v>
      </c>
      <c r="AE566" s="3">
        <f t="shared" si="9"/>
        <v>414135</v>
      </c>
    </row>
    <row r="567" spans="1:31" x14ac:dyDescent="0.3">
      <c r="A567" s="2" t="s">
        <v>1127</v>
      </c>
      <c r="B567" t="s">
        <v>1128</v>
      </c>
      <c r="C567">
        <v>1</v>
      </c>
      <c r="D567">
        <v>0</v>
      </c>
      <c r="E567" s="3">
        <v>164840</v>
      </c>
      <c r="F567" s="3">
        <v>0</v>
      </c>
      <c r="G567" s="3">
        <v>100000</v>
      </c>
      <c r="H567" s="3">
        <v>0</v>
      </c>
      <c r="I567" s="3">
        <v>488</v>
      </c>
      <c r="J567" s="3">
        <v>3955</v>
      </c>
      <c r="K567" s="3">
        <v>0</v>
      </c>
      <c r="L567" s="3">
        <v>0</v>
      </c>
      <c r="M567" s="3">
        <v>0</v>
      </c>
      <c r="N567" s="3">
        <v>0</v>
      </c>
      <c r="O567" s="3">
        <v>0</v>
      </c>
      <c r="P567" s="3">
        <v>19175</v>
      </c>
      <c r="Q567" s="3">
        <v>0</v>
      </c>
      <c r="R567" s="3">
        <v>0</v>
      </c>
      <c r="S567" s="3">
        <v>914</v>
      </c>
      <c r="T567" s="3">
        <v>381</v>
      </c>
      <c r="U567" s="3">
        <v>1864</v>
      </c>
      <c r="V567" s="3">
        <v>0</v>
      </c>
      <c r="W567" s="3">
        <v>0</v>
      </c>
      <c r="X567" s="3">
        <v>5400</v>
      </c>
      <c r="Y567" s="3">
        <v>0</v>
      </c>
      <c r="Z567" s="3">
        <v>0</v>
      </c>
      <c r="AA567" s="3">
        <v>0</v>
      </c>
      <c r="AB567" s="3">
        <v>0</v>
      </c>
      <c r="AC567" s="3">
        <v>297017</v>
      </c>
      <c r="AD567" s="3">
        <v>0</v>
      </c>
      <c r="AE567" s="3">
        <f t="shared" si="9"/>
        <v>293062</v>
      </c>
    </row>
    <row r="568" spans="1:31" x14ac:dyDescent="0.3">
      <c r="A568" s="2" t="s">
        <v>1129</v>
      </c>
      <c r="B568" t="s">
        <v>1130</v>
      </c>
      <c r="C568">
        <v>0</v>
      </c>
      <c r="D568">
        <v>0</v>
      </c>
      <c r="E568" s="3">
        <v>1280843</v>
      </c>
      <c r="F568" s="3">
        <v>0</v>
      </c>
      <c r="G568" s="3">
        <v>298147</v>
      </c>
      <c r="H568" s="3">
        <v>0</v>
      </c>
      <c r="I568" s="3">
        <v>45217</v>
      </c>
      <c r="J568" s="3">
        <v>49276</v>
      </c>
      <c r="K568" s="3">
        <v>0</v>
      </c>
      <c r="L568" s="3">
        <v>0</v>
      </c>
      <c r="M568" s="3">
        <v>0</v>
      </c>
      <c r="N568" s="3">
        <v>0</v>
      </c>
      <c r="O568" s="3">
        <v>0</v>
      </c>
      <c r="P568" s="3">
        <v>168278</v>
      </c>
      <c r="Q568" s="3">
        <v>3603</v>
      </c>
      <c r="R568" s="3">
        <v>15253</v>
      </c>
      <c r="S568" s="3">
        <v>11684</v>
      </c>
      <c r="T568" s="3">
        <v>4875</v>
      </c>
      <c r="U568" s="3">
        <v>45319</v>
      </c>
      <c r="V568" s="3">
        <v>0</v>
      </c>
      <c r="W568" s="3">
        <v>0</v>
      </c>
      <c r="X568" s="3">
        <v>54000</v>
      </c>
      <c r="Y568" s="3">
        <v>10292</v>
      </c>
      <c r="Z568" s="3">
        <v>0</v>
      </c>
      <c r="AA568" s="3">
        <v>-156868</v>
      </c>
      <c r="AB568" s="3">
        <v>156868</v>
      </c>
      <c r="AC568" s="3">
        <v>1986787</v>
      </c>
      <c r="AD568" s="3">
        <v>0</v>
      </c>
      <c r="AE568" s="3">
        <f t="shared" si="9"/>
        <v>1937511</v>
      </c>
    </row>
    <row r="569" spans="1:31" x14ac:dyDescent="0.3">
      <c r="A569" s="2" t="s">
        <v>1131</v>
      </c>
      <c r="B569" t="s">
        <v>1132</v>
      </c>
      <c r="C569">
        <v>1</v>
      </c>
      <c r="D569">
        <v>0</v>
      </c>
      <c r="E569" s="3">
        <v>1212221</v>
      </c>
      <c r="F569" s="3">
        <v>0</v>
      </c>
      <c r="G569" s="3">
        <v>148016</v>
      </c>
      <c r="H569" s="3">
        <v>67</v>
      </c>
      <c r="I569" s="3">
        <v>16001</v>
      </c>
      <c r="J569" s="3">
        <v>73206</v>
      </c>
      <c r="K569" s="3">
        <v>0</v>
      </c>
      <c r="L569" s="3">
        <v>0</v>
      </c>
      <c r="M569" s="3">
        <v>0</v>
      </c>
      <c r="N569" s="3">
        <v>0</v>
      </c>
      <c r="O569" s="3">
        <v>0</v>
      </c>
      <c r="P569" s="3">
        <v>105806</v>
      </c>
      <c r="Q569" s="3">
        <v>21505</v>
      </c>
      <c r="R569" s="3">
        <v>26943</v>
      </c>
      <c r="S569" s="3">
        <v>10007</v>
      </c>
      <c r="T569" s="3">
        <v>4175</v>
      </c>
      <c r="U569" s="3">
        <v>36814</v>
      </c>
      <c r="V569" s="3">
        <v>0</v>
      </c>
      <c r="W569" s="3">
        <v>0</v>
      </c>
      <c r="X569" s="3">
        <v>0</v>
      </c>
      <c r="Y569" s="3">
        <v>0</v>
      </c>
      <c r="Z569" s="3">
        <v>0</v>
      </c>
      <c r="AA569" s="3">
        <v>-118606</v>
      </c>
      <c r="AB569" s="3">
        <v>118606</v>
      </c>
      <c r="AC569" s="3">
        <v>1654761</v>
      </c>
      <c r="AD569" s="3">
        <v>0</v>
      </c>
      <c r="AE569" s="3">
        <f t="shared" si="9"/>
        <v>1581555</v>
      </c>
    </row>
    <row r="570" spans="1:31" x14ac:dyDescent="0.3">
      <c r="A570" s="2" t="s">
        <v>1133</v>
      </c>
      <c r="B570" t="s">
        <v>1134</v>
      </c>
      <c r="C570">
        <v>1</v>
      </c>
      <c r="D570">
        <v>0</v>
      </c>
      <c r="E570" s="3">
        <v>1781299</v>
      </c>
      <c r="F570" s="3">
        <v>0</v>
      </c>
      <c r="G570" s="3">
        <v>499848</v>
      </c>
      <c r="H570" s="3">
        <v>0</v>
      </c>
      <c r="I570" s="3">
        <v>72008</v>
      </c>
      <c r="J570" s="3">
        <v>243229</v>
      </c>
      <c r="K570" s="3">
        <v>68622</v>
      </c>
      <c r="L570" s="3">
        <v>0</v>
      </c>
      <c r="M570" s="3">
        <v>0</v>
      </c>
      <c r="N570" s="3">
        <v>0</v>
      </c>
      <c r="O570" s="3">
        <v>0</v>
      </c>
      <c r="P570" s="3">
        <v>286620</v>
      </c>
      <c r="Q570" s="3">
        <v>68668</v>
      </c>
      <c r="R570" s="3">
        <v>0</v>
      </c>
      <c r="S570" s="3">
        <v>16523</v>
      </c>
      <c r="T570" s="3">
        <v>6894</v>
      </c>
      <c r="U570" s="3">
        <v>65065</v>
      </c>
      <c r="V570" s="3">
        <v>0</v>
      </c>
      <c r="W570" s="3">
        <v>0</v>
      </c>
      <c r="X570" s="3">
        <v>72900</v>
      </c>
      <c r="Y570" s="3">
        <v>10413</v>
      </c>
      <c r="Z570" s="3">
        <v>0</v>
      </c>
      <c r="AA570" s="3">
        <v>-48281</v>
      </c>
      <c r="AB570" s="3">
        <v>48281</v>
      </c>
      <c r="AC570" s="3">
        <v>3192089</v>
      </c>
      <c r="AD570" s="3">
        <v>0</v>
      </c>
      <c r="AE570" s="3">
        <f t="shared" si="9"/>
        <v>2880238</v>
      </c>
    </row>
    <row r="571" spans="1:31" x14ac:dyDescent="0.3">
      <c r="A571" s="2" t="s">
        <v>1135</v>
      </c>
      <c r="B571" t="s">
        <v>1136</v>
      </c>
      <c r="C571">
        <v>1</v>
      </c>
      <c r="D571">
        <v>0</v>
      </c>
      <c r="E571" s="3">
        <v>14452177</v>
      </c>
      <c r="F571" s="3">
        <v>0</v>
      </c>
      <c r="G571" s="3">
        <v>1256108</v>
      </c>
      <c r="H571" s="3">
        <v>0</v>
      </c>
      <c r="I571" s="3">
        <v>3059378</v>
      </c>
      <c r="J571" s="3">
        <v>1267669</v>
      </c>
      <c r="K571" s="3">
        <v>0</v>
      </c>
      <c r="L571" s="3">
        <v>0</v>
      </c>
      <c r="M571" s="3">
        <v>0</v>
      </c>
      <c r="N571" s="3">
        <v>0</v>
      </c>
      <c r="O571" s="3">
        <v>0</v>
      </c>
      <c r="P571" s="3">
        <v>1879534</v>
      </c>
      <c r="Q571" s="3">
        <v>599240</v>
      </c>
      <c r="R571" s="3">
        <v>348768</v>
      </c>
      <c r="S571" s="3">
        <v>27683</v>
      </c>
      <c r="T571" s="3">
        <v>11550</v>
      </c>
      <c r="U571" s="3">
        <v>108869</v>
      </c>
      <c r="V571" s="3">
        <v>30723</v>
      </c>
      <c r="W571" s="3">
        <v>0</v>
      </c>
      <c r="X571" s="3">
        <v>145087</v>
      </c>
      <c r="Y571" s="3">
        <v>0</v>
      </c>
      <c r="Z571" s="3">
        <v>0</v>
      </c>
      <c r="AA571" s="3">
        <v>-1240073</v>
      </c>
      <c r="AB571" s="3">
        <v>1240073</v>
      </c>
      <c r="AC571" s="3">
        <v>23186786</v>
      </c>
      <c r="AD571" s="3">
        <v>186523</v>
      </c>
      <c r="AE571" s="3">
        <f t="shared" si="9"/>
        <v>21919117</v>
      </c>
    </row>
    <row r="572" spans="1:31" x14ac:dyDescent="0.3">
      <c r="A572" s="2" t="s">
        <v>1137</v>
      </c>
      <c r="B572" t="s">
        <v>1138</v>
      </c>
      <c r="C572">
        <v>1</v>
      </c>
      <c r="D572">
        <v>0</v>
      </c>
      <c r="E572" s="3">
        <v>3585806</v>
      </c>
      <c r="F572" s="3">
        <v>0</v>
      </c>
      <c r="G572" s="3">
        <v>277167</v>
      </c>
      <c r="H572" s="3">
        <v>0</v>
      </c>
      <c r="I572" s="3">
        <v>683082</v>
      </c>
      <c r="J572" s="3">
        <v>652211</v>
      </c>
      <c r="K572" s="3">
        <v>0</v>
      </c>
      <c r="L572" s="3">
        <v>0</v>
      </c>
      <c r="M572" s="3">
        <v>0</v>
      </c>
      <c r="N572" s="3">
        <v>0</v>
      </c>
      <c r="O572" s="3">
        <v>0</v>
      </c>
      <c r="P572" s="3">
        <v>505283</v>
      </c>
      <c r="Q572" s="3">
        <v>42277</v>
      </c>
      <c r="R572" s="3">
        <v>123477</v>
      </c>
      <c r="S572" s="3">
        <v>9288</v>
      </c>
      <c r="T572" s="3">
        <v>3875</v>
      </c>
      <c r="U572" s="3">
        <v>29882</v>
      </c>
      <c r="V572" s="3">
        <v>3496</v>
      </c>
      <c r="W572" s="3">
        <v>0</v>
      </c>
      <c r="X572" s="3">
        <v>62100</v>
      </c>
      <c r="Y572" s="3">
        <v>0</v>
      </c>
      <c r="Z572" s="3">
        <v>0</v>
      </c>
      <c r="AA572" s="3">
        <v>-172563</v>
      </c>
      <c r="AB572" s="3">
        <v>172563</v>
      </c>
      <c r="AC572" s="3">
        <v>5977944</v>
      </c>
      <c r="AD572" s="3">
        <v>0</v>
      </c>
      <c r="AE572" s="3">
        <f t="shared" si="9"/>
        <v>5325733</v>
      </c>
    </row>
    <row r="573" spans="1:31" x14ac:dyDescent="0.3">
      <c r="A573" s="2" t="s">
        <v>1139</v>
      </c>
      <c r="B573" t="s">
        <v>1140</v>
      </c>
      <c r="C573">
        <v>1</v>
      </c>
      <c r="D573">
        <v>0</v>
      </c>
      <c r="E573" s="3">
        <v>17805680</v>
      </c>
      <c r="F573" s="3">
        <v>0</v>
      </c>
      <c r="G573" s="3">
        <v>622393</v>
      </c>
      <c r="H573" s="3">
        <v>10343</v>
      </c>
      <c r="I573" s="3">
        <v>2790113</v>
      </c>
      <c r="J573" s="3">
        <v>3862844</v>
      </c>
      <c r="K573" s="3">
        <v>0</v>
      </c>
      <c r="L573" s="3">
        <v>0</v>
      </c>
      <c r="M573" s="3">
        <v>0</v>
      </c>
      <c r="N573" s="3">
        <v>0</v>
      </c>
      <c r="O573" s="3">
        <v>0</v>
      </c>
      <c r="P573" s="3">
        <v>2997394</v>
      </c>
      <c r="Q573" s="3">
        <v>511130</v>
      </c>
      <c r="R573" s="3">
        <v>852878</v>
      </c>
      <c r="S573" s="3">
        <v>26260</v>
      </c>
      <c r="T573" s="3">
        <v>10956</v>
      </c>
      <c r="U573" s="3">
        <v>102870</v>
      </c>
      <c r="V573" s="3">
        <v>32368</v>
      </c>
      <c r="W573" s="3">
        <v>0</v>
      </c>
      <c r="X573" s="3">
        <v>450834</v>
      </c>
      <c r="Y573" s="3">
        <v>0</v>
      </c>
      <c r="Z573" s="3">
        <v>0</v>
      </c>
      <c r="AA573" s="3">
        <v>-509233</v>
      </c>
      <c r="AB573" s="3">
        <v>509233</v>
      </c>
      <c r="AC573" s="3">
        <v>30076063</v>
      </c>
      <c r="AD573" s="3">
        <v>141704</v>
      </c>
      <c r="AE573" s="3">
        <f t="shared" si="9"/>
        <v>26213219</v>
      </c>
    </row>
    <row r="574" spans="1:31" x14ac:dyDescent="0.3">
      <c r="A574" s="2" t="s">
        <v>1141</v>
      </c>
      <c r="B574" t="s">
        <v>1142</v>
      </c>
      <c r="C574">
        <v>1</v>
      </c>
      <c r="D574">
        <v>0</v>
      </c>
      <c r="E574" s="3">
        <v>6695935</v>
      </c>
      <c r="F574" s="3">
        <v>0</v>
      </c>
      <c r="G574" s="3">
        <v>312668</v>
      </c>
      <c r="H574" s="3">
        <v>0</v>
      </c>
      <c r="I574" s="3">
        <v>1874127</v>
      </c>
      <c r="J574" s="3">
        <v>830743</v>
      </c>
      <c r="K574" s="3">
        <v>0</v>
      </c>
      <c r="L574" s="3">
        <v>0</v>
      </c>
      <c r="M574" s="3">
        <v>0</v>
      </c>
      <c r="N574" s="3">
        <v>0</v>
      </c>
      <c r="O574" s="3">
        <v>0</v>
      </c>
      <c r="P574" s="3">
        <v>1061447</v>
      </c>
      <c r="Q574" s="3">
        <v>177612</v>
      </c>
      <c r="R574" s="3">
        <v>184194</v>
      </c>
      <c r="S574" s="3">
        <v>14201</v>
      </c>
      <c r="T574" s="3">
        <v>5925</v>
      </c>
      <c r="U574" s="3">
        <v>55046</v>
      </c>
      <c r="V574" s="3">
        <v>7593</v>
      </c>
      <c r="W574" s="3">
        <v>0</v>
      </c>
      <c r="X574" s="3">
        <v>555522</v>
      </c>
      <c r="Y574" s="3">
        <v>0</v>
      </c>
      <c r="Z574" s="3">
        <v>0</v>
      </c>
      <c r="AA574" s="3">
        <v>-368845</v>
      </c>
      <c r="AB574" s="3">
        <v>368845</v>
      </c>
      <c r="AC574" s="3">
        <v>11775013</v>
      </c>
      <c r="AD574" s="3">
        <v>0</v>
      </c>
      <c r="AE574" s="3">
        <f t="shared" si="9"/>
        <v>10944270</v>
      </c>
    </row>
    <row r="575" spans="1:31" x14ac:dyDescent="0.3">
      <c r="A575" s="2" t="s">
        <v>1143</v>
      </c>
      <c r="B575" t="s">
        <v>1144</v>
      </c>
      <c r="C575">
        <v>1</v>
      </c>
      <c r="D575">
        <v>0</v>
      </c>
      <c r="E575" s="3">
        <v>1946538</v>
      </c>
      <c r="F575" s="3">
        <v>0</v>
      </c>
      <c r="G575" s="3">
        <v>259709</v>
      </c>
      <c r="H575" s="3">
        <v>0</v>
      </c>
      <c r="I575" s="3">
        <v>301083</v>
      </c>
      <c r="J575" s="3">
        <v>434390</v>
      </c>
      <c r="K575" s="3">
        <v>0</v>
      </c>
      <c r="L575" s="3">
        <v>0</v>
      </c>
      <c r="M575" s="3">
        <v>0</v>
      </c>
      <c r="N575" s="3">
        <v>0</v>
      </c>
      <c r="O575" s="3">
        <v>0</v>
      </c>
      <c r="P575" s="3">
        <v>252309</v>
      </c>
      <c r="Q575" s="3">
        <v>87805</v>
      </c>
      <c r="R575" s="3">
        <v>15677</v>
      </c>
      <c r="S575" s="3">
        <v>3445</v>
      </c>
      <c r="T575" s="3">
        <v>1438</v>
      </c>
      <c r="U575" s="3">
        <v>12990</v>
      </c>
      <c r="V575" s="3">
        <v>968</v>
      </c>
      <c r="W575" s="3">
        <v>0</v>
      </c>
      <c r="X575" s="3">
        <v>40500</v>
      </c>
      <c r="Y575" s="3">
        <v>0</v>
      </c>
      <c r="Z575" s="3">
        <v>0</v>
      </c>
      <c r="AA575" s="3">
        <v>-65920</v>
      </c>
      <c r="AB575" s="3">
        <v>65920</v>
      </c>
      <c r="AC575" s="3">
        <v>3356852</v>
      </c>
      <c r="AD575" s="3">
        <v>0</v>
      </c>
      <c r="AE575" s="3">
        <f t="shared" si="9"/>
        <v>2922462</v>
      </c>
    </row>
    <row r="576" spans="1:31" x14ac:dyDescent="0.3">
      <c r="A576" s="2" t="s">
        <v>1145</v>
      </c>
      <c r="B576" t="s">
        <v>1146</v>
      </c>
      <c r="C576">
        <v>0</v>
      </c>
      <c r="D576">
        <v>0</v>
      </c>
      <c r="E576" s="3">
        <v>5446140</v>
      </c>
      <c r="F576" s="3">
        <v>0</v>
      </c>
      <c r="G576" s="3">
        <v>340786</v>
      </c>
      <c r="H576" s="3">
        <v>0</v>
      </c>
      <c r="I576" s="3">
        <v>540239</v>
      </c>
      <c r="J576" s="3">
        <v>378403</v>
      </c>
      <c r="K576" s="3">
        <v>0</v>
      </c>
      <c r="L576" s="3">
        <v>0</v>
      </c>
      <c r="M576" s="3">
        <v>0</v>
      </c>
      <c r="N576" s="3">
        <v>0</v>
      </c>
      <c r="O576" s="3">
        <v>0</v>
      </c>
      <c r="P576" s="3">
        <v>459349</v>
      </c>
      <c r="Q576" s="3">
        <v>25307</v>
      </c>
      <c r="R576" s="3">
        <v>154577</v>
      </c>
      <c r="S576" s="3">
        <v>6546</v>
      </c>
      <c r="T576" s="3">
        <v>2731</v>
      </c>
      <c r="U576" s="3">
        <v>25572</v>
      </c>
      <c r="V576" s="3">
        <v>3966</v>
      </c>
      <c r="W576" s="3">
        <v>0</v>
      </c>
      <c r="X576" s="3">
        <v>0</v>
      </c>
      <c r="Y576" s="3">
        <v>0</v>
      </c>
      <c r="Z576" s="3">
        <v>0</v>
      </c>
      <c r="AA576" s="3">
        <v>-246398</v>
      </c>
      <c r="AB576" s="3">
        <v>246398</v>
      </c>
      <c r="AC576" s="3">
        <v>7383616</v>
      </c>
      <c r="AD576" s="3">
        <v>100000</v>
      </c>
      <c r="AE576" s="3">
        <f t="shared" si="9"/>
        <v>7005213</v>
      </c>
    </row>
    <row r="577" spans="1:31" x14ac:dyDescent="0.3">
      <c r="A577" s="2" t="s">
        <v>1147</v>
      </c>
      <c r="B577" t="s">
        <v>1148</v>
      </c>
      <c r="C577">
        <v>1</v>
      </c>
      <c r="D577">
        <v>0</v>
      </c>
      <c r="E577" s="3">
        <v>26511582</v>
      </c>
      <c r="F577" s="3">
        <v>0</v>
      </c>
      <c r="G577" s="3">
        <v>1124077</v>
      </c>
      <c r="H577" s="3">
        <v>40494</v>
      </c>
      <c r="I577" s="3">
        <v>3165709</v>
      </c>
      <c r="J577" s="3">
        <v>1432889</v>
      </c>
      <c r="K577" s="3">
        <v>0</v>
      </c>
      <c r="L577" s="3">
        <v>0</v>
      </c>
      <c r="M577" s="3">
        <v>0</v>
      </c>
      <c r="N577" s="3">
        <v>0</v>
      </c>
      <c r="O577" s="3">
        <v>0</v>
      </c>
      <c r="P577" s="3">
        <v>2803352</v>
      </c>
      <c r="Q577" s="3">
        <v>1266868</v>
      </c>
      <c r="R577" s="3">
        <v>845968</v>
      </c>
      <c r="S577" s="3">
        <v>49644</v>
      </c>
      <c r="T577" s="3">
        <v>20713</v>
      </c>
      <c r="U577" s="3">
        <v>243893</v>
      </c>
      <c r="V577" s="3">
        <v>42104</v>
      </c>
      <c r="W577" s="3">
        <v>0</v>
      </c>
      <c r="X577" s="3">
        <v>1188002</v>
      </c>
      <c r="Y577" s="3">
        <v>0</v>
      </c>
      <c r="Z577" s="3">
        <v>0</v>
      </c>
      <c r="AA577" s="3">
        <v>-1694910</v>
      </c>
      <c r="AB577" s="3">
        <v>1694910</v>
      </c>
      <c r="AC577" s="3">
        <v>38735295</v>
      </c>
      <c r="AD577" s="3">
        <v>185418</v>
      </c>
      <c r="AE577" s="3">
        <f t="shared" si="9"/>
        <v>37302406</v>
      </c>
    </row>
    <row r="578" spans="1:31" x14ac:dyDescent="0.3">
      <c r="A578" s="2" t="s">
        <v>1149</v>
      </c>
      <c r="B578" t="s">
        <v>1150</v>
      </c>
      <c r="C578">
        <v>1</v>
      </c>
      <c r="D578">
        <v>0</v>
      </c>
      <c r="E578" s="3">
        <v>10433006</v>
      </c>
      <c r="F578" s="3">
        <v>0</v>
      </c>
      <c r="G578" s="3">
        <v>634084</v>
      </c>
      <c r="H578" s="3">
        <v>0</v>
      </c>
      <c r="I578" s="3">
        <v>1264191</v>
      </c>
      <c r="J578" s="3">
        <v>2674635</v>
      </c>
      <c r="K578" s="3">
        <v>431928</v>
      </c>
      <c r="L578" s="3">
        <v>0</v>
      </c>
      <c r="M578" s="3">
        <v>0</v>
      </c>
      <c r="N578" s="3">
        <v>0</v>
      </c>
      <c r="O578" s="3">
        <v>0</v>
      </c>
      <c r="P578" s="3">
        <v>982217</v>
      </c>
      <c r="Q578" s="3">
        <v>67531</v>
      </c>
      <c r="R578" s="3">
        <v>161086</v>
      </c>
      <c r="S578" s="3">
        <v>15534</v>
      </c>
      <c r="T578" s="3">
        <v>6481</v>
      </c>
      <c r="U578" s="3">
        <v>61745</v>
      </c>
      <c r="V578" s="3">
        <v>8206</v>
      </c>
      <c r="W578" s="3">
        <v>0</v>
      </c>
      <c r="X578" s="3">
        <v>0</v>
      </c>
      <c r="Y578" s="3">
        <v>0</v>
      </c>
      <c r="Z578" s="3">
        <v>0</v>
      </c>
      <c r="AA578" s="3">
        <v>-278268</v>
      </c>
      <c r="AB578" s="3">
        <v>278268</v>
      </c>
      <c r="AC578" s="3">
        <v>16740644</v>
      </c>
      <c r="AD578" s="3">
        <v>0</v>
      </c>
      <c r="AE578" s="3">
        <f t="shared" si="9"/>
        <v>13634081</v>
      </c>
    </row>
    <row r="579" spans="1:31" x14ac:dyDescent="0.3">
      <c r="A579" s="2" t="s">
        <v>1151</v>
      </c>
      <c r="B579" t="s">
        <v>1152</v>
      </c>
      <c r="C579">
        <v>1</v>
      </c>
      <c r="D579">
        <v>0</v>
      </c>
      <c r="E579" s="3">
        <v>14962704</v>
      </c>
      <c r="F579" s="3">
        <v>0</v>
      </c>
      <c r="G579" s="3">
        <v>0</v>
      </c>
      <c r="H579" s="3">
        <v>1553</v>
      </c>
      <c r="I579" s="3">
        <v>1342982</v>
      </c>
      <c r="J579" s="3">
        <v>4030100</v>
      </c>
      <c r="K579" s="3">
        <v>0</v>
      </c>
      <c r="L579" s="3">
        <v>0</v>
      </c>
      <c r="M579" s="3">
        <v>0</v>
      </c>
      <c r="N579" s="3">
        <v>0</v>
      </c>
      <c r="O579" s="3">
        <v>0</v>
      </c>
      <c r="P579" s="3">
        <v>2102082</v>
      </c>
      <c r="Q579" s="3">
        <v>274111</v>
      </c>
      <c r="R579" s="3">
        <v>36408</v>
      </c>
      <c r="S579" s="3">
        <v>22275</v>
      </c>
      <c r="T579" s="3">
        <v>9294</v>
      </c>
      <c r="U579" s="3">
        <v>86035</v>
      </c>
      <c r="V579" s="3">
        <v>29184</v>
      </c>
      <c r="W579" s="3">
        <v>0</v>
      </c>
      <c r="X579" s="3">
        <v>704012</v>
      </c>
      <c r="Y579" s="3">
        <v>0</v>
      </c>
      <c r="Z579" s="3">
        <v>0</v>
      </c>
      <c r="AA579" s="3">
        <v>-439698</v>
      </c>
      <c r="AB579" s="3">
        <v>439698</v>
      </c>
      <c r="AC579" s="3">
        <v>23600740</v>
      </c>
      <c r="AD579" s="3">
        <v>120319</v>
      </c>
      <c r="AE579" s="3">
        <f t="shared" si="9"/>
        <v>19570640</v>
      </c>
    </row>
    <row r="580" spans="1:31" x14ac:dyDescent="0.3">
      <c r="A580" s="2" t="s">
        <v>1153</v>
      </c>
      <c r="B580" t="s">
        <v>1154</v>
      </c>
      <c r="C580">
        <v>1</v>
      </c>
      <c r="D580">
        <v>0</v>
      </c>
      <c r="E580" s="3">
        <v>7970015</v>
      </c>
      <c r="F580" s="3">
        <v>0</v>
      </c>
      <c r="G580" s="3">
        <v>0</v>
      </c>
      <c r="H580" s="3">
        <v>0</v>
      </c>
      <c r="I580" s="3">
        <v>1056605</v>
      </c>
      <c r="J580" s="3">
        <v>1165673</v>
      </c>
      <c r="K580" s="3">
        <v>0</v>
      </c>
      <c r="L580" s="3">
        <v>0</v>
      </c>
      <c r="M580" s="3">
        <v>0</v>
      </c>
      <c r="N580" s="3">
        <v>0</v>
      </c>
      <c r="O580" s="3">
        <v>0</v>
      </c>
      <c r="P580" s="3">
        <v>1068682</v>
      </c>
      <c r="Q580" s="3">
        <v>148851</v>
      </c>
      <c r="R580" s="3">
        <v>61680</v>
      </c>
      <c r="S580" s="3">
        <v>11040</v>
      </c>
      <c r="T580" s="3">
        <v>4606</v>
      </c>
      <c r="U580" s="3">
        <v>43047</v>
      </c>
      <c r="V580" s="3">
        <v>14393</v>
      </c>
      <c r="W580" s="3">
        <v>0</v>
      </c>
      <c r="X580" s="3">
        <v>322938</v>
      </c>
      <c r="Y580" s="3">
        <v>0</v>
      </c>
      <c r="Z580" s="3">
        <v>0</v>
      </c>
      <c r="AA580" s="3">
        <v>-215340</v>
      </c>
      <c r="AB580" s="3">
        <v>215340</v>
      </c>
      <c r="AC580" s="3">
        <v>11867530</v>
      </c>
      <c r="AD580" s="3">
        <v>100000</v>
      </c>
      <c r="AE580" s="3">
        <f t="shared" si="9"/>
        <v>10701857</v>
      </c>
    </row>
    <row r="581" spans="1:31" x14ac:dyDescent="0.3">
      <c r="A581" s="2" t="s">
        <v>1155</v>
      </c>
      <c r="B581" t="s">
        <v>1156</v>
      </c>
      <c r="C581">
        <v>1</v>
      </c>
      <c r="D581">
        <v>0</v>
      </c>
      <c r="E581" s="3">
        <v>11730718</v>
      </c>
      <c r="F581" s="3">
        <v>0</v>
      </c>
      <c r="G581" s="3">
        <v>0</v>
      </c>
      <c r="H581" s="3">
        <v>0</v>
      </c>
      <c r="I581" s="3">
        <v>1603128</v>
      </c>
      <c r="J581" s="3">
        <v>905271</v>
      </c>
      <c r="K581" s="3">
        <v>0</v>
      </c>
      <c r="L581" s="3">
        <v>0</v>
      </c>
      <c r="M581" s="3">
        <v>0</v>
      </c>
      <c r="N581" s="3">
        <v>0</v>
      </c>
      <c r="O581" s="3">
        <v>0</v>
      </c>
      <c r="P581" s="3">
        <v>1231994</v>
      </c>
      <c r="Q581" s="3">
        <v>289672</v>
      </c>
      <c r="R581" s="3">
        <v>38063</v>
      </c>
      <c r="S581" s="3">
        <v>16448</v>
      </c>
      <c r="T581" s="3">
        <v>6863</v>
      </c>
      <c r="U581" s="3">
        <v>64949</v>
      </c>
      <c r="V581" s="3">
        <v>21151</v>
      </c>
      <c r="W581" s="3">
        <v>0</v>
      </c>
      <c r="X581" s="3">
        <v>175189</v>
      </c>
      <c r="Y581" s="3">
        <v>0</v>
      </c>
      <c r="Z581" s="3">
        <v>0</v>
      </c>
      <c r="AA581" s="3">
        <v>-258472</v>
      </c>
      <c r="AB581" s="3">
        <v>258472</v>
      </c>
      <c r="AC581" s="3">
        <v>16083446</v>
      </c>
      <c r="AD581" s="3">
        <v>0</v>
      </c>
      <c r="AE581" s="3">
        <f t="shared" si="9"/>
        <v>15178175</v>
      </c>
    </row>
    <row r="582" spans="1:31" x14ac:dyDescent="0.3">
      <c r="A582" s="2" t="s">
        <v>1157</v>
      </c>
      <c r="B582" t="s">
        <v>1158</v>
      </c>
      <c r="C582">
        <v>1</v>
      </c>
      <c r="D582">
        <v>0</v>
      </c>
      <c r="E582" s="3">
        <v>14179365</v>
      </c>
      <c r="F582" s="3">
        <v>0</v>
      </c>
      <c r="G582" s="3">
        <v>0</v>
      </c>
      <c r="H582" s="3">
        <v>3523</v>
      </c>
      <c r="I582" s="3">
        <v>2628505</v>
      </c>
      <c r="J582" s="3">
        <v>3291031</v>
      </c>
      <c r="K582" s="3">
        <v>0</v>
      </c>
      <c r="L582" s="3">
        <v>0</v>
      </c>
      <c r="M582" s="3">
        <v>0</v>
      </c>
      <c r="N582" s="3">
        <v>0</v>
      </c>
      <c r="O582" s="3">
        <v>0</v>
      </c>
      <c r="P582" s="3">
        <v>2780332</v>
      </c>
      <c r="Q582" s="3">
        <v>266344</v>
      </c>
      <c r="R582" s="3">
        <v>210846</v>
      </c>
      <c r="S582" s="3">
        <v>29541</v>
      </c>
      <c r="T582" s="3">
        <v>12325</v>
      </c>
      <c r="U582" s="3">
        <v>117257</v>
      </c>
      <c r="V582" s="3">
        <v>36316</v>
      </c>
      <c r="W582" s="3">
        <v>0</v>
      </c>
      <c r="X582" s="3">
        <v>274560</v>
      </c>
      <c r="Y582" s="3">
        <v>19678</v>
      </c>
      <c r="Z582" s="3">
        <v>0</v>
      </c>
      <c r="AA582" s="3">
        <v>-449229</v>
      </c>
      <c r="AB582" s="3">
        <v>449229</v>
      </c>
      <c r="AC582" s="3">
        <v>23849623</v>
      </c>
      <c r="AD582" s="3">
        <v>0</v>
      </c>
      <c r="AE582" s="3">
        <f t="shared" ref="AE582:AE645" si="10">AC582-J582-K582</f>
        <v>20558592</v>
      </c>
    </row>
    <row r="583" spans="1:31" x14ac:dyDescent="0.3">
      <c r="A583" s="2" t="s">
        <v>1159</v>
      </c>
      <c r="B583" t="s">
        <v>1160</v>
      </c>
      <c r="C583">
        <v>1</v>
      </c>
      <c r="D583">
        <v>0</v>
      </c>
      <c r="E583" s="3">
        <v>9824103</v>
      </c>
      <c r="F583" s="3">
        <v>0</v>
      </c>
      <c r="G583" s="3">
        <v>0</v>
      </c>
      <c r="H583" s="3">
        <v>0</v>
      </c>
      <c r="I583" s="3">
        <v>1342483</v>
      </c>
      <c r="J583" s="3">
        <v>2091854</v>
      </c>
      <c r="K583" s="3">
        <v>141336</v>
      </c>
      <c r="L583" s="3">
        <v>0</v>
      </c>
      <c r="M583" s="3">
        <v>0</v>
      </c>
      <c r="N583" s="3">
        <v>0</v>
      </c>
      <c r="O583" s="3">
        <v>0</v>
      </c>
      <c r="P583" s="3">
        <v>1302655</v>
      </c>
      <c r="Q583" s="3">
        <v>203526</v>
      </c>
      <c r="R583" s="3">
        <v>26328</v>
      </c>
      <c r="S583" s="3">
        <v>13182</v>
      </c>
      <c r="T583" s="3">
        <v>5500</v>
      </c>
      <c r="U583" s="3">
        <v>50503</v>
      </c>
      <c r="V583" s="3">
        <v>16078</v>
      </c>
      <c r="W583" s="3">
        <v>0</v>
      </c>
      <c r="X583" s="3">
        <v>609391</v>
      </c>
      <c r="Y583" s="3">
        <v>0</v>
      </c>
      <c r="Z583" s="3">
        <v>0</v>
      </c>
      <c r="AA583" s="3">
        <v>-230443</v>
      </c>
      <c r="AB583" s="3">
        <v>230443</v>
      </c>
      <c r="AC583" s="3">
        <v>15626939</v>
      </c>
      <c r="AD583" s="3">
        <v>100000</v>
      </c>
      <c r="AE583" s="3">
        <f t="shared" si="10"/>
        <v>13393749</v>
      </c>
    </row>
    <row r="584" spans="1:31" x14ac:dyDescent="0.3">
      <c r="A584" s="2" t="s">
        <v>1161</v>
      </c>
      <c r="B584" t="s">
        <v>1162</v>
      </c>
      <c r="C584">
        <v>1</v>
      </c>
      <c r="D584">
        <v>0</v>
      </c>
      <c r="E584" s="3">
        <v>10442200</v>
      </c>
      <c r="F584" s="3">
        <v>0</v>
      </c>
      <c r="G584" s="3">
        <v>0</v>
      </c>
      <c r="H584" s="3">
        <v>3943</v>
      </c>
      <c r="I584" s="3">
        <v>1209381</v>
      </c>
      <c r="J584" s="3">
        <v>1836409</v>
      </c>
      <c r="K584" s="3">
        <v>0</v>
      </c>
      <c r="L584" s="3">
        <v>0</v>
      </c>
      <c r="M584" s="3">
        <v>0</v>
      </c>
      <c r="N584" s="3">
        <v>0</v>
      </c>
      <c r="O584" s="3">
        <v>0</v>
      </c>
      <c r="P584" s="3">
        <v>680957</v>
      </c>
      <c r="Q584" s="3">
        <v>117394</v>
      </c>
      <c r="R584" s="3">
        <v>58994</v>
      </c>
      <c r="S584" s="3">
        <v>13662</v>
      </c>
      <c r="T584" s="3">
        <v>5700</v>
      </c>
      <c r="U584" s="3">
        <v>50386</v>
      </c>
      <c r="V584" s="3">
        <v>17281</v>
      </c>
      <c r="W584" s="3">
        <v>0</v>
      </c>
      <c r="X584" s="3">
        <v>125150</v>
      </c>
      <c r="Y584" s="3">
        <v>0</v>
      </c>
      <c r="Z584" s="3">
        <v>0</v>
      </c>
      <c r="AA584" s="3">
        <v>-319811</v>
      </c>
      <c r="AB584" s="3">
        <v>319811</v>
      </c>
      <c r="AC584" s="3">
        <v>14561457</v>
      </c>
      <c r="AD584" s="3">
        <v>100000</v>
      </c>
      <c r="AE584" s="3">
        <f t="shared" si="10"/>
        <v>12725048</v>
      </c>
    </row>
    <row r="585" spans="1:31" x14ac:dyDescent="0.3">
      <c r="A585" s="2" t="s">
        <v>1163</v>
      </c>
      <c r="B585" t="s">
        <v>1164</v>
      </c>
      <c r="C585">
        <v>1</v>
      </c>
      <c r="D585">
        <v>0</v>
      </c>
      <c r="E585" s="3">
        <v>13340843</v>
      </c>
      <c r="F585" s="3">
        <v>0</v>
      </c>
      <c r="G585" s="3">
        <v>0</v>
      </c>
      <c r="H585" s="3">
        <v>0</v>
      </c>
      <c r="I585" s="3">
        <v>1828308</v>
      </c>
      <c r="J585" s="3">
        <v>2405692</v>
      </c>
      <c r="K585" s="3">
        <v>0</v>
      </c>
      <c r="L585" s="3">
        <v>0</v>
      </c>
      <c r="M585" s="3">
        <v>0</v>
      </c>
      <c r="N585" s="3">
        <v>0</v>
      </c>
      <c r="O585" s="3">
        <v>0</v>
      </c>
      <c r="P585" s="3">
        <v>2139332</v>
      </c>
      <c r="Q585" s="3">
        <v>500592</v>
      </c>
      <c r="R585" s="3">
        <v>287121</v>
      </c>
      <c r="S585" s="3">
        <v>21976</v>
      </c>
      <c r="T585" s="3">
        <v>9169</v>
      </c>
      <c r="U585" s="3">
        <v>84637</v>
      </c>
      <c r="V585" s="3">
        <v>24567</v>
      </c>
      <c r="W585" s="3">
        <v>0</v>
      </c>
      <c r="X585" s="3">
        <v>148670</v>
      </c>
      <c r="Y585" s="3">
        <v>22177</v>
      </c>
      <c r="Z585" s="3">
        <v>0</v>
      </c>
      <c r="AA585" s="3">
        <v>-417764</v>
      </c>
      <c r="AB585" s="3">
        <v>417764</v>
      </c>
      <c r="AC585" s="3">
        <v>20813084</v>
      </c>
      <c r="AD585" s="3">
        <v>0</v>
      </c>
      <c r="AE585" s="3">
        <f t="shared" si="10"/>
        <v>18407392</v>
      </c>
    </row>
    <row r="586" spans="1:31" x14ac:dyDescent="0.3">
      <c r="A586" s="2" t="s">
        <v>1165</v>
      </c>
      <c r="B586" t="s">
        <v>1166</v>
      </c>
      <c r="C586">
        <v>1</v>
      </c>
      <c r="D586">
        <v>0</v>
      </c>
      <c r="E586" s="3">
        <v>8820339</v>
      </c>
      <c r="F586" s="3">
        <v>0</v>
      </c>
      <c r="G586" s="3">
        <v>0</v>
      </c>
      <c r="H586" s="3">
        <v>0</v>
      </c>
      <c r="I586" s="3">
        <v>1057870</v>
      </c>
      <c r="J586" s="3">
        <v>2568463</v>
      </c>
      <c r="K586" s="3">
        <v>0</v>
      </c>
      <c r="L586" s="3">
        <v>0</v>
      </c>
      <c r="M586" s="3">
        <v>0</v>
      </c>
      <c r="N586" s="3">
        <v>0</v>
      </c>
      <c r="O586" s="3">
        <v>0</v>
      </c>
      <c r="P586" s="3">
        <v>1689341</v>
      </c>
      <c r="Q586" s="3">
        <v>138786</v>
      </c>
      <c r="R586" s="3">
        <v>144167</v>
      </c>
      <c r="S586" s="3">
        <v>11969</v>
      </c>
      <c r="T586" s="3">
        <v>4994</v>
      </c>
      <c r="U586" s="3">
        <v>47416</v>
      </c>
      <c r="V586" s="3">
        <v>15178</v>
      </c>
      <c r="W586" s="3">
        <v>0</v>
      </c>
      <c r="X586" s="3">
        <v>366701</v>
      </c>
      <c r="Y586" s="3">
        <v>0</v>
      </c>
      <c r="Z586" s="3">
        <v>0</v>
      </c>
      <c r="AA586" s="3">
        <v>-218142</v>
      </c>
      <c r="AB586" s="3">
        <v>218142</v>
      </c>
      <c r="AC586" s="3">
        <v>14865224</v>
      </c>
      <c r="AD586" s="3">
        <v>0</v>
      </c>
      <c r="AE586" s="3">
        <f t="shared" si="10"/>
        <v>12296761</v>
      </c>
    </row>
    <row r="587" spans="1:31" x14ac:dyDescent="0.3">
      <c r="A587" s="2" t="s">
        <v>1167</v>
      </c>
      <c r="B587" t="s">
        <v>1168</v>
      </c>
      <c r="C587">
        <v>1</v>
      </c>
      <c r="D587">
        <v>0</v>
      </c>
      <c r="E587" s="3">
        <v>18343183</v>
      </c>
      <c r="F587" s="3">
        <v>0</v>
      </c>
      <c r="G587" s="3">
        <v>0</v>
      </c>
      <c r="H587" s="3">
        <v>0</v>
      </c>
      <c r="I587" s="3">
        <v>3565665</v>
      </c>
      <c r="J587" s="3">
        <v>4377082</v>
      </c>
      <c r="K587" s="3">
        <v>0</v>
      </c>
      <c r="L587" s="3">
        <v>0</v>
      </c>
      <c r="M587" s="3">
        <v>0</v>
      </c>
      <c r="N587" s="3">
        <v>0</v>
      </c>
      <c r="O587" s="3">
        <v>0</v>
      </c>
      <c r="P587" s="3">
        <v>5086535</v>
      </c>
      <c r="Q587" s="3">
        <v>605365</v>
      </c>
      <c r="R587" s="3">
        <v>446843</v>
      </c>
      <c r="S587" s="3">
        <v>82854</v>
      </c>
      <c r="T587" s="3">
        <v>34569</v>
      </c>
      <c r="U587" s="3">
        <v>318919</v>
      </c>
      <c r="V587" s="3">
        <v>59296</v>
      </c>
      <c r="W587" s="3">
        <v>0</v>
      </c>
      <c r="X587" s="3">
        <v>839552</v>
      </c>
      <c r="Y587" s="3">
        <v>62105</v>
      </c>
      <c r="Z587" s="3">
        <v>0</v>
      </c>
      <c r="AA587" s="3">
        <v>-1020343</v>
      </c>
      <c r="AB587" s="3">
        <v>1020343</v>
      </c>
      <c r="AC587" s="3">
        <v>33821968</v>
      </c>
      <c r="AD587" s="3">
        <v>0</v>
      </c>
      <c r="AE587" s="3">
        <f t="shared" si="10"/>
        <v>29444886</v>
      </c>
    </row>
    <row r="588" spans="1:31" x14ac:dyDescent="0.3">
      <c r="A588" s="2" t="s">
        <v>1169</v>
      </c>
      <c r="B588" t="s">
        <v>1170</v>
      </c>
      <c r="C588">
        <v>1</v>
      </c>
      <c r="D588">
        <v>0</v>
      </c>
      <c r="E588" s="3">
        <v>4806439</v>
      </c>
      <c r="F588" s="3">
        <v>0</v>
      </c>
      <c r="G588" s="3">
        <v>266111</v>
      </c>
      <c r="H588" s="3">
        <v>0</v>
      </c>
      <c r="I588" s="3">
        <v>973476</v>
      </c>
      <c r="J588" s="3">
        <v>1406086</v>
      </c>
      <c r="K588" s="3">
        <v>0</v>
      </c>
      <c r="L588" s="3">
        <v>0</v>
      </c>
      <c r="M588" s="3">
        <v>0</v>
      </c>
      <c r="N588" s="3">
        <v>0</v>
      </c>
      <c r="O588" s="3">
        <v>0</v>
      </c>
      <c r="P588" s="3">
        <v>1688320</v>
      </c>
      <c r="Q588" s="3">
        <v>122311</v>
      </c>
      <c r="R588" s="3">
        <v>51105</v>
      </c>
      <c r="S588" s="3">
        <v>18051</v>
      </c>
      <c r="T588" s="3">
        <v>7531</v>
      </c>
      <c r="U588" s="3">
        <v>71706</v>
      </c>
      <c r="V588" s="3">
        <v>16884</v>
      </c>
      <c r="W588" s="3">
        <v>0</v>
      </c>
      <c r="X588" s="3">
        <v>0</v>
      </c>
      <c r="Y588" s="3">
        <v>0</v>
      </c>
      <c r="Z588" s="3">
        <v>0</v>
      </c>
      <c r="AA588" s="3">
        <v>-180276</v>
      </c>
      <c r="AB588" s="3">
        <v>180276</v>
      </c>
      <c r="AC588" s="3">
        <v>9428020</v>
      </c>
      <c r="AD588" s="3">
        <v>0</v>
      </c>
      <c r="AE588" s="3">
        <f t="shared" si="10"/>
        <v>8021934</v>
      </c>
    </row>
    <row r="589" spans="1:31" x14ac:dyDescent="0.3">
      <c r="A589" s="2" t="s">
        <v>1171</v>
      </c>
      <c r="B589" t="s">
        <v>1172</v>
      </c>
      <c r="C589">
        <v>1</v>
      </c>
      <c r="D589">
        <v>0</v>
      </c>
      <c r="E589" s="3">
        <v>8086757</v>
      </c>
      <c r="F589" s="3">
        <v>0</v>
      </c>
      <c r="G589" s="3">
        <v>0</v>
      </c>
      <c r="H589" s="3">
        <v>0</v>
      </c>
      <c r="I589" s="3">
        <v>1022077</v>
      </c>
      <c r="J589" s="3">
        <v>1365239</v>
      </c>
      <c r="K589" s="3">
        <v>0</v>
      </c>
      <c r="L589" s="3">
        <v>0</v>
      </c>
      <c r="M589" s="3">
        <v>0</v>
      </c>
      <c r="N589" s="3">
        <v>0</v>
      </c>
      <c r="O589" s="3">
        <v>0</v>
      </c>
      <c r="P589" s="3">
        <v>1103442</v>
      </c>
      <c r="Q589" s="3">
        <v>259573</v>
      </c>
      <c r="R589" s="3">
        <v>32783</v>
      </c>
      <c r="S589" s="3">
        <v>11535</v>
      </c>
      <c r="T589" s="3">
        <v>4813</v>
      </c>
      <c r="U589" s="3">
        <v>45202</v>
      </c>
      <c r="V589" s="3">
        <v>14199</v>
      </c>
      <c r="W589" s="3">
        <v>0</v>
      </c>
      <c r="X589" s="3">
        <v>368212</v>
      </c>
      <c r="Y589" s="3">
        <v>0</v>
      </c>
      <c r="Z589" s="3">
        <v>0</v>
      </c>
      <c r="AA589" s="3">
        <v>-288874</v>
      </c>
      <c r="AB589" s="3">
        <v>288874</v>
      </c>
      <c r="AC589" s="3">
        <v>12313832</v>
      </c>
      <c r="AD589" s="3">
        <v>100000</v>
      </c>
      <c r="AE589" s="3">
        <f t="shared" si="10"/>
        <v>10948593</v>
      </c>
    </row>
    <row r="590" spans="1:31" x14ac:dyDescent="0.3">
      <c r="A590" s="2" t="s">
        <v>1173</v>
      </c>
      <c r="B590" t="s">
        <v>1174</v>
      </c>
      <c r="C590">
        <v>1</v>
      </c>
      <c r="D590">
        <v>0</v>
      </c>
      <c r="E590" s="3">
        <v>8746800</v>
      </c>
      <c r="F590" s="3">
        <v>0</v>
      </c>
      <c r="G590" s="3">
        <v>0</v>
      </c>
      <c r="H590" s="3">
        <v>0</v>
      </c>
      <c r="I590" s="3">
        <v>1167781</v>
      </c>
      <c r="J590" s="3">
        <v>1550849</v>
      </c>
      <c r="K590" s="3">
        <v>0</v>
      </c>
      <c r="L590" s="3">
        <v>0</v>
      </c>
      <c r="M590" s="3">
        <v>0</v>
      </c>
      <c r="N590" s="3">
        <v>0</v>
      </c>
      <c r="O590" s="3">
        <v>0</v>
      </c>
      <c r="P590" s="3">
        <v>1720427</v>
      </c>
      <c r="Q590" s="3">
        <v>290294</v>
      </c>
      <c r="R590" s="3">
        <v>107963</v>
      </c>
      <c r="S590" s="3">
        <v>15489</v>
      </c>
      <c r="T590" s="3">
        <v>6463</v>
      </c>
      <c r="U590" s="3">
        <v>59299</v>
      </c>
      <c r="V590" s="3">
        <v>16439</v>
      </c>
      <c r="W590" s="3">
        <v>0</v>
      </c>
      <c r="X590" s="3">
        <v>65888</v>
      </c>
      <c r="Y590" s="3">
        <v>0</v>
      </c>
      <c r="Z590" s="3">
        <v>0</v>
      </c>
      <c r="AA590" s="3">
        <v>-231435</v>
      </c>
      <c r="AB590" s="3">
        <v>231435</v>
      </c>
      <c r="AC590" s="3">
        <v>13747692</v>
      </c>
      <c r="AD590" s="3">
        <v>0</v>
      </c>
      <c r="AE590" s="3">
        <f t="shared" si="10"/>
        <v>12196843</v>
      </c>
    </row>
    <row r="591" spans="1:31" x14ac:dyDescent="0.3">
      <c r="A591" s="2" t="s">
        <v>1175</v>
      </c>
      <c r="B591" t="s">
        <v>1176</v>
      </c>
      <c r="C591">
        <v>1</v>
      </c>
      <c r="D591">
        <v>0</v>
      </c>
      <c r="E591" s="3">
        <v>46845639</v>
      </c>
      <c r="F591" s="3">
        <v>0</v>
      </c>
      <c r="G591" s="3">
        <v>1621490</v>
      </c>
      <c r="H591" s="3">
        <v>8104</v>
      </c>
      <c r="I591" s="3">
        <v>5532555</v>
      </c>
      <c r="J591" s="3">
        <v>7625891</v>
      </c>
      <c r="K591" s="3">
        <v>0</v>
      </c>
      <c r="L591" s="3">
        <v>0</v>
      </c>
      <c r="M591" s="3">
        <v>0</v>
      </c>
      <c r="N591" s="3">
        <v>0</v>
      </c>
      <c r="O591" s="3">
        <v>0</v>
      </c>
      <c r="P591" s="3">
        <v>4400318</v>
      </c>
      <c r="Q591" s="3">
        <v>528846</v>
      </c>
      <c r="R591" s="3">
        <v>3852944</v>
      </c>
      <c r="S591" s="3">
        <v>107242</v>
      </c>
      <c r="T591" s="3">
        <v>44744</v>
      </c>
      <c r="U591" s="3">
        <v>415497</v>
      </c>
      <c r="V591" s="3">
        <v>105681</v>
      </c>
      <c r="W591" s="3">
        <v>0</v>
      </c>
      <c r="X591" s="3">
        <v>1472272</v>
      </c>
      <c r="Y591" s="3">
        <v>0</v>
      </c>
      <c r="Z591" s="3">
        <v>0</v>
      </c>
      <c r="AA591" s="3">
        <v>-2134136</v>
      </c>
      <c r="AB591" s="3">
        <v>2134136</v>
      </c>
      <c r="AC591" s="3">
        <v>72561223</v>
      </c>
      <c r="AD591" s="3">
        <v>1004600</v>
      </c>
      <c r="AE591" s="3">
        <f t="shared" si="10"/>
        <v>64935332</v>
      </c>
    </row>
    <row r="592" spans="1:31" x14ac:dyDescent="0.3">
      <c r="A592" s="2" t="s">
        <v>1177</v>
      </c>
      <c r="B592" t="s">
        <v>1178</v>
      </c>
      <c r="C592">
        <v>1</v>
      </c>
      <c r="D592">
        <v>0</v>
      </c>
      <c r="E592" s="3">
        <v>8934940</v>
      </c>
      <c r="F592" s="3">
        <v>0</v>
      </c>
      <c r="G592" s="3">
        <v>202082</v>
      </c>
      <c r="H592" s="3">
        <v>1167</v>
      </c>
      <c r="I592" s="3">
        <v>1574803</v>
      </c>
      <c r="J592" s="3">
        <v>616365</v>
      </c>
      <c r="K592" s="3">
        <v>0</v>
      </c>
      <c r="L592" s="3">
        <v>0</v>
      </c>
      <c r="M592" s="3">
        <v>0</v>
      </c>
      <c r="N592" s="3">
        <v>0</v>
      </c>
      <c r="O592" s="3">
        <v>0</v>
      </c>
      <c r="P592" s="3">
        <v>1261727</v>
      </c>
      <c r="Q592" s="3">
        <v>196232</v>
      </c>
      <c r="R592" s="3">
        <v>423868</v>
      </c>
      <c r="S592" s="3">
        <v>25436</v>
      </c>
      <c r="T592" s="3">
        <v>10613</v>
      </c>
      <c r="U592" s="3">
        <v>103394</v>
      </c>
      <c r="V592" s="3">
        <v>24819</v>
      </c>
      <c r="W592" s="3">
        <v>0</v>
      </c>
      <c r="X592" s="3">
        <v>0</v>
      </c>
      <c r="Y592" s="3">
        <v>0</v>
      </c>
      <c r="Z592" s="3">
        <v>0</v>
      </c>
      <c r="AA592" s="3">
        <v>-385678</v>
      </c>
      <c r="AB592" s="3">
        <v>385678</v>
      </c>
      <c r="AC592" s="3">
        <v>13375446</v>
      </c>
      <c r="AD592" s="3">
        <v>0</v>
      </c>
      <c r="AE592" s="3">
        <f t="shared" si="10"/>
        <v>12759081</v>
      </c>
    </row>
    <row r="593" spans="1:31" x14ac:dyDescent="0.3">
      <c r="A593" s="2" t="s">
        <v>1179</v>
      </c>
      <c r="B593" t="s">
        <v>1180</v>
      </c>
      <c r="C593">
        <v>1</v>
      </c>
      <c r="D593">
        <v>0</v>
      </c>
      <c r="E593" s="3">
        <v>16124498</v>
      </c>
      <c r="F593" s="3">
        <v>0</v>
      </c>
      <c r="G593" s="3">
        <v>1564377</v>
      </c>
      <c r="H593" s="3">
        <v>0</v>
      </c>
      <c r="I593" s="3">
        <v>2460807</v>
      </c>
      <c r="J593" s="3">
        <v>1420478</v>
      </c>
      <c r="K593" s="3">
        <v>0</v>
      </c>
      <c r="L593" s="3">
        <v>0</v>
      </c>
      <c r="M593" s="3">
        <v>0</v>
      </c>
      <c r="N593" s="3">
        <v>0</v>
      </c>
      <c r="O593" s="3">
        <v>0</v>
      </c>
      <c r="P593" s="3">
        <v>1481255</v>
      </c>
      <c r="Q593" s="3">
        <v>100129</v>
      </c>
      <c r="R593" s="3">
        <v>182977</v>
      </c>
      <c r="S593" s="3">
        <v>30260</v>
      </c>
      <c r="T593" s="3">
        <v>12625</v>
      </c>
      <c r="U593" s="3">
        <v>117083</v>
      </c>
      <c r="V593" s="3">
        <v>18283</v>
      </c>
      <c r="W593" s="3">
        <v>0</v>
      </c>
      <c r="X593" s="3">
        <v>636296</v>
      </c>
      <c r="Y593" s="3">
        <v>0</v>
      </c>
      <c r="Z593" s="3">
        <v>0</v>
      </c>
      <c r="AA593" s="3">
        <v>-630679</v>
      </c>
      <c r="AB593" s="3">
        <v>630679</v>
      </c>
      <c r="AC593" s="3">
        <v>24149068</v>
      </c>
      <c r="AD593" s="3">
        <v>0</v>
      </c>
      <c r="AE593" s="3">
        <f t="shared" si="10"/>
        <v>22728590</v>
      </c>
    </row>
    <row r="594" spans="1:31" x14ac:dyDescent="0.3">
      <c r="A594" s="2" t="s">
        <v>1181</v>
      </c>
      <c r="B594" t="s">
        <v>1182</v>
      </c>
      <c r="C594">
        <v>1</v>
      </c>
      <c r="D594">
        <v>0</v>
      </c>
      <c r="E594" s="3">
        <v>7729009</v>
      </c>
      <c r="F594" s="3">
        <v>0</v>
      </c>
      <c r="G594" s="3">
        <v>457991</v>
      </c>
      <c r="H594" s="3">
        <v>0</v>
      </c>
      <c r="I594" s="3">
        <v>2349327</v>
      </c>
      <c r="J594" s="3">
        <v>2850784</v>
      </c>
      <c r="K594" s="3">
        <v>0</v>
      </c>
      <c r="L594" s="3">
        <v>0</v>
      </c>
      <c r="M594" s="3">
        <v>0</v>
      </c>
      <c r="N594" s="3">
        <v>0</v>
      </c>
      <c r="O594" s="3">
        <v>0</v>
      </c>
      <c r="P594" s="3">
        <v>1566984</v>
      </c>
      <c r="Q594" s="3">
        <v>460335</v>
      </c>
      <c r="R594" s="3">
        <v>563721</v>
      </c>
      <c r="S594" s="3">
        <v>29990</v>
      </c>
      <c r="T594" s="3">
        <v>12513</v>
      </c>
      <c r="U594" s="3">
        <v>116209</v>
      </c>
      <c r="V594" s="3">
        <v>30668</v>
      </c>
      <c r="W594" s="3">
        <v>0</v>
      </c>
      <c r="X594" s="3">
        <v>0</v>
      </c>
      <c r="Y594" s="3">
        <v>0</v>
      </c>
      <c r="Z594" s="3">
        <v>0</v>
      </c>
      <c r="AA594" s="3">
        <v>-278704</v>
      </c>
      <c r="AB594" s="3">
        <v>278704</v>
      </c>
      <c r="AC594" s="3">
        <v>16167531</v>
      </c>
      <c r="AD594" s="3">
        <v>0</v>
      </c>
      <c r="AE594" s="3">
        <f t="shared" si="10"/>
        <v>13316747</v>
      </c>
    </row>
    <row r="595" spans="1:31" x14ac:dyDescent="0.3">
      <c r="A595" s="2" t="s">
        <v>1183</v>
      </c>
      <c r="B595" t="s">
        <v>1184</v>
      </c>
      <c r="C595">
        <v>1</v>
      </c>
      <c r="D595">
        <v>0</v>
      </c>
      <c r="E595" s="3">
        <v>9126769</v>
      </c>
      <c r="F595" s="3">
        <v>0</v>
      </c>
      <c r="G595" s="3">
        <v>237136</v>
      </c>
      <c r="H595" s="3">
        <v>0</v>
      </c>
      <c r="I595" s="3">
        <v>3597996</v>
      </c>
      <c r="J595" s="3">
        <v>652563</v>
      </c>
      <c r="K595" s="3">
        <v>0</v>
      </c>
      <c r="L595" s="3">
        <v>0</v>
      </c>
      <c r="M595" s="3">
        <v>0</v>
      </c>
      <c r="N595" s="3">
        <v>0</v>
      </c>
      <c r="O595" s="3">
        <v>0</v>
      </c>
      <c r="P595" s="3">
        <v>1566988</v>
      </c>
      <c r="Q595" s="3">
        <v>681513</v>
      </c>
      <c r="R595" s="3">
        <v>626790</v>
      </c>
      <c r="S595" s="3">
        <v>32387</v>
      </c>
      <c r="T595" s="3">
        <v>13513</v>
      </c>
      <c r="U595" s="3">
        <v>127742</v>
      </c>
      <c r="V595" s="3">
        <v>25428</v>
      </c>
      <c r="W595" s="3">
        <v>0</v>
      </c>
      <c r="X595" s="3">
        <v>0</v>
      </c>
      <c r="Y595" s="3">
        <v>13708</v>
      </c>
      <c r="Z595" s="3">
        <v>0</v>
      </c>
      <c r="AA595" s="3">
        <v>-260924</v>
      </c>
      <c r="AB595" s="3">
        <v>260924</v>
      </c>
      <c r="AC595" s="3">
        <v>16702533</v>
      </c>
      <c r="AD595" s="3">
        <v>0</v>
      </c>
      <c r="AE595" s="3">
        <f t="shared" si="10"/>
        <v>16049970</v>
      </c>
    </row>
    <row r="596" spans="1:31" x14ac:dyDescent="0.3">
      <c r="A596" s="2" t="s">
        <v>1185</v>
      </c>
      <c r="B596" t="s">
        <v>1186</v>
      </c>
      <c r="C596">
        <v>1</v>
      </c>
      <c r="D596">
        <v>0</v>
      </c>
      <c r="E596" s="3">
        <v>7045069</v>
      </c>
      <c r="F596" s="3">
        <v>0</v>
      </c>
      <c r="G596" s="3">
        <v>715413</v>
      </c>
      <c r="H596" s="3">
        <v>976</v>
      </c>
      <c r="I596" s="3">
        <v>344149</v>
      </c>
      <c r="J596" s="3">
        <v>460550</v>
      </c>
      <c r="K596" s="3">
        <v>0</v>
      </c>
      <c r="L596" s="3">
        <v>0</v>
      </c>
      <c r="M596" s="3">
        <v>0</v>
      </c>
      <c r="N596" s="3">
        <v>0</v>
      </c>
      <c r="O596" s="3">
        <v>0</v>
      </c>
      <c r="P596" s="3">
        <v>512624</v>
      </c>
      <c r="Q596" s="3">
        <v>46235</v>
      </c>
      <c r="R596" s="3">
        <v>105079</v>
      </c>
      <c r="S596" s="3">
        <v>18560</v>
      </c>
      <c r="T596" s="3">
        <v>7744</v>
      </c>
      <c r="U596" s="3">
        <v>80560</v>
      </c>
      <c r="V596" s="3">
        <v>0</v>
      </c>
      <c r="W596" s="3">
        <v>0</v>
      </c>
      <c r="X596" s="3">
        <v>258032</v>
      </c>
      <c r="Y596" s="3">
        <v>0</v>
      </c>
      <c r="Z596" s="3">
        <v>0</v>
      </c>
      <c r="AA596" s="3">
        <v>-722222</v>
      </c>
      <c r="AB596" s="3">
        <v>722222</v>
      </c>
      <c r="AC596" s="3">
        <v>9594991</v>
      </c>
      <c r="AD596" s="3">
        <v>0</v>
      </c>
      <c r="AE596" s="3">
        <f t="shared" si="10"/>
        <v>9134441</v>
      </c>
    </row>
    <row r="597" spans="1:31" x14ac:dyDescent="0.3">
      <c r="A597" s="2" t="s">
        <v>1187</v>
      </c>
      <c r="B597" t="s">
        <v>1188</v>
      </c>
      <c r="C597">
        <v>1</v>
      </c>
      <c r="D597">
        <v>0</v>
      </c>
      <c r="E597" s="3">
        <v>15438824</v>
      </c>
      <c r="F597" s="3">
        <v>0</v>
      </c>
      <c r="G597" s="3">
        <v>342714</v>
      </c>
      <c r="H597" s="3">
        <v>1752</v>
      </c>
      <c r="I597" s="3">
        <v>2627849</v>
      </c>
      <c r="J597" s="3">
        <v>1876753</v>
      </c>
      <c r="K597" s="3">
        <v>0</v>
      </c>
      <c r="L597" s="3">
        <v>0</v>
      </c>
      <c r="M597" s="3">
        <v>0</v>
      </c>
      <c r="N597" s="3">
        <v>0</v>
      </c>
      <c r="O597" s="3">
        <v>0</v>
      </c>
      <c r="P597" s="3">
        <v>1622115</v>
      </c>
      <c r="Q597" s="3">
        <v>243318</v>
      </c>
      <c r="R597" s="3">
        <v>883960</v>
      </c>
      <c r="S597" s="3">
        <v>40116</v>
      </c>
      <c r="T597" s="3">
        <v>16738</v>
      </c>
      <c r="U597" s="3">
        <v>151741</v>
      </c>
      <c r="V597" s="3">
        <v>37264</v>
      </c>
      <c r="W597" s="3">
        <v>0</v>
      </c>
      <c r="X597" s="3">
        <v>448382</v>
      </c>
      <c r="Y597" s="3">
        <v>617</v>
      </c>
      <c r="Z597" s="3">
        <v>0</v>
      </c>
      <c r="AA597" s="3">
        <v>-518028</v>
      </c>
      <c r="AB597" s="3">
        <v>518028</v>
      </c>
      <c r="AC597" s="3">
        <v>23732143</v>
      </c>
      <c r="AD597" s="3">
        <v>0</v>
      </c>
      <c r="AE597" s="3">
        <f t="shared" si="10"/>
        <v>21855390</v>
      </c>
    </row>
    <row r="598" spans="1:31" x14ac:dyDescent="0.3">
      <c r="A598" s="2" t="s">
        <v>1189</v>
      </c>
      <c r="B598" t="s">
        <v>1190</v>
      </c>
      <c r="C598">
        <v>1</v>
      </c>
      <c r="D598">
        <v>0</v>
      </c>
      <c r="E598" s="3">
        <v>20767631</v>
      </c>
      <c r="F598" s="3">
        <v>0</v>
      </c>
      <c r="G598" s="3">
        <v>379007</v>
      </c>
      <c r="H598" s="3">
        <v>8454</v>
      </c>
      <c r="I598" s="3">
        <v>3670059</v>
      </c>
      <c r="J598" s="3">
        <v>1856806</v>
      </c>
      <c r="K598" s="3">
        <v>0</v>
      </c>
      <c r="L598" s="3">
        <v>0</v>
      </c>
      <c r="M598" s="3">
        <v>0</v>
      </c>
      <c r="N598" s="3">
        <v>0</v>
      </c>
      <c r="O598" s="3">
        <v>0</v>
      </c>
      <c r="P598" s="3">
        <v>2420265</v>
      </c>
      <c r="Q598" s="3">
        <v>409987</v>
      </c>
      <c r="R598" s="3">
        <v>572492</v>
      </c>
      <c r="S598" s="3">
        <v>43038</v>
      </c>
      <c r="T598" s="3">
        <v>17956</v>
      </c>
      <c r="U598" s="3">
        <v>174109</v>
      </c>
      <c r="V598" s="3">
        <v>47973</v>
      </c>
      <c r="W598" s="3">
        <v>0</v>
      </c>
      <c r="X598" s="3">
        <v>0</v>
      </c>
      <c r="Y598" s="3">
        <v>0</v>
      </c>
      <c r="Z598" s="3">
        <v>0</v>
      </c>
      <c r="AA598" s="3">
        <v>-446991</v>
      </c>
      <c r="AB598" s="3">
        <v>446991</v>
      </c>
      <c r="AC598" s="3">
        <v>30367777</v>
      </c>
      <c r="AD598" s="3">
        <v>0</v>
      </c>
      <c r="AE598" s="3">
        <f t="shared" si="10"/>
        <v>28510971</v>
      </c>
    </row>
    <row r="599" spans="1:31" x14ac:dyDescent="0.3">
      <c r="A599" s="2" t="s">
        <v>1191</v>
      </c>
      <c r="B599" t="s">
        <v>1192</v>
      </c>
      <c r="C599">
        <v>1</v>
      </c>
      <c r="D599">
        <v>0</v>
      </c>
      <c r="E599" s="3">
        <v>15963616</v>
      </c>
      <c r="F599" s="3">
        <v>0</v>
      </c>
      <c r="G599" s="3">
        <v>563471</v>
      </c>
      <c r="H599" s="3">
        <v>0</v>
      </c>
      <c r="I599" s="3">
        <v>3106574</v>
      </c>
      <c r="J599" s="3">
        <v>1028769</v>
      </c>
      <c r="K599" s="3">
        <v>0</v>
      </c>
      <c r="L599" s="3">
        <v>0</v>
      </c>
      <c r="M599" s="3">
        <v>0</v>
      </c>
      <c r="N599" s="3">
        <v>0</v>
      </c>
      <c r="O599" s="3">
        <v>0</v>
      </c>
      <c r="P599" s="3">
        <v>1264816</v>
      </c>
      <c r="Q599" s="3">
        <v>457656</v>
      </c>
      <c r="R599" s="3">
        <v>615639</v>
      </c>
      <c r="S599" s="3">
        <v>23893</v>
      </c>
      <c r="T599" s="3">
        <v>9969</v>
      </c>
      <c r="U599" s="3">
        <v>95122</v>
      </c>
      <c r="V599" s="3">
        <v>23584</v>
      </c>
      <c r="W599" s="3">
        <v>0</v>
      </c>
      <c r="X599" s="3">
        <v>186967</v>
      </c>
      <c r="Y599" s="3">
        <v>0</v>
      </c>
      <c r="Z599" s="3">
        <v>0</v>
      </c>
      <c r="AA599" s="3">
        <v>-678311</v>
      </c>
      <c r="AB599" s="3">
        <v>678311</v>
      </c>
      <c r="AC599" s="3">
        <v>23340076</v>
      </c>
      <c r="AD599" s="3">
        <v>204625</v>
      </c>
      <c r="AE599" s="3">
        <f t="shared" si="10"/>
        <v>22311307</v>
      </c>
    </row>
    <row r="600" spans="1:31" x14ac:dyDescent="0.3">
      <c r="A600" s="2" t="s">
        <v>1193</v>
      </c>
      <c r="B600" t="s">
        <v>1194</v>
      </c>
      <c r="C600">
        <v>1</v>
      </c>
      <c r="D600">
        <v>0</v>
      </c>
      <c r="E600" s="3">
        <v>487038</v>
      </c>
      <c r="F600" s="3">
        <v>0</v>
      </c>
      <c r="G600" s="3">
        <v>179940</v>
      </c>
      <c r="H600" s="3">
        <v>0</v>
      </c>
      <c r="I600" s="3">
        <v>34434</v>
      </c>
      <c r="J600" s="3">
        <v>12181</v>
      </c>
      <c r="K600" s="3">
        <v>0</v>
      </c>
      <c r="L600" s="3">
        <v>0</v>
      </c>
      <c r="M600" s="3">
        <v>0</v>
      </c>
      <c r="N600" s="3">
        <v>0</v>
      </c>
      <c r="O600" s="3">
        <v>0</v>
      </c>
      <c r="P600" s="3">
        <v>105416</v>
      </c>
      <c r="Q600" s="3">
        <v>0</v>
      </c>
      <c r="R600" s="3">
        <v>0</v>
      </c>
      <c r="S600" s="3">
        <v>2681</v>
      </c>
      <c r="T600" s="3">
        <v>1119</v>
      </c>
      <c r="U600" s="3">
        <v>7456</v>
      </c>
      <c r="V600" s="3">
        <v>0</v>
      </c>
      <c r="W600" s="3">
        <v>0</v>
      </c>
      <c r="X600" s="3">
        <v>27000</v>
      </c>
      <c r="Y600" s="3">
        <v>0</v>
      </c>
      <c r="Z600" s="3">
        <v>0</v>
      </c>
      <c r="AA600" s="3">
        <v>-16607</v>
      </c>
      <c r="AB600" s="3">
        <v>16607</v>
      </c>
      <c r="AC600" s="3">
        <v>857265</v>
      </c>
      <c r="AD600" s="3">
        <v>0</v>
      </c>
      <c r="AE600" s="3">
        <f t="shared" si="10"/>
        <v>845084</v>
      </c>
    </row>
    <row r="601" spans="1:31" x14ac:dyDescent="0.3">
      <c r="A601" s="2" t="s">
        <v>1195</v>
      </c>
      <c r="B601" t="s">
        <v>1196</v>
      </c>
      <c r="C601">
        <v>1</v>
      </c>
      <c r="D601">
        <v>0</v>
      </c>
      <c r="E601" s="3">
        <v>2623148</v>
      </c>
      <c r="F601" s="3">
        <v>0</v>
      </c>
      <c r="G601" s="3">
        <v>251952</v>
      </c>
      <c r="H601" s="3">
        <v>0</v>
      </c>
      <c r="I601" s="3">
        <v>98878</v>
      </c>
      <c r="J601" s="3">
        <v>755092</v>
      </c>
      <c r="K601" s="3">
        <v>555</v>
      </c>
      <c r="L601" s="3">
        <v>0</v>
      </c>
      <c r="M601" s="3">
        <v>0</v>
      </c>
      <c r="N601" s="3">
        <v>0</v>
      </c>
      <c r="O601" s="3">
        <v>0</v>
      </c>
      <c r="P601" s="3">
        <v>159019</v>
      </c>
      <c r="Q601" s="3">
        <v>14514</v>
      </c>
      <c r="R601" s="3">
        <v>108896</v>
      </c>
      <c r="S601" s="3">
        <v>7490</v>
      </c>
      <c r="T601" s="3">
        <v>3125</v>
      </c>
      <c r="U601" s="3">
        <v>29067</v>
      </c>
      <c r="V601" s="3">
        <v>0</v>
      </c>
      <c r="W601" s="3">
        <v>0</v>
      </c>
      <c r="X601" s="3">
        <v>22275</v>
      </c>
      <c r="Y601" s="3">
        <v>0</v>
      </c>
      <c r="Z601" s="3">
        <v>0</v>
      </c>
      <c r="AA601" s="3">
        <v>-135891</v>
      </c>
      <c r="AB601" s="3">
        <v>135891</v>
      </c>
      <c r="AC601" s="3">
        <v>4074011</v>
      </c>
      <c r="AD601" s="3">
        <v>0</v>
      </c>
      <c r="AE601" s="3">
        <f t="shared" si="10"/>
        <v>3318364</v>
      </c>
    </row>
    <row r="602" spans="1:31" x14ac:dyDescent="0.3">
      <c r="A602" s="2" t="s">
        <v>1197</v>
      </c>
      <c r="B602" t="s">
        <v>1198</v>
      </c>
      <c r="C602">
        <v>1</v>
      </c>
      <c r="D602">
        <v>0</v>
      </c>
      <c r="E602" s="3">
        <v>13810389</v>
      </c>
      <c r="F602" s="3">
        <v>0</v>
      </c>
      <c r="G602" s="3">
        <v>250952</v>
      </c>
      <c r="H602" s="3">
        <v>0</v>
      </c>
      <c r="I602" s="3">
        <v>1070788</v>
      </c>
      <c r="J602" s="3">
        <v>2898430</v>
      </c>
      <c r="K602" s="3">
        <v>0</v>
      </c>
      <c r="L602" s="3">
        <v>0</v>
      </c>
      <c r="M602" s="3">
        <v>0</v>
      </c>
      <c r="N602" s="3">
        <v>0</v>
      </c>
      <c r="O602" s="3">
        <v>0</v>
      </c>
      <c r="P602" s="3">
        <v>1235820</v>
      </c>
      <c r="Q602" s="3">
        <v>627832</v>
      </c>
      <c r="R602" s="3">
        <v>168244</v>
      </c>
      <c r="S602" s="3">
        <v>33106</v>
      </c>
      <c r="T602" s="3">
        <v>13813</v>
      </c>
      <c r="U602" s="3">
        <v>116966</v>
      </c>
      <c r="V602" s="3">
        <v>34924</v>
      </c>
      <c r="W602" s="3">
        <v>0</v>
      </c>
      <c r="X602" s="3">
        <v>138432</v>
      </c>
      <c r="Y602" s="3">
        <v>20717</v>
      </c>
      <c r="Z602" s="3">
        <v>0</v>
      </c>
      <c r="AA602" s="3">
        <v>-484153</v>
      </c>
      <c r="AB602" s="3">
        <v>484153</v>
      </c>
      <c r="AC602" s="3">
        <v>20420413</v>
      </c>
      <c r="AD602" s="3">
        <v>0</v>
      </c>
      <c r="AE602" s="3">
        <f t="shared" si="10"/>
        <v>17521983</v>
      </c>
    </row>
    <row r="603" spans="1:31" x14ac:dyDescent="0.3">
      <c r="A603" s="2" t="s">
        <v>1199</v>
      </c>
      <c r="B603" t="s">
        <v>1200</v>
      </c>
      <c r="C603">
        <v>1</v>
      </c>
      <c r="D603">
        <v>0</v>
      </c>
      <c r="E603" s="3">
        <v>2580649</v>
      </c>
      <c r="F603" s="3">
        <v>0</v>
      </c>
      <c r="G603" s="3">
        <v>265147</v>
      </c>
      <c r="H603" s="3">
        <v>924</v>
      </c>
      <c r="I603" s="3">
        <v>283914</v>
      </c>
      <c r="J603" s="3">
        <v>168286</v>
      </c>
      <c r="K603" s="3">
        <v>0</v>
      </c>
      <c r="L603" s="3">
        <v>0</v>
      </c>
      <c r="M603" s="3">
        <v>0</v>
      </c>
      <c r="N603" s="3">
        <v>0</v>
      </c>
      <c r="O603" s="3">
        <v>0</v>
      </c>
      <c r="P603" s="3">
        <v>157386</v>
      </c>
      <c r="Q603" s="3">
        <v>55104</v>
      </c>
      <c r="R603" s="3">
        <v>55879</v>
      </c>
      <c r="S603" s="3">
        <v>4584</v>
      </c>
      <c r="T603" s="3">
        <v>1913</v>
      </c>
      <c r="U603" s="3">
        <v>17766</v>
      </c>
      <c r="V603" s="3">
        <v>763</v>
      </c>
      <c r="W603" s="3">
        <v>0</v>
      </c>
      <c r="X603" s="3">
        <v>0</v>
      </c>
      <c r="Y603" s="3">
        <v>0</v>
      </c>
      <c r="Z603" s="3">
        <v>0</v>
      </c>
      <c r="AA603" s="3">
        <v>-148051</v>
      </c>
      <c r="AB603" s="3">
        <v>148051</v>
      </c>
      <c r="AC603" s="3">
        <v>3592315</v>
      </c>
      <c r="AD603" s="3">
        <v>0</v>
      </c>
      <c r="AE603" s="3">
        <f t="shared" si="10"/>
        <v>3424029</v>
      </c>
    </row>
    <row r="604" spans="1:31" x14ac:dyDescent="0.3">
      <c r="A604" s="2" t="s">
        <v>1201</v>
      </c>
      <c r="B604" t="s">
        <v>1202</v>
      </c>
      <c r="C604">
        <v>1</v>
      </c>
      <c r="D604">
        <v>0</v>
      </c>
      <c r="E604" s="3">
        <v>1557133</v>
      </c>
      <c r="F604" s="3">
        <v>0</v>
      </c>
      <c r="G604" s="3">
        <v>110011</v>
      </c>
      <c r="H604" s="3">
        <v>0</v>
      </c>
      <c r="I604" s="3">
        <v>65224</v>
      </c>
      <c r="J604" s="3">
        <v>96474</v>
      </c>
      <c r="K604" s="3">
        <v>0</v>
      </c>
      <c r="L604" s="3">
        <v>0</v>
      </c>
      <c r="M604" s="3">
        <v>0</v>
      </c>
      <c r="N604" s="3">
        <v>0</v>
      </c>
      <c r="O604" s="3">
        <v>0</v>
      </c>
      <c r="P604" s="3">
        <v>441473</v>
      </c>
      <c r="Q604" s="3">
        <v>32196</v>
      </c>
      <c r="R604" s="3">
        <v>25513</v>
      </c>
      <c r="S604" s="3">
        <v>10890</v>
      </c>
      <c r="T604" s="3">
        <v>4544</v>
      </c>
      <c r="U604" s="3">
        <v>42464</v>
      </c>
      <c r="V604" s="3">
        <v>0</v>
      </c>
      <c r="W604" s="3">
        <v>0</v>
      </c>
      <c r="X604" s="3">
        <v>0</v>
      </c>
      <c r="Y604" s="3">
        <v>0</v>
      </c>
      <c r="Z604" s="3">
        <v>0</v>
      </c>
      <c r="AA604" s="3">
        <v>-201922</v>
      </c>
      <c r="AB604" s="3">
        <v>201922</v>
      </c>
      <c r="AC604" s="3">
        <v>2385922</v>
      </c>
      <c r="AD604" s="3">
        <v>0</v>
      </c>
      <c r="AE604" s="3">
        <f t="shared" si="10"/>
        <v>2289448</v>
      </c>
    </row>
    <row r="605" spans="1:31" x14ac:dyDescent="0.3">
      <c r="A605" s="2" t="s">
        <v>1203</v>
      </c>
      <c r="B605" t="s">
        <v>1204</v>
      </c>
      <c r="C605">
        <v>1</v>
      </c>
      <c r="D605">
        <v>0</v>
      </c>
      <c r="E605" s="3">
        <v>6367003</v>
      </c>
      <c r="F605" s="3">
        <v>0</v>
      </c>
      <c r="G605" s="3">
        <v>97741</v>
      </c>
      <c r="H605" s="3">
        <v>0</v>
      </c>
      <c r="I605" s="3">
        <v>773877</v>
      </c>
      <c r="J605" s="3">
        <v>578177</v>
      </c>
      <c r="K605" s="3">
        <v>0</v>
      </c>
      <c r="L605" s="3">
        <v>0</v>
      </c>
      <c r="M605" s="3">
        <v>0</v>
      </c>
      <c r="N605" s="3">
        <v>0</v>
      </c>
      <c r="O605" s="3">
        <v>0</v>
      </c>
      <c r="P605" s="3">
        <v>427977</v>
      </c>
      <c r="Q605" s="3">
        <v>48469</v>
      </c>
      <c r="R605" s="3">
        <v>152303</v>
      </c>
      <c r="S605" s="3">
        <v>9812</v>
      </c>
      <c r="T605" s="3">
        <v>4094</v>
      </c>
      <c r="U605" s="3">
        <v>40367</v>
      </c>
      <c r="V605" s="3">
        <v>1886</v>
      </c>
      <c r="W605" s="3">
        <v>0</v>
      </c>
      <c r="X605" s="3">
        <v>37800</v>
      </c>
      <c r="Y605" s="3">
        <v>0</v>
      </c>
      <c r="Z605" s="3">
        <v>0</v>
      </c>
      <c r="AA605" s="3">
        <v>-176468</v>
      </c>
      <c r="AB605" s="3">
        <v>176468</v>
      </c>
      <c r="AC605" s="3">
        <v>8539506</v>
      </c>
      <c r="AD605" s="3">
        <v>100000</v>
      </c>
      <c r="AE605" s="3">
        <f t="shared" si="10"/>
        <v>7961329</v>
      </c>
    </row>
    <row r="606" spans="1:31" x14ac:dyDescent="0.3">
      <c r="A606" s="2" t="s">
        <v>1205</v>
      </c>
      <c r="B606" t="s">
        <v>1206</v>
      </c>
      <c r="C606">
        <v>1</v>
      </c>
      <c r="D606">
        <v>0</v>
      </c>
      <c r="E606" s="3">
        <v>15336764</v>
      </c>
      <c r="F606" s="3">
        <v>0</v>
      </c>
      <c r="G606" s="3">
        <v>405813</v>
      </c>
      <c r="H606" s="3">
        <v>12178</v>
      </c>
      <c r="I606" s="3">
        <v>1960235</v>
      </c>
      <c r="J606" s="3">
        <v>4220855</v>
      </c>
      <c r="K606" s="3">
        <v>0</v>
      </c>
      <c r="L606" s="3">
        <v>0</v>
      </c>
      <c r="M606" s="3">
        <v>0</v>
      </c>
      <c r="N606" s="3">
        <v>0</v>
      </c>
      <c r="O606" s="3">
        <v>0</v>
      </c>
      <c r="P606" s="3">
        <v>1673511</v>
      </c>
      <c r="Q606" s="3">
        <v>370490</v>
      </c>
      <c r="R606" s="3">
        <v>615779</v>
      </c>
      <c r="S606" s="3">
        <v>47606</v>
      </c>
      <c r="T606" s="3">
        <v>19863</v>
      </c>
      <c r="U606" s="3">
        <v>190186</v>
      </c>
      <c r="V606" s="3">
        <v>48298</v>
      </c>
      <c r="W606" s="3">
        <v>0</v>
      </c>
      <c r="X606" s="3">
        <v>0</v>
      </c>
      <c r="Y606" s="3">
        <v>0</v>
      </c>
      <c r="Z606" s="3">
        <v>0</v>
      </c>
      <c r="AA606" s="3">
        <v>-473660</v>
      </c>
      <c r="AB606" s="3">
        <v>473660</v>
      </c>
      <c r="AC606" s="3">
        <v>24901578</v>
      </c>
      <c r="AD606" s="3">
        <v>0</v>
      </c>
      <c r="AE606" s="3">
        <f t="shared" si="10"/>
        <v>20680723</v>
      </c>
    </row>
    <row r="607" spans="1:31" x14ac:dyDescent="0.3">
      <c r="A607" s="2" t="s">
        <v>1207</v>
      </c>
      <c r="B607" t="s">
        <v>1208</v>
      </c>
      <c r="C607">
        <v>1</v>
      </c>
      <c r="D607">
        <v>0</v>
      </c>
      <c r="E607" s="3">
        <v>1231526</v>
      </c>
      <c r="F607" s="3">
        <v>0</v>
      </c>
      <c r="G607" s="3">
        <v>70000</v>
      </c>
      <c r="H607" s="3">
        <v>0</v>
      </c>
      <c r="I607" s="3">
        <v>27396</v>
      </c>
      <c r="J607" s="3">
        <v>60648</v>
      </c>
      <c r="K607" s="3">
        <v>0</v>
      </c>
      <c r="L607" s="3">
        <v>0</v>
      </c>
      <c r="M607" s="3">
        <v>0</v>
      </c>
      <c r="N607" s="3">
        <v>0</v>
      </c>
      <c r="O607" s="3">
        <v>0</v>
      </c>
      <c r="P607" s="3">
        <v>135914</v>
      </c>
      <c r="Q607" s="3">
        <v>6832</v>
      </c>
      <c r="R607" s="3">
        <v>33749</v>
      </c>
      <c r="S607" s="3">
        <v>2442</v>
      </c>
      <c r="T607" s="3">
        <v>1019</v>
      </c>
      <c r="U607" s="3">
        <v>15495</v>
      </c>
      <c r="V607" s="3">
        <v>2248</v>
      </c>
      <c r="W607" s="3">
        <v>0</v>
      </c>
      <c r="X607" s="3">
        <v>0</v>
      </c>
      <c r="Y607" s="3">
        <v>0</v>
      </c>
      <c r="Z607" s="3">
        <v>0</v>
      </c>
      <c r="AA607" s="3">
        <v>-174383</v>
      </c>
      <c r="AB607" s="3">
        <v>174383</v>
      </c>
      <c r="AC607" s="3">
        <v>1587269</v>
      </c>
      <c r="AD607" s="3">
        <v>100000</v>
      </c>
      <c r="AE607" s="3">
        <f t="shared" si="10"/>
        <v>1526621</v>
      </c>
    </row>
    <row r="608" spans="1:31" x14ac:dyDescent="0.3">
      <c r="A608" s="2" t="s">
        <v>1209</v>
      </c>
      <c r="B608" t="s">
        <v>1210</v>
      </c>
      <c r="C608">
        <v>1</v>
      </c>
      <c r="D608">
        <v>0</v>
      </c>
      <c r="E608" s="3">
        <v>9058596</v>
      </c>
      <c r="F608" s="3">
        <v>0</v>
      </c>
      <c r="G608" s="3">
        <v>462680</v>
      </c>
      <c r="H608" s="3">
        <v>3731</v>
      </c>
      <c r="I608" s="3">
        <v>771352</v>
      </c>
      <c r="J608" s="3">
        <v>927776</v>
      </c>
      <c r="K608" s="3">
        <v>0</v>
      </c>
      <c r="L608" s="3">
        <v>0</v>
      </c>
      <c r="M608" s="3">
        <v>0</v>
      </c>
      <c r="N608" s="3">
        <v>0</v>
      </c>
      <c r="O608" s="3">
        <v>0</v>
      </c>
      <c r="P608" s="3">
        <v>617424</v>
      </c>
      <c r="Q608" s="3">
        <v>161944</v>
      </c>
      <c r="R608" s="3">
        <v>162949</v>
      </c>
      <c r="S608" s="3">
        <v>10216</v>
      </c>
      <c r="T608" s="3">
        <v>4263</v>
      </c>
      <c r="U608" s="3">
        <v>40134</v>
      </c>
      <c r="V608" s="3">
        <v>8648</v>
      </c>
      <c r="W608" s="3">
        <v>0</v>
      </c>
      <c r="X608" s="3">
        <v>61955</v>
      </c>
      <c r="Y608" s="3">
        <v>0</v>
      </c>
      <c r="Z608" s="3">
        <v>0</v>
      </c>
      <c r="AA608" s="3">
        <v>-234204</v>
      </c>
      <c r="AB608" s="3">
        <v>234204</v>
      </c>
      <c r="AC608" s="3">
        <v>12291668</v>
      </c>
      <c r="AD608" s="3">
        <v>100000</v>
      </c>
      <c r="AE608" s="3">
        <f t="shared" si="10"/>
        <v>11363892</v>
      </c>
    </row>
    <row r="609" spans="1:31" x14ac:dyDescent="0.3">
      <c r="A609" s="2" t="s">
        <v>1211</v>
      </c>
      <c r="B609" t="s">
        <v>1212</v>
      </c>
      <c r="C609">
        <v>1</v>
      </c>
      <c r="D609">
        <v>0</v>
      </c>
      <c r="E609" s="3">
        <v>5663817</v>
      </c>
      <c r="F609" s="3">
        <v>0</v>
      </c>
      <c r="G609" s="3">
        <v>0</v>
      </c>
      <c r="H609" s="3">
        <v>0</v>
      </c>
      <c r="I609" s="3">
        <v>588772</v>
      </c>
      <c r="J609" s="3">
        <v>165517</v>
      </c>
      <c r="K609" s="3">
        <v>0</v>
      </c>
      <c r="L609" s="3">
        <v>0</v>
      </c>
      <c r="M609" s="3">
        <v>0</v>
      </c>
      <c r="N609" s="3">
        <v>0</v>
      </c>
      <c r="O609" s="3">
        <v>0</v>
      </c>
      <c r="P609" s="3">
        <v>546020</v>
      </c>
      <c r="Q609" s="3">
        <v>121355</v>
      </c>
      <c r="R609" s="3">
        <v>70211</v>
      </c>
      <c r="S609" s="3">
        <v>7175</v>
      </c>
      <c r="T609" s="3">
        <v>2994</v>
      </c>
      <c r="U609" s="3">
        <v>28543</v>
      </c>
      <c r="V609" s="3">
        <v>7523</v>
      </c>
      <c r="W609" s="3">
        <v>0</v>
      </c>
      <c r="X609" s="3">
        <v>0</v>
      </c>
      <c r="Y609" s="3">
        <v>0</v>
      </c>
      <c r="Z609" s="3">
        <v>0</v>
      </c>
      <c r="AA609" s="3">
        <v>-114439</v>
      </c>
      <c r="AB609" s="3">
        <v>114439</v>
      </c>
      <c r="AC609" s="3">
        <v>7201927</v>
      </c>
      <c r="AD609" s="3">
        <v>0</v>
      </c>
      <c r="AE609" s="3">
        <f t="shared" si="10"/>
        <v>7036410</v>
      </c>
    </row>
    <row r="610" spans="1:31" x14ac:dyDescent="0.3">
      <c r="A610" s="2" t="s">
        <v>1213</v>
      </c>
      <c r="B610" t="s">
        <v>1214</v>
      </c>
      <c r="C610">
        <v>1</v>
      </c>
      <c r="D610">
        <v>0</v>
      </c>
      <c r="E610" s="3">
        <v>4246562</v>
      </c>
      <c r="F610" s="3">
        <v>0</v>
      </c>
      <c r="G610" s="3">
        <v>202115</v>
      </c>
      <c r="H610" s="3">
        <v>0</v>
      </c>
      <c r="I610" s="3">
        <v>551050</v>
      </c>
      <c r="J610" s="3">
        <v>261242</v>
      </c>
      <c r="K610" s="3">
        <v>0</v>
      </c>
      <c r="L610" s="3">
        <v>0</v>
      </c>
      <c r="M610" s="3">
        <v>0</v>
      </c>
      <c r="N610" s="3">
        <v>0</v>
      </c>
      <c r="O610" s="3">
        <v>0</v>
      </c>
      <c r="P610" s="3">
        <v>558112</v>
      </c>
      <c r="Q610" s="3">
        <v>120199</v>
      </c>
      <c r="R610" s="3">
        <v>84617</v>
      </c>
      <c r="S610" s="3">
        <v>6531</v>
      </c>
      <c r="T610" s="3">
        <v>2725</v>
      </c>
      <c r="U610" s="3">
        <v>25980</v>
      </c>
      <c r="V610" s="3">
        <v>5666</v>
      </c>
      <c r="W610" s="3">
        <v>0</v>
      </c>
      <c r="X610" s="3">
        <v>59347</v>
      </c>
      <c r="Y610" s="3">
        <v>0</v>
      </c>
      <c r="Z610" s="3">
        <v>0</v>
      </c>
      <c r="AA610" s="3">
        <v>-75221</v>
      </c>
      <c r="AB610" s="3">
        <v>75221</v>
      </c>
      <c r="AC610" s="3">
        <v>6124146</v>
      </c>
      <c r="AD610" s="3">
        <v>0</v>
      </c>
      <c r="AE610" s="3">
        <f t="shared" si="10"/>
        <v>5862904</v>
      </c>
    </row>
    <row r="611" spans="1:31" x14ac:dyDescent="0.3">
      <c r="A611" s="2" t="s">
        <v>1215</v>
      </c>
      <c r="B611" t="s">
        <v>1216</v>
      </c>
      <c r="C611">
        <v>1</v>
      </c>
      <c r="D611">
        <v>1</v>
      </c>
      <c r="E611" s="3">
        <v>5127415</v>
      </c>
      <c r="F611" s="3">
        <v>0</v>
      </c>
      <c r="G611" s="3">
        <v>0</v>
      </c>
      <c r="H611" s="3">
        <v>497</v>
      </c>
      <c r="I611" s="3">
        <v>229578</v>
      </c>
      <c r="J611" s="3">
        <v>799122</v>
      </c>
      <c r="K611" s="3">
        <v>0</v>
      </c>
      <c r="L611" s="3">
        <v>0</v>
      </c>
      <c r="M611" s="3">
        <v>0</v>
      </c>
      <c r="N611" s="3">
        <v>0</v>
      </c>
      <c r="O611" s="3">
        <v>0</v>
      </c>
      <c r="P611" s="3">
        <v>849416</v>
      </c>
      <c r="Q611" s="3">
        <v>127128</v>
      </c>
      <c r="R611" s="3">
        <v>115999</v>
      </c>
      <c r="S611" s="3">
        <v>7011</v>
      </c>
      <c r="T611" s="3">
        <v>2925</v>
      </c>
      <c r="U611" s="3">
        <v>27319</v>
      </c>
      <c r="V611" s="3">
        <v>8867</v>
      </c>
      <c r="W611" s="3">
        <v>0</v>
      </c>
      <c r="X611" s="3">
        <v>103164</v>
      </c>
      <c r="Y611" s="3">
        <v>0</v>
      </c>
      <c r="Z611" s="3">
        <v>0</v>
      </c>
      <c r="AA611" s="3">
        <v>-188144</v>
      </c>
      <c r="AB611" s="3">
        <v>188144</v>
      </c>
      <c r="AC611" s="3">
        <v>7398441</v>
      </c>
      <c r="AD611" s="3">
        <v>100000</v>
      </c>
      <c r="AE611" s="3">
        <f t="shared" si="10"/>
        <v>6599319</v>
      </c>
    </row>
    <row r="612" spans="1:31" x14ac:dyDescent="0.3">
      <c r="A612" s="2" t="s">
        <v>1217</v>
      </c>
      <c r="B612" t="s">
        <v>1218</v>
      </c>
      <c r="C612">
        <v>1</v>
      </c>
      <c r="D612">
        <v>0</v>
      </c>
      <c r="E612" s="3">
        <v>12847038</v>
      </c>
      <c r="F612" s="3">
        <v>0</v>
      </c>
      <c r="G612" s="3">
        <v>0</v>
      </c>
      <c r="H612" s="3">
        <v>4873</v>
      </c>
      <c r="I612" s="3">
        <v>1435879</v>
      </c>
      <c r="J612" s="3">
        <v>1575550</v>
      </c>
      <c r="K612" s="3">
        <v>0</v>
      </c>
      <c r="L612" s="3">
        <v>0</v>
      </c>
      <c r="M612" s="3">
        <v>0</v>
      </c>
      <c r="N612" s="3">
        <v>0</v>
      </c>
      <c r="O612" s="3">
        <v>0</v>
      </c>
      <c r="P612" s="3">
        <v>1471692</v>
      </c>
      <c r="Q612" s="3">
        <v>645284</v>
      </c>
      <c r="R612" s="3">
        <v>273982</v>
      </c>
      <c r="S612" s="3">
        <v>16208</v>
      </c>
      <c r="T612" s="3">
        <v>6763</v>
      </c>
      <c r="U612" s="3">
        <v>58192</v>
      </c>
      <c r="V612" s="3">
        <v>19612</v>
      </c>
      <c r="W612" s="3">
        <v>0</v>
      </c>
      <c r="X612" s="3">
        <v>126560</v>
      </c>
      <c r="Y612" s="3">
        <v>0</v>
      </c>
      <c r="Z612" s="3">
        <v>0</v>
      </c>
      <c r="AA612" s="3">
        <v>-358102</v>
      </c>
      <c r="AB612" s="3">
        <v>358102</v>
      </c>
      <c r="AC612" s="3">
        <v>18481633</v>
      </c>
      <c r="AD612" s="3">
        <v>100000</v>
      </c>
      <c r="AE612" s="3">
        <f t="shared" si="10"/>
        <v>16906083</v>
      </c>
    </row>
    <row r="613" spans="1:31" x14ac:dyDescent="0.3">
      <c r="A613" s="2" t="s">
        <v>1219</v>
      </c>
      <c r="B613" t="s">
        <v>1220</v>
      </c>
      <c r="C613">
        <v>1</v>
      </c>
      <c r="D613">
        <v>0</v>
      </c>
      <c r="E613" s="3">
        <v>7357506</v>
      </c>
      <c r="F613" s="3">
        <v>0</v>
      </c>
      <c r="G613" s="3">
        <v>0</v>
      </c>
      <c r="H613" s="3">
        <v>3448</v>
      </c>
      <c r="I613" s="3">
        <v>730087</v>
      </c>
      <c r="J613" s="3">
        <v>1070083</v>
      </c>
      <c r="K613" s="3">
        <v>0</v>
      </c>
      <c r="L613" s="3">
        <v>0</v>
      </c>
      <c r="M613" s="3">
        <v>0</v>
      </c>
      <c r="N613" s="3">
        <v>0</v>
      </c>
      <c r="O613" s="3">
        <v>0</v>
      </c>
      <c r="P613" s="3">
        <v>663266</v>
      </c>
      <c r="Q613" s="3">
        <v>306061</v>
      </c>
      <c r="R613" s="3">
        <v>92145</v>
      </c>
      <c r="S613" s="3">
        <v>14396</v>
      </c>
      <c r="T613" s="3">
        <v>6006</v>
      </c>
      <c r="U613" s="3">
        <v>56037</v>
      </c>
      <c r="V613" s="3">
        <v>14814</v>
      </c>
      <c r="W613" s="3">
        <v>0</v>
      </c>
      <c r="X613" s="3">
        <v>124800</v>
      </c>
      <c r="Y613" s="3">
        <v>0</v>
      </c>
      <c r="Z613" s="3">
        <v>0</v>
      </c>
      <c r="AA613" s="3">
        <v>-132358</v>
      </c>
      <c r="AB613" s="3">
        <v>132358</v>
      </c>
      <c r="AC613" s="3">
        <v>10438649</v>
      </c>
      <c r="AD613" s="3">
        <v>0</v>
      </c>
      <c r="AE613" s="3">
        <f t="shared" si="10"/>
        <v>9368566</v>
      </c>
    </row>
    <row r="614" spans="1:31" x14ac:dyDescent="0.3">
      <c r="A614" s="2" t="s">
        <v>1221</v>
      </c>
      <c r="B614" t="s">
        <v>1222</v>
      </c>
      <c r="C614">
        <v>1</v>
      </c>
      <c r="D614">
        <v>0</v>
      </c>
      <c r="E614" s="3">
        <v>4960583</v>
      </c>
      <c r="F614" s="3">
        <v>0</v>
      </c>
      <c r="G614" s="3">
        <v>138624</v>
      </c>
      <c r="H614" s="3">
        <v>3417</v>
      </c>
      <c r="I614" s="3">
        <v>934962</v>
      </c>
      <c r="J614" s="3">
        <v>1356481</v>
      </c>
      <c r="K614" s="3">
        <v>0</v>
      </c>
      <c r="L614" s="3">
        <v>0</v>
      </c>
      <c r="M614" s="3">
        <v>0</v>
      </c>
      <c r="N614" s="3">
        <v>0</v>
      </c>
      <c r="O614" s="3">
        <v>0</v>
      </c>
      <c r="P614" s="3">
        <v>684673</v>
      </c>
      <c r="Q614" s="3">
        <v>11855</v>
      </c>
      <c r="R614" s="3">
        <v>41074</v>
      </c>
      <c r="S614" s="3">
        <v>6202</v>
      </c>
      <c r="T614" s="3">
        <v>2588</v>
      </c>
      <c r="U614" s="3">
        <v>24698</v>
      </c>
      <c r="V614" s="3">
        <v>7313</v>
      </c>
      <c r="W614" s="3">
        <v>0</v>
      </c>
      <c r="X614" s="3">
        <v>73309</v>
      </c>
      <c r="Y614" s="3">
        <v>0</v>
      </c>
      <c r="Z614" s="3">
        <v>0</v>
      </c>
      <c r="AA614" s="3">
        <v>-149807</v>
      </c>
      <c r="AB614" s="3">
        <v>149807</v>
      </c>
      <c r="AC614" s="3">
        <v>8245779</v>
      </c>
      <c r="AD614" s="3">
        <v>0</v>
      </c>
      <c r="AE614" s="3">
        <f t="shared" si="10"/>
        <v>6889298</v>
      </c>
    </row>
    <row r="615" spans="1:31" x14ac:dyDescent="0.3">
      <c r="A615" s="2" t="s">
        <v>1223</v>
      </c>
      <c r="B615" t="s">
        <v>1224</v>
      </c>
      <c r="C615">
        <v>1</v>
      </c>
      <c r="D615">
        <v>0</v>
      </c>
      <c r="E615" s="3">
        <v>20111426</v>
      </c>
      <c r="F615" s="3">
        <v>0</v>
      </c>
      <c r="G615" s="3">
        <v>0</v>
      </c>
      <c r="H615" s="3">
        <v>4370</v>
      </c>
      <c r="I615" s="3">
        <v>2387214</v>
      </c>
      <c r="J615" s="3">
        <v>4023503</v>
      </c>
      <c r="K615" s="3">
        <v>0</v>
      </c>
      <c r="L615" s="3">
        <v>0</v>
      </c>
      <c r="M615" s="3">
        <v>0</v>
      </c>
      <c r="N615" s="3">
        <v>0</v>
      </c>
      <c r="O615" s="3">
        <v>0</v>
      </c>
      <c r="P615" s="3">
        <v>2151151</v>
      </c>
      <c r="Q615" s="3">
        <v>689453</v>
      </c>
      <c r="R615" s="3">
        <v>448502</v>
      </c>
      <c r="S615" s="3">
        <v>34469</v>
      </c>
      <c r="T615" s="3">
        <v>14381</v>
      </c>
      <c r="U615" s="3">
        <v>134558</v>
      </c>
      <c r="V615" s="3">
        <v>42765</v>
      </c>
      <c r="W615" s="3">
        <v>0</v>
      </c>
      <c r="X615" s="3">
        <v>280301</v>
      </c>
      <c r="Y615" s="3">
        <v>0</v>
      </c>
      <c r="Z615" s="3">
        <v>0</v>
      </c>
      <c r="AA615" s="3">
        <v>-561794</v>
      </c>
      <c r="AB615" s="3">
        <v>561794</v>
      </c>
      <c r="AC615" s="3">
        <v>30322093</v>
      </c>
      <c r="AD615" s="3">
        <v>125709</v>
      </c>
      <c r="AE615" s="3">
        <f t="shared" si="10"/>
        <v>26298590</v>
      </c>
    </row>
    <row r="616" spans="1:31" x14ac:dyDescent="0.3">
      <c r="A616" s="2" t="s">
        <v>1225</v>
      </c>
      <c r="B616" t="s">
        <v>1226</v>
      </c>
      <c r="C616">
        <v>1</v>
      </c>
      <c r="D616">
        <v>0</v>
      </c>
      <c r="E616" s="3">
        <v>289631</v>
      </c>
      <c r="F616" s="3">
        <v>0</v>
      </c>
      <c r="G616" s="3">
        <v>140955</v>
      </c>
      <c r="H616" s="3">
        <v>0</v>
      </c>
      <c r="I616" s="3">
        <v>10276</v>
      </c>
      <c r="J616" s="3">
        <v>0</v>
      </c>
      <c r="K616" s="3">
        <v>0</v>
      </c>
      <c r="L616" s="3">
        <v>0</v>
      </c>
      <c r="M616" s="3">
        <v>0</v>
      </c>
      <c r="N616" s="3">
        <v>0</v>
      </c>
      <c r="O616" s="3">
        <v>0</v>
      </c>
      <c r="P616" s="3">
        <v>57064</v>
      </c>
      <c r="Q616" s="3">
        <v>0</v>
      </c>
      <c r="R616" s="3">
        <v>0</v>
      </c>
      <c r="S616" s="3">
        <v>419</v>
      </c>
      <c r="T616" s="3">
        <v>175</v>
      </c>
      <c r="U616" s="3">
        <v>4427</v>
      </c>
      <c r="V616" s="3">
        <v>0</v>
      </c>
      <c r="W616" s="3">
        <v>0</v>
      </c>
      <c r="X616" s="3">
        <v>0</v>
      </c>
      <c r="Y616" s="3">
        <v>0</v>
      </c>
      <c r="Z616" s="3">
        <v>0</v>
      </c>
      <c r="AA616" s="3">
        <v>-29704</v>
      </c>
      <c r="AB616" s="3">
        <v>29704</v>
      </c>
      <c r="AC616" s="3">
        <v>502947</v>
      </c>
      <c r="AD616" s="3">
        <v>100000</v>
      </c>
      <c r="AE616" s="3">
        <f t="shared" si="10"/>
        <v>502947</v>
      </c>
    </row>
    <row r="617" spans="1:31" x14ac:dyDescent="0.3">
      <c r="A617" s="2" t="s">
        <v>1227</v>
      </c>
      <c r="B617" t="s">
        <v>1228</v>
      </c>
      <c r="C617">
        <v>1</v>
      </c>
      <c r="D617">
        <v>0</v>
      </c>
      <c r="E617" s="3">
        <v>5563601</v>
      </c>
      <c r="F617" s="3">
        <v>0</v>
      </c>
      <c r="G617" s="3">
        <v>127523</v>
      </c>
      <c r="H617" s="3">
        <v>1742</v>
      </c>
      <c r="I617" s="3">
        <v>863338</v>
      </c>
      <c r="J617" s="3">
        <v>240678</v>
      </c>
      <c r="K617" s="3">
        <v>0</v>
      </c>
      <c r="L617" s="3">
        <v>0</v>
      </c>
      <c r="M617" s="3">
        <v>0</v>
      </c>
      <c r="N617" s="3">
        <v>0</v>
      </c>
      <c r="O617" s="3">
        <v>0</v>
      </c>
      <c r="P617" s="3">
        <v>603583</v>
      </c>
      <c r="Q617" s="3">
        <v>133127</v>
      </c>
      <c r="R617" s="3">
        <v>35545</v>
      </c>
      <c r="S617" s="3">
        <v>7984</v>
      </c>
      <c r="T617" s="3">
        <v>3331</v>
      </c>
      <c r="U617" s="3">
        <v>30698</v>
      </c>
      <c r="V617" s="3">
        <v>8448</v>
      </c>
      <c r="W617" s="3">
        <v>0</v>
      </c>
      <c r="X617" s="3">
        <v>0</v>
      </c>
      <c r="Y617" s="3">
        <v>0</v>
      </c>
      <c r="Z617" s="3">
        <v>0</v>
      </c>
      <c r="AA617" s="3">
        <v>-123481</v>
      </c>
      <c r="AB617" s="3">
        <v>123481</v>
      </c>
      <c r="AC617" s="3">
        <v>7619598</v>
      </c>
      <c r="AD617" s="3">
        <v>0</v>
      </c>
      <c r="AE617" s="3">
        <f t="shared" si="10"/>
        <v>7378920</v>
      </c>
    </row>
    <row r="618" spans="1:31" x14ac:dyDescent="0.3">
      <c r="A618" s="2" t="s">
        <v>1229</v>
      </c>
      <c r="B618" t="s">
        <v>1230</v>
      </c>
      <c r="C618">
        <v>1</v>
      </c>
      <c r="D618">
        <v>0</v>
      </c>
      <c r="E618" s="3">
        <v>8126656</v>
      </c>
      <c r="F618" s="3">
        <v>0</v>
      </c>
      <c r="G618" s="3">
        <v>0</v>
      </c>
      <c r="H618" s="3">
        <v>0</v>
      </c>
      <c r="I618" s="3">
        <v>1010245</v>
      </c>
      <c r="J618" s="3">
        <v>1679866</v>
      </c>
      <c r="K618" s="3">
        <v>0</v>
      </c>
      <c r="L618" s="3">
        <v>0</v>
      </c>
      <c r="M618" s="3">
        <v>0</v>
      </c>
      <c r="N618" s="3">
        <v>0</v>
      </c>
      <c r="O618" s="3">
        <v>0</v>
      </c>
      <c r="P618" s="3">
        <v>705441</v>
      </c>
      <c r="Q618" s="3">
        <v>35271</v>
      </c>
      <c r="R618" s="3">
        <v>86346</v>
      </c>
      <c r="S618" s="3">
        <v>12478</v>
      </c>
      <c r="T618" s="3">
        <v>5206</v>
      </c>
      <c r="U618" s="3">
        <v>48115</v>
      </c>
      <c r="V618" s="3">
        <v>13163</v>
      </c>
      <c r="W618" s="3">
        <v>0</v>
      </c>
      <c r="X618" s="3">
        <v>61200</v>
      </c>
      <c r="Y618" s="3">
        <v>0</v>
      </c>
      <c r="Z618" s="3">
        <v>0</v>
      </c>
      <c r="AA618" s="3">
        <v>-172691</v>
      </c>
      <c r="AB618" s="3">
        <v>172691</v>
      </c>
      <c r="AC618" s="3">
        <v>11783987</v>
      </c>
      <c r="AD618" s="3">
        <v>0</v>
      </c>
      <c r="AE618" s="3">
        <f t="shared" si="10"/>
        <v>10104121</v>
      </c>
    </row>
    <row r="619" spans="1:31" x14ac:dyDescent="0.3">
      <c r="A619" s="2" t="s">
        <v>1231</v>
      </c>
      <c r="B619" t="s">
        <v>1232</v>
      </c>
      <c r="C619">
        <v>1</v>
      </c>
      <c r="D619">
        <v>0</v>
      </c>
      <c r="E619" s="3">
        <v>7895782</v>
      </c>
      <c r="F619" s="3">
        <v>0</v>
      </c>
      <c r="G619" s="3">
        <v>0</v>
      </c>
      <c r="H619" s="3">
        <v>0</v>
      </c>
      <c r="I619" s="3">
        <v>1089920</v>
      </c>
      <c r="J619" s="3">
        <v>389833</v>
      </c>
      <c r="K619" s="3">
        <v>0</v>
      </c>
      <c r="L619" s="3">
        <v>0</v>
      </c>
      <c r="M619" s="3">
        <v>0</v>
      </c>
      <c r="N619" s="3">
        <v>0</v>
      </c>
      <c r="O619" s="3">
        <v>0</v>
      </c>
      <c r="P619" s="3">
        <v>645334</v>
      </c>
      <c r="Q619" s="3">
        <v>356835</v>
      </c>
      <c r="R619" s="3">
        <v>154943</v>
      </c>
      <c r="S619" s="3">
        <v>10831</v>
      </c>
      <c r="T619" s="3">
        <v>4519</v>
      </c>
      <c r="U619" s="3">
        <v>42464</v>
      </c>
      <c r="V619" s="3">
        <v>10323</v>
      </c>
      <c r="W619" s="3">
        <v>0</v>
      </c>
      <c r="X619" s="3">
        <v>80262</v>
      </c>
      <c r="Y619" s="3">
        <v>0</v>
      </c>
      <c r="Z619" s="3">
        <v>0</v>
      </c>
      <c r="AA619" s="3">
        <v>-328603</v>
      </c>
      <c r="AB619" s="3">
        <v>328603</v>
      </c>
      <c r="AC619" s="3">
        <v>10681046</v>
      </c>
      <c r="AD619" s="3">
        <v>100000</v>
      </c>
      <c r="AE619" s="3">
        <f t="shared" si="10"/>
        <v>10291213</v>
      </c>
    </row>
    <row r="620" spans="1:31" x14ac:dyDescent="0.3">
      <c r="A620" s="2" t="s">
        <v>1233</v>
      </c>
      <c r="B620" t="s">
        <v>1234</v>
      </c>
      <c r="C620">
        <v>1</v>
      </c>
      <c r="D620">
        <v>0</v>
      </c>
      <c r="E620" s="3">
        <v>21510173</v>
      </c>
      <c r="F620" s="3">
        <v>0</v>
      </c>
      <c r="G620" s="3">
        <v>0</v>
      </c>
      <c r="H620" s="3">
        <v>21</v>
      </c>
      <c r="I620" s="3">
        <v>2101282</v>
      </c>
      <c r="J620" s="3">
        <v>4278113</v>
      </c>
      <c r="K620" s="3">
        <v>0</v>
      </c>
      <c r="L620" s="3">
        <v>0</v>
      </c>
      <c r="M620" s="3">
        <v>0</v>
      </c>
      <c r="N620" s="3">
        <v>0</v>
      </c>
      <c r="O620" s="3">
        <v>0</v>
      </c>
      <c r="P620" s="3">
        <v>2049034</v>
      </c>
      <c r="Q620" s="3">
        <v>1494223</v>
      </c>
      <c r="R620" s="3">
        <v>217088</v>
      </c>
      <c r="S620" s="3">
        <v>31788</v>
      </c>
      <c r="T620" s="3">
        <v>13263</v>
      </c>
      <c r="U620" s="3">
        <v>121801</v>
      </c>
      <c r="V620" s="3">
        <v>42879</v>
      </c>
      <c r="W620" s="3">
        <v>0</v>
      </c>
      <c r="X620" s="3">
        <v>305968</v>
      </c>
      <c r="Y620" s="3">
        <v>0</v>
      </c>
      <c r="Z620" s="3">
        <v>0</v>
      </c>
      <c r="AA620" s="3">
        <v>-672109</v>
      </c>
      <c r="AB620" s="3">
        <v>672109</v>
      </c>
      <c r="AC620" s="3">
        <v>32165633</v>
      </c>
      <c r="AD620" s="3">
        <v>137556</v>
      </c>
      <c r="AE620" s="3">
        <f t="shared" si="10"/>
        <v>27887520</v>
      </c>
    </row>
    <row r="621" spans="1:31" x14ac:dyDescent="0.3">
      <c r="A621" s="2" t="s">
        <v>1235</v>
      </c>
      <c r="B621" t="s">
        <v>1236</v>
      </c>
      <c r="C621">
        <v>1</v>
      </c>
      <c r="D621">
        <v>0</v>
      </c>
      <c r="E621" s="3">
        <v>10409727</v>
      </c>
      <c r="F621" s="3">
        <v>0</v>
      </c>
      <c r="G621" s="3">
        <v>0</v>
      </c>
      <c r="H621" s="3">
        <v>6141</v>
      </c>
      <c r="I621" s="3">
        <v>1017586</v>
      </c>
      <c r="J621" s="3">
        <v>2500319</v>
      </c>
      <c r="K621" s="3">
        <v>329</v>
      </c>
      <c r="L621" s="3">
        <v>0</v>
      </c>
      <c r="M621" s="3">
        <v>0</v>
      </c>
      <c r="N621" s="3">
        <v>0</v>
      </c>
      <c r="O621" s="3">
        <v>0</v>
      </c>
      <c r="P621" s="3">
        <v>1096931</v>
      </c>
      <c r="Q621" s="3">
        <v>447777</v>
      </c>
      <c r="R621" s="3">
        <v>0</v>
      </c>
      <c r="S621" s="3">
        <v>11729</v>
      </c>
      <c r="T621" s="3">
        <v>4894</v>
      </c>
      <c r="U621" s="3">
        <v>47008</v>
      </c>
      <c r="V621" s="3">
        <v>15556</v>
      </c>
      <c r="W621" s="3">
        <v>0</v>
      </c>
      <c r="X621" s="3">
        <v>413887</v>
      </c>
      <c r="Y621" s="3">
        <v>0</v>
      </c>
      <c r="Z621" s="3">
        <v>0</v>
      </c>
      <c r="AA621" s="3">
        <v>-283540</v>
      </c>
      <c r="AB621" s="3">
        <v>283540</v>
      </c>
      <c r="AC621" s="3">
        <v>15971884</v>
      </c>
      <c r="AD621" s="3">
        <v>100000</v>
      </c>
      <c r="AE621" s="3">
        <f t="shared" si="10"/>
        <v>13471236</v>
      </c>
    </row>
    <row r="622" spans="1:31" x14ac:dyDescent="0.3">
      <c r="A622" s="2" t="s">
        <v>1237</v>
      </c>
      <c r="B622" t="s">
        <v>1238</v>
      </c>
      <c r="C622">
        <v>1</v>
      </c>
      <c r="D622">
        <v>0</v>
      </c>
      <c r="E622" s="3">
        <v>10731688</v>
      </c>
      <c r="F622" s="3">
        <v>0</v>
      </c>
      <c r="G622" s="3">
        <v>0</v>
      </c>
      <c r="H622" s="3">
        <v>0</v>
      </c>
      <c r="I622" s="3">
        <v>1430286</v>
      </c>
      <c r="J622" s="3">
        <v>1990578</v>
      </c>
      <c r="K622" s="3">
        <v>0</v>
      </c>
      <c r="L622" s="3">
        <v>0</v>
      </c>
      <c r="M622" s="3">
        <v>0</v>
      </c>
      <c r="N622" s="3">
        <v>0</v>
      </c>
      <c r="O622" s="3">
        <v>0</v>
      </c>
      <c r="P622" s="3">
        <v>1354351</v>
      </c>
      <c r="Q622" s="3">
        <v>946293</v>
      </c>
      <c r="R622" s="3">
        <v>96629</v>
      </c>
      <c r="S622" s="3">
        <v>13108</v>
      </c>
      <c r="T622" s="3">
        <v>5469</v>
      </c>
      <c r="U622" s="3">
        <v>51318</v>
      </c>
      <c r="V622" s="3">
        <v>17829</v>
      </c>
      <c r="W622" s="3">
        <v>0</v>
      </c>
      <c r="X622" s="3">
        <v>746103</v>
      </c>
      <c r="Y622" s="3">
        <v>0</v>
      </c>
      <c r="Z622" s="3">
        <v>0</v>
      </c>
      <c r="AA622" s="3">
        <v>-360322</v>
      </c>
      <c r="AB622" s="3">
        <v>360322</v>
      </c>
      <c r="AC622" s="3">
        <v>17383652</v>
      </c>
      <c r="AD622" s="3">
        <v>100000</v>
      </c>
      <c r="AE622" s="3">
        <f t="shared" si="10"/>
        <v>15393074</v>
      </c>
    </row>
    <row r="623" spans="1:31" x14ac:dyDescent="0.3">
      <c r="A623" s="2" t="s">
        <v>1239</v>
      </c>
      <c r="B623" t="s">
        <v>1240</v>
      </c>
      <c r="C623">
        <v>1</v>
      </c>
      <c r="D623">
        <v>0</v>
      </c>
      <c r="E623" s="3">
        <v>8463799</v>
      </c>
      <c r="F623" s="3">
        <v>0</v>
      </c>
      <c r="G623" s="3">
        <v>0</v>
      </c>
      <c r="H623" s="3">
        <v>3715</v>
      </c>
      <c r="I623" s="3">
        <v>1225018</v>
      </c>
      <c r="J623" s="3">
        <v>1536278</v>
      </c>
      <c r="K623" s="3">
        <v>0</v>
      </c>
      <c r="L623" s="3">
        <v>0</v>
      </c>
      <c r="M623" s="3">
        <v>0</v>
      </c>
      <c r="N623" s="3">
        <v>0</v>
      </c>
      <c r="O623" s="3">
        <v>0</v>
      </c>
      <c r="P623" s="3">
        <v>1055548</v>
      </c>
      <c r="Q623" s="3">
        <v>392053</v>
      </c>
      <c r="R623" s="3">
        <v>72164</v>
      </c>
      <c r="S623" s="3">
        <v>9767</v>
      </c>
      <c r="T623" s="3">
        <v>4075</v>
      </c>
      <c r="U623" s="3">
        <v>39843</v>
      </c>
      <c r="V623" s="3">
        <v>12212</v>
      </c>
      <c r="W623" s="3">
        <v>0</v>
      </c>
      <c r="X623" s="3">
        <v>93754</v>
      </c>
      <c r="Y623" s="3">
        <v>0</v>
      </c>
      <c r="Z623" s="3">
        <v>0</v>
      </c>
      <c r="AA623" s="3">
        <v>-136195</v>
      </c>
      <c r="AB623" s="3">
        <v>136195</v>
      </c>
      <c r="AC623" s="3">
        <v>12908226</v>
      </c>
      <c r="AD623" s="3">
        <v>0</v>
      </c>
      <c r="AE623" s="3">
        <f t="shared" si="10"/>
        <v>11371948</v>
      </c>
    </row>
    <row r="624" spans="1:31" x14ac:dyDescent="0.3">
      <c r="A624" s="2" t="s">
        <v>1241</v>
      </c>
      <c r="B624" t="s">
        <v>1242</v>
      </c>
      <c r="C624">
        <v>1</v>
      </c>
      <c r="D624">
        <v>0</v>
      </c>
      <c r="E624" s="3">
        <v>10940532</v>
      </c>
      <c r="F624" s="3">
        <v>0</v>
      </c>
      <c r="G624" s="3">
        <v>0</v>
      </c>
      <c r="H624" s="3">
        <v>3774</v>
      </c>
      <c r="I624" s="3">
        <v>1937644</v>
      </c>
      <c r="J624" s="3">
        <v>1158735</v>
      </c>
      <c r="K624" s="3">
        <v>0</v>
      </c>
      <c r="L624" s="3">
        <v>0</v>
      </c>
      <c r="M624" s="3">
        <v>0</v>
      </c>
      <c r="N624" s="3">
        <v>0</v>
      </c>
      <c r="O624" s="3">
        <v>0</v>
      </c>
      <c r="P624" s="3">
        <v>1793282</v>
      </c>
      <c r="Q624" s="3">
        <v>260776</v>
      </c>
      <c r="R624" s="3">
        <v>144174</v>
      </c>
      <c r="S624" s="3">
        <v>32057</v>
      </c>
      <c r="T624" s="3">
        <v>13375</v>
      </c>
      <c r="U624" s="3">
        <v>127801</v>
      </c>
      <c r="V624" s="3">
        <v>34128</v>
      </c>
      <c r="W624" s="3">
        <v>0</v>
      </c>
      <c r="X624" s="3">
        <v>142596</v>
      </c>
      <c r="Y624" s="3">
        <v>0</v>
      </c>
      <c r="Z624" s="3">
        <v>0</v>
      </c>
      <c r="AA624" s="3">
        <v>-218334</v>
      </c>
      <c r="AB624" s="3">
        <v>218334</v>
      </c>
      <c r="AC624" s="3">
        <v>16588874</v>
      </c>
      <c r="AD624" s="3">
        <v>0</v>
      </c>
      <c r="AE624" s="3">
        <f t="shared" si="10"/>
        <v>15430139</v>
      </c>
    </row>
    <row r="625" spans="1:31" x14ac:dyDescent="0.3">
      <c r="A625" s="2" t="s">
        <v>1243</v>
      </c>
      <c r="B625" t="s">
        <v>1244</v>
      </c>
      <c r="C625">
        <v>1</v>
      </c>
      <c r="D625">
        <v>0</v>
      </c>
      <c r="E625" s="3">
        <v>12574217</v>
      </c>
      <c r="F625" s="3">
        <v>0</v>
      </c>
      <c r="G625" s="3">
        <v>0</v>
      </c>
      <c r="H625" s="3">
        <v>723</v>
      </c>
      <c r="I625" s="3">
        <v>2549835</v>
      </c>
      <c r="J625" s="3">
        <v>2080900</v>
      </c>
      <c r="K625" s="3">
        <v>0</v>
      </c>
      <c r="L625" s="3">
        <v>0</v>
      </c>
      <c r="M625" s="3">
        <v>0</v>
      </c>
      <c r="N625" s="3">
        <v>0</v>
      </c>
      <c r="O625" s="3">
        <v>0</v>
      </c>
      <c r="P625" s="3">
        <v>1808767</v>
      </c>
      <c r="Q625" s="3">
        <v>645305</v>
      </c>
      <c r="R625" s="3">
        <v>161428</v>
      </c>
      <c r="S625" s="3">
        <v>27174</v>
      </c>
      <c r="T625" s="3">
        <v>11338</v>
      </c>
      <c r="U625" s="3">
        <v>105957</v>
      </c>
      <c r="V625" s="3">
        <v>34153</v>
      </c>
      <c r="W625" s="3">
        <v>0</v>
      </c>
      <c r="X625" s="3">
        <v>180086</v>
      </c>
      <c r="Y625" s="3">
        <v>19986</v>
      </c>
      <c r="Z625" s="3">
        <v>0</v>
      </c>
      <c r="AA625" s="3">
        <v>-341117</v>
      </c>
      <c r="AB625" s="3">
        <v>341117</v>
      </c>
      <c r="AC625" s="3">
        <v>20199869</v>
      </c>
      <c r="AD625" s="3">
        <v>0</v>
      </c>
      <c r="AE625" s="3">
        <f t="shared" si="10"/>
        <v>18118969</v>
      </c>
    </row>
    <row r="626" spans="1:31" x14ac:dyDescent="0.3">
      <c r="A626" s="2" t="s">
        <v>1245</v>
      </c>
      <c r="B626" t="s">
        <v>1246</v>
      </c>
      <c r="C626">
        <v>1</v>
      </c>
      <c r="D626">
        <v>0</v>
      </c>
      <c r="E626" s="3">
        <v>5782046</v>
      </c>
      <c r="F626" s="3">
        <v>0</v>
      </c>
      <c r="G626" s="3">
        <v>0</v>
      </c>
      <c r="H626" s="3">
        <v>1197</v>
      </c>
      <c r="I626" s="3">
        <v>1126326</v>
      </c>
      <c r="J626" s="3">
        <v>3515588</v>
      </c>
      <c r="K626" s="3">
        <v>0</v>
      </c>
      <c r="L626" s="3">
        <v>0</v>
      </c>
      <c r="M626" s="3">
        <v>0</v>
      </c>
      <c r="N626" s="3">
        <v>0</v>
      </c>
      <c r="O626" s="3">
        <v>0</v>
      </c>
      <c r="P626" s="3">
        <v>1120183</v>
      </c>
      <c r="Q626" s="3">
        <v>334425</v>
      </c>
      <c r="R626" s="3">
        <v>141186</v>
      </c>
      <c r="S626" s="3">
        <v>13707</v>
      </c>
      <c r="T626" s="3">
        <v>5719</v>
      </c>
      <c r="U626" s="3">
        <v>54697</v>
      </c>
      <c r="V626" s="3">
        <v>17847</v>
      </c>
      <c r="W626" s="3">
        <v>0</v>
      </c>
      <c r="X626" s="3">
        <v>370597</v>
      </c>
      <c r="Y626" s="3">
        <v>0</v>
      </c>
      <c r="Z626" s="3">
        <v>0</v>
      </c>
      <c r="AA626" s="3">
        <v>-86338</v>
      </c>
      <c r="AB626" s="3">
        <v>86338</v>
      </c>
      <c r="AC626" s="3">
        <v>12483518</v>
      </c>
      <c r="AD626" s="3">
        <v>0</v>
      </c>
      <c r="AE626" s="3">
        <f t="shared" si="10"/>
        <v>8967930</v>
      </c>
    </row>
    <row r="627" spans="1:31" x14ac:dyDescent="0.3">
      <c r="A627" s="2" t="s">
        <v>1247</v>
      </c>
      <c r="B627" t="s">
        <v>1248</v>
      </c>
      <c r="C627">
        <v>1</v>
      </c>
      <c r="D627">
        <v>0</v>
      </c>
      <c r="E627" s="3">
        <v>12159412</v>
      </c>
      <c r="F627" s="3">
        <v>0</v>
      </c>
      <c r="G627" s="3">
        <v>400577</v>
      </c>
      <c r="H627" s="3">
        <v>0</v>
      </c>
      <c r="I627" s="3">
        <v>1134639</v>
      </c>
      <c r="J627" s="3">
        <v>1801052</v>
      </c>
      <c r="K627" s="3">
        <v>0</v>
      </c>
      <c r="L627" s="3">
        <v>0</v>
      </c>
      <c r="M627" s="3">
        <v>0</v>
      </c>
      <c r="N627" s="3">
        <v>0</v>
      </c>
      <c r="O627" s="3">
        <v>0</v>
      </c>
      <c r="P627" s="3">
        <v>1237898</v>
      </c>
      <c r="Q627" s="3">
        <v>174548</v>
      </c>
      <c r="R627" s="3">
        <v>30720</v>
      </c>
      <c r="S627" s="3">
        <v>14770</v>
      </c>
      <c r="T627" s="3">
        <v>6163</v>
      </c>
      <c r="U627" s="3">
        <v>58308</v>
      </c>
      <c r="V627" s="3">
        <v>17729</v>
      </c>
      <c r="W627" s="3">
        <v>0</v>
      </c>
      <c r="X627" s="3">
        <v>678386</v>
      </c>
      <c r="Y627" s="3">
        <v>1960</v>
      </c>
      <c r="Z627" s="3">
        <v>0</v>
      </c>
      <c r="AA627" s="3">
        <v>-547918</v>
      </c>
      <c r="AB627" s="3">
        <v>547918</v>
      </c>
      <c r="AC627" s="3">
        <v>17716162</v>
      </c>
      <c r="AD627" s="3">
        <v>100038</v>
      </c>
      <c r="AE627" s="3">
        <f t="shared" si="10"/>
        <v>15915110</v>
      </c>
    </row>
    <row r="628" spans="1:31" x14ac:dyDescent="0.3">
      <c r="A628" s="2" t="s">
        <v>1249</v>
      </c>
      <c r="B628" t="s">
        <v>1250</v>
      </c>
      <c r="C628">
        <v>1</v>
      </c>
      <c r="D628">
        <v>0</v>
      </c>
      <c r="E628" s="3">
        <v>7975878</v>
      </c>
      <c r="F628" s="3">
        <v>0</v>
      </c>
      <c r="G628" s="3">
        <v>0</v>
      </c>
      <c r="H628" s="3">
        <v>0</v>
      </c>
      <c r="I628" s="3">
        <v>702359</v>
      </c>
      <c r="J628" s="3">
        <v>2066937</v>
      </c>
      <c r="K628" s="3">
        <v>0</v>
      </c>
      <c r="L628" s="3">
        <v>0</v>
      </c>
      <c r="M628" s="3">
        <v>0</v>
      </c>
      <c r="N628" s="3">
        <v>0</v>
      </c>
      <c r="O628" s="3">
        <v>0</v>
      </c>
      <c r="P628" s="3">
        <v>1125292</v>
      </c>
      <c r="Q628" s="3">
        <v>192183</v>
      </c>
      <c r="R628" s="3">
        <v>168286</v>
      </c>
      <c r="S628" s="3">
        <v>14950</v>
      </c>
      <c r="T628" s="3">
        <v>6238</v>
      </c>
      <c r="U628" s="3">
        <v>59124</v>
      </c>
      <c r="V628" s="3">
        <v>18548</v>
      </c>
      <c r="W628" s="3">
        <v>0</v>
      </c>
      <c r="X628" s="3">
        <v>169080</v>
      </c>
      <c r="Y628" s="3">
        <v>0</v>
      </c>
      <c r="Z628" s="3">
        <v>0</v>
      </c>
      <c r="AA628" s="3">
        <v>-200367</v>
      </c>
      <c r="AB628" s="3">
        <v>200367</v>
      </c>
      <c r="AC628" s="3">
        <v>12498875</v>
      </c>
      <c r="AD628" s="3">
        <v>0</v>
      </c>
      <c r="AE628" s="3">
        <f t="shared" si="10"/>
        <v>10431938</v>
      </c>
    </row>
    <row r="629" spans="1:31" x14ac:dyDescent="0.3">
      <c r="A629" s="2" t="s">
        <v>1251</v>
      </c>
      <c r="B629" t="s">
        <v>1252</v>
      </c>
      <c r="C629">
        <v>1</v>
      </c>
      <c r="D629">
        <v>0</v>
      </c>
      <c r="E629" s="3">
        <v>12897648</v>
      </c>
      <c r="F629" s="3">
        <v>0</v>
      </c>
      <c r="G629" s="3">
        <v>0</v>
      </c>
      <c r="H629" s="3">
        <v>7901</v>
      </c>
      <c r="I629" s="3">
        <v>1436796</v>
      </c>
      <c r="J629" s="3">
        <v>3262257</v>
      </c>
      <c r="K629" s="3">
        <v>189685</v>
      </c>
      <c r="L629" s="3">
        <v>0</v>
      </c>
      <c r="M629" s="3">
        <v>0</v>
      </c>
      <c r="N629" s="3">
        <v>0</v>
      </c>
      <c r="O629" s="3">
        <v>0</v>
      </c>
      <c r="P629" s="3">
        <v>1734551</v>
      </c>
      <c r="Q629" s="3">
        <v>599235</v>
      </c>
      <c r="R629" s="3">
        <v>148302</v>
      </c>
      <c r="S629" s="3">
        <v>17377</v>
      </c>
      <c r="T629" s="3">
        <v>7250</v>
      </c>
      <c r="U629" s="3">
        <v>67920</v>
      </c>
      <c r="V629" s="3">
        <v>19089</v>
      </c>
      <c r="W629" s="3">
        <v>0</v>
      </c>
      <c r="X629" s="3">
        <v>609588</v>
      </c>
      <c r="Y629" s="3">
        <v>0</v>
      </c>
      <c r="Z629" s="3">
        <v>0</v>
      </c>
      <c r="AA629" s="3">
        <v>-357216</v>
      </c>
      <c r="AB629" s="3">
        <v>357216</v>
      </c>
      <c r="AC629" s="3">
        <v>20997599</v>
      </c>
      <c r="AD629" s="3">
        <v>107958</v>
      </c>
      <c r="AE629" s="3">
        <f t="shared" si="10"/>
        <v>17545657</v>
      </c>
    </row>
    <row r="630" spans="1:31" x14ac:dyDescent="0.3">
      <c r="A630" s="2" t="s">
        <v>1253</v>
      </c>
      <c r="B630" t="s">
        <v>1254</v>
      </c>
      <c r="C630">
        <v>1</v>
      </c>
      <c r="D630">
        <v>0</v>
      </c>
      <c r="E630" s="3">
        <v>10671606</v>
      </c>
      <c r="F630" s="3">
        <v>0</v>
      </c>
      <c r="G630" s="3">
        <v>0</v>
      </c>
      <c r="H630" s="3">
        <v>0</v>
      </c>
      <c r="I630" s="3">
        <v>1559613</v>
      </c>
      <c r="J630" s="3">
        <v>1517781</v>
      </c>
      <c r="K630" s="3">
        <v>0</v>
      </c>
      <c r="L630" s="3">
        <v>0</v>
      </c>
      <c r="M630" s="3">
        <v>0</v>
      </c>
      <c r="N630" s="3">
        <v>0</v>
      </c>
      <c r="O630" s="3">
        <v>0</v>
      </c>
      <c r="P630" s="3">
        <v>1082515</v>
      </c>
      <c r="Q630" s="3">
        <v>296360</v>
      </c>
      <c r="R630" s="3">
        <v>30091</v>
      </c>
      <c r="S630" s="3">
        <v>11939</v>
      </c>
      <c r="T630" s="3">
        <v>4981</v>
      </c>
      <c r="U630" s="3">
        <v>46425</v>
      </c>
      <c r="V630" s="3">
        <v>15082</v>
      </c>
      <c r="W630" s="3">
        <v>0</v>
      </c>
      <c r="X630" s="3">
        <v>479828</v>
      </c>
      <c r="Y630" s="3">
        <v>0</v>
      </c>
      <c r="Z630" s="3">
        <v>0</v>
      </c>
      <c r="AA630" s="3">
        <v>-305029</v>
      </c>
      <c r="AB630" s="3">
        <v>305029</v>
      </c>
      <c r="AC630" s="3">
        <v>15716221</v>
      </c>
      <c r="AD630" s="3">
        <v>100000</v>
      </c>
      <c r="AE630" s="3">
        <f t="shared" si="10"/>
        <v>14198440</v>
      </c>
    </row>
    <row r="631" spans="1:31" x14ac:dyDescent="0.3">
      <c r="A631" s="2" t="s">
        <v>1255</v>
      </c>
      <c r="B631" t="s">
        <v>1256</v>
      </c>
      <c r="C631">
        <v>1</v>
      </c>
      <c r="D631">
        <v>0</v>
      </c>
      <c r="E631" s="3">
        <v>4124733</v>
      </c>
      <c r="F631" s="3">
        <v>0</v>
      </c>
      <c r="G631" s="3">
        <v>100000</v>
      </c>
      <c r="H631" s="3">
        <v>3777</v>
      </c>
      <c r="I631" s="3">
        <v>1094032</v>
      </c>
      <c r="J631" s="3">
        <v>750334</v>
      </c>
      <c r="K631" s="3">
        <v>0</v>
      </c>
      <c r="L631" s="3">
        <v>0</v>
      </c>
      <c r="M631" s="3">
        <v>0</v>
      </c>
      <c r="N631" s="3">
        <v>0</v>
      </c>
      <c r="O631" s="3">
        <v>0</v>
      </c>
      <c r="P631" s="3">
        <v>1414353</v>
      </c>
      <c r="Q631" s="3">
        <v>151704</v>
      </c>
      <c r="R631" s="3">
        <v>124751</v>
      </c>
      <c r="S631" s="3">
        <v>51097</v>
      </c>
      <c r="T631" s="3">
        <v>21319</v>
      </c>
      <c r="U631" s="3">
        <v>181682</v>
      </c>
      <c r="V631" s="3">
        <v>6356</v>
      </c>
      <c r="W631" s="3">
        <v>0</v>
      </c>
      <c r="X631" s="3">
        <v>0</v>
      </c>
      <c r="Y631" s="3">
        <v>424</v>
      </c>
      <c r="Z631" s="3">
        <v>0</v>
      </c>
      <c r="AA631" s="3">
        <v>-103312</v>
      </c>
      <c r="AB631" s="3">
        <v>103312</v>
      </c>
      <c r="AC631" s="3">
        <v>8024562</v>
      </c>
      <c r="AD631" s="3">
        <v>0</v>
      </c>
      <c r="AE631" s="3">
        <f t="shared" si="10"/>
        <v>7274228</v>
      </c>
    </row>
    <row r="632" spans="1:31" x14ac:dyDescent="0.3">
      <c r="A632" s="2" t="s">
        <v>1257</v>
      </c>
      <c r="B632" t="s">
        <v>1258</v>
      </c>
      <c r="C632">
        <v>1</v>
      </c>
      <c r="D632">
        <v>0</v>
      </c>
      <c r="E632" s="3">
        <v>4819238</v>
      </c>
      <c r="F632" s="3">
        <v>0</v>
      </c>
      <c r="G632" s="3">
        <v>0</v>
      </c>
      <c r="H632" s="3">
        <v>0</v>
      </c>
      <c r="I632" s="3">
        <v>606464</v>
      </c>
      <c r="J632" s="3">
        <v>664157</v>
      </c>
      <c r="K632" s="3">
        <v>0</v>
      </c>
      <c r="L632" s="3">
        <v>0</v>
      </c>
      <c r="M632" s="3">
        <v>0</v>
      </c>
      <c r="N632" s="3">
        <v>0</v>
      </c>
      <c r="O632" s="3">
        <v>0</v>
      </c>
      <c r="P632" s="3">
        <v>1028470</v>
      </c>
      <c r="Q632" s="3">
        <v>169754</v>
      </c>
      <c r="R632" s="3">
        <v>74139</v>
      </c>
      <c r="S632" s="3">
        <v>67904</v>
      </c>
      <c r="T632" s="3">
        <v>28331</v>
      </c>
      <c r="U632" s="3">
        <v>263814</v>
      </c>
      <c r="V632" s="3">
        <v>0</v>
      </c>
      <c r="W632" s="3">
        <v>0</v>
      </c>
      <c r="X632" s="3">
        <v>54435</v>
      </c>
      <c r="Y632" s="3">
        <v>0</v>
      </c>
      <c r="Z632" s="3">
        <v>0</v>
      </c>
      <c r="AA632" s="3">
        <v>-606473</v>
      </c>
      <c r="AB632" s="3">
        <v>606473</v>
      </c>
      <c r="AC632" s="3">
        <v>7776706</v>
      </c>
      <c r="AD632" s="3">
        <v>0</v>
      </c>
      <c r="AE632" s="3">
        <f t="shared" si="10"/>
        <v>7112549</v>
      </c>
    </row>
    <row r="633" spans="1:31" x14ac:dyDescent="0.3">
      <c r="A633" s="2" t="s">
        <v>1259</v>
      </c>
      <c r="B633" t="s">
        <v>1260</v>
      </c>
      <c r="C633">
        <v>1</v>
      </c>
      <c r="D633">
        <v>0</v>
      </c>
      <c r="E633" s="3">
        <v>2244747</v>
      </c>
      <c r="F633" s="3">
        <v>0</v>
      </c>
      <c r="G633" s="3">
        <v>100000</v>
      </c>
      <c r="H633" s="3">
        <v>894</v>
      </c>
      <c r="I633" s="3">
        <v>836861</v>
      </c>
      <c r="J633" s="3">
        <v>1495397</v>
      </c>
      <c r="K633" s="3">
        <v>0</v>
      </c>
      <c r="L633" s="3">
        <v>0</v>
      </c>
      <c r="M633" s="3">
        <v>0</v>
      </c>
      <c r="N633" s="3">
        <v>0</v>
      </c>
      <c r="O633" s="3">
        <v>0</v>
      </c>
      <c r="P633" s="3">
        <v>565064</v>
      </c>
      <c r="Q633" s="3">
        <v>124881</v>
      </c>
      <c r="R633" s="3">
        <v>77293</v>
      </c>
      <c r="S633" s="3">
        <v>23923</v>
      </c>
      <c r="T633" s="3">
        <v>9981</v>
      </c>
      <c r="U633" s="3">
        <v>96928</v>
      </c>
      <c r="V633" s="3">
        <v>11517</v>
      </c>
      <c r="W633" s="3">
        <v>0</v>
      </c>
      <c r="X633" s="3">
        <v>0</v>
      </c>
      <c r="Y633" s="3">
        <v>3952</v>
      </c>
      <c r="Z633" s="3">
        <v>0</v>
      </c>
      <c r="AA633" s="3">
        <v>-133764</v>
      </c>
      <c r="AB633" s="3">
        <v>133764</v>
      </c>
      <c r="AC633" s="3">
        <v>5591438</v>
      </c>
      <c r="AD633" s="3">
        <v>0</v>
      </c>
      <c r="AE633" s="3">
        <f t="shared" si="10"/>
        <v>4096041</v>
      </c>
    </row>
    <row r="634" spans="1:31" x14ac:dyDescent="0.3">
      <c r="A634" s="2" t="s">
        <v>1261</v>
      </c>
      <c r="B634" t="s">
        <v>1262</v>
      </c>
      <c r="C634">
        <v>1</v>
      </c>
      <c r="D634">
        <v>1</v>
      </c>
      <c r="E634" s="3">
        <v>4162940</v>
      </c>
      <c r="F634" s="3">
        <v>0</v>
      </c>
      <c r="G634" s="3">
        <v>349156</v>
      </c>
      <c r="H634" s="3">
        <v>0</v>
      </c>
      <c r="I634" s="3">
        <v>838442</v>
      </c>
      <c r="J634" s="3">
        <v>235016</v>
      </c>
      <c r="K634" s="3">
        <v>0</v>
      </c>
      <c r="L634" s="3">
        <v>0</v>
      </c>
      <c r="M634" s="3">
        <v>0</v>
      </c>
      <c r="N634" s="3">
        <v>0</v>
      </c>
      <c r="O634" s="3">
        <v>0</v>
      </c>
      <c r="P634" s="3">
        <v>697401</v>
      </c>
      <c r="Q634" s="3">
        <v>117951</v>
      </c>
      <c r="R634" s="3">
        <v>117717</v>
      </c>
      <c r="S634" s="3">
        <v>36042</v>
      </c>
      <c r="T634" s="3">
        <v>15038</v>
      </c>
      <c r="U634" s="3">
        <v>137412</v>
      </c>
      <c r="V634" s="3">
        <v>582</v>
      </c>
      <c r="W634" s="3">
        <v>0</v>
      </c>
      <c r="X634" s="3">
        <v>0</v>
      </c>
      <c r="Y634" s="3">
        <v>0</v>
      </c>
      <c r="Z634" s="3">
        <v>0</v>
      </c>
      <c r="AA634" s="3">
        <v>-166595</v>
      </c>
      <c r="AB634" s="3">
        <v>166595</v>
      </c>
      <c r="AC634" s="3">
        <v>6707697</v>
      </c>
      <c r="AD634" s="3">
        <v>0</v>
      </c>
      <c r="AE634" s="3">
        <f t="shared" si="10"/>
        <v>6472681</v>
      </c>
    </row>
    <row r="635" spans="1:31" x14ac:dyDescent="0.3">
      <c r="A635" s="2" t="s">
        <v>1263</v>
      </c>
      <c r="B635" t="s">
        <v>1264</v>
      </c>
      <c r="C635">
        <v>1</v>
      </c>
      <c r="D635">
        <v>0</v>
      </c>
      <c r="E635" s="3">
        <v>3961441</v>
      </c>
      <c r="F635" s="3">
        <v>0</v>
      </c>
      <c r="G635" s="3">
        <v>323759</v>
      </c>
      <c r="H635" s="3">
        <v>0</v>
      </c>
      <c r="I635" s="3">
        <v>517412</v>
      </c>
      <c r="J635" s="3">
        <v>1630500</v>
      </c>
      <c r="K635" s="3">
        <v>0</v>
      </c>
      <c r="L635" s="3">
        <v>0</v>
      </c>
      <c r="M635" s="3">
        <v>0</v>
      </c>
      <c r="N635" s="3">
        <v>0</v>
      </c>
      <c r="O635" s="3">
        <v>0</v>
      </c>
      <c r="P635" s="3">
        <v>1324651</v>
      </c>
      <c r="Q635" s="3">
        <v>140247</v>
      </c>
      <c r="R635" s="3">
        <v>102592</v>
      </c>
      <c r="S635" s="3">
        <v>51336</v>
      </c>
      <c r="T635" s="3">
        <v>21419</v>
      </c>
      <c r="U635" s="3">
        <v>195487</v>
      </c>
      <c r="V635" s="3">
        <v>18162</v>
      </c>
      <c r="W635" s="3">
        <v>0</v>
      </c>
      <c r="X635" s="3">
        <v>0</v>
      </c>
      <c r="Y635" s="3">
        <v>0</v>
      </c>
      <c r="Z635" s="3">
        <v>0</v>
      </c>
      <c r="AA635" s="3">
        <v>-84542</v>
      </c>
      <c r="AB635" s="3">
        <v>84542</v>
      </c>
      <c r="AC635" s="3">
        <v>8287006</v>
      </c>
      <c r="AD635" s="3">
        <v>0</v>
      </c>
      <c r="AE635" s="3">
        <f t="shared" si="10"/>
        <v>6656506</v>
      </c>
    </row>
    <row r="636" spans="1:31" x14ac:dyDescent="0.3">
      <c r="A636" s="2" t="s">
        <v>1265</v>
      </c>
      <c r="B636" t="s">
        <v>1266</v>
      </c>
      <c r="C636">
        <v>1</v>
      </c>
      <c r="D636">
        <v>0</v>
      </c>
      <c r="E636" s="3">
        <v>1304843</v>
      </c>
      <c r="F636" s="3">
        <v>0</v>
      </c>
      <c r="G636" s="3">
        <v>100000</v>
      </c>
      <c r="H636" s="3">
        <v>0</v>
      </c>
      <c r="I636" s="3">
        <v>250825</v>
      </c>
      <c r="J636" s="3">
        <v>513305</v>
      </c>
      <c r="K636" s="3">
        <v>0</v>
      </c>
      <c r="L636" s="3">
        <v>0</v>
      </c>
      <c r="M636" s="3">
        <v>0</v>
      </c>
      <c r="N636" s="3">
        <v>0</v>
      </c>
      <c r="O636" s="3">
        <v>0</v>
      </c>
      <c r="P636" s="3">
        <v>565650</v>
      </c>
      <c r="Q636" s="3">
        <v>180726</v>
      </c>
      <c r="R636" s="3">
        <v>34062</v>
      </c>
      <c r="S636" s="3">
        <v>17856</v>
      </c>
      <c r="T636" s="3">
        <v>7450</v>
      </c>
      <c r="U636" s="3">
        <v>75667</v>
      </c>
      <c r="V636" s="3">
        <v>5942</v>
      </c>
      <c r="W636" s="3">
        <v>0</v>
      </c>
      <c r="X636" s="3">
        <v>56700</v>
      </c>
      <c r="Y636" s="3">
        <v>7468</v>
      </c>
      <c r="Z636" s="3">
        <v>0</v>
      </c>
      <c r="AA636" s="3">
        <v>-84417</v>
      </c>
      <c r="AB636" s="3">
        <v>84417</v>
      </c>
      <c r="AC636" s="3">
        <v>3120494</v>
      </c>
      <c r="AD636" s="3">
        <v>0</v>
      </c>
      <c r="AE636" s="3">
        <f t="shared" si="10"/>
        <v>2607189</v>
      </c>
    </row>
    <row r="637" spans="1:31" x14ac:dyDescent="0.3">
      <c r="A637" s="2" t="s">
        <v>1267</v>
      </c>
      <c r="B637" t="s">
        <v>1268</v>
      </c>
      <c r="C637">
        <v>1</v>
      </c>
      <c r="D637">
        <v>0</v>
      </c>
      <c r="E637" s="3">
        <v>1148961</v>
      </c>
      <c r="F637" s="3">
        <v>0</v>
      </c>
      <c r="G637" s="3">
        <v>0</v>
      </c>
      <c r="H637" s="3">
        <v>0</v>
      </c>
      <c r="I637" s="3">
        <v>44900</v>
      </c>
      <c r="J637" s="3">
        <v>487484</v>
      </c>
      <c r="K637" s="3">
        <v>0</v>
      </c>
      <c r="L637" s="3">
        <v>0</v>
      </c>
      <c r="M637" s="3">
        <v>0</v>
      </c>
      <c r="N637" s="3">
        <v>0</v>
      </c>
      <c r="O637" s="3">
        <v>0</v>
      </c>
      <c r="P637" s="3">
        <v>806732</v>
      </c>
      <c r="Q637" s="3">
        <v>24627</v>
      </c>
      <c r="R637" s="3">
        <v>10542</v>
      </c>
      <c r="S637" s="3">
        <v>30349</v>
      </c>
      <c r="T637" s="3">
        <v>12663</v>
      </c>
      <c r="U637" s="3">
        <v>108112</v>
      </c>
      <c r="V637" s="3">
        <v>0</v>
      </c>
      <c r="W637" s="3">
        <v>0</v>
      </c>
      <c r="X637" s="3">
        <v>0</v>
      </c>
      <c r="Y637" s="3">
        <v>9362</v>
      </c>
      <c r="Z637" s="3">
        <v>0</v>
      </c>
      <c r="AA637" s="3">
        <v>-39465</v>
      </c>
      <c r="AB637" s="3">
        <v>39465</v>
      </c>
      <c r="AC637" s="3">
        <v>2683732</v>
      </c>
      <c r="AD637" s="3">
        <v>0</v>
      </c>
      <c r="AE637" s="3">
        <f t="shared" si="10"/>
        <v>2196248</v>
      </c>
    </row>
    <row r="638" spans="1:31" x14ac:dyDescent="0.3">
      <c r="A638" s="2" t="s">
        <v>1269</v>
      </c>
      <c r="B638" t="s">
        <v>1270</v>
      </c>
      <c r="C638">
        <v>1</v>
      </c>
      <c r="D638">
        <v>0</v>
      </c>
      <c r="E638" s="3">
        <v>6633348</v>
      </c>
      <c r="F638" s="3">
        <v>0</v>
      </c>
      <c r="G638" s="3">
        <v>0</v>
      </c>
      <c r="H638" s="3">
        <v>0</v>
      </c>
      <c r="I638" s="3">
        <v>1690954</v>
      </c>
      <c r="J638" s="3">
        <v>2974052</v>
      </c>
      <c r="K638" s="3">
        <v>0</v>
      </c>
      <c r="L638" s="3">
        <v>0</v>
      </c>
      <c r="M638" s="3">
        <v>0</v>
      </c>
      <c r="N638" s="3">
        <v>0</v>
      </c>
      <c r="O638" s="3">
        <v>0</v>
      </c>
      <c r="P638" s="3">
        <v>937908</v>
      </c>
      <c r="Q638" s="3">
        <v>153065</v>
      </c>
      <c r="R638" s="3">
        <v>126067</v>
      </c>
      <c r="S638" s="3">
        <v>55171</v>
      </c>
      <c r="T638" s="3">
        <v>23019</v>
      </c>
      <c r="U638" s="3">
        <v>169857</v>
      </c>
      <c r="V638" s="3">
        <v>37256</v>
      </c>
      <c r="W638" s="3">
        <v>0</v>
      </c>
      <c r="X638" s="3">
        <v>439235</v>
      </c>
      <c r="Y638" s="3">
        <v>0</v>
      </c>
      <c r="Z638" s="3">
        <v>0</v>
      </c>
      <c r="AA638" s="3">
        <v>-503168</v>
      </c>
      <c r="AB638" s="3">
        <v>503168</v>
      </c>
      <c r="AC638" s="3">
        <v>13239932</v>
      </c>
      <c r="AD638" s="3">
        <v>0</v>
      </c>
      <c r="AE638" s="3">
        <f t="shared" si="10"/>
        <v>10265880</v>
      </c>
    </row>
    <row r="639" spans="1:31" x14ac:dyDescent="0.3">
      <c r="A639" s="2" t="s">
        <v>1271</v>
      </c>
      <c r="B639" t="s">
        <v>1272</v>
      </c>
      <c r="C639">
        <v>1</v>
      </c>
      <c r="D639">
        <v>0</v>
      </c>
      <c r="E639" s="3">
        <v>1843895</v>
      </c>
      <c r="F639" s="3">
        <v>0</v>
      </c>
      <c r="G639" s="3">
        <v>0</v>
      </c>
      <c r="H639" s="3">
        <v>0</v>
      </c>
      <c r="I639" s="3">
        <v>392573</v>
      </c>
      <c r="J639" s="3">
        <v>766091</v>
      </c>
      <c r="K639" s="3">
        <v>0</v>
      </c>
      <c r="L639" s="3">
        <v>0</v>
      </c>
      <c r="M639" s="3">
        <v>0</v>
      </c>
      <c r="N639" s="3">
        <v>0</v>
      </c>
      <c r="O639" s="3">
        <v>0</v>
      </c>
      <c r="P639" s="3">
        <v>477345</v>
      </c>
      <c r="Q639" s="3">
        <v>118107</v>
      </c>
      <c r="R639" s="3">
        <v>72628</v>
      </c>
      <c r="S639" s="3">
        <v>28117</v>
      </c>
      <c r="T639" s="3">
        <v>11731</v>
      </c>
      <c r="U639" s="3">
        <v>111141</v>
      </c>
      <c r="V639" s="3">
        <v>3861</v>
      </c>
      <c r="W639" s="3">
        <v>0</v>
      </c>
      <c r="X639" s="3">
        <v>0</v>
      </c>
      <c r="Y639" s="3">
        <v>6999</v>
      </c>
      <c r="Z639" s="3">
        <v>0</v>
      </c>
      <c r="AA639" s="3">
        <v>-68630</v>
      </c>
      <c r="AB639" s="3">
        <v>68630</v>
      </c>
      <c r="AC639" s="3">
        <v>3832488</v>
      </c>
      <c r="AD639" s="3">
        <v>0</v>
      </c>
      <c r="AE639" s="3">
        <f t="shared" si="10"/>
        <v>3066397</v>
      </c>
    </row>
    <row r="640" spans="1:31" x14ac:dyDescent="0.3">
      <c r="A640" s="2" t="s">
        <v>1273</v>
      </c>
      <c r="B640" t="s">
        <v>1274</v>
      </c>
      <c r="C640">
        <v>1</v>
      </c>
      <c r="D640">
        <v>0</v>
      </c>
      <c r="E640" s="3">
        <v>2592543</v>
      </c>
      <c r="F640" s="3">
        <v>0</v>
      </c>
      <c r="G640" s="3">
        <v>100000</v>
      </c>
      <c r="H640" s="3">
        <v>0</v>
      </c>
      <c r="I640" s="3">
        <v>301082</v>
      </c>
      <c r="J640" s="3">
        <v>1229094</v>
      </c>
      <c r="K640" s="3">
        <v>0</v>
      </c>
      <c r="L640" s="3">
        <v>0</v>
      </c>
      <c r="M640" s="3">
        <v>0</v>
      </c>
      <c r="N640" s="3">
        <v>0</v>
      </c>
      <c r="O640" s="3">
        <v>0</v>
      </c>
      <c r="P640" s="3">
        <v>659125</v>
      </c>
      <c r="Q640" s="3">
        <v>19967</v>
      </c>
      <c r="R640" s="3">
        <v>206260</v>
      </c>
      <c r="S640" s="3">
        <v>32926</v>
      </c>
      <c r="T640" s="3">
        <v>13738</v>
      </c>
      <c r="U640" s="3">
        <v>94715</v>
      </c>
      <c r="V640" s="3">
        <v>18723</v>
      </c>
      <c r="W640" s="3">
        <v>0</v>
      </c>
      <c r="X640" s="3">
        <v>0</v>
      </c>
      <c r="Y640" s="3">
        <v>11221</v>
      </c>
      <c r="Z640" s="3">
        <v>0</v>
      </c>
      <c r="AA640" s="3">
        <v>-138449</v>
      </c>
      <c r="AB640" s="3">
        <v>138449</v>
      </c>
      <c r="AC640" s="3">
        <v>5279394</v>
      </c>
      <c r="AD640" s="3">
        <v>0</v>
      </c>
      <c r="AE640" s="3">
        <f t="shared" si="10"/>
        <v>4050300</v>
      </c>
    </row>
    <row r="641" spans="1:31" x14ac:dyDescent="0.3">
      <c r="A641" s="2" t="s">
        <v>1275</v>
      </c>
      <c r="B641" t="s">
        <v>1276</v>
      </c>
      <c r="C641">
        <v>1</v>
      </c>
      <c r="D641">
        <v>0</v>
      </c>
      <c r="E641" s="3">
        <v>3190543</v>
      </c>
      <c r="F641" s="3">
        <v>0</v>
      </c>
      <c r="G641" s="3">
        <v>129492</v>
      </c>
      <c r="H641" s="3">
        <v>0</v>
      </c>
      <c r="I641" s="3">
        <v>477574</v>
      </c>
      <c r="J641" s="3">
        <v>396892</v>
      </c>
      <c r="K641" s="3">
        <v>0</v>
      </c>
      <c r="L641" s="3">
        <v>0</v>
      </c>
      <c r="M641" s="3">
        <v>0</v>
      </c>
      <c r="N641" s="3">
        <v>0</v>
      </c>
      <c r="O641" s="3">
        <v>0</v>
      </c>
      <c r="P641" s="3">
        <v>848228</v>
      </c>
      <c r="Q641" s="3">
        <v>105172</v>
      </c>
      <c r="R641" s="3">
        <v>111039</v>
      </c>
      <c r="S641" s="3">
        <v>25361</v>
      </c>
      <c r="T641" s="3">
        <v>10581</v>
      </c>
      <c r="U641" s="3">
        <v>99142</v>
      </c>
      <c r="V641" s="3">
        <v>13233</v>
      </c>
      <c r="W641" s="3">
        <v>0</v>
      </c>
      <c r="X641" s="3">
        <v>0</v>
      </c>
      <c r="Y641" s="3">
        <v>0</v>
      </c>
      <c r="Z641" s="3">
        <v>0</v>
      </c>
      <c r="AA641" s="3">
        <v>-38325</v>
      </c>
      <c r="AB641" s="3">
        <v>38325</v>
      </c>
      <c r="AC641" s="3">
        <v>5407257</v>
      </c>
      <c r="AD641" s="3">
        <v>0</v>
      </c>
      <c r="AE641" s="3">
        <f t="shared" si="10"/>
        <v>5010365</v>
      </c>
    </row>
    <row r="642" spans="1:31" x14ac:dyDescent="0.3">
      <c r="A642" s="2" t="s">
        <v>1277</v>
      </c>
      <c r="B642" t="s">
        <v>1278</v>
      </c>
      <c r="C642">
        <v>1</v>
      </c>
      <c r="D642">
        <v>0</v>
      </c>
      <c r="E642" s="3">
        <v>3771129</v>
      </c>
      <c r="F642" s="3">
        <v>0</v>
      </c>
      <c r="G642" s="3">
        <v>193387</v>
      </c>
      <c r="H642" s="3">
        <v>0</v>
      </c>
      <c r="I642" s="3">
        <v>707921</v>
      </c>
      <c r="J642" s="3">
        <v>1121324</v>
      </c>
      <c r="K642" s="3">
        <v>0</v>
      </c>
      <c r="L642" s="3">
        <v>0</v>
      </c>
      <c r="M642" s="3">
        <v>0</v>
      </c>
      <c r="N642" s="3">
        <v>0</v>
      </c>
      <c r="O642" s="3">
        <v>0</v>
      </c>
      <c r="P642" s="3">
        <v>557610</v>
      </c>
      <c r="Q642" s="3">
        <v>199796</v>
      </c>
      <c r="R642" s="3">
        <v>183186</v>
      </c>
      <c r="S642" s="3">
        <v>35098</v>
      </c>
      <c r="T642" s="3">
        <v>14644</v>
      </c>
      <c r="U642" s="3">
        <v>136363</v>
      </c>
      <c r="V642" s="3">
        <v>19732</v>
      </c>
      <c r="W642" s="3">
        <v>0</v>
      </c>
      <c r="X642" s="3">
        <v>0</v>
      </c>
      <c r="Y642" s="3">
        <v>0</v>
      </c>
      <c r="Z642" s="3">
        <v>0</v>
      </c>
      <c r="AA642" s="3">
        <v>-67324</v>
      </c>
      <c r="AB642" s="3">
        <v>67324</v>
      </c>
      <c r="AC642" s="3">
        <v>6940190</v>
      </c>
      <c r="AD642" s="3">
        <v>0</v>
      </c>
      <c r="AE642" s="3">
        <f t="shared" si="10"/>
        <v>5818866</v>
      </c>
    </row>
    <row r="643" spans="1:31" x14ac:dyDescent="0.3">
      <c r="A643" s="2" t="s">
        <v>1279</v>
      </c>
      <c r="B643" t="s">
        <v>1280</v>
      </c>
      <c r="C643">
        <v>1</v>
      </c>
      <c r="D643">
        <v>0</v>
      </c>
      <c r="E643" s="3">
        <v>2103877</v>
      </c>
      <c r="F643" s="3">
        <v>0</v>
      </c>
      <c r="G643" s="3">
        <v>0</v>
      </c>
      <c r="H643" s="3">
        <v>3840</v>
      </c>
      <c r="I643" s="3">
        <v>310682</v>
      </c>
      <c r="J643" s="3">
        <v>1119258</v>
      </c>
      <c r="K643" s="3">
        <v>0</v>
      </c>
      <c r="L643" s="3">
        <v>0</v>
      </c>
      <c r="M643" s="3">
        <v>0</v>
      </c>
      <c r="N643" s="3">
        <v>0</v>
      </c>
      <c r="O643" s="3">
        <v>0</v>
      </c>
      <c r="P643" s="3">
        <v>748947</v>
      </c>
      <c r="Q643" s="3">
        <v>136230</v>
      </c>
      <c r="R643" s="3">
        <v>90556</v>
      </c>
      <c r="S643" s="3">
        <v>30799</v>
      </c>
      <c r="T643" s="3">
        <v>12850</v>
      </c>
      <c r="U643" s="3">
        <v>119180</v>
      </c>
      <c r="V643" s="3">
        <v>12140</v>
      </c>
      <c r="W643" s="3">
        <v>0</v>
      </c>
      <c r="X643" s="3">
        <v>0</v>
      </c>
      <c r="Y643" s="3">
        <v>6878</v>
      </c>
      <c r="Z643" s="3">
        <v>0</v>
      </c>
      <c r="AA643" s="3">
        <v>-65781</v>
      </c>
      <c r="AB643" s="3">
        <v>65781</v>
      </c>
      <c r="AC643" s="3">
        <v>4695237</v>
      </c>
      <c r="AD643" s="3">
        <v>0</v>
      </c>
      <c r="AE643" s="3">
        <f t="shared" si="10"/>
        <v>3575979</v>
      </c>
    </row>
    <row r="644" spans="1:31" x14ac:dyDescent="0.3">
      <c r="A644" s="2" t="s">
        <v>1281</v>
      </c>
      <c r="B644" t="s">
        <v>1282</v>
      </c>
      <c r="C644">
        <v>1</v>
      </c>
      <c r="D644">
        <v>0</v>
      </c>
      <c r="E644" s="3">
        <v>3533029</v>
      </c>
      <c r="F644" s="3">
        <v>0</v>
      </c>
      <c r="G644" s="3">
        <v>0</v>
      </c>
      <c r="H644" s="3">
        <v>1148</v>
      </c>
      <c r="I644" s="3">
        <v>334073</v>
      </c>
      <c r="J644" s="3">
        <v>32220</v>
      </c>
      <c r="K644" s="3">
        <v>1249</v>
      </c>
      <c r="L644" s="3">
        <v>0</v>
      </c>
      <c r="M644" s="3">
        <v>0</v>
      </c>
      <c r="N644" s="3">
        <v>0</v>
      </c>
      <c r="O644" s="3">
        <v>0</v>
      </c>
      <c r="P644" s="3">
        <v>659039</v>
      </c>
      <c r="Q644" s="3">
        <v>99782</v>
      </c>
      <c r="R644" s="3">
        <v>106525</v>
      </c>
      <c r="S644" s="3">
        <v>40641</v>
      </c>
      <c r="T644" s="3">
        <v>16956</v>
      </c>
      <c r="U644" s="3">
        <v>122267</v>
      </c>
      <c r="V644" s="3">
        <v>0</v>
      </c>
      <c r="W644" s="3">
        <v>0</v>
      </c>
      <c r="X644" s="3">
        <v>393733</v>
      </c>
      <c r="Y644" s="3">
        <v>615</v>
      </c>
      <c r="Z644" s="3">
        <v>0</v>
      </c>
      <c r="AA644" s="3">
        <v>-311165</v>
      </c>
      <c r="AB644" s="3">
        <v>311165</v>
      </c>
      <c r="AC644" s="3">
        <v>5341277</v>
      </c>
      <c r="AD644" s="3">
        <v>0</v>
      </c>
      <c r="AE644" s="3">
        <f t="shared" si="10"/>
        <v>5307808</v>
      </c>
    </row>
    <row r="645" spans="1:31" x14ac:dyDescent="0.3">
      <c r="A645" s="2" t="s">
        <v>1283</v>
      </c>
      <c r="B645" t="s">
        <v>1284</v>
      </c>
      <c r="C645">
        <v>1</v>
      </c>
      <c r="D645">
        <v>0</v>
      </c>
      <c r="E645" s="3">
        <v>1862267</v>
      </c>
      <c r="F645" s="3">
        <v>0</v>
      </c>
      <c r="G645" s="3">
        <v>167166</v>
      </c>
      <c r="H645" s="3">
        <v>0</v>
      </c>
      <c r="I645" s="3">
        <v>537460</v>
      </c>
      <c r="J645" s="3">
        <v>260343</v>
      </c>
      <c r="K645" s="3">
        <v>0</v>
      </c>
      <c r="L645" s="3">
        <v>0</v>
      </c>
      <c r="M645" s="3">
        <v>0</v>
      </c>
      <c r="N645" s="3">
        <v>0</v>
      </c>
      <c r="O645" s="3">
        <v>0</v>
      </c>
      <c r="P645" s="3">
        <v>266461</v>
      </c>
      <c r="Q645" s="3">
        <v>124502</v>
      </c>
      <c r="R645" s="3">
        <v>108993</v>
      </c>
      <c r="S645" s="3">
        <v>17227</v>
      </c>
      <c r="T645" s="3">
        <v>7188</v>
      </c>
      <c r="U645" s="3">
        <v>69900</v>
      </c>
      <c r="V645" s="3">
        <v>3980</v>
      </c>
      <c r="W645" s="3">
        <v>0</v>
      </c>
      <c r="X645" s="3">
        <v>102667</v>
      </c>
      <c r="Y645" s="3">
        <v>0</v>
      </c>
      <c r="Z645" s="3">
        <v>0</v>
      </c>
      <c r="AA645" s="3">
        <v>-196111</v>
      </c>
      <c r="AB645" s="3">
        <v>196111</v>
      </c>
      <c r="AC645" s="3">
        <v>3528154</v>
      </c>
      <c r="AD645" s="3">
        <v>0</v>
      </c>
      <c r="AE645" s="3">
        <f t="shared" si="10"/>
        <v>3267811</v>
      </c>
    </row>
    <row r="646" spans="1:31" x14ac:dyDescent="0.3">
      <c r="A646" s="2" t="s">
        <v>1285</v>
      </c>
      <c r="B646" t="s">
        <v>1286</v>
      </c>
      <c r="C646">
        <v>1</v>
      </c>
      <c r="D646">
        <v>0</v>
      </c>
      <c r="E646" s="3">
        <v>3296046</v>
      </c>
      <c r="F646" s="3">
        <v>0</v>
      </c>
      <c r="G646" s="3">
        <v>0</v>
      </c>
      <c r="H646" s="3">
        <v>0</v>
      </c>
      <c r="I646" s="3">
        <v>397561</v>
      </c>
      <c r="J646" s="3">
        <v>55224</v>
      </c>
      <c r="K646" s="3">
        <v>4046</v>
      </c>
      <c r="L646" s="3">
        <v>0</v>
      </c>
      <c r="M646" s="3">
        <v>0</v>
      </c>
      <c r="N646" s="3">
        <v>0</v>
      </c>
      <c r="O646" s="3">
        <v>0</v>
      </c>
      <c r="P646" s="3">
        <v>391981</v>
      </c>
      <c r="Q646" s="3">
        <v>101500</v>
      </c>
      <c r="R646" s="3">
        <v>94303</v>
      </c>
      <c r="S646" s="3">
        <v>64684</v>
      </c>
      <c r="T646" s="3">
        <v>26988</v>
      </c>
      <c r="U646" s="3">
        <v>266494</v>
      </c>
      <c r="V646" s="3">
        <v>0</v>
      </c>
      <c r="W646" s="3">
        <v>0</v>
      </c>
      <c r="X646" s="3">
        <v>0</v>
      </c>
      <c r="Y646" s="3">
        <v>13169</v>
      </c>
      <c r="Z646" s="3">
        <v>0</v>
      </c>
      <c r="AA646" s="3">
        <v>-458442</v>
      </c>
      <c r="AB646" s="3">
        <v>458442</v>
      </c>
      <c r="AC646" s="3">
        <v>4711996</v>
      </c>
      <c r="AD646" s="3">
        <v>0</v>
      </c>
      <c r="AE646" s="3">
        <f t="shared" ref="AE646:AE680" si="11">AC646-J646-K646</f>
        <v>4652726</v>
      </c>
    </row>
    <row r="647" spans="1:31" x14ac:dyDescent="0.3">
      <c r="A647" s="2" t="s">
        <v>1287</v>
      </c>
      <c r="B647" t="s">
        <v>1288</v>
      </c>
      <c r="C647">
        <v>1</v>
      </c>
      <c r="D647">
        <v>0</v>
      </c>
      <c r="E647" s="3">
        <v>4792505</v>
      </c>
      <c r="F647" s="3">
        <v>0</v>
      </c>
      <c r="G647" s="3">
        <v>0</v>
      </c>
      <c r="H647" s="3">
        <v>0</v>
      </c>
      <c r="I647" s="3">
        <v>432393</v>
      </c>
      <c r="J647" s="3">
        <v>1307170</v>
      </c>
      <c r="K647" s="3">
        <v>0</v>
      </c>
      <c r="L647" s="3">
        <v>0</v>
      </c>
      <c r="M647" s="3">
        <v>0</v>
      </c>
      <c r="N647" s="3">
        <v>8424</v>
      </c>
      <c r="O647" s="3">
        <v>2376</v>
      </c>
      <c r="P647" s="3">
        <v>0</v>
      </c>
      <c r="Q647" s="3">
        <v>167932</v>
      </c>
      <c r="R647" s="3">
        <v>280114</v>
      </c>
      <c r="S647" s="3">
        <v>104890</v>
      </c>
      <c r="T647" s="3">
        <v>43763</v>
      </c>
      <c r="U647" s="3">
        <v>375188</v>
      </c>
      <c r="V647" s="3">
        <v>3050</v>
      </c>
      <c r="W647" s="3">
        <v>0</v>
      </c>
      <c r="X647" s="3">
        <v>313660</v>
      </c>
      <c r="Y647" s="3">
        <v>37078</v>
      </c>
      <c r="Z647" s="3">
        <v>0</v>
      </c>
      <c r="AA647" s="3">
        <v>-398557</v>
      </c>
      <c r="AB647" s="3">
        <v>398557</v>
      </c>
      <c r="AC647" s="3">
        <v>7868543</v>
      </c>
      <c r="AD647" s="3">
        <v>0</v>
      </c>
      <c r="AE647" s="3">
        <f t="shared" si="11"/>
        <v>6561373</v>
      </c>
    </row>
    <row r="648" spans="1:31" x14ac:dyDescent="0.3">
      <c r="A648" s="2" t="s">
        <v>1289</v>
      </c>
      <c r="B648" t="s">
        <v>1290</v>
      </c>
      <c r="C648">
        <v>1</v>
      </c>
      <c r="D648">
        <v>0</v>
      </c>
      <c r="E648" s="3">
        <v>3176075</v>
      </c>
      <c r="F648" s="3">
        <v>0</v>
      </c>
      <c r="G648" s="3">
        <v>822562</v>
      </c>
      <c r="H648" s="3">
        <v>0</v>
      </c>
      <c r="I648" s="3">
        <v>547534</v>
      </c>
      <c r="J648" s="3">
        <v>386217</v>
      </c>
      <c r="K648" s="3">
        <v>0</v>
      </c>
      <c r="L648" s="3">
        <v>0</v>
      </c>
      <c r="M648" s="3">
        <v>0</v>
      </c>
      <c r="N648" s="3">
        <v>0</v>
      </c>
      <c r="O648" s="3">
        <v>0</v>
      </c>
      <c r="P648" s="3">
        <v>1076964</v>
      </c>
      <c r="Q648" s="3">
        <v>36511</v>
      </c>
      <c r="R648" s="3">
        <v>161174</v>
      </c>
      <c r="S648" s="3">
        <v>38574</v>
      </c>
      <c r="T648" s="3">
        <v>16094</v>
      </c>
      <c r="U648" s="3">
        <v>118539</v>
      </c>
      <c r="V648" s="3">
        <v>7727</v>
      </c>
      <c r="W648" s="3">
        <v>0</v>
      </c>
      <c r="X648" s="3">
        <v>0</v>
      </c>
      <c r="Y648" s="3">
        <v>8528</v>
      </c>
      <c r="Z648" s="3">
        <v>0</v>
      </c>
      <c r="AA648" s="3">
        <v>-79258</v>
      </c>
      <c r="AB648" s="3">
        <v>79258</v>
      </c>
      <c r="AC648" s="3">
        <v>6396499</v>
      </c>
      <c r="AD648" s="3">
        <v>0</v>
      </c>
      <c r="AE648" s="3">
        <f t="shared" si="11"/>
        <v>6010282</v>
      </c>
    </row>
    <row r="649" spans="1:31" x14ac:dyDescent="0.3">
      <c r="A649" s="2" t="s">
        <v>1291</v>
      </c>
      <c r="B649" t="s">
        <v>1292</v>
      </c>
      <c r="C649">
        <v>1</v>
      </c>
      <c r="D649">
        <v>0</v>
      </c>
      <c r="E649" s="3">
        <v>651461</v>
      </c>
      <c r="F649" s="3">
        <v>0</v>
      </c>
      <c r="G649" s="3">
        <v>22343</v>
      </c>
      <c r="H649" s="3">
        <v>0</v>
      </c>
      <c r="I649" s="3">
        <v>100538</v>
      </c>
      <c r="J649" s="3">
        <v>160063</v>
      </c>
      <c r="K649" s="3">
        <v>0</v>
      </c>
      <c r="L649" s="3">
        <v>0</v>
      </c>
      <c r="M649" s="3">
        <v>0</v>
      </c>
      <c r="N649" s="3">
        <v>0</v>
      </c>
      <c r="O649" s="3">
        <v>0</v>
      </c>
      <c r="P649" s="3">
        <v>303376</v>
      </c>
      <c r="Q649" s="3">
        <v>0</v>
      </c>
      <c r="R649" s="3">
        <v>0</v>
      </c>
      <c r="S649" s="3">
        <v>4404</v>
      </c>
      <c r="T649" s="3">
        <v>1838</v>
      </c>
      <c r="U649" s="3">
        <v>24407</v>
      </c>
      <c r="V649" s="3">
        <v>0</v>
      </c>
      <c r="W649" s="3">
        <v>0</v>
      </c>
      <c r="X649" s="3">
        <v>43200</v>
      </c>
      <c r="Y649" s="3">
        <v>0</v>
      </c>
      <c r="Z649" s="3">
        <v>0</v>
      </c>
      <c r="AA649" s="3">
        <v>-34338</v>
      </c>
      <c r="AB649" s="3">
        <v>34338</v>
      </c>
      <c r="AC649" s="3">
        <v>1311630</v>
      </c>
      <c r="AD649" s="3">
        <v>0</v>
      </c>
      <c r="AE649" s="3">
        <f t="shared" si="11"/>
        <v>1151567</v>
      </c>
    </row>
    <row r="650" spans="1:31" x14ac:dyDescent="0.3">
      <c r="A650" s="2" t="s">
        <v>1293</v>
      </c>
      <c r="B650" t="s">
        <v>1294</v>
      </c>
      <c r="C650">
        <v>1</v>
      </c>
      <c r="D650">
        <v>0</v>
      </c>
      <c r="E650" s="3">
        <v>2415711</v>
      </c>
      <c r="F650" s="3">
        <v>0</v>
      </c>
      <c r="G650" s="3">
        <v>806693</v>
      </c>
      <c r="H650" s="3">
        <v>0</v>
      </c>
      <c r="I650" s="3">
        <v>591268</v>
      </c>
      <c r="J650" s="3">
        <v>452833</v>
      </c>
      <c r="K650" s="3">
        <v>0</v>
      </c>
      <c r="L650" s="3">
        <v>0</v>
      </c>
      <c r="M650" s="3">
        <v>0</v>
      </c>
      <c r="N650" s="3">
        <v>0</v>
      </c>
      <c r="O650" s="3">
        <v>0</v>
      </c>
      <c r="P650" s="3">
        <v>966712</v>
      </c>
      <c r="Q650" s="3">
        <v>72617</v>
      </c>
      <c r="R650" s="3">
        <v>228195</v>
      </c>
      <c r="S650" s="3">
        <v>21197</v>
      </c>
      <c r="T650" s="3">
        <v>8844</v>
      </c>
      <c r="U650" s="3">
        <v>86327</v>
      </c>
      <c r="V650" s="3">
        <v>3869</v>
      </c>
      <c r="W650" s="3">
        <v>0</v>
      </c>
      <c r="X650" s="3">
        <v>0</v>
      </c>
      <c r="Y650" s="3">
        <v>0</v>
      </c>
      <c r="Z650" s="3">
        <v>0</v>
      </c>
      <c r="AA650" s="3">
        <v>-79228</v>
      </c>
      <c r="AB650" s="3">
        <v>79228</v>
      </c>
      <c r="AC650" s="3">
        <v>5654266</v>
      </c>
      <c r="AD650" s="3">
        <v>0</v>
      </c>
      <c r="AE650" s="3">
        <f t="shared" si="11"/>
        <v>5201433</v>
      </c>
    </row>
    <row r="651" spans="1:31" x14ac:dyDescent="0.3">
      <c r="A651" s="2" t="s">
        <v>1295</v>
      </c>
      <c r="B651" t="s">
        <v>1296</v>
      </c>
      <c r="C651">
        <v>1</v>
      </c>
      <c r="D651">
        <v>0</v>
      </c>
      <c r="E651" s="3">
        <v>3234227</v>
      </c>
      <c r="F651" s="3">
        <v>0</v>
      </c>
      <c r="G651" s="3">
        <v>183316</v>
      </c>
      <c r="H651" s="3">
        <v>0</v>
      </c>
      <c r="I651" s="3">
        <v>291758</v>
      </c>
      <c r="J651" s="3">
        <v>2192140</v>
      </c>
      <c r="K651" s="3">
        <v>0</v>
      </c>
      <c r="L651" s="3">
        <v>0</v>
      </c>
      <c r="M651" s="3">
        <v>0</v>
      </c>
      <c r="N651" s="3">
        <v>0</v>
      </c>
      <c r="O651" s="3">
        <v>0</v>
      </c>
      <c r="P651" s="3">
        <v>851496</v>
      </c>
      <c r="Q651" s="3">
        <v>388485</v>
      </c>
      <c r="R651" s="3">
        <v>270545</v>
      </c>
      <c r="S651" s="3">
        <v>25631</v>
      </c>
      <c r="T651" s="3">
        <v>10694</v>
      </c>
      <c r="U651" s="3">
        <v>97511</v>
      </c>
      <c r="V651" s="3">
        <v>16355</v>
      </c>
      <c r="W651" s="3">
        <v>0</v>
      </c>
      <c r="X651" s="3">
        <v>0</v>
      </c>
      <c r="Y651" s="3">
        <v>0</v>
      </c>
      <c r="Z651" s="3">
        <v>0</v>
      </c>
      <c r="AA651" s="3">
        <v>-53058</v>
      </c>
      <c r="AB651" s="3">
        <v>53058</v>
      </c>
      <c r="AC651" s="3">
        <v>7562158</v>
      </c>
      <c r="AD651" s="3">
        <v>0</v>
      </c>
      <c r="AE651" s="3">
        <f t="shared" si="11"/>
        <v>5370018</v>
      </c>
    </row>
    <row r="652" spans="1:31" x14ac:dyDescent="0.3">
      <c r="A652" s="2" t="s">
        <v>1297</v>
      </c>
      <c r="B652" t="s">
        <v>1298</v>
      </c>
      <c r="C652">
        <v>1</v>
      </c>
      <c r="D652">
        <v>0</v>
      </c>
      <c r="E652" s="3">
        <v>75989804</v>
      </c>
      <c r="F652" s="3">
        <v>947013</v>
      </c>
      <c r="G652" s="3">
        <v>2045117</v>
      </c>
      <c r="H652" s="3">
        <v>0</v>
      </c>
      <c r="I652" s="3">
        <v>6978070</v>
      </c>
      <c r="J652" s="3">
        <v>9325657</v>
      </c>
      <c r="K652" s="3">
        <v>0</v>
      </c>
      <c r="L652" s="3">
        <v>0</v>
      </c>
      <c r="M652" s="3">
        <v>0</v>
      </c>
      <c r="N652" s="3">
        <v>0</v>
      </c>
      <c r="O652" s="3">
        <v>0</v>
      </c>
      <c r="P652" s="3">
        <v>5350915</v>
      </c>
      <c r="Q652" s="3">
        <v>2338494</v>
      </c>
      <c r="R652" s="3">
        <v>1615974</v>
      </c>
      <c r="S652" s="3">
        <v>126626</v>
      </c>
      <c r="T652" s="3">
        <v>52831</v>
      </c>
      <c r="U652" s="3">
        <v>558559</v>
      </c>
      <c r="V652" s="3">
        <v>126419</v>
      </c>
      <c r="W652" s="3">
        <v>0</v>
      </c>
      <c r="X652" s="3">
        <v>2856466</v>
      </c>
      <c r="Y652" s="3">
        <v>305348</v>
      </c>
      <c r="Z652" s="3">
        <v>0</v>
      </c>
      <c r="AA652" s="3">
        <v>-3166168</v>
      </c>
      <c r="AB652" s="3">
        <v>3166168</v>
      </c>
      <c r="AC652" s="3">
        <v>108617293</v>
      </c>
      <c r="AD652" s="3">
        <v>1603072</v>
      </c>
      <c r="AE652" s="3">
        <f t="shared" si="11"/>
        <v>99291636</v>
      </c>
    </row>
    <row r="653" spans="1:31" x14ac:dyDescent="0.3">
      <c r="A653" s="2" t="s">
        <v>1299</v>
      </c>
      <c r="B653" t="s">
        <v>1300</v>
      </c>
      <c r="C653">
        <v>1</v>
      </c>
      <c r="D653">
        <v>0</v>
      </c>
      <c r="E653" s="3">
        <v>3912755</v>
      </c>
      <c r="F653" s="3">
        <v>0</v>
      </c>
      <c r="G653" s="3">
        <v>0</v>
      </c>
      <c r="H653" s="3">
        <v>0</v>
      </c>
      <c r="I653" s="3">
        <v>1994462</v>
      </c>
      <c r="J653" s="3">
        <v>1941968</v>
      </c>
      <c r="K653" s="3">
        <v>0</v>
      </c>
      <c r="L653" s="3">
        <v>0</v>
      </c>
      <c r="M653" s="3">
        <v>0</v>
      </c>
      <c r="N653" s="3">
        <v>0</v>
      </c>
      <c r="O653" s="3">
        <v>0</v>
      </c>
      <c r="P653" s="3">
        <v>997242</v>
      </c>
      <c r="Q653" s="3">
        <v>234538</v>
      </c>
      <c r="R653" s="3">
        <v>186552</v>
      </c>
      <c r="S653" s="3">
        <v>54542</v>
      </c>
      <c r="T653" s="3">
        <v>22756</v>
      </c>
      <c r="U653" s="3">
        <v>217797</v>
      </c>
      <c r="V653" s="3">
        <v>18592</v>
      </c>
      <c r="W653" s="3">
        <v>0</v>
      </c>
      <c r="X653" s="3">
        <v>0</v>
      </c>
      <c r="Y653" s="3">
        <v>29997</v>
      </c>
      <c r="Z653" s="3">
        <v>0</v>
      </c>
      <c r="AA653" s="3">
        <v>-139439</v>
      </c>
      <c r="AB653" s="3">
        <v>139439</v>
      </c>
      <c r="AC653" s="3">
        <v>9611201</v>
      </c>
      <c r="AD653" s="3">
        <v>0</v>
      </c>
      <c r="AE653" s="3">
        <f t="shared" si="11"/>
        <v>7669233</v>
      </c>
    </row>
    <row r="654" spans="1:31" x14ac:dyDescent="0.3">
      <c r="A654" s="2" t="s">
        <v>1301</v>
      </c>
      <c r="B654" t="s">
        <v>1302</v>
      </c>
      <c r="C654">
        <v>1</v>
      </c>
      <c r="D654">
        <v>0</v>
      </c>
      <c r="E654" s="3">
        <v>29190007</v>
      </c>
      <c r="F654" s="3">
        <v>0</v>
      </c>
      <c r="G654" s="3">
        <v>663963</v>
      </c>
      <c r="H654" s="3">
        <v>12909</v>
      </c>
      <c r="I654" s="3">
        <v>6661692</v>
      </c>
      <c r="J654" s="3">
        <v>5462929</v>
      </c>
      <c r="K654" s="3">
        <v>0</v>
      </c>
      <c r="L654" s="3">
        <v>0</v>
      </c>
      <c r="M654" s="3">
        <v>0</v>
      </c>
      <c r="N654" s="3">
        <v>0</v>
      </c>
      <c r="O654" s="3">
        <v>0</v>
      </c>
      <c r="P654" s="3">
        <v>5479316</v>
      </c>
      <c r="Q654" s="3">
        <v>465180</v>
      </c>
      <c r="R654" s="3">
        <v>873618</v>
      </c>
      <c r="S654" s="3">
        <v>197586</v>
      </c>
      <c r="T654" s="3">
        <v>82438</v>
      </c>
      <c r="U654" s="3">
        <v>710825</v>
      </c>
      <c r="V654" s="3">
        <v>152577</v>
      </c>
      <c r="W654" s="3">
        <v>0</v>
      </c>
      <c r="X654" s="3">
        <v>1450654</v>
      </c>
      <c r="Y654" s="3">
        <v>0</v>
      </c>
      <c r="Z654" s="3">
        <v>0</v>
      </c>
      <c r="AA654" s="3">
        <v>-2439582</v>
      </c>
      <c r="AB654" s="3">
        <v>2439582</v>
      </c>
      <c r="AC654" s="3">
        <v>51403694</v>
      </c>
      <c r="AD654" s="3">
        <v>0</v>
      </c>
      <c r="AE654" s="3">
        <f t="shared" si="11"/>
        <v>45940765</v>
      </c>
    </row>
    <row r="655" spans="1:31" x14ac:dyDescent="0.3">
      <c r="A655" s="2" t="s">
        <v>1303</v>
      </c>
      <c r="B655" t="s">
        <v>1304</v>
      </c>
      <c r="C655">
        <v>1</v>
      </c>
      <c r="D655">
        <v>0</v>
      </c>
      <c r="E655" s="3">
        <v>2033022</v>
      </c>
      <c r="F655" s="3">
        <v>0</v>
      </c>
      <c r="G655" s="3">
        <v>0</v>
      </c>
      <c r="H655" s="3">
        <v>0</v>
      </c>
      <c r="I655" s="3">
        <v>368136</v>
      </c>
      <c r="J655" s="3">
        <v>424736</v>
      </c>
      <c r="K655" s="3">
        <v>0</v>
      </c>
      <c r="L655" s="3">
        <v>0</v>
      </c>
      <c r="M655" s="3">
        <v>0</v>
      </c>
      <c r="N655" s="3">
        <v>0</v>
      </c>
      <c r="O655" s="3">
        <v>0</v>
      </c>
      <c r="P655" s="3">
        <v>1220389</v>
      </c>
      <c r="Q655" s="3">
        <v>107694</v>
      </c>
      <c r="R655" s="3">
        <v>58592</v>
      </c>
      <c r="S655" s="3">
        <v>34454</v>
      </c>
      <c r="T655" s="3">
        <v>14375</v>
      </c>
      <c r="U655" s="3">
        <v>137703</v>
      </c>
      <c r="V655" s="3">
        <v>0</v>
      </c>
      <c r="W655" s="3">
        <v>0</v>
      </c>
      <c r="X655" s="3">
        <v>0</v>
      </c>
      <c r="Y655" s="3">
        <v>2184</v>
      </c>
      <c r="Z655" s="3">
        <v>0</v>
      </c>
      <c r="AA655" s="3">
        <v>-62680</v>
      </c>
      <c r="AB655" s="3">
        <v>62680</v>
      </c>
      <c r="AC655" s="3">
        <v>4401285</v>
      </c>
      <c r="AD655" s="3">
        <v>0</v>
      </c>
      <c r="AE655" s="3">
        <f t="shared" si="11"/>
        <v>3976549</v>
      </c>
    </row>
    <row r="656" spans="1:31" x14ac:dyDescent="0.3">
      <c r="A656" s="2" t="s">
        <v>1305</v>
      </c>
      <c r="B656" t="s">
        <v>1306</v>
      </c>
      <c r="C656">
        <v>1</v>
      </c>
      <c r="D656">
        <v>0</v>
      </c>
      <c r="E656" s="3">
        <v>1374552</v>
      </c>
      <c r="F656" s="3">
        <v>0</v>
      </c>
      <c r="G656" s="3">
        <v>100000</v>
      </c>
      <c r="H656" s="3">
        <v>0</v>
      </c>
      <c r="I656" s="3">
        <v>364275</v>
      </c>
      <c r="J656" s="3">
        <v>161751</v>
      </c>
      <c r="K656" s="3">
        <v>0</v>
      </c>
      <c r="L656" s="3">
        <v>0</v>
      </c>
      <c r="M656" s="3">
        <v>0</v>
      </c>
      <c r="N656" s="3">
        <v>0</v>
      </c>
      <c r="O656" s="3">
        <v>0</v>
      </c>
      <c r="P656" s="3">
        <v>487404</v>
      </c>
      <c r="Q656" s="3">
        <v>82608</v>
      </c>
      <c r="R656" s="3">
        <v>38261</v>
      </c>
      <c r="S656" s="3">
        <v>15804</v>
      </c>
      <c r="T656" s="3">
        <v>6594</v>
      </c>
      <c r="U656" s="3">
        <v>63842</v>
      </c>
      <c r="V656" s="3">
        <v>485</v>
      </c>
      <c r="W656" s="3">
        <v>0</v>
      </c>
      <c r="X656" s="3">
        <v>0</v>
      </c>
      <c r="Y656" s="3">
        <v>1304</v>
      </c>
      <c r="Z656" s="3">
        <v>0</v>
      </c>
      <c r="AA656" s="3">
        <v>-122553</v>
      </c>
      <c r="AB656" s="3">
        <v>122553</v>
      </c>
      <c r="AC656" s="3">
        <v>2696880</v>
      </c>
      <c r="AD656" s="3">
        <v>0</v>
      </c>
      <c r="AE656" s="3">
        <f t="shared" si="11"/>
        <v>2535129</v>
      </c>
    </row>
    <row r="657" spans="1:31" x14ac:dyDescent="0.3">
      <c r="A657" s="2" t="s">
        <v>1307</v>
      </c>
      <c r="B657" t="s">
        <v>1308</v>
      </c>
      <c r="C657">
        <v>1</v>
      </c>
      <c r="D657">
        <v>0</v>
      </c>
      <c r="E657" s="3">
        <v>14355885</v>
      </c>
      <c r="F657" s="3">
        <v>0</v>
      </c>
      <c r="G657" s="3">
        <v>299227</v>
      </c>
      <c r="H657" s="3">
        <v>35776</v>
      </c>
      <c r="I657" s="3">
        <v>4457017</v>
      </c>
      <c r="J657" s="3">
        <v>3190028</v>
      </c>
      <c r="K657" s="3">
        <v>0</v>
      </c>
      <c r="L657" s="3">
        <v>0</v>
      </c>
      <c r="M657" s="3">
        <v>0</v>
      </c>
      <c r="N657" s="3">
        <v>0</v>
      </c>
      <c r="O657" s="3">
        <v>0</v>
      </c>
      <c r="P657" s="3">
        <v>2233873</v>
      </c>
      <c r="Q657" s="3">
        <v>583919</v>
      </c>
      <c r="R657" s="3">
        <v>333587</v>
      </c>
      <c r="S657" s="3">
        <v>78330</v>
      </c>
      <c r="T657" s="3">
        <v>32681</v>
      </c>
      <c r="U657" s="3">
        <v>304182</v>
      </c>
      <c r="V657" s="3">
        <v>66687</v>
      </c>
      <c r="W657" s="3">
        <v>0</v>
      </c>
      <c r="X657" s="3">
        <v>2991410</v>
      </c>
      <c r="Y657" s="3">
        <v>0</v>
      </c>
      <c r="Z657" s="3">
        <v>0</v>
      </c>
      <c r="AA657" s="3">
        <v>-826926</v>
      </c>
      <c r="AB657" s="3">
        <v>826926</v>
      </c>
      <c r="AC657" s="3">
        <v>28962602</v>
      </c>
      <c r="AD657" s="3">
        <v>0</v>
      </c>
      <c r="AE657" s="3">
        <f t="shared" si="11"/>
        <v>25772574</v>
      </c>
    </row>
    <row r="658" spans="1:31" x14ac:dyDescent="0.3">
      <c r="A658" s="2" t="s">
        <v>1309</v>
      </c>
      <c r="B658" t="s">
        <v>1310</v>
      </c>
      <c r="C658">
        <v>1</v>
      </c>
      <c r="D658">
        <v>0</v>
      </c>
      <c r="E658" s="3">
        <v>1548086</v>
      </c>
      <c r="F658" s="3">
        <v>0</v>
      </c>
      <c r="G658" s="3">
        <v>100000</v>
      </c>
      <c r="H658" s="3">
        <v>0</v>
      </c>
      <c r="I658" s="3">
        <v>552016</v>
      </c>
      <c r="J658" s="3">
        <v>856523</v>
      </c>
      <c r="K658" s="3">
        <v>0</v>
      </c>
      <c r="L658" s="3">
        <v>0</v>
      </c>
      <c r="M658" s="3">
        <v>0</v>
      </c>
      <c r="N658" s="3">
        <v>0</v>
      </c>
      <c r="O658" s="3">
        <v>0</v>
      </c>
      <c r="P658" s="3">
        <v>920413</v>
      </c>
      <c r="Q658" s="3">
        <v>29184</v>
      </c>
      <c r="R658" s="3">
        <v>45272</v>
      </c>
      <c r="S658" s="3">
        <v>20313</v>
      </c>
      <c r="T658" s="3">
        <v>8475</v>
      </c>
      <c r="U658" s="3">
        <v>78055</v>
      </c>
      <c r="V658" s="3">
        <v>5907</v>
      </c>
      <c r="W658" s="3">
        <v>0</v>
      </c>
      <c r="X658" s="3">
        <v>0</v>
      </c>
      <c r="Y658" s="3">
        <v>9736</v>
      </c>
      <c r="Z658" s="3">
        <v>0</v>
      </c>
      <c r="AA658" s="3">
        <v>-53526</v>
      </c>
      <c r="AB658" s="3">
        <v>53526</v>
      </c>
      <c r="AC658" s="3">
        <v>4173980</v>
      </c>
      <c r="AD658" s="3">
        <v>0</v>
      </c>
      <c r="AE658" s="3">
        <f t="shared" si="11"/>
        <v>3317457</v>
      </c>
    </row>
    <row r="659" spans="1:31" x14ac:dyDescent="0.3">
      <c r="A659" s="2" t="s">
        <v>1311</v>
      </c>
      <c r="B659" t="s">
        <v>1312</v>
      </c>
      <c r="C659">
        <v>1</v>
      </c>
      <c r="D659">
        <v>0</v>
      </c>
      <c r="E659" s="3">
        <v>32546434</v>
      </c>
      <c r="F659" s="3">
        <v>0</v>
      </c>
      <c r="G659" s="3">
        <v>613877</v>
      </c>
      <c r="H659" s="3">
        <v>0</v>
      </c>
      <c r="I659" s="3">
        <v>2976173</v>
      </c>
      <c r="J659" s="3">
        <v>4073687</v>
      </c>
      <c r="K659" s="3">
        <v>0</v>
      </c>
      <c r="L659" s="3">
        <v>0</v>
      </c>
      <c r="M659" s="3">
        <v>0</v>
      </c>
      <c r="N659" s="3">
        <v>0</v>
      </c>
      <c r="O659" s="3">
        <v>0</v>
      </c>
      <c r="P659" s="3">
        <v>2024084</v>
      </c>
      <c r="Q659" s="3">
        <v>1940790</v>
      </c>
      <c r="R659" s="3">
        <v>896680</v>
      </c>
      <c r="S659" s="3">
        <v>51007</v>
      </c>
      <c r="T659" s="3">
        <v>21281</v>
      </c>
      <c r="U659" s="3">
        <v>216690</v>
      </c>
      <c r="V659" s="3">
        <v>58834</v>
      </c>
      <c r="W659" s="3">
        <v>0</v>
      </c>
      <c r="X659" s="3">
        <v>764610</v>
      </c>
      <c r="Y659" s="3">
        <v>34452</v>
      </c>
      <c r="Z659" s="3">
        <v>0</v>
      </c>
      <c r="AA659" s="3">
        <v>-1037355</v>
      </c>
      <c r="AB659" s="3">
        <v>1037355</v>
      </c>
      <c r="AC659" s="3">
        <v>46218599</v>
      </c>
      <c r="AD659" s="3">
        <v>760318</v>
      </c>
      <c r="AE659" s="3">
        <f t="shared" si="11"/>
        <v>42144912</v>
      </c>
    </row>
    <row r="660" spans="1:31" x14ac:dyDescent="0.3">
      <c r="A660" s="2" t="s">
        <v>1313</v>
      </c>
      <c r="B660" t="s">
        <v>1314</v>
      </c>
      <c r="C660">
        <v>1</v>
      </c>
      <c r="D660">
        <v>0</v>
      </c>
      <c r="E660" s="3">
        <v>3510844</v>
      </c>
      <c r="F660" s="3">
        <v>0</v>
      </c>
      <c r="G660" s="3">
        <v>116596</v>
      </c>
      <c r="H660" s="3">
        <v>0</v>
      </c>
      <c r="I660" s="3">
        <v>462819</v>
      </c>
      <c r="J660" s="3">
        <v>1195677</v>
      </c>
      <c r="K660" s="3">
        <v>0</v>
      </c>
      <c r="L660" s="3">
        <v>0</v>
      </c>
      <c r="M660" s="3">
        <v>0</v>
      </c>
      <c r="N660" s="3">
        <v>0</v>
      </c>
      <c r="O660" s="3">
        <v>0</v>
      </c>
      <c r="P660" s="3">
        <v>1328947</v>
      </c>
      <c r="Q660" s="3">
        <v>93978</v>
      </c>
      <c r="R660" s="3">
        <v>103870</v>
      </c>
      <c r="S660" s="3">
        <v>45659</v>
      </c>
      <c r="T660" s="3">
        <v>19050</v>
      </c>
      <c r="U660" s="3">
        <v>172129</v>
      </c>
      <c r="V660" s="3">
        <v>26111</v>
      </c>
      <c r="W660" s="3">
        <v>0</v>
      </c>
      <c r="X660" s="3">
        <v>0</v>
      </c>
      <c r="Y660" s="3">
        <v>0</v>
      </c>
      <c r="Z660" s="3">
        <v>0</v>
      </c>
      <c r="AA660" s="3">
        <v>-84928</v>
      </c>
      <c r="AB660" s="3">
        <v>84928</v>
      </c>
      <c r="AC660" s="3">
        <v>7075680</v>
      </c>
      <c r="AD660" s="3">
        <v>0</v>
      </c>
      <c r="AE660" s="3">
        <f t="shared" si="11"/>
        <v>5880003</v>
      </c>
    </row>
    <row r="661" spans="1:31" x14ac:dyDescent="0.3">
      <c r="A661" s="2" t="s">
        <v>1315</v>
      </c>
      <c r="B661" t="s">
        <v>1316</v>
      </c>
      <c r="C661">
        <v>1</v>
      </c>
      <c r="D661">
        <v>0</v>
      </c>
      <c r="E661" s="3">
        <v>2113181</v>
      </c>
      <c r="F661" s="3">
        <v>0</v>
      </c>
      <c r="G661" s="3">
        <v>0</v>
      </c>
      <c r="H661" s="3">
        <v>0</v>
      </c>
      <c r="I661" s="3">
        <v>78252</v>
      </c>
      <c r="J661" s="3">
        <v>392520</v>
      </c>
      <c r="K661" s="3">
        <v>0</v>
      </c>
      <c r="L661" s="3">
        <v>0</v>
      </c>
      <c r="M661" s="3">
        <v>0</v>
      </c>
      <c r="N661" s="3">
        <v>0</v>
      </c>
      <c r="O661" s="3">
        <v>0</v>
      </c>
      <c r="P661" s="3">
        <v>341909</v>
      </c>
      <c r="Q661" s="3">
        <v>127644</v>
      </c>
      <c r="R661" s="3">
        <v>93250</v>
      </c>
      <c r="S661" s="3">
        <v>65328</v>
      </c>
      <c r="T661" s="3">
        <v>27256</v>
      </c>
      <c r="U661" s="3">
        <v>210108</v>
      </c>
      <c r="V661" s="3">
        <v>0</v>
      </c>
      <c r="W661" s="3">
        <v>0</v>
      </c>
      <c r="X661" s="3">
        <v>0</v>
      </c>
      <c r="Y661" s="3">
        <v>12145</v>
      </c>
      <c r="Z661" s="3">
        <v>0</v>
      </c>
      <c r="AA661" s="3">
        <v>-83822</v>
      </c>
      <c r="AB661" s="3">
        <v>83822</v>
      </c>
      <c r="AC661" s="3">
        <v>3461593</v>
      </c>
      <c r="AD661" s="3">
        <v>0</v>
      </c>
      <c r="AE661" s="3">
        <f t="shared" si="11"/>
        <v>3069073</v>
      </c>
    </row>
    <row r="662" spans="1:31" x14ac:dyDescent="0.3">
      <c r="A662" s="2" t="s">
        <v>1317</v>
      </c>
      <c r="B662" t="s">
        <v>1318</v>
      </c>
      <c r="C662">
        <v>1</v>
      </c>
      <c r="D662">
        <v>0</v>
      </c>
      <c r="E662" s="3">
        <v>1650999</v>
      </c>
      <c r="F662" s="3">
        <v>0</v>
      </c>
      <c r="G662" s="3">
        <v>0</v>
      </c>
      <c r="H662" s="3">
        <v>0</v>
      </c>
      <c r="I662" s="3">
        <v>179145</v>
      </c>
      <c r="J662" s="3">
        <v>382058</v>
      </c>
      <c r="K662" s="3">
        <v>0</v>
      </c>
      <c r="L662" s="3">
        <v>0</v>
      </c>
      <c r="M662" s="3">
        <v>0</v>
      </c>
      <c r="N662" s="3">
        <v>0</v>
      </c>
      <c r="O662" s="3">
        <v>0</v>
      </c>
      <c r="P662" s="3">
        <v>269446</v>
      </c>
      <c r="Q662" s="3">
        <v>123092</v>
      </c>
      <c r="R662" s="3">
        <v>74511</v>
      </c>
      <c r="S662" s="3">
        <v>23833</v>
      </c>
      <c r="T662" s="3">
        <v>9944</v>
      </c>
      <c r="U662" s="3">
        <v>100540</v>
      </c>
      <c r="V662" s="3">
        <v>5429</v>
      </c>
      <c r="W662" s="3">
        <v>0</v>
      </c>
      <c r="X662" s="3">
        <v>0</v>
      </c>
      <c r="Y662" s="3">
        <v>0</v>
      </c>
      <c r="Z662" s="3">
        <v>0</v>
      </c>
      <c r="AA662" s="3">
        <v>-72213</v>
      </c>
      <c r="AB662" s="3">
        <v>72213</v>
      </c>
      <c r="AC662" s="3">
        <v>2818997</v>
      </c>
      <c r="AD662" s="3">
        <v>0</v>
      </c>
      <c r="AE662" s="3">
        <f t="shared" si="11"/>
        <v>2436939</v>
      </c>
    </row>
    <row r="663" spans="1:31" x14ac:dyDescent="0.3">
      <c r="A663" s="2" t="s">
        <v>1319</v>
      </c>
      <c r="B663" t="s">
        <v>1320</v>
      </c>
      <c r="C663">
        <v>1</v>
      </c>
      <c r="D663">
        <v>0</v>
      </c>
      <c r="E663" s="3">
        <v>21642458</v>
      </c>
      <c r="F663" s="3">
        <v>0</v>
      </c>
      <c r="G663" s="3">
        <v>845434</v>
      </c>
      <c r="H663" s="3">
        <v>0</v>
      </c>
      <c r="I663" s="3">
        <v>2021806</v>
      </c>
      <c r="J663" s="3">
        <v>3280569</v>
      </c>
      <c r="K663" s="3">
        <v>0</v>
      </c>
      <c r="L663" s="3">
        <v>0</v>
      </c>
      <c r="M663" s="3">
        <v>0</v>
      </c>
      <c r="N663" s="3">
        <v>0</v>
      </c>
      <c r="O663" s="3">
        <v>0</v>
      </c>
      <c r="P663" s="3">
        <v>1524474</v>
      </c>
      <c r="Q663" s="3">
        <v>2118084</v>
      </c>
      <c r="R663" s="3">
        <v>534630</v>
      </c>
      <c r="S663" s="3">
        <v>75499</v>
      </c>
      <c r="T663" s="3">
        <v>31500</v>
      </c>
      <c r="U663" s="3">
        <v>307560</v>
      </c>
      <c r="V663" s="3">
        <v>70985</v>
      </c>
      <c r="W663" s="3">
        <v>0</v>
      </c>
      <c r="X663" s="3">
        <v>2100000</v>
      </c>
      <c r="Y663" s="3">
        <v>0</v>
      </c>
      <c r="Z663" s="3">
        <v>0</v>
      </c>
      <c r="AA663" s="3">
        <v>-1375363</v>
      </c>
      <c r="AB663" s="3">
        <v>1375363</v>
      </c>
      <c r="AC663" s="3">
        <v>34552999</v>
      </c>
      <c r="AD663" s="3">
        <v>809036</v>
      </c>
      <c r="AE663" s="3">
        <f t="shared" si="11"/>
        <v>31272430</v>
      </c>
    </row>
    <row r="664" spans="1:31" x14ac:dyDescent="0.3">
      <c r="A664" s="2" t="s">
        <v>1321</v>
      </c>
      <c r="B664" t="s">
        <v>1322</v>
      </c>
      <c r="C664">
        <v>1</v>
      </c>
      <c r="D664">
        <v>0</v>
      </c>
      <c r="E664" s="3">
        <v>1437769</v>
      </c>
      <c r="F664" s="3">
        <v>0</v>
      </c>
      <c r="G664" s="3">
        <v>100000</v>
      </c>
      <c r="H664" s="3">
        <v>0</v>
      </c>
      <c r="I664" s="3">
        <v>343860</v>
      </c>
      <c r="J664" s="3">
        <v>899873</v>
      </c>
      <c r="K664" s="3">
        <v>0</v>
      </c>
      <c r="L664" s="3">
        <v>0</v>
      </c>
      <c r="M664" s="3">
        <v>0</v>
      </c>
      <c r="N664" s="3">
        <v>0</v>
      </c>
      <c r="O664" s="3">
        <v>0</v>
      </c>
      <c r="P664" s="3">
        <v>447780</v>
      </c>
      <c r="Q664" s="3">
        <v>95856</v>
      </c>
      <c r="R664" s="3">
        <v>35991</v>
      </c>
      <c r="S664" s="3">
        <v>20538</v>
      </c>
      <c r="T664" s="3">
        <v>8569</v>
      </c>
      <c r="U664" s="3">
        <v>84579</v>
      </c>
      <c r="V664" s="3">
        <v>5209</v>
      </c>
      <c r="W664" s="3">
        <v>0</v>
      </c>
      <c r="X664" s="3">
        <v>0</v>
      </c>
      <c r="Y664" s="3">
        <v>0</v>
      </c>
      <c r="Z664" s="3">
        <v>0</v>
      </c>
      <c r="AA664" s="3">
        <v>-41888</v>
      </c>
      <c r="AB664" s="3">
        <v>41888</v>
      </c>
      <c r="AC664" s="3">
        <v>3480024</v>
      </c>
      <c r="AD664" s="3">
        <v>0</v>
      </c>
      <c r="AE664" s="3">
        <f t="shared" si="11"/>
        <v>2580151</v>
      </c>
    </row>
    <row r="665" spans="1:31" x14ac:dyDescent="0.3">
      <c r="A665" s="2" t="s">
        <v>1323</v>
      </c>
      <c r="B665" t="s">
        <v>1324</v>
      </c>
      <c r="C665">
        <v>1</v>
      </c>
      <c r="D665">
        <v>0</v>
      </c>
      <c r="E665" s="3">
        <v>3491710</v>
      </c>
      <c r="F665" s="3">
        <v>0</v>
      </c>
      <c r="G665" s="3">
        <v>0</v>
      </c>
      <c r="H665" s="3">
        <v>0</v>
      </c>
      <c r="I665" s="3">
        <v>329658</v>
      </c>
      <c r="J665" s="3">
        <v>1835306</v>
      </c>
      <c r="K665" s="3">
        <v>0</v>
      </c>
      <c r="L665" s="3">
        <v>0</v>
      </c>
      <c r="M665" s="3">
        <v>0</v>
      </c>
      <c r="N665" s="3">
        <v>0</v>
      </c>
      <c r="O665" s="3">
        <v>0</v>
      </c>
      <c r="P665" s="3">
        <v>455604</v>
      </c>
      <c r="Q665" s="3">
        <v>134591</v>
      </c>
      <c r="R665" s="3">
        <v>90893</v>
      </c>
      <c r="S665" s="3">
        <v>73926</v>
      </c>
      <c r="T665" s="3">
        <v>30844</v>
      </c>
      <c r="U665" s="3">
        <v>303191</v>
      </c>
      <c r="V665" s="3">
        <v>0</v>
      </c>
      <c r="W665" s="3">
        <v>0</v>
      </c>
      <c r="X665" s="3">
        <v>0</v>
      </c>
      <c r="Y665" s="3">
        <v>0</v>
      </c>
      <c r="Z665" s="3">
        <v>0</v>
      </c>
      <c r="AA665" s="3">
        <v>0</v>
      </c>
      <c r="AB665" s="3">
        <v>0</v>
      </c>
      <c r="AC665" s="3">
        <v>6745723</v>
      </c>
      <c r="AD665" s="3">
        <v>0</v>
      </c>
      <c r="AE665" s="3">
        <f t="shared" si="11"/>
        <v>4910417</v>
      </c>
    </row>
    <row r="666" spans="1:31" x14ac:dyDescent="0.3">
      <c r="A666" s="2" t="s">
        <v>1325</v>
      </c>
      <c r="B666" t="s">
        <v>1326</v>
      </c>
      <c r="C666">
        <v>1</v>
      </c>
      <c r="D666">
        <v>0</v>
      </c>
      <c r="E666" s="3">
        <v>4834105</v>
      </c>
      <c r="F666" s="3">
        <v>0</v>
      </c>
      <c r="G666" s="3">
        <v>141256</v>
      </c>
      <c r="H666" s="3">
        <v>0</v>
      </c>
      <c r="I666" s="3">
        <v>1864721</v>
      </c>
      <c r="J666" s="3">
        <v>1800245</v>
      </c>
      <c r="K666" s="3">
        <v>0</v>
      </c>
      <c r="L666" s="3">
        <v>0</v>
      </c>
      <c r="M666" s="3">
        <v>0</v>
      </c>
      <c r="N666" s="3">
        <v>0</v>
      </c>
      <c r="O666" s="3">
        <v>0</v>
      </c>
      <c r="P666" s="3">
        <v>810646</v>
      </c>
      <c r="Q666" s="3">
        <v>191397</v>
      </c>
      <c r="R666" s="3">
        <v>233239</v>
      </c>
      <c r="S666" s="3">
        <v>53389</v>
      </c>
      <c r="T666" s="3">
        <v>22275</v>
      </c>
      <c r="U666" s="3">
        <v>175507</v>
      </c>
      <c r="V666" s="3">
        <v>25012</v>
      </c>
      <c r="W666" s="3">
        <v>0</v>
      </c>
      <c r="X666" s="3">
        <v>0</v>
      </c>
      <c r="Y666" s="3">
        <v>0</v>
      </c>
      <c r="Z666" s="3">
        <v>0</v>
      </c>
      <c r="AA666" s="3">
        <v>-72401</v>
      </c>
      <c r="AB666" s="3">
        <v>72401</v>
      </c>
      <c r="AC666" s="3">
        <v>10151792</v>
      </c>
      <c r="AD666" s="3">
        <v>0</v>
      </c>
      <c r="AE666" s="3">
        <f t="shared" si="11"/>
        <v>8351547</v>
      </c>
    </row>
    <row r="667" spans="1:31" x14ac:dyDescent="0.3">
      <c r="A667" s="2" t="s">
        <v>1327</v>
      </c>
      <c r="B667" t="s">
        <v>1328</v>
      </c>
      <c r="C667">
        <v>1</v>
      </c>
      <c r="D667">
        <v>0</v>
      </c>
      <c r="E667" s="3">
        <v>15373370</v>
      </c>
      <c r="F667" s="3">
        <v>0</v>
      </c>
      <c r="G667" s="3">
        <v>0</v>
      </c>
      <c r="H667" s="3">
        <v>0</v>
      </c>
      <c r="I667" s="3">
        <v>2743925</v>
      </c>
      <c r="J667" s="3">
        <v>3643699</v>
      </c>
      <c r="K667" s="3">
        <v>0</v>
      </c>
      <c r="L667" s="3">
        <v>0</v>
      </c>
      <c r="M667" s="3">
        <v>0</v>
      </c>
      <c r="N667" s="3">
        <v>0</v>
      </c>
      <c r="O667" s="3">
        <v>0</v>
      </c>
      <c r="P667" s="3">
        <v>4078524</v>
      </c>
      <c r="Q667" s="3">
        <v>674892</v>
      </c>
      <c r="R667" s="3">
        <v>644643</v>
      </c>
      <c r="S667" s="3">
        <v>144138</v>
      </c>
      <c r="T667" s="3">
        <v>60138</v>
      </c>
      <c r="U667" s="3">
        <v>484407</v>
      </c>
      <c r="V667" s="3">
        <v>67294</v>
      </c>
      <c r="W667" s="3">
        <v>0</v>
      </c>
      <c r="X667" s="3">
        <v>1986386</v>
      </c>
      <c r="Y667" s="3">
        <v>0</v>
      </c>
      <c r="Z667" s="3">
        <v>0</v>
      </c>
      <c r="AA667" s="3">
        <v>-1627824</v>
      </c>
      <c r="AB667" s="3">
        <v>1627824</v>
      </c>
      <c r="AC667" s="3">
        <v>29901416</v>
      </c>
      <c r="AD667" s="3">
        <v>0</v>
      </c>
      <c r="AE667" s="3">
        <f t="shared" si="11"/>
        <v>26257717</v>
      </c>
    </row>
    <row r="668" spans="1:31" x14ac:dyDescent="0.3">
      <c r="A668" s="2" t="s">
        <v>1329</v>
      </c>
      <c r="B668" t="s">
        <v>1330</v>
      </c>
      <c r="C668">
        <v>1</v>
      </c>
      <c r="D668">
        <v>1</v>
      </c>
      <c r="E668" s="3">
        <v>213738219</v>
      </c>
      <c r="F668" s="3">
        <v>2375373</v>
      </c>
      <c r="G668" s="3">
        <v>0</v>
      </c>
      <c r="H668" s="3">
        <v>30221</v>
      </c>
      <c r="I668" s="3">
        <v>26517680</v>
      </c>
      <c r="J668" s="3">
        <v>15213863</v>
      </c>
      <c r="K668" s="3">
        <v>0</v>
      </c>
      <c r="L668" s="3">
        <v>0</v>
      </c>
      <c r="M668" s="3">
        <v>998609</v>
      </c>
      <c r="N668" s="3">
        <v>9525536</v>
      </c>
      <c r="O668" s="3">
        <v>3496467</v>
      </c>
      <c r="P668" s="3">
        <v>0</v>
      </c>
      <c r="Q668" s="3">
        <v>8386540</v>
      </c>
      <c r="R668" s="3">
        <v>10237093</v>
      </c>
      <c r="S668" s="3">
        <v>431079</v>
      </c>
      <c r="T668" s="3">
        <v>179856</v>
      </c>
      <c r="U668" s="3">
        <v>1789615</v>
      </c>
      <c r="V668" s="3">
        <v>427591</v>
      </c>
      <c r="W668" s="3">
        <v>0</v>
      </c>
      <c r="X668" s="3">
        <v>12111980</v>
      </c>
      <c r="Y668" s="3">
        <v>552736</v>
      </c>
      <c r="Z668" s="3">
        <v>17500000</v>
      </c>
      <c r="AA668" s="3">
        <v>-10383292</v>
      </c>
      <c r="AB668" s="3">
        <v>10383292</v>
      </c>
      <c r="AC668" s="3">
        <v>323512458</v>
      </c>
      <c r="AD668" s="3">
        <v>7634095</v>
      </c>
      <c r="AE668" s="3">
        <f t="shared" si="11"/>
        <v>308298595</v>
      </c>
    </row>
    <row r="669" spans="1:31" x14ac:dyDescent="0.3">
      <c r="A669" s="2" t="s">
        <v>1331</v>
      </c>
      <c r="B669" t="s">
        <v>1332</v>
      </c>
      <c r="C669">
        <v>1</v>
      </c>
      <c r="D669">
        <v>0</v>
      </c>
      <c r="E669" s="3">
        <v>24510251</v>
      </c>
      <c r="F669" s="3">
        <v>0</v>
      </c>
      <c r="G669" s="3">
        <v>2416117</v>
      </c>
      <c r="H669" s="3">
        <v>0</v>
      </c>
      <c r="I669" s="3">
        <v>6005570</v>
      </c>
      <c r="J669" s="3">
        <v>3757414</v>
      </c>
      <c r="K669" s="3">
        <v>0</v>
      </c>
      <c r="L669" s="3">
        <v>0</v>
      </c>
      <c r="M669" s="3">
        <v>0</v>
      </c>
      <c r="N669" s="3">
        <v>0</v>
      </c>
      <c r="O669" s="3">
        <v>0</v>
      </c>
      <c r="P669" s="3">
        <v>2817958</v>
      </c>
      <c r="Q669" s="3">
        <v>770141</v>
      </c>
      <c r="R669" s="3">
        <v>863549</v>
      </c>
      <c r="S669" s="3">
        <v>87393</v>
      </c>
      <c r="T669" s="3">
        <v>36463</v>
      </c>
      <c r="U669" s="3">
        <v>335928</v>
      </c>
      <c r="V669" s="3">
        <v>76238</v>
      </c>
      <c r="W669" s="3">
        <v>0</v>
      </c>
      <c r="X669" s="3">
        <v>192247</v>
      </c>
      <c r="Y669" s="3">
        <v>108623</v>
      </c>
      <c r="Z669" s="3">
        <v>0</v>
      </c>
      <c r="AA669" s="3">
        <v>-248342</v>
      </c>
      <c r="AB669" s="3">
        <v>248342</v>
      </c>
      <c r="AC669" s="3">
        <v>41977892</v>
      </c>
      <c r="AD669" s="3">
        <v>0</v>
      </c>
      <c r="AE669" s="3">
        <f t="shared" si="11"/>
        <v>38220478</v>
      </c>
    </row>
    <row r="670" spans="1:31" x14ac:dyDescent="0.3">
      <c r="A670" s="2" t="s">
        <v>1333</v>
      </c>
      <c r="B670" t="s">
        <v>1334</v>
      </c>
      <c r="C670">
        <v>1</v>
      </c>
      <c r="D670">
        <v>0</v>
      </c>
      <c r="E670" s="3">
        <v>9119194</v>
      </c>
      <c r="F670" s="3">
        <v>0</v>
      </c>
      <c r="G670" s="3">
        <v>1020367</v>
      </c>
      <c r="H670" s="3">
        <v>0</v>
      </c>
      <c r="I670" s="3">
        <v>2775220</v>
      </c>
      <c r="J670" s="3">
        <v>1946882</v>
      </c>
      <c r="K670" s="3">
        <v>0</v>
      </c>
      <c r="L670" s="3">
        <v>0</v>
      </c>
      <c r="M670" s="3">
        <v>0</v>
      </c>
      <c r="N670" s="3">
        <v>0</v>
      </c>
      <c r="O670" s="3">
        <v>0</v>
      </c>
      <c r="P670" s="3">
        <v>830643</v>
      </c>
      <c r="Q670" s="3">
        <v>203360</v>
      </c>
      <c r="R670" s="3">
        <v>323588</v>
      </c>
      <c r="S670" s="3">
        <v>58602</v>
      </c>
      <c r="T670" s="3">
        <v>24450</v>
      </c>
      <c r="U670" s="3">
        <v>211855</v>
      </c>
      <c r="V670" s="3">
        <v>42033</v>
      </c>
      <c r="W670" s="3">
        <v>0</v>
      </c>
      <c r="X670" s="3">
        <v>0</v>
      </c>
      <c r="Y670" s="3">
        <v>48982</v>
      </c>
      <c r="Z670" s="3">
        <v>0</v>
      </c>
      <c r="AA670" s="3">
        <v>-121529</v>
      </c>
      <c r="AB670" s="3">
        <v>121529</v>
      </c>
      <c r="AC670" s="3">
        <v>16605176</v>
      </c>
      <c r="AD670" s="3">
        <v>0</v>
      </c>
      <c r="AE670" s="3">
        <f t="shared" si="11"/>
        <v>14658294</v>
      </c>
    </row>
    <row r="671" spans="1:31" x14ac:dyDescent="0.3">
      <c r="A671" s="2" t="s">
        <v>1335</v>
      </c>
      <c r="B671" t="s">
        <v>1336</v>
      </c>
      <c r="C671">
        <v>1</v>
      </c>
      <c r="D671">
        <v>0</v>
      </c>
      <c r="E671" s="3">
        <v>12282446</v>
      </c>
      <c r="F671" s="3">
        <v>0</v>
      </c>
      <c r="G671" s="3">
        <v>0</v>
      </c>
      <c r="H671" s="3">
        <v>0</v>
      </c>
      <c r="I671" s="3">
        <v>1352686</v>
      </c>
      <c r="J671" s="3">
        <v>554533</v>
      </c>
      <c r="K671" s="3">
        <v>0</v>
      </c>
      <c r="L671" s="3">
        <v>0</v>
      </c>
      <c r="M671" s="3">
        <v>0</v>
      </c>
      <c r="N671" s="3">
        <v>0</v>
      </c>
      <c r="O671" s="3">
        <v>0</v>
      </c>
      <c r="P671" s="3">
        <v>1531354</v>
      </c>
      <c r="Q671" s="3">
        <v>290598</v>
      </c>
      <c r="R671" s="3">
        <v>177150</v>
      </c>
      <c r="S671" s="3">
        <v>17587</v>
      </c>
      <c r="T671" s="3">
        <v>7338</v>
      </c>
      <c r="U671" s="3">
        <v>70774</v>
      </c>
      <c r="V671" s="3">
        <v>19944</v>
      </c>
      <c r="W671" s="3">
        <v>0</v>
      </c>
      <c r="X671" s="3">
        <v>294502</v>
      </c>
      <c r="Y671" s="3">
        <v>0</v>
      </c>
      <c r="Z671" s="3">
        <v>0</v>
      </c>
      <c r="AA671" s="3">
        <v>-201305</v>
      </c>
      <c r="AB671" s="3">
        <v>201305</v>
      </c>
      <c r="AC671" s="3">
        <v>16598912</v>
      </c>
      <c r="AD671" s="3">
        <v>0</v>
      </c>
      <c r="AE671" s="3">
        <f t="shared" si="11"/>
        <v>16044379</v>
      </c>
    </row>
    <row r="672" spans="1:31" x14ac:dyDescent="0.3">
      <c r="A672" s="2" t="s">
        <v>1337</v>
      </c>
      <c r="B672" t="s">
        <v>1338</v>
      </c>
      <c r="C672">
        <v>1</v>
      </c>
      <c r="D672">
        <v>0</v>
      </c>
      <c r="E672" s="3">
        <v>10849775</v>
      </c>
      <c r="F672" s="3">
        <v>0</v>
      </c>
      <c r="G672" s="3">
        <v>0</v>
      </c>
      <c r="H672" s="3">
        <v>7942</v>
      </c>
      <c r="I672" s="3">
        <v>915332</v>
      </c>
      <c r="J672" s="3">
        <v>1561809</v>
      </c>
      <c r="K672" s="3">
        <v>0</v>
      </c>
      <c r="L672" s="3">
        <v>0</v>
      </c>
      <c r="M672" s="3">
        <v>0</v>
      </c>
      <c r="N672" s="3">
        <v>0</v>
      </c>
      <c r="O672" s="3">
        <v>0</v>
      </c>
      <c r="P672" s="3">
        <v>1069634</v>
      </c>
      <c r="Q672" s="3">
        <v>65610</v>
      </c>
      <c r="R672" s="3">
        <v>0</v>
      </c>
      <c r="S672" s="3">
        <v>13557</v>
      </c>
      <c r="T672" s="3">
        <v>5656</v>
      </c>
      <c r="U672" s="3">
        <v>50911</v>
      </c>
      <c r="V672" s="3">
        <v>17039</v>
      </c>
      <c r="W672" s="3">
        <v>0</v>
      </c>
      <c r="X672" s="3">
        <v>160471</v>
      </c>
      <c r="Y672" s="3">
        <v>0</v>
      </c>
      <c r="Z672" s="3">
        <v>0</v>
      </c>
      <c r="AA672" s="3">
        <v>-204541</v>
      </c>
      <c r="AB672" s="3">
        <v>204541</v>
      </c>
      <c r="AC672" s="3">
        <v>14717736</v>
      </c>
      <c r="AD672" s="3">
        <v>0</v>
      </c>
      <c r="AE672" s="3">
        <f t="shared" si="11"/>
        <v>13155927</v>
      </c>
    </row>
    <row r="673" spans="1:31" x14ac:dyDescent="0.3">
      <c r="A673" s="2" t="s">
        <v>1339</v>
      </c>
      <c r="B673" t="s">
        <v>1340</v>
      </c>
      <c r="C673">
        <v>1</v>
      </c>
      <c r="D673">
        <v>0</v>
      </c>
      <c r="E673" s="3">
        <v>1663988</v>
      </c>
      <c r="F673" s="3">
        <v>0</v>
      </c>
      <c r="G673" s="3">
        <v>0</v>
      </c>
      <c r="H673" s="3">
        <v>0</v>
      </c>
      <c r="I673" s="3">
        <v>327089</v>
      </c>
      <c r="J673" s="3">
        <v>263285</v>
      </c>
      <c r="K673" s="3">
        <v>0</v>
      </c>
      <c r="L673" s="3">
        <v>0</v>
      </c>
      <c r="M673" s="3">
        <v>0</v>
      </c>
      <c r="N673" s="3">
        <v>0</v>
      </c>
      <c r="O673" s="3">
        <v>0</v>
      </c>
      <c r="P673" s="3">
        <v>270924</v>
      </c>
      <c r="Q673" s="3">
        <v>0</v>
      </c>
      <c r="R673" s="3">
        <v>0</v>
      </c>
      <c r="S673" s="3">
        <v>1962</v>
      </c>
      <c r="T673" s="3">
        <v>819</v>
      </c>
      <c r="U673" s="3">
        <v>11184</v>
      </c>
      <c r="V673" s="3">
        <v>1582</v>
      </c>
      <c r="W673" s="3">
        <v>0</v>
      </c>
      <c r="X673" s="3">
        <v>0</v>
      </c>
      <c r="Y673" s="3">
        <v>0</v>
      </c>
      <c r="Z673" s="3">
        <v>0</v>
      </c>
      <c r="AA673" s="3">
        <v>-42054</v>
      </c>
      <c r="AB673" s="3">
        <v>42054</v>
      </c>
      <c r="AC673" s="3">
        <v>2540833</v>
      </c>
      <c r="AD673" s="3">
        <v>0</v>
      </c>
      <c r="AE673" s="3">
        <f t="shared" si="11"/>
        <v>2277548</v>
      </c>
    </row>
    <row r="674" spans="1:31" x14ac:dyDescent="0.3">
      <c r="A674" s="2" t="s">
        <v>1341</v>
      </c>
      <c r="B674" t="s">
        <v>1342</v>
      </c>
      <c r="C674">
        <v>1</v>
      </c>
      <c r="D674">
        <v>0</v>
      </c>
      <c r="E674" s="3">
        <v>7739713</v>
      </c>
      <c r="F674" s="3">
        <v>0</v>
      </c>
      <c r="G674" s="3">
        <v>0</v>
      </c>
      <c r="H674" s="3">
        <v>0</v>
      </c>
      <c r="I674" s="3">
        <v>701403</v>
      </c>
      <c r="J674" s="3">
        <v>2068670</v>
      </c>
      <c r="K674" s="3">
        <v>0</v>
      </c>
      <c r="L674" s="3">
        <v>0</v>
      </c>
      <c r="M674" s="3">
        <v>0</v>
      </c>
      <c r="N674" s="3">
        <v>0</v>
      </c>
      <c r="O674" s="3">
        <v>0</v>
      </c>
      <c r="P674" s="3">
        <v>1112771</v>
      </c>
      <c r="Q674" s="3">
        <v>158208</v>
      </c>
      <c r="R674" s="3">
        <v>294456</v>
      </c>
      <c r="S674" s="3">
        <v>14051</v>
      </c>
      <c r="T674" s="3">
        <v>5863</v>
      </c>
      <c r="U674" s="3">
        <v>49687</v>
      </c>
      <c r="V674" s="3">
        <v>16434</v>
      </c>
      <c r="W674" s="3">
        <v>0</v>
      </c>
      <c r="X674" s="3">
        <v>93758</v>
      </c>
      <c r="Y674" s="3">
        <v>0</v>
      </c>
      <c r="Z674" s="3">
        <v>0</v>
      </c>
      <c r="AA674" s="3">
        <v>-203828</v>
      </c>
      <c r="AB674" s="3">
        <v>203828</v>
      </c>
      <c r="AC674" s="3">
        <v>12255014</v>
      </c>
      <c r="AD674" s="3">
        <v>0</v>
      </c>
      <c r="AE674" s="3">
        <f t="shared" si="11"/>
        <v>10186344</v>
      </c>
    </row>
    <row r="675" spans="1:31" x14ac:dyDescent="0.3">
      <c r="A675" s="2" t="s">
        <v>1343</v>
      </c>
      <c r="B675" t="s">
        <v>1344</v>
      </c>
      <c r="C675">
        <v>1</v>
      </c>
      <c r="D675">
        <v>0</v>
      </c>
      <c r="E675" s="3">
        <v>7936463</v>
      </c>
      <c r="F675" s="3">
        <v>0</v>
      </c>
      <c r="G675" s="3">
        <v>0</v>
      </c>
      <c r="H675" s="3">
        <v>0</v>
      </c>
      <c r="I675" s="3">
        <v>925074</v>
      </c>
      <c r="J675" s="3">
        <v>999052</v>
      </c>
      <c r="K675" s="3">
        <v>0</v>
      </c>
      <c r="L675" s="3">
        <v>0</v>
      </c>
      <c r="M675" s="3">
        <v>0</v>
      </c>
      <c r="N675" s="3">
        <v>0</v>
      </c>
      <c r="O675" s="3">
        <v>0</v>
      </c>
      <c r="P675" s="3">
        <v>1331265</v>
      </c>
      <c r="Q675" s="3">
        <v>298226</v>
      </c>
      <c r="R675" s="3">
        <v>97217</v>
      </c>
      <c r="S675" s="3">
        <v>12553</v>
      </c>
      <c r="T675" s="3">
        <v>5238</v>
      </c>
      <c r="U675" s="3">
        <v>49862</v>
      </c>
      <c r="V675" s="3">
        <v>15554</v>
      </c>
      <c r="W675" s="3">
        <v>0</v>
      </c>
      <c r="X675" s="3">
        <v>71123</v>
      </c>
      <c r="Y675" s="3">
        <v>0</v>
      </c>
      <c r="Z675" s="3">
        <v>0</v>
      </c>
      <c r="AA675" s="3">
        <v>-241032</v>
      </c>
      <c r="AB675" s="3">
        <v>241032</v>
      </c>
      <c r="AC675" s="3">
        <v>11741627</v>
      </c>
      <c r="AD675" s="3">
        <v>0</v>
      </c>
      <c r="AE675" s="3">
        <f t="shared" si="11"/>
        <v>10742575</v>
      </c>
    </row>
    <row r="676" spans="1:31" x14ac:dyDescent="0.3">
      <c r="A676" s="2" t="s">
        <v>1345</v>
      </c>
      <c r="B676" t="s">
        <v>1346</v>
      </c>
      <c r="C676">
        <v>1</v>
      </c>
      <c r="D676">
        <v>0</v>
      </c>
      <c r="E676" s="3">
        <v>10679567</v>
      </c>
      <c r="F676" s="3">
        <v>0</v>
      </c>
      <c r="G676" s="3">
        <v>200123</v>
      </c>
      <c r="H676" s="3">
        <v>5893</v>
      </c>
      <c r="I676" s="3">
        <v>1237123</v>
      </c>
      <c r="J676" s="3">
        <v>2463985</v>
      </c>
      <c r="K676" s="3">
        <v>0</v>
      </c>
      <c r="L676" s="3">
        <v>0</v>
      </c>
      <c r="M676" s="3">
        <v>0</v>
      </c>
      <c r="N676" s="3">
        <v>0</v>
      </c>
      <c r="O676" s="3">
        <v>0</v>
      </c>
      <c r="P676" s="3">
        <v>490269</v>
      </c>
      <c r="Q676" s="3">
        <v>262001</v>
      </c>
      <c r="R676" s="3">
        <v>23182</v>
      </c>
      <c r="S676" s="3">
        <v>21167</v>
      </c>
      <c r="T676" s="3">
        <v>8831</v>
      </c>
      <c r="U676" s="3">
        <v>79628</v>
      </c>
      <c r="V676" s="3">
        <v>8207</v>
      </c>
      <c r="W676" s="3">
        <v>0</v>
      </c>
      <c r="X676" s="3">
        <v>443445</v>
      </c>
      <c r="Y676" s="3">
        <v>0</v>
      </c>
      <c r="Z676" s="3">
        <v>0</v>
      </c>
      <c r="AA676" s="3">
        <v>-707610</v>
      </c>
      <c r="AB676" s="3">
        <v>707610</v>
      </c>
      <c r="AC676" s="3">
        <v>15923421</v>
      </c>
      <c r="AD676" s="3">
        <v>100000</v>
      </c>
      <c r="AE676" s="3">
        <f t="shared" si="11"/>
        <v>13459436</v>
      </c>
    </row>
    <row r="677" spans="1:31" x14ac:dyDescent="0.3">
      <c r="A677" s="2" t="s">
        <v>1347</v>
      </c>
      <c r="B677" t="s">
        <v>1348</v>
      </c>
      <c r="C677">
        <v>1</v>
      </c>
      <c r="D677">
        <v>0</v>
      </c>
      <c r="E677" s="3">
        <v>7914068</v>
      </c>
      <c r="F677" s="3">
        <v>0</v>
      </c>
      <c r="G677" s="3">
        <v>92174</v>
      </c>
      <c r="H677" s="3">
        <v>5504</v>
      </c>
      <c r="I677" s="3">
        <v>786224</v>
      </c>
      <c r="J677" s="3">
        <v>1174532</v>
      </c>
      <c r="K677" s="3">
        <v>0</v>
      </c>
      <c r="L677" s="3">
        <v>0</v>
      </c>
      <c r="M677" s="3">
        <v>0</v>
      </c>
      <c r="N677" s="3">
        <v>0</v>
      </c>
      <c r="O677" s="3">
        <v>0</v>
      </c>
      <c r="P677" s="3">
        <v>475476</v>
      </c>
      <c r="Q677" s="3">
        <v>150437</v>
      </c>
      <c r="R677" s="3">
        <v>0</v>
      </c>
      <c r="S677" s="3">
        <v>9407</v>
      </c>
      <c r="T677" s="3">
        <v>3925</v>
      </c>
      <c r="U677" s="3">
        <v>35882</v>
      </c>
      <c r="V677" s="3">
        <v>8738</v>
      </c>
      <c r="W677" s="3">
        <v>0</v>
      </c>
      <c r="X677" s="3">
        <v>713908</v>
      </c>
      <c r="Y677" s="3">
        <v>0</v>
      </c>
      <c r="Z677" s="3">
        <v>0</v>
      </c>
      <c r="AA677" s="3">
        <v>-519186</v>
      </c>
      <c r="AB677" s="3">
        <v>519186</v>
      </c>
      <c r="AC677" s="3">
        <v>11370275</v>
      </c>
      <c r="AD677" s="3">
        <v>100000</v>
      </c>
      <c r="AE677" s="3">
        <f t="shared" si="11"/>
        <v>10195743</v>
      </c>
    </row>
    <row r="678" spans="1:31" x14ac:dyDescent="0.3">
      <c r="A678" s="5" t="s">
        <v>1355</v>
      </c>
      <c r="B678" t="s">
        <v>1356</v>
      </c>
      <c r="C678">
        <v>1</v>
      </c>
      <c r="D678">
        <v>1</v>
      </c>
      <c r="E678" s="3">
        <v>18168063708</v>
      </c>
      <c r="F678" s="3">
        <v>43492488</v>
      </c>
      <c r="G678" s="3">
        <v>217896814</v>
      </c>
      <c r="H678" s="3">
        <v>4912637</v>
      </c>
      <c r="I678" s="3">
        <v>2079302891</v>
      </c>
      <c r="J678" s="3">
        <v>3081804928</v>
      </c>
      <c r="K678" s="3">
        <v>20054179</v>
      </c>
      <c r="L678" s="3">
        <v>5368202</v>
      </c>
      <c r="M678" s="3">
        <v>35516421</v>
      </c>
      <c r="N678" s="3">
        <v>163070167</v>
      </c>
      <c r="O678" s="3">
        <v>61877936</v>
      </c>
      <c r="P678" s="3">
        <v>1016963861</v>
      </c>
      <c r="Q678" s="3">
        <v>609036071</v>
      </c>
      <c r="R678" s="3">
        <v>413881250</v>
      </c>
      <c r="S678" s="3">
        <v>44507931</v>
      </c>
      <c r="T678" s="3">
        <v>18569818</v>
      </c>
      <c r="U678" s="3">
        <v>172202567</v>
      </c>
      <c r="V678" s="3">
        <v>36181096</v>
      </c>
      <c r="W678" s="3">
        <v>2481816</v>
      </c>
      <c r="X678" s="3">
        <v>842266940</v>
      </c>
      <c r="Y678" s="3">
        <v>4200243</v>
      </c>
      <c r="Z678" s="3">
        <v>27255589</v>
      </c>
      <c r="AA678" s="3">
        <v>-1117311677</v>
      </c>
      <c r="AB678" s="3">
        <v>1117311677</v>
      </c>
      <c r="AC678" s="3">
        <v>27068907553</v>
      </c>
      <c r="AD678" s="3">
        <v>244739738</v>
      </c>
      <c r="AE678" s="3">
        <f t="shared" si="11"/>
        <v>23967048446</v>
      </c>
    </row>
    <row r="679" spans="1:31" x14ac:dyDescent="0.3">
      <c r="A679" s="5" t="s">
        <v>1357</v>
      </c>
      <c r="B679" t="s">
        <v>1358</v>
      </c>
      <c r="C679">
        <v>1</v>
      </c>
      <c r="D679">
        <v>1</v>
      </c>
      <c r="E679" s="3">
        <v>243724128</v>
      </c>
      <c r="F679" s="3">
        <v>791163</v>
      </c>
      <c r="G679" s="3">
        <v>5401510</v>
      </c>
      <c r="H679" s="3">
        <v>87185</v>
      </c>
      <c r="I679" s="3">
        <v>22980997</v>
      </c>
      <c r="J679" s="3">
        <v>15774029</v>
      </c>
      <c r="K679" s="3">
        <v>26690</v>
      </c>
      <c r="L679" s="3">
        <v>0</v>
      </c>
      <c r="M679" s="3">
        <v>0</v>
      </c>
      <c r="N679" s="3">
        <v>0</v>
      </c>
      <c r="O679" s="3">
        <v>0</v>
      </c>
      <c r="P679" s="3">
        <v>14707736</v>
      </c>
      <c r="Q679" s="3">
        <v>7824529</v>
      </c>
      <c r="R679" s="3">
        <v>8739796</v>
      </c>
      <c r="S679" s="3">
        <v>369914</v>
      </c>
      <c r="T679" s="3">
        <v>154339</v>
      </c>
      <c r="U679" s="3">
        <v>1501396</v>
      </c>
      <c r="V679" s="3">
        <v>441425</v>
      </c>
      <c r="W679" s="3">
        <v>0</v>
      </c>
      <c r="X679" s="3">
        <v>6346171</v>
      </c>
      <c r="Y679" s="3">
        <v>112924</v>
      </c>
      <c r="Z679" s="3">
        <v>1016243</v>
      </c>
      <c r="AA679" s="3">
        <v>-10580419</v>
      </c>
      <c r="AB679" s="3">
        <v>10580419</v>
      </c>
      <c r="AC679" s="3">
        <v>330000175</v>
      </c>
      <c r="AD679" s="3">
        <v>5261809</v>
      </c>
      <c r="AE679" s="3">
        <f t="shared" si="11"/>
        <v>314199456</v>
      </c>
    </row>
    <row r="680" spans="1:31" x14ac:dyDescent="0.3">
      <c r="A680" s="2" t="s">
        <v>1349</v>
      </c>
      <c r="B680" t="s">
        <v>1350</v>
      </c>
      <c r="C680">
        <v>1</v>
      </c>
      <c r="D680">
        <v>1</v>
      </c>
      <c r="E680" s="3">
        <v>18411787836</v>
      </c>
      <c r="F680" s="3">
        <v>44283651</v>
      </c>
      <c r="G680" s="3">
        <v>223298324</v>
      </c>
      <c r="H680" s="3">
        <v>4999822</v>
      </c>
      <c r="I680" s="3">
        <v>2102283888</v>
      </c>
      <c r="J680" s="3">
        <v>3097578957</v>
      </c>
      <c r="K680" s="3">
        <v>20080869</v>
      </c>
      <c r="L680" s="3">
        <v>5368202</v>
      </c>
      <c r="M680" s="3">
        <v>35516421</v>
      </c>
      <c r="N680" s="3">
        <v>163070167</v>
      </c>
      <c r="O680" s="3">
        <v>61877936</v>
      </c>
      <c r="P680" s="3">
        <v>1031671597</v>
      </c>
      <c r="Q680" s="3">
        <v>616860600</v>
      </c>
      <c r="R680" s="3">
        <v>422621046</v>
      </c>
      <c r="S680" s="3">
        <v>44877845</v>
      </c>
      <c r="T680" s="3">
        <v>18724157</v>
      </c>
      <c r="U680" s="3">
        <v>173703963</v>
      </c>
      <c r="V680" s="3">
        <v>36622521</v>
      </c>
      <c r="W680" s="3">
        <v>2481816</v>
      </c>
      <c r="X680" s="3">
        <v>848613111</v>
      </c>
      <c r="Y680" s="3">
        <v>4313167</v>
      </c>
      <c r="Z680" s="3">
        <v>28271832</v>
      </c>
      <c r="AA680" s="3">
        <v>-1127892096</v>
      </c>
      <c r="AB680" s="3">
        <v>1127892096</v>
      </c>
      <c r="AC680" s="3">
        <v>27398907728</v>
      </c>
      <c r="AD680" s="3">
        <v>250001547</v>
      </c>
      <c r="AE680" s="3">
        <f t="shared" si="11"/>
        <v>24281247902</v>
      </c>
    </row>
    <row r="681" spans="1:31" x14ac:dyDescent="0.3">
      <c r="E681" s="3"/>
      <c r="F681" s="3"/>
      <c r="G681" s="3"/>
      <c r="H681" s="3">
        <f>0.24*I680</f>
        <v>504548133.12</v>
      </c>
      <c r="I681" s="3"/>
      <c r="J681" s="3"/>
      <c r="K681" s="3">
        <f>SUM(J680:K680)</f>
        <v>3117659826</v>
      </c>
      <c r="L681" s="3"/>
      <c r="M681" s="3"/>
      <c r="N681" s="3"/>
      <c r="O681" s="3"/>
      <c r="P681" s="3"/>
      <c r="Q681" s="3"/>
      <c r="R681" s="3"/>
      <c r="S681" s="3"/>
      <c r="T681" s="3"/>
      <c r="U681" s="3"/>
      <c r="V681" s="3"/>
      <c r="W681" s="3"/>
      <c r="X681" s="3"/>
      <c r="Y681" s="3"/>
      <c r="Z681" s="3"/>
      <c r="AA681" s="3"/>
      <c r="AB681" s="7">
        <f>E680/AC680</f>
        <v>0.67198984787208449</v>
      </c>
      <c r="AC681" s="3"/>
      <c r="AD681" s="3"/>
    </row>
    <row r="682" spans="1:31" x14ac:dyDescent="0.3">
      <c r="E682" s="3">
        <f>E325</f>
        <v>8094006866</v>
      </c>
      <c r="F682" s="3"/>
      <c r="G682" s="3"/>
      <c r="H682" s="3"/>
      <c r="I682" s="3"/>
      <c r="J682" s="3"/>
      <c r="K682" s="3"/>
      <c r="L682" s="3"/>
      <c r="M682" s="3"/>
      <c r="N682" s="3"/>
      <c r="O682" s="3"/>
      <c r="P682" s="3"/>
      <c r="Q682" s="3"/>
      <c r="R682" s="3"/>
      <c r="S682" s="3"/>
      <c r="T682" s="3"/>
      <c r="U682" s="3"/>
      <c r="V682" s="3"/>
      <c r="W682" s="3"/>
      <c r="X682" s="3"/>
      <c r="Y682" s="3"/>
      <c r="Z682" s="3"/>
      <c r="AA682" s="3"/>
      <c r="AB682" s="7">
        <f>E682/AC682</f>
        <v>0.71406905784125507</v>
      </c>
      <c r="AC682" s="3">
        <f>AC325</f>
        <v>11335047748</v>
      </c>
      <c r="AD682" s="3"/>
    </row>
    <row r="683" spans="1:31" x14ac:dyDescent="0.3">
      <c r="A683" s="2" t="s">
        <v>1359</v>
      </c>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row>
    <row r="684" spans="1:31" x14ac:dyDescent="0.3">
      <c r="A684" s="2" t="s">
        <v>1351</v>
      </c>
      <c r="B684" t="s">
        <v>1352</v>
      </c>
      <c r="E684" s="3" t="s">
        <v>1360</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row>
    <row r="685" spans="1:31" x14ac:dyDescent="0.3">
      <c r="A685" s="2" t="s">
        <v>1351</v>
      </c>
      <c r="B685" t="s">
        <v>1353</v>
      </c>
      <c r="E685" s="3" t="s">
        <v>1361</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row>
  </sheetData>
  <hyperlinks>
    <hyperlink ref="A2" location="'Key'!A1" display="DBSAA1" xr:uid="{B7D337B3-7C1E-4A8D-9616-0F2F4840779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E8AD-9630-4442-9C39-C470049340A2}">
  <dimension ref="A1:AE686"/>
  <sheetViews>
    <sheetView workbookViewId="0">
      <selection activeCell="AA11" sqref="AA11"/>
    </sheetView>
  </sheetViews>
  <sheetFormatPr defaultRowHeight="14.4" x14ac:dyDescent="0.3"/>
  <cols>
    <col min="5" max="5" width="16.88671875" customWidth="1"/>
    <col min="27" max="27" width="13.109375" bestFit="1" customWidth="1"/>
    <col min="28" max="28" width="13.44140625" bestFit="1" customWidth="1"/>
    <col min="31" max="31" width="12.33203125" style="14" bestFit="1" customWidth="1"/>
  </cols>
  <sheetData>
    <row r="1" spans="1:31" s="14" customFormat="1" x14ac:dyDescent="0.3">
      <c r="A1" s="14">
        <v>1</v>
      </c>
      <c r="B1" s="14">
        <f>A1+1</f>
        <v>2</v>
      </c>
      <c r="C1" s="14">
        <f t="shared" ref="C1:AE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c r="AC1" s="14">
        <f t="shared" si="0"/>
        <v>29</v>
      </c>
      <c r="AD1" s="14">
        <f t="shared" si="0"/>
        <v>30</v>
      </c>
      <c r="AE1" s="14">
        <f t="shared" si="0"/>
        <v>31</v>
      </c>
    </row>
    <row r="2" spans="1:31" ht="129.6" x14ac:dyDescent="0.3">
      <c r="A2" s="13" t="s">
        <v>1390</v>
      </c>
      <c r="B2" s="8" t="s">
        <v>1391</v>
      </c>
      <c r="C2" s="8" t="s">
        <v>0</v>
      </c>
      <c r="D2" s="8" t="s">
        <v>1</v>
      </c>
      <c r="E2" s="10" t="s">
        <v>1392</v>
      </c>
      <c r="F2" s="10" t="s">
        <v>1393</v>
      </c>
      <c r="G2" s="10" t="s">
        <v>1394</v>
      </c>
      <c r="H2" s="10" t="s">
        <v>1395</v>
      </c>
      <c r="I2" s="10" t="s">
        <v>1396</v>
      </c>
      <c r="J2" s="10" t="s">
        <v>1397</v>
      </c>
      <c r="K2" s="10" t="s">
        <v>1398</v>
      </c>
      <c r="L2" s="10" t="s">
        <v>1399</v>
      </c>
      <c r="M2" s="10" t="s">
        <v>1400</v>
      </c>
      <c r="N2" s="10" t="s">
        <v>1401</v>
      </c>
      <c r="O2" s="10" t="s">
        <v>1402</v>
      </c>
      <c r="P2" s="10" t="s">
        <v>1403</v>
      </c>
      <c r="Q2" s="10" t="s">
        <v>1404</v>
      </c>
      <c r="R2" s="10" t="s">
        <v>1405</v>
      </c>
      <c r="S2" s="10" t="s">
        <v>1406</v>
      </c>
      <c r="T2" s="10" t="s">
        <v>1407</v>
      </c>
      <c r="U2" s="10" t="s">
        <v>1408</v>
      </c>
      <c r="V2" s="10" t="s">
        <v>1409</v>
      </c>
      <c r="W2" s="10" t="s">
        <v>1410</v>
      </c>
      <c r="X2" s="10" t="s">
        <v>1411</v>
      </c>
      <c r="Y2" s="10" t="s">
        <v>1412</v>
      </c>
      <c r="Z2" s="10" t="s">
        <v>1413</v>
      </c>
      <c r="AA2" s="10" t="s">
        <v>1414</v>
      </c>
      <c r="AB2" s="10" t="s">
        <v>1415</v>
      </c>
      <c r="AC2" s="10" t="s">
        <v>1416</v>
      </c>
      <c r="AD2" s="10" t="s">
        <v>1417</v>
      </c>
      <c r="AE2" s="16" t="s">
        <v>2814</v>
      </c>
    </row>
    <row r="3" spans="1:31"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c r="AB3" s="16"/>
      <c r="AC3" s="16"/>
      <c r="AD3" s="16"/>
      <c r="AE3" s="17"/>
    </row>
    <row r="4" spans="1:31"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c r="AB4" s="16"/>
      <c r="AC4" s="16"/>
      <c r="AD4" s="16"/>
      <c r="AE4" s="17"/>
    </row>
    <row r="5" spans="1:31" x14ac:dyDescent="0.3">
      <c r="A5" s="9" t="s">
        <v>3</v>
      </c>
      <c r="B5" s="8" t="s">
        <v>4</v>
      </c>
      <c r="C5" s="8">
        <v>1</v>
      </c>
      <c r="D5" s="8">
        <v>1</v>
      </c>
      <c r="E5" s="11">
        <v>82479470</v>
      </c>
      <c r="F5" s="11">
        <v>1097580</v>
      </c>
      <c r="G5" s="11">
        <v>0</v>
      </c>
      <c r="H5" s="11">
        <v>0</v>
      </c>
      <c r="I5" s="11">
        <v>6357301</v>
      </c>
      <c r="J5" s="11">
        <v>11994950</v>
      </c>
      <c r="K5" s="11">
        <v>0</v>
      </c>
      <c r="L5" s="11">
        <v>0</v>
      </c>
      <c r="M5" s="11">
        <v>480427</v>
      </c>
      <c r="N5" s="11">
        <v>3082196</v>
      </c>
      <c r="O5" s="11">
        <v>1469183</v>
      </c>
      <c r="P5" s="11">
        <v>0</v>
      </c>
      <c r="Q5" s="11">
        <v>1525440</v>
      </c>
      <c r="R5" s="11">
        <v>4148896</v>
      </c>
      <c r="S5" s="11">
        <v>203504</v>
      </c>
      <c r="T5" s="11">
        <v>71129</v>
      </c>
      <c r="U5" s="11">
        <v>702787</v>
      </c>
      <c r="V5" s="11">
        <v>241308</v>
      </c>
      <c r="W5" s="11">
        <v>0</v>
      </c>
      <c r="X5" s="11">
        <v>5306481</v>
      </c>
      <c r="Y5" s="11">
        <v>0</v>
      </c>
      <c r="Z5" s="11">
        <v>1247799</v>
      </c>
      <c r="AA5" s="11">
        <v>-4524232</v>
      </c>
      <c r="AB5" s="11">
        <v>115884219</v>
      </c>
      <c r="AC5" s="11">
        <v>0</v>
      </c>
      <c r="AD5" s="11">
        <v>4449735</v>
      </c>
      <c r="AE5" s="17">
        <v>4524232</v>
      </c>
    </row>
    <row r="6" spans="1:31" x14ac:dyDescent="0.3">
      <c r="A6" s="9" t="s">
        <v>5</v>
      </c>
      <c r="B6" s="8" t="s">
        <v>6</v>
      </c>
      <c r="C6" s="8">
        <v>1</v>
      </c>
      <c r="D6" s="8">
        <v>0</v>
      </c>
      <c r="E6" s="11">
        <v>6472338</v>
      </c>
      <c r="F6" s="11">
        <v>0</v>
      </c>
      <c r="G6" s="11">
        <v>0</v>
      </c>
      <c r="H6" s="11">
        <v>3202</v>
      </c>
      <c r="I6" s="11">
        <v>1198441</v>
      </c>
      <c r="J6" s="11">
        <v>907457</v>
      </c>
      <c r="K6" s="11">
        <v>0</v>
      </c>
      <c r="L6" s="11">
        <v>0</v>
      </c>
      <c r="M6" s="11">
        <v>0</v>
      </c>
      <c r="N6" s="11">
        <v>0</v>
      </c>
      <c r="O6" s="11">
        <v>0</v>
      </c>
      <c r="P6" s="11">
        <v>873546</v>
      </c>
      <c r="Q6" s="11">
        <v>65009</v>
      </c>
      <c r="R6" s="11">
        <v>212550</v>
      </c>
      <c r="S6" s="11">
        <v>10520</v>
      </c>
      <c r="T6" s="11">
        <v>2531</v>
      </c>
      <c r="U6" s="11">
        <v>40084</v>
      </c>
      <c r="V6" s="11">
        <v>10428</v>
      </c>
      <c r="W6" s="11">
        <v>0</v>
      </c>
      <c r="X6" s="11">
        <v>67761</v>
      </c>
      <c r="Y6" s="11">
        <v>0</v>
      </c>
      <c r="Z6" s="11">
        <v>0</v>
      </c>
      <c r="AA6" s="11">
        <v>-97862</v>
      </c>
      <c r="AB6" s="11">
        <v>9766005</v>
      </c>
      <c r="AC6" s="11">
        <v>0</v>
      </c>
      <c r="AD6" s="11">
        <v>0</v>
      </c>
      <c r="AE6" s="17">
        <v>97862</v>
      </c>
    </row>
    <row r="7" spans="1:31" x14ac:dyDescent="0.3">
      <c r="A7" s="9" t="s">
        <v>7</v>
      </c>
      <c r="B7" s="8" t="s">
        <v>8</v>
      </c>
      <c r="C7" s="8">
        <v>1</v>
      </c>
      <c r="D7" s="8">
        <v>0</v>
      </c>
      <c r="E7" s="11">
        <v>12836257</v>
      </c>
      <c r="F7" s="11">
        <v>0</v>
      </c>
      <c r="G7" s="11">
        <v>950728</v>
      </c>
      <c r="H7" s="11">
        <v>0</v>
      </c>
      <c r="I7" s="11">
        <v>4597165</v>
      </c>
      <c r="J7" s="11">
        <v>5556523</v>
      </c>
      <c r="K7" s="11">
        <v>0</v>
      </c>
      <c r="L7" s="11">
        <v>0</v>
      </c>
      <c r="M7" s="11">
        <v>0</v>
      </c>
      <c r="N7" s="11">
        <v>0</v>
      </c>
      <c r="O7" s="11">
        <v>0</v>
      </c>
      <c r="P7" s="11">
        <v>1747583</v>
      </c>
      <c r="Q7" s="11">
        <v>316929</v>
      </c>
      <c r="R7" s="11">
        <v>716957</v>
      </c>
      <c r="S7" s="11">
        <v>68294</v>
      </c>
      <c r="T7" s="11">
        <v>28493</v>
      </c>
      <c r="U7" s="11">
        <v>274008</v>
      </c>
      <c r="V7" s="11">
        <v>66969</v>
      </c>
      <c r="W7" s="11">
        <v>0</v>
      </c>
      <c r="X7" s="11">
        <v>0</v>
      </c>
      <c r="Y7" s="11">
        <v>0</v>
      </c>
      <c r="Z7" s="11">
        <v>0</v>
      </c>
      <c r="AA7" s="11">
        <v>-151327</v>
      </c>
      <c r="AB7" s="11">
        <v>27008579</v>
      </c>
      <c r="AC7" s="11">
        <v>0</v>
      </c>
      <c r="AD7" s="11">
        <v>0</v>
      </c>
      <c r="AE7" s="17">
        <v>151327</v>
      </c>
    </row>
    <row r="8" spans="1:31" x14ac:dyDescent="0.3">
      <c r="A8" s="9" t="s">
        <v>9</v>
      </c>
      <c r="B8" s="8" t="s">
        <v>10</v>
      </c>
      <c r="C8" s="8">
        <v>1</v>
      </c>
      <c r="D8" s="8">
        <v>0</v>
      </c>
      <c r="E8" s="11">
        <v>11596744</v>
      </c>
      <c r="F8" s="11">
        <v>0</v>
      </c>
      <c r="G8" s="11">
        <v>0</v>
      </c>
      <c r="H8" s="11">
        <v>0</v>
      </c>
      <c r="I8" s="11">
        <v>2570913</v>
      </c>
      <c r="J8" s="11">
        <v>1578456</v>
      </c>
      <c r="K8" s="11">
        <v>0</v>
      </c>
      <c r="L8" s="11">
        <v>0</v>
      </c>
      <c r="M8" s="11">
        <v>0</v>
      </c>
      <c r="N8" s="11">
        <v>0</v>
      </c>
      <c r="O8" s="11">
        <v>0</v>
      </c>
      <c r="P8" s="11">
        <v>1010302</v>
      </c>
      <c r="Q8" s="11">
        <v>209971</v>
      </c>
      <c r="R8" s="11">
        <v>591023</v>
      </c>
      <c r="S8" s="11">
        <v>27069</v>
      </c>
      <c r="T8" s="11">
        <v>6040</v>
      </c>
      <c r="U8" s="11">
        <v>111491</v>
      </c>
      <c r="V8" s="11">
        <v>26457</v>
      </c>
      <c r="W8" s="11">
        <v>0</v>
      </c>
      <c r="X8" s="11">
        <v>173163</v>
      </c>
      <c r="Y8" s="11">
        <v>0</v>
      </c>
      <c r="Z8" s="11">
        <v>0</v>
      </c>
      <c r="AA8" s="11">
        <v>-263520</v>
      </c>
      <c r="AB8" s="11">
        <v>17638109</v>
      </c>
      <c r="AC8" s="11">
        <v>0</v>
      </c>
      <c r="AD8" s="11">
        <v>0</v>
      </c>
      <c r="AE8" s="17">
        <v>263520</v>
      </c>
    </row>
    <row r="9" spans="1:31" x14ac:dyDescent="0.3">
      <c r="A9" s="9" t="s">
        <v>11</v>
      </c>
      <c r="B9" s="8" t="s">
        <v>12</v>
      </c>
      <c r="C9" s="8">
        <v>1</v>
      </c>
      <c r="D9" s="8">
        <v>0</v>
      </c>
      <c r="E9" s="11">
        <v>16669596</v>
      </c>
      <c r="F9" s="11">
        <v>161927</v>
      </c>
      <c r="G9" s="11">
        <v>0</v>
      </c>
      <c r="H9" s="11">
        <v>0</v>
      </c>
      <c r="I9" s="11">
        <v>940670</v>
      </c>
      <c r="J9" s="11">
        <v>3216130</v>
      </c>
      <c r="K9" s="11">
        <v>0</v>
      </c>
      <c r="L9" s="11">
        <v>0</v>
      </c>
      <c r="M9" s="11">
        <v>0</v>
      </c>
      <c r="N9" s="11">
        <v>0</v>
      </c>
      <c r="O9" s="11">
        <v>0</v>
      </c>
      <c r="P9" s="11">
        <v>1455428</v>
      </c>
      <c r="Q9" s="11">
        <v>303296</v>
      </c>
      <c r="R9" s="11">
        <v>284174</v>
      </c>
      <c r="S9" s="11">
        <v>28492</v>
      </c>
      <c r="T9" s="11">
        <v>6408</v>
      </c>
      <c r="U9" s="11">
        <v>118481</v>
      </c>
      <c r="V9" s="11">
        <v>33923</v>
      </c>
      <c r="W9" s="11">
        <v>0</v>
      </c>
      <c r="X9" s="11">
        <v>929437</v>
      </c>
      <c r="Y9" s="11">
        <v>0</v>
      </c>
      <c r="Z9" s="11">
        <v>0</v>
      </c>
      <c r="AA9" s="11">
        <v>-601128</v>
      </c>
      <c r="AB9" s="11">
        <v>23546834</v>
      </c>
      <c r="AC9" s="11">
        <v>0</v>
      </c>
      <c r="AD9" s="11">
        <v>110625</v>
      </c>
      <c r="AE9" s="17">
        <v>601128</v>
      </c>
    </row>
    <row r="10" spans="1:31" x14ac:dyDescent="0.3">
      <c r="A10" s="9" t="s">
        <v>13</v>
      </c>
      <c r="B10" s="8" t="s">
        <v>14</v>
      </c>
      <c r="C10" s="8">
        <v>1</v>
      </c>
      <c r="D10" s="8">
        <v>0</v>
      </c>
      <c r="E10" s="11">
        <v>16365390</v>
      </c>
      <c r="F10" s="11">
        <v>0</v>
      </c>
      <c r="G10" s="11">
        <v>0</v>
      </c>
      <c r="H10" s="11">
        <v>12152</v>
      </c>
      <c r="I10" s="11">
        <v>2675310</v>
      </c>
      <c r="J10" s="11">
        <v>2952888</v>
      </c>
      <c r="K10" s="11">
        <v>0</v>
      </c>
      <c r="L10" s="11">
        <v>0</v>
      </c>
      <c r="M10" s="11">
        <v>0</v>
      </c>
      <c r="N10" s="11">
        <v>0</v>
      </c>
      <c r="O10" s="11">
        <v>0</v>
      </c>
      <c r="P10" s="11">
        <v>1203515</v>
      </c>
      <c r="Q10" s="11">
        <v>322619</v>
      </c>
      <c r="R10" s="11">
        <v>312212</v>
      </c>
      <c r="S10" s="11">
        <v>82525</v>
      </c>
      <c r="T10" s="11">
        <v>34431</v>
      </c>
      <c r="U10" s="11">
        <v>292241</v>
      </c>
      <c r="V10" s="11">
        <v>68659</v>
      </c>
      <c r="W10" s="11">
        <v>0</v>
      </c>
      <c r="X10" s="11">
        <v>386878</v>
      </c>
      <c r="Y10" s="11">
        <v>0</v>
      </c>
      <c r="Z10" s="11">
        <v>0</v>
      </c>
      <c r="AA10" s="11">
        <v>-559931</v>
      </c>
      <c r="AB10" s="11">
        <v>24148889</v>
      </c>
      <c r="AC10" s="11">
        <v>0</v>
      </c>
      <c r="AD10" s="11">
        <v>0</v>
      </c>
      <c r="AE10" s="17">
        <v>559931</v>
      </c>
    </row>
    <row r="11" spans="1:31" x14ac:dyDescent="0.3">
      <c r="A11" s="9" t="s">
        <v>15</v>
      </c>
      <c r="B11" s="8" t="s">
        <v>16</v>
      </c>
      <c r="C11" s="8">
        <v>1</v>
      </c>
      <c r="D11" s="8">
        <v>0</v>
      </c>
      <c r="E11" s="11">
        <v>464711</v>
      </c>
      <c r="F11" s="11">
        <v>82110</v>
      </c>
      <c r="G11" s="11">
        <v>0</v>
      </c>
      <c r="H11" s="11">
        <v>0</v>
      </c>
      <c r="I11" s="11">
        <v>281479</v>
      </c>
      <c r="J11" s="11">
        <v>10949</v>
      </c>
      <c r="K11" s="11">
        <v>0</v>
      </c>
      <c r="L11" s="11">
        <v>0</v>
      </c>
      <c r="M11" s="11">
        <v>0</v>
      </c>
      <c r="N11" s="11">
        <v>0</v>
      </c>
      <c r="O11" s="11">
        <v>0</v>
      </c>
      <c r="P11" s="11">
        <v>192901</v>
      </c>
      <c r="Q11" s="11">
        <v>39209</v>
      </c>
      <c r="R11" s="11">
        <v>65503</v>
      </c>
      <c r="S11" s="11">
        <v>4629</v>
      </c>
      <c r="T11" s="11">
        <v>1931</v>
      </c>
      <c r="U11" s="11">
        <v>28601</v>
      </c>
      <c r="V11" s="11">
        <v>3814</v>
      </c>
      <c r="W11" s="11">
        <v>0</v>
      </c>
      <c r="X11" s="11">
        <v>0</v>
      </c>
      <c r="Y11" s="11">
        <v>0</v>
      </c>
      <c r="Z11" s="11">
        <v>0</v>
      </c>
      <c r="AA11" s="11">
        <v>-85013</v>
      </c>
      <c r="AB11" s="11">
        <v>1090824</v>
      </c>
      <c r="AC11" s="11">
        <v>0</v>
      </c>
      <c r="AD11" s="11">
        <v>0</v>
      </c>
      <c r="AE11" s="17">
        <v>85013</v>
      </c>
    </row>
    <row r="12" spans="1:31" x14ac:dyDescent="0.3">
      <c r="A12" s="9" t="s">
        <v>17</v>
      </c>
      <c r="B12" s="8" t="s">
        <v>18</v>
      </c>
      <c r="C12" s="8">
        <v>1</v>
      </c>
      <c r="D12" s="8">
        <v>1</v>
      </c>
      <c r="E12" s="11">
        <v>12125223</v>
      </c>
      <c r="F12" s="11">
        <v>0</v>
      </c>
      <c r="G12" s="11">
        <v>0</v>
      </c>
      <c r="H12" s="11">
        <v>26098</v>
      </c>
      <c r="I12" s="11">
        <v>3233381</v>
      </c>
      <c r="J12" s="11">
        <v>2440490</v>
      </c>
      <c r="K12" s="11">
        <v>323775</v>
      </c>
      <c r="L12" s="11">
        <v>571318</v>
      </c>
      <c r="M12" s="11">
        <v>0</v>
      </c>
      <c r="N12" s="11">
        <v>0</v>
      </c>
      <c r="O12" s="11">
        <v>0</v>
      </c>
      <c r="P12" s="11">
        <v>1483561</v>
      </c>
      <c r="Q12" s="11">
        <v>485013</v>
      </c>
      <c r="R12" s="11">
        <v>258943</v>
      </c>
      <c r="S12" s="11">
        <v>55428</v>
      </c>
      <c r="T12" s="11">
        <v>41812</v>
      </c>
      <c r="U12" s="11">
        <v>366393</v>
      </c>
      <c r="V12" s="11">
        <v>57860</v>
      </c>
      <c r="W12" s="11">
        <v>0</v>
      </c>
      <c r="X12" s="11">
        <v>0</v>
      </c>
      <c r="Y12" s="11">
        <v>531</v>
      </c>
      <c r="Z12" s="11">
        <v>0</v>
      </c>
      <c r="AA12" s="11">
        <v>-541594</v>
      </c>
      <c r="AB12" s="11">
        <v>20928232</v>
      </c>
      <c r="AC12" s="11">
        <v>0</v>
      </c>
      <c r="AD12" s="11">
        <v>0</v>
      </c>
      <c r="AE12" s="17">
        <v>541594</v>
      </c>
    </row>
    <row r="13" spans="1:31" x14ac:dyDescent="0.3">
      <c r="A13" s="9" t="s">
        <v>19</v>
      </c>
      <c r="B13" s="8" t="s">
        <v>20</v>
      </c>
      <c r="C13" s="8">
        <v>1</v>
      </c>
      <c r="D13" s="8">
        <v>0</v>
      </c>
      <c r="E13" s="11">
        <v>2361337</v>
      </c>
      <c r="F13" s="11">
        <v>82163</v>
      </c>
      <c r="G13" s="11">
        <v>0</v>
      </c>
      <c r="H13" s="11">
        <v>0</v>
      </c>
      <c r="I13" s="11">
        <v>109230</v>
      </c>
      <c r="J13" s="11">
        <v>625663</v>
      </c>
      <c r="K13" s="11">
        <v>0</v>
      </c>
      <c r="L13" s="11">
        <v>0</v>
      </c>
      <c r="M13" s="11">
        <v>0</v>
      </c>
      <c r="N13" s="11">
        <v>0</v>
      </c>
      <c r="O13" s="11">
        <v>0</v>
      </c>
      <c r="P13" s="11">
        <v>182856</v>
      </c>
      <c r="Q13" s="11">
        <v>5421</v>
      </c>
      <c r="R13" s="11">
        <v>38925</v>
      </c>
      <c r="S13" s="11">
        <v>3120</v>
      </c>
      <c r="T13" s="11">
        <v>1264</v>
      </c>
      <c r="U13" s="11">
        <v>17226</v>
      </c>
      <c r="V13" s="11">
        <v>1693</v>
      </c>
      <c r="W13" s="11">
        <v>0</v>
      </c>
      <c r="X13" s="11">
        <v>127520</v>
      </c>
      <c r="Y13" s="11">
        <v>0</v>
      </c>
      <c r="Z13" s="11">
        <v>0</v>
      </c>
      <c r="AA13" s="11">
        <v>-69368</v>
      </c>
      <c r="AB13" s="11">
        <v>3487050</v>
      </c>
      <c r="AC13" s="11">
        <v>105080</v>
      </c>
      <c r="AD13" s="11">
        <v>100000</v>
      </c>
      <c r="AE13" s="17">
        <v>69368</v>
      </c>
    </row>
    <row r="14" spans="1:31" x14ac:dyDescent="0.3">
      <c r="A14" s="9" t="s">
        <v>21</v>
      </c>
      <c r="B14" s="8" t="s">
        <v>22</v>
      </c>
      <c r="C14" s="8">
        <v>1</v>
      </c>
      <c r="D14" s="8">
        <v>0</v>
      </c>
      <c r="E14" s="11">
        <v>15092990</v>
      </c>
      <c r="F14" s="11">
        <v>0</v>
      </c>
      <c r="G14" s="11">
        <v>0</v>
      </c>
      <c r="H14" s="11">
        <v>0</v>
      </c>
      <c r="I14" s="11">
        <v>3530769</v>
      </c>
      <c r="J14" s="11">
        <v>2946073</v>
      </c>
      <c r="K14" s="11">
        <v>0</v>
      </c>
      <c r="L14" s="11">
        <v>0</v>
      </c>
      <c r="M14" s="11">
        <v>0</v>
      </c>
      <c r="N14" s="11">
        <v>0</v>
      </c>
      <c r="O14" s="11">
        <v>0</v>
      </c>
      <c r="P14" s="11">
        <v>1543274</v>
      </c>
      <c r="Q14" s="11">
        <v>617722</v>
      </c>
      <c r="R14" s="11">
        <v>654276</v>
      </c>
      <c r="S14" s="11">
        <v>75005</v>
      </c>
      <c r="T14" s="11">
        <v>26274</v>
      </c>
      <c r="U14" s="11">
        <v>296959</v>
      </c>
      <c r="V14" s="11">
        <v>62282</v>
      </c>
      <c r="W14" s="11">
        <v>0</v>
      </c>
      <c r="X14" s="11">
        <v>0</v>
      </c>
      <c r="Y14" s="11">
        <v>0</v>
      </c>
      <c r="Z14" s="11">
        <v>0</v>
      </c>
      <c r="AA14" s="11">
        <v>-196004</v>
      </c>
      <c r="AB14" s="11">
        <v>24649620</v>
      </c>
      <c r="AC14" s="11">
        <v>0</v>
      </c>
      <c r="AD14" s="11">
        <v>0</v>
      </c>
      <c r="AE14" s="17">
        <v>196004</v>
      </c>
    </row>
    <row r="15" spans="1:31" x14ac:dyDescent="0.3">
      <c r="A15" s="9" t="s">
        <v>23</v>
      </c>
      <c r="B15" s="8" t="s">
        <v>24</v>
      </c>
      <c r="C15" s="8">
        <v>1</v>
      </c>
      <c r="D15" s="8">
        <v>0</v>
      </c>
      <c r="E15" s="11">
        <v>3595288</v>
      </c>
      <c r="F15" s="11">
        <v>0</v>
      </c>
      <c r="G15" s="11">
        <v>0</v>
      </c>
      <c r="H15" s="11">
        <v>0</v>
      </c>
      <c r="I15" s="11">
        <v>761927</v>
      </c>
      <c r="J15" s="11">
        <v>1300532</v>
      </c>
      <c r="K15" s="11">
        <v>0</v>
      </c>
      <c r="L15" s="11">
        <v>0</v>
      </c>
      <c r="M15" s="11">
        <v>0</v>
      </c>
      <c r="N15" s="11">
        <v>0</v>
      </c>
      <c r="O15" s="11">
        <v>0</v>
      </c>
      <c r="P15" s="11">
        <v>478476</v>
      </c>
      <c r="Q15" s="11">
        <v>120735</v>
      </c>
      <c r="R15" s="11">
        <v>34539</v>
      </c>
      <c r="S15" s="11">
        <v>17842</v>
      </c>
      <c r="T15" s="11">
        <v>7443</v>
      </c>
      <c r="U15" s="11">
        <v>72871</v>
      </c>
      <c r="V15" s="11">
        <v>15910</v>
      </c>
      <c r="W15" s="11">
        <v>0</v>
      </c>
      <c r="X15" s="11">
        <v>0</v>
      </c>
      <c r="Y15" s="11">
        <v>0</v>
      </c>
      <c r="Z15" s="11">
        <v>0</v>
      </c>
      <c r="AA15" s="11">
        <v>-37181</v>
      </c>
      <c r="AB15" s="11">
        <v>6368382</v>
      </c>
      <c r="AC15" s="11">
        <v>0</v>
      </c>
      <c r="AD15" s="11">
        <v>0</v>
      </c>
      <c r="AE15" s="17">
        <v>37181</v>
      </c>
    </row>
    <row r="16" spans="1:31" x14ac:dyDescent="0.3">
      <c r="A16" s="9" t="s">
        <v>25</v>
      </c>
      <c r="B16" s="8" t="s">
        <v>26</v>
      </c>
      <c r="C16" s="8">
        <v>1</v>
      </c>
      <c r="D16" s="8">
        <v>0</v>
      </c>
      <c r="E16" s="11">
        <v>13014199</v>
      </c>
      <c r="F16" s="11">
        <v>324268</v>
      </c>
      <c r="G16" s="11">
        <v>0</v>
      </c>
      <c r="H16" s="11">
        <v>0</v>
      </c>
      <c r="I16" s="11">
        <v>765971</v>
      </c>
      <c r="J16" s="11">
        <v>3915227</v>
      </c>
      <c r="K16" s="11">
        <v>0</v>
      </c>
      <c r="L16" s="11">
        <v>0</v>
      </c>
      <c r="M16" s="11">
        <v>0</v>
      </c>
      <c r="N16" s="11">
        <v>0</v>
      </c>
      <c r="O16" s="11">
        <v>0</v>
      </c>
      <c r="P16" s="11">
        <v>988874</v>
      </c>
      <c r="Q16" s="11">
        <v>843894</v>
      </c>
      <c r="R16" s="11">
        <v>513325</v>
      </c>
      <c r="S16" s="11">
        <v>8896</v>
      </c>
      <c r="T16" s="11">
        <v>8362</v>
      </c>
      <c r="U16" s="11">
        <v>23128</v>
      </c>
      <c r="V16" s="11">
        <v>14585</v>
      </c>
      <c r="W16" s="11">
        <v>0</v>
      </c>
      <c r="X16" s="11">
        <v>518627</v>
      </c>
      <c r="Y16" s="11">
        <v>0</v>
      </c>
      <c r="Z16" s="11">
        <v>0</v>
      </c>
      <c r="AA16" s="11">
        <v>-428652</v>
      </c>
      <c r="AB16" s="11">
        <v>20510704</v>
      </c>
      <c r="AC16" s="11">
        <v>0</v>
      </c>
      <c r="AD16" s="11">
        <v>100000</v>
      </c>
      <c r="AE16" s="17">
        <v>428652</v>
      </c>
    </row>
    <row r="17" spans="1:31" x14ac:dyDescent="0.3">
      <c r="A17" s="9" t="s">
        <v>27</v>
      </c>
      <c r="B17" s="8" t="s">
        <v>28</v>
      </c>
      <c r="C17" s="8">
        <v>1</v>
      </c>
      <c r="D17" s="8">
        <v>0</v>
      </c>
      <c r="E17" s="11">
        <v>5184335</v>
      </c>
      <c r="F17" s="11">
        <v>0</v>
      </c>
      <c r="G17" s="11">
        <v>0</v>
      </c>
      <c r="H17" s="11">
        <v>0</v>
      </c>
      <c r="I17" s="11">
        <v>496647</v>
      </c>
      <c r="J17" s="11">
        <v>1350912</v>
      </c>
      <c r="K17" s="11">
        <v>0</v>
      </c>
      <c r="L17" s="11">
        <v>0</v>
      </c>
      <c r="M17" s="11">
        <v>0</v>
      </c>
      <c r="N17" s="11">
        <v>0</v>
      </c>
      <c r="O17" s="11">
        <v>0</v>
      </c>
      <c r="P17" s="11">
        <v>1181048</v>
      </c>
      <c r="Q17" s="11">
        <v>41355</v>
      </c>
      <c r="R17" s="11">
        <v>0</v>
      </c>
      <c r="S17" s="11">
        <v>9063</v>
      </c>
      <c r="T17" s="11">
        <v>2884</v>
      </c>
      <c r="U17" s="11">
        <v>32853</v>
      </c>
      <c r="V17" s="11">
        <v>9943</v>
      </c>
      <c r="W17" s="11">
        <v>0</v>
      </c>
      <c r="X17" s="11">
        <v>66336</v>
      </c>
      <c r="Y17" s="11">
        <v>0</v>
      </c>
      <c r="Z17" s="11">
        <v>0</v>
      </c>
      <c r="AA17" s="11">
        <v>-211922</v>
      </c>
      <c r="AB17" s="11">
        <v>8163454</v>
      </c>
      <c r="AC17" s="11">
        <v>0</v>
      </c>
      <c r="AD17" s="11">
        <v>0</v>
      </c>
      <c r="AE17" s="17">
        <v>211922</v>
      </c>
    </row>
    <row r="18" spans="1:31" x14ac:dyDescent="0.3">
      <c r="A18" s="9" t="s">
        <v>29</v>
      </c>
      <c r="B18" s="8" t="s">
        <v>30</v>
      </c>
      <c r="C18" s="8">
        <v>1</v>
      </c>
      <c r="D18" s="8">
        <v>0</v>
      </c>
      <c r="E18" s="11">
        <v>4132849</v>
      </c>
      <c r="F18" s="11">
        <v>0</v>
      </c>
      <c r="G18" s="11">
        <v>0</v>
      </c>
      <c r="H18" s="11">
        <v>994</v>
      </c>
      <c r="I18" s="11">
        <v>329748</v>
      </c>
      <c r="J18" s="11">
        <v>944434</v>
      </c>
      <c r="K18" s="11">
        <v>0</v>
      </c>
      <c r="L18" s="11">
        <v>0</v>
      </c>
      <c r="M18" s="11">
        <v>0</v>
      </c>
      <c r="N18" s="11">
        <v>0</v>
      </c>
      <c r="O18" s="11">
        <v>0</v>
      </c>
      <c r="P18" s="11">
        <v>726730</v>
      </c>
      <c r="Q18" s="11">
        <v>11864</v>
      </c>
      <c r="R18" s="11">
        <v>0</v>
      </c>
      <c r="S18" s="11">
        <v>4315</v>
      </c>
      <c r="T18" s="11">
        <v>1800</v>
      </c>
      <c r="U18" s="11">
        <v>16369</v>
      </c>
      <c r="V18" s="11">
        <v>5493</v>
      </c>
      <c r="W18" s="11">
        <v>0</v>
      </c>
      <c r="X18" s="11">
        <v>53565</v>
      </c>
      <c r="Y18" s="11">
        <v>0</v>
      </c>
      <c r="Z18" s="11">
        <v>0</v>
      </c>
      <c r="AA18" s="11">
        <v>-102491</v>
      </c>
      <c r="AB18" s="11">
        <v>6125670</v>
      </c>
      <c r="AC18" s="11">
        <v>0</v>
      </c>
      <c r="AD18" s="11">
        <v>100000</v>
      </c>
      <c r="AE18" s="17">
        <v>102491</v>
      </c>
    </row>
    <row r="19" spans="1:31" x14ac:dyDescent="0.3">
      <c r="A19" s="9" t="s">
        <v>31</v>
      </c>
      <c r="B19" s="8" t="s">
        <v>32</v>
      </c>
      <c r="C19" s="8">
        <v>1</v>
      </c>
      <c r="D19" s="8">
        <v>0</v>
      </c>
      <c r="E19" s="11">
        <v>7895317</v>
      </c>
      <c r="F19" s="11">
        <v>0</v>
      </c>
      <c r="G19" s="11">
        <v>0</v>
      </c>
      <c r="H19" s="11">
        <v>0</v>
      </c>
      <c r="I19" s="11">
        <v>499844</v>
      </c>
      <c r="J19" s="11">
        <v>3263096</v>
      </c>
      <c r="K19" s="11">
        <v>0</v>
      </c>
      <c r="L19" s="11">
        <v>0</v>
      </c>
      <c r="M19" s="11">
        <v>0</v>
      </c>
      <c r="N19" s="11">
        <v>0</v>
      </c>
      <c r="O19" s="11">
        <v>0</v>
      </c>
      <c r="P19" s="11">
        <v>982443</v>
      </c>
      <c r="Q19" s="11">
        <v>18851</v>
      </c>
      <c r="R19" s="11">
        <v>35755</v>
      </c>
      <c r="S19" s="11">
        <v>7206</v>
      </c>
      <c r="T19" s="11">
        <v>3006</v>
      </c>
      <c r="U19" s="11">
        <v>26388</v>
      </c>
      <c r="V19" s="11">
        <v>8789</v>
      </c>
      <c r="W19" s="11">
        <v>0</v>
      </c>
      <c r="X19" s="11">
        <v>324204</v>
      </c>
      <c r="Y19" s="11">
        <v>0</v>
      </c>
      <c r="Z19" s="11">
        <v>0</v>
      </c>
      <c r="AA19" s="11">
        <v>-216942</v>
      </c>
      <c r="AB19" s="11">
        <v>12847957</v>
      </c>
      <c r="AC19" s="11">
        <v>0</v>
      </c>
      <c r="AD19" s="11">
        <v>100000</v>
      </c>
      <c r="AE19" s="17">
        <v>216942</v>
      </c>
    </row>
    <row r="20" spans="1:31" x14ac:dyDescent="0.3">
      <c r="A20" s="9" t="s">
        <v>33</v>
      </c>
      <c r="B20" s="8" t="s">
        <v>34</v>
      </c>
      <c r="C20" s="8">
        <v>1</v>
      </c>
      <c r="D20" s="8">
        <v>0</v>
      </c>
      <c r="E20" s="11">
        <v>4750491</v>
      </c>
      <c r="F20" s="11">
        <v>0</v>
      </c>
      <c r="G20" s="11">
        <v>0</v>
      </c>
      <c r="H20" s="11">
        <v>0</v>
      </c>
      <c r="I20" s="11">
        <v>518260</v>
      </c>
      <c r="J20" s="11">
        <v>1274871</v>
      </c>
      <c r="K20" s="11">
        <v>0</v>
      </c>
      <c r="L20" s="11">
        <v>0</v>
      </c>
      <c r="M20" s="11">
        <v>0</v>
      </c>
      <c r="N20" s="11">
        <v>0</v>
      </c>
      <c r="O20" s="11">
        <v>0</v>
      </c>
      <c r="P20" s="11">
        <v>833154</v>
      </c>
      <c r="Q20" s="11">
        <v>0</v>
      </c>
      <c r="R20" s="11">
        <v>0</v>
      </c>
      <c r="S20" s="11">
        <v>5333</v>
      </c>
      <c r="T20" s="11">
        <v>2225</v>
      </c>
      <c r="U20" s="11">
        <v>20388</v>
      </c>
      <c r="V20" s="11">
        <v>6979</v>
      </c>
      <c r="W20" s="11">
        <v>0</v>
      </c>
      <c r="X20" s="11">
        <v>105638</v>
      </c>
      <c r="Y20" s="11">
        <v>0</v>
      </c>
      <c r="Z20" s="11">
        <v>0</v>
      </c>
      <c r="AA20" s="11">
        <v>-193033</v>
      </c>
      <c r="AB20" s="11">
        <v>7324306</v>
      </c>
      <c r="AC20" s="11">
        <v>0</v>
      </c>
      <c r="AD20" s="11">
        <v>100000</v>
      </c>
      <c r="AE20" s="17">
        <v>193033</v>
      </c>
    </row>
    <row r="21" spans="1:31" x14ac:dyDescent="0.3">
      <c r="A21" s="9" t="s">
        <v>35</v>
      </c>
      <c r="B21" s="8" t="s">
        <v>36</v>
      </c>
      <c r="C21" s="8">
        <v>1</v>
      </c>
      <c r="D21" s="8">
        <v>0</v>
      </c>
      <c r="E21" s="11">
        <v>3196746</v>
      </c>
      <c r="F21" s="11">
        <v>0</v>
      </c>
      <c r="G21" s="11">
        <v>0</v>
      </c>
      <c r="H21" s="11">
        <v>0</v>
      </c>
      <c r="I21" s="11">
        <v>332228</v>
      </c>
      <c r="J21" s="11">
        <v>483261</v>
      </c>
      <c r="K21" s="11">
        <v>0</v>
      </c>
      <c r="L21" s="11">
        <v>0</v>
      </c>
      <c r="M21" s="11">
        <v>0</v>
      </c>
      <c r="N21" s="11">
        <v>0</v>
      </c>
      <c r="O21" s="11">
        <v>0</v>
      </c>
      <c r="P21" s="11">
        <v>528165</v>
      </c>
      <c r="Q21" s="11">
        <v>0</v>
      </c>
      <c r="R21" s="11">
        <v>38083</v>
      </c>
      <c r="S21" s="11">
        <v>3101</v>
      </c>
      <c r="T21" s="11">
        <v>1293</v>
      </c>
      <c r="U21" s="11">
        <v>11126</v>
      </c>
      <c r="V21" s="11">
        <v>3662</v>
      </c>
      <c r="W21" s="11">
        <v>0</v>
      </c>
      <c r="X21" s="11">
        <v>82278</v>
      </c>
      <c r="Y21" s="11">
        <v>0</v>
      </c>
      <c r="Z21" s="11">
        <v>0</v>
      </c>
      <c r="AA21" s="11">
        <v>-67216</v>
      </c>
      <c r="AB21" s="11">
        <v>4612727</v>
      </c>
      <c r="AC21" s="11">
        <v>0</v>
      </c>
      <c r="AD21" s="11">
        <v>100000</v>
      </c>
      <c r="AE21" s="17">
        <v>67216</v>
      </c>
    </row>
    <row r="22" spans="1:31" x14ac:dyDescent="0.3">
      <c r="A22" s="9" t="s">
        <v>37</v>
      </c>
      <c r="B22" s="8" t="s">
        <v>38</v>
      </c>
      <c r="C22" s="8">
        <v>1</v>
      </c>
      <c r="D22" s="8">
        <v>0</v>
      </c>
      <c r="E22" s="11">
        <v>5038008</v>
      </c>
      <c r="F22" s="11">
        <v>0</v>
      </c>
      <c r="G22" s="11">
        <v>0</v>
      </c>
      <c r="H22" s="11">
        <v>0</v>
      </c>
      <c r="I22" s="11">
        <v>297162</v>
      </c>
      <c r="J22" s="11">
        <v>1444830</v>
      </c>
      <c r="K22" s="11">
        <v>0</v>
      </c>
      <c r="L22" s="11">
        <v>0</v>
      </c>
      <c r="M22" s="11">
        <v>0</v>
      </c>
      <c r="N22" s="11">
        <v>0</v>
      </c>
      <c r="O22" s="11">
        <v>0</v>
      </c>
      <c r="P22" s="11">
        <v>1227390</v>
      </c>
      <c r="Q22" s="11">
        <v>199420</v>
      </c>
      <c r="R22" s="11">
        <v>0</v>
      </c>
      <c r="S22" s="11">
        <v>5318</v>
      </c>
      <c r="T22" s="11">
        <v>2218</v>
      </c>
      <c r="U22" s="11">
        <v>20388</v>
      </c>
      <c r="V22" s="11">
        <v>7415</v>
      </c>
      <c r="W22" s="11">
        <v>0</v>
      </c>
      <c r="X22" s="11">
        <v>67179</v>
      </c>
      <c r="Y22" s="11">
        <v>0</v>
      </c>
      <c r="Z22" s="11">
        <v>0</v>
      </c>
      <c r="AA22" s="11">
        <v>-170000</v>
      </c>
      <c r="AB22" s="11">
        <v>8139328</v>
      </c>
      <c r="AC22" s="11">
        <v>0</v>
      </c>
      <c r="AD22" s="11">
        <v>100000</v>
      </c>
      <c r="AE22" s="17">
        <v>170000</v>
      </c>
    </row>
    <row r="23" spans="1:31" x14ac:dyDescent="0.3">
      <c r="A23" s="9" t="s">
        <v>39</v>
      </c>
      <c r="B23" s="8" t="s">
        <v>40</v>
      </c>
      <c r="C23" s="8">
        <v>1</v>
      </c>
      <c r="D23" s="8">
        <v>0</v>
      </c>
      <c r="E23" s="11">
        <v>8042181</v>
      </c>
      <c r="F23" s="11">
        <v>0</v>
      </c>
      <c r="G23" s="11">
        <v>0</v>
      </c>
      <c r="H23" s="11">
        <v>243</v>
      </c>
      <c r="I23" s="11">
        <v>832160</v>
      </c>
      <c r="J23" s="11">
        <v>2225310</v>
      </c>
      <c r="K23" s="11">
        <v>0</v>
      </c>
      <c r="L23" s="11">
        <v>0</v>
      </c>
      <c r="M23" s="11">
        <v>0</v>
      </c>
      <c r="N23" s="11">
        <v>0</v>
      </c>
      <c r="O23" s="11">
        <v>0</v>
      </c>
      <c r="P23" s="11">
        <v>1297138</v>
      </c>
      <c r="Q23" s="11">
        <v>0</v>
      </c>
      <c r="R23" s="11">
        <v>0</v>
      </c>
      <c r="S23" s="11">
        <v>11295</v>
      </c>
      <c r="T23" s="11">
        <v>4712</v>
      </c>
      <c r="U23" s="11">
        <v>38271</v>
      </c>
      <c r="V23" s="11">
        <v>7541</v>
      </c>
      <c r="W23" s="11">
        <v>0</v>
      </c>
      <c r="X23" s="11">
        <v>313336</v>
      </c>
      <c r="Y23" s="11">
        <v>0</v>
      </c>
      <c r="Z23" s="11">
        <v>0</v>
      </c>
      <c r="AA23" s="11">
        <v>-339472</v>
      </c>
      <c r="AB23" s="11">
        <v>12432715</v>
      </c>
      <c r="AC23" s="11">
        <v>0</v>
      </c>
      <c r="AD23" s="11">
        <v>100000</v>
      </c>
      <c r="AE23" s="17">
        <v>339472</v>
      </c>
    </row>
    <row r="24" spans="1:31" x14ac:dyDescent="0.3">
      <c r="A24" s="9" t="s">
        <v>41</v>
      </c>
      <c r="B24" s="8" t="s">
        <v>42</v>
      </c>
      <c r="C24" s="8">
        <v>1</v>
      </c>
      <c r="D24" s="8">
        <v>0</v>
      </c>
      <c r="E24" s="11">
        <v>3292800</v>
      </c>
      <c r="F24" s="11">
        <v>0</v>
      </c>
      <c r="G24" s="11">
        <v>0</v>
      </c>
      <c r="H24" s="11">
        <v>0</v>
      </c>
      <c r="I24" s="11">
        <v>290387</v>
      </c>
      <c r="J24" s="11">
        <v>631521</v>
      </c>
      <c r="K24" s="11">
        <v>0</v>
      </c>
      <c r="L24" s="11">
        <v>0</v>
      </c>
      <c r="M24" s="11">
        <v>0</v>
      </c>
      <c r="N24" s="11">
        <v>0</v>
      </c>
      <c r="O24" s="11">
        <v>0</v>
      </c>
      <c r="P24" s="11">
        <v>560889</v>
      </c>
      <c r="Q24" s="11">
        <v>25990</v>
      </c>
      <c r="R24" s="11">
        <v>0</v>
      </c>
      <c r="S24" s="11">
        <v>1224</v>
      </c>
      <c r="T24" s="11">
        <v>1131</v>
      </c>
      <c r="U24" s="11">
        <v>8680</v>
      </c>
      <c r="V24" s="11">
        <v>3343</v>
      </c>
      <c r="W24" s="11">
        <v>0</v>
      </c>
      <c r="X24" s="11">
        <v>37407</v>
      </c>
      <c r="Y24" s="11">
        <v>0</v>
      </c>
      <c r="Z24" s="11">
        <v>0</v>
      </c>
      <c r="AA24" s="11">
        <v>-65481</v>
      </c>
      <c r="AB24" s="11">
        <v>4787891</v>
      </c>
      <c r="AC24" s="11">
        <v>0</v>
      </c>
      <c r="AD24" s="11">
        <v>100000</v>
      </c>
      <c r="AE24" s="17">
        <v>65481</v>
      </c>
    </row>
    <row r="25" spans="1:31" x14ac:dyDescent="0.3">
      <c r="A25" s="9" t="s">
        <v>43</v>
      </c>
      <c r="B25" s="8" t="s">
        <v>44</v>
      </c>
      <c r="C25" s="8">
        <v>1</v>
      </c>
      <c r="D25" s="8">
        <v>0</v>
      </c>
      <c r="E25" s="11">
        <v>10276429</v>
      </c>
      <c r="F25" s="11">
        <v>0</v>
      </c>
      <c r="G25" s="11">
        <v>0</v>
      </c>
      <c r="H25" s="11">
        <v>1459</v>
      </c>
      <c r="I25" s="11">
        <v>844248</v>
      </c>
      <c r="J25" s="11">
        <v>658750</v>
      </c>
      <c r="K25" s="11">
        <v>936</v>
      </c>
      <c r="L25" s="11">
        <v>0</v>
      </c>
      <c r="M25" s="11">
        <v>0</v>
      </c>
      <c r="N25" s="11">
        <v>0</v>
      </c>
      <c r="O25" s="11">
        <v>0</v>
      </c>
      <c r="P25" s="11">
        <v>1713369</v>
      </c>
      <c r="Q25" s="11">
        <v>9330</v>
      </c>
      <c r="R25" s="11">
        <v>0</v>
      </c>
      <c r="S25" s="11">
        <v>11984</v>
      </c>
      <c r="T25" s="11">
        <v>3885</v>
      </c>
      <c r="U25" s="11">
        <v>37573</v>
      </c>
      <c r="V25" s="11">
        <v>12401</v>
      </c>
      <c r="W25" s="11">
        <v>0</v>
      </c>
      <c r="X25" s="11">
        <v>125404</v>
      </c>
      <c r="Y25" s="11">
        <v>0</v>
      </c>
      <c r="Z25" s="11">
        <v>0</v>
      </c>
      <c r="AA25" s="11">
        <v>-356465</v>
      </c>
      <c r="AB25" s="11">
        <v>13339303</v>
      </c>
      <c r="AC25" s="11">
        <v>0</v>
      </c>
      <c r="AD25" s="11">
        <v>100000</v>
      </c>
      <c r="AE25" s="17">
        <v>356465</v>
      </c>
    </row>
    <row r="26" spans="1:31" x14ac:dyDescent="0.3">
      <c r="A26" s="9" t="s">
        <v>45</v>
      </c>
      <c r="B26" s="8" t="s">
        <v>46</v>
      </c>
      <c r="C26" s="8">
        <v>1</v>
      </c>
      <c r="D26" s="8">
        <v>0</v>
      </c>
      <c r="E26" s="11">
        <v>5125190</v>
      </c>
      <c r="F26" s="11">
        <v>0</v>
      </c>
      <c r="G26" s="11">
        <v>0</v>
      </c>
      <c r="H26" s="11">
        <v>0</v>
      </c>
      <c r="I26" s="11">
        <v>384491</v>
      </c>
      <c r="J26" s="11">
        <v>885778</v>
      </c>
      <c r="K26" s="11">
        <v>0</v>
      </c>
      <c r="L26" s="11">
        <v>0</v>
      </c>
      <c r="M26" s="11">
        <v>0</v>
      </c>
      <c r="N26" s="11">
        <v>0</v>
      </c>
      <c r="O26" s="11">
        <v>0</v>
      </c>
      <c r="P26" s="11">
        <v>1073913</v>
      </c>
      <c r="Q26" s="11">
        <v>48922</v>
      </c>
      <c r="R26" s="11">
        <v>0</v>
      </c>
      <c r="S26" s="11">
        <v>4749</v>
      </c>
      <c r="T26" s="11">
        <v>1981</v>
      </c>
      <c r="U26" s="11">
        <v>16776</v>
      </c>
      <c r="V26" s="11">
        <v>6291</v>
      </c>
      <c r="W26" s="11">
        <v>0</v>
      </c>
      <c r="X26" s="11">
        <v>101006</v>
      </c>
      <c r="Y26" s="11">
        <v>0</v>
      </c>
      <c r="Z26" s="11">
        <v>0</v>
      </c>
      <c r="AA26" s="11">
        <v>-105260</v>
      </c>
      <c r="AB26" s="11">
        <v>7543837</v>
      </c>
      <c r="AC26" s="11">
        <v>0</v>
      </c>
      <c r="AD26" s="11">
        <v>100000</v>
      </c>
      <c r="AE26" s="17">
        <v>105260</v>
      </c>
    </row>
    <row r="27" spans="1:31" x14ac:dyDescent="0.3">
      <c r="A27" s="9" t="s">
        <v>47</v>
      </c>
      <c r="B27" s="8" t="s">
        <v>48</v>
      </c>
      <c r="C27" s="8">
        <v>1</v>
      </c>
      <c r="D27" s="8">
        <v>0</v>
      </c>
      <c r="E27" s="11">
        <v>12387142</v>
      </c>
      <c r="F27" s="11">
        <v>0</v>
      </c>
      <c r="G27" s="11">
        <v>0</v>
      </c>
      <c r="H27" s="11">
        <v>0</v>
      </c>
      <c r="I27" s="11">
        <v>823590</v>
      </c>
      <c r="J27" s="11">
        <v>3603376</v>
      </c>
      <c r="K27" s="11">
        <v>0</v>
      </c>
      <c r="L27" s="11">
        <v>0</v>
      </c>
      <c r="M27" s="11">
        <v>0</v>
      </c>
      <c r="N27" s="11">
        <v>0</v>
      </c>
      <c r="O27" s="11">
        <v>0</v>
      </c>
      <c r="P27" s="11">
        <v>2135568</v>
      </c>
      <c r="Q27" s="11">
        <v>582517</v>
      </c>
      <c r="R27" s="11">
        <v>42577</v>
      </c>
      <c r="S27" s="11">
        <v>18576</v>
      </c>
      <c r="T27" s="11">
        <v>4157</v>
      </c>
      <c r="U27" s="11">
        <v>69842</v>
      </c>
      <c r="V27" s="11">
        <v>24307</v>
      </c>
      <c r="W27" s="11">
        <v>0</v>
      </c>
      <c r="X27" s="11">
        <v>256381</v>
      </c>
      <c r="Y27" s="11">
        <v>0</v>
      </c>
      <c r="Z27" s="11">
        <v>0</v>
      </c>
      <c r="AA27" s="11">
        <v>-472663</v>
      </c>
      <c r="AB27" s="11">
        <v>19475370</v>
      </c>
      <c r="AC27" s="11">
        <v>0</v>
      </c>
      <c r="AD27" s="11">
        <v>114359</v>
      </c>
      <c r="AE27" s="17">
        <v>472663</v>
      </c>
    </row>
    <row r="28" spans="1:31" x14ac:dyDescent="0.3">
      <c r="A28" s="9" t="s">
        <v>49</v>
      </c>
      <c r="B28" s="8" t="s">
        <v>50</v>
      </c>
      <c r="C28" s="8">
        <v>1</v>
      </c>
      <c r="D28" s="8">
        <v>0</v>
      </c>
      <c r="E28" s="11">
        <v>10685954</v>
      </c>
      <c r="F28" s="11">
        <v>0</v>
      </c>
      <c r="G28" s="11">
        <v>0</v>
      </c>
      <c r="H28" s="11">
        <v>0</v>
      </c>
      <c r="I28" s="11">
        <v>991868</v>
      </c>
      <c r="J28" s="11">
        <v>1714436</v>
      </c>
      <c r="K28" s="11">
        <v>16145</v>
      </c>
      <c r="L28" s="11">
        <v>0</v>
      </c>
      <c r="M28" s="11">
        <v>0</v>
      </c>
      <c r="N28" s="11">
        <v>0</v>
      </c>
      <c r="O28" s="11">
        <v>0</v>
      </c>
      <c r="P28" s="11">
        <v>1933710</v>
      </c>
      <c r="Q28" s="11">
        <v>360508</v>
      </c>
      <c r="R28" s="11">
        <v>37855</v>
      </c>
      <c r="S28" s="11">
        <v>10831</v>
      </c>
      <c r="T28" s="11">
        <v>4518</v>
      </c>
      <c r="U28" s="11">
        <v>41183</v>
      </c>
      <c r="V28" s="11">
        <v>14681</v>
      </c>
      <c r="W28" s="11">
        <v>0</v>
      </c>
      <c r="X28" s="11">
        <v>461659</v>
      </c>
      <c r="Y28" s="11">
        <v>0</v>
      </c>
      <c r="Z28" s="11">
        <v>0</v>
      </c>
      <c r="AA28" s="11">
        <v>-242355</v>
      </c>
      <c r="AB28" s="11">
        <v>16030993</v>
      </c>
      <c r="AC28" s="11">
        <v>0</v>
      </c>
      <c r="AD28" s="11">
        <v>102276</v>
      </c>
      <c r="AE28" s="17">
        <v>242355</v>
      </c>
    </row>
    <row r="29" spans="1:31" x14ac:dyDescent="0.3">
      <c r="A29" s="9" t="s">
        <v>51</v>
      </c>
      <c r="B29" s="8" t="s">
        <v>52</v>
      </c>
      <c r="C29" s="8">
        <v>1</v>
      </c>
      <c r="D29" s="8">
        <v>0</v>
      </c>
      <c r="E29" s="11">
        <v>12799460</v>
      </c>
      <c r="F29" s="11">
        <v>0</v>
      </c>
      <c r="G29" s="11">
        <v>0</v>
      </c>
      <c r="H29" s="11">
        <v>0</v>
      </c>
      <c r="I29" s="11">
        <v>1843651</v>
      </c>
      <c r="J29" s="11">
        <v>3057251</v>
      </c>
      <c r="K29" s="11">
        <v>0</v>
      </c>
      <c r="L29" s="11">
        <v>0</v>
      </c>
      <c r="M29" s="11">
        <v>0</v>
      </c>
      <c r="N29" s="11">
        <v>0</v>
      </c>
      <c r="O29" s="11">
        <v>0</v>
      </c>
      <c r="P29" s="11">
        <v>2004392</v>
      </c>
      <c r="Q29" s="11">
        <v>218588</v>
      </c>
      <c r="R29" s="11">
        <v>185885</v>
      </c>
      <c r="S29" s="11">
        <v>20688</v>
      </c>
      <c r="T29" s="11">
        <v>8302</v>
      </c>
      <c r="U29" s="11">
        <v>79745</v>
      </c>
      <c r="V29" s="11">
        <v>26837</v>
      </c>
      <c r="W29" s="11">
        <v>0</v>
      </c>
      <c r="X29" s="11">
        <v>201965</v>
      </c>
      <c r="Y29" s="11">
        <v>47253</v>
      </c>
      <c r="Z29" s="11">
        <v>0</v>
      </c>
      <c r="AA29" s="11">
        <v>-358326</v>
      </c>
      <c r="AB29" s="11">
        <v>20135691</v>
      </c>
      <c r="AC29" s="11">
        <v>0</v>
      </c>
      <c r="AD29" s="11">
        <v>0</v>
      </c>
      <c r="AE29" s="17">
        <v>358326</v>
      </c>
    </row>
    <row r="30" spans="1:31" x14ac:dyDescent="0.3">
      <c r="A30" s="9" t="s">
        <v>53</v>
      </c>
      <c r="B30" s="8" t="s">
        <v>54</v>
      </c>
      <c r="C30" s="8">
        <v>1</v>
      </c>
      <c r="D30" s="8">
        <v>0</v>
      </c>
      <c r="E30" s="11">
        <v>52435962</v>
      </c>
      <c r="F30" s="11">
        <v>0</v>
      </c>
      <c r="G30" s="11">
        <v>0</v>
      </c>
      <c r="H30" s="11">
        <v>1331</v>
      </c>
      <c r="I30" s="11">
        <v>2204106</v>
      </c>
      <c r="J30" s="11">
        <v>5906527</v>
      </c>
      <c r="K30" s="11">
        <v>0</v>
      </c>
      <c r="L30" s="11">
        <v>0</v>
      </c>
      <c r="M30" s="11">
        <v>0</v>
      </c>
      <c r="N30" s="11">
        <v>0</v>
      </c>
      <c r="O30" s="11">
        <v>0</v>
      </c>
      <c r="P30" s="11">
        <v>8362523</v>
      </c>
      <c r="Q30" s="11">
        <v>981239</v>
      </c>
      <c r="R30" s="11">
        <v>1154339</v>
      </c>
      <c r="S30" s="11">
        <v>84458</v>
      </c>
      <c r="T30" s="11">
        <v>35237</v>
      </c>
      <c r="U30" s="11">
        <v>320142</v>
      </c>
      <c r="V30" s="11">
        <v>111335</v>
      </c>
      <c r="W30" s="11">
        <v>0</v>
      </c>
      <c r="X30" s="11">
        <v>2374590</v>
      </c>
      <c r="Y30" s="11">
        <v>0</v>
      </c>
      <c r="Z30" s="11">
        <v>0</v>
      </c>
      <c r="AA30" s="11">
        <v>-4336898</v>
      </c>
      <c r="AB30" s="11">
        <v>69634891</v>
      </c>
      <c r="AC30" s="11">
        <v>0</v>
      </c>
      <c r="AD30" s="11">
        <v>477949</v>
      </c>
      <c r="AE30" s="17">
        <v>4336898</v>
      </c>
    </row>
    <row r="31" spans="1:31" x14ac:dyDescent="0.3">
      <c r="A31" s="9" t="s">
        <v>55</v>
      </c>
      <c r="B31" s="8" t="s">
        <v>56</v>
      </c>
      <c r="C31" s="8">
        <v>1</v>
      </c>
      <c r="D31" s="8">
        <v>0</v>
      </c>
      <c r="E31" s="11">
        <v>10551098</v>
      </c>
      <c r="F31" s="11">
        <v>0</v>
      </c>
      <c r="G31" s="11">
        <v>0</v>
      </c>
      <c r="H31" s="11">
        <v>0</v>
      </c>
      <c r="I31" s="11">
        <v>1126332</v>
      </c>
      <c r="J31" s="11">
        <v>1315984</v>
      </c>
      <c r="K31" s="11">
        <v>0</v>
      </c>
      <c r="L31" s="11">
        <v>0</v>
      </c>
      <c r="M31" s="11">
        <v>0</v>
      </c>
      <c r="N31" s="11">
        <v>0</v>
      </c>
      <c r="O31" s="11">
        <v>0</v>
      </c>
      <c r="P31" s="11">
        <v>1501356</v>
      </c>
      <c r="Q31" s="11">
        <v>346369</v>
      </c>
      <c r="R31" s="11">
        <v>140888</v>
      </c>
      <c r="S31" s="11">
        <v>10337</v>
      </c>
      <c r="T31" s="11">
        <v>4312</v>
      </c>
      <c r="U31" s="11">
        <v>39785</v>
      </c>
      <c r="V31" s="11">
        <v>13259</v>
      </c>
      <c r="W31" s="11">
        <v>0</v>
      </c>
      <c r="X31" s="11">
        <v>166175</v>
      </c>
      <c r="Y31" s="11">
        <v>0</v>
      </c>
      <c r="Z31" s="11">
        <v>0</v>
      </c>
      <c r="AA31" s="11">
        <v>-472186</v>
      </c>
      <c r="AB31" s="11">
        <v>14743709</v>
      </c>
      <c r="AC31" s="11">
        <v>0</v>
      </c>
      <c r="AD31" s="11">
        <v>100000</v>
      </c>
      <c r="AE31" s="17">
        <v>472186</v>
      </c>
    </row>
    <row r="32" spans="1:31" x14ac:dyDescent="0.3">
      <c r="A32" s="9" t="s">
        <v>57</v>
      </c>
      <c r="B32" s="8" t="s">
        <v>58</v>
      </c>
      <c r="C32" s="8">
        <v>1</v>
      </c>
      <c r="D32" s="8">
        <v>0</v>
      </c>
      <c r="E32" s="11">
        <v>13285158</v>
      </c>
      <c r="F32" s="11">
        <v>0</v>
      </c>
      <c r="G32" s="11">
        <v>0</v>
      </c>
      <c r="H32" s="11">
        <v>0</v>
      </c>
      <c r="I32" s="11">
        <v>1368976</v>
      </c>
      <c r="J32" s="11">
        <v>3089276</v>
      </c>
      <c r="K32" s="11">
        <v>0</v>
      </c>
      <c r="L32" s="11">
        <v>0</v>
      </c>
      <c r="M32" s="11">
        <v>0</v>
      </c>
      <c r="N32" s="11">
        <v>0</v>
      </c>
      <c r="O32" s="11">
        <v>0</v>
      </c>
      <c r="P32" s="11">
        <v>1830739</v>
      </c>
      <c r="Q32" s="11">
        <v>91912</v>
      </c>
      <c r="R32" s="11">
        <v>92855</v>
      </c>
      <c r="S32" s="11">
        <v>21939</v>
      </c>
      <c r="T32" s="11">
        <v>9153</v>
      </c>
      <c r="U32" s="11">
        <v>86832</v>
      </c>
      <c r="V32" s="11">
        <v>27078</v>
      </c>
      <c r="W32" s="11">
        <v>0</v>
      </c>
      <c r="X32" s="11">
        <v>0</v>
      </c>
      <c r="Y32" s="11">
        <v>0</v>
      </c>
      <c r="Z32" s="11">
        <v>0</v>
      </c>
      <c r="AA32" s="11">
        <v>-363048</v>
      </c>
      <c r="AB32" s="11">
        <v>19540870</v>
      </c>
      <c r="AC32" s="11">
        <v>0</v>
      </c>
      <c r="AD32" s="11">
        <v>0</v>
      </c>
      <c r="AE32" s="17">
        <v>363048</v>
      </c>
    </row>
    <row r="33" spans="1:31" x14ac:dyDescent="0.3">
      <c r="A33" s="9" t="s">
        <v>59</v>
      </c>
      <c r="B33" s="8" t="s">
        <v>60</v>
      </c>
      <c r="C33" s="8">
        <v>1</v>
      </c>
      <c r="D33" s="8">
        <v>0</v>
      </c>
      <c r="E33" s="11">
        <v>10567831</v>
      </c>
      <c r="F33" s="11">
        <v>0</v>
      </c>
      <c r="G33" s="11">
        <v>0</v>
      </c>
      <c r="H33" s="11">
        <v>0</v>
      </c>
      <c r="I33" s="11">
        <v>1302585</v>
      </c>
      <c r="J33" s="11">
        <v>3000439</v>
      </c>
      <c r="K33" s="11">
        <v>0</v>
      </c>
      <c r="L33" s="11">
        <v>0</v>
      </c>
      <c r="M33" s="11">
        <v>0</v>
      </c>
      <c r="N33" s="11">
        <v>0</v>
      </c>
      <c r="O33" s="11">
        <v>0</v>
      </c>
      <c r="P33" s="11">
        <v>2883571</v>
      </c>
      <c r="Q33" s="11">
        <v>431725</v>
      </c>
      <c r="R33" s="11">
        <v>41858</v>
      </c>
      <c r="S33" s="11">
        <v>25541</v>
      </c>
      <c r="T33" s="11">
        <v>10656</v>
      </c>
      <c r="U33" s="11">
        <v>100132</v>
      </c>
      <c r="V33" s="11">
        <v>31730</v>
      </c>
      <c r="W33" s="11">
        <v>0</v>
      </c>
      <c r="X33" s="11">
        <v>0</v>
      </c>
      <c r="Y33" s="11">
        <v>0</v>
      </c>
      <c r="Z33" s="11">
        <v>0</v>
      </c>
      <c r="AA33" s="11">
        <v>-426650</v>
      </c>
      <c r="AB33" s="11">
        <v>17969418</v>
      </c>
      <c r="AC33" s="11">
        <v>0</v>
      </c>
      <c r="AD33" s="11">
        <v>100000</v>
      </c>
      <c r="AE33" s="17">
        <v>426650</v>
      </c>
    </row>
    <row r="34" spans="1:31" x14ac:dyDescent="0.3">
      <c r="A34" s="9" t="s">
        <v>61</v>
      </c>
      <c r="B34" s="8" t="s">
        <v>62</v>
      </c>
      <c r="C34" s="8">
        <v>1</v>
      </c>
      <c r="D34" s="8">
        <v>0</v>
      </c>
      <c r="E34" s="11">
        <v>14821855</v>
      </c>
      <c r="F34" s="11">
        <v>0</v>
      </c>
      <c r="G34" s="11">
        <v>0</v>
      </c>
      <c r="H34" s="11">
        <v>0</v>
      </c>
      <c r="I34" s="11">
        <v>2235033</v>
      </c>
      <c r="J34" s="11">
        <v>5577944</v>
      </c>
      <c r="K34" s="11">
        <v>0</v>
      </c>
      <c r="L34" s="11">
        <v>0</v>
      </c>
      <c r="M34" s="11">
        <v>0</v>
      </c>
      <c r="N34" s="11">
        <v>0</v>
      </c>
      <c r="O34" s="11">
        <v>0</v>
      </c>
      <c r="P34" s="11">
        <v>3281380</v>
      </c>
      <c r="Q34" s="11">
        <v>1130525</v>
      </c>
      <c r="R34" s="11">
        <v>305893</v>
      </c>
      <c r="S34" s="11">
        <v>38020</v>
      </c>
      <c r="T34" s="11">
        <v>15862</v>
      </c>
      <c r="U34" s="11">
        <v>148247</v>
      </c>
      <c r="V34" s="11">
        <v>49689</v>
      </c>
      <c r="W34" s="11">
        <v>0</v>
      </c>
      <c r="X34" s="11">
        <v>198332</v>
      </c>
      <c r="Y34" s="11">
        <v>0</v>
      </c>
      <c r="Z34" s="11">
        <v>0</v>
      </c>
      <c r="AA34" s="11">
        <v>-349095</v>
      </c>
      <c r="AB34" s="11">
        <v>27453685</v>
      </c>
      <c r="AC34" s="11">
        <v>0</v>
      </c>
      <c r="AD34" s="11">
        <v>0</v>
      </c>
      <c r="AE34" s="17">
        <v>349095</v>
      </c>
    </row>
    <row r="35" spans="1:31" x14ac:dyDescent="0.3">
      <c r="A35" s="9" t="s">
        <v>63</v>
      </c>
      <c r="B35" s="8" t="s">
        <v>64</v>
      </c>
      <c r="C35" s="8">
        <v>1</v>
      </c>
      <c r="D35" s="8">
        <v>0</v>
      </c>
      <c r="E35" s="11">
        <v>5203704</v>
      </c>
      <c r="F35" s="11">
        <v>0</v>
      </c>
      <c r="G35" s="11">
        <v>290478</v>
      </c>
      <c r="H35" s="11">
        <v>2832</v>
      </c>
      <c r="I35" s="11">
        <v>534562</v>
      </c>
      <c r="J35" s="11">
        <v>727413</v>
      </c>
      <c r="K35" s="11">
        <v>0</v>
      </c>
      <c r="L35" s="11">
        <v>0</v>
      </c>
      <c r="M35" s="11">
        <v>0</v>
      </c>
      <c r="N35" s="11">
        <v>0</v>
      </c>
      <c r="O35" s="11">
        <v>0</v>
      </c>
      <c r="P35" s="11">
        <v>576118</v>
      </c>
      <c r="Q35" s="11">
        <v>37744</v>
      </c>
      <c r="R35" s="11">
        <v>65509</v>
      </c>
      <c r="S35" s="11">
        <v>7131</v>
      </c>
      <c r="T35" s="11">
        <v>2975</v>
      </c>
      <c r="U35" s="11">
        <v>27320</v>
      </c>
      <c r="V35" s="11">
        <v>3433</v>
      </c>
      <c r="W35" s="11">
        <v>0</v>
      </c>
      <c r="X35" s="11">
        <v>60000</v>
      </c>
      <c r="Y35" s="11">
        <v>0</v>
      </c>
      <c r="Z35" s="11">
        <v>0</v>
      </c>
      <c r="AA35" s="11">
        <v>-197972</v>
      </c>
      <c r="AB35" s="11">
        <v>7341247</v>
      </c>
      <c r="AC35" s="11">
        <v>0</v>
      </c>
      <c r="AD35" s="11">
        <v>100000</v>
      </c>
      <c r="AE35" s="17">
        <v>197972</v>
      </c>
    </row>
    <row r="36" spans="1:31" x14ac:dyDescent="0.3">
      <c r="A36" s="9" t="s">
        <v>65</v>
      </c>
      <c r="B36" s="8" t="s">
        <v>66</v>
      </c>
      <c r="C36" s="8">
        <v>1</v>
      </c>
      <c r="D36" s="8">
        <v>0</v>
      </c>
      <c r="E36" s="11">
        <v>17515622</v>
      </c>
      <c r="F36" s="11">
        <v>0</v>
      </c>
      <c r="G36" s="11">
        <v>0</v>
      </c>
      <c r="H36" s="11">
        <v>15404</v>
      </c>
      <c r="I36" s="11">
        <v>1981240</v>
      </c>
      <c r="J36" s="11">
        <v>5086054</v>
      </c>
      <c r="K36" s="11">
        <v>0</v>
      </c>
      <c r="L36" s="11">
        <v>0</v>
      </c>
      <c r="M36" s="11">
        <v>0</v>
      </c>
      <c r="N36" s="11">
        <v>0</v>
      </c>
      <c r="O36" s="11">
        <v>0</v>
      </c>
      <c r="P36" s="11">
        <v>2234596</v>
      </c>
      <c r="Q36" s="11">
        <v>493729</v>
      </c>
      <c r="R36" s="11">
        <v>103157</v>
      </c>
      <c r="S36" s="11">
        <v>20733</v>
      </c>
      <c r="T36" s="11">
        <v>8650</v>
      </c>
      <c r="U36" s="11">
        <v>80444</v>
      </c>
      <c r="V36" s="11">
        <v>27599</v>
      </c>
      <c r="W36" s="11">
        <v>0</v>
      </c>
      <c r="X36" s="11">
        <v>1486785</v>
      </c>
      <c r="Y36" s="11">
        <v>0</v>
      </c>
      <c r="Z36" s="11">
        <v>0</v>
      </c>
      <c r="AA36" s="11">
        <v>-392527</v>
      </c>
      <c r="AB36" s="11">
        <v>28661486</v>
      </c>
      <c r="AC36" s="11">
        <v>0</v>
      </c>
      <c r="AD36" s="11">
        <v>152109</v>
      </c>
      <c r="AE36" s="17">
        <v>392527</v>
      </c>
    </row>
    <row r="37" spans="1:31" x14ac:dyDescent="0.3">
      <c r="A37" s="9" t="s">
        <v>67</v>
      </c>
      <c r="B37" s="8" t="s">
        <v>68</v>
      </c>
      <c r="C37" s="8">
        <v>1</v>
      </c>
      <c r="D37" s="8">
        <v>0</v>
      </c>
      <c r="E37" s="11">
        <v>24268048</v>
      </c>
      <c r="F37" s="11">
        <v>0</v>
      </c>
      <c r="G37" s="11">
        <v>0</v>
      </c>
      <c r="H37" s="11">
        <v>0</v>
      </c>
      <c r="I37" s="11">
        <v>2159213</v>
      </c>
      <c r="J37" s="11">
        <v>6410698</v>
      </c>
      <c r="K37" s="11">
        <v>0</v>
      </c>
      <c r="L37" s="11">
        <v>0</v>
      </c>
      <c r="M37" s="11">
        <v>0</v>
      </c>
      <c r="N37" s="11">
        <v>0</v>
      </c>
      <c r="O37" s="11">
        <v>0</v>
      </c>
      <c r="P37" s="11">
        <v>5312661</v>
      </c>
      <c r="Q37" s="11">
        <v>1287176</v>
      </c>
      <c r="R37" s="11">
        <v>194730</v>
      </c>
      <c r="S37" s="11">
        <v>57359</v>
      </c>
      <c r="T37" s="11">
        <v>23931</v>
      </c>
      <c r="U37" s="11">
        <v>226826</v>
      </c>
      <c r="V37" s="11">
        <v>72277</v>
      </c>
      <c r="W37" s="11">
        <v>0</v>
      </c>
      <c r="X37" s="11">
        <v>455250</v>
      </c>
      <c r="Y37" s="11">
        <v>0</v>
      </c>
      <c r="Z37" s="11">
        <v>0</v>
      </c>
      <c r="AA37" s="11">
        <v>-1284143</v>
      </c>
      <c r="AB37" s="11">
        <v>39184026</v>
      </c>
      <c r="AC37" s="11">
        <v>0</v>
      </c>
      <c r="AD37" s="11">
        <v>0</v>
      </c>
      <c r="AE37" s="17">
        <v>1284143</v>
      </c>
    </row>
    <row r="38" spans="1:31" x14ac:dyDescent="0.3">
      <c r="A38" s="9" t="s">
        <v>69</v>
      </c>
      <c r="B38" s="8" t="s">
        <v>70</v>
      </c>
      <c r="C38" s="8">
        <v>1</v>
      </c>
      <c r="D38" s="8">
        <v>0</v>
      </c>
      <c r="E38" s="11">
        <v>17855239</v>
      </c>
      <c r="F38" s="11">
        <v>0</v>
      </c>
      <c r="G38" s="11">
        <v>0</v>
      </c>
      <c r="H38" s="11">
        <v>6241</v>
      </c>
      <c r="I38" s="11">
        <v>1716147</v>
      </c>
      <c r="J38" s="11">
        <v>3994438</v>
      </c>
      <c r="K38" s="11">
        <v>0</v>
      </c>
      <c r="L38" s="11">
        <v>0</v>
      </c>
      <c r="M38" s="11">
        <v>0</v>
      </c>
      <c r="N38" s="11">
        <v>0</v>
      </c>
      <c r="O38" s="11">
        <v>0</v>
      </c>
      <c r="P38" s="11">
        <v>2396646</v>
      </c>
      <c r="Q38" s="11">
        <v>698926</v>
      </c>
      <c r="R38" s="11">
        <v>177731</v>
      </c>
      <c r="S38" s="11">
        <v>39128</v>
      </c>
      <c r="T38" s="11">
        <v>16325</v>
      </c>
      <c r="U38" s="11">
        <v>147781</v>
      </c>
      <c r="V38" s="11">
        <v>47661</v>
      </c>
      <c r="W38" s="11">
        <v>0</v>
      </c>
      <c r="X38" s="11">
        <v>251187</v>
      </c>
      <c r="Y38" s="11">
        <v>0</v>
      </c>
      <c r="Z38" s="11">
        <v>0</v>
      </c>
      <c r="AA38" s="11">
        <v>-1152461</v>
      </c>
      <c r="AB38" s="11">
        <v>26194989</v>
      </c>
      <c r="AC38" s="11">
        <v>0</v>
      </c>
      <c r="AD38" s="11">
        <v>179735</v>
      </c>
      <c r="AE38" s="17">
        <v>1152461</v>
      </c>
    </row>
    <row r="39" spans="1:31" x14ac:dyDescent="0.3">
      <c r="A39" s="9" t="s">
        <v>71</v>
      </c>
      <c r="B39" s="8" t="s">
        <v>72</v>
      </c>
      <c r="C39" s="8">
        <v>1</v>
      </c>
      <c r="D39" s="8">
        <v>0</v>
      </c>
      <c r="E39" s="11">
        <v>14702548</v>
      </c>
      <c r="F39" s="11">
        <v>0</v>
      </c>
      <c r="G39" s="11">
        <v>0</v>
      </c>
      <c r="H39" s="11">
        <v>0</v>
      </c>
      <c r="I39" s="11">
        <v>2354555</v>
      </c>
      <c r="J39" s="11">
        <v>4174073</v>
      </c>
      <c r="K39" s="11">
        <v>0</v>
      </c>
      <c r="L39" s="11">
        <v>0</v>
      </c>
      <c r="M39" s="11">
        <v>0</v>
      </c>
      <c r="N39" s="11">
        <v>0</v>
      </c>
      <c r="O39" s="11">
        <v>0</v>
      </c>
      <c r="P39" s="11">
        <v>3809485</v>
      </c>
      <c r="Q39" s="11">
        <v>1216138</v>
      </c>
      <c r="R39" s="11">
        <v>244047</v>
      </c>
      <c r="S39" s="11">
        <v>53179</v>
      </c>
      <c r="T39" s="11">
        <v>22187</v>
      </c>
      <c r="U39" s="11">
        <v>207370</v>
      </c>
      <c r="V39" s="11">
        <v>55584</v>
      </c>
      <c r="W39" s="11">
        <v>0</v>
      </c>
      <c r="X39" s="11">
        <v>267300</v>
      </c>
      <c r="Y39" s="11">
        <v>4264</v>
      </c>
      <c r="Z39" s="11">
        <v>0</v>
      </c>
      <c r="AA39" s="11">
        <v>-435903</v>
      </c>
      <c r="AB39" s="11">
        <v>26674827</v>
      </c>
      <c r="AC39" s="11">
        <v>0</v>
      </c>
      <c r="AD39" s="11">
        <v>0</v>
      </c>
      <c r="AE39" s="17">
        <v>435903</v>
      </c>
    </row>
    <row r="40" spans="1:31" x14ac:dyDescent="0.3">
      <c r="A40" s="9" t="s">
        <v>73</v>
      </c>
      <c r="B40" s="8" t="s">
        <v>74</v>
      </c>
      <c r="C40" s="8">
        <v>1</v>
      </c>
      <c r="D40" s="8">
        <v>0</v>
      </c>
      <c r="E40" s="11">
        <v>14234589</v>
      </c>
      <c r="F40" s="11">
        <v>0</v>
      </c>
      <c r="G40" s="11">
        <v>0</v>
      </c>
      <c r="H40" s="11">
        <v>0</v>
      </c>
      <c r="I40" s="11">
        <v>2292619</v>
      </c>
      <c r="J40" s="11">
        <v>2775835</v>
      </c>
      <c r="K40" s="11">
        <v>0</v>
      </c>
      <c r="L40" s="11">
        <v>0</v>
      </c>
      <c r="M40" s="11">
        <v>0</v>
      </c>
      <c r="N40" s="11">
        <v>0</v>
      </c>
      <c r="O40" s="11">
        <v>0</v>
      </c>
      <c r="P40" s="11">
        <v>2901175</v>
      </c>
      <c r="Q40" s="11">
        <v>258428</v>
      </c>
      <c r="R40" s="11">
        <v>208411</v>
      </c>
      <c r="S40" s="11">
        <v>23489</v>
      </c>
      <c r="T40" s="11">
        <v>9800</v>
      </c>
      <c r="U40" s="11">
        <v>89065</v>
      </c>
      <c r="V40" s="11">
        <v>28725</v>
      </c>
      <c r="W40" s="11">
        <v>0</v>
      </c>
      <c r="X40" s="11">
        <v>540343</v>
      </c>
      <c r="Y40" s="11">
        <v>0</v>
      </c>
      <c r="Z40" s="11">
        <v>0</v>
      </c>
      <c r="AA40" s="11">
        <v>-407123</v>
      </c>
      <c r="AB40" s="11">
        <v>22955356</v>
      </c>
      <c r="AC40" s="11">
        <v>0</v>
      </c>
      <c r="AD40" s="11">
        <v>0</v>
      </c>
      <c r="AE40" s="17">
        <v>407123</v>
      </c>
    </row>
    <row r="41" spans="1:31" x14ac:dyDescent="0.3">
      <c r="A41" s="9" t="s">
        <v>75</v>
      </c>
      <c r="B41" s="8" t="s">
        <v>76</v>
      </c>
      <c r="C41" s="8">
        <v>1</v>
      </c>
      <c r="D41" s="8">
        <v>0</v>
      </c>
      <c r="E41" s="11">
        <v>3357504</v>
      </c>
      <c r="F41" s="11">
        <v>0</v>
      </c>
      <c r="G41" s="11">
        <v>166648</v>
      </c>
      <c r="H41" s="11">
        <v>0</v>
      </c>
      <c r="I41" s="11">
        <v>367140</v>
      </c>
      <c r="J41" s="11">
        <v>188881</v>
      </c>
      <c r="K41" s="11">
        <v>0</v>
      </c>
      <c r="L41" s="11">
        <v>0</v>
      </c>
      <c r="M41" s="11">
        <v>0</v>
      </c>
      <c r="N41" s="11">
        <v>0</v>
      </c>
      <c r="O41" s="11">
        <v>0</v>
      </c>
      <c r="P41" s="11">
        <v>591287</v>
      </c>
      <c r="Q41" s="11">
        <v>0</v>
      </c>
      <c r="R41" s="11">
        <v>0</v>
      </c>
      <c r="S41" s="11">
        <v>2952</v>
      </c>
      <c r="T41" s="11">
        <v>1231</v>
      </c>
      <c r="U41" s="11">
        <v>10893</v>
      </c>
      <c r="V41" s="11">
        <v>3123</v>
      </c>
      <c r="W41" s="11">
        <v>0</v>
      </c>
      <c r="X41" s="11">
        <v>76933</v>
      </c>
      <c r="Y41" s="11">
        <v>4176</v>
      </c>
      <c r="Z41" s="11">
        <v>0</v>
      </c>
      <c r="AA41" s="11">
        <v>-92259</v>
      </c>
      <c r="AB41" s="11">
        <v>4678509</v>
      </c>
      <c r="AC41" s="11">
        <v>0</v>
      </c>
      <c r="AD41" s="11">
        <v>0</v>
      </c>
      <c r="AE41" s="17">
        <v>92259</v>
      </c>
    </row>
    <row r="42" spans="1:31" x14ac:dyDescent="0.3">
      <c r="A42" s="9" t="s">
        <v>77</v>
      </c>
      <c r="B42" s="8" t="s">
        <v>78</v>
      </c>
      <c r="C42" s="8">
        <v>1</v>
      </c>
      <c r="D42" s="8">
        <v>0</v>
      </c>
      <c r="E42" s="11">
        <v>9986157</v>
      </c>
      <c r="F42" s="11">
        <v>0</v>
      </c>
      <c r="G42" s="11">
        <v>0</v>
      </c>
      <c r="H42" s="11">
        <v>0</v>
      </c>
      <c r="I42" s="11">
        <v>1286482</v>
      </c>
      <c r="J42" s="11">
        <v>1075175</v>
      </c>
      <c r="K42" s="11">
        <v>76604</v>
      </c>
      <c r="L42" s="11">
        <v>0</v>
      </c>
      <c r="M42" s="11">
        <v>0</v>
      </c>
      <c r="N42" s="11">
        <v>0</v>
      </c>
      <c r="O42" s="11">
        <v>0</v>
      </c>
      <c r="P42" s="11">
        <v>2256370</v>
      </c>
      <c r="Q42" s="11">
        <v>410037</v>
      </c>
      <c r="R42" s="11">
        <v>36223</v>
      </c>
      <c r="S42" s="11">
        <v>16928</v>
      </c>
      <c r="T42" s="11">
        <v>7062</v>
      </c>
      <c r="U42" s="11">
        <v>65590</v>
      </c>
      <c r="V42" s="11">
        <v>21522</v>
      </c>
      <c r="W42" s="11">
        <v>0</v>
      </c>
      <c r="X42" s="11">
        <v>149871</v>
      </c>
      <c r="Y42" s="11">
        <v>0</v>
      </c>
      <c r="Z42" s="11">
        <v>0</v>
      </c>
      <c r="AA42" s="11">
        <v>-220723</v>
      </c>
      <c r="AB42" s="11">
        <v>15167298</v>
      </c>
      <c r="AC42" s="11">
        <v>0</v>
      </c>
      <c r="AD42" s="11">
        <v>0</v>
      </c>
      <c r="AE42" s="17">
        <v>220723</v>
      </c>
    </row>
    <row r="43" spans="1:31" x14ac:dyDescent="0.3">
      <c r="A43" s="9" t="s">
        <v>79</v>
      </c>
      <c r="B43" s="8" t="s">
        <v>80</v>
      </c>
      <c r="C43" s="8">
        <v>1</v>
      </c>
      <c r="D43" s="8">
        <v>0</v>
      </c>
      <c r="E43" s="11">
        <v>2834274</v>
      </c>
      <c r="F43" s="11">
        <v>0</v>
      </c>
      <c r="G43" s="11">
        <v>0</v>
      </c>
      <c r="H43" s="11">
        <v>0</v>
      </c>
      <c r="I43" s="11">
        <v>179786</v>
      </c>
      <c r="J43" s="11">
        <v>559878</v>
      </c>
      <c r="K43" s="11">
        <v>0</v>
      </c>
      <c r="L43" s="11">
        <v>0</v>
      </c>
      <c r="M43" s="11">
        <v>0</v>
      </c>
      <c r="N43" s="11">
        <v>0</v>
      </c>
      <c r="O43" s="11">
        <v>0</v>
      </c>
      <c r="P43" s="11">
        <v>378086</v>
      </c>
      <c r="Q43" s="11">
        <v>0</v>
      </c>
      <c r="R43" s="11">
        <v>0</v>
      </c>
      <c r="S43" s="11">
        <v>8689</v>
      </c>
      <c r="T43" s="11">
        <v>939</v>
      </c>
      <c r="U43" s="11">
        <v>25514</v>
      </c>
      <c r="V43" s="11">
        <v>0</v>
      </c>
      <c r="W43" s="11">
        <v>0</v>
      </c>
      <c r="X43" s="11">
        <v>23007</v>
      </c>
      <c r="Y43" s="11">
        <v>0</v>
      </c>
      <c r="Z43" s="11">
        <v>0</v>
      </c>
      <c r="AA43" s="11">
        <v>-95767</v>
      </c>
      <c r="AB43" s="11">
        <v>3914406</v>
      </c>
      <c r="AC43" s="11">
        <v>0</v>
      </c>
      <c r="AD43" s="11">
        <v>0</v>
      </c>
      <c r="AE43" s="17">
        <v>95767</v>
      </c>
    </row>
    <row r="44" spans="1:31" x14ac:dyDescent="0.3">
      <c r="A44" s="9" t="s">
        <v>81</v>
      </c>
      <c r="B44" s="8" t="s">
        <v>82</v>
      </c>
      <c r="C44" s="8">
        <v>1</v>
      </c>
      <c r="D44" s="8">
        <v>0</v>
      </c>
      <c r="E44" s="11">
        <v>9484067</v>
      </c>
      <c r="F44" s="11">
        <v>0</v>
      </c>
      <c r="G44" s="11">
        <v>0</v>
      </c>
      <c r="H44" s="11">
        <v>412</v>
      </c>
      <c r="I44" s="11">
        <v>1059505</v>
      </c>
      <c r="J44" s="11">
        <v>1658822</v>
      </c>
      <c r="K44" s="11">
        <v>0</v>
      </c>
      <c r="L44" s="11">
        <v>0</v>
      </c>
      <c r="M44" s="11">
        <v>0</v>
      </c>
      <c r="N44" s="11">
        <v>0</v>
      </c>
      <c r="O44" s="11">
        <v>0</v>
      </c>
      <c r="P44" s="11">
        <v>1528405</v>
      </c>
      <c r="Q44" s="11">
        <v>193924</v>
      </c>
      <c r="R44" s="11">
        <v>159313</v>
      </c>
      <c r="S44" s="11">
        <v>9468</v>
      </c>
      <c r="T44" s="11">
        <v>3950</v>
      </c>
      <c r="U44" s="11">
        <v>35882</v>
      </c>
      <c r="V44" s="11">
        <v>11838</v>
      </c>
      <c r="W44" s="11">
        <v>0</v>
      </c>
      <c r="X44" s="11">
        <v>426451</v>
      </c>
      <c r="Y44" s="11">
        <v>0</v>
      </c>
      <c r="Z44" s="11">
        <v>0</v>
      </c>
      <c r="AA44" s="11">
        <v>-251787</v>
      </c>
      <c r="AB44" s="11">
        <v>14320250</v>
      </c>
      <c r="AC44" s="11">
        <v>0</v>
      </c>
      <c r="AD44" s="11">
        <v>100000</v>
      </c>
      <c r="AE44" s="17">
        <v>251787</v>
      </c>
    </row>
    <row r="45" spans="1:31" x14ac:dyDescent="0.3">
      <c r="A45" s="9" t="s">
        <v>83</v>
      </c>
      <c r="B45" s="8" t="s">
        <v>84</v>
      </c>
      <c r="C45" s="8">
        <v>1</v>
      </c>
      <c r="D45" s="8">
        <v>0</v>
      </c>
      <c r="E45" s="11">
        <v>5268408</v>
      </c>
      <c r="F45" s="11">
        <v>0</v>
      </c>
      <c r="G45" s="11">
        <v>0</v>
      </c>
      <c r="H45" s="11">
        <v>0</v>
      </c>
      <c r="I45" s="11">
        <v>487264</v>
      </c>
      <c r="J45" s="11">
        <v>537497</v>
      </c>
      <c r="K45" s="11">
        <v>0</v>
      </c>
      <c r="L45" s="11">
        <v>0</v>
      </c>
      <c r="M45" s="11">
        <v>0</v>
      </c>
      <c r="N45" s="11">
        <v>0</v>
      </c>
      <c r="O45" s="11">
        <v>0</v>
      </c>
      <c r="P45" s="11">
        <v>966937</v>
      </c>
      <c r="Q45" s="11">
        <v>80657</v>
      </c>
      <c r="R45" s="11">
        <v>0</v>
      </c>
      <c r="S45" s="11">
        <v>6052</v>
      </c>
      <c r="T45" s="11">
        <v>2525</v>
      </c>
      <c r="U45" s="11">
        <v>21495</v>
      </c>
      <c r="V45" s="11">
        <v>6874</v>
      </c>
      <c r="W45" s="11">
        <v>0</v>
      </c>
      <c r="X45" s="11">
        <v>98300</v>
      </c>
      <c r="Y45" s="11">
        <v>0</v>
      </c>
      <c r="Z45" s="11">
        <v>0</v>
      </c>
      <c r="AA45" s="11">
        <v>-155595</v>
      </c>
      <c r="AB45" s="11">
        <v>7320414</v>
      </c>
      <c r="AC45" s="11">
        <v>0</v>
      </c>
      <c r="AD45" s="11">
        <v>100000</v>
      </c>
      <c r="AE45" s="17">
        <v>155595</v>
      </c>
    </row>
    <row r="46" spans="1:31" x14ac:dyDescent="0.3">
      <c r="A46" s="9" t="s">
        <v>85</v>
      </c>
      <c r="B46" s="8" t="s">
        <v>86</v>
      </c>
      <c r="C46" s="8">
        <v>1</v>
      </c>
      <c r="D46" s="8">
        <v>0</v>
      </c>
      <c r="E46" s="11">
        <v>11026806</v>
      </c>
      <c r="F46" s="11">
        <v>0</v>
      </c>
      <c r="G46" s="11">
        <v>0</v>
      </c>
      <c r="H46" s="11">
        <v>0</v>
      </c>
      <c r="I46" s="11">
        <v>1411453</v>
      </c>
      <c r="J46" s="11">
        <v>3632259</v>
      </c>
      <c r="K46" s="11">
        <v>211090</v>
      </c>
      <c r="L46" s="11">
        <v>0</v>
      </c>
      <c r="M46" s="11">
        <v>0</v>
      </c>
      <c r="N46" s="11">
        <v>0</v>
      </c>
      <c r="O46" s="11">
        <v>0</v>
      </c>
      <c r="P46" s="11">
        <v>1819361</v>
      </c>
      <c r="Q46" s="11">
        <v>163489</v>
      </c>
      <c r="R46" s="11">
        <v>280150</v>
      </c>
      <c r="S46" s="11">
        <v>13138</v>
      </c>
      <c r="T46" s="11">
        <v>5457</v>
      </c>
      <c r="U46" s="11">
        <v>51377</v>
      </c>
      <c r="V46" s="11">
        <v>15598</v>
      </c>
      <c r="W46" s="11">
        <v>0</v>
      </c>
      <c r="X46" s="11">
        <v>254112</v>
      </c>
      <c r="Y46" s="11">
        <v>45377</v>
      </c>
      <c r="Z46" s="11">
        <v>0</v>
      </c>
      <c r="AA46" s="11">
        <v>-304088</v>
      </c>
      <c r="AB46" s="11">
        <v>18625579</v>
      </c>
      <c r="AC46" s="11">
        <v>0</v>
      </c>
      <c r="AD46" s="11">
        <v>100000</v>
      </c>
      <c r="AE46" s="17">
        <v>304088</v>
      </c>
    </row>
    <row r="47" spans="1:31" x14ac:dyDescent="0.3">
      <c r="A47" s="9" t="s">
        <v>87</v>
      </c>
      <c r="B47" s="8" t="s">
        <v>88</v>
      </c>
      <c r="C47" s="8">
        <v>1</v>
      </c>
      <c r="D47" s="8">
        <v>0</v>
      </c>
      <c r="E47" s="11">
        <v>18679650</v>
      </c>
      <c r="F47" s="11">
        <v>0</v>
      </c>
      <c r="G47" s="11">
        <v>0</v>
      </c>
      <c r="H47" s="11">
        <v>0</v>
      </c>
      <c r="I47" s="11">
        <v>816944</v>
      </c>
      <c r="J47" s="11">
        <v>3454231</v>
      </c>
      <c r="K47" s="11">
        <v>0</v>
      </c>
      <c r="L47" s="11">
        <v>0</v>
      </c>
      <c r="M47" s="11">
        <v>0</v>
      </c>
      <c r="N47" s="11">
        <v>0</v>
      </c>
      <c r="O47" s="11">
        <v>0</v>
      </c>
      <c r="P47" s="11">
        <v>2877931</v>
      </c>
      <c r="Q47" s="11">
        <v>773145</v>
      </c>
      <c r="R47" s="11">
        <v>122863</v>
      </c>
      <c r="S47" s="11">
        <v>32178</v>
      </c>
      <c r="T47" s="11">
        <v>13425</v>
      </c>
      <c r="U47" s="11">
        <v>117898</v>
      </c>
      <c r="V47" s="11">
        <v>41794</v>
      </c>
      <c r="W47" s="11">
        <v>0</v>
      </c>
      <c r="X47" s="11">
        <v>477387</v>
      </c>
      <c r="Y47" s="11">
        <v>0</v>
      </c>
      <c r="Z47" s="11">
        <v>0</v>
      </c>
      <c r="AA47" s="11">
        <v>-968694</v>
      </c>
      <c r="AB47" s="11">
        <v>26438752</v>
      </c>
      <c r="AC47" s="11">
        <v>0</v>
      </c>
      <c r="AD47" s="11">
        <v>129603</v>
      </c>
      <c r="AE47" s="17">
        <v>968694</v>
      </c>
    </row>
    <row r="48" spans="1:31" x14ac:dyDescent="0.3">
      <c r="A48" s="9" t="s">
        <v>89</v>
      </c>
      <c r="B48" s="8" t="s">
        <v>90</v>
      </c>
      <c r="C48" s="8">
        <v>1</v>
      </c>
      <c r="D48" s="8">
        <v>0</v>
      </c>
      <c r="E48" s="11">
        <v>14173015</v>
      </c>
      <c r="F48" s="11">
        <v>0</v>
      </c>
      <c r="G48" s="11">
        <v>0</v>
      </c>
      <c r="H48" s="11">
        <v>10467</v>
      </c>
      <c r="I48" s="11">
        <v>1331038</v>
      </c>
      <c r="J48" s="11">
        <v>1038385</v>
      </c>
      <c r="K48" s="11">
        <v>0</v>
      </c>
      <c r="L48" s="11">
        <v>0</v>
      </c>
      <c r="M48" s="11">
        <v>0</v>
      </c>
      <c r="N48" s="11">
        <v>0</v>
      </c>
      <c r="O48" s="11">
        <v>0</v>
      </c>
      <c r="P48" s="11">
        <v>1712336</v>
      </c>
      <c r="Q48" s="11">
        <v>219825</v>
      </c>
      <c r="R48" s="11">
        <v>430147</v>
      </c>
      <c r="S48" s="11">
        <v>16329</v>
      </c>
      <c r="T48" s="11">
        <v>6812</v>
      </c>
      <c r="U48" s="11">
        <v>65765</v>
      </c>
      <c r="V48" s="11">
        <v>21789</v>
      </c>
      <c r="W48" s="11">
        <v>0</v>
      </c>
      <c r="X48" s="11">
        <v>159730</v>
      </c>
      <c r="Y48" s="11">
        <v>0</v>
      </c>
      <c r="Z48" s="11">
        <v>0</v>
      </c>
      <c r="AA48" s="11">
        <v>-574679</v>
      </c>
      <c r="AB48" s="11">
        <v>18610959</v>
      </c>
      <c r="AC48" s="11">
        <v>0</v>
      </c>
      <c r="AD48" s="11">
        <v>122173</v>
      </c>
      <c r="AE48" s="17">
        <v>574679</v>
      </c>
    </row>
    <row r="49" spans="1:31" x14ac:dyDescent="0.3">
      <c r="A49" s="9" t="s">
        <v>91</v>
      </c>
      <c r="B49" s="8" t="s">
        <v>92</v>
      </c>
      <c r="C49" s="8">
        <v>1</v>
      </c>
      <c r="D49" s="8">
        <v>0</v>
      </c>
      <c r="E49" s="11">
        <v>8398873</v>
      </c>
      <c r="F49" s="11">
        <v>0</v>
      </c>
      <c r="G49" s="11">
        <v>0</v>
      </c>
      <c r="H49" s="11">
        <v>0</v>
      </c>
      <c r="I49" s="11">
        <v>832885</v>
      </c>
      <c r="J49" s="11">
        <v>1273038</v>
      </c>
      <c r="K49" s="11">
        <v>0</v>
      </c>
      <c r="L49" s="11">
        <v>0</v>
      </c>
      <c r="M49" s="11">
        <v>0</v>
      </c>
      <c r="N49" s="11">
        <v>0</v>
      </c>
      <c r="O49" s="11">
        <v>0</v>
      </c>
      <c r="P49" s="11">
        <v>1491009</v>
      </c>
      <c r="Q49" s="11">
        <v>117389</v>
      </c>
      <c r="R49" s="11">
        <v>34178</v>
      </c>
      <c r="S49" s="11">
        <v>14876</v>
      </c>
      <c r="T49" s="11">
        <v>4942</v>
      </c>
      <c r="U49" s="11">
        <v>43804</v>
      </c>
      <c r="V49" s="11">
        <v>20499</v>
      </c>
      <c r="W49" s="11">
        <v>0</v>
      </c>
      <c r="X49" s="11">
        <v>169472</v>
      </c>
      <c r="Y49" s="11">
        <v>0</v>
      </c>
      <c r="Z49" s="11">
        <v>0</v>
      </c>
      <c r="AA49" s="11">
        <v>-192716</v>
      </c>
      <c r="AB49" s="11">
        <v>12208249</v>
      </c>
      <c r="AC49" s="11">
        <v>0</v>
      </c>
      <c r="AD49" s="11">
        <v>0</v>
      </c>
      <c r="AE49" s="17">
        <v>192716</v>
      </c>
    </row>
    <row r="50" spans="1:31" x14ac:dyDescent="0.3">
      <c r="A50" s="9" t="s">
        <v>93</v>
      </c>
      <c r="B50" s="8" t="s">
        <v>94</v>
      </c>
      <c r="C50" s="8">
        <v>1</v>
      </c>
      <c r="D50" s="8">
        <v>0</v>
      </c>
      <c r="E50" s="11">
        <v>9239674</v>
      </c>
      <c r="F50" s="11">
        <v>0</v>
      </c>
      <c r="G50" s="11">
        <v>0</v>
      </c>
      <c r="H50" s="11">
        <v>19315</v>
      </c>
      <c r="I50" s="11">
        <v>1037422</v>
      </c>
      <c r="J50" s="11">
        <v>1188984</v>
      </c>
      <c r="K50" s="11">
        <v>0</v>
      </c>
      <c r="L50" s="11">
        <v>0</v>
      </c>
      <c r="M50" s="11">
        <v>0</v>
      </c>
      <c r="N50" s="11">
        <v>0</v>
      </c>
      <c r="O50" s="11">
        <v>0</v>
      </c>
      <c r="P50" s="11">
        <v>1400744</v>
      </c>
      <c r="Q50" s="11">
        <v>294466</v>
      </c>
      <c r="R50" s="11">
        <v>161818</v>
      </c>
      <c r="S50" s="11">
        <v>14671</v>
      </c>
      <c r="T50" s="11">
        <v>6581</v>
      </c>
      <c r="U50" s="11">
        <v>38920</v>
      </c>
      <c r="V50" s="11">
        <v>12609</v>
      </c>
      <c r="W50" s="11">
        <v>0</v>
      </c>
      <c r="X50" s="11">
        <v>131324</v>
      </c>
      <c r="Y50" s="11">
        <v>0</v>
      </c>
      <c r="Z50" s="11">
        <v>0</v>
      </c>
      <c r="AA50" s="11">
        <v>-491585</v>
      </c>
      <c r="AB50" s="11">
        <v>13054943</v>
      </c>
      <c r="AC50" s="11">
        <v>0</v>
      </c>
      <c r="AD50" s="11">
        <v>100000</v>
      </c>
      <c r="AE50" s="17">
        <v>491585</v>
      </c>
    </row>
    <row r="51" spans="1:31" x14ac:dyDescent="0.3">
      <c r="A51" s="9" t="s">
        <v>95</v>
      </c>
      <c r="B51" s="8" t="s">
        <v>96</v>
      </c>
      <c r="C51" s="8">
        <v>1</v>
      </c>
      <c r="D51" s="8">
        <v>0</v>
      </c>
      <c r="E51" s="11">
        <v>15408309</v>
      </c>
      <c r="F51" s="11">
        <v>0</v>
      </c>
      <c r="G51" s="11">
        <v>0</v>
      </c>
      <c r="H51" s="11">
        <v>0</v>
      </c>
      <c r="I51" s="11">
        <v>598347</v>
      </c>
      <c r="J51" s="11">
        <v>3384445</v>
      </c>
      <c r="K51" s="11">
        <v>0</v>
      </c>
      <c r="L51" s="11">
        <v>0</v>
      </c>
      <c r="M51" s="11">
        <v>0</v>
      </c>
      <c r="N51" s="11">
        <v>0</v>
      </c>
      <c r="O51" s="11">
        <v>0</v>
      </c>
      <c r="P51" s="11">
        <v>2792951</v>
      </c>
      <c r="Q51" s="11">
        <v>1221993</v>
      </c>
      <c r="R51" s="11">
        <v>119456</v>
      </c>
      <c r="S51" s="11">
        <v>18770</v>
      </c>
      <c r="T51" s="11">
        <v>7831</v>
      </c>
      <c r="U51" s="11">
        <v>75201</v>
      </c>
      <c r="V51" s="11">
        <v>27412</v>
      </c>
      <c r="W51" s="11">
        <v>0</v>
      </c>
      <c r="X51" s="11">
        <v>560628</v>
      </c>
      <c r="Y51" s="11">
        <v>0</v>
      </c>
      <c r="Z51" s="11">
        <v>0</v>
      </c>
      <c r="AA51" s="11">
        <v>-536133</v>
      </c>
      <c r="AB51" s="11">
        <v>23679210</v>
      </c>
      <c r="AC51" s="11">
        <v>0</v>
      </c>
      <c r="AD51" s="11">
        <v>139051</v>
      </c>
      <c r="AE51" s="17">
        <v>536133</v>
      </c>
    </row>
    <row r="52" spans="1:31" x14ac:dyDescent="0.3">
      <c r="A52" s="9" t="s">
        <v>97</v>
      </c>
      <c r="B52" s="8" t="s">
        <v>98</v>
      </c>
      <c r="C52" s="8">
        <v>1</v>
      </c>
      <c r="D52" s="8">
        <v>0</v>
      </c>
      <c r="E52" s="11">
        <v>26279898</v>
      </c>
      <c r="F52" s="11">
        <v>0</v>
      </c>
      <c r="G52" s="11">
        <v>0</v>
      </c>
      <c r="H52" s="11">
        <v>0</v>
      </c>
      <c r="I52" s="11">
        <v>1530360</v>
      </c>
      <c r="J52" s="11">
        <v>5588589</v>
      </c>
      <c r="K52" s="11">
        <v>213844</v>
      </c>
      <c r="L52" s="11">
        <v>0</v>
      </c>
      <c r="M52" s="11">
        <v>0</v>
      </c>
      <c r="N52" s="11">
        <v>0</v>
      </c>
      <c r="O52" s="11">
        <v>0</v>
      </c>
      <c r="P52" s="11">
        <v>3029024</v>
      </c>
      <c r="Q52" s="11">
        <v>582684</v>
      </c>
      <c r="R52" s="11">
        <v>148934</v>
      </c>
      <c r="S52" s="11">
        <v>36956</v>
      </c>
      <c r="T52" s="11">
        <v>15418</v>
      </c>
      <c r="U52" s="11">
        <v>139800</v>
      </c>
      <c r="V52" s="11">
        <v>45553</v>
      </c>
      <c r="W52" s="11">
        <v>0</v>
      </c>
      <c r="X52" s="11">
        <v>890402</v>
      </c>
      <c r="Y52" s="11">
        <v>12169</v>
      </c>
      <c r="Z52" s="11">
        <v>0</v>
      </c>
      <c r="AA52" s="11">
        <v>-638808</v>
      </c>
      <c r="AB52" s="11">
        <v>37874823</v>
      </c>
      <c r="AC52" s="11">
        <v>0</v>
      </c>
      <c r="AD52" s="11">
        <v>210306</v>
      </c>
      <c r="AE52" s="17">
        <v>638808</v>
      </c>
    </row>
    <row r="53" spans="1:31" x14ac:dyDescent="0.3">
      <c r="A53" s="9" t="s">
        <v>99</v>
      </c>
      <c r="B53" s="8" t="s">
        <v>100</v>
      </c>
      <c r="C53" s="8">
        <v>1</v>
      </c>
      <c r="D53" s="8">
        <v>0</v>
      </c>
      <c r="E53" s="11">
        <v>31344155</v>
      </c>
      <c r="F53" s="11">
        <v>0</v>
      </c>
      <c r="G53" s="11">
        <v>0</v>
      </c>
      <c r="H53" s="11">
        <v>14820</v>
      </c>
      <c r="I53" s="11">
        <v>1833246</v>
      </c>
      <c r="J53" s="11">
        <v>3943399</v>
      </c>
      <c r="K53" s="11">
        <v>0</v>
      </c>
      <c r="L53" s="11">
        <v>0</v>
      </c>
      <c r="M53" s="11">
        <v>0</v>
      </c>
      <c r="N53" s="11">
        <v>0</v>
      </c>
      <c r="O53" s="11">
        <v>0</v>
      </c>
      <c r="P53" s="11">
        <v>5397827</v>
      </c>
      <c r="Q53" s="11">
        <v>1356669</v>
      </c>
      <c r="R53" s="11">
        <v>0</v>
      </c>
      <c r="S53" s="11">
        <v>65044</v>
      </c>
      <c r="T53" s="11">
        <v>22446</v>
      </c>
      <c r="U53" s="11">
        <v>251757</v>
      </c>
      <c r="V53" s="11">
        <v>73751</v>
      </c>
      <c r="W53" s="11">
        <v>0</v>
      </c>
      <c r="X53" s="11">
        <v>3527361</v>
      </c>
      <c r="Y53" s="11">
        <v>0</v>
      </c>
      <c r="Z53" s="11">
        <v>0</v>
      </c>
      <c r="AA53" s="11">
        <v>-1405373</v>
      </c>
      <c r="AB53" s="11">
        <v>46425102</v>
      </c>
      <c r="AC53" s="11">
        <v>0</v>
      </c>
      <c r="AD53" s="11">
        <v>211759</v>
      </c>
      <c r="AE53" s="17">
        <v>1405373</v>
      </c>
    </row>
    <row r="54" spans="1:31" x14ac:dyDescent="0.3">
      <c r="A54" s="9" t="s">
        <v>101</v>
      </c>
      <c r="B54" s="8" t="s">
        <v>102</v>
      </c>
      <c r="C54" s="8">
        <v>0</v>
      </c>
      <c r="D54" s="8">
        <v>0</v>
      </c>
      <c r="E54" s="11" t="s">
        <v>2819</v>
      </c>
      <c r="F54" s="17" t="s">
        <v>2819</v>
      </c>
      <c r="G54" s="17" t="s">
        <v>2819</v>
      </c>
      <c r="H54" s="17" t="s">
        <v>2819</v>
      </c>
      <c r="I54" s="17" t="s">
        <v>2819</v>
      </c>
      <c r="J54" s="17" t="s">
        <v>2819</v>
      </c>
      <c r="K54" s="17" t="s">
        <v>2819</v>
      </c>
      <c r="L54" s="17" t="s">
        <v>2819</v>
      </c>
      <c r="M54" s="17" t="s">
        <v>2819</v>
      </c>
      <c r="N54" s="17" t="s">
        <v>2819</v>
      </c>
      <c r="O54" s="17" t="s">
        <v>2819</v>
      </c>
      <c r="P54" s="17" t="s">
        <v>2819</v>
      </c>
      <c r="Q54" s="17" t="s">
        <v>2819</v>
      </c>
      <c r="R54" s="17" t="s">
        <v>2819</v>
      </c>
      <c r="S54" s="17" t="s">
        <v>2819</v>
      </c>
      <c r="T54" s="17" t="s">
        <v>2819</v>
      </c>
      <c r="U54" s="17" t="s">
        <v>2819</v>
      </c>
      <c r="V54" s="17" t="s">
        <v>2819</v>
      </c>
      <c r="W54" s="17" t="s">
        <v>2819</v>
      </c>
      <c r="X54" s="17" t="s">
        <v>2819</v>
      </c>
      <c r="Y54" s="17" t="s">
        <v>2819</v>
      </c>
      <c r="Z54" s="17" t="s">
        <v>2819</v>
      </c>
      <c r="AA54" s="17" t="s">
        <v>2819</v>
      </c>
      <c r="AB54" s="17" t="s">
        <v>2819</v>
      </c>
      <c r="AC54" s="17" t="s">
        <v>2819</v>
      </c>
      <c r="AD54" s="17" t="s">
        <v>2819</v>
      </c>
      <c r="AE54" s="17" t="s">
        <v>2819</v>
      </c>
    </row>
    <row r="55" spans="1:31" x14ac:dyDescent="0.3">
      <c r="A55" s="9" t="s">
        <v>103</v>
      </c>
      <c r="B55" s="8" t="s">
        <v>104</v>
      </c>
      <c r="C55" s="8">
        <v>1</v>
      </c>
      <c r="D55" s="8">
        <v>0</v>
      </c>
      <c r="E55" s="11">
        <v>9771668</v>
      </c>
      <c r="F55" s="11">
        <v>0</v>
      </c>
      <c r="G55" s="11">
        <v>0</v>
      </c>
      <c r="H55" s="11">
        <v>0</v>
      </c>
      <c r="I55" s="11">
        <v>1480911</v>
      </c>
      <c r="J55" s="11">
        <v>1393168</v>
      </c>
      <c r="K55" s="11">
        <v>0</v>
      </c>
      <c r="L55" s="11">
        <v>0</v>
      </c>
      <c r="M55" s="11">
        <v>0</v>
      </c>
      <c r="N55" s="11">
        <v>0</v>
      </c>
      <c r="O55" s="11">
        <v>0</v>
      </c>
      <c r="P55" s="11">
        <v>1609043</v>
      </c>
      <c r="Q55" s="11">
        <v>124493</v>
      </c>
      <c r="R55" s="11">
        <v>35179</v>
      </c>
      <c r="S55" s="11">
        <v>13153</v>
      </c>
      <c r="T55" s="11">
        <v>5487</v>
      </c>
      <c r="U55" s="11">
        <v>51435</v>
      </c>
      <c r="V55" s="11">
        <v>16744</v>
      </c>
      <c r="W55" s="11">
        <v>0</v>
      </c>
      <c r="X55" s="11">
        <v>161533</v>
      </c>
      <c r="Y55" s="11">
        <v>0</v>
      </c>
      <c r="Z55" s="11">
        <v>0</v>
      </c>
      <c r="AA55" s="11">
        <v>-185835</v>
      </c>
      <c r="AB55" s="11">
        <v>14476979</v>
      </c>
      <c r="AC55" s="11">
        <v>0</v>
      </c>
      <c r="AD55" s="11">
        <v>0</v>
      </c>
      <c r="AE55" s="17">
        <v>185835</v>
      </c>
    </row>
    <row r="56" spans="1:31" x14ac:dyDescent="0.3">
      <c r="A56" s="9" t="s">
        <v>105</v>
      </c>
      <c r="B56" s="8" t="s">
        <v>106</v>
      </c>
      <c r="C56" s="8">
        <v>1</v>
      </c>
      <c r="D56" s="8">
        <v>0</v>
      </c>
      <c r="E56" s="11">
        <v>6647811</v>
      </c>
      <c r="F56" s="11">
        <v>0</v>
      </c>
      <c r="G56" s="11">
        <v>0</v>
      </c>
      <c r="H56" s="11">
        <v>0</v>
      </c>
      <c r="I56" s="11">
        <v>643861</v>
      </c>
      <c r="J56" s="11">
        <v>910690</v>
      </c>
      <c r="K56" s="11">
        <v>0</v>
      </c>
      <c r="L56" s="11">
        <v>0</v>
      </c>
      <c r="M56" s="11">
        <v>0</v>
      </c>
      <c r="N56" s="11">
        <v>0</v>
      </c>
      <c r="O56" s="11">
        <v>0</v>
      </c>
      <c r="P56" s="11">
        <v>613193</v>
      </c>
      <c r="Q56" s="11">
        <v>157233</v>
      </c>
      <c r="R56" s="11">
        <v>0</v>
      </c>
      <c r="S56" s="11">
        <v>10606</v>
      </c>
      <c r="T56" s="11">
        <v>4425</v>
      </c>
      <c r="U56" s="11">
        <v>42989</v>
      </c>
      <c r="V56" s="11">
        <v>8156</v>
      </c>
      <c r="W56" s="11">
        <v>0</v>
      </c>
      <c r="X56" s="11">
        <v>116824</v>
      </c>
      <c r="Y56" s="11">
        <v>0</v>
      </c>
      <c r="Z56" s="11">
        <v>0</v>
      </c>
      <c r="AA56" s="11">
        <v>-241701</v>
      </c>
      <c r="AB56" s="11">
        <v>8914087</v>
      </c>
      <c r="AC56" s="11">
        <v>0</v>
      </c>
      <c r="AD56" s="11">
        <v>0</v>
      </c>
      <c r="AE56" s="17">
        <v>241701</v>
      </c>
    </row>
    <row r="57" spans="1:31" x14ac:dyDescent="0.3">
      <c r="A57" s="9" t="s">
        <v>107</v>
      </c>
      <c r="B57" s="8" t="s">
        <v>108</v>
      </c>
      <c r="C57" s="8">
        <v>1</v>
      </c>
      <c r="D57" s="8">
        <v>0</v>
      </c>
      <c r="E57" s="11">
        <v>9471498</v>
      </c>
      <c r="F57" s="11">
        <v>0</v>
      </c>
      <c r="G57" s="11">
        <v>0</v>
      </c>
      <c r="H57" s="11">
        <v>0</v>
      </c>
      <c r="I57" s="11">
        <v>1058295</v>
      </c>
      <c r="J57" s="11">
        <v>1841735</v>
      </c>
      <c r="K57" s="11">
        <v>0</v>
      </c>
      <c r="L57" s="11">
        <v>0</v>
      </c>
      <c r="M57" s="11">
        <v>0</v>
      </c>
      <c r="N57" s="11">
        <v>0</v>
      </c>
      <c r="O57" s="11">
        <v>0</v>
      </c>
      <c r="P57" s="11">
        <v>1899380</v>
      </c>
      <c r="Q57" s="11">
        <v>125341</v>
      </c>
      <c r="R57" s="11">
        <v>0</v>
      </c>
      <c r="S57" s="11">
        <v>11835</v>
      </c>
      <c r="T57" s="11">
        <v>4937</v>
      </c>
      <c r="U57" s="11">
        <v>47416</v>
      </c>
      <c r="V57" s="11">
        <v>14932</v>
      </c>
      <c r="W57" s="11">
        <v>0</v>
      </c>
      <c r="X57" s="11">
        <v>390820</v>
      </c>
      <c r="Y57" s="11">
        <v>0</v>
      </c>
      <c r="Z57" s="11">
        <v>0</v>
      </c>
      <c r="AA57" s="11">
        <v>-242276</v>
      </c>
      <c r="AB57" s="11">
        <v>14623913</v>
      </c>
      <c r="AC57" s="11">
        <v>0</v>
      </c>
      <c r="AD57" s="11">
        <v>0</v>
      </c>
      <c r="AE57" s="17">
        <v>242276</v>
      </c>
    </row>
    <row r="58" spans="1:31" x14ac:dyDescent="0.3">
      <c r="A58" s="9" t="s">
        <v>109</v>
      </c>
      <c r="B58" s="8" t="s">
        <v>110</v>
      </c>
      <c r="C58" s="8">
        <v>1</v>
      </c>
      <c r="D58" s="8">
        <v>0</v>
      </c>
      <c r="E58" s="11">
        <v>8952996</v>
      </c>
      <c r="F58" s="11">
        <v>0</v>
      </c>
      <c r="G58" s="11">
        <v>0</v>
      </c>
      <c r="H58" s="11">
        <v>0</v>
      </c>
      <c r="I58" s="11">
        <v>1187219</v>
      </c>
      <c r="J58" s="11">
        <v>2286739</v>
      </c>
      <c r="K58" s="11">
        <v>0</v>
      </c>
      <c r="L58" s="11">
        <v>0</v>
      </c>
      <c r="M58" s="11">
        <v>0</v>
      </c>
      <c r="N58" s="11">
        <v>0</v>
      </c>
      <c r="O58" s="11">
        <v>0</v>
      </c>
      <c r="P58" s="11">
        <v>1741695</v>
      </c>
      <c r="Q58" s="11">
        <v>196172</v>
      </c>
      <c r="R58" s="11">
        <v>0</v>
      </c>
      <c r="S58" s="11">
        <v>13812</v>
      </c>
      <c r="T58" s="11">
        <v>5762</v>
      </c>
      <c r="U58" s="11">
        <v>49728</v>
      </c>
      <c r="V58" s="11">
        <v>15128</v>
      </c>
      <c r="W58" s="11">
        <v>0</v>
      </c>
      <c r="X58" s="11">
        <v>129511</v>
      </c>
      <c r="Y58" s="11">
        <v>0</v>
      </c>
      <c r="Z58" s="11">
        <v>0</v>
      </c>
      <c r="AA58" s="11">
        <v>-279381</v>
      </c>
      <c r="AB58" s="11">
        <v>14299381</v>
      </c>
      <c r="AC58" s="11">
        <v>0</v>
      </c>
      <c r="AD58" s="11">
        <v>0</v>
      </c>
      <c r="AE58" s="17">
        <v>279381</v>
      </c>
    </row>
    <row r="59" spans="1:31" x14ac:dyDescent="0.3">
      <c r="A59" s="9" t="s">
        <v>111</v>
      </c>
      <c r="B59" s="8" t="s">
        <v>112</v>
      </c>
      <c r="C59" s="8">
        <v>1</v>
      </c>
      <c r="D59" s="8">
        <v>0</v>
      </c>
      <c r="E59" s="11">
        <v>7152416</v>
      </c>
      <c r="F59" s="11">
        <v>0</v>
      </c>
      <c r="G59" s="11">
        <v>0</v>
      </c>
      <c r="H59" s="11">
        <v>3694</v>
      </c>
      <c r="I59" s="11">
        <v>699960</v>
      </c>
      <c r="J59" s="11">
        <v>933919</v>
      </c>
      <c r="K59" s="11">
        <v>0</v>
      </c>
      <c r="L59" s="11">
        <v>0</v>
      </c>
      <c r="M59" s="11">
        <v>0</v>
      </c>
      <c r="N59" s="11">
        <v>0</v>
      </c>
      <c r="O59" s="11">
        <v>0</v>
      </c>
      <c r="P59" s="11">
        <v>1419012</v>
      </c>
      <c r="Q59" s="11">
        <v>120202</v>
      </c>
      <c r="R59" s="11">
        <v>0</v>
      </c>
      <c r="S59" s="11">
        <v>11402</v>
      </c>
      <c r="T59" s="11">
        <v>5673</v>
      </c>
      <c r="U59" s="11">
        <v>45754</v>
      </c>
      <c r="V59" s="11">
        <v>13404</v>
      </c>
      <c r="W59" s="11">
        <v>0</v>
      </c>
      <c r="X59" s="11">
        <v>300000</v>
      </c>
      <c r="Y59" s="11">
        <v>0</v>
      </c>
      <c r="Z59" s="11">
        <v>0</v>
      </c>
      <c r="AA59" s="11">
        <v>-141776</v>
      </c>
      <c r="AB59" s="11">
        <v>10563660</v>
      </c>
      <c r="AC59" s="11">
        <v>0</v>
      </c>
      <c r="AD59" s="11">
        <v>0</v>
      </c>
      <c r="AE59" s="17">
        <v>141776</v>
      </c>
    </row>
    <row r="60" spans="1:31" x14ac:dyDescent="0.3">
      <c r="A60" s="9" t="s">
        <v>113</v>
      </c>
      <c r="B60" s="8" t="s">
        <v>114</v>
      </c>
      <c r="C60" s="8">
        <v>1</v>
      </c>
      <c r="D60" s="8">
        <v>0</v>
      </c>
      <c r="E60" s="11">
        <v>7674242</v>
      </c>
      <c r="F60" s="11">
        <v>0</v>
      </c>
      <c r="G60" s="11">
        <v>0</v>
      </c>
      <c r="H60" s="11">
        <v>3155</v>
      </c>
      <c r="I60" s="11">
        <v>773359</v>
      </c>
      <c r="J60" s="11">
        <v>4516107</v>
      </c>
      <c r="K60" s="11">
        <v>0</v>
      </c>
      <c r="L60" s="11">
        <v>0</v>
      </c>
      <c r="M60" s="11">
        <v>0</v>
      </c>
      <c r="N60" s="11">
        <v>0</v>
      </c>
      <c r="O60" s="11">
        <v>0</v>
      </c>
      <c r="P60" s="11">
        <v>1586514</v>
      </c>
      <c r="Q60" s="11">
        <v>302057</v>
      </c>
      <c r="R60" s="11">
        <v>57682</v>
      </c>
      <c r="S60" s="11">
        <v>20868</v>
      </c>
      <c r="T60" s="11">
        <v>8706</v>
      </c>
      <c r="U60" s="11">
        <v>75958</v>
      </c>
      <c r="V60" s="11">
        <v>24407</v>
      </c>
      <c r="W60" s="11">
        <v>0</v>
      </c>
      <c r="X60" s="11">
        <v>132675</v>
      </c>
      <c r="Y60" s="11">
        <v>1094</v>
      </c>
      <c r="Z60" s="11">
        <v>0</v>
      </c>
      <c r="AA60" s="11">
        <v>-337546</v>
      </c>
      <c r="AB60" s="11">
        <v>14839278</v>
      </c>
      <c r="AC60" s="11">
        <v>0</v>
      </c>
      <c r="AD60" s="11">
        <v>0</v>
      </c>
      <c r="AE60" s="17">
        <v>337546</v>
      </c>
    </row>
    <row r="61" spans="1:31" x14ac:dyDescent="0.3">
      <c r="A61" s="9" t="s">
        <v>115</v>
      </c>
      <c r="B61" s="8" t="s">
        <v>116</v>
      </c>
      <c r="C61" s="8">
        <v>1</v>
      </c>
      <c r="D61" s="8">
        <v>0</v>
      </c>
      <c r="E61" s="11">
        <v>7596393</v>
      </c>
      <c r="F61" s="11">
        <v>0</v>
      </c>
      <c r="G61" s="11">
        <v>0</v>
      </c>
      <c r="H61" s="11">
        <v>0</v>
      </c>
      <c r="I61" s="11">
        <v>712683</v>
      </c>
      <c r="J61" s="11">
        <v>1364666</v>
      </c>
      <c r="K61" s="11">
        <v>0</v>
      </c>
      <c r="L61" s="11">
        <v>0</v>
      </c>
      <c r="M61" s="11">
        <v>0</v>
      </c>
      <c r="N61" s="11">
        <v>0</v>
      </c>
      <c r="O61" s="11">
        <v>0</v>
      </c>
      <c r="P61" s="11">
        <v>1204908</v>
      </c>
      <c r="Q61" s="11">
        <v>230004</v>
      </c>
      <c r="R61" s="11">
        <v>168992</v>
      </c>
      <c r="S61" s="11">
        <v>11865</v>
      </c>
      <c r="T61" s="11">
        <v>4950</v>
      </c>
      <c r="U61" s="11">
        <v>44329</v>
      </c>
      <c r="V61" s="11">
        <v>16004</v>
      </c>
      <c r="W61" s="11">
        <v>0</v>
      </c>
      <c r="X61" s="11">
        <v>0</v>
      </c>
      <c r="Y61" s="11">
        <v>0</v>
      </c>
      <c r="Z61" s="11">
        <v>0</v>
      </c>
      <c r="AA61" s="11">
        <v>-135333</v>
      </c>
      <c r="AB61" s="11">
        <v>11219461</v>
      </c>
      <c r="AC61" s="11">
        <v>0</v>
      </c>
      <c r="AD61" s="11">
        <v>0</v>
      </c>
      <c r="AE61" s="17">
        <v>135333</v>
      </c>
    </row>
    <row r="62" spans="1:31" x14ac:dyDescent="0.3">
      <c r="A62" s="9" t="s">
        <v>117</v>
      </c>
      <c r="B62" s="8" t="s">
        <v>118</v>
      </c>
      <c r="C62" s="8">
        <v>1</v>
      </c>
      <c r="D62" s="8">
        <v>0</v>
      </c>
      <c r="E62" s="11">
        <v>11976214</v>
      </c>
      <c r="F62" s="11">
        <v>0</v>
      </c>
      <c r="G62" s="11">
        <v>0</v>
      </c>
      <c r="H62" s="11">
        <v>0</v>
      </c>
      <c r="I62" s="11">
        <v>1051626</v>
      </c>
      <c r="J62" s="11">
        <v>2019139</v>
      </c>
      <c r="K62" s="11">
        <v>0</v>
      </c>
      <c r="L62" s="11">
        <v>0</v>
      </c>
      <c r="M62" s="11">
        <v>0</v>
      </c>
      <c r="N62" s="11">
        <v>0</v>
      </c>
      <c r="O62" s="11">
        <v>0</v>
      </c>
      <c r="P62" s="11">
        <v>1107961</v>
      </c>
      <c r="Q62" s="11">
        <v>537159</v>
      </c>
      <c r="R62" s="11">
        <v>50505</v>
      </c>
      <c r="S62" s="11">
        <v>12329</v>
      </c>
      <c r="T62" s="11">
        <v>5143</v>
      </c>
      <c r="U62" s="11">
        <v>48872</v>
      </c>
      <c r="V62" s="11">
        <v>15277</v>
      </c>
      <c r="W62" s="11">
        <v>0</v>
      </c>
      <c r="X62" s="11">
        <v>247225</v>
      </c>
      <c r="Y62" s="11">
        <v>0</v>
      </c>
      <c r="Z62" s="11">
        <v>0</v>
      </c>
      <c r="AA62" s="11">
        <v>-471736</v>
      </c>
      <c r="AB62" s="11">
        <v>16599714</v>
      </c>
      <c r="AC62" s="11">
        <v>0</v>
      </c>
      <c r="AD62" s="11">
        <v>100000</v>
      </c>
      <c r="AE62" s="17">
        <v>471736</v>
      </c>
    </row>
    <row r="63" spans="1:31" x14ac:dyDescent="0.3">
      <c r="A63" s="9" t="s">
        <v>119</v>
      </c>
      <c r="B63" s="8" t="s">
        <v>120</v>
      </c>
      <c r="C63" s="8">
        <v>1</v>
      </c>
      <c r="D63" s="8">
        <v>0</v>
      </c>
      <c r="E63" s="11">
        <v>4346109</v>
      </c>
      <c r="F63" s="11">
        <v>0</v>
      </c>
      <c r="G63" s="11">
        <v>256703</v>
      </c>
      <c r="H63" s="11">
        <v>0</v>
      </c>
      <c r="I63" s="11">
        <v>353274</v>
      </c>
      <c r="J63" s="11">
        <v>2550709</v>
      </c>
      <c r="K63" s="11">
        <v>432185</v>
      </c>
      <c r="L63" s="11">
        <v>0</v>
      </c>
      <c r="M63" s="11">
        <v>0</v>
      </c>
      <c r="N63" s="11">
        <v>0</v>
      </c>
      <c r="O63" s="11">
        <v>0</v>
      </c>
      <c r="P63" s="11">
        <v>391625</v>
      </c>
      <c r="Q63" s="11">
        <v>56797</v>
      </c>
      <c r="R63" s="11">
        <v>0</v>
      </c>
      <c r="S63" s="11">
        <v>11445</v>
      </c>
      <c r="T63" s="11">
        <v>3391</v>
      </c>
      <c r="U63" s="11">
        <v>37222</v>
      </c>
      <c r="V63" s="11">
        <v>0</v>
      </c>
      <c r="W63" s="11">
        <v>0</v>
      </c>
      <c r="X63" s="11">
        <v>37800</v>
      </c>
      <c r="Y63" s="11">
        <v>0</v>
      </c>
      <c r="Z63" s="11">
        <v>0</v>
      </c>
      <c r="AA63" s="11">
        <v>-352944</v>
      </c>
      <c r="AB63" s="11">
        <v>8124316</v>
      </c>
      <c r="AC63" s="11">
        <v>0</v>
      </c>
      <c r="AD63" s="11">
        <v>0</v>
      </c>
      <c r="AE63" s="17">
        <v>352944</v>
      </c>
    </row>
    <row r="64" spans="1:31" x14ac:dyDescent="0.3">
      <c r="A64" s="9" t="s">
        <v>121</v>
      </c>
      <c r="B64" s="8" t="s">
        <v>122</v>
      </c>
      <c r="C64" s="8">
        <v>1</v>
      </c>
      <c r="D64" s="8">
        <v>0</v>
      </c>
      <c r="E64" s="11">
        <v>7832666</v>
      </c>
      <c r="F64" s="11">
        <v>0</v>
      </c>
      <c r="G64" s="11">
        <v>0</v>
      </c>
      <c r="H64" s="11">
        <v>3798</v>
      </c>
      <c r="I64" s="11">
        <v>1192569</v>
      </c>
      <c r="J64" s="11">
        <v>2451154</v>
      </c>
      <c r="K64" s="11">
        <v>0</v>
      </c>
      <c r="L64" s="11">
        <v>0</v>
      </c>
      <c r="M64" s="11">
        <v>0</v>
      </c>
      <c r="N64" s="11">
        <v>0</v>
      </c>
      <c r="O64" s="11">
        <v>0</v>
      </c>
      <c r="P64" s="11">
        <v>892445</v>
      </c>
      <c r="Q64" s="11">
        <v>143470</v>
      </c>
      <c r="R64" s="11">
        <v>101101</v>
      </c>
      <c r="S64" s="11">
        <v>10486</v>
      </c>
      <c r="T64" s="11">
        <v>1944</v>
      </c>
      <c r="U64" s="11">
        <v>41300</v>
      </c>
      <c r="V64" s="11">
        <v>13078</v>
      </c>
      <c r="W64" s="11">
        <v>0</v>
      </c>
      <c r="X64" s="11">
        <v>0</v>
      </c>
      <c r="Y64" s="11">
        <v>0</v>
      </c>
      <c r="Z64" s="11">
        <v>0</v>
      </c>
      <c r="AA64" s="11">
        <v>-366430</v>
      </c>
      <c r="AB64" s="11">
        <v>12317581</v>
      </c>
      <c r="AC64" s="11">
        <v>0</v>
      </c>
      <c r="AD64" s="11">
        <v>100000</v>
      </c>
      <c r="AE64" s="17">
        <v>366430</v>
      </c>
    </row>
    <row r="65" spans="1:31" x14ac:dyDescent="0.3">
      <c r="A65" s="9" t="s">
        <v>123</v>
      </c>
      <c r="B65" s="8" t="s">
        <v>124</v>
      </c>
      <c r="C65" s="8">
        <v>1</v>
      </c>
      <c r="D65" s="8">
        <v>0</v>
      </c>
      <c r="E65" s="11">
        <v>4037639</v>
      </c>
      <c r="F65" s="11">
        <v>0</v>
      </c>
      <c r="G65" s="11">
        <v>111903</v>
      </c>
      <c r="H65" s="11">
        <v>0</v>
      </c>
      <c r="I65" s="11">
        <v>340484</v>
      </c>
      <c r="J65" s="11">
        <v>841273</v>
      </c>
      <c r="K65" s="11">
        <v>0</v>
      </c>
      <c r="L65" s="11">
        <v>0</v>
      </c>
      <c r="M65" s="11">
        <v>0</v>
      </c>
      <c r="N65" s="11">
        <v>0</v>
      </c>
      <c r="O65" s="11">
        <v>0</v>
      </c>
      <c r="P65" s="11">
        <v>359318</v>
      </c>
      <c r="Q65" s="11">
        <v>116756</v>
      </c>
      <c r="R65" s="11">
        <v>0</v>
      </c>
      <c r="S65" s="11">
        <v>4464</v>
      </c>
      <c r="T65" s="11">
        <v>2543</v>
      </c>
      <c r="U65" s="11">
        <v>22004</v>
      </c>
      <c r="V65" s="11">
        <v>7005</v>
      </c>
      <c r="W65" s="11">
        <v>0</v>
      </c>
      <c r="X65" s="11">
        <v>52909</v>
      </c>
      <c r="Y65" s="11">
        <v>0</v>
      </c>
      <c r="Z65" s="11">
        <v>0</v>
      </c>
      <c r="AA65" s="11">
        <v>-260765</v>
      </c>
      <c r="AB65" s="11">
        <v>5635533</v>
      </c>
      <c r="AC65" s="11">
        <v>0</v>
      </c>
      <c r="AD65" s="11">
        <v>100000</v>
      </c>
      <c r="AE65" s="17">
        <v>260765</v>
      </c>
    </row>
    <row r="66" spans="1:31" x14ac:dyDescent="0.3">
      <c r="A66" s="9" t="s">
        <v>125</v>
      </c>
      <c r="B66" s="8" t="s">
        <v>126</v>
      </c>
      <c r="C66" s="8">
        <v>1</v>
      </c>
      <c r="D66" s="8">
        <v>0</v>
      </c>
      <c r="E66" s="11">
        <v>22310800</v>
      </c>
      <c r="F66" s="11">
        <v>0</v>
      </c>
      <c r="G66" s="11">
        <v>0</v>
      </c>
      <c r="H66" s="11">
        <v>0</v>
      </c>
      <c r="I66" s="11">
        <v>775519</v>
      </c>
      <c r="J66" s="11">
        <v>4546753</v>
      </c>
      <c r="K66" s="11">
        <v>0</v>
      </c>
      <c r="L66" s="11">
        <v>0</v>
      </c>
      <c r="M66" s="11">
        <v>0</v>
      </c>
      <c r="N66" s="11">
        <v>0</v>
      </c>
      <c r="O66" s="11">
        <v>0</v>
      </c>
      <c r="P66" s="11">
        <v>2211728</v>
      </c>
      <c r="Q66" s="11">
        <v>1114396</v>
      </c>
      <c r="R66" s="11">
        <v>393618</v>
      </c>
      <c r="S66" s="11">
        <v>24330</v>
      </c>
      <c r="T66" s="11">
        <v>1875</v>
      </c>
      <c r="U66" s="11">
        <v>121393</v>
      </c>
      <c r="V66" s="11">
        <v>43454</v>
      </c>
      <c r="W66" s="11">
        <v>0</v>
      </c>
      <c r="X66" s="11">
        <v>2202569</v>
      </c>
      <c r="Y66" s="11">
        <v>0</v>
      </c>
      <c r="Z66" s="11">
        <v>0</v>
      </c>
      <c r="AA66" s="11">
        <v>-1216427</v>
      </c>
      <c r="AB66" s="11">
        <v>32530008</v>
      </c>
      <c r="AC66" s="11">
        <v>58698</v>
      </c>
      <c r="AD66" s="11">
        <v>357648</v>
      </c>
      <c r="AE66" s="17">
        <v>1216427</v>
      </c>
    </row>
    <row r="67" spans="1:31" x14ac:dyDescent="0.3">
      <c r="A67" s="9" t="s">
        <v>127</v>
      </c>
      <c r="B67" s="8" t="s">
        <v>128</v>
      </c>
      <c r="C67" s="8">
        <v>1</v>
      </c>
      <c r="D67" s="8">
        <v>0</v>
      </c>
      <c r="E67" s="11">
        <v>3482630</v>
      </c>
      <c r="F67" s="11">
        <v>0</v>
      </c>
      <c r="G67" s="11">
        <v>0</v>
      </c>
      <c r="H67" s="11">
        <v>0</v>
      </c>
      <c r="I67" s="11">
        <v>480487</v>
      </c>
      <c r="J67" s="11">
        <v>1234770</v>
      </c>
      <c r="K67" s="11">
        <v>0</v>
      </c>
      <c r="L67" s="11">
        <v>0</v>
      </c>
      <c r="M67" s="11">
        <v>0</v>
      </c>
      <c r="N67" s="11">
        <v>0</v>
      </c>
      <c r="O67" s="11">
        <v>0</v>
      </c>
      <c r="P67" s="11">
        <v>400053</v>
      </c>
      <c r="Q67" s="11">
        <v>192380</v>
      </c>
      <c r="R67" s="11">
        <v>52962</v>
      </c>
      <c r="S67" s="11">
        <v>9453</v>
      </c>
      <c r="T67" s="11">
        <v>516</v>
      </c>
      <c r="U67" s="11">
        <v>35125</v>
      </c>
      <c r="V67" s="11">
        <v>7086</v>
      </c>
      <c r="W67" s="11">
        <v>0</v>
      </c>
      <c r="X67" s="11">
        <v>67500</v>
      </c>
      <c r="Y67" s="11">
        <v>0</v>
      </c>
      <c r="Z67" s="11">
        <v>0</v>
      </c>
      <c r="AA67" s="11">
        <v>-112443</v>
      </c>
      <c r="AB67" s="11">
        <v>5850519</v>
      </c>
      <c r="AC67" s="11">
        <v>0</v>
      </c>
      <c r="AD67" s="11">
        <v>0</v>
      </c>
      <c r="AE67" s="17">
        <v>112443</v>
      </c>
    </row>
    <row r="68" spans="1:31" x14ac:dyDescent="0.3">
      <c r="A68" s="9" t="s">
        <v>129</v>
      </c>
      <c r="B68" s="8" t="s">
        <v>130</v>
      </c>
      <c r="C68" s="8">
        <v>1</v>
      </c>
      <c r="D68" s="8">
        <v>0</v>
      </c>
      <c r="E68" s="11">
        <v>9843807</v>
      </c>
      <c r="F68" s="11">
        <v>0</v>
      </c>
      <c r="G68" s="11">
        <v>0</v>
      </c>
      <c r="H68" s="11">
        <v>0</v>
      </c>
      <c r="I68" s="11">
        <v>1080040</v>
      </c>
      <c r="J68" s="11">
        <v>632423</v>
      </c>
      <c r="K68" s="11">
        <v>0</v>
      </c>
      <c r="L68" s="11">
        <v>0</v>
      </c>
      <c r="M68" s="11">
        <v>0</v>
      </c>
      <c r="N68" s="11">
        <v>0</v>
      </c>
      <c r="O68" s="11">
        <v>0</v>
      </c>
      <c r="P68" s="11">
        <v>1241032</v>
      </c>
      <c r="Q68" s="11">
        <v>0</v>
      </c>
      <c r="R68" s="11">
        <v>154269</v>
      </c>
      <c r="S68" s="11">
        <v>16973</v>
      </c>
      <c r="T68" s="11">
        <v>5967</v>
      </c>
      <c r="U68" s="11">
        <v>64716</v>
      </c>
      <c r="V68" s="11">
        <v>22237</v>
      </c>
      <c r="W68" s="11">
        <v>0</v>
      </c>
      <c r="X68" s="11">
        <v>130596</v>
      </c>
      <c r="Y68" s="11">
        <v>0</v>
      </c>
      <c r="Z68" s="11">
        <v>0</v>
      </c>
      <c r="AA68" s="11">
        <v>-374333</v>
      </c>
      <c r="AB68" s="11">
        <v>12817727</v>
      </c>
      <c r="AC68" s="11">
        <v>0</v>
      </c>
      <c r="AD68" s="11">
        <v>0</v>
      </c>
      <c r="AE68" s="17">
        <v>374333</v>
      </c>
    </row>
    <row r="69" spans="1:31" x14ac:dyDescent="0.3">
      <c r="A69" s="9" t="s">
        <v>131</v>
      </c>
      <c r="B69" s="8" t="s">
        <v>132</v>
      </c>
      <c r="C69" s="8">
        <v>1</v>
      </c>
      <c r="D69" s="8">
        <v>0</v>
      </c>
      <c r="E69" s="11">
        <v>10224594</v>
      </c>
      <c r="F69" s="11">
        <v>0</v>
      </c>
      <c r="G69" s="11">
        <v>0</v>
      </c>
      <c r="H69" s="11">
        <v>3697</v>
      </c>
      <c r="I69" s="11">
        <v>1074436</v>
      </c>
      <c r="J69" s="11">
        <v>1700845</v>
      </c>
      <c r="K69" s="11">
        <v>0</v>
      </c>
      <c r="L69" s="11">
        <v>0</v>
      </c>
      <c r="M69" s="11">
        <v>0</v>
      </c>
      <c r="N69" s="11">
        <v>0</v>
      </c>
      <c r="O69" s="11">
        <v>0</v>
      </c>
      <c r="P69" s="11">
        <v>1572738</v>
      </c>
      <c r="Q69" s="11">
        <v>455747</v>
      </c>
      <c r="R69" s="11">
        <v>163910</v>
      </c>
      <c r="S69" s="11">
        <v>15774</v>
      </c>
      <c r="T69" s="11">
        <v>6581</v>
      </c>
      <c r="U69" s="11">
        <v>61978</v>
      </c>
      <c r="V69" s="11">
        <v>20132</v>
      </c>
      <c r="W69" s="11">
        <v>0</v>
      </c>
      <c r="X69" s="11">
        <v>297145</v>
      </c>
      <c r="Y69" s="11">
        <v>0</v>
      </c>
      <c r="Z69" s="11">
        <v>0</v>
      </c>
      <c r="AA69" s="11">
        <v>-355547</v>
      </c>
      <c r="AB69" s="11">
        <v>15242030</v>
      </c>
      <c r="AC69" s="11">
        <v>0</v>
      </c>
      <c r="AD69" s="11">
        <v>100000</v>
      </c>
      <c r="AE69" s="17">
        <v>355547</v>
      </c>
    </row>
    <row r="70" spans="1:31" x14ac:dyDescent="0.3">
      <c r="A70" s="9" t="s">
        <v>133</v>
      </c>
      <c r="B70" s="8" t="s">
        <v>134</v>
      </c>
      <c r="C70" s="8">
        <v>1</v>
      </c>
      <c r="D70" s="8">
        <v>0</v>
      </c>
      <c r="E70" s="11">
        <v>4822646</v>
      </c>
      <c r="F70" s="11">
        <v>0</v>
      </c>
      <c r="G70" s="11">
        <v>0</v>
      </c>
      <c r="H70" s="11">
        <v>0</v>
      </c>
      <c r="I70" s="11">
        <v>770426</v>
      </c>
      <c r="J70" s="11">
        <v>1210996</v>
      </c>
      <c r="K70" s="11">
        <v>0</v>
      </c>
      <c r="L70" s="11">
        <v>0</v>
      </c>
      <c r="M70" s="11">
        <v>0</v>
      </c>
      <c r="N70" s="11">
        <v>0</v>
      </c>
      <c r="O70" s="11">
        <v>0</v>
      </c>
      <c r="P70" s="11">
        <v>559823</v>
      </c>
      <c r="Q70" s="11">
        <v>233332</v>
      </c>
      <c r="R70" s="11">
        <v>79784</v>
      </c>
      <c r="S70" s="11">
        <v>6756</v>
      </c>
      <c r="T70" s="11">
        <v>2818</v>
      </c>
      <c r="U70" s="11">
        <v>18191</v>
      </c>
      <c r="V70" s="11">
        <v>7739</v>
      </c>
      <c r="W70" s="11">
        <v>0</v>
      </c>
      <c r="X70" s="11">
        <v>169206</v>
      </c>
      <c r="Y70" s="11">
        <v>0</v>
      </c>
      <c r="Z70" s="11">
        <v>0</v>
      </c>
      <c r="AA70" s="11">
        <v>-135128</v>
      </c>
      <c r="AB70" s="11">
        <v>7746589</v>
      </c>
      <c r="AC70" s="11">
        <v>0</v>
      </c>
      <c r="AD70" s="11">
        <v>100000</v>
      </c>
      <c r="AE70" s="17">
        <v>135128</v>
      </c>
    </row>
    <row r="71" spans="1:31" x14ac:dyDescent="0.3">
      <c r="A71" s="9" t="s">
        <v>135</v>
      </c>
      <c r="B71" s="8" t="s">
        <v>136</v>
      </c>
      <c r="C71" s="8">
        <v>1</v>
      </c>
      <c r="D71" s="8">
        <v>0</v>
      </c>
      <c r="E71" s="11">
        <v>6552703</v>
      </c>
      <c r="F71" s="11">
        <v>0</v>
      </c>
      <c r="G71" s="11">
        <v>0</v>
      </c>
      <c r="H71" s="11">
        <v>2910</v>
      </c>
      <c r="I71" s="11">
        <v>494495</v>
      </c>
      <c r="J71" s="11">
        <v>807741</v>
      </c>
      <c r="K71" s="11">
        <v>0</v>
      </c>
      <c r="L71" s="11">
        <v>0</v>
      </c>
      <c r="M71" s="11">
        <v>0</v>
      </c>
      <c r="N71" s="11">
        <v>0</v>
      </c>
      <c r="O71" s="11">
        <v>0</v>
      </c>
      <c r="P71" s="11">
        <v>537275</v>
      </c>
      <c r="Q71" s="11">
        <v>56548</v>
      </c>
      <c r="R71" s="11">
        <v>2595</v>
      </c>
      <c r="S71" s="11">
        <v>6622</v>
      </c>
      <c r="T71" s="11">
        <v>2477</v>
      </c>
      <c r="U71" s="11">
        <v>25339</v>
      </c>
      <c r="V71" s="11">
        <v>8108</v>
      </c>
      <c r="W71" s="11">
        <v>0</v>
      </c>
      <c r="X71" s="11">
        <v>77100</v>
      </c>
      <c r="Y71" s="11">
        <v>0</v>
      </c>
      <c r="Z71" s="11">
        <v>0</v>
      </c>
      <c r="AA71" s="11">
        <v>-158783</v>
      </c>
      <c r="AB71" s="11">
        <v>8415130</v>
      </c>
      <c r="AC71" s="11">
        <v>0</v>
      </c>
      <c r="AD71" s="11">
        <v>0</v>
      </c>
      <c r="AE71" s="17">
        <v>158783</v>
      </c>
    </row>
    <row r="72" spans="1:31" x14ac:dyDescent="0.3">
      <c r="A72" s="9" t="s">
        <v>137</v>
      </c>
      <c r="B72" s="8" t="s">
        <v>138</v>
      </c>
      <c r="C72" s="8">
        <v>1</v>
      </c>
      <c r="D72" s="8">
        <v>0</v>
      </c>
      <c r="E72" s="11">
        <v>50784833</v>
      </c>
      <c r="F72" s="11">
        <v>0</v>
      </c>
      <c r="G72" s="11">
        <v>0</v>
      </c>
      <c r="H72" s="11">
        <v>0</v>
      </c>
      <c r="I72" s="11">
        <v>1191495</v>
      </c>
      <c r="J72" s="11">
        <v>9606754</v>
      </c>
      <c r="K72" s="11">
        <v>0</v>
      </c>
      <c r="L72" s="11">
        <v>0</v>
      </c>
      <c r="M72" s="11">
        <v>0</v>
      </c>
      <c r="N72" s="11">
        <v>0</v>
      </c>
      <c r="O72" s="11">
        <v>0</v>
      </c>
      <c r="P72" s="11">
        <v>3656993</v>
      </c>
      <c r="Q72" s="11">
        <v>1089003</v>
      </c>
      <c r="R72" s="11">
        <v>699095</v>
      </c>
      <c r="S72" s="11">
        <v>68219</v>
      </c>
      <c r="T72" s="11">
        <v>28462</v>
      </c>
      <c r="U72" s="11">
        <v>267251</v>
      </c>
      <c r="V72" s="11">
        <v>99187</v>
      </c>
      <c r="W72" s="11">
        <v>0</v>
      </c>
      <c r="X72" s="11">
        <v>3066147</v>
      </c>
      <c r="Y72" s="11">
        <v>0</v>
      </c>
      <c r="Z72" s="11">
        <v>0</v>
      </c>
      <c r="AA72" s="11">
        <v>-3133976</v>
      </c>
      <c r="AB72" s="11">
        <v>67423463</v>
      </c>
      <c r="AC72" s="11">
        <v>0</v>
      </c>
      <c r="AD72" s="11">
        <v>422610</v>
      </c>
      <c r="AE72" s="17">
        <v>3133976</v>
      </c>
    </row>
    <row r="73" spans="1:31" x14ac:dyDescent="0.3">
      <c r="A73" s="9" t="s">
        <v>139</v>
      </c>
      <c r="B73" s="8" t="s">
        <v>140</v>
      </c>
      <c r="C73" s="8">
        <v>1</v>
      </c>
      <c r="D73" s="8">
        <v>0</v>
      </c>
      <c r="E73" s="11">
        <v>9313439</v>
      </c>
      <c r="F73" s="11">
        <v>0</v>
      </c>
      <c r="G73" s="11">
        <v>0</v>
      </c>
      <c r="H73" s="11">
        <v>0</v>
      </c>
      <c r="I73" s="11">
        <v>565312</v>
      </c>
      <c r="J73" s="11">
        <v>350157</v>
      </c>
      <c r="K73" s="11">
        <v>0</v>
      </c>
      <c r="L73" s="11">
        <v>0</v>
      </c>
      <c r="M73" s="11">
        <v>0</v>
      </c>
      <c r="N73" s="11">
        <v>0</v>
      </c>
      <c r="O73" s="11">
        <v>0</v>
      </c>
      <c r="P73" s="11">
        <v>1119186</v>
      </c>
      <c r="Q73" s="11">
        <v>493578</v>
      </c>
      <c r="R73" s="11">
        <v>26246</v>
      </c>
      <c r="S73" s="11">
        <v>21602</v>
      </c>
      <c r="T73" s="11">
        <v>9012</v>
      </c>
      <c r="U73" s="11">
        <v>85395</v>
      </c>
      <c r="V73" s="11">
        <v>20307</v>
      </c>
      <c r="W73" s="11">
        <v>0</v>
      </c>
      <c r="X73" s="11">
        <v>136560</v>
      </c>
      <c r="Y73" s="11">
        <v>0</v>
      </c>
      <c r="Z73" s="11">
        <v>0</v>
      </c>
      <c r="AA73" s="11">
        <v>-317329</v>
      </c>
      <c r="AB73" s="11">
        <v>11823465</v>
      </c>
      <c r="AC73" s="11">
        <v>0</v>
      </c>
      <c r="AD73" s="11">
        <v>0</v>
      </c>
      <c r="AE73" s="17">
        <v>317329</v>
      </c>
    </row>
    <row r="74" spans="1:31" x14ac:dyDescent="0.3">
      <c r="A74" s="9" t="s">
        <v>141</v>
      </c>
      <c r="B74" s="8" t="s">
        <v>142</v>
      </c>
      <c r="C74" s="8">
        <v>1</v>
      </c>
      <c r="D74" s="8">
        <v>0</v>
      </c>
      <c r="E74" s="11">
        <v>7763200</v>
      </c>
      <c r="F74" s="11">
        <v>0</v>
      </c>
      <c r="G74" s="11">
        <v>275127</v>
      </c>
      <c r="H74" s="11">
        <v>0</v>
      </c>
      <c r="I74" s="11">
        <v>575328</v>
      </c>
      <c r="J74" s="11">
        <v>1328162</v>
      </c>
      <c r="K74" s="11">
        <v>0</v>
      </c>
      <c r="L74" s="11">
        <v>0</v>
      </c>
      <c r="M74" s="11">
        <v>0</v>
      </c>
      <c r="N74" s="11">
        <v>0</v>
      </c>
      <c r="O74" s="11">
        <v>0</v>
      </c>
      <c r="P74" s="11">
        <v>783032</v>
      </c>
      <c r="Q74" s="11">
        <v>418981</v>
      </c>
      <c r="R74" s="11">
        <v>0</v>
      </c>
      <c r="S74" s="11">
        <v>8195</v>
      </c>
      <c r="T74" s="11">
        <v>3418</v>
      </c>
      <c r="U74" s="11">
        <v>32679</v>
      </c>
      <c r="V74" s="11">
        <v>10537</v>
      </c>
      <c r="W74" s="11">
        <v>0</v>
      </c>
      <c r="X74" s="11">
        <v>350950</v>
      </c>
      <c r="Y74" s="11">
        <v>0</v>
      </c>
      <c r="Z74" s="11">
        <v>0</v>
      </c>
      <c r="AA74" s="11">
        <v>-358276</v>
      </c>
      <c r="AB74" s="11">
        <v>11191333</v>
      </c>
      <c r="AC74" s="11">
        <v>0</v>
      </c>
      <c r="AD74" s="11">
        <v>100000</v>
      </c>
      <c r="AE74" s="17">
        <v>358276</v>
      </c>
    </row>
    <row r="75" spans="1:31" x14ac:dyDescent="0.3">
      <c r="A75" s="9" t="s">
        <v>143</v>
      </c>
      <c r="B75" s="8" t="s">
        <v>144</v>
      </c>
      <c r="C75" s="8">
        <v>1</v>
      </c>
      <c r="D75" s="8">
        <v>0</v>
      </c>
      <c r="E75" s="11">
        <v>4509375</v>
      </c>
      <c r="F75" s="11">
        <v>0</v>
      </c>
      <c r="G75" s="11">
        <v>147825</v>
      </c>
      <c r="H75" s="11">
        <v>0</v>
      </c>
      <c r="I75" s="11">
        <v>477653</v>
      </c>
      <c r="J75" s="11">
        <v>1112067</v>
      </c>
      <c r="K75" s="11">
        <v>0</v>
      </c>
      <c r="L75" s="11">
        <v>0</v>
      </c>
      <c r="M75" s="11">
        <v>0</v>
      </c>
      <c r="N75" s="11">
        <v>0</v>
      </c>
      <c r="O75" s="11">
        <v>0</v>
      </c>
      <c r="P75" s="11">
        <v>732553</v>
      </c>
      <c r="Q75" s="11">
        <v>0</v>
      </c>
      <c r="R75" s="11">
        <v>0</v>
      </c>
      <c r="S75" s="11">
        <v>2068</v>
      </c>
      <c r="T75" s="11">
        <v>862</v>
      </c>
      <c r="U75" s="11">
        <v>16252</v>
      </c>
      <c r="V75" s="11">
        <v>2772</v>
      </c>
      <c r="W75" s="11">
        <v>0</v>
      </c>
      <c r="X75" s="11">
        <v>194319</v>
      </c>
      <c r="Y75" s="11">
        <v>0</v>
      </c>
      <c r="Z75" s="11">
        <v>0</v>
      </c>
      <c r="AA75" s="11">
        <v>-158736</v>
      </c>
      <c r="AB75" s="11">
        <v>7037010</v>
      </c>
      <c r="AC75" s="11">
        <v>0</v>
      </c>
      <c r="AD75" s="11">
        <v>100000</v>
      </c>
      <c r="AE75" s="17">
        <v>158736</v>
      </c>
    </row>
    <row r="76" spans="1:31" x14ac:dyDescent="0.3">
      <c r="A76" s="9" t="s">
        <v>145</v>
      </c>
      <c r="B76" s="8" t="s">
        <v>146</v>
      </c>
      <c r="C76" s="8">
        <v>1</v>
      </c>
      <c r="D76" s="8">
        <v>0</v>
      </c>
      <c r="E76" s="11">
        <v>5229069</v>
      </c>
      <c r="F76" s="11">
        <v>0</v>
      </c>
      <c r="G76" s="11">
        <v>0</v>
      </c>
      <c r="H76" s="11">
        <v>5925</v>
      </c>
      <c r="I76" s="11">
        <v>417152</v>
      </c>
      <c r="J76" s="11">
        <v>712294</v>
      </c>
      <c r="K76" s="11">
        <v>0</v>
      </c>
      <c r="L76" s="11">
        <v>0</v>
      </c>
      <c r="M76" s="11">
        <v>0</v>
      </c>
      <c r="N76" s="11">
        <v>0</v>
      </c>
      <c r="O76" s="11">
        <v>0</v>
      </c>
      <c r="P76" s="11">
        <v>584166</v>
      </c>
      <c r="Q76" s="11">
        <v>0</v>
      </c>
      <c r="R76" s="11">
        <v>0</v>
      </c>
      <c r="S76" s="11">
        <v>7206</v>
      </c>
      <c r="T76" s="11">
        <v>3006</v>
      </c>
      <c r="U76" s="11">
        <v>24990</v>
      </c>
      <c r="V76" s="11">
        <v>8603</v>
      </c>
      <c r="W76" s="11">
        <v>0</v>
      </c>
      <c r="X76" s="11">
        <v>213098</v>
      </c>
      <c r="Y76" s="11">
        <v>0</v>
      </c>
      <c r="Z76" s="11">
        <v>0</v>
      </c>
      <c r="AA76" s="11">
        <v>-232833</v>
      </c>
      <c r="AB76" s="11">
        <v>6972676</v>
      </c>
      <c r="AC76" s="11">
        <v>0</v>
      </c>
      <c r="AD76" s="11">
        <v>100000</v>
      </c>
      <c r="AE76" s="17">
        <v>232833</v>
      </c>
    </row>
    <row r="77" spans="1:31" x14ac:dyDescent="0.3">
      <c r="A77" s="9" t="s">
        <v>147</v>
      </c>
      <c r="B77" s="8" t="s">
        <v>148</v>
      </c>
      <c r="C77" s="8">
        <v>0</v>
      </c>
      <c r="D77" s="8">
        <v>0</v>
      </c>
      <c r="E77" s="17" t="s">
        <v>2819</v>
      </c>
      <c r="F77" s="17" t="s">
        <v>2819</v>
      </c>
      <c r="G77" s="17" t="s">
        <v>2819</v>
      </c>
      <c r="H77" s="17" t="s">
        <v>2819</v>
      </c>
      <c r="I77" s="17" t="s">
        <v>2819</v>
      </c>
      <c r="J77" s="17" t="s">
        <v>2819</v>
      </c>
      <c r="K77" s="17" t="s">
        <v>2819</v>
      </c>
      <c r="L77" s="17" t="s">
        <v>2819</v>
      </c>
      <c r="M77" s="17" t="s">
        <v>2819</v>
      </c>
      <c r="N77" s="17" t="s">
        <v>2819</v>
      </c>
      <c r="O77" s="17" t="s">
        <v>2819</v>
      </c>
      <c r="P77" s="17" t="s">
        <v>2819</v>
      </c>
      <c r="Q77" s="17" t="s">
        <v>2819</v>
      </c>
      <c r="R77" s="17" t="s">
        <v>2819</v>
      </c>
      <c r="S77" s="17" t="s">
        <v>2819</v>
      </c>
      <c r="T77" s="17" t="s">
        <v>2819</v>
      </c>
      <c r="U77" s="17" t="s">
        <v>2819</v>
      </c>
      <c r="V77" s="17" t="s">
        <v>2819</v>
      </c>
      <c r="W77" s="17" t="s">
        <v>2819</v>
      </c>
      <c r="X77" s="17" t="s">
        <v>2819</v>
      </c>
      <c r="Y77" s="17" t="s">
        <v>2819</v>
      </c>
      <c r="Z77" s="17" t="s">
        <v>2819</v>
      </c>
      <c r="AA77" s="17" t="s">
        <v>2819</v>
      </c>
      <c r="AB77" s="17" t="s">
        <v>2819</v>
      </c>
      <c r="AC77" s="17" t="s">
        <v>2819</v>
      </c>
      <c r="AD77" s="17" t="s">
        <v>2819</v>
      </c>
      <c r="AE77" s="17" t="s">
        <v>2819</v>
      </c>
    </row>
    <row r="78" spans="1:31" x14ac:dyDescent="0.3">
      <c r="A78" s="9" t="s">
        <v>149</v>
      </c>
      <c r="B78" s="8" t="s">
        <v>150</v>
      </c>
      <c r="C78" s="8">
        <v>1</v>
      </c>
      <c r="D78" s="8">
        <v>0</v>
      </c>
      <c r="E78" s="11">
        <v>63807748</v>
      </c>
      <c r="F78" s="11">
        <v>814056</v>
      </c>
      <c r="G78" s="11">
        <v>0</v>
      </c>
      <c r="H78" s="11">
        <v>50514</v>
      </c>
      <c r="I78" s="11">
        <v>4732236</v>
      </c>
      <c r="J78" s="11">
        <v>10417333</v>
      </c>
      <c r="K78" s="11">
        <v>0</v>
      </c>
      <c r="L78" s="11">
        <v>0</v>
      </c>
      <c r="M78" s="11">
        <v>0</v>
      </c>
      <c r="N78" s="11">
        <v>0</v>
      </c>
      <c r="O78" s="11">
        <v>0</v>
      </c>
      <c r="P78" s="11">
        <v>8493397</v>
      </c>
      <c r="Q78" s="11">
        <v>1328464</v>
      </c>
      <c r="R78" s="11">
        <v>0</v>
      </c>
      <c r="S78" s="11">
        <v>99573</v>
      </c>
      <c r="T78" s="11">
        <v>41543</v>
      </c>
      <c r="U78" s="11">
        <v>385965</v>
      </c>
      <c r="V78" s="11">
        <v>135121</v>
      </c>
      <c r="W78" s="11">
        <v>0</v>
      </c>
      <c r="X78" s="11">
        <v>1386068</v>
      </c>
      <c r="Y78" s="11">
        <v>0</v>
      </c>
      <c r="Z78" s="11">
        <v>0</v>
      </c>
      <c r="AA78" s="11">
        <v>-3200921</v>
      </c>
      <c r="AB78" s="11">
        <v>88491097</v>
      </c>
      <c r="AC78" s="11">
        <v>0</v>
      </c>
      <c r="AD78" s="11">
        <v>501348</v>
      </c>
      <c r="AE78" s="17">
        <v>3200921</v>
      </c>
    </row>
    <row r="79" spans="1:31" x14ac:dyDescent="0.3">
      <c r="A79" s="9" t="s">
        <v>151</v>
      </c>
      <c r="B79" s="8" t="s">
        <v>152</v>
      </c>
      <c r="C79" s="8">
        <v>1</v>
      </c>
      <c r="D79" s="8">
        <v>0</v>
      </c>
      <c r="E79" s="11">
        <v>21965334</v>
      </c>
      <c r="F79" s="11">
        <v>0</v>
      </c>
      <c r="G79" s="11">
        <v>0</v>
      </c>
      <c r="H79" s="11">
        <v>0</v>
      </c>
      <c r="I79" s="11">
        <v>2857529</v>
      </c>
      <c r="J79" s="11">
        <v>2991554</v>
      </c>
      <c r="K79" s="11">
        <v>0</v>
      </c>
      <c r="L79" s="11">
        <v>0</v>
      </c>
      <c r="M79" s="11">
        <v>0</v>
      </c>
      <c r="N79" s="11">
        <v>0</v>
      </c>
      <c r="O79" s="11">
        <v>0</v>
      </c>
      <c r="P79" s="11">
        <v>4607516</v>
      </c>
      <c r="Q79" s="11">
        <v>678724</v>
      </c>
      <c r="R79" s="11">
        <v>0</v>
      </c>
      <c r="S79" s="11">
        <v>63186</v>
      </c>
      <c r="T79" s="11">
        <v>26362</v>
      </c>
      <c r="U79" s="11">
        <v>236379</v>
      </c>
      <c r="V79" s="11">
        <v>72066</v>
      </c>
      <c r="W79" s="11">
        <v>0</v>
      </c>
      <c r="X79" s="11">
        <v>371608</v>
      </c>
      <c r="Y79" s="11">
        <v>50827</v>
      </c>
      <c r="Z79" s="11">
        <v>0</v>
      </c>
      <c r="AA79" s="11">
        <v>-551674</v>
      </c>
      <c r="AB79" s="11">
        <v>33369411</v>
      </c>
      <c r="AC79" s="11">
        <v>0</v>
      </c>
      <c r="AD79" s="11">
        <v>0</v>
      </c>
      <c r="AE79" s="17">
        <v>551674</v>
      </c>
    </row>
    <row r="80" spans="1:31" x14ac:dyDescent="0.3">
      <c r="A80" s="9" t="s">
        <v>153</v>
      </c>
      <c r="B80" s="8" t="s">
        <v>154</v>
      </c>
      <c r="C80" s="8">
        <v>1</v>
      </c>
      <c r="D80" s="8">
        <v>0</v>
      </c>
      <c r="E80" s="11">
        <v>7598820</v>
      </c>
      <c r="F80" s="11">
        <v>0</v>
      </c>
      <c r="G80" s="11">
        <v>0</v>
      </c>
      <c r="H80" s="11">
        <v>0</v>
      </c>
      <c r="I80" s="11">
        <v>474932</v>
      </c>
      <c r="J80" s="11">
        <v>1900407</v>
      </c>
      <c r="K80" s="11">
        <v>0</v>
      </c>
      <c r="L80" s="11">
        <v>0</v>
      </c>
      <c r="M80" s="11">
        <v>0</v>
      </c>
      <c r="N80" s="11">
        <v>0</v>
      </c>
      <c r="O80" s="11">
        <v>0</v>
      </c>
      <c r="P80" s="11">
        <v>1749348</v>
      </c>
      <c r="Q80" s="11">
        <v>389079</v>
      </c>
      <c r="R80" s="11">
        <v>0</v>
      </c>
      <c r="S80" s="11">
        <v>15789</v>
      </c>
      <c r="T80" s="11">
        <v>4446</v>
      </c>
      <c r="U80" s="11">
        <v>60289</v>
      </c>
      <c r="V80" s="11">
        <v>20406</v>
      </c>
      <c r="W80" s="11">
        <v>0</v>
      </c>
      <c r="X80" s="11">
        <v>164736</v>
      </c>
      <c r="Y80" s="11">
        <v>0</v>
      </c>
      <c r="Z80" s="11">
        <v>0</v>
      </c>
      <c r="AA80" s="11">
        <v>-325814</v>
      </c>
      <c r="AB80" s="11">
        <v>12052438</v>
      </c>
      <c r="AC80" s="11">
        <v>0</v>
      </c>
      <c r="AD80" s="11">
        <v>0</v>
      </c>
      <c r="AE80" s="17">
        <v>325814</v>
      </c>
    </row>
    <row r="81" spans="1:31" x14ac:dyDescent="0.3">
      <c r="A81" s="9" t="s">
        <v>155</v>
      </c>
      <c r="B81" s="8" t="s">
        <v>156</v>
      </c>
      <c r="C81" s="8">
        <v>1</v>
      </c>
      <c r="D81" s="8">
        <v>0</v>
      </c>
      <c r="E81" s="11">
        <v>7527837</v>
      </c>
      <c r="F81" s="11">
        <v>0</v>
      </c>
      <c r="G81" s="11">
        <v>283125</v>
      </c>
      <c r="H81" s="11">
        <v>0</v>
      </c>
      <c r="I81" s="11">
        <v>744363</v>
      </c>
      <c r="J81" s="11">
        <v>784821</v>
      </c>
      <c r="K81" s="11">
        <v>0</v>
      </c>
      <c r="L81" s="11">
        <v>0</v>
      </c>
      <c r="M81" s="11">
        <v>0</v>
      </c>
      <c r="N81" s="11">
        <v>0</v>
      </c>
      <c r="O81" s="11">
        <v>0</v>
      </c>
      <c r="P81" s="11">
        <v>1204633</v>
      </c>
      <c r="Q81" s="11">
        <v>61593</v>
      </c>
      <c r="R81" s="11">
        <v>17526</v>
      </c>
      <c r="S81" s="11">
        <v>8914</v>
      </c>
      <c r="T81" s="11">
        <v>3718</v>
      </c>
      <c r="U81" s="11">
        <v>34251</v>
      </c>
      <c r="V81" s="11">
        <v>11073</v>
      </c>
      <c r="W81" s="11">
        <v>0</v>
      </c>
      <c r="X81" s="11">
        <v>81817</v>
      </c>
      <c r="Y81" s="11">
        <v>0</v>
      </c>
      <c r="Z81" s="11">
        <v>0</v>
      </c>
      <c r="AA81" s="11">
        <v>-167109</v>
      </c>
      <c r="AB81" s="11">
        <v>10596562</v>
      </c>
      <c r="AC81" s="11">
        <v>0</v>
      </c>
      <c r="AD81" s="11">
        <v>100000</v>
      </c>
      <c r="AE81" s="17">
        <v>167109</v>
      </c>
    </row>
    <row r="82" spans="1:31" x14ac:dyDescent="0.3">
      <c r="A82" s="9" t="s">
        <v>157</v>
      </c>
      <c r="B82" s="8" t="s">
        <v>158</v>
      </c>
      <c r="C82" s="8">
        <v>1</v>
      </c>
      <c r="D82" s="8">
        <v>0</v>
      </c>
      <c r="E82" s="11">
        <v>8424076</v>
      </c>
      <c r="F82" s="11">
        <v>0</v>
      </c>
      <c r="G82" s="11">
        <v>0</v>
      </c>
      <c r="H82" s="11">
        <v>0</v>
      </c>
      <c r="I82" s="11">
        <v>791556</v>
      </c>
      <c r="J82" s="11">
        <v>1419856</v>
      </c>
      <c r="K82" s="11">
        <v>0</v>
      </c>
      <c r="L82" s="11">
        <v>0</v>
      </c>
      <c r="M82" s="11">
        <v>0</v>
      </c>
      <c r="N82" s="11">
        <v>0</v>
      </c>
      <c r="O82" s="11">
        <v>0</v>
      </c>
      <c r="P82" s="11">
        <v>1280803</v>
      </c>
      <c r="Q82" s="11">
        <v>150550</v>
      </c>
      <c r="R82" s="11">
        <v>0</v>
      </c>
      <c r="S82" s="11">
        <v>11685</v>
      </c>
      <c r="T82" s="11">
        <v>4875</v>
      </c>
      <c r="U82" s="11">
        <v>42115</v>
      </c>
      <c r="V82" s="11">
        <v>14101</v>
      </c>
      <c r="W82" s="11">
        <v>0</v>
      </c>
      <c r="X82" s="11">
        <v>128230</v>
      </c>
      <c r="Y82" s="11">
        <v>0</v>
      </c>
      <c r="Z82" s="11">
        <v>0</v>
      </c>
      <c r="AA82" s="11">
        <v>-173345</v>
      </c>
      <c r="AB82" s="11">
        <v>12094502</v>
      </c>
      <c r="AC82" s="11">
        <v>0</v>
      </c>
      <c r="AD82" s="11">
        <v>0</v>
      </c>
      <c r="AE82" s="17">
        <v>173345</v>
      </c>
    </row>
    <row r="83" spans="1:31" x14ac:dyDescent="0.3">
      <c r="A83" s="9" t="s">
        <v>159</v>
      </c>
      <c r="B83" s="8" t="s">
        <v>160</v>
      </c>
      <c r="C83" s="8">
        <v>1</v>
      </c>
      <c r="D83" s="8">
        <v>0</v>
      </c>
      <c r="E83" s="11">
        <v>11624109</v>
      </c>
      <c r="F83" s="11">
        <v>0</v>
      </c>
      <c r="G83" s="11">
        <v>0</v>
      </c>
      <c r="H83" s="11">
        <v>0</v>
      </c>
      <c r="I83" s="11">
        <v>1435126</v>
      </c>
      <c r="J83" s="11">
        <v>3193133</v>
      </c>
      <c r="K83" s="11">
        <v>0</v>
      </c>
      <c r="L83" s="11">
        <v>0</v>
      </c>
      <c r="M83" s="11">
        <v>0</v>
      </c>
      <c r="N83" s="11">
        <v>0</v>
      </c>
      <c r="O83" s="11">
        <v>0</v>
      </c>
      <c r="P83" s="11">
        <v>1874439</v>
      </c>
      <c r="Q83" s="11">
        <v>272704</v>
      </c>
      <c r="R83" s="11">
        <v>146244</v>
      </c>
      <c r="S83" s="11">
        <v>14411</v>
      </c>
      <c r="T83" s="11">
        <v>6012</v>
      </c>
      <c r="U83" s="11">
        <v>56445</v>
      </c>
      <c r="V83" s="11">
        <v>17903</v>
      </c>
      <c r="W83" s="11">
        <v>0</v>
      </c>
      <c r="X83" s="11">
        <v>123521</v>
      </c>
      <c r="Y83" s="11">
        <v>0</v>
      </c>
      <c r="Z83" s="11">
        <v>0</v>
      </c>
      <c r="AA83" s="11">
        <v>-453173</v>
      </c>
      <c r="AB83" s="11">
        <v>18310874</v>
      </c>
      <c r="AC83" s="11">
        <v>0</v>
      </c>
      <c r="AD83" s="11">
        <v>100000</v>
      </c>
      <c r="AE83" s="17">
        <v>453173</v>
      </c>
    </row>
    <row r="84" spans="1:31" x14ac:dyDescent="0.3">
      <c r="A84" s="9" t="s">
        <v>161</v>
      </c>
      <c r="B84" s="8" t="s">
        <v>162</v>
      </c>
      <c r="C84" s="8">
        <v>1</v>
      </c>
      <c r="D84" s="8">
        <v>0</v>
      </c>
      <c r="E84" s="11">
        <v>10854095</v>
      </c>
      <c r="F84" s="11">
        <v>0</v>
      </c>
      <c r="G84" s="11">
        <v>0</v>
      </c>
      <c r="H84" s="11">
        <v>1666</v>
      </c>
      <c r="I84" s="11">
        <v>1015115</v>
      </c>
      <c r="J84" s="11">
        <v>1406586</v>
      </c>
      <c r="K84" s="11">
        <v>723</v>
      </c>
      <c r="L84" s="11">
        <v>0</v>
      </c>
      <c r="M84" s="11">
        <v>0</v>
      </c>
      <c r="N84" s="11">
        <v>0</v>
      </c>
      <c r="O84" s="11">
        <v>0</v>
      </c>
      <c r="P84" s="11">
        <v>1520148</v>
      </c>
      <c r="Q84" s="11">
        <v>128001</v>
      </c>
      <c r="R84" s="11">
        <v>179724</v>
      </c>
      <c r="S84" s="11">
        <v>11460</v>
      </c>
      <c r="T84" s="11">
        <v>4781</v>
      </c>
      <c r="U84" s="11">
        <v>42906</v>
      </c>
      <c r="V84" s="11">
        <v>14052</v>
      </c>
      <c r="W84" s="11">
        <v>0</v>
      </c>
      <c r="X84" s="11">
        <v>145595</v>
      </c>
      <c r="Y84" s="11">
        <v>0</v>
      </c>
      <c r="Z84" s="11">
        <v>0</v>
      </c>
      <c r="AA84" s="11">
        <v>-253894</v>
      </c>
      <c r="AB84" s="11">
        <v>15070958</v>
      </c>
      <c r="AC84" s="11">
        <v>0</v>
      </c>
      <c r="AD84" s="11">
        <v>100000</v>
      </c>
      <c r="AE84" s="17">
        <v>253894</v>
      </c>
    </row>
    <row r="85" spans="1:31" x14ac:dyDescent="0.3">
      <c r="A85" s="9" t="s">
        <v>163</v>
      </c>
      <c r="B85" s="8" t="s">
        <v>164</v>
      </c>
      <c r="C85" s="8">
        <v>1</v>
      </c>
      <c r="D85" s="8">
        <v>0</v>
      </c>
      <c r="E85" s="11">
        <v>18930783</v>
      </c>
      <c r="F85" s="11">
        <v>0</v>
      </c>
      <c r="G85" s="11">
        <v>0</v>
      </c>
      <c r="H85" s="11">
        <v>14866</v>
      </c>
      <c r="I85" s="11">
        <v>1447754</v>
      </c>
      <c r="J85" s="11">
        <v>4115411</v>
      </c>
      <c r="K85" s="11">
        <v>0</v>
      </c>
      <c r="L85" s="11">
        <v>0</v>
      </c>
      <c r="M85" s="11">
        <v>0</v>
      </c>
      <c r="N85" s="11">
        <v>0</v>
      </c>
      <c r="O85" s="11">
        <v>0</v>
      </c>
      <c r="P85" s="11">
        <v>3220870</v>
      </c>
      <c r="Q85" s="11">
        <v>417634</v>
      </c>
      <c r="R85" s="11">
        <v>306079</v>
      </c>
      <c r="S85" s="11">
        <v>27129</v>
      </c>
      <c r="T85" s="11">
        <v>11318</v>
      </c>
      <c r="U85" s="11">
        <v>103802</v>
      </c>
      <c r="V85" s="11">
        <v>35456</v>
      </c>
      <c r="W85" s="11">
        <v>0</v>
      </c>
      <c r="X85" s="11">
        <v>292338</v>
      </c>
      <c r="Y85" s="11">
        <v>0</v>
      </c>
      <c r="Z85" s="11">
        <v>0</v>
      </c>
      <c r="AA85" s="11">
        <v>-650094</v>
      </c>
      <c r="AB85" s="11">
        <v>28273346</v>
      </c>
      <c r="AC85" s="11">
        <v>0</v>
      </c>
      <c r="AD85" s="11">
        <v>155921</v>
      </c>
      <c r="AE85" s="17">
        <v>650094</v>
      </c>
    </row>
    <row r="86" spans="1:31" x14ac:dyDescent="0.3">
      <c r="A86" s="9" t="s">
        <v>165</v>
      </c>
      <c r="B86" s="8" t="s">
        <v>166</v>
      </c>
      <c r="C86" s="8">
        <v>1</v>
      </c>
      <c r="D86" s="8">
        <v>0</v>
      </c>
      <c r="E86" s="11">
        <v>4642487</v>
      </c>
      <c r="F86" s="11">
        <v>0</v>
      </c>
      <c r="G86" s="11">
        <v>0</v>
      </c>
      <c r="H86" s="11">
        <v>17471</v>
      </c>
      <c r="I86" s="11">
        <v>916569</v>
      </c>
      <c r="J86" s="11">
        <v>932193</v>
      </c>
      <c r="K86" s="11">
        <v>0</v>
      </c>
      <c r="L86" s="11">
        <v>0</v>
      </c>
      <c r="M86" s="11">
        <v>0</v>
      </c>
      <c r="N86" s="11">
        <v>0</v>
      </c>
      <c r="O86" s="11">
        <v>0</v>
      </c>
      <c r="P86" s="11">
        <v>928645</v>
      </c>
      <c r="Q86" s="11">
        <v>0</v>
      </c>
      <c r="R86" s="11">
        <v>34886</v>
      </c>
      <c r="S86" s="11">
        <v>4420</v>
      </c>
      <c r="T86" s="11">
        <v>1843</v>
      </c>
      <c r="U86" s="11">
        <v>17941</v>
      </c>
      <c r="V86" s="11">
        <v>4619</v>
      </c>
      <c r="W86" s="11">
        <v>0</v>
      </c>
      <c r="X86" s="11">
        <v>151833</v>
      </c>
      <c r="Y86" s="11">
        <v>0</v>
      </c>
      <c r="Z86" s="11">
        <v>0</v>
      </c>
      <c r="AA86" s="11">
        <v>-141281</v>
      </c>
      <c r="AB86" s="11">
        <v>7511626</v>
      </c>
      <c r="AC86" s="11">
        <v>0</v>
      </c>
      <c r="AD86" s="11">
        <v>100000</v>
      </c>
      <c r="AE86" s="17">
        <v>141281</v>
      </c>
    </row>
    <row r="87" spans="1:31" x14ac:dyDescent="0.3">
      <c r="A87" s="9" t="s">
        <v>167</v>
      </c>
      <c r="B87" s="8" t="s">
        <v>168</v>
      </c>
      <c r="C87" s="8">
        <v>1</v>
      </c>
      <c r="D87" s="8">
        <v>0</v>
      </c>
      <c r="E87" s="11">
        <v>9231648</v>
      </c>
      <c r="F87" s="11">
        <v>0</v>
      </c>
      <c r="G87" s="11">
        <v>0</v>
      </c>
      <c r="H87" s="11">
        <v>0</v>
      </c>
      <c r="I87" s="11">
        <v>1051506</v>
      </c>
      <c r="J87" s="11">
        <v>1065738</v>
      </c>
      <c r="K87" s="11">
        <v>0</v>
      </c>
      <c r="L87" s="11">
        <v>0</v>
      </c>
      <c r="M87" s="11">
        <v>0</v>
      </c>
      <c r="N87" s="11">
        <v>0</v>
      </c>
      <c r="O87" s="11">
        <v>0</v>
      </c>
      <c r="P87" s="11">
        <v>1462258</v>
      </c>
      <c r="Q87" s="11">
        <v>133320</v>
      </c>
      <c r="R87" s="11">
        <v>39819</v>
      </c>
      <c r="S87" s="11">
        <v>10576</v>
      </c>
      <c r="T87" s="11">
        <v>4412</v>
      </c>
      <c r="U87" s="11">
        <v>42363</v>
      </c>
      <c r="V87" s="11">
        <v>14243</v>
      </c>
      <c r="W87" s="11">
        <v>0</v>
      </c>
      <c r="X87" s="11">
        <v>136589</v>
      </c>
      <c r="Y87" s="11">
        <v>0</v>
      </c>
      <c r="Z87" s="11">
        <v>0</v>
      </c>
      <c r="AA87" s="11">
        <v>-199748</v>
      </c>
      <c r="AB87" s="11">
        <v>12992724</v>
      </c>
      <c r="AC87" s="11">
        <v>0</v>
      </c>
      <c r="AD87" s="11">
        <v>100000</v>
      </c>
      <c r="AE87" s="17">
        <v>199748</v>
      </c>
    </row>
    <row r="88" spans="1:31" x14ac:dyDescent="0.3">
      <c r="A88" s="9" t="s">
        <v>169</v>
      </c>
      <c r="B88" s="8" t="s">
        <v>170</v>
      </c>
      <c r="C88" s="8">
        <v>1</v>
      </c>
      <c r="D88" s="8">
        <v>0</v>
      </c>
      <c r="E88" s="11">
        <v>17697072</v>
      </c>
      <c r="F88" s="11">
        <v>0</v>
      </c>
      <c r="G88" s="11">
        <v>0</v>
      </c>
      <c r="H88" s="11">
        <v>0</v>
      </c>
      <c r="I88" s="11">
        <v>2038834</v>
      </c>
      <c r="J88" s="11">
        <v>2836733</v>
      </c>
      <c r="K88" s="11">
        <v>60178</v>
      </c>
      <c r="L88" s="11">
        <v>0</v>
      </c>
      <c r="M88" s="11">
        <v>0</v>
      </c>
      <c r="N88" s="11">
        <v>0</v>
      </c>
      <c r="O88" s="11">
        <v>0</v>
      </c>
      <c r="P88" s="11">
        <v>2482231</v>
      </c>
      <c r="Q88" s="11">
        <v>346296</v>
      </c>
      <c r="R88" s="11">
        <v>131954</v>
      </c>
      <c r="S88" s="11">
        <v>14224</v>
      </c>
      <c r="T88" s="11">
        <v>8062</v>
      </c>
      <c r="U88" s="11">
        <v>55238</v>
      </c>
      <c r="V88" s="11">
        <v>25506</v>
      </c>
      <c r="W88" s="11">
        <v>0</v>
      </c>
      <c r="X88" s="11">
        <v>255058</v>
      </c>
      <c r="Y88" s="11">
        <v>0</v>
      </c>
      <c r="Z88" s="11">
        <v>0</v>
      </c>
      <c r="AA88" s="11">
        <v>-299197</v>
      </c>
      <c r="AB88" s="11">
        <v>25652189</v>
      </c>
      <c r="AC88" s="11">
        <v>0</v>
      </c>
      <c r="AD88" s="11">
        <v>154286</v>
      </c>
      <c r="AE88" s="17">
        <v>299197</v>
      </c>
    </row>
    <row r="89" spans="1:31" x14ac:dyDescent="0.3">
      <c r="A89" s="9" t="s">
        <v>171</v>
      </c>
      <c r="B89" s="8" t="s">
        <v>172</v>
      </c>
      <c r="C89" s="8">
        <v>1</v>
      </c>
      <c r="D89" s="8">
        <v>0</v>
      </c>
      <c r="E89" s="11">
        <v>11329628</v>
      </c>
      <c r="F89" s="11">
        <v>0</v>
      </c>
      <c r="G89" s="11">
        <v>283996</v>
      </c>
      <c r="H89" s="11">
        <v>0</v>
      </c>
      <c r="I89" s="11">
        <v>1621027</v>
      </c>
      <c r="J89" s="11">
        <v>2941893</v>
      </c>
      <c r="K89" s="11">
        <v>674065</v>
      </c>
      <c r="L89" s="11">
        <v>0</v>
      </c>
      <c r="M89" s="11">
        <v>0</v>
      </c>
      <c r="N89" s="11">
        <v>0</v>
      </c>
      <c r="O89" s="11">
        <v>0</v>
      </c>
      <c r="P89" s="11">
        <v>818276</v>
      </c>
      <c r="Q89" s="11">
        <v>73893</v>
      </c>
      <c r="R89" s="11">
        <v>28703</v>
      </c>
      <c r="S89" s="11">
        <v>17287</v>
      </c>
      <c r="T89" s="11">
        <v>3876</v>
      </c>
      <c r="U89" s="11">
        <v>65532</v>
      </c>
      <c r="V89" s="11">
        <v>16338</v>
      </c>
      <c r="W89" s="11">
        <v>0</v>
      </c>
      <c r="X89" s="11">
        <v>522240</v>
      </c>
      <c r="Y89" s="11">
        <v>0</v>
      </c>
      <c r="Z89" s="11">
        <v>0</v>
      </c>
      <c r="AA89" s="11">
        <v>-289560</v>
      </c>
      <c r="AB89" s="11">
        <v>18107194</v>
      </c>
      <c r="AC89" s="11">
        <v>0</v>
      </c>
      <c r="AD89" s="11">
        <v>100000</v>
      </c>
      <c r="AE89" s="17">
        <v>289560</v>
      </c>
    </row>
    <row r="90" spans="1:31" x14ac:dyDescent="0.3">
      <c r="A90" s="9" t="s">
        <v>173</v>
      </c>
      <c r="B90" s="8" t="s">
        <v>174</v>
      </c>
      <c r="C90" s="8">
        <v>1</v>
      </c>
      <c r="D90" s="8">
        <v>0</v>
      </c>
      <c r="E90" s="11">
        <v>13455767</v>
      </c>
      <c r="F90" s="11">
        <v>0</v>
      </c>
      <c r="G90" s="11">
        <v>0</v>
      </c>
      <c r="H90" s="11">
        <v>5267</v>
      </c>
      <c r="I90" s="11">
        <v>1556763</v>
      </c>
      <c r="J90" s="11">
        <v>2052912</v>
      </c>
      <c r="K90" s="11">
        <v>0</v>
      </c>
      <c r="L90" s="11">
        <v>0</v>
      </c>
      <c r="M90" s="11">
        <v>0</v>
      </c>
      <c r="N90" s="11">
        <v>0</v>
      </c>
      <c r="O90" s="11">
        <v>0</v>
      </c>
      <c r="P90" s="11">
        <v>1475726</v>
      </c>
      <c r="Q90" s="11">
        <v>176425</v>
      </c>
      <c r="R90" s="11">
        <v>0</v>
      </c>
      <c r="S90" s="11">
        <v>28822</v>
      </c>
      <c r="T90" s="11">
        <v>12025</v>
      </c>
      <c r="U90" s="11">
        <v>94366</v>
      </c>
      <c r="V90" s="11">
        <v>29939</v>
      </c>
      <c r="W90" s="11">
        <v>0</v>
      </c>
      <c r="X90" s="11">
        <v>433390</v>
      </c>
      <c r="Y90" s="11">
        <v>0</v>
      </c>
      <c r="Z90" s="11">
        <v>0</v>
      </c>
      <c r="AA90" s="11">
        <v>-481081</v>
      </c>
      <c r="AB90" s="11">
        <v>18840321</v>
      </c>
      <c r="AC90" s="11">
        <v>0</v>
      </c>
      <c r="AD90" s="11">
        <v>100000</v>
      </c>
      <c r="AE90" s="17">
        <v>481081</v>
      </c>
    </row>
    <row r="91" spans="1:31" x14ac:dyDescent="0.3">
      <c r="A91" s="9" t="s">
        <v>175</v>
      </c>
      <c r="B91" s="8" t="s">
        <v>176</v>
      </c>
      <c r="C91" s="8">
        <v>1</v>
      </c>
      <c r="D91" s="8">
        <v>0</v>
      </c>
      <c r="E91" s="11">
        <v>12342263</v>
      </c>
      <c r="F91" s="11">
        <v>0</v>
      </c>
      <c r="G91" s="11">
        <v>0</v>
      </c>
      <c r="H91" s="11">
        <v>0</v>
      </c>
      <c r="I91" s="11">
        <v>1798320</v>
      </c>
      <c r="J91" s="11">
        <v>1788713</v>
      </c>
      <c r="K91" s="11">
        <v>157717</v>
      </c>
      <c r="L91" s="11">
        <v>0</v>
      </c>
      <c r="M91" s="11">
        <v>0</v>
      </c>
      <c r="N91" s="11">
        <v>0</v>
      </c>
      <c r="O91" s="11">
        <v>0</v>
      </c>
      <c r="P91" s="11">
        <v>1429513</v>
      </c>
      <c r="Q91" s="11">
        <v>775704</v>
      </c>
      <c r="R91" s="11">
        <v>0</v>
      </c>
      <c r="S91" s="11">
        <v>18501</v>
      </c>
      <c r="T91" s="11">
        <v>7831</v>
      </c>
      <c r="U91" s="11">
        <v>58638</v>
      </c>
      <c r="V91" s="11">
        <v>22774</v>
      </c>
      <c r="W91" s="11">
        <v>0</v>
      </c>
      <c r="X91" s="11">
        <v>142354</v>
      </c>
      <c r="Y91" s="11">
        <v>0</v>
      </c>
      <c r="Z91" s="11">
        <v>0</v>
      </c>
      <c r="AA91" s="11">
        <v>-367186</v>
      </c>
      <c r="AB91" s="11">
        <v>18175142</v>
      </c>
      <c r="AC91" s="11">
        <v>0</v>
      </c>
      <c r="AD91" s="11">
        <v>0</v>
      </c>
      <c r="AE91" s="17">
        <v>367186</v>
      </c>
    </row>
    <row r="92" spans="1:31" x14ac:dyDescent="0.3">
      <c r="A92" s="9" t="s">
        <v>177</v>
      </c>
      <c r="B92" s="8" t="s">
        <v>178</v>
      </c>
      <c r="C92" s="8">
        <v>1</v>
      </c>
      <c r="D92" s="8">
        <v>0</v>
      </c>
      <c r="E92" s="11">
        <v>3217401</v>
      </c>
      <c r="F92" s="11">
        <v>0</v>
      </c>
      <c r="G92" s="11">
        <v>0</v>
      </c>
      <c r="H92" s="11">
        <v>0</v>
      </c>
      <c r="I92" s="11">
        <v>489821</v>
      </c>
      <c r="J92" s="11">
        <v>659821</v>
      </c>
      <c r="K92" s="11">
        <v>0</v>
      </c>
      <c r="L92" s="11">
        <v>0</v>
      </c>
      <c r="M92" s="11">
        <v>0</v>
      </c>
      <c r="N92" s="11">
        <v>0</v>
      </c>
      <c r="O92" s="11">
        <v>0</v>
      </c>
      <c r="P92" s="11">
        <v>478698</v>
      </c>
      <c r="Q92" s="11">
        <v>111591</v>
      </c>
      <c r="R92" s="11">
        <v>0</v>
      </c>
      <c r="S92" s="11">
        <v>4307</v>
      </c>
      <c r="T92" s="11">
        <v>1637</v>
      </c>
      <c r="U92" s="11">
        <v>6976</v>
      </c>
      <c r="V92" s="11">
        <v>3037</v>
      </c>
      <c r="W92" s="11">
        <v>0</v>
      </c>
      <c r="X92" s="11">
        <v>0</v>
      </c>
      <c r="Y92" s="11">
        <v>0</v>
      </c>
      <c r="Z92" s="11">
        <v>0</v>
      </c>
      <c r="AA92" s="11">
        <v>-69666</v>
      </c>
      <c r="AB92" s="11">
        <v>4903623</v>
      </c>
      <c r="AC92" s="11">
        <v>0</v>
      </c>
      <c r="AD92" s="11">
        <v>0</v>
      </c>
      <c r="AE92" s="17">
        <v>69666</v>
      </c>
    </row>
    <row r="93" spans="1:31" x14ac:dyDescent="0.3">
      <c r="A93" s="9" t="s">
        <v>179</v>
      </c>
      <c r="B93" s="8" t="s">
        <v>180</v>
      </c>
      <c r="C93" s="8">
        <v>1</v>
      </c>
      <c r="D93" s="8">
        <v>0</v>
      </c>
      <c r="E93" s="11">
        <v>11132418</v>
      </c>
      <c r="F93" s="11">
        <v>0</v>
      </c>
      <c r="G93" s="11">
        <v>0</v>
      </c>
      <c r="H93" s="11">
        <v>0</v>
      </c>
      <c r="I93" s="11">
        <v>1416484</v>
      </c>
      <c r="J93" s="11">
        <v>1727395</v>
      </c>
      <c r="K93" s="11">
        <v>2942</v>
      </c>
      <c r="L93" s="11">
        <v>0</v>
      </c>
      <c r="M93" s="11">
        <v>0</v>
      </c>
      <c r="N93" s="11">
        <v>0</v>
      </c>
      <c r="O93" s="11">
        <v>0</v>
      </c>
      <c r="P93" s="11">
        <v>990328</v>
      </c>
      <c r="Q93" s="11">
        <v>14132</v>
      </c>
      <c r="R93" s="11">
        <v>0</v>
      </c>
      <c r="S93" s="11">
        <v>2523</v>
      </c>
      <c r="T93" s="11">
        <v>5000</v>
      </c>
      <c r="U93" s="11">
        <v>8500</v>
      </c>
      <c r="V93" s="11">
        <v>0</v>
      </c>
      <c r="W93" s="11">
        <v>0</v>
      </c>
      <c r="X93" s="11">
        <v>323662</v>
      </c>
      <c r="Y93" s="11">
        <v>0</v>
      </c>
      <c r="Z93" s="11">
        <v>0</v>
      </c>
      <c r="AA93" s="11">
        <v>-272178</v>
      </c>
      <c r="AB93" s="11">
        <v>15351206</v>
      </c>
      <c r="AC93" s="11">
        <v>0</v>
      </c>
      <c r="AD93" s="11">
        <v>100000</v>
      </c>
      <c r="AE93" s="17">
        <v>272178</v>
      </c>
    </row>
    <row r="94" spans="1:31" x14ac:dyDescent="0.3">
      <c r="A94" s="9" t="s">
        <v>181</v>
      </c>
      <c r="B94" s="8" t="s">
        <v>182</v>
      </c>
      <c r="C94" s="8">
        <v>1</v>
      </c>
      <c r="D94" s="8">
        <v>0</v>
      </c>
      <c r="E94" s="11">
        <v>18252049</v>
      </c>
      <c r="F94" s="11">
        <v>0</v>
      </c>
      <c r="G94" s="11">
        <v>0</v>
      </c>
      <c r="H94" s="11">
        <v>0</v>
      </c>
      <c r="I94" s="11">
        <v>2606112</v>
      </c>
      <c r="J94" s="11">
        <v>1421502</v>
      </c>
      <c r="K94" s="11">
        <v>0</v>
      </c>
      <c r="L94" s="11">
        <v>0</v>
      </c>
      <c r="M94" s="11">
        <v>0</v>
      </c>
      <c r="N94" s="11">
        <v>0</v>
      </c>
      <c r="O94" s="11">
        <v>0</v>
      </c>
      <c r="P94" s="11">
        <v>2237936</v>
      </c>
      <c r="Q94" s="11">
        <v>324878</v>
      </c>
      <c r="R94" s="11">
        <v>83974</v>
      </c>
      <c r="S94" s="11">
        <v>31234</v>
      </c>
      <c r="T94" s="11">
        <v>13031</v>
      </c>
      <c r="U94" s="11">
        <v>110792</v>
      </c>
      <c r="V94" s="11">
        <v>37339</v>
      </c>
      <c r="W94" s="11">
        <v>0</v>
      </c>
      <c r="X94" s="11">
        <v>594450</v>
      </c>
      <c r="Y94" s="11">
        <v>2222</v>
      </c>
      <c r="Z94" s="11">
        <v>0</v>
      </c>
      <c r="AA94" s="11">
        <v>-385212</v>
      </c>
      <c r="AB94" s="11">
        <v>25330307</v>
      </c>
      <c r="AC94" s="11">
        <v>0</v>
      </c>
      <c r="AD94" s="11">
        <v>0</v>
      </c>
      <c r="AE94" s="17">
        <v>385212</v>
      </c>
    </row>
    <row r="95" spans="1:31" x14ac:dyDescent="0.3">
      <c r="A95" s="9" t="s">
        <v>183</v>
      </c>
      <c r="B95" s="8" t="s">
        <v>184</v>
      </c>
      <c r="C95" s="8">
        <v>1</v>
      </c>
      <c r="D95" s="8">
        <v>0</v>
      </c>
      <c r="E95" s="11">
        <v>14492878</v>
      </c>
      <c r="F95" s="11">
        <v>0</v>
      </c>
      <c r="G95" s="11">
        <v>507748</v>
      </c>
      <c r="H95" s="11">
        <v>0</v>
      </c>
      <c r="I95" s="11">
        <v>184893</v>
      </c>
      <c r="J95" s="11">
        <v>1496503</v>
      </c>
      <c r="K95" s="11">
        <v>0</v>
      </c>
      <c r="L95" s="11">
        <v>0</v>
      </c>
      <c r="M95" s="11">
        <v>0</v>
      </c>
      <c r="N95" s="11">
        <v>0</v>
      </c>
      <c r="O95" s="11">
        <v>0</v>
      </c>
      <c r="P95" s="11">
        <v>1605051</v>
      </c>
      <c r="Q95" s="11">
        <v>632310</v>
      </c>
      <c r="R95" s="11">
        <v>28374</v>
      </c>
      <c r="S95" s="11">
        <v>27399</v>
      </c>
      <c r="T95" s="11">
        <v>11238</v>
      </c>
      <c r="U95" s="11">
        <v>108462</v>
      </c>
      <c r="V95" s="11">
        <v>30143</v>
      </c>
      <c r="W95" s="11">
        <v>0</v>
      </c>
      <c r="X95" s="11">
        <v>226069</v>
      </c>
      <c r="Y95" s="11">
        <v>43246</v>
      </c>
      <c r="Z95" s="11">
        <v>0</v>
      </c>
      <c r="AA95" s="11">
        <v>-618533</v>
      </c>
      <c r="AB95" s="11">
        <v>18775781</v>
      </c>
      <c r="AC95" s="11">
        <v>0</v>
      </c>
      <c r="AD95" s="11">
        <v>100000</v>
      </c>
      <c r="AE95" s="17">
        <v>618533</v>
      </c>
    </row>
    <row r="96" spans="1:31" x14ac:dyDescent="0.3">
      <c r="A96" s="9" t="s">
        <v>185</v>
      </c>
      <c r="B96" s="8" t="s">
        <v>186</v>
      </c>
      <c r="C96" s="8">
        <v>1</v>
      </c>
      <c r="D96" s="8">
        <v>0</v>
      </c>
      <c r="E96" s="11">
        <v>15129949</v>
      </c>
      <c r="F96" s="11">
        <v>0</v>
      </c>
      <c r="G96" s="11">
        <v>0</v>
      </c>
      <c r="H96" s="11">
        <v>4167</v>
      </c>
      <c r="I96" s="11">
        <v>1585276</v>
      </c>
      <c r="J96" s="11">
        <v>565401</v>
      </c>
      <c r="K96" s="11">
        <v>4015</v>
      </c>
      <c r="L96" s="11">
        <v>0</v>
      </c>
      <c r="M96" s="11">
        <v>0</v>
      </c>
      <c r="N96" s="11">
        <v>0</v>
      </c>
      <c r="O96" s="11">
        <v>0</v>
      </c>
      <c r="P96" s="11">
        <v>1067494</v>
      </c>
      <c r="Q96" s="11">
        <v>473208</v>
      </c>
      <c r="R96" s="11">
        <v>109966</v>
      </c>
      <c r="S96" s="11">
        <v>21167</v>
      </c>
      <c r="T96" s="11">
        <v>8718</v>
      </c>
      <c r="U96" s="11">
        <v>81143</v>
      </c>
      <c r="V96" s="11">
        <v>25339</v>
      </c>
      <c r="W96" s="11">
        <v>0</v>
      </c>
      <c r="X96" s="11">
        <v>515760</v>
      </c>
      <c r="Y96" s="11">
        <v>0</v>
      </c>
      <c r="Z96" s="11">
        <v>0</v>
      </c>
      <c r="AA96" s="11">
        <v>-381008</v>
      </c>
      <c r="AB96" s="11">
        <v>19210595</v>
      </c>
      <c r="AC96" s="11">
        <v>0</v>
      </c>
      <c r="AD96" s="11">
        <v>0</v>
      </c>
      <c r="AE96" s="17">
        <v>381008</v>
      </c>
    </row>
    <row r="97" spans="1:31" x14ac:dyDescent="0.3">
      <c r="A97" s="9" t="s">
        <v>187</v>
      </c>
      <c r="B97" s="8" t="s">
        <v>188</v>
      </c>
      <c r="C97" s="8">
        <v>1</v>
      </c>
      <c r="D97" s="8">
        <v>0</v>
      </c>
      <c r="E97" s="11">
        <v>7378753</v>
      </c>
      <c r="F97" s="11">
        <v>0</v>
      </c>
      <c r="G97" s="11">
        <v>352002</v>
      </c>
      <c r="H97" s="11">
        <v>0</v>
      </c>
      <c r="I97" s="11">
        <v>814799</v>
      </c>
      <c r="J97" s="11">
        <v>2352776</v>
      </c>
      <c r="K97" s="11">
        <v>10062</v>
      </c>
      <c r="L97" s="11">
        <v>0</v>
      </c>
      <c r="M97" s="11">
        <v>0</v>
      </c>
      <c r="N97" s="11">
        <v>0</v>
      </c>
      <c r="O97" s="11">
        <v>0</v>
      </c>
      <c r="P97" s="11">
        <v>572792</v>
      </c>
      <c r="Q97" s="11">
        <v>32029</v>
      </c>
      <c r="R97" s="11">
        <v>375991</v>
      </c>
      <c r="S97" s="11">
        <v>21766</v>
      </c>
      <c r="T97" s="11">
        <v>9081</v>
      </c>
      <c r="U97" s="11">
        <v>77648</v>
      </c>
      <c r="V97" s="11">
        <v>0</v>
      </c>
      <c r="W97" s="11">
        <v>0</v>
      </c>
      <c r="X97" s="11">
        <v>97200</v>
      </c>
      <c r="Y97" s="11">
        <v>0</v>
      </c>
      <c r="Z97" s="11">
        <v>0</v>
      </c>
      <c r="AA97" s="11">
        <v>-512037</v>
      </c>
      <c r="AB97" s="11">
        <v>11582862</v>
      </c>
      <c r="AC97" s="11">
        <v>0</v>
      </c>
      <c r="AD97" s="11">
        <v>0</v>
      </c>
      <c r="AE97" s="17">
        <v>512037</v>
      </c>
    </row>
    <row r="98" spans="1:31" x14ac:dyDescent="0.3">
      <c r="A98" s="9" t="s">
        <v>189</v>
      </c>
      <c r="B98" s="8" t="s">
        <v>190</v>
      </c>
      <c r="C98" s="8">
        <v>1</v>
      </c>
      <c r="D98" s="8">
        <v>0</v>
      </c>
      <c r="E98" s="11">
        <v>3675640</v>
      </c>
      <c r="F98" s="11">
        <v>0</v>
      </c>
      <c r="G98" s="11">
        <v>143067</v>
      </c>
      <c r="H98" s="11">
        <v>0</v>
      </c>
      <c r="I98" s="11">
        <v>321502</v>
      </c>
      <c r="J98" s="11">
        <v>86999</v>
      </c>
      <c r="K98" s="11">
        <v>0</v>
      </c>
      <c r="L98" s="11">
        <v>0</v>
      </c>
      <c r="M98" s="11">
        <v>0</v>
      </c>
      <c r="N98" s="11">
        <v>0</v>
      </c>
      <c r="O98" s="11">
        <v>0</v>
      </c>
      <c r="P98" s="11">
        <v>312134</v>
      </c>
      <c r="Q98" s="11">
        <v>1987</v>
      </c>
      <c r="R98" s="11">
        <v>143607</v>
      </c>
      <c r="S98" s="11">
        <v>7341</v>
      </c>
      <c r="T98" s="11">
        <v>1565</v>
      </c>
      <c r="U98" s="11">
        <v>29417</v>
      </c>
      <c r="V98" s="11">
        <v>3155</v>
      </c>
      <c r="W98" s="11">
        <v>0</v>
      </c>
      <c r="X98" s="11">
        <v>380000</v>
      </c>
      <c r="Y98" s="11">
        <v>70</v>
      </c>
      <c r="Z98" s="11">
        <v>0</v>
      </c>
      <c r="AA98" s="11">
        <v>-87417</v>
      </c>
      <c r="AB98" s="11">
        <v>5019067</v>
      </c>
      <c r="AC98" s="11">
        <v>0</v>
      </c>
      <c r="AD98" s="11">
        <v>0</v>
      </c>
      <c r="AE98" s="17">
        <v>87417</v>
      </c>
    </row>
    <row r="99" spans="1:31" x14ac:dyDescent="0.3">
      <c r="A99" s="9" t="s">
        <v>191</v>
      </c>
      <c r="B99" s="8" t="s">
        <v>192</v>
      </c>
      <c r="C99" s="8">
        <v>1</v>
      </c>
      <c r="D99" s="8">
        <v>0</v>
      </c>
      <c r="E99" s="11">
        <v>4814072</v>
      </c>
      <c r="F99" s="11">
        <v>0</v>
      </c>
      <c r="G99" s="11">
        <v>148960</v>
      </c>
      <c r="H99" s="11">
        <v>0</v>
      </c>
      <c r="I99" s="11">
        <v>843391</v>
      </c>
      <c r="J99" s="11">
        <v>628809</v>
      </c>
      <c r="K99" s="11">
        <v>0</v>
      </c>
      <c r="L99" s="11">
        <v>0</v>
      </c>
      <c r="M99" s="11">
        <v>0</v>
      </c>
      <c r="N99" s="11">
        <v>0</v>
      </c>
      <c r="O99" s="11">
        <v>0</v>
      </c>
      <c r="P99" s="11">
        <v>649183</v>
      </c>
      <c r="Q99" s="11">
        <v>10013</v>
      </c>
      <c r="R99" s="11">
        <v>172915</v>
      </c>
      <c r="S99" s="11">
        <v>14801</v>
      </c>
      <c r="T99" s="11">
        <v>6175</v>
      </c>
      <c r="U99" s="11">
        <v>60813</v>
      </c>
      <c r="V99" s="11">
        <v>4687</v>
      </c>
      <c r="W99" s="11">
        <v>0</v>
      </c>
      <c r="X99" s="11">
        <v>0</v>
      </c>
      <c r="Y99" s="11">
        <v>0</v>
      </c>
      <c r="Z99" s="11">
        <v>0</v>
      </c>
      <c r="AA99" s="11">
        <v>-193708</v>
      </c>
      <c r="AB99" s="11">
        <v>7160111</v>
      </c>
      <c r="AC99" s="11">
        <v>0</v>
      </c>
      <c r="AD99" s="11">
        <v>0</v>
      </c>
      <c r="AE99" s="17">
        <v>193708</v>
      </c>
    </row>
    <row r="100" spans="1:31" x14ac:dyDescent="0.3">
      <c r="A100" s="9" t="s">
        <v>193</v>
      </c>
      <c r="B100" s="8" t="s">
        <v>194</v>
      </c>
      <c r="C100" s="8">
        <v>1</v>
      </c>
      <c r="D100" s="8">
        <v>0</v>
      </c>
      <c r="E100" s="11">
        <v>16217663</v>
      </c>
      <c r="F100" s="11">
        <v>0</v>
      </c>
      <c r="G100" s="11">
        <v>218990</v>
      </c>
      <c r="H100" s="11">
        <v>0</v>
      </c>
      <c r="I100" s="11">
        <v>1117938</v>
      </c>
      <c r="J100" s="11">
        <v>3854469</v>
      </c>
      <c r="K100" s="11">
        <v>714908</v>
      </c>
      <c r="L100" s="11">
        <v>0</v>
      </c>
      <c r="M100" s="11">
        <v>0</v>
      </c>
      <c r="N100" s="11">
        <v>0</v>
      </c>
      <c r="O100" s="11">
        <v>0</v>
      </c>
      <c r="P100" s="11">
        <v>888556</v>
      </c>
      <c r="Q100" s="11">
        <v>62290</v>
      </c>
      <c r="R100" s="11">
        <v>652826</v>
      </c>
      <c r="S100" s="11">
        <v>25062</v>
      </c>
      <c r="T100" s="11">
        <v>10456</v>
      </c>
      <c r="U100" s="11">
        <v>101996</v>
      </c>
      <c r="V100" s="11">
        <v>20446</v>
      </c>
      <c r="W100" s="11">
        <v>0</v>
      </c>
      <c r="X100" s="11">
        <v>161330</v>
      </c>
      <c r="Y100" s="11">
        <v>0</v>
      </c>
      <c r="Z100" s="11">
        <v>0</v>
      </c>
      <c r="AA100" s="11">
        <v>-621942</v>
      </c>
      <c r="AB100" s="11">
        <v>23424988</v>
      </c>
      <c r="AC100" s="11">
        <v>30721</v>
      </c>
      <c r="AD100" s="11">
        <v>100000</v>
      </c>
      <c r="AE100" s="17">
        <v>621942</v>
      </c>
    </row>
    <row r="101" spans="1:31" x14ac:dyDescent="0.3">
      <c r="A101" s="9" t="s">
        <v>195</v>
      </c>
      <c r="B101" s="8" t="s">
        <v>196</v>
      </c>
      <c r="C101" s="8">
        <v>1</v>
      </c>
      <c r="D101" s="8">
        <v>0</v>
      </c>
      <c r="E101" s="11">
        <v>10803852</v>
      </c>
      <c r="F101" s="11">
        <v>0</v>
      </c>
      <c r="G101" s="11">
        <v>224558</v>
      </c>
      <c r="H101" s="11">
        <v>3484</v>
      </c>
      <c r="I101" s="11">
        <v>1818066</v>
      </c>
      <c r="J101" s="11">
        <v>784976</v>
      </c>
      <c r="K101" s="11">
        <v>0</v>
      </c>
      <c r="L101" s="11">
        <v>0</v>
      </c>
      <c r="M101" s="11">
        <v>0</v>
      </c>
      <c r="N101" s="11">
        <v>0</v>
      </c>
      <c r="O101" s="11">
        <v>0</v>
      </c>
      <c r="P101" s="11">
        <v>1161048</v>
      </c>
      <c r="Q101" s="11">
        <v>379499</v>
      </c>
      <c r="R101" s="11">
        <v>334348</v>
      </c>
      <c r="S101" s="11">
        <v>25706</v>
      </c>
      <c r="T101" s="11">
        <v>10725</v>
      </c>
      <c r="U101" s="11">
        <v>105083</v>
      </c>
      <c r="V101" s="11">
        <v>24128</v>
      </c>
      <c r="W101" s="11">
        <v>0</v>
      </c>
      <c r="X101" s="11">
        <v>0</v>
      </c>
      <c r="Y101" s="11">
        <v>2199</v>
      </c>
      <c r="Z101" s="11">
        <v>0</v>
      </c>
      <c r="AA101" s="11">
        <v>-215534</v>
      </c>
      <c r="AB101" s="11">
        <v>15462138</v>
      </c>
      <c r="AC101" s="11">
        <v>0</v>
      </c>
      <c r="AD101" s="11">
        <v>0</v>
      </c>
      <c r="AE101" s="17">
        <v>215534</v>
      </c>
    </row>
    <row r="102" spans="1:31" x14ac:dyDescent="0.3">
      <c r="A102" s="9" t="s">
        <v>197</v>
      </c>
      <c r="B102" s="8" t="s">
        <v>198</v>
      </c>
      <c r="C102" s="8">
        <v>1</v>
      </c>
      <c r="D102" s="8">
        <v>0</v>
      </c>
      <c r="E102" s="11">
        <v>2344167</v>
      </c>
      <c r="F102" s="11">
        <v>0</v>
      </c>
      <c r="G102" s="11">
        <v>143187</v>
      </c>
      <c r="H102" s="11">
        <v>0</v>
      </c>
      <c r="I102" s="11">
        <v>282188</v>
      </c>
      <c r="J102" s="11">
        <v>98721</v>
      </c>
      <c r="K102" s="11">
        <v>13182</v>
      </c>
      <c r="L102" s="11">
        <v>0</v>
      </c>
      <c r="M102" s="11">
        <v>0</v>
      </c>
      <c r="N102" s="11">
        <v>0</v>
      </c>
      <c r="O102" s="11">
        <v>0</v>
      </c>
      <c r="P102" s="11">
        <v>157248</v>
      </c>
      <c r="Q102" s="11">
        <v>7917</v>
      </c>
      <c r="R102" s="11">
        <v>6122</v>
      </c>
      <c r="S102" s="11">
        <v>8060</v>
      </c>
      <c r="T102" s="11">
        <v>3362</v>
      </c>
      <c r="U102" s="11">
        <v>25048</v>
      </c>
      <c r="V102" s="11">
        <v>1172</v>
      </c>
      <c r="W102" s="11">
        <v>0</v>
      </c>
      <c r="X102" s="11">
        <v>0</v>
      </c>
      <c r="Y102" s="11">
        <v>3825</v>
      </c>
      <c r="Z102" s="11">
        <v>0</v>
      </c>
      <c r="AA102" s="11">
        <v>-100058</v>
      </c>
      <c r="AB102" s="11">
        <v>2994141</v>
      </c>
      <c r="AC102" s="11">
        <v>0</v>
      </c>
      <c r="AD102" s="11">
        <v>0</v>
      </c>
      <c r="AE102" s="17">
        <v>100058</v>
      </c>
    </row>
    <row r="103" spans="1:31" x14ac:dyDescent="0.3">
      <c r="A103" s="9" t="s">
        <v>199</v>
      </c>
      <c r="B103" s="8" t="s">
        <v>200</v>
      </c>
      <c r="C103" s="8">
        <v>1</v>
      </c>
      <c r="D103" s="8">
        <v>0</v>
      </c>
      <c r="E103" s="11">
        <v>7776505</v>
      </c>
      <c r="F103" s="11">
        <v>0</v>
      </c>
      <c r="G103" s="11">
        <v>0</v>
      </c>
      <c r="H103" s="11">
        <v>0</v>
      </c>
      <c r="I103" s="11">
        <v>661727</v>
      </c>
      <c r="J103" s="11">
        <v>2218108</v>
      </c>
      <c r="K103" s="11">
        <v>0</v>
      </c>
      <c r="L103" s="11">
        <v>0</v>
      </c>
      <c r="M103" s="11">
        <v>0</v>
      </c>
      <c r="N103" s="11">
        <v>0</v>
      </c>
      <c r="O103" s="11">
        <v>0</v>
      </c>
      <c r="P103" s="11">
        <v>1048500</v>
      </c>
      <c r="Q103" s="11">
        <v>114115</v>
      </c>
      <c r="R103" s="11">
        <v>35364</v>
      </c>
      <c r="S103" s="11">
        <v>8075</v>
      </c>
      <c r="T103" s="11">
        <v>3368</v>
      </c>
      <c r="U103" s="11">
        <v>31339</v>
      </c>
      <c r="V103" s="11">
        <v>10070</v>
      </c>
      <c r="W103" s="11">
        <v>0</v>
      </c>
      <c r="X103" s="11">
        <v>156015</v>
      </c>
      <c r="Y103" s="11">
        <v>0</v>
      </c>
      <c r="Z103" s="11">
        <v>0</v>
      </c>
      <c r="AA103" s="11">
        <v>-196091</v>
      </c>
      <c r="AB103" s="11">
        <v>11867095</v>
      </c>
      <c r="AC103" s="11">
        <v>0</v>
      </c>
      <c r="AD103" s="11">
        <v>100000</v>
      </c>
      <c r="AE103" s="17">
        <v>196091</v>
      </c>
    </row>
    <row r="104" spans="1:31" x14ac:dyDescent="0.3">
      <c r="A104" s="9" t="s">
        <v>201</v>
      </c>
      <c r="B104" s="8" t="s">
        <v>202</v>
      </c>
      <c r="C104" s="8">
        <v>1</v>
      </c>
      <c r="D104" s="8">
        <v>0</v>
      </c>
      <c r="E104" s="11">
        <v>21260554</v>
      </c>
      <c r="F104" s="11">
        <v>0</v>
      </c>
      <c r="G104" s="11">
        <v>0</v>
      </c>
      <c r="H104" s="11">
        <v>24451</v>
      </c>
      <c r="I104" s="11">
        <v>1159051</v>
      </c>
      <c r="J104" s="11">
        <v>3398786</v>
      </c>
      <c r="K104" s="11">
        <v>0</v>
      </c>
      <c r="L104" s="11">
        <v>0</v>
      </c>
      <c r="M104" s="11">
        <v>0</v>
      </c>
      <c r="N104" s="11">
        <v>0</v>
      </c>
      <c r="O104" s="11">
        <v>0</v>
      </c>
      <c r="P104" s="11">
        <v>2359479</v>
      </c>
      <c r="Q104" s="11">
        <v>913263</v>
      </c>
      <c r="R104" s="11">
        <v>68425</v>
      </c>
      <c r="S104" s="11">
        <v>36746</v>
      </c>
      <c r="T104" s="11">
        <v>15331</v>
      </c>
      <c r="U104" s="11">
        <v>115683</v>
      </c>
      <c r="V104" s="11">
        <v>44938</v>
      </c>
      <c r="W104" s="11">
        <v>0</v>
      </c>
      <c r="X104" s="11">
        <v>446430</v>
      </c>
      <c r="Y104" s="11">
        <v>0</v>
      </c>
      <c r="Z104" s="11">
        <v>0</v>
      </c>
      <c r="AA104" s="11">
        <v>-845702</v>
      </c>
      <c r="AB104" s="11">
        <v>28997435</v>
      </c>
      <c r="AC104" s="11">
        <v>0</v>
      </c>
      <c r="AD104" s="11">
        <v>147875</v>
      </c>
      <c r="AE104" s="17">
        <v>845702</v>
      </c>
    </row>
    <row r="105" spans="1:31" x14ac:dyDescent="0.3">
      <c r="A105" s="9" t="s">
        <v>203</v>
      </c>
      <c r="B105" s="8" t="s">
        <v>204</v>
      </c>
      <c r="C105" s="8">
        <v>1</v>
      </c>
      <c r="D105" s="8">
        <v>0</v>
      </c>
      <c r="E105" s="11">
        <v>6344428</v>
      </c>
      <c r="F105" s="11">
        <v>0</v>
      </c>
      <c r="G105" s="11">
        <v>0</v>
      </c>
      <c r="H105" s="11">
        <v>3800</v>
      </c>
      <c r="I105" s="11">
        <v>463804</v>
      </c>
      <c r="J105" s="11">
        <v>710674</v>
      </c>
      <c r="K105" s="11">
        <v>0</v>
      </c>
      <c r="L105" s="11">
        <v>0</v>
      </c>
      <c r="M105" s="11">
        <v>0</v>
      </c>
      <c r="N105" s="11">
        <v>0</v>
      </c>
      <c r="O105" s="11">
        <v>0</v>
      </c>
      <c r="P105" s="11">
        <v>950374</v>
      </c>
      <c r="Q105" s="11">
        <v>204928</v>
      </c>
      <c r="R105" s="11">
        <v>0</v>
      </c>
      <c r="S105" s="11">
        <v>8120</v>
      </c>
      <c r="T105" s="11">
        <v>3387</v>
      </c>
      <c r="U105" s="11">
        <v>32504</v>
      </c>
      <c r="V105" s="11">
        <v>10231</v>
      </c>
      <c r="W105" s="11">
        <v>0</v>
      </c>
      <c r="X105" s="11">
        <v>206239</v>
      </c>
      <c r="Y105" s="11">
        <v>0</v>
      </c>
      <c r="Z105" s="11">
        <v>0</v>
      </c>
      <c r="AA105" s="11">
        <v>-139334</v>
      </c>
      <c r="AB105" s="11">
        <v>8799155</v>
      </c>
      <c r="AC105" s="11">
        <v>0</v>
      </c>
      <c r="AD105" s="11">
        <v>100000</v>
      </c>
      <c r="AE105" s="17">
        <v>139334</v>
      </c>
    </row>
    <row r="106" spans="1:31" x14ac:dyDescent="0.3">
      <c r="A106" s="9" t="s">
        <v>205</v>
      </c>
      <c r="B106" s="8" t="s">
        <v>206</v>
      </c>
      <c r="C106" s="8">
        <v>1</v>
      </c>
      <c r="D106" s="8">
        <v>0</v>
      </c>
      <c r="E106" s="11">
        <v>16177430</v>
      </c>
      <c r="F106" s="11">
        <v>0</v>
      </c>
      <c r="G106" s="11">
        <v>0</v>
      </c>
      <c r="H106" s="11">
        <v>12686</v>
      </c>
      <c r="I106" s="11">
        <v>1736375</v>
      </c>
      <c r="J106" s="11">
        <v>3617755</v>
      </c>
      <c r="K106" s="11">
        <v>142404</v>
      </c>
      <c r="L106" s="11">
        <v>0</v>
      </c>
      <c r="M106" s="11">
        <v>0</v>
      </c>
      <c r="N106" s="11">
        <v>0</v>
      </c>
      <c r="O106" s="11">
        <v>0</v>
      </c>
      <c r="P106" s="11">
        <v>2238654</v>
      </c>
      <c r="Q106" s="11">
        <v>256472</v>
      </c>
      <c r="R106" s="11">
        <v>65281</v>
      </c>
      <c r="S106" s="11">
        <v>28388</v>
      </c>
      <c r="T106" s="11">
        <v>11843</v>
      </c>
      <c r="U106" s="11">
        <v>102538</v>
      </c>
      <c r="V106" s="11">
        <v>0</v>
      </c>
      <c r="W106" s="11">
        <v>0</v>
      </c>
      <c r="X106" s="11">
        <v>134322</v>
      </c>
      <c r="Y106" s="11">
        <v>0</v>
      </c>
      <c r="Z106" s="11">
        <v>0</v>
      </c>
      <c r="AA106" s="11">
        <v>-449035</v>
      </c>
      <c r="AB106" s="11">
        <v>24075113</v>
      </c>
      <c r="AC106" s="11">
        <v>0</v>
      </c>
      <c r="AD106" s="11">
        <v>0</v>
      </c>
      <c r="AE106" s="17">
        <v>449035</v>
      </c>
    </row>
    <row r="107" spans="1:31" x14ac:dyDescent="0.3">
      <c r="A107" s="9" t="s">
        <v>207</v>
      </c>
      <c r="B107" s="8" t="s">
        <v>208</v>
      </c>
      <c r="C107" s="8">
        <v>1</v>
      </c>
      <c r="D107" s="8">
        <v>0</v>
      </c>
      <c r="E107" s="11">
        <v>9488871</v>
      </c>
      <c r="F107" s="11">
        <v>0</v>
      </c>
      <c r="G107" s="11">
        <v>0</v>
      </c>
      <c r="H107" s="11">
        <v>0</v>
      </c>
      <c r="I107" s="11">
        <v>953891</v>
      </c>
      <c r="J107" s="11">
        <v>1200788</v>
      </c>
      <c r="K107" s="11">
        <v>0</v>
      </c>
      <c r="L107" s="11">
        <v>0</v>
      </c>
      <c r="M107" s="11">
        <v>0</v>
      </c>
      <c r="N107" s="11">
        <v>0</v>
      </c>
      <c r="O107" s="11">
        <v>0</v>
      </c>
      <c r="P107" s="11">
        <v>947168</v>
      </c>
      <c r="Q107" s="11">
        <v>0</v>
      </c>
      <c r="R107" s="11">
        <v>0</v>
      </c>
      <c r="S107" s="11">
        <v>10157</v>
      </c>
      <c r="T107" s="11">
        <v>97</v>
      </c>
      <c r="U107" s="11">
        <v>39377</v>
      </c>
      <c r="V107" s="11">
        <v>12700</v>
      </c>
      <c r="W107" s="11">
        <v>0</v>
      </c>
      <c r="X107" s="11">
        <v>85523</v>
      </c>
      <c r="Y107" s="11">
        <v>0</v>
      </c>
      <c r="Z107" s="11">
        <v>0</v>
      </c>
      <c r="AA107" s="11">
        <v>-269521</v>
      </c>
      <c r="AB107" s="11">
        <v>12469051</v>
      </c>
      <c r="AC107" s="11">
        <v>0</v>
      </c>
      <c r="AD107" s="11">
        <v>100000</v>
      </c>
      <c r="AE107" s="17">
        <v>269521</v>
      </c>
    </row>
    <row r="108" spans="1:31" x14ac:dyDescent="0.3">
      <c r="A108" s="9" t="s">
        <v>209</v>
      </c>
      <c r="B108" s="8" t="s">
        <v>210</v>
      </c>
      <c r="C108" s="8">
        <v>1</v>
      </c>
      <c r="D108" s="8">
        <v>0</v>
      </c>
      <c r="E108" s="11">
        <v>672621</v>
      </c>
      <c r="F108" s="11">
        <v>0</v>
      </c>
      <c r="G108" s="11">
        <v>100000</v>
      </c>
      <c r="H108" s="11">
        <v>0</v>
      </c>
      <c r="I108" s="11">
        <v>17774</v>
      </c>
      <c r="J108" s="11">
        <v>11222</v>
      </c>
      <c r="K108" s="11">
        <v>0</v>
      </c>
      <c r="L108" s="11">
        <v>0</v>
      </c>
      <c r="M108" s="11">
        <v>0</v>
      </c>
      <c r="N108" s="11">
        <v>0</v>
      </c>
      <c r="O108" s="11">
        <v>0</v>
      </c>
      <c r="P108" s="11">
        <v>121540</v>
      </c>
      <c r="Q108" s="11">
        <v>0</v>
      </c>
      <c r="R108" s="11">
        <v>0</v>
      </c>
      <c r="S108" s="11">
        <v>974</v>
      </c>
      <c r="T108" s="11">
        <v>135</v>
      </c>
      <c r="U108" s="11">
        <v>3495</v>
      </c>
      <c r="V108" s="11">
        <v>0</v>
      </c>
      <c r="W108" s="11">
        <v>0</v>
      </c>
      <c r="X108" s="11">
        <v>0</v>
      </c>
      <c r="Y108" s="11">
        <v>1318</v>
      </c>
      <c r="Z108" s="11">
        <v>0</v>
      </c>
      <c r="AA108" s="11">
        <v>-45311</v>
      </c>
      <c r="AB108" s="11">
        <v>883768</v>
      </c>
      <c r="AC108" s="11">
        <v>0</v>
      </c>
      <c r="AD108" s="11">
        <v>0</v>
      </c>
      <c r="AE108" s="17">
        <v>45311</v>
      </c>
    </row>
    <row r="109" spans="1:31" x14ac:dyDescent="0.3">
      <c r="A109" s="9" t="s">
        <v>211</v>
      </c>
      <c r="B109" s="8" t="s">
        <v>212</v>
      </c>
      <c r="C109" s="8">
        <v>1</v>
      </c>
      <c r="D109" s="8">
        <v>0</v>
      </c>
      <c r="E109" s="11">
        <v>1124059</v>
      </c>
      <c r="F109" s="11">
        <v>0</v>
      </c>
      <c r="G109" s="11">
        <v>237714</v>
      </c>
      <c r="H109" s="11">
        <v>127</v>
      </c>
      <c r="I109" s="11">
        <v>39772</v>
      </c>
      <c r="J109" s="11">
        <v>112147</v>
      </c>
      <c r="K109" s="11">
        <v>0</v>
      </c>
      <c r="L109" s="11">
        <v>0</v>
      </c>
      <c r="M109" s="11">
        <v>0</v>
      </c>
      <c r="N109" s="11">
        <v>0</v>
      </c>
      <c r="O109" s="11">
        <v>0</v>
      </c>
      <c r="P109" s="11">
        <v>238026</v>
      </c>
      <c r="Q109" s="11">
        <v>0</v>
      </c>
      <c r="R109" s="11">
        <v>31735</v>
      </c>
      <c r="S109" s="11">
        <v>3266</v>
      </c>
      <c r="T109" s="11">
        <v>1362</v>
      </c>
      <c r="U109" s="11">
        <v>12932</v>
      </c>
      <c r="V109" s="11">
        <v>0</v>
      </c>
      <c r="W109" s="11">
        <v>0</v>
      </c>
      <c r="X109" s="11">
        <v>0</v>
      </c>
      <c r="Y109" s="11">
        <v>0</v>
      </c>
      <c r="Z109" s="11">
        <v>0</v>
      </c>
      <c r="AA109" s="11">
        <v>-213281</v>
      </c>
      <c r="AB109" s="11">
        <v>1587859</v>
      </c>
      <c r="AC109" s="11">
        <v>0</v>
      </c>
      <c r="AD109" s="11">
        <v>100000</v>
      </c>
      <c r="AE109" s="17">
        <v>213281</v>
      </c>
    </row>
    <row r="110" spans="1:31" x14ac:dyDescent="0.3">
      <c r="A110" s="9" t="s">
        <v>213</v>
      </c>
      <c r="B110" s="8" t="s">
        <v>214</v>
      </c>
      <c r="C110" s="8">
        <v>1</v>
      </c>
      <c r="D110" s="8">
        <v>0</v>
      </c>
      <c r="E110" s="11">
        <v>3878744</v>
      </c>
      <c r="F110" s="11">
        <v>0</v>
      </c>
      <c r="G110" s="11">
        <v>70000</v>
      </c>
      <c r="H110" s="11">
        <v>0</v>
      </c>
      <c r="I110" s="11">
        <v>478840</v>
      </c>
      <c r="J110" s="11">
        <v>630457</v>
      </c>
      <c r="K110" s="11">
        <v>0</v>
      </c>
      <c r="L110" s="11">
        <v>0</v>
      </c>
      <c r="M110" s="11">
        <v>0</v>
      </c>
      <c r="N110" s="11">
        <v>0</v>
      </c>
      <c r="O110" s="11">
        <v>0</v>
      </c>
      <c r="P110" s="11">
        <v>639335</v>
      </c>
      <c r="Q110" s="11">
        <v>48630</v>
      </c>
      <c r="R110" s="11">
        <v>121890</v>
      </c>
      <c r="S110" s="11">
        <v>5813</v>
      </c>
      <c r="T110" s="11">
        <v>1058</v>
      </c>
      <c r="U110" s="11">
        <v>22543</v>
      </c>
      <c r="V110" s="11">
        <v>5963</v>
      </c>
      <c r="W110" s="11">
        <v>0</v>
      </c>
      <c r="X110" s="11">
        <v>80000</v>
      </c>
      <c r="Y110" s="11">
        <v>0</v>
      </c>
      <c r="Z110" s="11">
        <v>0</v>
      </c>
      <c r="AA110" s="11">
        <v>-166013</v>
      </c>
      <c r="AB110" s="11">
        <v>5817260</v>
      </c>
      <c r="AC110" s="11">
        <v>0</v>
      </c>
      <c r="AD110" s="11">
        <v>100000</v>
      </c>
      <c r="AE110" s="17">
        <v>166013</v>
      </c>
    </row>
    <row r="111" spans="1:31" x14ac:dyDescent="0.3">
      <c r="A111" s="9" t="s">
        <v>215</v>
      </c>
      <c r="B111" s="8" t="s">
        <v>216</v>
      </c>
      <c r="C111" s="8">
        <v>1</v>
      </c>
      <c r="D111" s="8">
        <v>0</v>
      </c>
      <c r="E111" s="11">
        <v>6118187</v>
      </c>
      <c r="F111" s="11">
        <v>0</v>
      </c>
      <c r="G111" s="11">
        <v>181328</v>
      </c>
      <c r="H111" s="11">
        <v>0</v>
      </c>
      <c r="I111" s="11">
        <v>671379</v>
      </c>
      <c r="J111" s="11">
        <v>1224440</v>
      </c>
      <c r="K111" s="11">
        <v>188416</v>
      </c>
      <c r="L111" s="11">
        <v>0</v>
      </c>
      <c r="M111" s="11">
        <v>0</v>
      </c>
      <c r="N111" s="11">
        <v>0</v>
      </c>
      <c r="O111" s="11">
        <v>0</v>
      </c>
      <c r="P111" s="11">
        <v>523646</v>
      </c>
      <c r="Q111" s="11">
        <v>76975</v>
      </c>
      <c r="R111" s="11">
        <v>111992</v>
      </c>
      <c r="S111" s="11">
        <v>11445</v>
      </c>
      <c r="T111" s="11">
        <v>4724</v>
      </c>
      <c r="U111" s="11">
        <v>43688</v>
      </c>
      <c r="V111" s="11">
        <v>9448</v>
      </c>
      <c r="W111" s="11">
        <v>0</v>
      </c>
      <c r="X111" s="11">
        <v>0</v>
      </c>
      <c r="Y111" s="11">
        <v>16795</v>
      </c>
      <c r="Z111" s="11">
        <v>0</v>
      </c>
      <c r="AA111" s="11">
        <v>-269417</v>
      </c>
      <c r="AB111" s="11">
        <v>8913046</v>
      </c>
      <c r="AC111" s="11">
        <v>0</v>
      </c>
      <c r="AD111" s="11">
        <v>0</v>
      </c>
      <c r="AE111" s="17">
        <v>269417</v>
      </c>
    </row>
    <row r="112" spans="1:31" x14ac:dyDescent="0.3">
      <c r="A112" s="9" t="s">
        <v>217</v>
      </c>
      <c r="B112" s="8" t="s">
        <v>218</v>
      </c>
      <c r="C112" s="8">
        <v>1</v>
      </c>
      <c r="D112" s="8">
        <v>0</v>
      </c>
      <c r="E112" s="11">
        <v>2798747</v>
      </c>
      <c r="F112" s="11">
        <v>0</v>
      </c>
      <c r="G112" s="11">
        <v>100000</v>
      </c>
      <c r="H112" s="11">
        <v>0</v>
      </c>
      <c r="I112" s="11">
        <v>540653</v>
      </c>
      <c r="J112" s="11">
        <v>395751</v>
      </c>
      <c r="K112" s="11">
        <v>0</v>
      </c>
      <c r="L112" s="11">
        <v>0</v>
      </c>
      <c r="M112" s="11">
        <v>0</v>
      </c>
      <c r="N112" s="11">
        <v>0</v>
      </c>
      <c r="O112" s="11">
        <v>0</v>
      </c>
      <c r="P112" s="11">
        <v>327186</v>
      </c>
      <c r="Q112" s="11">
        <v>3841</v>
      </c>
      <c r="R112" s="11">
        <v>2216</v>
      </c>
      <c r="S112" s="11">
        <v>3805</v>
      </c>
      <c r="T112" s="11">
        <v>1587</v>
      </c>
      <c r="U112" s="11">
        <v>12757</v>
      </c>
      <c r="V112" s="11">
        <v>3682</v>
      </c>
      <c r="W112" s="11">
        <v>0</v>
      </c>
      <c r="X112" s="11">
        <v>34623</v>
      </c>
      <c r="Y112" s="11">
        <v>3938</v>
      </c>
      <c r="Z112" s="11">
        <v>0</v>
      </c>
      <c r="AA112" s="11">
        <v>-111208</v>
      </c>
      <c r="AB112" s="11">
        <v>4117578</v>
      </c>
      <c r="AC112" s="11">
        <v>0</v>
      </c>
      <c r="AD112" s="11">
        <v>100000</v>
      </c>
      <c r="AE112" s="17">
        <v>111208</v>
      </c>
    </row>
    <row r="113" spans="1:31" x14ac:dyDescent="0.3">
      <c r="A113" s="9" t="s">
        <v>219</v>
      </c>
      <c r="B113" s="8" t="s">
        <v>220</v>
      </c>
      <c r="C113" s="8">
        <v>1</v>
      </c>
      <c r="D113" s="8">
        <v>0</v>
      </c>
      <c r="E113" s="11">
        <v>4853827</v>
      </c>
      <c r="F113" s="11">
        <v>0</v>
      </c>
      <c r="G113" s="11">
        <v>249655</v>
      </c>
      <c r="H113" s="11">
        <v>2772</v>
      </c>
      <c r="I113" s="11">
        <v>379069</v>
      </c>
      <c r="J113" s="11">
        <v>773601</v>
      </c>
      <c r="K113" s="11">
        <v>0</v>
      </c>
      <c r="L113" s="11">
        <v>0</v>
      </c>
      <c r="M113" s="11">
        <v>0</v>
      </c>
      <c r="N113" s="11">
        <v>0</v>
      </c>
      <c r="O113" s="11">
        <v>0</v>
      </c>
      <c r="P113" s="11">
        <v>390466</v>
      </c>
      <c r="Q113" s="11">
        <v>9280</v>
      </c>
      <c r="R113" s="11">
        <v>0</v>
      </c>
      <c r="S113" s="11">
        <v>4659</v>
      </c>
      <c r="T113" s="11">
        <v>1943</v>
      </c>
      <c r="U113" s="11">
        <v>15728</v>
      </c>
      <c r="V113" s="11">
        <v>2490</v>
      </c>
      <c r="W113" s="11">
        <v>0</v>
      </c>
      <c r="X113" s="11">
        <v>0</v>
      </c>
      <c r="Y113" s="11">
        <v>3994</v>
      </c>
      <c r="Z113" s="11">
        <v>0</v>
      </c>
      <c r="AA113" s="11">
        <v>-155719</v>
      </c>
      <c r="AB113" s="11">
        <v>6531765</v>
      </c>
      <c r="AC113" s="11">
        <v>0</v>
      </c>
      <c r="AD113" s="11">
        <v>100000</v>
      </c>
      <c r="AE113" s="17">
        <v>155719</v>
      </c>
    </row>
    <row r="114" spans="1:31" x14ac:dyDescent="0.3">
      <c r="A114" s="9" t="s">
        <v>221</v>
      </c>
      <c r="B114" s="8" t="s">
        <v>222</v>
      </c>
      <c r="C114" s="8">
        <v>1</v>
      </c>
      <c r="D114" s="8">
        <v>0</v>
      </c>
      <c r="E114" s="11">
        <v>2366881</v>
      </c>
      <c r="F114" s="11">
        <v>0</v>
      </c>
      <c r="G114" s="11">
        <v>70000</v>
      </c>
      <c r="H114" s="11">
        <v>200</v>
      </c>
      <c r="I114" s="11">
        <v>99143</v>
      </c>
      <c r="J114" s="11">
        <v>216253</v>
      </c>
      <c r="K114" s="11">
        <v>10846</v>
      </c>
      <c r="L114" s="11">
        <v>0</v>
      </c>
      <c r="M114" s="11">
        <v>0</v>
      </c>
      <c r="N114" s="11">
        <v>0</v>
      </c>
      <c r="O114" s="11">
        <v>0</v>
      </c>
      <c r="P114" s="11">
        <v>307268</v>
      </c>
      <c r="Q114" s="11">
        <v>20213</v>
      </c>
      <c r="R114" s="11">
        <v>0</v>
      </c>
      <c r="S114" s="11">
        <v>5169</v>
      </c>
      <c r="T114" s="11">
        <v>2156</v>
      </c>
      <c r="U114" s="11">
        <v>19864</v>
      </c>
      <c r="V114" s="11">
        <v>0</v>
      </c>
      <c r="W114" s="11">
        <v>0</v>
      </c>
      <c r="X114" s="11">
        <v>48000</v>
      </c>
      <c r="Y114" s="11">
        <v>10960</v>
      </c>
      <c r="Z114" s="11">
        <v>0</v>
      </c>
      <c r="AA114" s="11">
        <v>-168083</v>
      </c>
      <c r="AB114" s="11">
        <v>3008870</v>
      </c>
      <c r="AC114" s="11">
        <v>0</v>
      </c>
      <c r="AD114" s="11">
        <v>100000</v>
      </c>
      <c r="AE114" s="17">
        <v>168083</v>
      </c>
    </row>
    <row r="115" spans="1:31" x14ac:dyDescent="0.3">
      <c r="A115" s="9" t="s">
        <v>223</v>
      </c>
      <c r="B115" s="8" t="s">
        <v>224</v>
      </c>
      <c r="C115" s="8">
        <v>1</v>
      </c>
      <c r="D115" s="8">
        <v>0</v>
      </c>
      <c r="E115" s="11">
        <v>2447135</v>
      </c>
      <c r="F115" s="11">
        <v>0</v>
      </c>
      <c r="G115" s="11">
        <v>192600</v>
      </c>
      <c r="H115" s="11">
        <v>0</v>
      </c>
      <c r="I115" s="11">
        <v>129574</v>
      </c>
      <c r="J115" s="11">
        <v>107330</v>
      </c>
      <c r="K115" s="11">
        <v>0</v>
      </c>
      <c r="L115" s="11">
        <v>0</v>
      </c>
      <c r="M115" s="11">
        <v>0</v>
      </c>
      <c r="N115" s="11">
        <v>0</v>
      </c>
      <c r="O115" s="11">
        <v>0</v>
      </c>
      <c r="P115" s="11">
        <v>238058</v>
      </c>
      <c r="Q115" s="11">
        <v>0</v>
      </c>
      <c r="R115" s="11">
        <v>29284</v>
      </c>
      <c r="S115" s="11">
        <v>3716</v>
      </c>
      <c r="T115" s="11">
        <v>1550</v>
      </c>
      <c r="U115" s="11">
        <v>13747</v>
      </c>
      <c r="V115" s="11">
        <v>0</v>
      </c>
      <c r="W115" s="11">
        <v>0</v>
      </c>
      <c r="X115" s="11">
        <v>28350</v>
      </c>
      <c r="Y115" s="11">
        <v>290</v>
      </c>
      <c r="Z115" s="11">
        <v>0</v>
      </c>
      <c r="AA115" s="11">
        <v>-147240</v>
      </c>
      <c r="AB115" s="11">
        <v>3044394</v>
      </c>
      <c r="AC115" s="11">
        <v>0</v>
      </c>
      <c r="AD115" s="11">
        <v>0</v>
      </c>
      <c r="AE115" s="17">
        <v>147240</v>
      </c>
    </row>
    <row r="116" spans="1:31" x14ac:dyDescent="0.3">
      <c r="A116" s="9" t="s">
        <v>225</v>
      </c>
      <c r="B116" s="8" t="s">
        <v>226</v>
      </c>
      <c r="C116" s="8">
        <v>1</v>
      </c>
      <c r="D116" s="8">
        <v>0</v>
      </c>
      <c r="E116" s="11">
        <v>11553992</v>
      </c>
      <c r="F116" s="11">
        <v>0</v>
      </c>
      <c r="G116" s="11">
        <v>125580</v>
      </c>
      <c r="H116" s="11">
        <v>1123</v>
      </c>
      <c r="I116" s="11">
        <v>1027982</v>
      </c>
      <c r="J116" s="11">
        <v>2898192</v>
      </c>
      <c r="K116" s="11">
        <v>0</v>
      </c>
      <c r="L116" s="11">
        <v>0</v>
      </c>
      <c r="M116" s="11">
        <v>0</v>
      </c>
      <c r="N116" s="11">
        <v>0</v>
      </c>
      <c r="O116" s="11">
        <v>0</v>
      </c>
      <c r="P116" s="11">
        <v>2594700</v>
      </c>
      <c r="Q116" s="11">
        <v>393640</v>
      </c>
      <c r="R116" s="11">
        <v>56241</v>
      </c>
      <c r="S116" s="11">
        <v>14731</v>
      </c>
      <c r="T116" s="11">
        <v>2897</v>
      </c>
      <c r="U116" s="11">
        <v>31168</v>
      </c>
      <c r="V116" s="11">
        <v>635</v>
      </c>
      <c r="W116" s="11">
        <v>0</v>
      </c>
      <c r="X116" s="11">
        <v>0</v>
      </c>
      <c r="Y116" s="11">
        <v>0</v>
      </c>
      <c r="Z116" s="11">
        <v>0</v>
      </c>
      <c r="AA116" s="11">
        <v>-441768</v>
      </c>
      <c r="AB116" s="11">
        <v>18259113</v>
      </c>
      <c r="AC116" s="11">
        <v>0</v>
      </c>
      <c r="AD116" s="11">
        <v>100000</v>
      </c>
      <c r="AE116" s="17">
        <v>441768</v>
      </c>
    </row>
    <row r="117" spans="1:31" x14ac:dyDescent="0.3">
      <c r="A117" s="9" t="s">
        <v>227</v>
      </c>
      <c r="B117" s="8" t="s">
        <v>228</v>
      </c>
      <c r="C117" s="8">
        <v>1</v>
      </c>
      <c r="D117" s="8">
        <v>0</v>
      </c>
      <c r="E117" s="11">
        <v>4145174</v>
      </c>
      <c r="F117" s="11">
        <v>0</v>
      </c>
      <c r="G117" s="11">
        <v>92649</v>
      </c>
      <c r="H117" s="11">
        <v>0</v>
      </c>
      <c r="I117" s="11">
        <v>321072</v>
      </c>
      <c r="J117" s="11">
        <v>353061</v>
      </c>
      <c r="K117" s="11">
        <v>0</v>
      </c>
      <c r="L117" s="11">
        <v>0</v>
      </c>
      <c r="M117" s="11">
        <v>0</v>
      </c>
      <c r="N117" s="11">
        <v>0</v>
      </c>
      <c r="O117" s="11">
        <v>0</v>
      </c>
      <c r="P117" s="11">
        <v>511336</v>
      </c>
      <c r="Q117" s="11">
        <v>115755</v>
      </c>
      <c r="R117" s="11">
        <v>44140</v>
      </c>
      <c r="S117" s="11">
        <v>4045</v>
      </c>
      <c r="T117" s="11">
        <v>1687</v>
      </c>
      <c r="U117" s="11">
        <v>16602</v>
      </c>
      <c r="V117" s="11">
        <v>3895</v>
      </c>
      <c r="W117" s="11">
        <v>0</v>
      </c>
      <c r="X117" s="11">
        <v>28508</v>
      </c>
      <c r="Y117" s="11">
        <v>0</v>
      </c>
      <c r="Z117" s="11">
        <v>0</v>
      </c>
      <c r="AA117" s="11">
        <v>-133508</v>
      </c>
      <c r="AB117" s="11">
        <v>5504416</v>
      </c>
      <c r="AC117" s="11">
        <v>0</v>
      </c>
      <c r="AD117" s="11">
        <v>100000</v>
      </c>
      <c r="AE117" s="17">
        <v>133508</v>
      </c>
    </row>
    <row r="118" spans="1:31" x14ac:dyDescent="0.3">
      <c r="A118" s="9" t="s">
        <v>229</v>
      </c>
      <c r="B118" s="8" t="s">
        <v>230</v>
      </c>
      <c r="C118" s="8">
        <v>1</v>
      </c>
      <c r="D118" s="8">
        <v>0</v>
      </c>
      <c r="E118" s="11">
        <v>3147857</v>
      </c>
      <c r="F118" s="11">
        <v>0</v>
      </c>
      <c r="G118" s="11">
        <v>100000</v>
      </c>
      <c r="H118" s="11">
        <v>2012</v>
      </c>
      <c r="I118" s="11">
        <v>560724</v>
      </c>
      <c r="J118" s="11">
        <v>815383</v>
      </c>
      <c r="K118" s="11">
        <v>0</v>
      </c>
      <c r="L118" s="11">
        <v>0</v>
      </c>
      <c r="M118" s="11">
        <v>0</v>
      </c>
      <c r="N118" s="11">
        <v>0</v>
      </c>
      <c r="O118" s="11">
        <v>0</v>
      </c>
      <c r="P118" s="11">
        <v>453310</v>
      </c>
      <c r="Q118" s="11">
        <v>37264</v>
      </c>
      <c r="R118" s="11">
        <v>82625</v>
      </c>
      <c r="S118" s="11">
        <v>5109</v>
      </c>
      <c r="T118" s="11">
        <v>2060</v>
      </c>
      <c r="U118" s="11">
        <v>18174</v>
      </c>
      <c r="V118" s="11">
        <v>4028</v>
      </c>
      <c r="W118" s="11">
        <v>0</v>
      </c>
      <c r="X118" s="11">
        <v>56250</v>
      </c>
      <c r="Y118" s="11">
        <v>0</v>
      </c>
      <c r="Z118" s="11">
        <v>0</v>
      </c>
      <c r="AA118" s="11">
        <v>-159398</v>
      </c>
      <c r="AB118" s="11">
        <v>5125398</v>
      </c>
      <c r="AC118" s="11">
        <v>0</v>
      </c>
      <c r="AD118" s="11">
        <v>100000</v>
      </c>
      <c r="AE118" s="17">
        <v>159398</v>
      </c>
    </row>
    <row r="119" spans="1:31" x14ac:dyDescent="0.3">
      <c r="A119" s="9" t="s">
        <v>231</v>
      </c>
      <c r="B119" s="8" t="s">
        <v>232</v>
      </c>
      <c r="C119" s="8">
        <v>1</v>
      </c>
      <c r="D119" s="8">
        <v>0</v>
      </c>
      <c r="E119" s="11">
        <v>10079943</v>
      </c>
      <c r="F119" s="11">
        <v>0</v>
      </c>
      <c r="G119" s="11">
        <v>117847</v>
      </c>
      <c r="H119" s="11">
        <v>0</v>
      </c>
      <c r="I119" s="11">
        <v>866583</v>
      </c>
      <c r="J119" s="11">
        <v>802252</v>
      </c>
      <c r="K119" s="11">
        <v>0</v>
      </c>
      <c r="L119" s="11">
        <v>0</v>
      </c>
      <c r="M119" s="11">
        <v>0</v>
      </c>
      <c r="N119" s="11">
        <v>0</v>
      </c>
      <c r="O119" s="11">
        <v>0</v>
      </c>
      <c r="P119" s="11">
        <v>1337191</v>
      </c>
      <c r="Q119" s="11">
        <v>210862</v>
      </c>
      <c r="R119" s="11">
        <v>100168</v>
      </c>
      <c r="S119" s="11">
        <v>13273</v>
      </c>
      <c r="T119" s="11">
        <v>5537</v>
      </c>
      <c r="U119" s="11">
        <v>51377</v>
      </c>
      <c r="V119" s="11">
        <v>14130</v>
      </c>
      <c r="W119" s="11">
        <v>0</v>
      </c>
      <c r="X119" s="11">
        <v>105496</v>
      </c>
      <c r="Y119" s="11">
        <v>0</v>
      </c>
      <c r="Z119" s="11">
        <v>0</v>
      </c>
      <c r="AA119" s="11">
        <v>-540065</v>
      </c>
      <c r="AB119" s="11">
        <v>13164594</v>
      </c>
      <c r="AC119" s="11">
        <v>0</v>
      </c>
      <c r="AD119" s="11">
        <v>100000</v>
      </c>
      <c r="AE119" s="17">
        <v>540065</v>
      </c>
    </row>
    <row r="120" spans="1:31" x14ac:dyDescent="0.3">
      <c r="A120" s="9" t="s">
        <v>233</v>
      </c>
      <c r="B120" s="8" t="s">
        <v>234</v>
      </c>
      <c r="C120" s="8">
        <v>0</v>
      </c>
      <c r="D120" s="8">
        <v>0</v>
      </c>
      <c r="E120" s="17" t="s">
        <v>2819</v>
      </c>
      <c r="F120" s="17" t="s">
        <v>2819</v>
      </c>
      <c r="G120" s="17" t="s">
        <v>2819</v>
      </c>
      <c r="H120" s="17" t="s">
        <v>2819</v>
      </c>
      <c r="I120" s="17" t="s">
        <v>2819</v>
      </c>
      <c r="J120" s="17" t="s">
        <v>2819</v>
      </c>
      <c r="K120" s="17" t="s">
        <v>2819</v>
      </c>
      <c r="L120" s="17" t="s">
        <v>2819</v>
      </c>
      <c r="M120" s="17" t="s">
        <v>2819</v>
      </c>
      <c r="N120" s="17" t="s">
        <v>2819</v>
      </c>
      <c r="O120" s="17" t="s">
        <v>2819</v>
      </c>
      <c r="P120" s="17" t="s">
        <v>2819</v>
      </c>
      <c r="Q120" s="17" t="s">
        <v>2819</v>
      </c>
      <c r="R120" s="17" t="s">
        <v>2819</v>
      </c>
      <c r="S120" s="17" t="s">
        <v>2819</v>
      </c>
      <c r="T120" s="17" t="s">
        <v>2819</v>
      </c>
      <c r="U120" s="17" t="s">
        <v>2819</v>
      </c>
      <c r="V120" s="17" t="s">
        <v>2819</v>
      </c>
      <c r="W120" s="17" t="s">
        <v>2819</v>
      </c>
      <c r="X120" s="17" t="s">
        <v>2819</v>
      </c>
      <c r="Y120" s="17" t="s">
        <v>2819</v>
      </c>
      <c r="Z120" s="17" t="s">
        <v>2819</v>
      </c>
      <c r="AA120" s="17" t="s">
        <v>2819</v>
      </c>
      <c r="AB120" s="17" t="s">
        <v>2819</v>
      </c>
      <c r="AC120" s="17" t="s">
        <v>2819</v>
      </c>
      <c r="AD120" s="17" t="s">
        <v>2819</v>
      </c>
      <c r="AE120" s="17" t="s">
        <v>2819</v>
      </c>
    </row>
    <row r="121" spans="1:31" x14ac:dyDescent="0.3">
      <c r="A121" s="9" t="s">
        <v>235</v>
      </c>
      <c r="B121" s="8" t="s">
        <v>236</v>
      </c>
      <c r="C121" s="8">
        <v>1</v>
      </c>
      <c r="D121" s="8">
        <v>0</v>
      </c>
      <c r="E121" s="11">
        <v>9010389</v>
      </c>
      <c r="F121" s="11">
        <v>0</v>
      </c>
      <c r="G121" s="11">
        <v>0</v>
      </c>
      <c r="H121" s="11">
        <v>0</v>
      </c>
      <c r="I121" s="11">
        <v>962692</v>
      </c>
      <c r="J121" s="11">
        <v>611673</v>
      </c>
      <c r="K121" s="11">
        <v>0</v>
      </c>
      <c r="L121" s="11">
        <v>0</v>
      </c>
      <c r="M121" s="11">
        <v>0</v>
      </c>
      <c r="N121" s="11">
        <v>0</v>
      </c>
      <c r="O121" s="11">
        <v>0</v>
      </c>
      <c r="P121" s="11">
        <v>810626</v>
      </c>
      <c r="Q121" s="11">
        <v>326826</v>
      </c>
      <c r="R121" s="11">
        <v>525382</v>
      </c>
      <c r="S121" s="11">
        <v>20838</v>
      </c>
      <c r="T121" s="11">
        <v>7979</v>
      </c>
      <c r="U121" s="11">
        <v>72061</v>
      </c>
      <c r="V121" s="11">
        <v>21619</v>
      </c>
      <c r="W121" s="11">
        <v>0</v>
      </c>
      <c r="X121" s="11">
        <v>95760</v>
      </c>
      <c r="Y121" s="11">
        <v>0</v>
      </c>
      <c r="Z121" s="11">
        <v>0</v>
      </c>
      <c r="AA121" s="11">
        <v>-400428</v>
      </c>
      <c r="AB121" s="11">
        <v>12065417</v>
      </c>
      <c r="AC121" s="11">
        <v>0</v>
      </c>
      <c r="AD121" s="11">
        <v>0</v>
      </c>
      <c r="AE121" s="17">
        <v>400428</v>
      </c>
    </row>
    <row r="122" spans="1:31" x14ac:dyDescent="0.3">
      <c r="A122" s="9" t="s">
        <v>237</v>
      </c>
      <c r="B122" s="8" t="s">
        <v>238</v>
      </c>
      <c r="C122" s="8">
        <v>1</v>
      </c>
      <c r="D122" s="8">
        <v>0</v>
      </c>
      <c r="E122" s="11">
        <v>19077548</v>
      </c>
      <c r="F122" s="11">
        <v>0</v>
      </c>
      <c r="G122" s="11">
        <v>727915</v>
      </c>
      <c r="H122" s="11">
        <v>0</v>
      </c>
      <c r="I122" s="11">
        <v>4906824</v>
      </c>
      <c r="J122" s="11">
        <v>2654132</v>
      </c>
      <c r="K122" s="11">
        <v>0</v>
      </c>
      <c r="L122" s="11">
        <v>0</v>
      </c>
      <c r="M122" s="11">
        <v>0</v>
      </c>
      <c r="N122" s="11">
        <v>0</v>
      </c>
      <c r="O122" s="11">
        <v>0</v>
      </c>
      <c r="P122" s="11">
        <v>2498639</v>
      </c>
      <c r="Q122" s="11">
        <v>340180</v>
      </c>
      <c r="R122" s="11">
        <v>970320</v>
      </c>
      <c r="S122" s="11">
        <v>54018</v>
      </c>
      <c r="T122" s="11">
        <v>22537</v>
      </c>
      <c r="U122" s="11">
        <v>217972</v>
      </c>
      <c r="V122" s="11">
        <v>50091</v>
      </c>
      <c r="W122" s="11">
        <v>0</v>
      </c>
      <c r="X122" s="11">
        <v>1462768</v>
      </c>
      <c r="Y122" s="11">
        <v>0</v>
      </c>
      <c r="Z122" s="11">
        <v>0</v>
      </c>
      <c r="AA122" s="11">
        <v>-867328</v>
      </c>
      <c r="AB122" s="11">
        <v>32115616</v>
      </c>
      <c r="AC122" s="11">
        <v>0</v>
      </c>
      <c r="AD122" s="11">
        <v>0</v>
      </c>
      <c r="AE122" s="17">
        <v>867328</v>
      </c>
    </row>
    <row r="123" spans="1:31" x14ac:dyDescent="0.3">
      <c r="A123" s="9" t="s">
        <v>239</v>
      </c>
      <c r="B123" s="8" t="s">
        <v>240</v>
      </c>
      <c r="C123" s="8">
        <v>1</v>
      </c>
      <c r="D123" s="8">
        <v>0</v>
      </c>
      <c r="E123" s="11">
        <v>4004399</v>
      </c>
      <c r="F123" s="11">
        <v>0</v>
      </c>
      <c r="G123" s="11">
        <v>232682</v>
      </c>
      <c r="H123" s="11">
        <v>0</v>
      </c>
      <c r="I123" s="11">
        <v>328221</v>
      </c>
      <c r="J123" s="11">
        <v>969463</v>
      </c>
      <c r="K123" s="11">
        <v>0</v>
      </c>
      <c r="L123" s="11">
        <v>0</v>
      </c>
      <c r="M123" s="11">
        <v>0</v>
      </c>
      <c r="N123" s="11">
        <v>0</v>
      </c>
      <c r="O123" s="11">
        <v>0</v>
      </c>
      <c r="P123" s="11">
        <v>352465</v>
      </c>
      <c r="Q123" s="11">
        <v>6289</v>
      </c>
      <c r="R123" s="11">
        <v>132414</v>
      </c>
      <c r="S123" s="11">
        <v>15010</v>
      </c>
      <c r="T123" s="11">
        <v>4615</v>
      </c>
      <c r="U123" s="11">
        <v>37921</v>
      </c>
      <c r="V123" s="11">
        <v>243</v>
      </c>
      <c r="W123" s="11">
        <v>0</v>
      </c>
      <c r="X123" s="11">
        <v>77002</v>
      </c>
      <c r="Y123" s="11">
        <v>0</v>
      </c>
      <c r="Z123" s="11">
        <v>0</v>
      </c>
      <c r="AA123" s="11">
        <v>-147437</v>
      </c>
      <c r="AB123" s="11">
        <v>6013287</v>
      </c>
      <c r="AC123" s="11">
        <v>0</v>
      </c>
      <c r="AD123" s="11">
        <v>0</v>
      </c>
      <c r="AE123" s="17">
        <v>147437</v>
      </c>
    </row>
    <row r="124" spans="1:31" x14ac:dyDescent="0.3">
      <c r="A124" s="9" t="s">
        <v>241</v>
      </c>
      <c r="B124" s="8" t="s">
        <v>242</v>
      </c>
      <c r="C124" s="8">
        <v>1</v>
      </c>
      <c r="D124" s="8">
        <v>0</v>
      </c>
      <c r="E124" s="11">
        <v>3708789</v>
      </c>
      <c r="F124" s="11">
        <v>0</v>
      </c>
      <c r="G124" s="11">
        <v>505490</v>
      </c>
      <c r="H124" s="11">
        <v>4838</v>
      </c>
      <c r="I124" s="11">
        <v>1176275</v>
      </c>
      <c r="J124" s="11">
        <v>690013</v>
      </c>
      <c r="K124" s="11">
        <v>0</v>
      </c>
      <c r="L124" s="11">
        <v>0</v>
      </c>
      <c r="M124" s="11">
        <v>0</v>
      </c>
      <c r="N124" s="11">
        <v>0</v>
      </c>
      <c r="O124" s="11">
        <v>0</v>
      </c>
      <c r="P124" s="11">
        <v>1361374</v>
      </c>
      <c r="Q124" s="11">
        <v>111244</v>
      </c>
      <c r="R124" s="11">
        <v>60060</v>
      </c>
      <c r="S124" s="11">
        <v>22815</v>
      </c>
      <c r="T124" s="11">
        <v>9518</v>
      </c>
      <c r="U124" s="11">
        <v>71007</v>
      </c>
      <c r="V124" s="11">
        <v>15517</v>
      </c>
      <c r="W124" s="11">
        <v>0</v>
      </c>
      <c r="X124" s="11">
        <v>0</v>
      </c>
      <c r="Y124" s="11">
        <v>0</v>
      </c>
      <c r="Z124" s="11">
        <v>0</v>
      </c>
      <c r="AA124" s="11">
        <v>-136887</v>
      </c>
      <c r="AB124" s="11">
        <v>7600053</v>
      </c>
      <c r="AC124" s="11">
        <v>1606</v>
      </c>
      <c r="AD124" s="11">
        <v>0</v>
      </c>
      <c r="AE124" s="17">
        <v>136887</v>
      </c>
    </row>
    <row r="125" spans="1:31" x14ac:dyDescent="0.3">
      <c r="A125" s="9" t="s">
        <v>243</v>
      </c>
      <c r="B125" s="8" t="s">
        <v>244</v>
      </c>
      <c r="C125" s="8">
        <v>1</v>
      </c>
      <c r="D125" s="8">
        <v>0</v>
      </c>
      <c r="E125" s="11">
        <v>5832222</v>
      </c>
      <c r="F125" s="11">
        <v>0</v>
      </c>
      <c r="G125" s="11">
        <v>27384</v>
      </c>
      <c r="H125" s="11">
        <v>3235</v>
      </c>
      <c r="I125" s="11">
        <v>418387</v>
      </c>
      <c r="J125" s="11">
        <v>563812</v>
      </c>
      <c r="K125" s="11">
        <v>0</v>
      </c>
      <c r="L125" s="11">
        <v>0</v>
      </c>
      <c r="M125" s="11">
        <v>0</v>
      </c>
      <c r="N125" s="11">
        <v>0</v>
      </c>
      <c r="O125" s="11">
        <v>0</v>
      </c>
      <c r="P125" s="11">
        <v>504247</v>
      </c>
      <c r="Q125" s="11">
        <v>25509</v>
      </c>
      <c r="R125" s="11">
        <v>300027</v>
      </c>
      <c r="S125" s="11">
        <v>13183</v>
      </c>
      <c r="T125" s="11">
        <v>5500</v>
      </c>
      <c r="U125" s="11">
        <v>53357</v>
      </c>
      <c r="V125" s="11">
        <v>0</v>
      </c>
      <c r="W125" s="11">
        <v>0</v>
      </c>
      <c r="X125" s="11">
        <v>0</v>
      </c>
      <c r="Y125" s="11">
        <v>2989</v>
      </c>
      <c r="Z125" s="11">
        <v>0</v>
      </c>
      <c r="AA125" s="11">
        <v>-161332</v>
      </c>
      <c r="AB125" s="11">
        <v>7588520</v>
      </c>
      <c r="AC125" s="11">
        <v>1905</v>
      </c>
      <c r="AD125" s="11">
        <v>0</v>
      </c>
      <c r="AE125" s="17">
        <v>161332</v>
      </c>
    </row>
    <row r="126" spans="1:31" x14ac:dyDescent="0.3">
      <c r="A126" s="9" t="s">
        <v>245</v>
      </c>
      <c r="B126" s="8" t="s">
        <v>246</v>
      </c>
      <c r="C126" s="8">
        <v>1</v>
      </c>
      <c r="D126" s="8">
        <v>0</v>
      </c>
      <c r="E126" s="11">
        <v>57278340</v>
      </c>
      <c r="F126" s="11">
        <v>0</v>
      </c>
      <c r="G126" s="11">
        <v>0</v>
      </c>
      <c r="H126" s="11">
        <v>0</v>
      </c>
      <c r="I126" s="11">
        <v>3241319</v>
      </c>
      <c r="J126" s="11">
        <v>1519802</v>
      </c>
      <c r="K126" s="11">
        <v>0</v>
      </c>
      <c r="L126" s="11">
        <v>0</v>
      </c>
      <c r="M126" s="11">
        <v>0</v>
      </c>
      <c r="N126" s="11">
        <v>0</v>
      </c>
      <c r="O126" s="11">
        <v>0</v>
      </c>
      <c r="P126" s="11">
        <v>2510746</v>
      </c>
      <c r="Q126" s="11">
        <v>1279464</v>
      </c>
      <c r="R126" s="11">
        <v>3012455</v>
      </c>
      <c r="S126" s="11">
        <v>67081</v>
      </c>
      <c r="T126" s="11">
        <v>27987</v>
      </c>
      <c r="U126" s="11">
        <v>276630</v>
      </c>
      <c r="V126" s="11">
        <v>83877</v>
      </c>
      <c r="W126" s="11">
        <v>0</v>
      </c>
      <c r="X126" s="11">
        <v>796411</v>
      </c>
      <c r="Y126" s="11">
        <v>0</v>
      </c>
      <c r="Z126" s="11">
        <v>0</v>
      </c>
      <c r="AA126" s="11">
        <v>-2239912</v>
      </c>
      <c r="AB126" s="11">
        <v>67854200</v>
      </c>
      <c r="AC126" s="11">
        <v>0</v>
      </c>
      <c r="AD126" s="11">
        <v>2515164</v>
      </c>
      <c r="AE126" s="17">
        <v>2239912</v>
      </c>
    </row>
    <row r="127" spans="1:31" x14ac:dyDescent="0.3">
      <c r="A127" s="9" t="s">
        <v>247</v>
      </c>
      <c r="B127" s="8" t="s">
        <v>248</v>
      </c>
      <c r="C127" s="8">
        <v>1</v>
      </c>
      <c r="D127" s="8">
        <v>0</v>
      </c>
      <c r="E127" s="11">
        <v>35705954</v>
      </c>
      <c r="F127" s="11">
        <v>0</v>
      </c>
      <c r="G127" s="11">
        <v>222138</v>
      </c>
      <c r="H127" s="11">
        <v>0</v>
      </c>
      <c r="I127" s="11">
        <v>10634169</v>
      </c>
      <c r="J127" s="11">
        <v>7683482</v>
      </c>
      <c r="K127" s="11">
        <v>0</v>
      </c>
      <c r="L127" s="11">
        <v>0</v>
      </c>
      <c r="M127" s="11">
        <v>0</v>
      </c>
      <c r="N127" s="11">
        <v>0</v>
      </c>
      <c r="O127" s="11">
        <v>0</v>
      </c>
      <c r="P127" s="11">
        <v>4882479</v>
      </c>
      <c r="Q127" s="11">
        <v>1831634</v>
      </c>
      <c r="R127" s="11">
        <v>1610147</v>
      </c>
      <c r="S127" s="11">
        <v>143119</v>
      </c>
      <c r="T127" s="11">
        <v>59712</v>
      </c>
      <c r="U127" s="11">
        <v>500310</v>
      </c>
      <c r="V127" s="11">
        <v>143118</v>
      </c>
      <c r="W127" s="11">
        <v>0</v>
      </c>
      <c r="X127" s="11">
        <v>0</v>
      </c>
      <c r="Y127" s="11">
        <v>0</v>
      </c>
      <c r="Z127" s="11">
        <v>0</v>
      </c>
      <c r="AA127" s="11">
        <v>-939879</v>
      </c>
      <c r="AB127" s="11">
        <v>62476383</v>
      </c>
      <c r="AC127" s="11">
        <v>0</v>
      </c>
      <c r="AD127" s="11">
        <v>0</v>
      </c>
      <c r="AE127" s="17">
        <v>939879</v>
      </c>
    </row>
    <row r="128" spans="1:31" x14ac:dyDescent="0.3">
      <c r="A128" s="9" t="s">
        <v>249</v>
      </c>
      <c r="B128" s="8" t="s">
        <v>250</v>
      </c>
      <c r="C128" s="8">
        <v>1</v>
      </c>
      <c r="D128" s="8">
        <v>0</v>
      </c>
      <c r="E128" s="11">
        <v>5354574</v>
      </c>
      <c r="F128" s="11">
        <v>0</v>
      </c>
      <c r="G128" s="11">
        <v>341381</v>
      </c>
      <c r="H128" s="11">
        <v>6392</v>
      </c>
      <c r="I128" s="11">
        <v>1029112</v>
      </c>
      <c r="J128" s="11">
        <v>1412260</v>
      </c>
      <c r="K128" s="11">
        <v>0</v>
      </c>
      <c r="L128" s="11">
        <v>0</v>
      </c>
      <c r="M128" s="11">
        <v>0</v>
      </c>
      <c r="N128" s="11">
        <v>0</v>
      </c>
      <c r="O128" s="11">
        <v>0</v>
      </c>
      <c r="P128" s="11">
        <v>1380628</v>
      </c>
      <c r="Q128" s="11">
        <v>69783</v>
      </c>
      <c r="R128" s="11">
        <v>218058</v>
      </c>
      <c r="S128" s="11">
        <v>26650</v>
      </c>
      <c r="T128" s="11">
        <v>11118</v>
      </c>
      <c r="U128" s="11">
        <v>85337</v>
      </c>
      <c r="V128" s="11">
        <v>29190</v>
      </c>
      <c r="W128" s="11">
        <v>0</v>
      </c>
      <c r="X128" s="11">
        <v>0</v>
      </c>
      <c r="Y128" s="11">
        <v>0</v>
      </c>
      <c r="Z128" s="11">
        <v>0</v>
      </c>
      <c r="AA128" s="11">
        <v>-130417</v>
      </c>
      <c r="AB128" s="11">
        <v>9834066</v>
      </c>
      <c r="AC128" s="11">
        <v>0</v>
      </c>
      <c r="AD128" s="11">
        <v>0</v>
      </c>
      <c r="AE128" s="17">
        <v>130417</v>
      </c>
    </row>
    <row r="129" spans="1:31" x14ac:dyDescent="0.3">
      <c r="A129" s="9" t="s">
        <v>251</v>
      </c>
      <c r="B129" s="8" t="s">
        <v>252</v>
      </c>
      <c r="C129" s="8">
        <v>1</v>
      </c>
      <c r="D129" s="8">
        <v>0</v>
      </c>
      <c r="E129" s="11">
        <v>10372076</v>
      </c>
      <c r="F129" s="11">
        <v>0</v>
      </c>
      <c r="G129" s="11">
        <v>438238</v>
      </c>
      <c r="H129" s="11">
        <v>0</v>
      </c>
      <c r="I129" s="11">
        <v>1655140</v>
      </c>
      <c r="J129" s="11">
        <v>1296353</v>
      </c>
      <c r="K129" s="11">
        <v>216431</v>
      </c>
      <c r="L129" s="11">
        <v>0</v>
      </c>
      <c r="M129" s="11">
        <v>0</v>
      </c>
      <c r="N129" s="11">
        <v>0</v>
      </c>
      <c r="O129" s="11">
        <v>0</v>
      </c>
      <c r="P129" s="11">
        <v>1017198</v>
      </c>
      <c r="Q129" s="11">
        <v>100075</v>
      </c>
      <c r="R129" s="11">
        <v>487927</v>
      </c>
      <c r="S129" s="11">
        <v>27039</v>
      </c>
      <c r="T129" s="11">
        <v>11281</v>
      </c>
      <c r="U129" s="11">
        <v>107705</v>
      </c>
      <c r="V129" s="11">
        <v>23195</v>
      </c>
      <c r="W129" s="11">
        <v>0</v>
      </c>
      <c r="X129" s="11">
        <v>0</v>
      </c>
      <c r="Y129" s="11">
        <v>0</v>
      </c>
      <c r="Z129" s="11">
        <v>0</v>
      </c>
      <c r="AA129" s="11">
        <v>-246887</v>
      </c>
      <c r="AB129" s="11">
        <v>15505771</v>
      </c>
      <c r="AC129" s="11">
        <v>0</v>
      </c>
      <c r="AD129" s="11">
        <v>0</v>
      </c>
      <c r="AE129" s="17">
        <v>246887</v>
      </c>
    </row>
    <row r="130" spans="1:31" x14ac:dyDescent="0.3">
      <c r="A130" s="9" t="s">
        <v>253</v>
      </c>
      <c r="B130" s="8" t="s">
        <v>254</v>
      </c>
      <c r="C130" s="8">
        <v>0</v>
      </c>
      <c r="D130" s="8">
        <v>0</v>
      </c>
      <c r="E130" s="17" t="s">
        <v>2819</v>
      </c>
      <c r="F130" s="17" t="s">
        <v>2819</v>
      </c>
      <c r="G130" s="17" t="s">
        <v>2819</v>
      </c>
      <c r="H130" s="17" t="s">
        <v>2819</v>
      </c>
      <c r="I130" s="17" t="s">
        <v>2819</v>
      </c>
      <c r="J130" s="17" t="s">
        <v>2819</v>
      </c>
      <c r="K130" s="17" t="s">
        <v>2819</v>
      </c>
      <c r="L130" s="17" t="s">
        <v>2819</v>
      </c>
      <c r="M130" s="17" t="s">
        <v>2819</v>
      </c>
      <c r="N130" s="17" t="s">
        <v>2819</v>
      </c>
      <c r="O130" s="17" t="s">
        <v>2819</v>
      </c>
      <c r="P130" s="17" t="s">
        <v>2819</v>
      </c>
      <c r="Q130" s="17" t="s">
        <v>2819</v>
      </c>
      <c r="R130" s="17" t="s">
        <v>2819</v>
      </c>
      <c r="S130" s="17" t="s">
        <v>2819</v>
      </c>
      <c r="T130" s="17" t="s">
        <v>2819</v>
      </c>
      <c r="U130" s="17" t="s">
        <v>2819</v>
      </c>
      <c r="V130" s="17" t="s">
        <v>2819</v>
      </c>
      <c r="W130" s="17" t="s">
        <v>2819</v>
      </c>
      <c r="X130" s="17" t="s">
        <v>2819</v>
      </c>
      <c r="Y130" s="17" t="s">
        <v>2819</v>
      </c>
      <c r="Z130" s="17" t="s">
        <v>2819</v>
      </c>
      <c r="AA130" s="17" t="s">
        <v>2819</v>
      </c>
      <c r="AB130" s="17" t="s">
        <v>2819</v>
      </c>
      <c r="AC130" s="17" t="s">
        <v>2819</v>
      </c>
      <c r="AD130" s="17" t="s">
        <v>2819</v>
      </c>
      <c r="AE130" s="17" t="s">
        <v>2819</v>
      </c>
    </row>
    <row r="131" spans="1:31" x14ac:dyDescent="0.3">
      <c r="A131" s="9" t="s">
        <v>255</v>
      </c>
      <c r="B131" s="8" t="s">
        <v>256</v>
      </c>
      <c r="C131" s="8">
        <v>1</v>
      </c>
      <c r="D131" s="8">
        <v>0</v>
      </c>
      <c r="E131" s="11">
        <v>39570884</v>
      </c>
      <c r="F131" s="11">
        <v>0</v>
      </c>
      <c r="G131" s="11">
        <v>0</v>
      </c>
      <c r="H131" s="11">
        <v>7245</v>
      </c>
      <c r="I131" s="11">
        <v>9619232</v>
      </c>
      <c r="J131" s="11">
        <v>3106145</v>
      </c>
      <c r="K131" s="11">
        <v>0</v>
      </c>
      <c r="L131" s="11">
        <v>0</v>
      </c>
      <c r="M131" s="11">
        <v>0</v>
      </c>
      <c r="N131" s="11">
        <v>0</v>
      </c>
      <c r="O131" s="11">
        <v>0</v>
      </c>
      <c r="P131" s="11">
        <v>3785320</v>
      </c>
      <c r="Q131" s="11">
        <v>3247369</v>
      </c>
      <c r="R131" s="11">
        <v>3253041</v>
      </c>
      <c r="S131" s="11">
        <v>169454</v>
      </c>
      <c r="T131" s="11">
        <v>59622</v>
      </c>
      <c r="U131" s="11">
        <v>477085</v>
      </c>
      <c r="V131" s="11">
        <v>144267</v>
      </c>
      <c r="W131" s="11">
        <v>0</v>
      </c>
      <c r="X131" s="11">
        <v>0</v>
      </c>
      <c r="Y131" s="11">
        <v>0</v>
      </c>
      <c r="Z131" s="11">
        <v>0</v>
      </c>
      <c r="AA131" s="11">
        <v>-1101298</v>
      </c>
      <c r="AB131" s="11">
        <v>62338366</v>
      </c>
      <c r="AC131" s="11">
        <v>0</v>
      </c>
      <c r="AD131" s="11">
        <v>0</v>
      </c>
      <c r="AE131" s="17">
        <v>1101298</v>
      </c>
    </row>
    <row r="132" spans="1:31" x14ac:dyDescent="0.3">
      <c r="A132" s="9" t="s">
        <v>257</v>
      </c>
      <c r="B132" s="8" t="s">
        <v>258</v>
      </c>
      <c r="C132" s="8">
        <v>1</v>
      </c>
      <c r="D132" s="8">
        <v>0</v>
      </c>
      <c r="E132" s="11">
        <v>2235859</v>
      </c>
      <c r="F132" s="11">
        <v>0</v>
      </c>
      <c r="G132" s="11">
        <v>83975</v>
      </c>
      <c r="H132" s="11">
        <v>0</v>
      </c>
      <c r="I132" s="11">
        <v>268528</v>
      </c>
      <c r="J132" s="11">
        <v>462873</v>
      </c>
      <c r="K132" s="11">
        <v>0</v>
      </c>
      <c r="L132" s="11">
        <v>0</v>
      </c>
      <c r="M132" s="11">
        <v>0</v>
      </c>
      <c r="N132" s="11">
        <v>0</v>
      </c>
      <c r="O132" s="11">
        <v>0</v>
      </c>
      <c r="P132" s="11">
        <v>578111</v>
      </c>
      <c r="Q132" s="11">
        <v>37404</v>
      </c>
      <c r="R132" s="11">
        <v>133130</v>
      </c>
      <c r="S132" s="11">
        <v>16973</v>
      </c>
      <c r="T132" s="11">
        <v>6889</v>
      </c>
      <c r="U132" s="11">
        <v>48886</v>
      </c>
      <c r="V132" s="11">
        <v>0</v>
      </c>
      <c r="W132" s="11">
        <v>0</v>
      </c>
      <c r="X132" s="11">
        <v>0</v>
      </c>
      <c r="Y132" s="11">
        <v>0</v>
      </c>
      <c r="Z132" s="11">
        <v>0</v>
      </c>
      <c r="AA132" s="11">
        <v>-118554</v>
      </c>
      <c r="AB132" s="11">
        <v>3754074</v>
      </c>
      <c r="AC132" s="11">
        <v>0</v>
      </c>
      <c r="AD132" s="11">
        <v>0</v>
      </c>
      <c r="AE132" s="17">
        <v>118554</v>
      </c>
    </row>
    <row r="133" spans="1:31" x14ac:dyDescent="0.3">
      <c r="A133" s="9" t="s">
        <v>259</v>
      </c>
      <c r="B133" s="8" t="s">
        <v>260</v>
      </c>
      <c r="C133" s="8">
        <v>1</v>
      </c>
      <c r="D133" s="8">
        <v>0</v>
      </c>
      <c r="E133" s="11">
        <v>9583491</v>
      </c>
      <c r="F133" s="11">
        <v>0</v>
      </c>
      <c r="G133" s="11">
        <v>0</v>
      </c>
      <c r="H133" s="11">
        <v>0</v>
      </c>
      <c r="I133" s="11">
        <v>1849230</v>
      </c>
      <c r="J133" s="11">
        <v>1389904</v>
      </c>
      <c r="K133" s="11">
        <v>0</v>
      </c>
      <c r="L133" s="11">
        <v>0</v>
      </c>
      <c r="M133" s="11">
        <v>0</v>
      </c>
      <c r="N133" s="11">
        <v>0</v>
      </c>
      <c r="O133" s="11">
        <v>0</v>
      </c>
      <c r="P133" s="11">
        <v>1068370</v>
      </c>
      <c r="Q133" s="11">
        <v>68809</v>
      </c>
      <c r="R133" s="11">
        <v>275833</v>
      </c>
      <c r="S133" s="11">
        <v>25137</v>
      </c>
      <c r="T133" s="11">
        <v>10487</v>
      </c>
      <c r="U133" s="11">
        <v>96229</v>
      </c>
      <c r="V133" s="11">
        <v>27776</v>
      </c>
      <c r="W133" s="11">
        <v>0</v>
      </c>
      <c r="X133" s="11">
        <v>163404</v>
      </c>
      <c r="Y133" s="11">
        <v>878</v>
      </c>
      <c r="Z133" s="11">
        <v>0</v>
      </c>
      <c r="AA133" s="11">
        <v>-306728</v>
      </c>
      <c r="AB133" s="11">
        <v>14252820</v>
      </c>
      <c r="AC133" s="11">
        <v>0</v>
      </c>
      <c r="AD133" s="11">
        <v>0</v>
      </c>
      <c r="AE133" s="17">
        <v>306728</v>
      </c>
    </row>
    <row r="134" spans="1:31" x14ac:dyDescent="0.3">
      <c r="A134" s="9" t="s">
        <v>261</v>
      </c>
      <c r="B134" s="8" t="s">
        <v>262</v>
      </c>
      <c r="C134" s="8">
        <v>1</v>
      </c>
      <c r="D134" s="8">
        <v>0</v>
      </c>
      <c r="E134" s="11">
        <v>7656098</v>
      </c>
      <c r="F134" s="11">
        <v>0</v>
      </c>
      <c r="G134" s="11">
        <v>0</v>
      </c>
      <c r="H134" s="11">
        <v>0</v>
      </c>
      <c r="I134" s="11">
        <v>1567928</v>
      </c>
      <c r="J134" s="11">
        <v>3195584</v>
      </c>
      <c r="K134" s="11">
        <v>331715</v>
      </c>
      <c r="L134" s="11">
        <v>0</v>
      </c>
      <c r="M134" s="11">
        <v>0</v>
      </c>
      <c r="N134" s="11">
        <v>0</v>
      </c>
      <c r="O134" s="11">
        <v>0</v>
      </c>
      <c r="P134" s="11">
        <v>1369907</v>
      </c>
      <c r="Q134" s="11">
        <v>217136</v>
      </c>
      <c r="R134" s="11">
        <v>862122</v>
      </c>
      <c r="S134" s="11">
        <v>60864</v>
      </c>
      <c r="T134" s="11">
        <v>25393</v>
      </c>
      <c r="U134" s="11">
        <v>208710</v>
      </c>
      <c r="V134" s="11">
        <v>63125</v>
      </c>
      <c r="W134" s="11">
        <v>0</v>
      </c>
      <c r="X134" s="11">
        <v>331731</v>
      </c>
      <c r="Y134" s="11">
        <v>0</v>
      </c>
      <c r="Z134" s="11">
        <v>0</v>
      </c>
      <c r="AA134" s="11">
        <v>-467301</v>
      </c>
      <c r="AB134" s="11">
        <v>15423012</v>
      </c>
      <c r="AC134" s="11">
        <v>0</v>
      </c>
      <c r="AD134" s="11">
        <v>0</v>
      </c>
      <c r="AE134" s="17">
        <v>467301</v>
      </c>
    </row>
    <row r="135" spans="1:31" x14ac:dyDescent="0.3">
      <c r="A135" s="9" t="s">
        <v>263</v>
      </c>
      <c r="B135" s="8" t="s">
        <v>264</v>
      </c>
      <c r="C135" s="8">
        <v>1</v>
      </c>
      <c r="D135" s="8">
        <v>0</v>
      </c>
      <c r="E135" s="11">
        <v>25072791</v>
      </c>
      <c r="F135" s="11">
        <v>0</v>
      </c>
      <c r="G135" s="11">
        <v>0</v>
      </c>
      <c r="H135" s="11">
        <v>0</v>
      </c>
      <c r="I135" s="11">
        <v>3432223</v>
      </c>
      <c r="J135" s="11">
        <v>6848520</v>
      </c>
      <c r="K135" s="11">
        <v>0</v>
      </c>
      <c r="L135" s="11">
        <v>0</v>
      </c>
      <c r="M135" s="11">
        <v>0</v>
      </c>
      <c r="N135" s="11">
        <v>0</v>
      </c>
      <c r="O135" s="11">
        <v>0</v>
      </c>
      <c r="P135" s="11">
        <v>2338900</v>
      </c>
      <c r="Q135" s="11">
        <v>213417</v>
      </c>
      <c r="R135" s="11">
        <v>1537818</v>
      </c>
      <c r="S135" s="11">
        <v>165470</v>
      </c>
      <c r="T135" s="11">
        <v>69037</v>
      </c>
      <c r="U135" s="11">
        <v>641216</v>
      </c>
      <c r="V135" s="11">
        <v>157715</v>
      </c>
      <c r="W135" s="11">
        <v>0</v>
      </c>
      <c r="X135" s="11">
        <v>542631</v>
      </c>
      <c r="Y135" s="11">
        <v>0</v>
      </c>
      <c r="Z135" s="11">
        <v>0</v>
      </c>
      <c r="AA135" s="11">
        <v>-782592</v>
      </c>
      <c r="AB135" s="11">
        <v>40237146</v>
      </c>
      <c r="AC135" s="11">
        <v>0</v>
      </c>
      <c r="AD135" s="11">
        <v>0</v>
      </c>
      <c r="AE135" s="17">
        <v>782592</v>
      </c>
    </row>
    <row r="136" spans="1:31" x14ac:dyDescent="0.3">
      <c r="A136" s="9" t="s">
        <v>265</v>
      </c>
      <c r="B136" s="8" t="s">
        <v>266</v>
      </c>
      <c r="C136" s="8">
        <v>1</v>
      </c>
      <c r="D136" s="8">
        <v>0</v>
      </c>
      <c r="E136" s="11">
        <v>15004801</v>
      </c>
      <c r="F136" s="11">
        <v>0</v>
      </c>
      <c r="G136" s="11">
        <v>0</v>
      </c>
      <c r="H136" s="11">
        <v>16663</v>
      </c>
      <c r="I136" s="11">
        <v>2681932</v>
      </c>
      <c r="J136" s="11">
        <v>3043110</v>
      </c>
      <c r="K136" s="11">
        <v>0</v>
      </c>
      <c r="L136" s="11">
        <v>0</v>
      </c>
      <c r="M136" s="11">
        <v>0</v>
      </c>
      <c r="N136" s="11">
        <v>0</v>
      </c>
      <c r="O136" s="11">
        <v>0</v>
      </c>
      <c r="P136" s="11">
        <v>1126449</v>
      </c>
      <c r="Q136" s="11">
        <v>221355</v>
      </c>
      <c r="R136" s="11">
        <v>877097</v>
      </c>
      <c r="S136" s="11">
        <v>53629</v>
      </c>
      <c r="T136" s="11">
        <v>15935</v>
      </c>
      <c r="U136" s="11">
        <v>214593</v>
      </c>
      <c r="V136" s="11">
        <v>45918</v>
      </c>
      <c r="W136" s="11">
        <v>0</v>
      </c>
      <c r="X136" s="11">
        <v>216001</v>
      </c>
      <c r="Y136" s="11">
        <v>0</v>
      </c>
      <c r="Z136" s="11">
        <v>0</v>
      </c>
      <c r="AA136" s="11">
        <v>-859882</v>
      </c>
      <c r="AB136" s="11">
        <v>22657601</v>
      </c>
      <c r="AC136" s="11">
        <v>0</v>
      </c>
      <c r="AD136" s="11">
        <v>0</v>
      </c>
      <c r="AE136" s="17">
        <v>859882</v>
      </c>
    </row>
    <row r="137" spans="1:31" x14ac:dyDescent="0.3">
      <c r="A137" s="9" t="s">
        <v>267</v>
      </c>
      <c r="B137" s="8" t="s">
        <v>268</v>
      </c>
      <c r="C137" s="8">
        <v>1</v>
      </c>
      <c r="D137" s="8">
        <v>0</v>
      </c>
      <c r="E137" s="11">
        <v>4714559</v>
      </c>
      <c r="F137" s="11">
        <v>0</v>
      </c>
      <c r="G137" s="11">
        <v>0</v>
      </c>
      <c r="H137" s="11">
        <v>0</v>
      </c>
      <c r="I137" s="11">
        <v>785026</v>
      </c>
      <c r="J137" s="11">
        <v>2802756</v>
      </c>
      <c r="K137" s="11">
        <v>0</v>
      </c>
      <c r="L137" s="11">
        <v>0</v>
      </c>
      <c r="M137" s="11">
        <v>0</v>
      </c>
      <c r="N137" s="11">
        <v>0</v>
      </c>
      <c r="O137" s="11">
        <v>0</v>
      </c>
      <c r="P137" s="11">
        <v>966586</v>
      </c>
      <c r="Q137" s="11">
        <v>618226</v>
      </c>
      <c r="R137" s="11">
        <v>164814</v>
      </c>
      <c r="S137" s="11">
        <v>7661</v>
      </c>
      <c r="T137" s="11">
        <v>13806</v>
      </c>
      <c r="U137" s="11">
        <v>113996</v>
      </c>
      <c r="V137" s="11">
        <v>5000</v>
      </c>
      <c r="W137" s="11">
        <v>0</v>
      </c>
      <c r="X137" s="11">
        <v>0</v>
      </c>
      <c r="Y137" s="11">
        <v>0</v>
      </c>
      <c r="Z137" s="11">
        <v>0</v>
      </c>
      <c r="AA137" s="11">
        <v>-213073</v>
      </c>
      <c r="AB137" s="11">
        <v>9979357</v>
      </c>
      <c r="AC137" s="11">
        <v>0</v>
      </c>
      <c r="AD137" s="11">
        <v>0</v>
      </c>
      <c r="AE137" s="17">
        <v>213073</v>
      </c>
    </row>
    <row r="138" spans="1:31" x14ac:dyDescent="0.3">
      <c r="A138" s="9" t="s">
        <v>269</v>
      </c>
      <c r="B138" s="8" t="s">
        <v>270</v>
      </c>
      <c r="C138" s="8">
        <v>1</v>
      </c>
      <c r="D138" s="8">
        <v>1</v>
      </c>
      <c r="E138" s="11">
        <v>544172616</v>
      </c>
      <c r="F138" s="11">
        <v>7810326</v>
      </c>
      <c r="G138" s="11">
        <v>0</v>
      </c>
      <c r="H138" s="11">
        <v>0</v>
      </c>
      <c r="I138" s="11">
        <v>33303641</v>
      </c>
      <c r="J138" s="11">
        <v>117756315</v>
      </c>
      <c r="K138" s="11">
        <v>0</v>
      </c>
      <c r="L138" s="11">
        <v>0</v>
      </c>
      <c r="M138" s="11">
        <v>2124702</v>
      </c>
      <c r="N138" s="11">
        <v>7398434</v>
      </c>
      <c r="O138" s="11">
        <v>6288436</v>
      </c>
      <c r="P138" s="11">
        <v>0</v>
      </c>
      <c r="Q138" s="11">
        <v>3492688</v>
      </c>
      <c r="R138" s="11">
        <v>26416475</v>
      </c>
      <c r="S138" s="11">
        <v>663405</v>
      </c>
      <c r="T138" s="11">
        <v>276787</v>
      </c>
      <c r="U138" s="11">
        <v>2604241</v>
      </c>
      <c r="V138" s="11">
        <v>930255</v>
      </c>
      <c r="W138" s="11">
        <v>0</v>
      </c>
      <c r="X138" s="11">
        <v>16594227</v>
      </c>
      <c r="Y138" s="11">
        <v>0</v>
      </c>
      <c r="Z138" s="11">
        <v>0</v>
      </c>
      <c r="AA138" s="11">
        <v>-29733943</v>
      </c>
      <c r="AB138" s="11">
        <v>740098605</v>
      </c>
      <c r="AC138" s="11">
        <v>0</v>
      </c>
      <c r="AD138" s="11">
        <v>21113422</v>
      </c>
      <c r="AE138" s="17">
        <v>29733943</v>
      </c>
    </row>
    <row r="139" spans="1:31" x14ac:dyDescent="0.3">
      <c r="A139" s="9" t="s">
        <v>271</v>
      </c>
      <c r="B139" s="8" t="s">
        <v>272</v>
      </c>
      <c r="C139" s="8">
        <v>1</v>
      </c>
      <c r="D139" s="8">
        <v>0</v>
      </c>
      <c r="E139" s="11">
        <v>9122827</v>
      </c>
      <c r="F139" s="11">
        <v>203525</v>
      </c>
      <c r="G139" s="11">
        <v>0</v>
      </c>
      <c r="H139" s="11">
        <v>0</v>
      </c>
      <c r="I139" s="11">
        <v>2234958</v>
      </c>
      <c r="J139" s="11">
        <v>2077257</v>
      </c>
      <c r="K139" s="11">
        <v>0</v>
      </c>
      <c r="L139" s="11">
        <v>0</v>
      </c>
      <c r="M139" s="11">
        <v>0</v>
      </c>
      <c r="N139" s="11">
        <v>0</v>
      </c>
      <c r="O139" s="11">
        <v>0</v>
      </c>
      <c r="P139" s="11">
        <v>1307945</v>
      </c>
      <c r="Q139" s="11">
        <v>183434</v>
      </c>
      <c r="R139" s="11">
        <v>537837</v>
      </c>
      <c r="S139" s="11">
        <v>24042</v>
      </c>
      <c r="T139" s="11">
        <v>8157</v>
      </c>
      <c r="U139" s="11">
        <v>52599</v>
      </c>
      <c r="V139" s="11">
        <v>34074</v>
      </c>
      <c r="W139" s="11">
        <v>0</v>
      </c>
      <c r="X139" s="11">
        <v>1254320</v>
      </c>
      <c r="Y139" s="11">
        <v>0</v>
      </c>
      <c r="Z139" s="11">
        <v>0</v>
      </c>
      <c r="AA139" s="11">
        <v>-884782</v>
      </c>
      <c r="AB139" s="11">
        <v>16156193</v>
      </c>
      <c r="AC139" s="11">
        <v>0</v>
      </c>
      <c r="AD139" s="11">
        <v>0</v>
      </c>
      <c r="AE139" s="17">
        <v>884782</v>
      </c>
    </row>
    <row r="140" spans="1:31" x14ac:dyDescent="0.3">
      <c r="A140" s="9" t="s">
        <v>273</v>
      </c>
      <c r="B140" s="8" t="s">
        <v>274</v>
      </c>
      <c r="C140" s="8">
        <v>1</v>
      </c>
      <c r="D140" s="8">
        <v>0</v>
      </c>
      <c r="E140" s="11">
        <v>11489800</v>
      </c>
      <c r="F140" s="11">
        <v>0</v>
      </c>
      <c r="G140" s="11">
        <v>0</v>
      </c>
      <c r="H140" s="11">
        <v>0</v>
      </c>
      <c r="I140" s="11">
        <v>1473283</v>
      </c>
      <c r="J140" s="11">
        <v>3586133</v>
      </c>
      <c r="K140" s="11">
        <v>0</v>
      </c>
      <c r="L140" s="11">
        <v>0</v>
      </c>
      <c r="M140" s="11">
        <v>0</v>
      </c>
      <c r="N140" s="11">
        <v>0</v>
      </c>
      <c r="O140" s="11">
        <v>0</v>
      </c>
      <c r="P140" s="11">
        <v>1384471</v>
      </c>
      <c r="Q140" s="11">
        <v>348474</v>
      </c>
      <c r="R140" s="11">
        <v>751740</v>
      </c>
      <c r="S140" s="11">
        <v>33046</v>
      </c>
      <c r="T140" s="11">
        <v>13787</v>
      </c>
      <c r="U140" s="11">
        <v>138402</v>
      </c>
      <c r="V140" s="11">
        <v>36943</v>
      </c>
      <c r="W140" s="11">
        <v>0</v>
      </c>
      <c r="X140" s="11">
        <v>170392</v>
      </c>
      <c r="Y140" s="11">
        <v>0</v>
      </c>
      <c r="Z140" s="11">
        <v>0</v>
      </c>
      <c r="AA140" s="11">
        <v>-565827</v>
      </c>
      <c r="AB140" s="11">
        <v>18860644</v>
      </c>
      <c r="AC140" s="11">
        <v>0</v>
      </c>
      <c r="AD140" s="11">
        <v>0</v>
      </c>
      <c r="AE140" s="17">
        <v>565827</v>
      </c>
    </row>
    <row r="141" spans="1:31" x14ac:dyDescent="0.3">
      <c r="A141" s="9" t="s">
        <v>275</v>
      </c>
      <c r="B141" s="8" t="s">
        <v>276</v>
      </c>
      <c r="C141" s="8">
        <v>1</v>
      </c>
      <c r="D141" s="8">
        <v>0</v>
      </c>
      <c r="E141" s="11">
        <v>9080670</v>
      </c>
      <c r="F141" s="11">
        <v>115110</v>
      </c>
      <c r="G141" s="11">
        <v>0</v>
      </c>
      <c r="H141" s="11">
        <v>0</v>
      </c>
      <c r="I141" s="11">
        <v>1008773</v>
      </c>
      <c r="J141" s="11">
        <v>1595763</v>
      </c>
      <c r="K141" s="11">
        <v>0</v>
      </c>
      <c r="L141" s="11">
        <v>0</v>
      </c>
      <c r="M141" s="11">
        <v>0</v>
      </c>
      <c r="N141" s="11">
        <v>0</v>
      </c>
      <c r="O141" s="11">
        <v>0</v>
      </c>
      <c r="P141" s="11">
        <v>1005934</v>
      </c>
      <c r="Q141" s="11">
        <v>228062</v>
      </c>
      <c r="R141" s="11">
        <v>726145</v>
      </c>
      <c r="S141" s="11">
        <v>19400</v>
      </c>
      <c r="T141" s="11">
        <v>8093</v>
      </c>
      <c r="U141" s="11">
        <v>84696</v>
      </c>
      <c r="V141" s="11">
        <v>25040</v>
      </c>
      <c r="W141" s="11">
        <v>0</v>
      </c>
      <c r="X141" s="11">
        <v>126140</v>
      </c>
      <c r="Y141" s="11">
        <v>0</v>
      </c>
      <c r="Z141" s="11">
        <v>0</v>
      </c>
      <c r="AA141" s="11">
        <v>-432113</v>
      </c>
      <c r="AB141" s="11">
        <v>13591713</v>
      </c>
      <c r="AC141" s="11">
        <v>0</v>
      </c>
      <c r="AD141" s="11">
        <v>0</v>
      </c>
      <c r="AE141" s="17">
        <v>432113</v>
      </c>
    </row>
    <row r="142" spans="1:31" x14ac:dyDescent="0.3">
      <c r="A142" s="9" t="s">
        <v>277</v>
      </c>
      <c r="B142" s="8" t="s">
        <v>278</v>
      </c>
      <c r="C142" s="8">
        <v>1</v>
      </c>
      <c r="D142" s="8">
        <v>0</v>
      </c>
      <c r="E142" s="11">
        <v>12894797</v>
      </c>
      <c r="F142" s="11">
        <v>0</v>
      </c>
      <c r="G142" s="11">
        <v>0</v>
      </c>
      <c r="H142" s="11">
        <v>0</v>
      </c>
      <c r="I142" s="11">
        <v>1672927</v>
      </c>
      <c r="J142" s="11">
        <v>3999433</v>
      </c>
      <c r="K142" s="11">
        <v>0</v>
      </c>
      <c r="L142" s="11">
        <v>0</v>
      </c>
      <c r="M142" s="11">
        <v>0</v>
      </c>
      <c r="N142" s="11">
        <v>0</v>
      </c>
      <c r="O142" s="11">
        <v>0</v>
      </c>
      <c r="P142" s="11">
        <v>1172230</v>
      </c>
      <c r="Q142" s="11">
        <v>231522</v>
      </c>
      <c r="R142" s="11">
        <v>902952</v>
      </c>
      <c r="S142" s="11">
        <v>21821</v>
      </c>
      <c r="T142" s="11">
        <v>11511</v>
      </c>
      <c r="U142" s="11">
        <v>111258</v>
      </c>
      <c r="V142" s="11">
        <v>19911</v>
      </c>
      <c r="W142" s="11">
        <v>0</v>
      </c>
      <c r="X142" s="11">
        <v>184447</v>
      </c>
      <c r="Y142" s="11">
        <v>19075</v>
      </c>
      <c r="Z142" s="11">
        <v>0</v>
      </c>
      <c r="AA142" s="11">
        <v>-498799</v>
      </c>
      <c r="AB142" s="11">
        <v>20743085</v>
      </c>
      <c r="AC142" s="11">
        <v>0</v>
      </c>
      <c r="AD142" s="11">
        <v>0</v>
      </c>
      <c r="AE142" s="17">
        <v>498799</v>
      </c>
    </row>
    <row r="143" spans="1:31" x14ac:dyDescent="0.3">
      <c r="A143" s="9" t="s">
        <v>279</v>
      </c>
      <c r="B143" s="8" t="s">
        <v>280</v>
      </c>
      <c r="C143" s="8">
        <v>1</v>
      </c>
      <c r="D143" s="8">
        <v>0</v>
      </c>
      <c r="E143" s="11">
        <v>10637339</v>
      </c>
      <c r="F143" s="11">
        <v>215728</v>
      </c>
      <c r="G143" s="11">
        <v>520911</v>
      </c>
      <c r="H143" s="11">
        <v>0</v>
      </c>
      <c r="I143" s="11">
        <v>1821842</v>
      </c>
      <c r="J143" s="11">
        <v>2863036</v>
      </c>
      <c r="K143" s="11">
        <v>0</v>
      </c>
      <c r="L143" s="11">
        <v>0</v>
      </c>
      <c r="M143" s="11">
        <v>0</v>
      </c>
      <c r="N143" s="11">
        <v>0</v>
      </c>
      <c r="O143" s="11">
        <v>0</v>
      </c>
      <c r="P143" s="11">
        <v>1556633</v>
      </c>
      <c r="Q143" s="11">
        <v>334115</v>
      </c>
      <c r="R143" s="11">
        <v>1150270</v>
      </c>
      <c r="S143" s="11">
        <v>19534</v>
      </c>
      <c r="T143" s="11">
        <v>8150</v>
      </c>
      <c r="U143" s="11">
        <v>82774</v>
      </c>
      <c r="V143" s="11">
        <v>24836</v>
      </c>
      <c r="W143" s="11">
        <v>0</v>
      </c>
      <c r="X143" s="11">
        <v>142472</v>
      </c>
      <c r="Y143" s="11">
        <v>0</v>
      </c>
      <c r="Z143" s="11">
        <v>0</v>
      </c>
      <c r="AA143" s="11">
        <v>-393703</v>
      </c>
      <c r="AB143" s="11">
        <v>18983937</v>
      </c>
      <c r="AC143" s="11">
        <v>0</v>
      </c>
      <c r="AD143" s="11">
        <v>100000</v>
      </c>
      <c r="AE143" s="17">
        <v>393703</v>
      </c>
    </row>
    <row r="144" spans="1:31" x14ac:dyDescent="0.3">
      <c r="A144" s="9" t="s">
        <v>281</v>
      </c>
      <c r="B144" s="8" t="s">
        <v>282</v>
      </c>
      <c r="C144" s="8">
        <v>1</v>
      </c>
      <c r="D144" s="8">
        <v>0</v>
      </c>
      <c r="E144" s="11">
        <v>14317125</v>
      </c>
      <c r="F144" s="11">
        <v>0</v>
      </c>
      <c r="G144" s="11">
        <v>0</v>
      </c>
      <c r="H144" s="11">
        <v>0</v>
      </c>
      <c r="I144" s="11">
        <v>3192557</v>
      </c>
      <c r="J144" s="11">
        <v>5389764</v>
      </c>
      <c r="K144" s="11">
        <v>0</v>
      </c>
      <c r="L144" s="11">
        <v>0</v>
      </c>
      <c r="M144" s="11">
        <v>0</v>
      </c>
      <c r="N144" s="11">
        <v>0</v>
      </c>
      <c r="O144" s="11">
        <v>0</v>
      </c>
      <c r="P144" s="11">
        <v>1194862</v>
      </c>
      <c r="Q144" s="11">
        <v>193373</v>
      </c>
      <c r="R144" s="11">
        <v>1150678</v>
      </c>
      <c r="S144" s="11">
        <v>66287</v>
      </c>
      <c r="T144" s="11">
        <v>24596</v>
      </c>
      <c r="U144" s="11">
        <v>281989</v>
      </c>
      <c r="V144" s="11">
        <v>62324</v>
      </c>
      <c r="W144" s="11">
        <v>0</v>
      </c>
      <c r="X144" s="11">
        <v>243000</v>
      </c>
      <c r="Y144" s="11">
        <v>0</v>
      </c>
      <c r="Z144" s="11">
        <v>0</v>
      </c>
      <c r="AA144" s="11">
        <v>-536551</v>
      </c>
      <c r="AB144" s="11">
        <v>25580004</v>
      </c>
      <c r="AC144" s="11">
        <v>0</v>
      </c>
      <c r="AD144" s="11">
        <v>0</v>
      </c>
      <c r="AE144" s="17">
        <v>536551</v>
      </c>
    </row>
    <row r="145" spans="1:31" x14ac:dyDescent="0.3">
      <c r="A145" s="9" t="s">
        <v>283</v>
      </c>
      <c r="B145" s="8" t="s">
        <v>284</v>
      </c>
      <c r="C145" s="8">
        <v>1</v>
      </c>
      <c r="D145" s="8">
        <v>0</v>
      </c>
      <c r="E145" s="11">
        <v>12961599</v>
      </c>
      <c r="F145" s="11">
        <v>0</v>
      </c>
      <c r="G145" s="11">
        <v>0</v>
      </c>
      <c r="H145" s="11">
        <v>3200</v>
      </c>
      <c r="I145" s="11">
        <v>2111224</v>
      </c>
      <c r="J145" s="11">
        <v>2474995</v>
      </c>
      <c r="K145" s="11">
        <v>0</v>
      </c>
      <c r="L145" s="11">
        <v>0</v>
      </c>
      <c r="M145" s="11">
        <v>0</v>
      </c>
      <c r="N145" s="11">
        <v>0</v>
      </c>
      <c r="O145" s="11">
        <v>0</v>
      </c>
      <c r="P145" s="11">
        <v>1456169</v>
      </c>
      <c r="Q145" s="11">
        <v>402646</v>
      </c>
      <c r="R145" s="11">
        <v>80907</v>
      </c>
      <c r="S145" s="11">
        <v>26141</v>
      </c>
      <c r="T145" s="11">
        <v>10906</v>
      </c>
      <c r="U145" s="11">
        <v>102171</v>
      </c>
      <c r="V145" s="11">
        <v>28632</v>
      </c>
      <c r="W145" s="11">
        <v>0</v>
      </c>
      <c r="X145" s="11">
        <v>179001</v>
      </c>
      <c r="Y145" s="11">
        <v>0</v>
      </c>
      <c r="Z145" s="11">
        <v>0</v>
      </c>
      <c r="AA145" s="11">
        <v>-273811</v>
      </c>
      <c r="AB145" s="11">
        <v>19563780</v>
      </c>
      <c r="AC145" s="11">
        <v>0</v>
      </c>
      <c r="AD145" s="11">
        <v>0</v>
      </c>
      <c r="AE145" s="17">
        <v>273811</v>
      </c>
    </row>
    <row r="146" spans="1:31" x14ac:dyDescent="0.3">
      <c r="A146" s="9" t="s">
        <v>285</v>
      </c>
      <c r="B146" s="8" t="s">
        <v>286</v>
      </c>
      <c r="C146" s="8">
        <v>1</v>
      </c>
      <c r="D146" s="8">
        <v>0</v>
      </c>
      <c r="E146" s="11">
        <v>7326660</v>
      </c>
      <c r="F146" s="11">
        <v>0</v>
      </c>
      <c r="G146" s="11">
        <v>0</v>
      </c>
      <c r="H146" s="11">
        <v>0</v>
      </c>
      <c r="I146" s="11">
        <v>1427437</v>
      </c>
      <c r="J146" s="11">
        <v>2042038</v>
      </c>
      <c r="K146" s="11">
        <v>0</v>
      </c>
      <c r="L146" s="11">
        <v>0</v>
      </c>
      <c r="M146" s="11">
        <v>0</v>
      </c>
      <c r="N146" s="11">
        <v>0</v>
      </c>
      <c r="O146" s="11">
        <v>0</v>
      </c>
      <c r="P146" s="11">
        <v>1057087</v>
      </c>
      <c r="Q146" s="11">
        <v>216020</v>
      </c>
      <c r="R146" s="11">
        <v>211498</v>
      </c>
      <c r="S146" s="11">
        <v>19894</v>
      </c>
      <c r="T146" s="11">
        <v>8300</v>
      </c>
      <c r="U146" s="11">
        <v>80910</v>
      </c>
      <c r="V146" s="11">
        <v>21790</v>
      </c>
      <c r="W146" s="11">
        <v>0</v>
      </c>
      <c r="X146" s="11">
        <v>134616</v>
      </c>
      <c r="Y146" s="11">
        <v>0</v>
      </c>
      <c r="Z146" s="11">
        <v>0</v>
      </c>
      <c r="AA146" s="11">
        <v>-161332</v>
      </c>
      <c r="AB146" s="11">
        <v>12384918</v>
      </c>
      <c r="AC146" s="11">
        <v>0</v>
      </c>
      <c r="AD146" s="11">
        <v>0</v>
      </c>
      <c r="AE146" s="17">
        <v>161332</v>
      </c>
    </row>
    <row r="147" spans="1:31" x14ac:dyDescent="0.3">
      <c r="A147" s="9" t="s">
        <v>287</v>
      </c>
      <c r="B147" s="8" t="s">
        <v>288</v>
      </c>
      <c r="C147" s="8">
        <v>1</v>
      </c>
      <c r="D147" s="8">
        <v>0</v>
      </c>
      <c r="E147" s="11">
        <v>9476317</v>
      </c>
      <c r="F147" s="11">
        <v>0</v>
      </c>
      <c r="G147" s="11">
        <v>0</v>
      </c>
      <c r="H147" s="11">
        <v>0</v>
      </c>
      <c r="I147" s="11">
        <v>1829088</v>
      </c>
      <c r="J147" s="11">
        <v>2064930</v>
      </c>
      <c r="K147" s="11">
        <v>0</v>
      </c>
      <c r="L147" s="11">
        <v>0</v>
      </c>
      <c r="M147" s="11">
        <v>0</v>
      </c>
      <c r="N147" s="11">
        <v>0</v>
      </c>
      <c r="O147" s="11">
        <v>0</v>
      </c>
      <c r="P147" s="11">
        <v>1383930</v>
      </c>
      <c r="Q147" s="11">
        <v>206172</v>
      </c>
      <c r="R147" s="11">
        <v>205808</v>
      </c>
      <c r="S147" s="11">
        <v>32193</v>
      </c>
      <c r="T147" s="11">
        <v>13431</v>
      </c>
      <c r="U147" s="11">
        <v>135024</v>
      </c>
      <c r="V147" s="11">
        <v>26471</v>
      </c>
      <c r="W147" s="11">
        <v>0</v>
      </c>
      <c r="X147" s="11">
        <v>0</v>
      </c>
      <c r="Y147" s="11">
        <v>0</v>
      </c>
      <c r="Z147" s="11">
        <v>0</v>
      </c>
      <c r="AA147" s="11">
        <v>-208980</v>
      </c>
      <c r="AB147" s="11">
        <v>15164384</v>
      </c>
      <c r="AC147" s="11">
        <v>0</v>
      </c>
      <c r="AD147" s="11">
        <v>0</v>
      </c>
      <c r="AE147" s="17">
        <v>208980</v>
      </c>
    </row>
    <row r="148" spans="1:31" x14ac:dyDescent="0.3">
      <c r="A148" s="9" t="s">
        <v>289</v>
      </c>
      <c r="B148" s="8" t="s">
        <v>290</v>
      </c>
      <c r="C148" s="8">
        <v>1</v>
      </c>
      <c r="D148" s="8">
        <v>0</v>
      </c>
      <c r="E148" s="11">
        <v>21555158</v>
      </c>
      <c r="F148" s="11">
        <v>0</v>
      </c>
      <c r="G148" s="11">
        <v>0</v>
      </c>
      <c r="H148" s="11">
        <v>11612</v>
      </c>
      <c r="I148" s="11">
        <v>2962588</v>
      </c>
      <c r="J148" s="11">
        <v>3084604</v>
      </c>
      <c r="K148" s="11">
        <v>248077</v>
      </c>
      <c r="L148" s="11">
        <v>0</v>
      </c>
      <c r="M148" s="11">
        <v>0</v>
      </c>
      <c r="N148" s="11">
        <v>0</v>
      </c>
      <c r="O148" s="11">
        <v>0</v>
      </c>
      <c r="P148" s="11">
        <v>1857290</v>
      </c>
      <c r="Q148" s="11">
        <v>539567</v>
      </c>
      <c r="R148" s="11">
        <v>582127</v>
      </c>
      <c r="S148" s="11">
        <v>33061</v>
      </c>
      <c r="T148" s="11">
        <v>13793</v>
      </c>
      <c r="U148" s="11">
        <v>136014</v>
      </c>
      <c r="V148" s="11">
        <v>38135</v>
      </c>
      <c r="W148" s="11">
        <v>0</v>
      </c>
      <c r="X148" s="11">
        <v>182737</v>
      </c>
      <c r="Y148" s="11">
        <v>7236</v>
      </c>
      <c r="Z148" s="11">
        <v>0</v>
      </c>
      <c r="AA148" s="11">
        <v>-535373</v>
      </c>
      <c r="AB148" s="11">
        <v>30716626</v>
      </c>
      <c r="AC148" s="11">
        <v>0</v>
      </c>
      <c r="AD148" s="11">
        <v>0</v>
      </c>
      <c r="AE148" s="17">
        <v>535373</v>
      </c>
    </row>
    <row r="149" spans="1:31" x14ac:dyDescent="0.3">
      <c r="A149" s="9" t="s">
        <v>291</v>
      </c>
      <c r="B149" s="8" t="s">
        <v>292</v>
      </c>
      <c r="C149" s="8">
        <v>1</v>
      </c>
      <c r="D149" s="8">
        <v>0</v>
      </c>
      <c r="E149" s="11">
        <v>11671355</v>
      </c>
      <c r="F149" s="11">
        <v>0</v>
      </c>
      <c r="G149" s="11">
        <v>0</v>
      </c>
      <c r="H149" s="11">
        <v>0</v>
      </c>
      <c r="I149" s="11">
        <v>2258730</v>
      </c>
      <c r="J149" s="11">
        <v>3792993</v>
      </c>
      <c r="K149" s="11">
        <v>0</v>
      </c>
      <c r="L149" s="11">
        <v>0</v>
      </c>
      <c r="M149" s="11">
        <v>0</v>
      </c>
      <c r="N149" s="11">
        <v>0</v>
      </c>
      <c r="O149" s="11">
        <v>0</v>
      </c>
      <c r="P149" s="11">
        <v>1455722</v>
      </c>
      <c r="Q149" s="11">
        <v>306298</v>
      </c>
      <c r="R149" s="11">
        <v>541859</v>
      </c>
      <c r="S149" s="11">
        <v>45944</v>
      </c>
      <c r="T149" s="11">
        <v>19168</v>
      </c>
      <c r="U149" s="11">
        <v>187740</v>
      </c>
      <c r="V149" s="11">
        <v>49061</v>
      </c>
      <c r="W149" s="11">
        <v>0</v>
      </c>
      <c r="X149" s="11">
        <v>110823</v>
      </c>
      <c r="Y149" s="11">
        <v>0</v>
      </c>
      <c r="Z149" s="11">
        <v>0</v>
      </c>
      <c r="AA149" s="11">
        <v>-435687</v>
      </c>
      <c r="AB149" s="11">
        <v>20004006</v>
      </c>
      <c r="AC149" s="11">
        <v>0</v>
      </c>
      <c r="AD149" s="11">
        <v>0</v>
      </c>
      <c r="AE149" s="17">
        <v>435687</v>
      </c>
    </row>
    <row r="150" spans="1:31" x14ac:dyDescent="0.3">
      <c r="A150" s="9" t="s">
        <v>293</v>
      </c>
      <c r="B150" s="8" t="s">
        <v>294</v>
      </c>
      <c r="C150" s="8">
        <v>1</v>
      </c>
      <c r="D150" s="8">
        <v>0</v>
      </c>
      <c r="E150" s="11">
        <v>16089879</v>
      </c>
      <c r="F150" s="11">
        <v>0</v>
      </c>
      <c r="G150" s="11">
        <v>0</v>
      </c>
      <c r="H150" s="11">
        <v>0</v>
      </c>
      <c r="I150" s="11">
        <v>2128099</v>
      </c>
      <c r="J150" s="11">
        <v>4086406</v>
      </c>
      <c r="K150" s="11">
        <v>0</v>
      </c>
      <c r="L150" s="11">
        <v>0</v>
      </c>
      <c r="M150" s="11">
        <v>0</v>
      </c>
      <c r="N150" s="11">
        <v>0</v>
      </c>
      <c r="O150" s="11">
        <v>0</v>
      </c>
      <c r="P150" s="11">
        <v>1773540</v>
      </c>
      <c r="Q150" s="11">
        <v>820559</v>
      </c>
      <c r="R150" s="11">
        <v>444642</v>
      </c>
      <c r="S150" s="11">
        <v>53554</v>
      </c>
      <c r="T150" s="11">
        <v>22343</v>
      </c>
      <c r="U150" s="11">
        <v>212671</v>
      </c>
      <c r="V150" s="11">
        <v>59263</v>
      </c>
      <c r="W150" s="11">
        <v>0</v>
      </c>
      <c r="X150" s="11">
        <v>502406</v>
      </c>
      <c r="Y150" s="11">
        <v>0</v>
      </c>
      <c r="Z150" s="11">
        <v>0</v>
      </c>
      <c r="AA150" s="11">
        <v>-301777</v>
      </c>
      <c r="AB150" s="11">
        <v>25891585</v>
      </c>
      <c r="AC150" s="11">
        <v>0</v>
      </c>
      <c r="AD150" s="11">
        <v>0</v>
      </c>
      <c r="AE150" s="17">
        <v>301777</v>
      </c>
    </row>
    <row r="151" spans="1:31" x14ac:dyDescent="0.3">
      <c r="A151" s="9" t="s">
        <v>295</v>
      </c>
      <c r="B151" s="8" t="s">
        <v>296</v>
      </c>
      <c r="C151" s="8">
        <v>1</v>
      </c>
      <c r="D151" s="8">
        <v>0</v>
      </c>
      <c r="E151" s="11">
        <v>23103917</v>
      </c>
      <c r="F151" s="11">
        <v>0</v>
      </c>
      <c r="G151" s="11">
        <v>0</v>
      </c>
      <c r="H151" s="11">
        <v>0</v>
      </c>
      <c r="I151" s="11">
        <v>3766225</v>
      </c>
      <c r="J151" s="11">
        <v>3270861</v>
      </c>
      <c r="K151" s="11">
        <v>0</v>
      </c>
      <c r="L151" s="11">
        <v>0</v>
      </c>
      <c r="M151" s="11">
        <v>0</v>
      </c>
      <c r="N151" s="11">
        <v>0</v>
      </c>
      <c r="O151" s="11">
        <v>0</v>
      </c>
      <c r="P151" s="11">
        <v>2660547</v>
      </c>
      <c r="Q151" s="11">
        <v>1070709</v>
      </c>
      <c r="R151" s="11">
        <v>979766</v>
      </c>
      <c r="S151" s="11">
        <v>78720</v>
      </c>
      <c r="T151" s="11">
        <v>32843</v>
      </c>
      <c r="U151" s="11">
        <v>296726</v>
      </c>
      <c r="V151" s="11">
        <v>84696</v>
      </c>
      <c r="W151" s="11">
        <v>0</v>
      </c>
      <c r="X151" s="11">
        <v>396689</v>
      </c>
      <c r="Y151" s="11">
        <v>0</v>
      </c>
      <c r="Z151" s="11">
        <v>0</v>
      </c>
      <c r="AA151" s="11">
        <v>-630532</v>
      </c>
      <c r="AB151" s="11">
        <v>35111167</v>
      </c>
      <c r="AC151" s="11">
        <v>0</v>
      </c>
      <c r="AD151" s="11">
        <v>0</v>
      </c>
      <c r="AE151" s="17">
        <v>630532</v>
      </c>
    </row>
    <row r="152" spans="1:31" x14ac:dyDescent="0.3">
      <c r="A152" s="9" t="s">
        <v>297</v>
      </c>
      <c r="B152" s="8" t="s">
        <v>298</v>
      </c>
      <c r="C152" s="8">
        <v>1</v>
      </c>
      <c r="D152" s="8">
        <v>0</v>
      </c>
      <c r="E152" s="11">
        <v>6724992</v>
      </c>
      <c r="F152" s="11">
        <v>0</v>
      </c>
      <c r="G152" s="11">
        <v>0</v>
      </c>
      <c r="H152" s="11">
        <v>1160</v>
      </c>
      <c r="I152" s="11">
        <v>1154244</v>
      </c>
      <c r="J152" s="11">
        <v>1175672</v>
      </c>
      <c r="K152" s="11">
        <v>0</v>
      </c>
      <c r="L152" s="11">
        <v>0</v>
      </c>
      <c r="M152" s="11">
        <v>0</v>
      </c>
      <c r="N152" s="11">
        <v>0</v>
      </c>
      <c r="O152" s="11">
        <v>0</v>
      </c>
      <c r="P152" s="11">
        <v>1181430</v>
      </c>
      <c r="Q152" s="11">
        <v>138117</v>
      </c>
      <c r="R152" s="11">
        <v>137761</v>
      </c>
      <c r="S152" s="11">
        <v>12689</v>
      </c>
      <c r="T152" s="11">
        <v>5293</v>
      </c>
      <c r="U152" s="11">
        <v>53066</v>
      </c>
      <c r="V152" s="11">
        <v>12934</v>
      </c>
      <c r="W152" s="11">
        <v>0</v>
      </c>
      <c r="X152" s="11">
        <v>84418</v>
      </c>
      <c r="Y152" s="11">
        <v>0</v>
      </c>
      <c r="Z152" s="11">
        <v>0</v>
      </c>
      <c r="AA152" s="11">
        <v>-139090</v>
      </c>
      <c r="AB152" s="11">
        <v>10542686</v>
      </c>
      <c r="AC152" s="11">
        <v>0</v>
      </c>
      <c r="AD152" s="11">
        <v>0</v>
      </c>
      <c r="AE152" s="17">
        <v>139090</v>
      </c>
    </row>
    <row r="153" spans="1:31" x14ac:dyDescent="0.3">
      <c r="A153" s="9" t="s">
        <v>299</v>
      </c>
      <c r="B153" s="8" t="s">
        <v>300</v>
      </c>
      <c r="C153" s="8">
        <v>1</v>
      </c>
      <c r="D153" s="8">
        <v>0</v>
      </c>
      <c r="E153" s="11">
        <v>29177618</v>
      </c>
      <c r="F153" s="11">
        <v>823070</v>
      </c>
      <c r="G153" s="11">
        <v>0</v>
      </c>
      <c r="H153" s="11">
        <v>0</v>
      </c>
      <c r="I153" s="11">
        <v>3033113</v>
      </c>
      <c r="J153" s="11">
        <v>4393412</v>
      </c>
      <c r="K153" s="11">
        <v>0</v>
      </c>
      <c r="L153" s="11">
        <v>0</v>
      </c>
      <c r="M153" s="11">
        <v>0</v>
      </c>
      <c r="N153" s="11">
        <v>0</v>
      </c>
      <c r="O153" s="11">
        <v>0</v>
      </c>
      <c r="P153" s="11">
        <v>1746205</v>
      </c>
      <c r="Q153" s="11">
        <v>641402</v>
      </c>
      <c r="R153" s="11">
        <v>1354217</v>
      </c>
      <c r="S153" s="11">
        <v>8294</v>
      </c>
      <c r="T153" s="11">
        <v>18642</v>
      </c>
      <c r="U153" s="11">
        <v>98602</v>
      </c>
      <c r="V153" s="11">
        <v>48532</v>
      </c>
      <c r="W153" s="11">
        <v>0</v>
      </c>
      <c r="X153" s="11">
        <v>1068649</v>
      </c>
      <c r="Y153" s="11">
        <v>0</v>
      </c>
      <c r="Z153" s="11">
        <v>0</v>
      </c>
      <c r="AA153" s="11">
        <v>-1490975</v>
      </c>
      <c r="AB153" s="11">
        <v>40920781</v>
      </c>
      <c r="AC153" s="11">
        <v>0</v>
      </c>
      <c r="AD153" s="11">
        <v>820537</v>
      </c>
      <c r="AE153" s="17">
        <v>1490975</v>
      </c>
    </row>
    <row r="154" spans="1:31" x14ac:dyDescent="0.3">
      <c r="A154" s="9" t="s">
        <v>301</v>
      </c>
      <c r="B154" s="8" t="s">
        <v>302</v>
      </c>
      <c r="C154" s="8">
        <v>1</v>
      </c>
      <c r="D154" s="8">
        <v>0</v>
      </c>
      <c r="E154" s="11">
        <v>22194491</v>
      </c>
      <c r="F154" s="11">
        <v>0</v>
      </c>
      <c r="G154" s="11">
        <v>0</v>
      </c>
      <c r="H154" s="11">
        <v>0</v>
      </c>
      <c r="I154" s="11">
        <v>4988710</v>
      </c>
      <c r="J154" s="11">
        <v>6985951</v>
      </c>
      <c r="K154" s="11">
        <v>0</v>
      </c>
      <c r="L154" s="11">
        <v>0</v>
      </c>
      <c r="M154" s="11">
        <v>0</v>
      </c>
      <c r="N154" s="11">
        <v>0</v>
      </c>
      <c r="O154" s="11">
        <v>0</v>
      </c>
      <c r="P154" s="11">
        <v>2285238</v>
      </c>
      <c r="Q154" s="11">
        <v>895226</v>
      </c>
      <c r="R154" s="11">
        <v>1421638</v>
      </c>
      <c r="S154" s="11">
        <v>95513</v>
      </c>
      <c r="T154" s="11">
        <v>39850</v>
      </c>
      <c r="U154" s="11">
        <v>360277</v>
      </c>
      <c r="V154" s="11">
        <v>104307</v>
      </c>
      <c r="W154" s="11">
        <v>0</v>
      </c>
      <c r="X154" s="11">
        <v>340200</v>
      </c>
      <c r="Y154" s="11">
        <v>0</v>
      </c>
      <c r="Z154" s="11">
        <v>0</v>
      </c>
      <c r="AA154" s="11">
        <v>-481349</v>
      </c>
      <c r="AB154" s="11">
        <v>39230052</v>
      </c>
      <c r="AC154" s="11">
        <v>0</v>
      </c>
      <c r="AD154" s="11">
        <v>0</v>
      </c>
      <c r="AE154" s="17">
        <v>481349</v>
      </c>
    </row>
    <row r="155" spans="1:31" x14ac:dyDescent="0.3">
      <c r="A155" s="9" t="s">
        <v>303</v>
      </c>
      <c r="B155" s="8" t="s">
        <v>304</v>
      </c>
      <c r="C155" s="8">
        <v>1</v>
      </c>
      <c r="D155" s="8">
        <v>0</v>
      </c>
      <c r="E155" s="11">
        <v>10243531</v>
      </c>
      <c r="F155" s="11">
        <v>0</v>
      </c>
      <c r="G155" s="11">
        <v>0</v>
      </c>
      <c r="H155" s="11">
        <v>0</v>
      </c>
      <c r="I155" s="11">
        <v>1378010</v>
      </c>
      <c r="J155" s="11">
        <v>3556282</v>
      </c>
      <c r="K155" s="11">
        <v>0</v>
      </c>
      <c r="L155" s="11">
        <v>0</v>
      </c>
      <c r="M155" s="11">
        <v>0</v>
      </c>
      <c r="N155" s="11">
        <v>0</v>
      </c>
      <c r="O155" s="11">
        <v>0</v>
      </c>
      <c r="P155" s="11">
        <v>1094891</v>
      </c>
      <c r="Q155" s="11">
        <v>222617</v>
      </c>
      <c r="R155" s="11">
        <v>391923</v>
      </c>
      <c r="S155" s="11">
        <v>20403</v>
      </c>
      <c r="T155" s="11">
        <v>8512</v>
      </c>
      <c r="U155" s="11">
        <v>82133</v>
      </c>
      <c r="V155" s="11">
        <v>24193</v>
      </c>
      <c r="W155" s="11">
        <v>0</v>
      </c>
      <c r="X155" s="11">
        <v>180158</v>
      </c>
      <c r="Y155" s="11">
        <v>0</v>
      </c>
      <c r="Z155" s="11">
        <v>0</v>
      </c>
      <c r="AA155" s="11">
        <v>-264133</v>
      </c>
      <c r="AB155" s="11">
        <v>16938520</v>
      </c>
      <c r="AC155" s="11">
        <v>0</v>
      </c>
      <c r="AD155" s="11">
        <v>0</v>
      </c>
      <c r="AE155" s="17">
        <v>264133</v>
      </c>
    </row>
    <row r="156" spans="1:31" x14ac:dyDescent="0.3">
      <c r="A156" s="9" t="s">
        <v>305</v>
      </c>
      <c r="B156" s="8" t="s">
        <v>306</v>
      </c>
      <c r="C156" s="8">
        <v>1</v>
      </c>
      <c r="D156" s="8">
        <v>0</v>
      </c>
      <c r="E156" s="11">
        <v>5206493</v>
      </c>
      <c r="F156" s="11">
        <v>0</v>
      </c>
      <c r="G156" s="11">
        <v>0</v>
      </c>
      <c r="H156" s="11">
        <v>5288</v>
      </c>
      <c r="I156" s="11">
        <v>971845</v>
      </c>
      <c r="J156" s="11">
        <v>517402</v>
      </c>
      <c r="K156" s="11">
        <v>0</v>
      </c>
      <c r="L156" s="11">
        <v>0</v>
      </c>
      <c r="M156" s="11">
        <v>0</v>
      </c>
      <c r="N156" s="11">
        <v>0</v>
      </c>
      <c r="O156" s="11">
        <v>0</v>
      </c>
      <c r="P156" s="11">
        <v>655367</v>
      </c>
      <c r="Q156" s="11">
        <v>0</v>
      </c>
      <c r="R156" s="11">
        <v>0</v>
      </c>
      <c r="S156" s="11">
        <v>8464</v>
      </c>
      <c r="T156" s="11">
        <v>3531</v>
      </c>
      <c r="U156" s="11">
        <v>34484</v>
      </c>
      <c r="V156" s="11">
        <v>9790</v>
      </c>
      <c r="W156" s="11">
        <v>0</v>
      </c>
      <c r="X156" s="11">
        <v>81245</v>
      </c>
      <c r="Y156" s="11">
        <v>0</v>
      </c>
      <c r="Z156" s="11">
        <v>0</v>
      </c>
      <c r="AA156" s="11">
        <v>-155333</v>
      </c>
      <c r="AB156" s="11">
        <v>7338576</v>
      </c>
      <c r="AC156" s="11">
        <v>0</v>
      </c>
      <c r="AD156" s="11">
        <v>0</v>
      </c>
      <c r="AE156" s="17">
        <v>155333</v>
      </c>
    </row>
    <row r="157" spans="1:31" x14ac:dyDescent="0.3">
      <c r="A157" s="9" t="s">
        <v>307</v>
      </c>
      <c r="B157" s="8" t="s">
        <v>308</v>
      </c>
      <c r="C157" s="8">
        <v>1</v>
      </c>
      <c r="D157" s="8">
        <v>0</v>
      </c>
      <c r="E157" s="11">
        <v>15988881</v>
      </c>
      <c r="F157" s="11">
        <v>0</v>
      </c>
      <c r="G157" s="11">
        <v>0</v>
      </c>
      <c r="H157" s="11">
        <v>0</v>
      </c>
      <c r="I157" s="11">
        <v>3329125</v>
      </c>
      <c r="J157" s="11">
        <v>3674538</v>
      </c>
      <c r="K157" s="11">
        <v>0</v>
      </c>
      <c r="L157" s="11">
        <v>0</v>
      </c>
      <c r="M157" s="11">
        <v>0</v>
      </c>
      <c r="N157" s="11">
        <v>0</v>
      </c>
      <c r="O157" s="11">
        <v>0</v>
      </c>
      <c r="P157" s="11">
        <v>2376783</v>
      </c>
      <c r="Q157" s="11">
        <v>755720</v>
      </c>
      <c r="R157" s="11">
        <v>572727</v>
      </c>
      <c r="S157" s="11">
        <v>71363</v>
      </c>
      <c r="T157" s="11">
        <v>31593</v>
      </c>
      <c r="U157" s="11">
        <v>309075</v>
      </c>
      <c r="V157" s="11">
        <v>53641</v>
      </c>
      <c r="W157" s="11">
        <v>0</v>
      </c>
      <c r="X157" s="11">
        <v>270000</v>
      </c>
      <c r="Y157" s="11">
        <v>0</v>
      </c>
      <c r="Z157" s="11">
        <v>0</v>
      </c>
      <c r="AA157" s="11">
        <v>-210328</v>
      </c>
      <c r="AB157" s="11">
        <v>27223118</v>
      </c>
      <c r="AC157" s="11">
        <v>0</v>
      </c>
      <c r="AD157" s="11">
        <v>0</v>
      </c>
      <c r="AE157" s="17">
        <v>210328</v>
      </c>
    </row>
    <row r="158" spans="1:31" x14ac:dyDescent="0.3">
      <c r="A158" s="9" t="s">
        <v>309</v>
      </c>
      <c r="B158" s="8" t="s">
        <v>310</v>
      </c>
      <c r="C158" s="8">
        <v>1</v>
      </c>
      <c r="D158" s="8">
        <v>0</v>
      </c>
      <c r="E158" s="11">
        <v>13755173</v>
      </c>
      <c r="F158" s="11">
        <v>54513</v>
      </c>
      <c r="G158" s="11">
        <v>0</v>
      </c>
      <c r="H158" s="11">
        <v>0</v>
      </c>
      <c r="I158" s="11">
        <v>627954</v>
      </c>
      <c r="J158" s="11">
        <v>3253799</v>
      </c>
      <c r="K158" s="11">
        <v>0</v>
      </c>
      <c r="L158" s="11">
        <v>0</v>
      </c>
      <c r="M158" s="11">
        <v>0</v>
      </c>
      <c r="N158" s="11">
        <v>0</v>
      </c>
      <c r="O158" s="11">
        <v>0</v>
      </c>
      <c r="P158" s="11">
        <v>1541090</v>
      </c>
      <c r="Q158" s="11">
        <v>105524</v>
      </c>
      <c r="R158" s="11">
        <v>747393</v>
      </c>
      <c r="S158" s="11">
        <v>26860</v>
      </c>
      <c r="T158" s="11">
        <v>11206</v>
      </c>
      <c r="U158" s="11">
        <v>111957</v>
      </c>
      <c r="V158" s="11">
        <v>32804</v>
      </c>
      <c r="W158" s="11">
        <v>0</v>
      </c>
      <c r="X158" s="11">
        <v>260275</v>
      </c>
      <c r="Y158" s="11">
        <v>0</v>
      </c>
      <c r="Z158" s="11">
        <v>0</v>
      </c>
      <c r="AA158" s="11">
        <v>-439838</v>
      </c>
      <c r="AB158" s="11">
        <v>20088710</v>
      </c>
      <c r="AC158" s="11">
        <v>0</v>
      </c>
      <c r="AD158" s="11">
        <v>0</v>
      </c>
      <c r="AE158" s="17">
        <v>439838</v>
      </c>
    </row>
    <row r="159" spans="1:31" x14ac:dyDescent="0.3">
      <c r="A159" s="9" t="s">
        <v>311</v>
      </c>
      <c r="B159" s="8" t="s">
        <v>312</v>
      </c>
      <c r="C159" s="8">
        <v>1</v>
      </c>
      <c r="D159" s="8">
        <v>0</v>
      </c>
      <c r="E159" s="11">
        <v>39888801</v>
      </c>
      <c r="F159" s="11">
        <v>120794</v>
      </c>
      <c r="G159" s="11">
        <v>0</v>
      </c>
      <c r="H159" s="11">
        <v>0</v>
      </c>
      <c r="I159" s="11">
        <v>4944911</v>
      </c>
      <c r="J159" s="11">
        <v>7624722</v>
      </c>
      <c r="K159" s="11">
        <v>0</v>
      </c>
      <c r="L159" s="11">
        <v>0</v>
      </c>
      <c r="M159" s="11">
        <v>0</v>
      </c>
      <c r="N159" s="11">
        <v>0</v>
      </c>
      <c r="O159" s="11">
        <v>0</v>
      </c>
      <c r="P159" s="11">
        <v>3233889</v>
      </c>
      <c r="Q159" s="11">
        <v>601726</v>
      </c>
      <c r="R159" s="11">
        <v>2564968</v>
      </c>
      <c r="S159" s="11">
        <v>167881</v>
      </c>
      <c r="T159" s="11">
        <v>70043</v>
      </c>
      <c r="U159" s="11">
        <v>477767</v>
      </c>
      <c r="V159" s="11">
        <v>178999</v>
      </c>
      <c r="W159" s="11">
        <v>0</v>
      </c>
      <c r="X159" s="11">
        <v>933905</v>
      </c>
      <c r="Y159" s="11">
        <v>0</v>
      </c>
      <c r="Z159" s="11">
        <v>0</v>
      </c>
      <c r="AA159" s="11">
        <v>-1810398</v>
      </c>
      <c r="AB159" s="11">
        <v>58998008</v>
      </c>
      <c r="AC159" s="11">
        <v>0</v>
      </c>
      <c r="AD159" s="11">
        <v>301599</v>
      </c>
      <c r="AE159" s="17">
        <v>1810398</v>
      </c>
    </row>
    <row r="160" spans="1:31" x14ac:dyDescent="0.3">
      <c r="A160" s="9" t="s">
        <v>313</v>
      </c>
      <c r="B160" s="8" t="s">
        <v>314</v>
      </c>
      <c r="C160" s="8">
        <v>1</v>
      </c>
      <c r="D160" s="8">
        <v>0</v>
      </c>
      <c r="E160" s="11">
        <v>34222598</v>
      </c>
      <c r="F160" s="11">
        <v>0</v>
      </c>
      <c r="G160" s="11">
        <v>0</v>
      </c>
      <c r="H160" s="11">
        <v>0</v>
      </c>
      <c r="I160" s="11">
        <v>4726222</v>
      </c>
      <c r="J160" s="11">
        <v>3554245</v>
      </c>
      <c r="K160" s="11">
        <v>0</v>
      </c>
      <c r="L160" s="11">
        <v>0</v>
      </c>
      <c r="M160" s="11">
        <v>0</v>
      </c>
      <c r="N160" s="11">
        <v>0</v>
      </c>
      <c r="O160" s="11">
        <v>0</v>
      </c>
      <c r="P160" s="11">
        <v>2557719</v>
      </c>
      <c r="Q160" s="11">
        <v>1174624</v>
      </c>
      <c r="R160" s="11">
        <v>1447601</v>
      </c>
      <c r="S160" s="11">
        <v>102434</v>
      </c>
      <c r="T160" s="11">
        <v>37262</v>
      </c>
      <c r="U160" s="11">
        <v>406760</v>
      </c>
      <c r="V160" s="11">
        <v>114016</v>
      </c>
      <c r="W160" s="11">
        <v>0</v>
      </c>
      <c r="X160" s="11">
        <v>643437</v>
      </c>
      <c r="Y160" s="11">
        <v>0</v>
      </c>
      <c r="Z160" s="11">
        <v>0</v>
      </c>
      <c r="AA160" s="11">
        <v>-910756</v>
      </c>
      <c r="AB160" s="11">
        <v>48076162</v>
      </c>
      <c r="AC160" s="11">
        <v>0</v>
      </c>
      <c r="AD160" s="11">
        <v>0</v>
      </c>
      <c r="AE160" s="17">
        <v>910756</v>
      </c>
    </row>
    <row r="161" spans="1:31" x14ac:dyDescent="0.3">
      <c r="A161" s="9" t="s">
        <v>315</v>
      </c>
      <c r="B161" s="8" t="s">
        <v>316</v>
      </c>
      <c r="C161" s="8">
        <v>1</v>
      </c>
      <c r="D161" s="8">
        <v>0</v>
      </c>
      <c r="E161" s="11">
        <v>3820318</v>
      </c>
      <c r="F161" s="11">
        <v>0</v>
      </c>
      <c r="G161" s="11">
        <v>70000</v>
      </c>
      <c r="H161" s="11">
        <v>0</v>
      </c>
      <c r="I161" s="11">
        <v>374179</v>
      </c>
      <c r="J161" s="11">
        <v>385496</v>
      </c>
      <c r="K161" s="11">
        <v>0</v>
      </c>
      <c r="L161" s="11">
        <v>0</v>
      </c>
      <c r="M161" s="11">
        <v>0</v>
      </c>
      <c r="N161" s="11">
        <v>0</v>
      </c>
      <c r="O161" s="11">
        <v>0</v>
      </c>
      <c r="P161" s="11">
        <v>340656</v>
      </c>
      <c r="Q161" s="11">
        <v>0</v>
      </c>
      <c r="R161" s="11">
        <v>0</v>
      </c>
      <c r="S161" s="11">
        <v>4435</v>
      </c>
      <c r="T161" s="11">
        <v>1392</v>
      </c>
      <c r="U161" s="11">
        <v>17417</v>
      </c>
      <c r="V161" s="11">
        <v>4922</v>
      </c>
      <c r="W161" s="11">
        <v>0</v>
      </c>
      <c r="X161" s="11">
        <v>66424</v>
      </c>
      <c r="Y161" s="11">
        <v>1248</v>
      </c>
      <c r="Z161" s="11">
        <v>0</v>
      </c>
      <c r="AA161" s="11">
        <v>-66645</v>
      </c>
      <c r="AB161" s="11">
        <v>5019842</v>
      </c>
      <c r="AC161" s="11">
        <v>0</v>
      </c>
      <c r="AD161" s="11">
        <v>100000</v>
      </c>
      <c r="AE161" s="17">
        <v>66645</v>
      </c>
    </row>
    <row r="162" spans="1:31" x14ac:dyDescent="0.3">
      <c r="A162" s="9" t="s">
        <v>317</v>
      </c>
      <c r="B162" s="8" t="s">
        <v>318</v>
      </c>
      <c r="C162" s="8">
        <v>1</v>
      </c>
      <c r="D162" s="8">
        <v>0</v>
      </c>
      <c r="E162" s="11">
        <v>444849</v>
      </c>
      <c r="F162" s="11">
        <v>0</v>
      </c>
      <c r="G162" s="11">
        <v>170528</v>
      </c>
      <c r="H162" s="11">
        <v>0</v>
      </c>
      <c r="I162" s="11">
        <v>12449</v>
      </c>
      <c r="J162" s="11">
        <v>369</v>
      </c>
      <c r="K162" s="11">
        <v>0</v>
      </c>
      <c r="L162" s="11">
        <v>0</v>
      </c>
      <c r="M162" s="11">
        <v>0</v>
      </c>
      <c r="N162" s="11">
        <v>0</v>
      </c>
      <c r="O162" s="11">
        <v>0</v>
      </c>
      <c r="P162" s="11">
        <v>87391</v>
      </c>
      <c r="Q162" s="11">
        <v>0</v>
      </c>
      <c r="R162" s="11">
        <v>0</v>
      </c>
      <c r="S162" s="11">
        <v>2367</v>
      </c>
      <c r="T162" s="11">
        <v>346</v>
      </c>
      <c r="U162" s="11">
        <v>7165</v>
      </c>
      <c r="V162" s="11">
        <v>0</v>
      </c>
      <c r="W162" s="11">
        <v>0</v>
      </c>
      <c r="X162" s="11">
        <v>13500</v>
      </c>
      <c r="Y162" s="11">
        <v>1555</v>
      </c>
      <c r="Z162" s="11">
        <v>0</v>
      </c>
      <c r="AA162" s="11">
        <v>0</v>
      </c>
      <c r="AB162" s="11">
        <v>740519</v>
      </c>
      <c r="AC162" s="11">
        <v>0</v>
      </c>
      <c r="AD162" s="11">
        <v>0</v>
      </c>
      <c r="AE162" s="17">
        <v>0</v>
      </c>
    </row>
    <row r="163" spans="1:31" x14ac:dyDescent="0.3">
      <c r="A163" s="9" t="s">
        <v>319</v>
      </c>
      <c r="B163" s="8" t="s">
        <v>320</v>
      </c>
      <c r="C163" s="8">
        <v>1</v>
      </c>
      <c r="D163" s="8">
        <v>0</v>
      </c>
      <c r="E163" s="11">
        <v>909106</v>
      </c>
      <c r="F163" s="11">
        <v>0</v>
      </c>
      <c r="G163" s="11">
        <v>285697</v>
      </c>
      <c r="H163" s="11">
        <v>0</v>
      </c>
      <c r="I163" s="11">
        <v>12733</v>
      </c>
      <c r="J163" s="11">
        <v>57018</v>
      </c>
      <c r="K163" s="11">
        <v>0</v>
      </c>
      <c r="L163" s="11">
        <v>0</v>
      </c>
      <c r="M163" s="11">
        <v>0</v>
      </c>
      <c r="N163" s="11">
        <v>0</v>
      </c>
      <c r="O163" s="11">
        <v>0</v>
      </c>
      <c r="P163" s="11">
        <v>98346</v>
      </c>
      <c r="Q163" s="11">
        <v>0</v>
      </c>
      <c r="R163" s="11">
        <v>11200</v>
      </c>
      <c r="S163" s="11">
        <v>1513</v>
      </c>
      <c r="T163" s="11">
        <v>631</v>
      </c>
      <c r="U163" s="11">
        <v>5592</v>
      </c>
      <c r="V163" s="11">
        <v>0</v>
      </c>
      <c r="W163" s="11">
        <v>0</v>
      </c>
      <c r="X163" s="11">
        <v>18900</v>
      </c>
      <c r="Y163" s="11">
        <v>0</v>
      </c>
      <c r="Z163" s="11">
        <v>0</v>
      </c>
      <c r="AA163" s="11">
        <v>-47861</v>
      </c>
      <c r="AB163" s="11">
        <v>1352875</v>
      </c>
      <c r="AC163" s="11">
        <v>0</v>
      </c>
      <c r="AD163" s="11">
        <v>0</v>
      </c>
      <c r="AE163" s="17">
        <v>47861</v>
      </c>
    </row>
    <row r="164" spans="1:31" x14ac:dyDescent="0.3">
      <c r="A164" s="9" t="s">
        <v>321</v>
      </c>
      <c r="B164" s="8" t="s">
        <v>322</v>
      </c>
      <c r="C164" s="8">
        <v>1</v>
      </c>
      <c r="D164" s="8">
        <v>0</v>
      </c>
      <c r="E164" s="11">
        <v>8500800</v>
      </c>
      <c r="F164" s="11">
        <v>0</v>
      </c>
      <c r="G164" s="11">
        <v>75884</v>
      </c>
      <c r="H164" s="11">
        <v>0</v>
      </c>
      <c r="I164" s="11">
        <v>674335</v>
      </c>
      <c r="J164" s="11">
        <v>1677807</v>
      </c>
      <c r="K164" s="11">
        <v>0</v>
      </c>
      <c r="L164" s="11">
        <v>0</v>
      </c>
      <c r="M164" s="11">
        <v>0</v>
      </c>
      <c r="N164" s="11">
        <v>0</v>
      </c>
      <c r="O164" s="11">
        <v>0</v>
      </c>
      <c r="P164" s="11">
        <v>950505</v>
      </c>
      <c r="Q164" s="11">
        <v>265305</v>
      </c>
      <c r="R164" s="11">
        <v>0</v>
      </c>
      <c r="S164" s="11">
        <v>10127</v>
      </c>
      <c r="T164" s="11">
        <v>4225</v>
      </c>
      <c r="U164" s="11">
        <v>39028</v>
      </c>
      <c r="V164" s="11">
        <v>13431</v>
      </c>
      <c r="W164" s="11">
        <v>0</v>
      </c>
      <c r="X164" s="11">
        <v>163268</v>
      </c>
      <c r="Y164" s="11">
        <v>0</v>
      </c>
      <c r="Z164" s="11">
        <v>0</v>
      </c>
      <c r="AA164" s="11">
        <v>-257070</v>
      </c>
      <c r="AB164" s="11">
        <v>12117645</v>
      </c>
      <c r="AC164" s="11">
        <v>0</v>
      </c>
      <c r="AD164" s="11">
        <v>100000</v>
      </c>
      <c r="AE164" s="17">
        <v>257070</v>
      </c>
    </row>
    <row r="165" spans="1:31" x14ac:dyDescent="0.3">
      <c r="A165" s="9" t="s">
        <v>323</v>
      </c>
      <c r="B165" s="8" t="s">
        <v>324</v>
      </c>
      <c r="C165" s="8">
        <v>1</v>
      </c>
      <c r="D165" s="8">
        <v>0</v>
      </c>
      <c r="E165" s="11">
        <v>321562</v>
      </c>
      <c r="F165" s="11">
        <v>0</v>
      </c>
      <c r="G165" s="11">
        <v>70000</v>
      </c>
      <c r="H165" s="11">
        <v>25</v>
      </c>
      <c r="I165" s="11">
        <v>7376</v>
      </c>
      <c r="J165" s="11">
        <v>88243</v>
      </c>
      <c r="K165" s="11">
        <v>0</v>
      </c>
      <c r="L165" s="11">
        <v>0</v>
      </c>
      <c r="M165" s="11">
        <v>0</v>
      </c>
      <c r="N165" s="11">
        <v>0</v>
      </c>
      <c r="O165" s="11">
        <v>0</v>
      </c>
      <c r="P165" s="11">
        <v>87810</v>
      </c>
      <c r="Q165" s="11">
        <v>0</v>
      </c>
      <c r="R165" s="11">
        <v>0</v>
      </c>
      <c r="S165" s="11">
        <v>1019</v>
      </c>
      <c r="T165" s="11">
        <v>425</v>
      </c>
      <c r="U165" s="11">
        <v>3437</v>
      </c>
      <c r="V165" s="11">
        <v>0</v>
      </c>
      <c r="W165" s="11">
        <v>0</v>
      </c>
      <c r="X165" s="11">
        <v>2700</v>
      </c>
      <c r="Y165" s="11">
        <v>0</v>
      </c>
      <c r="Z165" s="11">
        <v>0</v>
      </c>
      <c r="AA165" s="11">
        <v>-26400</v>
      </c>
      <c r="AB165" s="11">
        <v>556197</v>
      </c>
      <c r="AC165" s="11">
        <v>0</v>
      </c>
      <c r="AD165" s="11">
        <v>0</v>
      </c>
      <c r="AE165" s="17">
        <v>26400</v>
      </c>
    </row>
    <row r="166" spans="1:31" x14ac:dyDescent="0.3">
      <c r="A166" s="9" t="s">
        <v>325</v>
      </c>
      <c r="B166" s="8" t="s">
        <v>326</v>
      </c>
      <c r="C166" s="8">
        <v>1</v>
      </c>
      <c r="D166" s="8">
        <v>0</v>
      </c>
      <c r="E166" s="11">
        <v>1852895</v>
      </c>
      <c r="F166" s="11">
        <v>0</v>
      </c>
      <c r="G166" s="11">
        <v>150669</v>
      </c>
      <c r="H166" s="11">
        <v>102</v>
      </c>
      <c r="I166" s="11">
        <v>50579</v>
      </c>
      <c r="J166" s="11">
        <v>61975</v>
      </c>
      <c r="K166" s="11">
        <v>0</v>
      </c>
      <c r="L166" s="11">
        <v>0</v>
      </c>
      <c r="M166" s="11">
        <v>0</v>
      </c>
      <c r="N166" s="11">
        <v>0</v>
      </c>
      <c r="O166" s="11">
        <v>0</v>
      </c>
      <c r="P166" s="11">
        <v>350042</v>
      </c>
      <c r="Q166" s="11">
        <v>64688</v>
      </c>
      <c r="R166" s="11">
        <v>0</v>
      </c>
      <c r="S166" s="11">
        <v>13093</v>
      </c>
      <c r="T166" s="11">
        <v>4558</v>
      </c>
      <c r="U166" s="11">
        <v>36174</v>
      </c>
      <c r="V166" s="11">
        <v>0</v>
      </c>
      <c r="W166" s="11">
        <v>0</v>
      </c>
      <c r="X166" s="11">
        <v>405000</v>
      </c>
      <c r="Y166" s="11">
        <v>0</v>
      </c>
      <c r="Z166" s="11">
        <v>0</v>
      </c>
      <c r="AA166" s="11">
        <v>-105709</v>
      </c>
      <c r="AB166" s="11">
        <v>2884066</v>
      </c>
      <c r="AC166" s="11">
        <v>0</v>
      </c>
      <c r="AD166" s="11">
        <v>0</v>
      </c>
      <c r="AE166" s="17">
        <v>105709</v>
      </c>
    </row>
    <row r="167" spans="1:31" x14ac:dyDescent="0.3">
      <c r="A167" s="9" t="s">
        <v>327</v>
      </c>
      <c r="B167" s="8" t="s">
        <v>328</v>
      </c>
      <c r="C167" s="8">
        <v>1</v>
      </c>
      <c r="D167" s="8">
        <v>0</v>
      </c>
      <c r="E167" s="11">
        <v>736469</v>
      </c>
      <c r="F167" s="11">
        <v>0</v>
      </c>
      <c r="G167" s="11">
        <v>181474</v>
      </c>
      <c r="H167" s="11">
        <v>226</v>
      </c>
      <c r="I167" s="11">
        <v>25210</v>
      </c>
      <c r="J167" s="11">
        <v>49048</v>
      </c>
      <c r="K167" s="11">
        <v>0</v>
      </c>
      <c r="L167" s="11">
        <v>0</v>
      </c>
      <c r="M167" s="11">
        <v>0</v>
      </c>
      <c r="N167" s="11">
        <v>0</v>
      </c>
      <c r="O167" s="11">
        <v>0</v>
      </c>
      <c r="P167" s="11">
        <v>93317</v>
      </c>
      <c r="Q167" s="11">
        <v>0</v>
      </c>
      <c r="R167" s="11">
        <v>0</v>
      </c>
      <c r="S167" s="11">
        <v>3895</v>
      </c>
      <c r="T167" s="11">
        <v>1625</v>
      </c>
      <c r="U167" s="11">
        <v>15145</v>
      </c>
      <c r="V167" s="11">
        <v>0</v>
      </c>
      <c r="W167" s="11">
        <v>0</v>
      </c>
      <c r="X167" s="11">
        <v>0</v>
      </c>
      <c r="Y167" s="11">
        <v>0</v>
      </c>
      <c r="Z167" s="11">
        <v>0</v>
      </c>
      <c r="AA167" s="11">
        <v>-98204</v>
      </c>
      <c r="AB167" s="11">
        <v>1008205</v>
      </c>
      <c r="AC167" s="11">
        <v>0</v>
      </c>
      <c r="AD167" s="11">
        <v>0</v>
      </c>
      <c r="AE167" s="17">
        <v>98204</v>
      </c>
    </row>
    <row r="168" spans="1:31" x14ac:dyDescent="0.3">
      <c r="A168" s="9" t="s">
        <v>329</v>
      </c>
      <c r="B168" s="8" t="s">
        <v>330</v>
      </c>
      <c r="C168" s="8">
        <v>0</v>
      </c>
      <c r="D168" s="8">
        <v>0</v>
      </c>
      <c r="E168" s="17" t="s">
        <v>2819</v>
      </c>
      <c r="F168" s="17" t="s">
        <v>2819</v>
      </c>
      <c r="G168" s="17" t="s">
        <v>2819</v>
      </c>
      <c r="H168" s="17" t="s">
        <v>2819</v>
      </c>
      <c r="I168" s="17" t="s">
        <v>2819</v>
      </c>
      <c r="J168" s="17" t="s">
        <v>2819</v>
      </c>
      <c r="K168" s="17" t="s">
        <v>2819</v>
      </c>
      <c r="L168" s="17" t="s">
        <v>2819</v>
      </c>
      <c r="M168" s="17" t="s">
        <v>2819</v>
      </c>
      <c r="N168" s="17" t="s">
        <v>2819</v>
      </c>
      <c r="O168" s="17" t="s">
        <v>2819</v>
      </c>
      <c r="P168" s="17" t="s">
        <v>2819</v>
      </c>
      <c r="Q168" s="17" t="s">
        <v>2819</v>
      </c>
      <c r="R168" s="17" t="s">
        <v>2819</v>
      </c>
      <c r="S168" s="17" t="s">
        <v>2819</v>
      </c>
      <c r="T168" s="17" t="s">
        <v>2819</v>
      </c>
      <c r="U168" s="17" t="s">
        <v>2819</v>
      </c>
      <c r="V168" s="17" t="s">
        <v>2819</v>
      </c>
      <c r="W168" s="17" t="s">
        <v>2819</v>
      </c>
      <c r="X168" s="17" t="s">
        <v>2819</v>
      </c>
      <c r="Y168" s="17" t="s">
        <v>2819</v>
      </c>
      <c r="Z168" s="17" t="s">
        <v>2819</v>
      </c>
      <c r="AA168" s="17" t="s">
        <v>2819</v>
      </c>
      <c r="AB168" s="17" t="s">
        <v>2819</v>
      </c>
      <c r="AC168" s="17" t="s">
        <v>2819</v>
      </c>
      <c r="AD168" s="17" t="s">
        <v>2819</v>
      </c>
      <c r="AE168" s="17" t="s">
        <v>2819</v>
      </c>
    </row>
    <row r="169" spans="1:31" x14ac:dyDescent="0.3">
      <c r="A169" s="9" t="s">
        <v>331</v>
      </c>
      <c r="B169" s="8" t="s">
        <v>332</v>
      </c>
      <c r="C169" s="8">
        <v>1</v>
      </c>
      <c r="D169" s="8">
        <v>0</v>
      </c>
      <c r="E169" s="11">
        <v>1763961</v>
      </c>
      <c r="F169" s="11">
        <v>0</v>
      </c>
      <c r="G169" s="11">
        <v>127909</v>
      </c>
      <c r="H169" s="11">
        <v>0</v>
      </c>
      <c r="I169" s="11">
        <v>94568</v>
      </c>
      <c r="J169" s="11">
        <v>437012</v>
      </c>
      <c r="K169" s="11">
        <v>0</v>
      </c>
      <c r="L169" s="11">
        <v>0</v>
      </c>
      <c r="M169" s="11">
        <v>0</v>
      </c>
      <c r="N169" s="11">
        <v>0</v>
      </c>
      <c r="O169" s="11">
        <v>0</v>
      </c>
      <c r="P169" s="11">
        <v>165861</v>
      </c>
      <c r="Q169" s="11">
        <v>24493</v>
      </c>
      <c r="R169" s="11">
        <v>154541</v>
      </c>
      <c r="S169" s="11">
        <v>1707</v>
      </c>
      <c r="T169" s="11">
        <v>1556</v>
      </c>
      <c r="U169" s="11">
        <v>11191</v>
      </c>
      <c r="V169" s="11">
        <v>0</v>
      </c>
      <c r="W169" s="11">
        <v>0</v>
      </c>
      <c r="X169" s="11">
        <v>25138</v>
      </c>
      <c r="Y169" s="11">
        <v>0</v>
      </c>
      <c r="Z169" s="11">
        <v>0</v>
      </c>
      <c r="AA169" s="11">
        <v>-56075</v>
      </c>
      <c r="AB169" s="11">
        <v>2751862</v>
      </c>
      <c r="AC169" s="11">
        <v>0</v>
      </c>
      <c r="AD169" s="11">
        <v>0</v>
      </c>
      <c r="AE169" s="17">
        <v>56075</v>
      </c>
    </row>
    <row r="170" spans="1:31" x14ac:dyDescent="0.3">
      <c r="A170" s="9" t="s">
        <v>333</v>
      </c>
      <c r="B170" s="8" t="s">
        <v>334</v>
      </c>
      <c r="C170" s="8">
        <v>1</v>
      </c>
      <c r="D170" s="8">
        <v>1</v>
      </c>
      <c r="E170" s="11">
        <v>4543786</v>
      </c>
      <c r="F170" s="11">
        <v>0</v>
      </c>
      <c r="G170" s="11">
        <v>0</v>
      </c>
      <c r="H170" s="11">
        <v>0</v>
      </c>
      <c r="I170" s="11">
        <v>323507</v>
      </c>
      <c r="J170" s="11">
        <v>182373</v>
      </c>
      <c r="K170" s="11">
        <v>0</v>
      </c>
      <c r="L170" s="11">
        <v>657839</v>
      </c>
      <c r="M170" s="11">
        <v>0</v>
      </c>
      <c r="N170" s="11">
        <v>0</v>
      </c>
      <c r="O170" s="11">
        <v>0</v>
      </c>
      <c r="P170" s="11">
        <v>489269</v>
      </c>
      <c r="Q170" s="11">
        <v>79246</v>
      </c>
      <c r="R170" s="11">
        <v>27099</v>
      </c>
      <c r="S170" s="11">
        <v>5527</v>
      </c>
      <c r="T170" s="11">
        <v>1582</v>
      </c>
      <c r="U170" s="11">
        <v>24698</v>
      </c>
      <c r="V170" s="11">
        <v>0</v>
      </c>
      <c r="W170" s="11">
        <v>0</v>
      </c>
      <c r="X170" s="11">
        <v>275680</v>
      </c>
      <c r="Y170" s="11">
        <v>0</v>
      </c>
      <c r="Z170" s="11">
        <v>0</v>
      </c>
      <c r="AA170" s="11">
        <v>-150832</v>
      </c>
      <c r="AB170" s="11">
        <v>6459774</v>
      </c>
      <c r="AC170" s="11">
        <v>0</v>
      </c>
      <c r="AD170" s="11">
        <v>100000</v>
      </c>
      <c r="AE170" s="17">
        <v>150832</v>
      </c>
    </row>
    <row r="171" spans="1:31" x14ac:dyDescent="0.3">
      <c r="A171" s="9" t="s">
        <v>335</v>
      </c>
      <c r="B171" s="8" t="s">
        <v>336</v>
      </c>
      <c r="C171" s="8">
        <v>1</v>
      </c>
      <c r="D171" s="8">
        <v>0</v>
      </c>
      <c r="E171" s="11">
        <v>6937033</v>
      </c>
      <c r="F171" s="11">
        <v>0</v>
      </c>
      <c r="G171" s="11">
        <v>0</v>
      </c>
      <c r="H171" s="11">
        <v>0</v>
      </c>
      <c r="I171" s="11">
        <v>508184</v>
      </c>
      <c r="J171" s="11">
        <v>622344</v>
      </c>
      <c r="K171" s="11">
        <v>0</v>
      </c>
      <c r="L171" s="11">
        <v>0</v>
      </c>
      <c r="M171" s="11">
        <v>0</v>
      </c>
      <c r="N171" s="11">
        <v>0</v>
      </c>
      <c r="O171" s="11">
        <v>0</v>
      </c>
      <c r="P171" s="11">
        <v>1301154</v>
      </c>
      <c r="Q171" s="11">
        <v>151393</v>
      </c>
      <c r="R171" s="11">
        <v>0</v>
      </c>
      <c r="S171" s="11">
        <v>10681</v>
      </c>
      <c r="T171" s="11">
        <v>4456</v>
      </c>
      <c r="U171" s="11">
        <v>42232</v>
      </c>
      <c r="V171" s="11">
        <v>8921</v>
      </c>
      <c r="W171" s="11">
        <v>0</v>
      </c>
      <c r="X171" s="11">
        <v>88116</v>
      </c>
      <c r="Y171" s="11">
        <v>0</v>
      </c>
      <c r="Z171" s="11">
        <v>0</v>
      </c>
      <c r="AA171" s="11">
        <v>-154858</v>
      </c>
      <c r="AB171" s="11">
        <v>9519656</v>
      </c>
      <c r="AC171" s="11">
        <v>0</v>
      </c>
      <c r="AD171" s="11">
        <v>0</v>
      </c>
      <c r="AE171" s="17">
        <v>154858</v>
      </c>
    </row>
    <row r="172" spans="1:31" x14ac:dyDescent="0.3">
      <c r="A172" s="9" t="s">
        <v>337</v>
      </c>
      <c r="B172" s="8" t="s">
        <v>338</v>
      </c>
      <c r="C172" s="8">
        <v>1</v>
      </c>
      <c r="D172" s="8">
        <v>0</v>
      </c>
      <c r="E172" s="11">
        <v>5513602</v>
      </c>
      <c r="F172" s="11">
        <v>0</v>
      </c>
      <c r="G172" s="11">
        <v>0</v>
      </c>
      <c r="H172" s="11">
        <v>0</v>
      </c>
      <c r="I172" s="11">
        <v>583732</v>
      </c>
      <c r="J172" s="11">
        <v>1041115</v>
      </c>
      <c r="K172" s="11">
        <v>0</v>
      </c>
      <c r="L172" s="11">
        <v>0</v>
      </c>
      <c r="M172" s="11">
        <v>0</v>
      </c>
      <c r="N172" s="11">
        <v>0</v>
      </c>
      <c r="O172" s="11">
        <v>0</v>
      </c>
      <c r="P172" s="11">
        <v>1477907</v>
      </c>
      <c r="Q172" s="11">
        <v>0</v>
      </c>
      <c r="R172" s="11">
        <v>0</v>
      </c>
      <c r="S172" s="11">
        <v>6921</v>
      </c>
      <c r="T172" s="11">
        <v>2887</v>
      </c>
      <c r="U172" s="11">
        <v>24931</v>
      </c>
      <c r="V172" s="11">
        <v>8207</v>
      </c>
      <c r="W172" s="11">
        <v>0</v>
      </c>
      <c r="X172" s="11">
        <v>264663</v>
      </c>
      <c r="Y172" s="11">
        <v>0</v>
      </c>
      <c r="Z172" s="11">
        <v>0</v>
      </c>
      <c r="AA172" s="11">
        <v>-193489</v>
      </c>
      <c r="AB172" s="11">
        <v>8730476</v>
      </c>
      <c r="AC172" s="11">
        <v>0</v>
      </c>
      <c r="AD172" s="11">
        <v>100000</v>
      </c>
      <c r="AE172" s="17">
        <v>193489</v>
      </c>
    </row>
    <row r="173" spans="1:31" x14ac:dyDescent="0.3">
      <c r="A173" s="9" t="s">
        <v>339</v>
      </c>
      <c r="B173" s="8" t="s">
        <v>340</v>
      </c>
      <c r="C173" s="8">
        <v>1</v>
      </c>
      <c r="D173" s="8">
        <v>0</v>
      </c>
      <c r="E173" s="11">
        <v>19708344</v>
      </c>
      <c r="F173" s="11">
        <v>0</v>
      </c>
      <c r="G173" s="11">
        <v>0</v>
      </c>
      <c r="H173" s="11">
        <v>16506</v>
      </c>
      <c r="I173" s="11">
        <v>1086624</v>
      </c>
      <c r="J173" s="11">
        <v>4005881</v>
      </c>
      <c r="K173" s="11">
        <v>0</v>
      </c>
      <c r="L173" s="11">
        <v>0</v>
      </c>
      <c r="M173" s="11">
        <v>0</v>
      </c>
      <c r="N173" s="11">
        <v>0</v>
      </c>
      <c r="O173" s="11">
        <v>0</v>
      </c>
      <c r="P173" s="11">
        <v>5772534</v>
      </c>
      <c r="Q173" s="11">
        <v>322719</v>
      </c>
      <c r="R173" s="11">
        <v>189047</v>
      </c>
      <c r="S173" s="11">
        <v>20883</v>
      </c>
      <c r="T173" s="11">
        <v>8712</v>
      </c>
      <c r="U173" s="11">
        <v>80211</v>
      </c>
      <c r="V173" s="11">
        <v>31104</v>
      </c>
      <c r="W173" s="11">
        <v>0</v>
      </c>
      <c r="X173" s="11">
        <v>94663</v>
      </c>
      <c r="Y173" s="11">
        <v>32260</v>
      </c>
      <c r="Z173" s="11">
        <v>0</v>
      </c>
      <c r="AA173" s="11">
        <v>-750977</v>
      </c>
      <c r="AB173" s="11">
        <v>30618511</v>
      </c>
      <c r="AC173" s="11">
        <v>0</v>
      </c>
      <c r="AD173" s="11">
        <v>200831</v>
      </c>
      <c r="AE173" s="17">
        <v>750977</v>
      </c>
    </row>
    <row r="174" spans="1:31" x14ac:dyDescent="0.3">
      <c r="A174" s="9" t="s">
        <v>341</v>
      </c>
      <c r="B174" s="8" t="s">
        <v>342</v>
      </c>
      <c r="C174" s="8">
        <v>1</v>
      </c>
      <c r="D174" s="8">
        <v>0</v>
      </c>
      <c r="E174" s="11">
        <v>6865596</v>
      </c>
      <c r="F174" s="11">
        <v>0</v>
      </c>
      <c r="G174" s="11">
        <v>227664</v>
      </c>
      <c r="H174" s="11">
        <v>0</v>
      </c>
      <c r="I174" s="11">
        <v>427683</v>
      </c>
      <c r="J174" s="11">
        <v>746451</v>
      </c>
      <c r="K174" s="11">
        <v>0</v>
      </c>
      <c r="L174" s="11">
        <v>0</v>
      </c>
      <c r="M174" s="11">
        <v>0</v>
      </c>
      <c r="N174" s="11">
        <v>0</v>
      </c>
      <c r="O174" s="11">
        <v>0</v>
      </c>
      <c r="P174" s="11">
        <v>440628</v>
      </c>
      <c r="Q174" s="11">
        <v>14214</v>
      </c>
      <c r="R174" s="11">
        <v>0</v>
      </c>
      <c r="S174" s="11">
        <v>18321</v>
      </c>
      <c r="T174" s="11">
        <v>4370</v>
      </c>
      <c r="U174" s="11">
        <v>71939</v>
      </c>
      <c r="V174" s="11">
        <v>0</v>
      </c>
      <c r="W174" s="11">
        <v>0</v>
      </c>
      <c r="X174" s="11">
        <v>129600</v>
      </c>
      <c r="Y174" s="11">
        <v>0</v>
      </c>
      <c r="Z174" s="11">
        <v>0</v>
      </c>
      <c r="AA174" s="11">
        <v>-560306</v>
      </c>
      <c r="AB174" s="11">
        <v>8386160</v>
      </c>
      <c r="AC174" s="11">
        <v>0</v>
      </c>
      <c r="AD174" s="11">
        <v>0</v>
      </c>
      <c r="AE174" s="17">
        <v>560306</v>
      </c>
    </row>
    <row r="175" spans="1:31" x14ac:dyDescent="0.3">
      <c r="A175" s="9" t="s">
        <v>343</v>
      </c>
      <c r="B175" s="8" t="s">
        <v>344</v>
      </c>
      <c r="C175" s="8">
        <v>1</v>
      </c>
      <c r="D175" s="8">
        <v>0</v>
      </c>
      <c r="E175" s="11">
        <v>25019623</v>
      </c>
      <c r="F175" s="11">
        <v>0</v>
      </c>
      <c r="G175" s="11">
        <v>0</v>
      </c>
      <c r="H175" s="11">
        <v>0</v>
      </c>
      <c r="I175" s="11">
        <v>1891573</v>
      </c>
      <c r="J175" s="11">
        <v>3901405</v>
      </c>
      <c r="K175" s="11">
        <v>0</v>
      </c>
      <c r="L175" s="11">
        <v>0</v>
      </c>
      <c r="M175" s="11">
        <v>0</v>
      </c>
      <c r="N175" s="11">
        <v>0</v>
      </c>
      <c r="O175" s="11">
        <v>0</v>
      </c>
      <c r="P175" s="11">
        <v>5865947</v>
      </c>
      <c r="Q175" s="11">
        <v>1064669</v>
      </c>
      <c r="R175" s="11">
        <v>255571</v>
      </c>
      <c r="S175" s="11">
        <v>33226</v>
      </c>
      <c r="T175" s="11">
        <v>13862</v>
      </c>
      <c r="U175" s="11">
        <v>128733</v>
      </c>
      <c r="V175" s="11">
        <v>42995</v>
      </c>
      <c r="W175" s="11">
        <v>0</v>
      </c>
      <c r="X175" s="11">
        <v>490300</v>
      </c>
      <c r="Y175" s="11">
        <v>0</v>
      </c>
      <c r="Z175" s="11">
        <v>0</v>
      </c>
      <c r="AA175" s="11">
        <v>-807140</v>
      </c>
      <c r="AB175" s="11">
        <v>37900764</v>
      </c>
      <c r="AC175" s="11">
        <v>0</v>
      </c>
      <c r="AD175" s="11">
        <v>241483</v>
      </c>
      <c r="AE175" s="17">
        <v>807140</v>
      </c>
    </row>
    <row r="176" spans="1:31" x14ac:dyDescent="0.3">
      <c r="A176" s="9" t="s">
        <v>345</v>
      </c>
      <c r="B176" s="8" t="s">
        <v>346</v>
      </c>
      <c r="C176" s="8">
        <v>1</v>
      </c>
      <c r="D176" s="8">
        <v>0</v>
      </c>
      <c r="E176" s="11">
        <v>9816557</v>
      </c>
      <c r="F176" s="11">
        <v>0</v>
      </c>
      <c r="G176" s="11">
        <v>0</v>
      </c>
      <c r="H176" s="11">
        <v>0</v>
      </c>
      <c r="I176" s="11">
        <v>945739</v>
      </c>
      <c r="J176" s="11">
        <v>1216173</v>
      </c>
      <c r="K176" s="11">
        <v>0</v>
      </c>
      <c r="L176" s="11">
        <v>0</v>
      </c>
      <c r="M176" s="11">
        <v>0</v>
      </c>
      <c r="N176" s="11">
        <v>0</v>
      </c>
      <c r="O176" s="11">
        <v>0</v>
      </c>
      <c r="P176" s="11">
        <v>2412213</v>
      </c>
      <c r="Q176" s="11">
        <v>204530</v>
      </c>
      <c r="R176" s="11">
        <v>0</v>
      </c>
      <c r="S176" s="11">
        <v>11475</v>
      </c>
      <c r="T176" s="11">
        <v>4787</v>
      </c>
      <c r="U176" s="11">
        <v>42639</v>
      </c>
      <c r="V176" s="11">
        <v>16072</v>
      </c>
      <c r="W176" s="11">
        <v>0</v>
      </c>
      <c r="X176" s="11">
        <v>95060</v>
      </c>
      <c r="Y176" s="11">
        <v>0</v>
      </c>
      <c r="Z176" s="11">
        <v>0</v>
      </c>
      <c r="AA176" s="11">
        <v>-460832</v>
      </c>
      <c r="AB176" s="11">
        <v>14304413</v>
      </c>
      <c r="AC176" s="11">
        <v>0</v>
      </c>
      <c r="AD176" s="11">
        <v>102613</v>
      </c>
      <c r="AE176" s="17">
        <v>460832</v>
      </c>
    </row>
    <row r="177" spans="1:31" x14ac:dyDescent="0.3">
      <c r="A177" s="9" t="s">
        <v>347</v>
      </c>
      <c r="B177" s="8" t="s">
        <v>348</v>
      </c>
      <c r="C177" s="8">
        <v>1</v>
      </c>
      <c r="D177" s="8">
        <v>0</v>
      </c>
      <c r="E177" s="11">
        <v>3604389</v>
      </c>
      <c r="F177" s="11">
        <v>0</v>
      </c>
      <c r="G177" s="11">
        <v>88986</v>
      </c>
      <c r="H177" s="11">
        <v>0</v>
      </c>
      <c r="I177" s="11">
        <v>339569</v>
      </c>
      <c r="J177" s="11">
        <v>546615</v>
      </c>
      <c r="K177" s="11">
        <v>0</v>
      </c>
      <c r="L177" s="11">
        <v>0</v>
      </c>
      <c r="M177" s="11">
        <v>0</v>
      </c>
      <c r="N177" s="11">
        <v>0</v>
      </c>
      <c r="O177" s="11">
        <v>0</v>
      </c>
      <c r="P177" s="11">
        <v>883162</v>
      </c>
      <c r="Q177" s="11">
        <v>10727</v>
      </c>
      <c r="R177" s="11">
        <v>0</v>
      </c>
      <c r="S177" s="11">
        <v>4135</v>
      </c>
      <c r="T177" s="11">
        <v>1725</v>
      </c>
      <c r="U177" s="11">
        <v>15844</v>
      </c>
      <c r="V177" s="11">
        <v>4369</v>
      </c>
      <c r="W177" s="11">
        <v>0</v>
      </c>
      <c r="X177" s="11">
        <v>41103</v>
      </c>
      <c r="Y177" s="11">
        <v>0</v>
      </c>
      <c r="Z177" s="11">
        <v>0</v>
      </c>
      <c r="AA177" s="11">
        <v>-156486</v>
      </c>
      <c r="AB177" s="11">
        <v>5384138</v>
      </c>
      <c r="AC177" s="11">
        <v>0</v>
      </c>
      <c r="AD177" s="11">
        <v>100000</v>
      </c>
      <c r="AE177" s="17">
        <v>156486</v>
      </c>
    </row>
    <row r="178" spans="1:31" x14ac:dyDescent="0.3">
      <c r="A178" s="9" t="s">
        <v>349</v>
      </c>
      <c r="B178" s="8" t="s">
        <v>350</v>
      </c>
      <c r="C178" s="8">
        <v>1</v>
      </c>
      <c r="D178" s="8">
        <v>0</v>
      </c>
      <c r="E178" s="11">
        <v>1051446</v>
      </c>
      <c r="F178" s="11">
        <v>0</v>
      </c>
      <c r="G178" s="11">
        <v>142853</v>
      </c>
      <c r="H178" s="11">
        <v>0</v>
      </c>
      <c r="I178" s="11">
        <v>124358</v>
      </c>
      <c r="J178" s="11">
        <v>228280</v>
      </c>
      <c r="K178" s="11">
        <v>0</v>
      </c>
      <c r="L178" s="11">
        <v>0</v>
      </c>
      <c r="M178" s="11">
        <v>0</v>
      </c>
      <c r="N178" s="11">
        <v>0</v>
      </c>
      <c r="O178" s="11">
        <v>0</v>
      </c>
      <c r="P178" s="11">
        <v>101690</v>
      </c>
      <c r="Q178" s="11">
        <v>0</v>
      </c>
      <c r="R178" s="11">
        <v>0</v>
      </c>
      <c r="S178" s="11">
        <v>1828</v>
      </c>
      <c r="T178" s="11">
        <v>762</v>
      </c>
      <c r="U178" s="11">
        <v>7926</v>
      </c>
      <c r="V178" s="11">
        <v>0</v>
      </c>
      <c r="W178" s="11">
        <v>0</v>
      </c>
      <c r="X178" s="11">
        <v>0</v>
      </c>
      <c r="Y178" s="11">
        <v>845</v>
      </c>
      <c r="Z178" s="11">
        <v>0</v>
      </c>
      <c r="AA178" s="11">
        <v>-30943</v>
      </c>
      <c r="AB178" s="11">
        <v>1629045</v>
      </c>
      <c r="AC178" s="11">
        <v>0</v>
      </c>
      <c r="AD178" s="11">
        <v>0</v>
      </c>
      <c r="AE178" s="17">
        <v>30943</v>
      </c>
    </row>
    <row r="179" spans="1:31" x14ac:dyDescent="0.3">
      <c r="A179" s="9" t="s">
        <v>351</v>
      </c>
      <c r="B179" s="8" t="s">
        <v>352</v>
      </c>
      <c r="C179" s="8">
        <v>1</v>
      </c>
      <c r="D179" s="8">
        <v>0</v>
      </c>
      <c r="E179" s="11">
        <v>30390942</v>
      </c>
      <c r="F179" s="11">
        <v>0</v>
      </c>
      <c r="G179" s="11">
        <v>0</v>
      </c>
      <c r="H179" s="11">
        <v>0</v>
      </c>
      <c r="I179" s="11">
        <v>1959631</v>
      </c>
      <c r="J179" s="11">
        <v>10201502</v>
      </c>
      <c r="K179" s="11">
        <v>88038</v>
      </c>
      <c r="L179" s="11">
        <v>0</v>
      </c>
      <c r="M179" s="11">
        <v>0</v>
      </c>
      <c r="N179" s="11">
        <v>0</v>
      </c>
      <c r="O179" s="11">
        <v>0</v>
      </c>
      <c r="P179" s="11">
        <v>3416817</v>
      </c>
      <c r="Q179" s="11">
        <v>1184824</v>
      </c>
      <c r="R179" s="11">
        <v>638565</v>
      </c>
      <c r="S179" s="11">
        <v>39697</v>
      </c>
      <c r="T179" s="11">
        <v>16562</v>
      </c>
      <c r="U179" s="11">
        <v>155703</v>
      </c>
      <c r="V179" s="11">
        <v>54062</v>
      </c>
      <c r="W179" s="11">
        <v>0</v>
      </c>
      <c r="X179" s="11">
        <v>1544902</v>
      </c>
      <c r="Y179" s="11">
        <v>0</v>
      </c>
      <c r="Z179" s="11">
        <v>0</v>
      </c>
      <c r="AA179" s="11">
        <v>-1617512</v>
      </c>
      <c r="AB179" s="11">
        <v>48073733</v>
      </c>
      <c r="AC179" s="11">
        <v>9023</v>
      </c>
      <c r="AD179" s="11">
        <v>257549</v>
      </c>
      <c r="AE179" s="17">
        <v>1617512</v>
      </c>
    </row>
    <row r="180" spans="1:31" x14ac:dyDescent="0.3">
      <c r="A180" s="9" t="s">
        <v>353</v>
      </c>
      <c r="B180" s="8" t="s">
        <v>354</v>
      </c>
      <c r="C180" s="8">
        <v>1</v>
      </c>
      <c r="D180" s="8">
        <v>0</v>
      </c>
      <c r="E180" s="11">
        <v>15853693</v>
      </c>
      <c r="F180" s="11">
        <v>0</v>
      </c>
      <c r="G180" s="11">
        <v>0</v>
      </c>
      <c r="H180" s="11">
        <v>0</v>
      </c>
      <c r="I180" s="11">
        <v>1708010</v>
      </c>
      <c r="J180" s="11">
        <v>3244026</v>
      </c>
      <c r="K180" s="11">
        <v>33868</v>
      </c>
      <c r="L180" s="11">
        <v>0</v>
      </c>
      <c r="M180" s="11">
        <v>0</v>
      </c>
      <c r="N180" s="11">
        <v>0</v>
      </c>
      <c r="O180" s="11">
        <v>0</v>
      </c>
      <c r="P180" s="11">
        <v>2765170</v>
      </c>
      <c r="Q180" s="11">
        <v>153601</v>
      </c>
      <c r="R180" s="11">
        <v>40381</v>
      </c>
      <c r="S180" s="11">
        <v>9551</v>
      </c>
      <c r="T180" s="11">
        <v>9568</v>
      </c>
      <c r="U180" s="11">
        <v>88773</v>
      </c>
      <c r="V180" s="11">
        <v>29418</v>
      </c>
      <c r="W180" s="11">
        <v>0</v>
      </c>
      <c r="X180" s="11">
        <v>276595</v>
      </c>
      <c r="Y180" s="11">
        <v>0</v>
      </c>
      <c r="Z180" s="11">
        <v>0</v>
      </c>
      <c r="AA180" s="11">
        <v>-419306</v>
      </c>
      <c r="AB180" s="11">
        <v>23793348</v>
      </c>
      <c r="AC180" s="11">
        <v>0</v>
      </c>
      <c r="AD180" s="11">
        <v>100000</v>
      </c>
      <c r="AE180" s="17">
        <v>419306</v>
      </c>
    </row>
    <row r="181" spans="1:31" x14ac:dyDescent="0.3">
      <c r="A181" s="9" t="s">
        <v>355</v>
      </c>
      <c r="B181" s="8" t="s">
        <v>356</v>
      </c>
      <c r="C181" s="8">
        <v>1</v>
      </c>
      <c r="D181" s="8">
        <v>0</v>
      </c>
      <c r="E181" s="11">
        <v>7301687</v>
      </c>
      <c r="F181" s="11">
        <v>0</v>
      </c>
      <c r="G181" s="11">
        <v>0</v>
      </c>
      <c r="H181" s="11">
        <v>0</v>
      </c>
      <c r="I181" s="11">
        <v>853943</v>
      </c>
      <c r="J181" s="11">
        <v>1344959</v>
      </c>
      <c r="K181" s="11">
        <v>0</v>
      </c>
      <c r="L181" s="11">
        <v>0</v>
      </c>
      <c r="M181" s="11">
        <v>0</v>
      </c>
      <c r="N181" s="11">
        <v>0</v>
      </c>
      <c r="O181" s="11">
        <v>0</v>
      </c>
      <c r="P181" s="11">
        <v>941416</v>
      </c>
      <c r="Q181" s="11">
        <v>155741</v>
      </c>
      <c r="R181" s="11">
        <v>147159</v>
      </c>
      <c r="S181" s="11">
        <v>3782</v>
      </c>
      <c r="T181" s="11">
        <v>1046</v>
      </c>
      <c r="U181" s="11">
        <v>50503</v>
      </c>
      <c r="V181" s="11">
        <v>2037</v>
      </c>
      <c r="W181" s="11">
        <v>0</v>
      </c>
      <c r="X181" s="11">
        <v>128256</v>
      </c>
      <c r="Y181" s="11">
        <v>0</v>
      </c>
      <c r="Z181" s="11">
        <v>0</v>
      </c>
      <c r="AA181" s="11">
        <v>-361289</v>
      </c>
      <c r="AB181" s="11">
        <v>10569240</v>
      </c>
      <c r="AC181" s="11">
        <v>0</v>
      </c>
      <c r="AD181" s="11">
        <v>0</v>
      </c>
      <c r="AE181" s="17">
        <v>361289</v>
      </c>
    </row>
    <row r="182" spans="1:31" x14ac:dyDescent="0.3">
      <c r="A182" s="9" t="s">
        <v>357</v>
      </c>
      <c r="B182" s="8" t="s">
        <v>358</v>
      </c>
      <c r="C182" s="8">
        <v>1</v>
      </c>
      <c r="D182" s="8">
        <v>0</v>
      </c>
      <c r="E182" s="11">
        <v>3105248</v>
      </c>
      <c r="F182" s="11">
        <v>0</v>
      </c>
      <c r="G182" s="11">
        <v>74724</v>
      </c>
      <c r="H182" s="11">
        <v>0</v>
      </c>
      <c r="I182" s="11">
        <v>271832</v>
      </c>
      <c r="J182" s="11">
        <v>811368</v>
      </c>
      <c r="K182" s="11">
        <v>0</v>
      </c>
      <c r="L182" s="11">
        <v>0</v>
      </c>
      <c r="M182" s="11">
        <v>0</v>
      </c>
      <c r="N182" s="11">
        <v>0</v>
      </c>
      <c r="O182" s="11">
        <v>0</v>
      </c>
      <c r="P182" s="11">
        <v>128211</v>
      </c>
      <c r="Q182" s="11">
        <v>0</v>
      </c>
      <c r="R182" s="11">
        <v>0</v>
      </c>
      <c r="S182" s="11">
        <v>6397</v>
      </c>
      <c r="T182" s="11">
        <v>2668</v>
      </c>
      <c r="U182" s="11">
        <v>21553</v>
      </c>
      <c r="V182" s="11">
        <v>1902</v>
      </c>
      <c r="W182" s="11">
        <v>0</v>
      </c>
      <c r="X182" s="11">
        <v>0</v>
      </c>
      <c r="Y182" s="11">
        <v>0</v>
      </c>
      <c r="Z182" s="11">
        <v>0</v>
      </c>
      <c r="AA182" s="11">
        <v>-114306</v>
      </c>
      <c r="AB182" s="11">
        <v>4309597</v>
      </c>
      <c r="AC182" s="11">
        <v>0</v>
      </c>
      <c r="AD182" s="11">
        <v>0</v>
      </c>
      <c r="AE182" s="17">
        <v>114306</v>
      </c>
    </row>
    <row r="183" spans="1:31" x14ac:dyDescent="0.3">
      <c r="A183" s="9" t="s">
        <v>359</v>
      </c>
      <c r="B183" s="8" t="s">
        <v>360</v>
      </c>
      <c r="C183" s="8">
        <v>1</v>
      </c>
      <c r="D183" s="8">
        <v>0</v>
      </c>
      <c r="E183" s="11">
        <v>11366130</v>
      </c>
      <c r="F183" s="11">
        <v>0</v>
      </c>
      <c r="G183" s="11">
        <v>0</v>
      </c>
      <c r="H183" s="11">
        <v>5807</v>
      </c>
      <c r="I183" s="11">
        <v>2005094</v>
      </c>
      <c r="J183" s="11">
        <v>1244054</v>
      </c>
      <c r="K183" s="11">
        <v>72218</v>
      </c>
      <c r="L183" s="11">
        <v>0</v>
      </c>
      <c r="M183" s="11">
        <v>0</v>
      </c>
      <c r="N183" s="11">
        <v>0</v>
      </c>
      <c r="O183" s="11">
        <v>0</v>
      </c>
      <c r="P183" s="11">
        <v>1521072</v>
      </c>
      <c r="Q183" s="11">
        <v>515446</v>
      </c>
      <c r="R183" s="11">
        <v>198440</v>
      </c>
      <c r="S183" s="11">
        <v>26290</v>
      </c>
      <c r="T183" s="11">
        <v>10968</v>
      </c>
      <c r="U183" s="11">
        <v>99317</v>
      </c>
      <c r="V183" s="11">
        <v>30197</v>
      </c>
      <c r="W183" s="11">
        <v>0</v>
      </c>
      <c r="X183" s="11">
        <v>763594</v>
      </c>
      <c r="Y183" s="11">
        <v>0</v>
      </c>
      <c r="Z183" s="11">
        <v>0</v>
      </c>
      <c r="AA183" s="11">
        <v>-346881</v>
      </c>
      <c r="AB183" s="11">
        <v>17511746</v>
      </c>
      <c r="AC183" s="11">
        <v>0</v>
      </c>
      <c r="AD183" s="11">
        <v>0</v>
      </c>
      <c r="AE183" s="17">
        <v>346881</v>
      </c>
    </row>
    <row r="184" spans="1:31" x14ac:dyDescent="0.3">
      <c r="A184" s="9" t="s">
        <v>361</v>
      </c>
      <c r="B184" s="8" t="s">
        <v>362</v>
      </c>
      <c r="C184" s="8">
        <v>1</v>
      </c>
      <c r="D184" s="8">
        <v>0</v>
      </c>
      <c r="E184" s="11">
        <v>7773072</v>
      </c>
      <c r="F184" s="11">
        <v>0</v>
      </c>
      <c r="G184" s="11">
        <v>0</v>
      </c>
      <c r="H184" s="11">
        <v>0</v>
      </c>
      <c r="I184" s="11">
        <v>1041577</v>
      </c>
      <c r="J184" s="11">
        <v>840123</v>
      </c>
      <c r="K184" s="11">
        <v>0</v>
      </c>
      <c r="L184" s="11">
        <v>0</v>
      </c>
      <c r="M184" s="11">
        <v>0</v>
      </c>
      <c r="N184" s="11">
        <v>0</v>
      </c>
      <c r="O184" s="11">
        <v>0</v>
      </c>
      <c r="P184" s="11">
        <v>921395</v>
      </c>
      <c r="Q184" s="11">
        <v>171059</v>
      </c>
      <c r="R184" s="11">
        <v>40597</v>
      </c>
      <c r="S184" s="11">
        <v>11910</v>
      </c>
      <c r="T184" s="11">
        <v>4968</v>
      </c>
      <c r="U184" s="11">
        <v>45028</v>
      </c>
      <c r="V184" s="11">
        <v>15276</v>
      </c>
      <c r="W184" s="11">
        <v>0</v>
      </c>
      <c r="X184" s="11">
        <v>76982</v>
      </c>
      <c r="Y184" s="11">
        <v>0</v>
      </c>
      <c r="Z184" s="11">
        <v>0</v>
      </c>
      <c r="AA184" s="11">
        <v>-124807</v>
      </c>
      <c r="AB184" s="11">
        <v>10817180</v>
      </c>
      <c r="AC184" s="11">
        <v>0</v>
      </c>
      <c r="AD184" s="11">
        <v>0</v>
      </c>
      <c r="AE184" s="17">
        <v>124807</v>
      </c>
    </row>
    <row r="185" spans="1:31" x14ac:dyDescent="0.3">
      <c r="A185" s="9" t="s">
        <v>363</v>
      </c>
      <c r="B185" s="8" t="s">
        <v>364</v>
      </c>
      <c r="C185" s="8">
        <v>1</v>
      </c>
      <c r="D185" s="8">
        <v>0</v>
      </c>
      <c r="E185" s="11">
        <v>18474967</v>
      </c>
      <c r="F185" s="11">
        <v>0</v>
      </c>
      <c r="G185" s="11">
        <v>729993</v>
      </c>
      <c r="H185" s="11">
        <v>4222</v>
      </c>
      <c r="I185" s="11">
        <v>769579</v>
      </c>
      <c r="J185" s="11">
        <v>3738897</v>
      </c>
      <c r="K185" s="11">
        <v>0</v>
      </c>
      <c r="L185" s="11">
        <v>0</v>
      </c>
      <c r="M185" s="11">
        <v>0</v>
      </c>
      <c r="N185" s="11">
        <v>0</v>
      </c>
      <c r="O185" s="11">
        <v>0</v>
      </c>
      <c r="P185" s="11">
        <v>3097979</v>
      </c>
      <c r="Q185" s="11">
        <v>104345</v>
      </c>
      <c r="R185" s="11">
        <v>476960</v>
      </c>
      <c r="S185" s="11">
        <v>15610</v>
      </c>
      <c r="T185" s="11">
        <v>15937</v>
      </c>
      <c r="U185" s="11">
        <v>115697</v>
      </c>
      <c r="V185" s="11">
        <v>17834</v>
      </c>
      <c r="W185" s="11">
        <v>0</v>
      </c>
      <c r="X185" s="11">
        <v>672719</v>
      </c>
      <c r="Y185" s="11">
        <v>0</v>
      </c>
      <c r="Z185" s="11">
        <v>0</v>
      </c>
      <c r="AA185" s="11">
        <v>-795553</v>
      </c>
      <c r="AB185" s="11">
        <v>27439186</v>
      </c>
      <c r="AC185" s="11">
        <v>996</v>
      </c>
      <c r="AD185" s="11">
        <v>116085</v>
      </c>
      <c r="AE185" s="17">
        <v>795553</v>
      </c>
    </row>
    <row r="186" spans="1:31" x14ac:dyDescent="0.3">
      <c r="A186" s="9" t="s">
        <v>365</v>
      </c>
      <c r="B186" s="8" t="s">
        <v>366</v>
      </c>
      <c r="C186" s="8">
        <v>1</v>
      </c>
      <c r="D186" s="8">
        <v>0</v>
      </c>
      <c r="E186" s="11">
        <v>8383200</v>
      </c>
      <c r="F186" s="11">
        <v>0</v>
      </c>
      <c r="G186" s="11">
        <v>0</v>
      </c>
      <c r="H186" s="11">
        <v>0</v>
      </c>
      <c r="I186" s="11">
        <v>1323977</v>
      </c>
      <c r="J186" s="11">
        <v>1707935</v>
      </c>
      <c r="K186" s="11">
        <v>0</v>
      </c>
      <c r="L186" s="11">
        <v>0</v>
      </c>
      <c r="M186" s="11">
        <v>0</v>
      </c>
      <c r="N186" s="11">
        <v>0</v>
      </c>
      <c r="O186" s="11">
        <v>0</v>
      </c>
      <c r="P186" s="11">
        <v>1461746</v>
      </c>
      <c r="Q186" s="11">
        <v>63577</v>
      </c>
      <c r="R186" s="11">
        <v>247822</v>
      </c>
      <c r="S186" s="11">
        <v>12644</v>
      </c>
      <c r="T186" s="11">
        <v>5275</v>
      </c>
      <c r="U186" s="11">
        <v>50270</v>
      </c>
      <c r="V186" s="11">
        <v>15646</v>
      </c>
      <c r="W186" s="11">
        <v>0</v>
      </c>
      <c r="X186" s="11">
        <v>80976</v>
      </c>
      <c r="Y186" s="11">
        <v>0</v>
      </c>
      <c r="Z186" s="11">
        <v>0</v>
      </c>
      <c r="AA186" s="11">
        <v>-211124</v>
      </c>
      <c r="AB186" s="11">
        <v>13141944</v>
      </c>
      <c r="AC186" s="11">
        <v>0</v>
      </c>
      <c r="AD186" s="11">
        <v>0</v>
      </c>
      <c r="AE186" s="17">
        <v>211124</v>
      </c>
    </row>
    <row r="187" spans="1:31" x14ac:dyDescent="0.3">
      <c r="A187" s="9" t="s">
        <v>367</v>
      </c>
      <c r="B187" s="8" t="s">
        <v>368</v>
      </c>
      <c r="C187" s="8">
        <v>1</v>
      </c>
      <c r="D187" s="8">
        <v>0</v>
      </c>
      <c r="E187" s="11">
        <v>4649741</v>
      </c>
      <c r="F187" s="11">
        <v>0</v>
      </c>
      <c r="G187" s="11">
        <v>0</v>
      </c>
      <c r="H187" s="11">
        <v>5618</v>
      </c>
      <c r="I187" s="11">
        <v>313434</v>
      </c>
      <c r="J187" s="11">
        <v>369992</v>
      </c>
      <c r="K187" s="11">
        <v>0</v>
      </c>
      <c r="L187" s="11">
        <v>0</v>
      </c>
      <c r="M187" s="11">
        <v>0</v>
      </c>
      <c r="N187" s="11">
        <v>0</v>
      </c>
      <c r="O187" s="11">
        <v>0</v>
      </c>
      <c r="P187" s="11">
        <v>534453</v>
      </c>
      <c r="Q187" s="11">
        <v>61716</v>
      </c>
      <c r="R187" s="11">
        <v>40002</v>
      </c>
      <c r="S187" s="11">
        <v>5633</v>
      </c>
      <c r="T187" s="11">
        <v>2350</v>
      </c>
      <c r="U187" s="11">
        <v>23009</v>
      </c>
      <c r="V187" s="11">
        <v>7002</v>
      </c>
      <c r="W187" s="11">
        <v>0</v>
      </c>
      <c r="X187" s="11">
        <v>60827</v>
      </c>
      <c r="Y187" s="11">
        <v>0</v>
      </c>
      <c r="Z187" s="11">
        <v>0</v>
      </c>
      <c r="AA187" s="11">
        <v>-70309</v>
      </c>
      <c r="AB187" s="11">
        <v>6003468</v>
      </c>
      <c r="AC187" s="11">
        <v>0</v>
      </c>
      <c r="AD187" s="11">
        <v>0</v>
      </c>
      <c r="AE187" s="17">
        <v>70309</v>
      </c>
    </row>
    <row r="188" spans="1:31" x14ac:dyDescent="0.3">
      <c r="A188" s="9" t="s">
        <v>369</v>
      </c>
      <c r="B188" s="8" t="s">
        <v>370</v>
      </c>
      <c r="C188" s="8">
        <v>1</v>
      </c>
      <c r="D188" s="8">
        <v>0</v>
      </c>
      <c r="E188" s="11">
        <v>8378051</v>
      </c>
      <c r="F188" s="11">
        <v>0</v>
      </c>
      <c r="G188" s="11">
        <v>0</v>
      </c>
      <c r="H188" s="11">
        <v>9670</v>
      </c>
      <c r="I188" s="11">
        <v>1409183</v>
      </c>
      <c r="J188" s="11">
        <v>2395097</v>
      </c>
      <c r="K188" s="11">
        <v>0</v>
      </c>
      <c r="L188" s="11">
        <v>0</v>
      </c>
      <c r="M188" s="11">
        <v>0</v>
      </c>
      <c r="N188" s="11">
        <v>0</v>
      </c>
      <c r="O188" s="11">
        <v>0</v>
      </c>
      <c r="P188" s="11">
        <v>1438947</v>
      </c>
      <c r="Q188" s="11">
        <v>422618</v>
      </c>
      <c r="R188" s="11">
        <v>423892</v>
      </c>
      <c r="S188" s="11">
        <v>18006</v>
      </c>
      <c r="T188" s="11">
        <v>7512</v>
      </c>
      <c r="U188" s="11">
        <v>64400</v>
      </c>
      <c r="V188" s="11">
        <v>23504</v>
      </c>
      <c r="W188" s="11">
        <v>0</v>
      </c>
      <c r="X188" s="11">
        <v>85000</v>
      </c>
      <c r="Y188" s="11">
        <v>0</v>
      </c>
      <c r="Z188" s="11">
        <v>0</v>
      </c>
      <c r="AA188" s="11">
        <v>-172354</v>
      </c>
      <c r="AB188" s="11">
        <v>14503526</v>
      </c>
      <c r="AC188" s="11">
        <v>0</v>
      </c>
      <c r="AD188" s="11">
        <v>0</v>
      </c>
      <c r="AE188" s="17">
        <v>172354</v>
      </c>
    </row>
    <row r="189" spans="1:31" x14ac:dyDescent="0.3">
      <c r="A189" s="9" t="s">
        <v>371</v>
      </c>
      <c r="B189" s="8" t="s">
        <v>372</v>
      </c>
      <c r="C189" s="8">
        <v>1</v>
      </c>
      <c r="D189" s="8">
        <v>0</v>
      </c>
      <c r="E189" s="11">
        <v>9072941</v>
      </c>
      <c r="F189" s="11">
        <v>0</v>
      </c>
      <c r="G189" s="11">
        <v>0</v>
      </c>
      <c r="H189" s="11">
        <v>3047</v>
      </c>
      <c r="I189" s="11">
        <v>1086595</v>
      </c>
      <c r="J189" s="11">
        <v>2182960</v>
      </c>
      <c r="K189" s="11">
        <v>0</v>
      </c>
      <c r="L189" s="11">
        <v>0</v>
      </c>
      <c r="M189" s="11">
        <v>0</v>
      </c>
      <c r="N189" s="11">
        <v>0</v>
      </c>
      <c r="O189" s="11">
        <v>0</v>
      </c>
      <c r="P189" s="11">
        <v>1176072</v>
      </c>
      <c r="Q189" s="11">
        <v>39163</v>
      </c>
      <c r="R189" s="11">
        <v>62281</v>
      </c>
      <c r="S189" s="11">
        <v>11700</v>
      </c>
      <c r="T189" s="11">
        <v>4881</v>
      </c>
      <c r="U189" s="11">
        <v>46309</v>
      </c>
      <c r="V189" s="11">
        <v>15631</v>
      </c>
      <c r="W189" s="11">
        <v>0</v>
      </c>
      <c r="X189" s="11">
        <v>111626</v>
      </c>
      <c r="Y189" s="11">
        <v>0</v>
      </c>
      <c r="Z189" s="11">
        <v>0</v>
      </c>
      <c r="AA189" s="11">
        <v>-117579</v>
      </c>
      <c r="AB189" s="11">
        <v>13695627</v>
      </c>
      <c r="AC189" s="11">
        <v>0</v>
      </c>
      <c r="AD189" s="11">
        <v>0</v>
      </c>
      <c r="AE189" s="17">
        <v>117579</v>
      </c>
    </row>
    <row r="190" spans="1:31" x14ac:dyDescent="0.3">
      <c r="A190" s="9" t="s">
        <v>373</v>
      </c>
      <c r="B190" s="8" t="s">
        <v>374</v>
      </c>
      <c r="C190" s="8">
        <v>1</v>
      </c>
      <c r="D190" s="8">
        <v>0</v>
      </c>
      <c r="E190" s="11">
        <v>7472090</v>
      </c>
      <c r="F190" s="11">
        <v>0</v>
      </c>
      <c r="G190" s="11">
        <v>0</v>
      </c>
      <c r="H190" s="11">
        <v>7718</v>
      </c>
      <c r="I190" s="11">
        <v>930204</v>
      </c>
      <c r="J190" s="11">
        <v>27433</v>
      </c>
      <c r="K190" s="11">
        <v>0</v>
      </c>
      <c r="L190" s="11">
        <v>0</v>
      </c>
      <c r="M190" s="11">
        <v>0</v>
      </c>
      <c r="N190" s="11">
        <v>0</v>
      </c>
      <c r="O190" s="11">
        <v>0</v>
      </c>
      <c r="P190" s="11">
        <v>1083660</v>
      </c>
      <c r="Q190" s="11">
        <v>135024</v>
      </c>
      <c r="R190" s="11">
        <v>93347</v>
      </c>
      <c r="S190" s="11">
        <v>9678</v>
      </c>
      <c r="T190" s="11">
        <v>4037</v>
      </c>
      <c r="U190" s="11">
        <v>37397</v>
      </c>
      <c r="V190" s="11">
        <v>12038</v>
      </c>
      <c r="W190" s="11">
        <v>0</v>
      </c>
      <c r="X190" s="11">
        <v>96617</v>
      </c>
      <c r="Y190" s="11">
        <v>0</v>
      </c>
      <c r="Z190" s="11">
        <v>0</v>
      </c>
      <c r="AA190" s="11">
        <v>-140618</v>
      </c>
      <c r="AB190" s="11">
        <v>9768625</v>
      </c>
      <c r="AC190" s="11">
        <v>0</v>
      </c>
      <c r="AD190" s="11">
        <v>0</v>
      </c>
      <c r="AE190" s="17">
        <v>140618</v>
      </c>
    </row>
    <row r="191" spans="1:31" x14ac:dyDescent="0.3">
      <c r="A191" s="9" t="s">
        <v>375</v>
      </c>
      <c r="B191" s="8" t="s">
        <v>376</v>
      </c>
      <c r="C191" s="8">
        <v>1</v>
      </c>
      <c r="D191" s="8">
        <v>0</v>
      </c>
      <c r="E191" s="11">
        <v>9018288</v>
      </c>
      <c r="F191" s="11">
        <v>0</v>
      </c>
      <c r="G191" s="11">
        <v>0</v>
      </c>
      <c r="H191" s="11">
        <v>0</v>
      </c>
      <c r="I191" s="11">
        <v>1341636</v>
      </c>
      <c r="J191" s="11">
        <v>1722714</v>
      </c>
      <c r="K191" s="11">
        <v>0</v>
      </c>
      <c r="L191" s="11">
        <v>0</v>
      </c>
      <c r="M191" s="11">
        <v>0</v>
      </c>
      <c r="N191" s="11">
        <v>0</v>
      </c>
      <c r="O191" s="11">
        <v>0</v>
      </c>
      <c r="P191" s="11">
        <v>1124416</v>
      </c>
      <c r="Q191" s="11">
        <v>107352</v>
      </c>
      <c r="R191" s="11">
        <v>219364</v>
      </c>
      <c r="S191" s="11">
        <v>13722</v>
      </c>
      <c r="T191" s="11">
        <v>5725</v>
      </c>
      <c r="U191" s="11">
        <v>53998</v>
      </c>
      <c r="V191" s="11">
        <v>16227</v>
      </c>
      <c r="W191" s="11">
        <v>0</v>
      </c>
      <c r="X191" s="11">
        <v>195381</v>
      </c>
      <c r="Y191" s="11">
        <v>0</v>
      </c>
      <c r="Z191" s="11">
        <v>0</v>
      </c>
      <c r="AA191" s="11">
        <v>-198986</v>
      </c>
      <c r="AB191" s="11">
        <v>13619837</v>
      </c>
      <c r="AC191" s="11">
        <v>0</v>
      </c>
      <c r="AD191" s="11">
        <v>0</v>
      </c>
      <c r="AE191" s="17">
        <v>198986</v>
      </c>
    </row>
    <row r="192" spans="1:31" x14ac:dyDescent="0.3">
      <c r="A192" s="9" t="s">
        <v>377</v>
      </c>
      <c r="B192" s="8" t="s">
        <v>378</v>
      </c>
      <c r="C192" s="8">
        <v>1</v>
      </c>
      <c r="D192" s="8">
        <v>0</v>
      </c>
      <c r="E192" s="11">
        <v>10646077</v>
      </c>
      <c r="F192" s="11">
        <v>0</v>
      </c>
      <c r="G192" s="11">
        <v>184142</v>
      </c>
      <c r="H192" s="11">
        <v>2886</v>
      </c>
      <c r="I192" s="11">
        <v>1600041</v>
      </c>
      <c r="J192" s="11">
        <v>878789</v>
      </c>
      <c r="K192" s="11">
        <v>136847</v>
      </c>
      <c r="L192" s="11">
        <v>0</v>
      </c>
      <c r="M192" s="11">
        <v>0</v>
      </c>
      <c r="N192" s="11">
        <v>0</v>
      </c>
      <c r="O192" s="11">
        <v>0</v>
      </c>
      <c r="P192" s="11">
        <v>1021719</v>
      </c>
      <c r="Q192" s="11">
        <v>225981</v>
      </c>
      <c r="R192" s="11">
        <v>574140</v>
      </c>
      <c r="S192" s="11">
        <v>18126</v>
      </c>
      <c r="T192" s="11">
        <v>7562</v>
      </c>
      <c r="U192" s="11">
        <v>72289</v>
      </c>
      <c r="V192" s="11">
        <v>16457</v>
      </c>
      <c r="W192" s="11">
        <v>0</v>
      </c>
      <c r="X192" s="11">
        <v>61824</v>
      </c>
      <c r="Y192" s="11">
        <v>0</v>
      </c>
      <c r="Z192" s="11">
        <v>0</v>
      </c>
      <c r="AA192" s="11">
        <v>-488131</v>
      </c>
      <c r="AB192" s="11">
        <v>14958749</v>
      </c>
      <c r="AC192" s="11">
        <v>0</v>
      </c>
      <c r="AD192" s="11">
        <v>0</v>
      </c>
      <c r="AE192" s="17">
        <v>488131</v>
      </c>
    </row>
    <row r="193" spans="1:31" x14ac:dyDescent="0.3">
      <c r="A193" s="9" t="s">
        <v>379</v>
      </c>
      <c r="B193" s="8" t="s">
        <v>380</v>
      </c>
      <c r="C193" s="8">
        <v>1</v>
      </c>
      <c r="D193" s="8">
        <v>0</v>
      </c>
      <c r="E193" s="11">
        <v>10753449</v>
      </c>
      <c r="F193" s="11">
        <v>0</v>
      </c>
      <c r="G193" s="11">
        <v>188575</v>
      </c>
      <c r="H193" s="11">
        <v>0</v>
      </c>
      <c r="I193" s="11">
        <v>1234323</v>
      </c>
      <c r="J193" s="11">
        <v>2938197</v>
      </c>
      <c r="K193" s="11">
        <v>657911</v>
      </c>
      <c r="L193" s="11">
        <v>0</v>
      </c>
      <c r="M193" s="11">
        <v>0</v>
      </c>
      <c r="N193" s="11">
        <v>0</v>
      </c>
      <c r="O193" s="11">
        <v>0</v>
      </c>
      <c r="P193" s="11">
        <v>997069</v>
      </c>
      <c r="Q193" s="11">
        <v>205547</v>
      </c>
      <c r="R193" s="11">
        <v>577264</v>
      </c>
      <c r="S193" s="11">
        <v>20793</v>
      </c>
      <c r="T193" s="11">
        <v>8675</v>
      </c>
      <c r="U193" s="11">
        <v>82948</v>
      </c>
      <c r="V193" s="11">
        <v>18005</v>
      </c>
      <c r="W193" s="11">
        <v>0</v>
      </c>
      <c r="X193" s="11">
        <v>115007</v>
      </c>
      <c r="Y193" s="11">
        <v>0</v>
      </c>
      <c r="Z193" s="11">
        <v>0</v>
      </c>
      <c r="AA193" s="11">
        <v>-469751</v>
      </c>
      <c r="AB193" s="11">
        <v>17328012</v>
      </c>
      <c r="AC193" s="11">
        <v>0</v>
      </c>
      <c r="AD193" s="11">
        <v>100000</v>
      </c>
      <c r="AE193" s="17">
        <v>469751</v>
      </c>
    </row>
    <row r="194" spans="1:31" x14ac:dyDescent="0.3">
      <c r="A194" s="9" t="s">
        <v>381</v>
      </c>
      <c r="B194" s="8" t="s">
        <v>382</v>
      </c>
      <c r="C194" s="8">
        <v>1</v>
      </c>
      <c r="D194" s="8">
        <v>0</v>
      </c>
      <c r="E194" s="11">
        <v>6954110</v>
      </c>
      <c r="F194" s="11">
        <v>0</v>
      </c>
      <c r="G194" s="11">
        <v>166717</v>
      </c>
      <c r="H194" s="11">
        <v>0</v>
      </c>
      <c r="I194" s="11">
        <v>898824</v>
      </c>
      <c r="J194" s="11">
        <v>1282144</v>
      </c>
      <c r="K194" s="11">
        <v>0</v>
      </c>
      <c r="L194" s="11">
        <v>0</v>
      </c>
      <c r="M194" s="11">
        <v>0</v>
      </c>
      <c r="N194" s="11">
        <v>0</v>
      </c>
      <c r="O194" s="11">
        <v>0</v>
      </c>
      <c r="P194" s="11">
        <v>1208321</v>
      </c>
      <c r="Q194" s="11">
        <v>88081</v>
      </c>
      <c r="R194" s="11">
        <v>406944</v>
      </c>
      <c r="S194" s="11">
        <v>18905</v>
      </c>
      <c r="T194" s="11">
        <v>7887</v>
      </c>
      <c r="U194" s="11">
        <v>76308</v>
      </c>
      <c r="V194" s="11">
        <v>17286</v>
      </c>
      <c r="W194" s="11">
        <v>0</v>
      </c>
      <c r="X194" s="11">
        <v>0</v>
      </c>
      <c r="Y194" s="11">
        <v>0</v>
      </c>
      <c r="Z194" s="11">
        <v>0</v>
      </c>
      <c r="AA194" s="11">
        <v>-261261</v>
      </c>
      <c r="AB194" s="11">
        <v>10864266</v>
      </c>
      <c r="AC194" s="11">
        <v>0</v>
      </c>
      <c r="AD194" s="11">
        <v>0</v>
      </c>
      <c r="AE194" s="17">
        <v>261261</v>
      </c>
    </row>
    <row r="195" spans="1:31" x14ac:dyDescent="0.3">
      <c r="A195" s="9" t="s">
        <v>383</v>
      </c>
      <c r="B195" s="8" t="s">
        <v>384</v>
      </c>
      <c r="C195" s="8">
        <v>1</v>
      </c>
      <c r="D195" s="8">
        <v>0</v>
      </c>
      <c r="E195" s="11">
        <v>8292799</v>
      </c>
      <c r="F195" s="11">
        <v>0</v>
      </c>
      <c r="G195" s="11">
        <v>281504</v>
      </c>
      <c r="H195" s="11">
        <v>0</v>
      </c>
      <c r="I195" s="11">
        <v>1451280</v>
      </c>
      <c r="J195" s="11">
        <v>1186630</v>
      </c>
      <c r="K195" s="11">
        <v>0</v>
      </c>
      <c r="L195" s="11">
        <v>0</v>
      </c>
      <c r="M195" s="11">
        <v>0</v>
      </c>
      <c r="N195" s="11">
        <v>0</v>
      </c>
      <c r="O195" s="11">
        <v>0</v>
      </c>
      <c r="P195" s="11">
        <v>989908</v>
      </c>
      <c r="Q195" s="11">
        <v>176459</v>
      </c>
      <c r="R195" s="11">
        <v>292338</v>
      </c>
      <c r="S195" s="11">
        <v>17677</v>
      </c>
      <c r="T195" s="11">
        <v>7375</v>
      </c>
      <c r="U195" s="11">
        <v>66871</v>
      </c>
      <c r="V195" s="11">
        <v>17134</v>
      </c>
      <c r="W195" s="11">
        <v>0</v>
      </c>
      <c r="X195" s="11">
        <v>110592</v>
      </c>
      <c r="Y195" s="11">
        <v>0</v>
      </c>
      <c r="Z195" s="11">
        <v>0</v>
      </c>
      <c r="AA195" s="11">
        <v>-286379</v>
      </c>
      <c r="AB195" s="11">
        <v>12604188</v>
      </c>
      <c r="AC195" s="11">
        <v>0</v>
      </c>
      <c r="AD195" s="11">
        <v>0</v>
      </c>
      <c r="AE195" s="17">
        <v>286379</v>
      </c>
    </row>
    <row r="196" spans="1:31" x14ac:dyDescent="0.3">
      <c r="A196" s="9" t="s">
        <v>385</v>
      </c>
      <c r="B196" s="8" t="s">
        <v>386</v>
      </c>
      <c r="C196" s="8">
        <v>1</v>
      </c>
      <c r="D196" s="8">
        <v>0</v>
      </c>
      <c r="E196" s="11">
        <v>1618119</v>
      </c>
      <c r="F196" s="11">
        <v>0</v>
      </c>
      <c r="G196" s="11">
        <v>210056</v>
      </c>
      <c r="H196" s="11">
        <v>0</v>
      </c>
      <c r="I196" s="11">
        <v>149845</v>
      </c>
      <c r="J196" s="11">
        <v>290529</v>
      </c>
      <c r="K196" s="11">
        <v>0</v>
      </c>
      <c r="L196" s="11">
        <v>0</v>
      </c>
      <c r="M196" s="11">
        <v>0</v>
      </c>
      <c r="N196" s="11">
        <v>0</v>
      </c>
      <c r="O196" s="11">
        <v>0</v>
      </c>
      <c r="P196" s="11">
        <v>201822</v>
      </c>
      <c r="Q196" s="11">
        <v>7843</v>
      </c>
      <c r="R196" s="11">
        <v>6979</v>
      </c>
      <c r="S196" s="11">
        <v>5528</v>
      </c>
      <c r="T196" s="11">
        <v>2306</v>
      </c>
      <c r="U196" s="11">
        <v>22834</v>
      </c>
      <c r="V196" s="11">
        <v>0</v>
      </c>
      <c r="W196" s="11">
        <v>0</v>
      </c>
      <c r="X196" s="11">
        <v>45900</v>
      </c>
      <c r="Y196" s="11">
        <v>0</v>
      </c>
      <c r="Z196" s="11">
        <v>0</v>
      </c>
      <c r="AA196" s="11">
        <v>-158399</v>
      </c>
      <c r="AB196" s="11">
        <v>2403362</v>
      </c>
      <c r="AC196" s="11">
        <v>0</v>
      </c>
      <c r="AD196" s="11">
        <v>0</v>
      </c>
      <c r="AE196" s="17">
        <v>158399</v>
      </c>
    </row>
    <row r="197" spans="1:31" x14ac:dyDescent="0.3">
      <c r="A197" s="9" t="s">
        <v>387</v>
      </c>
      <c r="B197" s="8" t="s">
        <v>388</v>
      </c>
      <c r="C197" s="8">
        <v>1</v>
      </c>
      <c r="D197" s="8">
        <v>0</v>
      </c>
      <c r="E197" s="11">
        <v>1073360</v>
      </c>
      <c r="F197" s="11">
        <v>0</v>
      </c>
      <c r="G197" s="11">
        <v>200976</v>
      </c>
      <c r="H197" s="11">
        <v>0</v>
      </c>
      <c r="I197" s="11">
        <v>49023</v>
      </c>
      <c r="J197" s="11">
        <v>89463</v>
      </c>
      <c r="K197" s="11">
        <v>0</v>
      </c>
      <c r="L197" s="11">
        <v>0</v>
      </c>
      <c r="M197" s="11">
        <v>0</v>
      </c>
      <c r="N197" s="11">
        <v>0</v>
      </c>
      <c r="O197" s="11">
        <v>0</v>
      </c>
      <c r="P197" s="11">
        <v>116323</v>
      </c>
      <c r="Q197" s="11">
        <v>15144</v>
      </c>
      <c r="R197" s="11">
        <v>0</v>
      </c>
      <c r="S197" s="11">
        <v>4420</v>
      </c>
      <c r="T197" s="11">
        <v>1843</v>
      </c>
      <c r="U197" s="11">
        <v>17534</v>
      </c>
      <c r="V197" s="11">
        <v>0</v>
      </c>
      <c r="W197" s="11">
        <v>0</v>
      </c>
      <c r="X197" s="11">
        <v>0</v>
      </c>
      <c r="Y197" s="11">
        <v>0</v>
      </c>
      <c r="Z197" s="11">
        <v>0</v>
      </c>
      <c r="AA197" s="11">
        <v>-72983</v>
      </c>
      <c r="AB197" s="11">
        <v>1495103</v>
      </c>
      <c r="AC197" s="11">
        <v>0</v>
      </c>
      <c r="AD197" s="11">
        <v>0</v>
      </c>
      <c r="AE197" s="17">
        <v>72983</v>
      </c>
    </row>
    <row r="198" spans="1:31" x14ac:dyDescent="0.3">
      <c r="A198" s="9" t="s">
        <v>389</v>
      </c>
      <c r="B198" s="8" t="s">
        <v>390</v>
      </c>
      <c r="C198" s="8">
        <v>1</v>
      </c>
      <c r="D198" s="8">
        <v>0</v>
      </c>
      <c r="E198" s="11">
        <v>472787</v>
      </c>
      <c r="F198" s="11">
        <v>0</v>
      </c>
      <c r="G198" s="11">
        <v>223843</v>
      </c>
      <c r="H198" s="11">
        <v>0</v>
      </c>
      <c r="I198" s="11">
        <v>18684</v>
      </c>
      <c r="J198" s="11">
        <v>22864</v>
      </c>
      <c r="K198" s="11">
        <v>0</v>
      </c>
      <c r="L198" s="11">
        <v>0</v>
      </c>
      <c r="M198" s="11">
        <v>0</v>
      </c>
      <c r="N198" s="11">
        <v>0</v>
      </c>
      <c r="O198" s="11">
        <v>0</v>
      </c>
      <c r="P198" s="11">
        <v>87707</v>
      </c>
      <c r="Q198" s="11">
        <v>0</v>
      </c>
      <c r="R198" s="11">
        <v>0</v>
      </c>
      <c r="S198" s="11">
        <v>1513</v>
      </c>
      <c r="T198" s="11">
        <v>631</v>
      </c>
      <c r="U198" s="11">
        <v>5942</v>
      </c>
      <c r="V198" s="11">
        <v>0</v>
      </c>
      <c r="W198" s="11">
        <v>0</v>
      </c>
      <c r="X198" s="11">
        <v>0</v>
      </c>
      <c r="Y198" s="11">
        <v>0</v>
      </c>
      <c r="Z198" s="11">
        <v>0</v>
      </c>
      <c r="AA198" s="11">
        <v>-2104</v>
      </c>
      <c r="AB198" s="11">
        <v>831867</v>
      </c>
      <c r="AC198" s="11">
        <v>0</v>
      </c>
      <c r="AD198" s="11">
        <v>0</v>
      </c>
      <c r="AE198" s="17">
        <v>2104</v>
      </c>
    </row>
    <row r="199" spans="1:31" x14ac:dyDescent="0.3">
      <c r="A199" s="9" t="s">
        <v>391</v>
      </c>
      <c r="B199" s="8" t="s">
        <v>392</v>
      </c>
      <c r="C199" s="8">
        <v>1</v>
      </c>
      <c r="D199" s="8">
        <v>0</v>
      </c>
      <c r="E199" s="11">
        <v>325493</v>
      </c>
      <c r="F199" s="11">
        <v>0</v>
      </c>
      <c r="G199" s="11">
        <v>180008</v>
      </c>
      <c r="H199" s="11">
        <v>0</v>
      </c>
      <c r="I199" s="11">
        <v>26188</v>
      </c>
      <c r="J199" s="11">
        <v>59677</v>
      </c>
      <c r="K199" s="11">
        <v>0</v>
      </c>
      <c r="L199" s="11">
        <v>0</v>
      </c>
      <c r="M199" s="11">
        <v>0</v>
      </c>
      <c r="N199" s="11">
        <v>0</v>
      </c>
      <c r="O199" s="11">
        <v>0</v>
      </c>
      <c r="P199" s="11">
        <v>17447</v>
      </c>
      <c r="Q199" s="11">
        <v>0</v>
      </c>
      <c r="R199" s="11">
        <v>0</v>
      </c>
      <c r="S199" s="11">
        <v>989</v>
      </c>
      <c r="T199" s="11">
        <v>412</v>
      </c>
      <c r="U199" s="11">
        <v>4544</v>
      </c>
      <c r="V199" s="11">
        <v>0</v>
      </c>
      <c r="W199" s="11">
        <v>0</v>
      </c>
      <c r="X199" s="11">
        <v>0</v>
      </c>
      <c r="Y199" s="11">
        <v>0</v>
      </c>
      <c r="Z199" s="11">
        <v>0</v>
      </c>
      <c r="AA199" s="11">
        <v>-34768</v>
      </c>
      <c r="AB199" s="11">
        <v>579990</v>
      </c>
      <c r="AC199" s="11">
        <v>0</v>
      </c>
      <c r="AD199" s="11">
        <v>0</v>
      </c>
      <c r="AE199" s="17">
        <v>34768</v>
      </c>
    </row>
    <row r="200" spans="1:31" x14ac:dyDescent="0.3">
      <c r="A200" s="9" t="s">
        <v>393</v>
      </c>
      <c r="B200" s="8" t="s">
        <v>394</v>
      </c>
      <c r="C200" s="8">
        <v>1</v>
      </c>
      <c r="D200" s="8">
        <v>0</v>
      </c>
      <c r="E200" s="11">
        <v>262645</v>
      </c>
      <c r="F200" s="11">
        <v>0</v>
      </c>
      <c r="G200" s="11">
        <v>202087</v>
      </c>
      <c r="H200" s="11">
        <v>0</v>
      </c>
      <c r="I200" s="11">
        <v>5628</v>
      </c>
      <c r="J200" s="11">
        <v>13491</v>
      </c>
      <c r="K200" s="11">
        <v>0</v>
      </c>
      <c r="L200" s="11">
        <v>0</v>
      </c>
      <c r="M200" s="11">
        <v>0</v>
      </c>
      <c r="N200" s="11">
        <v>0</v>
      </c>
      <c r="O200" s="11">
        <v>0</v>
      </c>
      <c r="P200" s="11">
        <v>65591</v>
      </c>
      <c r="Q200" s="11">
        <v>0</v>
      </c>
      <c r="R200" s="11">
        <v>0</v>
      </c>
      <c r="S200" s="11">
        <v>884</v>
      </c>
      <c r="T200" s="11">
        <v>293</v>
      </c>
      <c r="U200" s="11">
        <v>2971</v>
      </c>
      <c r="V200" s="11">
        <v>0</v>
      </c>
      <c r="W200" s="11">
        <v>0</v>
      </c>
      <c r="X200" s="11">
        <v>0</v>
      </c>
      <c r="Y200" s="11">
        <v>0</v>
      </c>
      <c r="Z200" s="11">
        <v>0</v>
      </c>
      <c r="AA200" s="11">
        <v>0</v>
      </c>
      <c r="AB200" s="11">
        <v>553590</v>
      </c>
      <c r="AC200" s="11">
        <v>0</v>
      </c>
      <c r="AD200" s="11">
        <v>0</v>
      </c>
      <c r="AE200" s="17">
        <v>0</v>
      </c>
    </row>
    <row r="201" spans="1:31" x14ac:dyDescent="0.3">
      <c r="A201" s="9" t="s">
        <v>395</v>
      </c>
      <c r="B201" s="8" t="s">
        <v>396</v>
      </c>
      <c r="C201" s="8">
        <v>1</v>
      </c>
      <c r="D201" s="8">
        <v>0</v>
      </c>
      <c r="E201" s="11">
        <v>847068</v>
      </c>
      <c r="F201" s="11">
        <v>0</v>
      </c>
      <c r="G201" s="11">
        <v>207132</v>
      </c>
      <c r="H201" s="11">
        <v>0</v>
      </c>
      <c r="I201" s="11">
        <v>30518</v>
      </c>
      <c r="J201" s="11">
        <v>70371</v>
      </c>
      <c r="K201" s="11">
        <v>0</v>
      </c>
      <c r="L201" s="11">
        <v>0</v>
      </c>
      <c r="M201" s="11">
        <v>0</v>
      </c>
      <c r="N201" s="11">
        <v>0</v>
      </c>
      <c r="O201" s="11">
        <v>0</v>
      </c>
      <c r="P201" s="11">
        <v>118832</v>
      </c>
      <c r="Q201" s="11">
        <v>0</v>
      </c>
      <c r="R201" s="11">
        <v>0</v>
      </c>
      <c r="S201" s="11">
        <v>2038</v>
      </c>
      <c r="T201" s="11">
        <v>850</v>
      </c>
      <c r="U201" s="11">
        <v>7049</v>
      </c>
      <c r="V201" s="11">
        <v>0</v>
      </c>
      <c r="W201" s="11">
        <v>0</v>
      </c>
      <c r="X201" s="11">
        <v>0</v>
      </c>
      <c r="Y201" s="11">
        <v>0</v>
      </c>
      <c r="Z201" s="11">
        <v>0</v>
      </c>
      <c r="AA201" s="11">
        <v>-45252</v>
      </c>
      <c r="AB201" s="11">
        <v>1238606</v>
      </c>
      <c r="AC201" s="11">
        <v>0</v>
      </c>
      <c r="AD201" s="11">
        <v>0</v>
      </c>
      <c r="AE201" s="17">
        <v>45252</v>
      </c>
    </row>
    <row r="202" spans="1:31" x14ac:dyDescent="0.3">
      <c r="A202" s="9" t="s">
        <v>397</v>
      </c>
      <c r="B202" s="8" t="s">
        <v>398</v>
      </c>
      <c r="C202" s="8">
        <v>1</v>
      </c>
      <c r="D202" s="8">
        <v>0</v>
      </c>
      <c r="E202" s="11">
        <v>7537063</v>
      </c>
      <c r="F202" s="11">
        <v>0</v>
      </c>
      <c r="G202" s="11">
        <v>0</v>
      </c>
      <c r="H202" s="11">
        <v>0</v>
      </c>
      <c r="I202" s="11">
        <v>1174804</v>
      </c>
      <c r="J202" s="11">
        <v>1345127</v>
      </c>
      <c r="K202" s="11">
        <v>0</v>
      </c>
      <c r="L202" s="11">
        <v>0</v>
      </c>
      <c r="M202" s="11">
        <v>0</v>
      </c>
      <c r="N202" s="11">
        <v>0</v>
      </c>
      <c r="O202" s="11">
        <v>0</v>
      </c>
      <c r="P202" s="11">
        <v>1153079</v>
      </c>
      <c r="Q202" s="11">
        <v>130841</v>
      </c>
      <c r="R202" s="11">
        <v>46948</v>
      </c>
      <c r="S202" s="11">
        <v>9966</v>
      </c>
      <c r="T202" s="11">
        <v>3240</v>
      </c>
      <c r="U202" s="11">
        <v>33801</v>
      </c>
      <c r="V202" s="11">
        <v>12469</v>
      </c>
      <c r="W202" s="11">
        <v>0</v>
      </c>
      <c r="X202" s="11">
        <v>87204</v>
      </c>
      <c r="Y202" s="11">
        <v>0</v>
      </c>
      <c r="Z202" s="11">
        <v>0</v>
      </c>
      <c r="AA202" s="11">
        <v>-178773</v>
      </c>
      <c r="AB202" s="11">
        <v>11355769</v>
      </c>
      <c r="AC202" s="11">
        <v>0</v>
      </c>
      <c r="AD202" s="11">
        <v>100000</v>
      </c>
      <c r="AE202" s="17">
        <v>178773</v>
      </c>
    </row>
    <row r="203" spans="1:31" x14ac:dyDescent="0.3">
      <c r="A203" s="9" t="s">
        <v>399</v>
      </c>
      <c r="B203" s="8" t="s">
        <v>400</v>
      </c>
      <c r="C203" s="8">
        <v>1</v>
      </c>
      <c r="D203" s="8">
        <v>0</v>
      </c>
      <c r="E203" s="11">
        <v>7332514</v>
      </c>
      <c r="F203" s="11">
        <v>0</v>
      </c>
      <c r="G203" s="11">
        <v>0</v>
      </c>
      <c r="H203" s="11">
        <v>0</v>
      </c>
      <c r="I203" s="11">
        <v>667202</v>
      </c>
      <c r="J203" s="11">
        <v>757086</v>
      </c>
      <c r="K203" s="11">
        <v>0</v>
      </c>
      <c r="L203" s="11">
        <v>0</v>
      </c>
      <c r="M203" s="11">
        <v>0</v>
      </c>
      <c r="N203" s="11">
        <v>0</v>
      </c>
      <c r="O203" s="11">
        <v>0</v>
      </c>
      <c r="P203" s="11">
        <v>1546461</v>
      </c>
      <c r="Q203" s="11">
        <v>204935</v>
      </c>
      <c r="R203" s="11">
        <v>77961</v>
      </c>
      <c r="S203" s="11">
        <v>13827</v>
      </c>
      <c r="T203" s="11">
        <v>5768</v>
      </c>
      <c r="U203" s="11">
        <v>53474</v>
      </c>
      <c r="V203" s="11">
        <v>16976</v>
      </c>
      <c r="W203" s="11">
        <v>0</v>
      </c>
      <c r="X203" s="11">
        <v>111626</v>
      </c>
      <c r="Y203" s="11">
        <v>0</v>
      </c>
      <c r="Z203" s="11">
        <v>0</v>
      </c>
      <c r="AA203" s="11">
        <v>-276939</v>
      </c>
      <c r="AB203" s="11">
        <v>10510891</v>
      </c>
      <c r="AC203" s="11">
        <v>0</v>
      </c>
      <c r="AD203" s="11">
        <v>0</v>
      </c>
      <c r="AE203" s="17">
        <v>276939</v>
      </c>
    </row>
    <row r="204" spans="1:31" x14ac:dyDescent="0.3">
      <c r="A204" s="9" t="s">
        <v>401</v>
      </c>
      <c r="B204" s="8" t="s">
        <v>402</v>
      </c>
      <c r="C204" s="8">
        <v>1</v>
      </c>
      <c r="D204" s="8">
        <v>0</v>
      </c>
      <c r="E204" s="11">
        <v>8569895</v>
      </c>
      <c r="F204" s="11">
        <v>0</v>
      </c>
      <c r="G204" s="11">
        <v>0</v>
      </c>
      <c r="H204" s="11">
        <v>0</v>
      </c>
      <c r="I204" s="11">
        <v>1097297</v>
      </c>
      <c r="J204" s="11">
        <v>2017299</v>
      </c>
      <c r="K204" s="11">
        <v>0</v>
      </c>
      <c r="L204" s="11">
        <v>0</v>
      </c>
      <c r="M204" s="11">
        <v>0</v>
      </c>
      <c r="N204" s="11">
        <v>0</v>
      </c>
      <c r="O204" s="11">
        <v>0</v>
      </c>
      <c r="P204" s="11">
        <v>1713600</v>
      </c>
      <c r="Q204" s="11">
        <v>416377</v>
      </c>
      <c r="R204" s="11">
        <v>125765</v>
      </c>
      <c r="S204" s="11">
        <v>16643</v>
      </c>
      <c r="T204" s="11">
        <v>6360</v>
      </c>
      <c r="U204" s="11">
        <v>65939</v>
      </c>
      <c r="V204" s="11">
        <v>21751</v>
      </c>
      <c r="W204" s="11">
        <v>0</v>
      </c>
      <c r="X204" s="11">
        <v>59764</v>
      </c>
      <c r="Y204" s="11">
        <v>0</v>
      </c>
      <c r="Z204" s="11">
        <v>0</v>
      </c>
      <c r="AA204" s="11">
        <v>-517160</v>
      </c>
      <c r="AB204" s="11">
        <v>13593530</v>
      </c>
      <c r="AC204" s="11">
        <v>0</v>
      </c>
      <c r="AD204" s="11">
        <v>100000</v>
      </c>
      <c r="AE204" s="17">
        <v>517160</v>
      </c>
    </row>
    <row r="205" spans="1:31" x14ac:dyDescent="0.3">
      <c r="A205" s="9" t="s">
        <v>403</v>
      </c>
      <c r="B205" s="8" t="s">
        <v>404</v>
      </c>
      <c r="C205" s="8">
        <v>1</v>
      </c>
      <c r="D205" s="8">
        <v>0</v>
      </c>
      <c r="E205" s="11">
        <v>9974134</v>
      </c>
      <c r="F205" s="11">
        <v>0</v>
      </c>
      <c r="G205" s="11">
        <v>0</v>
      </c>
      <c r="H205" s="11">
        <v>0</v>
      </c>
      <c r="I205" s="11">
        <v>1046684</v>
      </c>
      <c r="J205" s="11">
        <v>560697</v>
      </c>
      <c r="K205" s="11">
        <v>0</v>
      </c>
      <c r="L205" s="11">
        <v>0</v>
      </c>
      <c r="M205" s="11">
        <v>0</v>
      </c>
      <c r="N205" s="11">
        <v>0</v>
      </c>
      <c r="O205" s="11">
        <v>0</v>
      </c>
      <c r="P205" s="11">
        <v>1188243</v>
      </c>
      <c r="Q205" s="11">
        <v>149797</v>
      </c>
      <c r="R205" s="11">
        <v>160010</v>
      </c>
      <c r="S205" s="11">
        <v>16643</v>
      </c>
      <c r="T205" s="11">
        <v>3431</v>
      </c>
      <c r="U205" s="11">
        <v>54483</v>
      </c>
      <c r="V205" s="11">
        <v>22182</v>
      </c>
      <c r="W205" s="11">
        <v>0</v>
      </c>
      <c r="X205" s="11">
        <v>152881</v>
      </c>
      <c r="Y205" s="11">
        <v>3453</v>
      </c>
      <c r="Z205" s="11">
        <v>0</v>
      </c>
      <c r="AA205" s="11">
        <v>-432691</v>
      </c>
      <c r="AB205" s="11">
        <v>12899947</v>
      </c>
      <c r="AC205" s="11">
        <v>0</v>
      </c>
      <c r="AD205" s="11">
        <v>100000</v>
      </c>
      <c r="AE205" s="17">
        <v>432691</v>
      </c>
    </row>
    <row r="206" spans="1:31" x14ac:dyDescent="0.3">
      <c r="A206" s="9" t="s">
        <v>405</v>
      </c>
      <c r="B206" s="8" t="s">
        <v>406</v>
      </c>
      <c r="C206" s="8">
        <v>1</v>
      </c>
      <c r="D206" s="8">
        <v>0</v>
      </c>
      <c r="E206" s="11">
        <v>9870234</v>
      </c>
      <c r="F206" s="11">
        <v>0</v>
      </c>
      <c r="G206" s="11">
        <v>0</v>
      </c>
      <c r="H206" s="11">
        <v>3611</v>
      </c>
      <c r="I206" s="11">
        <v>808022</v>
      </c>
      <c r="J206" s="11">
        <v>1163875</v>
      </c>
      <c r="K206" s="11">
        <v>60214</v>
      </c>
      <c r="L206" s="11">
        <v>0</v>
      </c>
      <c r="M206" s="11">
        <v>0</v>
      </c>
      <c r="N206" s="11">
        <v>0</v>
      </c>
      <c r="O206" s="11">
        <v>0</v>
      </c>
      <c r="P206" s="11">
        <v>901260</v>
      </c>
      <c r="Q206" s="11">
        <v>727</v>
      </c>
      <c r="R206" s="11">
        <v>48438</v>
      </c>
      <c r="S206" s="11">
        <v>12449</v>
      </c>
      <c r="T206" s="11">
        <v>5193</v>
      </c>
      <c r="U206" s="11">
        <v>44096</v>
      </c>
      <c r="V206" s="11">
        <v>14962</v>
      </c>
      <c r="W206" s="11">
        <v>0</v>
      </c>
      <c r="X206" s="11">
        <v>0</v>
      </c>
      <c r="Y206" s="11">
        <v>0</v>
      </c>
      <c r="Z206" s="11">
        <v>0</v>
      </c>
      <c r="AA206" s="11">
        <v>-314275</v>
      </c>
      <c r="AB206" s="11">
        <v>12618806</v>
      </c>
      <c r="AC206" s="11">
        <v>0</v>
      </c>
      <c r="AD206" s="11">
        <v>100000</v>
      </c>
      <c r="AE206" s="17">
        <v>314275</v>
      </c>
    </row>
    <row r="207" spans="1:31" x14ac:dyDescent="0.3">
      <c r="A207" s="9" t="s">
        <v>407</v>
      </c>
      <c r="B207" s="8" t="s">
        <v>408</v>
      </c>
      <c r="C207" s="8">
        <v>1</v>
      </c>
      <c r="D207" s="8">
        <v>0</v>
      </c>
      <c r="E207" s="11">
        <v>4910773</v>
      </c>
      <c r="F207" s="11">
        <v>0</v>
      </c>
      <c r="G207" s="11">
        <v>0</v>
      </c>
      <c r="H207" s="11">
        <v>0</v>
      </c>
      <c r="I207" s="11">
        <v>660684</v>
      </c>
      <c r="J207" s="11">
        <v>200591</v>
      </c>
      <c r="K207" s="11">
        <v>0</v>
      </c>
      <c r="L207" s="11">
        <v>0</v>
      </c>
      <c r="M207" s="11">
        <v>0</v>
      </c>
      <c r="N207" s="11">
        <v>0</v>
      </c>
      <c r="O207" s="11">
        <v>0</v>
      </c>
      <c r="P207" s="11">
        <v>717765</v>
      </c>
      <c r="Q207" s="11">
        <v>96886</v>
      </c>
      <c r="R207" s="11">
        <v>43024</v>
      </c>
      <c r="S207" s="11">
        <v>7730</v>
      </c>
      <c r="T207" s="11">
        <v>3225</v>
      </c>
      <c r="U207" s="11">
        <v>20213</v>
      </c>
      <c r="V207" s="11">
        <v>6032</v>
      </c>
      <c r="W207" s="11">
        <v>0</v>
      </c>
      <c r="X207" s="11">
        <v>64466</v>
      </c>
      <c r="Y207" s="11">
        <v>0</v>
      </c>
      <c r="Z207" s="11">
        <v>0</v>
      </c>
      <c r="AA207" s="11">
        <v>-197492</v>
      </c>
      <c r="AB207" s="11">
        <v>6533897</v>
      </c>
      <c r="AC207" s="11">
        <v>0</v>
      </c>
      <c r="AD207" s="11">
        <v>100000</v>
      </c>
      <c r="AE207" s="17">
        <v>197492</v>
      </c>
    </row>
    <row r="208" spans="1:31" x14ac:dyDescent="0.3">
      <c r="A208" s="9" t="s">
        <v>409</v>
      </c>
      <c r="B208" s="8" t="s">
        <v>410</v>
      </c>
      <c r="C208" s="8">
        <v>1</v>
      </c>
      <c r="D208" s="8">
        <v>0</v>
      </c>
      <c r="E208" s="11">
        <v>2470140</v>
      </c>
      <c r="F208" s="11">
        <v>0</v>
      </c>
      <c r="G208" s="11">
        <v>0</v>
      </c>
      <c r="H208" s="11">
        <v>0</v>
      </c>
      <c r="I208" s="11">
        <v>362681</v>
      </c>
      <c r="J208" s="11">
        <v>315224</v>
      </c>
      <c r="K208" s="11">
        <v>0</v>
      </c>
      <c r="L208" s="11">
        <v>0</v>
      </c>
      <c r="M208" s="11">
        <v>0</v>
      </c>
      <c r="N208" s="11">
        <v>0</v>
      </c>
      <c r="O208" s="11">
        <v>0</v>
      </c>
      <c r="P208" s="11">
        <v>473562</v>
      </c>
      <c r="Q208" s="11">
        <v>21701</v>
      </c>
      <c r="R208" s="11">
        <v>0</v>
      </c>
      <c r="S208" s="11">
        <v>2772</v>
      </c>
      <c r="T208" s="11">
        <v>1156</v>
      </c>
      <c r="U208" s="11">
        <v>9029</v>
      </c>
      <c r="V208" s="11">
        <v>2942</v>
      </c>
      <c r="W208" s="11">
        <v>0</v>
      </c>
      <c r="X208" s="11">
        <v>0</v>
      </c>
      <c r="Y208" s="11">
        <v>0</v>
      </c>
      <c r="Z208" s="11">
        <v>0</v>
      </c>
      <c r="AA208" s="11">
        <v>-81373</v>
      </c>
      <c r="AB208" s="11">
        <v>3577834</v>
      </c>
      <c r="AC208" s="11">
        <v>0</v>
      </c>
      <c r="AD208" s="11">
        <v>100000</v>
      </c>
      <c r="AE208" s="17">
        <v>81373</v>
      </c>
    </row>
    <row r="209" spans="1:31" x14ac:dyDescent="0.3">
      <c r="A209" s="9" t="s">
        <v>411</v>
      </c>
      <c r="B209" s="8" t="s">
        <v>412</v>
      </c>
      <c r="C209" s="8">
        <v>1</v>
      </c>
      <c r="D209" s="8">
        <v>0</v>
      </c>
      <c r="E209" s="11">
        <v>606319</v>
      </c>
      <c r="F209" s="11">
        <v>0</v>
      </c>
      <c r="G209" s="11">
        <v>271313</v>
      </c>
      <c r="H209" s="11">
        <v>61</v>
      </c>
      <c r="I209" s="11">
        <v>28385</v>
      </c>
      <c r="J209" s="11">
        <v>19892</v>
      </c>
      <c r="K209" s="11">
        <v>0</v>
      </c>
      <c r="L209" s="11">
        <v>0</v>
      </c>
      <c r="M209" s="11">
        <v>0</v>
      </c>
      <c r="N209" s="11">
        <v>0</v>
      </c>
      <c r="O209" s="11">
        <v>0</v>
      </c>
      <c r="P209" s="11">
        <v>115487</v>
      </c>
      <c r="Q209" s="11">
        <v>0</v>
      </c>
      <c r="R209" s="11">
        <v>0</v>
      </c>
      <c r="S209" s="11">
        <v>3895</v>
      </c>
      <c r="T209" s="11">
        <v>1625</v>
      </c>
      <c r="U209" s="11">
        <v>12990</v>
      </c>
      <c r="V209" s="11">
        <v>0</v>
      </c>
      <c r="W209" s="11">
        <v>0</v>
      </c>
      <c r="X209" s="11">
        <v>0</v>
      </c>
      <c r="Y209" s="11">
        <v>2008</v>
      </c>
      <c r="Z209" s="11">
        <v>0</v>
      </c>
      <c r="AA209" s="11">
        <v>-28352</v>
      </c>
      <c r="AB209" s="11">
        <v>1033623</v>
      </c>
      <c r="AC209" s="11">
        <v>0</v>
      </c>
      <c r="AD209" s="11">
        <v>0</v>
      </c>
      <c r="AE209" s="17">
        <v>28352</v>
      </c>
    </row>
    <row r="210" spans="1:31" x14ac:dyDescent="0.3">
      <c r="A210" s="9" t="s">
        <v>413</v>
      </c>
      <c r="B210" s="8" t="s">
        <v>414</v>
      </c>
      <c r="C210" s="8">
        <v>1</v>
      </c>
      <c r="D210" s="8">
        <v>0</v>
      </c>
      <c r="E210" s="11">
        <v>13000880</v>
      </c>
      <c r="F210" s="11">
        <v>0</v>
      </c>
      <c r="G210" s="11">
        <v>0</v>
      </c>
      <c r="H210" s="11">
        <v>0</v>
      </c>
      <c r="I210" s="11">
        <v>1445366</v>
      </c>
      <c r="J210" s="11">
        <v>2890313</v>
      </c>
      <c r="K210" s="11">
        <v>52980</v>
      </c>
      <c r="L210" s="11">
        <v>0</v>
      </c>
      <c r="M210" s="11">
        <v>0</v>
      </c>
      <c r="N210" s="11">
        <v>0</v>
      </c>
      <c r="O210" s="11">
        <v>0</v>
      </c>
      <c r="P210" s="11">
        <v>1341816</v>
      </c>
      <c r="Q210" s="11">
        <v>164844</v>
      </c>
      <c r="R210" s="11">
        <v>53201</v>
      </c>
      <c r="S210" s="11">
        <v>16344</v>
      </c>
      <c r="T210" s="11">
        <v>6818</v>
      </c>
      <c r="U210" s="11">
        <v>62619</v>
      </c>
      <c r="V210" s="11">
        <v>21413</v>
      </c>
      <c r="W210" s="11">
        <v>0</v>
      </c>
      <c r="X210" s="11">
        <v>189864</v>
      </c>
      <c r="Y210" s="11">
        <v>0</v>
      </c>
      <c r="Z210" s="11">
        <v>0</v>
      </c>
      <c r="AA210" s="11">
        <v>-353850</v>
      </c>
      <c r="AB210" s="11">
        <v>18892608</v>
      </c>
      <c r="AC210" s="11">
        <v>0</v>
      </c>
      <c r="AD210" s="11">
        <v>101498</v>
      </c>
      <c r="AE210" s="17">
        <v>353850</v>
      </c>
    </row>
    <row r="211" spans="1:31" x14ac:dyDescent="0.3">
      <c r="A211" s="9" t="s">
        <v>415</v>
      </c>
      <c r="B211" s="8" t="s">
        <v>416</v>
      </c>
      <c r="C211" s="8">
        <v>1</v>
      </c>
      <c r="D211" s="8">
        <v>1</v>
      </c>
      <c r="E211" s="11">
        <v>22192483</v>
      </c>
      <c r="F211" s="11">
        <v>0</v>
      </c>
      <c r="G211" s="11">
        <v>0</v>
      </c>
      <c r="H211" s="11">
        <v>0</v>
      </c>
      <c r="I211" s="11">
        <v>1749391</v>
      </c>
      <c r="J211" s="11">
        <v>8281018</v>
      </c>
      <c r="K211" s="11">
        <v>0</v>
      </c>
      <c r="L211" s="11">
        <v>3112736</v>
      </c>
      <c r="M211" s="11">
        <v>0</v>
      </c>
      <c r="N211" s="11">
        <v>0</v>
      </c>
      <c r="O211" s="11">
        <v>0</v>
      </c>
      <c r="P211" s="11">
        <v>3433927</v>
      </c>
      <c r="Q211" s="11">
        <v>683184</v>
      </c>
      <c r="R211" s="11">
        <v>363873</v>
      </c>
      <c r="S211" s="11">
        <v>32282</v>
      </c>
      <c r="T211" s="11">
        <v>12829</v>
      </c>
      <c r="U211" s="11">
        <v>126403</v>
      </c>
      <c r="V211" s="11">
        <v>45424</v>
      </c>
      <c r="W211" s="11">
        <v>0</v>
      </c>
      <c r="X211" s="11">
        <v>681853</v>
      </c>
      <c r="Y211" s="11">
        <v>0</v>
      </c>
      <c r="Z211" s="11">
        <v>0</v>
      </c>
      <c r="AA211" s="11">
        <v>-822216</v>
      </c>
      <c r="AB211" s="11">
        <v>39893187</v>
      </c>
      <c r="AC211" s="11">
        <v>0</v>
      </c>
      <c r="AD211" s="11">
        <v>154059</v>
      </c>
      <c r="AE211" s="17">
        <v>822216</v>
      </c>
    </row>
    <row r="212" spans="1:31" x14ac:dyDescent="0.3">
      <c r="A212" s="9" t="s">
        <v>417</v>
      </c>
      <c r="B212" s="8" t="s">
        <v>418</v>
      </c>
      <c r="C212" s="8">
        <v>1</v>
      </c>
      <c r="D212" s="8">
        <v>0</v>
      </c>
      <c r="E212" s="11">
        <v>16974438</v>
      </c>
      <c r="F212" s="11">
        <v>0</v>
      </c>
      <c r="G212" s="11">
        <v>0</v>
      </c>
      <c r="H212" s="11">
        <v>0</v>
      </c>
      <c r="I212" s="11">
        <v>2090749</v>
      </c>
      <c r="J212" s="11">
        <v>3302884</v>
      </c>
      <c r="K212" s="11">
        <v>230509</v>
      </c>
      <c r="L212" s="11">
        <v>0</v>
      </c>
      <c r="M212" s="11">
        <v>0</v>
      </c>
      <c r="N212" s="11">
        <v>0</v>
      </c>
      <c r="O212" s="11">
        <v>0</v>
      </c>
      <c r="P212" s="11">
        <v>2185181</v>
      </c>
      <c r="Q212" s="11">
        <v>296828</v>
      </c>
      <c r="R212" s="11">
        <v>36832</v>
      </c>
      <c r="S212" s="11">
        <v>27264</v>
      </c>
      <c r="T212" s="11">
        <v>11375</v>
      </c>
      <c r="U212" s="11">
        <v>107064</v>
      </c>
      <c r="V212" s="11">
        <v>34531</v>
      </c>
      <c r="W212" s="11">
        <v>0</v>
      </c>
      <c r="X212" s="11">
        <v>285307</v>
      </c>
      <c r="Y212" s="11">
        <v>0</v>
      </c>
      <c r="Z212" s="11">
        <v>0</v>
      </c>
      <c r="AA212" s="11">
        <v>-444786</v>
      </c>
      <c r="AB212" s="11">
        <v>25138176</v>
      </c>
      <c r="AC212" s="11">
        <v>0</v>
      </c>
      <c r="AD212" s="11">
        <v>0</v>
      </c>
      <c r="AE212" s="17">
        <v>444786</v>
      </c>
    </row>
    <row r="213" spans="1:31" x14ac:dyDescent="0.3">
      <c r="A213" s="9" t="s">
        <v>419</v>
      </c>
      <c r="B213" s="8" t="s">
        <v>420</v>
      </c>
      <c r="C213" s="8">
        <v>1</v>
      </c>
      <c r="D213" s="8">
        <v>0</v>
      </c>
      <c r="E213" s="11">
        <v>3556001</v>
      </c>
      <c r="F213" s="11">
        <v>0</v>
      </c>
      <c r="G213" s="11">
        <v>0</v>
      </c>
      <c r="H213" s="11">
        <v>0</v>
      </c>
      <c r="I213" s="11">
        <v>604629</v>
      </c>
      <c r="J213" s="11">
        <v>477652</v>
      </c>
      <c r="K213" s="11">
        <v>36347</v>
      </c>
      <c r="L213" s="11">
        <v>0</v>
      </c>
      <c r="M213" s="11">
        <v>0</v>
      </c>
      <c r="N213" s="11">
        <v>0</v>
      </c>
      <c r="O213" s="11">
        <v>0</v>
      </c>
      <c r="P213" s="11">
        <v>358345</v>
      </c>
      <c r="Q213" s="11">
        <v>44175</v>
      </c>
      <c r="R213" s="11">
        <v>0</v>
      </c>
      <c r="S213" s="11">
        <v>7161</v>
      </c>
      <c r="T213" s="11">
        <v>2987</v>
      </c>
      <c r="U213" s="11">
        <v>26912</v>
      </c>
      <c r="V213" s="11">
        <v>3320</v>
      </c>
      <c r="W213" s="11">
        <v>0</v>
      </c>
      <c r="X213" s="11">
        <v>48735</v>
      </c>
      <c r="Y213" s="11">
        <v>1320</v>
      </c>
      <c r="Z213" s="11">
        <v>0</v>
      </c>
      <c r="AA213" s="11">
        <v>-155607</v>
      </c>
      <c r="AB213" s="11">
        <v>5011977</v>
      </c>
      <c r="AC213" s="11">
        <v>0</v>
      </c>
      <c r="AD213" s="11">
        <v>0</v>
      </c>
      <c r="AE213" s="17">
        <v>155607</v>
      </c>
    </row>
    <row r="214" spans="1:31" x14ac:dyDescent="0.3">
      <c r="A214" s="9" t="s">
        <v>421</v>
      </c>
      <c r="B214" s="8" t="s">
        <v>422</v>
      </c>
      <c r="C214" s="8">
        <v>1</v>
      </c>
      <c r="D214" s="8">
        <v>0</v>
      </c>
      <c r="E214" s="11">
        <v>39931009</v>
      </c>
      <c r="F214" s="11">
        <v>0</v>
      </c>
      <c r="G214" s="11">
        <v>0</v>
      </c>
      <c r="H214" s="11">
        <v>17004</v>
      </c>
      <c r="I214" s="11">
        <v>4904612</v>
      </c>
      <c r="J214" s="11">
        <v>6611543</v>
      </c>
      <c r="K214" s="11">
        <v>0</v>
      </c>
      <c r="L214" s="11">
        <v>0</v>
      </c>
      <c r="M214" s="11">
        <v>0</v>
      </c>
      <c r="N214" s="11">
        <v>0</v>
      </c>
      <c r="O214" s="11">
        <v>0</v>
      </c>
      <c r="P214" s="11">
        <v>5335276</v>
      </c>
      <c r="Q214" s="11">
        <v>726876</v>
      </c>
      <c r="R214" s="11">
        <v>0</v>
      </c>
      <c r="S214" s="11">
        <v>54468</v>
      </c>
      <c r="T214" s="11">
        <v>22725</v>
      </c>
      <c r="U214" s="11">
        <v>214011</v>
      </c>
      <c r="V214" s="11">
        <v>76113</v>
      </c>
      <c r="W214" s="11">
        <v>0</v>
      </c>
      <c r="X214" s="11">
        <v>915415</v>
      </c>
      <c r="Y214" s="11">
        <v>0</v>
      </c>
      <c r="Z214" s="11">
        <v>0</v>
      </c>
      <c r="AA214" s="11">
        <v>-1154525</v>
      </c>
      <c r="AB214" s="11">
        <v>57654527</v>
      </c>
      <c r="AC214" s="11">
        <v>0</v>
      </c>
      <c r="AD214" s="11">
        <v>404452</v>
      </c>
      <c r="AE214" s="17">
        <v>1154525</v>
      </c>
    </row>
    <row r="215" spans="1:31" x14ac:dyDescent="0.3">
      <c r="A215" s="9" t="s">
        <v>423</v>
      </c>
      <c r="B215" s="8" t="s">
        <v>424</v>
      </c>
      <c r="C215" s="8">
        <v>1</v>
      </c>
      <c r="D215" s="8">
        <v>0</v>
      </c>
      <c r="E215" s="11">
        <v>10433122</v>
      </c>
      <c r="F215" s="11">
        <v>0</v>
      </c>
      <c r="G215" s="11">
        <v>0</v>
      </c>
      <c r="H215" s="11">
        <v>0</v>
      </c>
      <c r="I215" s="11">
        <v>1148298</v>
      </c>
      <c r="J215" s="11">
        <v>1474224</v>
      </c>
      <c r="K215" s="11">
        <v>0</v>
      </c>
      <c r="L215" s="11">
        <v>0</v>
      </c>
      <c r="M215" s="11">
        <v>0</v>
      </c>
      <c r="N215" s="11">
        <v>0</v>
      </c>
      <c r="O215" s="11">
        <v>0</v>
      </c>
      <c r="P215" s="11">
        <v>1235989</v>
      </c>
      <c r="Q215" s="11">
        <v>257674</v>
      </c>
      <c r="R215" s="11">
        <v>0</v>
      </c>
      <c r="S215" s="11">
        <v>21092</v>
      </c>
      <c r="T215" s="11">
        <v>7371</v>
      </c>
      <c r="U215" s="11">
        <v>74716</v>
      </c>
      <c r="V215" s="11">
        <v>23239</v>
      </c>
      <c r="W215" s="11">
        <v>0</v>
      </c>
      <c r="X215" s="11">
        <v>155206</v>
      </c>
      <c r="Y215" s="11">
        <v>0</v>
      </c>
      <c r="Z215" s="11">
        <v>0</v>
      </c>
      <c r="AA215" s="11">
        <v>-323483</v>
      </c>
      <c r="AB215" s="11">
        <v>14507448</v>
      </c>
      <c r="AC215" s="11">
        <v>0</v>
      </c>
      <c r="AD215" s="11">
        <v>0</v>
      </c>
      <c r="AE215" s="17">
        <v>323483</v>
      </c>
    </row>
    <row r="216" spans="1:31" x14ac:dyDescent="0.3">
      <c r="A216" s="9" t="s">
        <v>425</v>
      </c>
      <c r="B216" s="8" t="s">
        <v>426</v>
      </c>
      <c r="C216" s="8">
        <v>1</v>
      </c>
      <c r="D216" s="8">
        <v>0</v>
      </c>
      <c r="E216" s="11">
        <v>6567163</v>
      </c>
      <c r="F216" s="11">
        <v>0</v>
      </c>
      <c r="G216" s="11">
        <v>0</v>
      </c>
      <c r="H216" s="11">
        <v>0</v>
      </c>
      <c r="I216" s="11">
        <v>632295</v>
      </c>
      <c r="J216" s="11">
        <v>1405680</v>
      </c>
      <c r="K216" s="11">
        <v>165879</v>
      </c>
      <c r="L216" s="11">
        <v>0</v>
      </c>
      <c r="M216" s="11">
        <v>0</v>
      </c>
      <c r="N216" s="11">
        <v>0</v>
      </c>
      <c r="O216" s="11">
        <v>0</v>
      </c>
      <c r="P216" s="11">
        <v>480150</v>
      </c>
      <c r="Q216" s="11">
        <v>145169</v>
      </c>
      <c r="R216" s="11">
        <v>0</v>
      </c>
      <c r="S216" s="11">
        <v>13108</v>
      </c>
      <c r="T216" s="11">
        <v>5468</v>
      </c>
      <c r="U216" s="11">
        <v>50270</v>
      </c>
      <c r="V216" s="11">
        <v>6099</v>
      </c>
      <c r="W216" s="11">
        <v>0</v>
      </c>
      <c r="X216" s="11">
        <v>0</v>
      </c>
      <c r="Y216" s="11">
        <v>0</v>
      </c>
      <c r="Z216" s="11">
        <v>0</v>
      </c>
      <c r="AA216" s="11">
        <v>-213774</v>
      </c>
      <c r="AB216" s="11">
        <v>9257507</v>
      </c>
      <c r="AC216" s="11">
        <v>0</v>
      </c>
      <c r="AD216" s="11">
        <v>0</v>
      </c>
      <c r="AE216" s="17">
        <v>213774</v>
      </c>
    </row>
    <row r="217" spans="1:31" x14ac:dyDescent="0.3">
      <c r="A217" s="9" t="s">
        <v>427</v>
      </c>
      <c r="B217" s="8" t="s">
        <v>428</v>
      </c>
      <c r="C217" s="8">
        <v>1</v>
      </c>
      <c r="D217" s="8">
        <v>0</v>
      </c>
      <c r="E217" s="11">
        <v>3286860</v>
      </c>
      <c r="F217" s="11">
        <v>0</v>
      </c>
      <c r="G217" s="11">
        <v>0</v>
      </c>
      <c r="H217" s="11">
        <v>3604</v>
      </c>
      <c r="I217" s="11">
        <v>380744</v>
      </c>
      <c r="J217" s="11">
        <v>669149</v>
      </c>
      <c r="K217" s="11">
        <v>146044</v>
      </c>
      <c r="L217" s="11">
        <v>0</v>
      </c>
      <c r="M217" s="11">
        <v>0</v>
      </c>
      <c r="N217" s="11">
        <v>0</v>
      </c>
      <c r="O217" s="11">
        <v>0</v>
      </c>
      <c r="P217" s="11">
        <v>295515</v>
      </c>
      <c r="Q217" s="11">
        <v>70447</v>
      </c>
      <c r="R217" s="11">
        <v>152404</v>
      </c>
      <c r="S217" s="11">
        <v>7086</v>
      </c>
      <c r="T217" s="11">
        <v>2956</v>
      </c>
      <c r="U217" s="11">
        <v>27553</v>
      </c>
      <c r="V217" s="11">
        <v>4282</v>
      </c>
      <c r="W217" s="11">
        <v>0</v>
      </c>
      <c r="X217" s="11">
        <v>107310</v>
      </c>
      <c r="Y217" s="11">
        <v>3277</v>
      </c>
      <c r="Z217" s="11">
        <v>0</v>
      </c>
      <c r="AA217" s="11">
        <v>-220674</v>
      </c>
      <c r="AB217" s="11">
        <v>4936557</v>
      </c>
      <c r="AC217" s="11">
        <v>0</v>
      </c>
      <c r="AD217" s="11">
        <v>100000</v>
      </c>
      <c r="AE217" s="17">
        <v>220674</v>
      </c>
    </row>
    <row r="218" spans="1:31" x14ac:dyDescent="0.3">
      <c r="A218" s="9" t="s">
        <v>429</v>
      </c>
      <c r="B218" s="8" t="s">
        <v>430</v>
      </c>
      <c r="C218" s="8">
        <v>1</v>
      </c>
      <c r="D218" s="8">
        <v>0</v>
      </c>
      <c r="E218" s="11">
        <v>2884816</v>
      </c>
      <c r="F218" s="11">
        <v>0</v>
      </c>
      <c r="G218" s="11">
        <v>0</v>
      </c>
      <c r="H218" s="11">
        <v>0</v>
      </c>
      <c r="I218" s="11">
        <v>281324</v>
      </c>
      <c r="J218" s="11">
        <v>400712</v>
      </c>
      <c r="K218" s="11">
        <v>0</v>
      </c>
      <c r="L218" s="11">
        <v>0</v>
      </c>
      <c r="M218" s="11">
        <v>0</v>
      </c>
      <c r="N218" s="11">
        <v>0</v>
      </c>
      <c r="O218" s="11">
        <v>0</v>
      </c>
      <c r="P218" s="11">
        <v>353797</v>
      </c>
      <c r="Q218" s="11">
        <v>73376</v>
      </c>
      <c r="R218" s="11">
        <v>0</v>
      </c>
      <c r="S218" s="11">
        <v>6382</v>
      </c>
      <c r="T218" s="11">
        <v>2662</v>
      </c>
      <c r="U218" s="11">
        <v>22368</v>
      </c>
      <c r="V218" s="11">
        <v>5155</v>
      </c>
      <c r="W218" s="11">
        <v>0</v>
      </c>
      <c r="X218" s="11">
        <v>113616</v>
      </c>
      <c r="Y218" s="11">
        <v>0</v>
      </c>
      <c r="Z218" s="11">
        <v>0</v>
      </c>
      <c r="AA218" s="11">
        <v>-192422</v>
      </c>
      <c r="AB218" s="11">
        <v>3951786</v>
      </c>
      <c r="AC218" s="11">
        <v>0</v>
      </c>
      <c r="AD218" s="11">
        <v>0</v>
      </c>
      <c r="AE218" s="17">
        <v>192422</v>
      </c>
    </row>
    <row r="219" spans="1:31" x14ac:dyDescent="0.3">
      <c r="A219" s="9" t="s">
        <v>431</v>
      </c>
      <c r="B219" s="8" t="s">
        <v>432</v>
      </c>
      <c r="C219" s="8">
        <v>1</v>
      </c>
      <c r="D219" s="8">
        <v>0</v>
      </c>
      <c r="E219" s="11">
        <v>2585821</v>
      </c>
      <c r="F219" s="11">
        <v>0</v>
      </c>
      <c r="G219" s="11">
        <v>62551</v>
      </c>
      <c r="H219" s="11">
        <v>0</v>
      </c>
      <c r="I219" s="11">
        <v>241335</v>
      </c>
      <c r="J219" s="11">
        <v>459179</v>
      </c>
      <c r="K219" s="11">
        <v>0</v>
      </c>
      <c r="L219" s="11">
        <v>0</v>
      </c>
      <c r="M219" s="11">
        <v>0</v>
      </c>
      <c r="N219" s="11">
        <v>0</v>
      </c>
      <c r="O219" s="11">
        <v>0</v>
      </c>
      <c r="P219" s="11">
        <v>200634</v>
      </c>
      <c r="Q219" s="11">
        <v>21437</v>
      </c>
      <c r="R219" s="11">
        <v>0</v>
      </c>
      <c r="S219" s="11">
        <v>5019</v>
      </c>
      <c r="T219" s="11">
        <v>2093</v>
      </c>
      <c r="U219" s="11">
        <v>19922</v>
      </c>
      <c r="V219" s="11">
        <v>2627</v>
      </c>
      <c r="W219" s="11">
        <v>0</v>
      </c>
      <c r="X219" s="11">
        <v>0</v>
      </c>
      <c r="Y219" s="11">
        <v>19298</v>
      </c>
      <c r="Z219" s="11">
        <v>0</v>
      </c>
      <c r="AA219" s="11">
        <v>-117171</v>
      </c>
      <c r="AB219" s="11">
        <v>3502745</v>
      </c>
      <c r="AC219" s="11">
        <v>0</v>
      </c>
      <c r="AD219" s="11">
        <v>100000</v>
      </c>
      <c r="AE219" s="17">
        <v>117171</v>
      </c>
    </row>
    <row r="220" spans="1:31" x14ac:dyDescent="0.3">
      <c r="A220" s="9" t="s">
        <v>433</v>
      </c>
      <c r="B220" s="8" t="s">
        <v>434</v>
      </c>
      <c r="C220" s="8">
        <v>1</v>
      </c>
      <c r="D220" s="8">
        <v>0</v>
      </c>
      <c r="E220" s="11">
        <v>4525816</v>
      </c>
      <c r="F220" s="11">
        <v>0</v>
      </c>
      <c r="G220" s="11">
        <v>0</v>
      </c>
      <c r="H220" s="11">
        <v>2789</v>
      </c>
      <c r="I220" s="11">
        <v>293199</v>
      </c>
      <c r="J220" s="11">
        <v>976388</v>
      </c>
      <c r="K220" s="11">
        <v>0</v>
      </c>
      <c r="L220" s="11">
        <v>0</v>
      </c>
      <c r="M220" s="11">
        <v>0</v>
      </c>
      <c r="N220" s="11">
        <v>0</v>
      </c>
      <c r="O220" s="11">
        <v>0</v>
      </c>
      <c r="P220" s="11">
        <v>450471</v>
      </c>
      <c r="Q220" s="11">
        <v>53723</v>
      </c>
      <c r="R220" s="11">
        <v>0</v>
      </c>
      <c r="S220" s="11">
        <v>7476</v>
      </c>
      <c r="T220" s="11">
        <v>3118</v>
      </c>
      <c r="U220" s="11">
        <v>28543</v>
      </c>
      <c r="V220" s="11">
        <v>5954</v>
      </c>
      <c r="W220" s="11">
        <v>0</v>
      </c>
      <c r="X220" s="11">
        <v>77943</v>
      </c>
      <c r="Y220" s="11">
        <v>0</v>
      </c>
      <c r="Z220" s="11">
        <v>0</v>
      </c>
      <c r="AA220" s="11">
        <v>-141190</v>
      </c>
      <c r="AB220" s="11">
        <v>6284230</v>
      </c>
      <c r="AC220" s="11">
        <v>0</v>
      </c>
      <c r="AD220" s="11">
        <v>100000</v>
      </c>
      <c r="AE220" s="17">
        <v>141190</v>
      </c>
    </row>
    <row r="221" spans="1:31" x14ac:dyDescent="0.3">
      <c r="A221" s="9" t="s">
        <v>435</v>
      </c>
      <c r="B221" s="8" t="s">
        <v>436</v>
      </c>
      <c r="C221" s="8">
        <v>1</v>
      </c>
      <c r="D221" s="8">
        <v>0</v>
      </c>
      <c r="E221" s="11">
        <v>34104226</v>
      </c>
      <c r="F221" s="11">
        <v>0</v>
      </c>
      <c r="G221" s="11">
        <v>0</v>
      </c>
      <c r="H221" s="11">
        <v>0</v>
      </c>
      <c r="I221" s="11">
        <v>2194417</v>
      </c>
      <c r="J221" s="11">
        <v>4842265</v>
      </c>
      <c r="K221" s="11">
        <v>303026</v>
      </c>
      <c r="L221" s="11">
        <v>0</v>
      </c>
      <c r="M221" s="11">
        <v>0</v>
      </c>
      <c r="N221" s="11">
        <v>0</v>
      </c>
      <c r="O221" s="11">
        <v>0</v>
      </c>
      <c r="P221" s="11">
        <v>4283157</v>
      </c>
      <c r="Q221" s="11">
        <v>518994</v>
      </c>
      <c r="R221" s="11">
        <v>0</v>
      </c>
      <c r="S221" s="11">
        <v>66841</v>
      </c>
      <c r="T221" s="11">
        <v>25547</v>
      </c>
      <c r="U221" s="11">
        <v>247796</v>
      </c>
      <c r="V221" s="11">
        <v>80878</v>
      </c>
      <c r="W221" s="11">
        <v>0</v>
      </c>
      <c r="X221" s="11">
        <v>3570540</v>
      </c>
      <c r="Y221" s="11">
        <v>0</v>
      </c>
      <c r="Z221" s="11">
        <v>0</v>
      </c>
      <c r="AA221" s="11">
        <v>-2363285</v>
      </c>
      <c r="AB221" s="11">
        <v>47874402</v>
      </c>
      <c r="AC221" s="11">
        <v>0</v>
      </c>
      <c r="AD221" s="11">
        <v>222343</v>
      </c>
      <c r="AE221" s="17">
        <v>2363285</v>
      </c>
    </row>
    <row r="222" spans="1:31" x14ac:dyDescent="0.3">
      <c r="A222" s="9" t="s">
        <v>437</v>
      </c>
      <c r="B222" s="8" t="s">
        <v>438</v>
      </c>
      <c r="C222" s="8">
        <v>1</v>
      </c>
      <c r="D222" s="8">
        <v>0</v>
      </c>
      <c r="E222" s="11">
        <v>30656075</v>
      </c>
      <c r="F222" s="11">
        <v>0</v>
      </c>
      <c r="G222" s="11">
        <v>0</v>
      </c>
      <c r="H222" s="11">
        <v>15203</v>
      </c>
      <c r="I222" s="11">
        <v>5023904</v>
      </c>
      <c r="J222" s="11">
        <v>1800247</v>
      </c>
      <c r="K222" s="11">
        <v>0</v>
      </c>
      <c r="L222" s="11">
        <v>0</v>
      </c>
      <c r="M222" s="11">
        <v>0</v>
      </c>
      <c r="N222" s="11">
        <v>0</v>
      </c>
      <c r="O222" s="11">
        <v>0</v>
      </c>
      <c r="P222" s="11">
        <v>4112412</v>
      </c>
      <c r="Q222" s="11">
        <v>881220</v>
      </c>
      <c r="R222" s="11">
        <v>160309</v>
      </c>
      <c r="S222" s="11">
        <v>47697</v>
      </c>
      <c r="T222" s="11">
        <v>19900</v>
      </c>
      <c r="U222" s="11">
        <v>185760</v>
      </c>
      <c r="V222" s="11">
        <v>64648</v>
      </c>
      <c r="W222" s="11">
        <v>0</v>
      </c>
      <c r="X222" s="11">
        <v>1312233</v>
      </c>
      <c r="Y222" s="11">
        <v>0</v>
      </c>
      <c r="Z222" s="11">
        <v>0</v>
      </c>
      <c r="AA222" s="11">
        <v>-1143921</v>
      </c>
      <c r="AB222" s="11">
        <v>43135687</v>
      </c>
      <c r="AC222" s="11">
        <v>16773</v>
      </c>
      <c r="AD222" s="11">
        <v>273578</v>
      </c>
      <c r="AE222" s="17">
        <v>1143921</v>
      </c>
    </row>
    <row r="223" spans="1:31" x14ac:dyDescent="0.3">
      <c r="A223" s="9" t="s">
        <v>439</v>
      </c>
      <c r="B223" s="8" t="s">
        <v>440</v>
      </c>
      <c r="C223" s="8">
        <v>1</v>
      </c>
      <c r="D223" s="8">
        <v>0</v>
      </c>
      <c r="E223" s="11">
        <v>5509611</v>
      </c>
      <c r="F223" s="11">
        <v>0</v>
      </c>
      <c r="G223" s="11">
        <v>0</v>
      </c>
      <c r="H223" s="11">
        <v>4034</v>
      </c>
      <c r="I223" s="11">
        <v>613585</v>
      </c>
      <c r="J223" s="11">
        <v>1302595</v>
      </c>
      <c r="K223" s="11">
        <v>0</v>
      </c>
      <c r="L223" s="11">
        <v>0</v>
      </c>
      <c r="M223" s="11">
        <v>0</v>
      </c>
      <c r="N223" s="11">
        <v>0</v>
      </c>
      <c r="O223" s="11">
        <v>0</v>
      </c>
      <c r="P223" s="11">
        <v>526511</v>
      </c>
      <c r="Q223" s="11">
        <v>0</v>
      </c>
      <c r="R223" s="11">
        <v>0</v>
      </c>
      <c r="S223" s="11">
        <v>5933</v>
      </c>
      <c r="T223" s="11">
        <v>2475</v>
      </c>
      <c r="U223" s="11">
        <v>21961</v>
      </c>
      <c r="V223" s="11">
        <v>7082</v>
      </c>
      <c r="W223" s="11">
        <v>0</v>
      </c>
      <c r="X223" s="11">
        <v>334744</v>
      </c>
      <c r="Y223" s="11">
        <v>0</v>
      </c>
      <c r="Z223" s="11">
        <v>0</v>
      </c>
      <c r="AA223" s="11">
        <v>-177887</v>
      </c>
      <c r="AB223" s="11">
        <v>8150644</v>
      </c>
      <c r="AC223" s="11">
        <v>0</v>
      </c>
      <c r="AD223" s="11">
        <v>100000</v>
      </c>
      <c r="AE223" s="17">
        <v>177887</v>
      </c>
    </row>
    <row r="224" spans="1:31" x14ac:dyDescent="0.3">
      <c r="A224" s="9" t="s">
        <v>441</v>
      </c>
      <c r="B224" s="8" t="s">
        <v>442</v>
      </c>
      <c r="C224" s="8">
        <v>0</v>
      </c>
      <c r="D224" s="8">
        <v>0</v>
      </c>
      <c r="E224" s="17" t="s">
        <v>2819</v>
      </c>
      <c r="F224" s="17" t="s">
        <v>2819</v>
      </c>
      <c r="G224" s="17" t="s">
        <v>2819</v>
      </c>
      <c r="H224" s="17" t="s">
        <v>2819</v>
      </c>
      <c r="I224" s="17" t="s">
        <v>2819</v>
      </c>
      <c r="J224" s="17" t="s">
        <v>2819</v>
      </c>
      <c r="K224" s="17" t="s">
        <v>2819</v>
      </c>
      <c r="L224" s="17" t="s">
        <v>2819</v>
      </c>
      <c r="M224" s="17" t="s">
        <v>2819</v>
      </c>
      <c r="N224" s="17" t="s">
        <v>2819</v>
      </c>
      <c r="O224" s="17" t="s">
        <v>2819</v>
      </c>
      <c r="P224" s="17" t="s">
        <v>2819</v>
      </c>
      <c r="Q224" s="17" t="s">
        <v>2819</v>
      </c>
      <c r="R224" s="17" t="s">
        <v>2819</v>
      </c>
      <c r="S224" s="17" t="s">
        <v>2819</v>
      </c>
      <c r="T224" s="17" t="s">
        <v>2819</v>
      </c>
      <c r="U224" s="17" t="s">
        <v>2819</v>
      </c>
      <c r="V224" s="17" t="s">
        <v>2819</v>
      </c>
      <c r="W224" s="17" t="s">
        <v>2819</v>
      </c>
      <c r="X224" s="17" t="s">
        <v>2819</v>
      </c>
      <c r="Y224" s="17" t="s">
        <v>2819</v>
      </c>
      <c r="Z224" s="17" t="s">
        <v>2819</v>
      </c>
      <c r="AA224" s="17" t="s">
        <v>2819</v>
      </c>
      <c r="AB224" s="17" t="s">
        <v>2819</v>
      </c>
      <c r="AC224" s="17" t="s">
        <v>2819</v>
      </c>
      <c r="AD224" s="17" t="s">
        <v>2819</v>
      </c>
      <c r="AE224" s="17" t="s">
        <v>2819</v>
      </c>
    </row>
    <row r="225" spans="1:31" x14ac:dyDescent="0.3">
      <c r="A225" s="9" t="s">
        <v>443</v>
      </c>
      <c r="B225" s="8" t="s">
        <v>444</v>
      </c>
      <c r="C225" s="8">
        <v>1</v>
      </c>
      <c r="D225" s="8">
        <v>0</v>
      </c>
      <c r="E225" s="11">
        <v>13220880</v>
      </c>
      <c r="F225" s="11">
        <v>0</v>
      </c>
      <c r="G225" s="11">
        <v>0</v>
      </c>
      <c r="H225" s="11">
        <v>7826</v>
      </c>
      <c r="I225" s="11">
        <v>1080877</v>
      </c>
      <c r="J225" s="11">
        <v>3457545</v>
      </c>
      <c r="K225" s="11">
        <v>0</v>
      </c>
      <c r="L225" s="11">
        <v>0</v>
      </c>
      <c r="M225" s="11">
        <v>0</v>
      </c>
      <c r="N225" s="11">
        <v>0</v>
      </c>
      <c r="O225" s="11">
        <v>0</v>
      </c>
      <c r="P225" s="11">
        <v>1218557</v>
      </c>
      <c r="Q225" s="11">
        <v>170007</v>
      </c>
      <c r="R225" s="11">
        <v>0</v>
      </c>
      <c r="S225" s="11">
        <v>20778</v>
      </c>
      <c r="T225" s="11">
        <v>8668</v>
      </c>
      <c r="U225" s="11">
        <v>77822</v>
      </c>
      <c r="V225" s="11">
        <v>24906</v>
      </c>
      <c r="W225" s="11">
        <v>0</v>
      </c>
      <c r="X225" s="11">
        <v>152015</v>
      </c>
      <c r="Y225" s="11">
        <v>0</v>
      </c>
      <c r="Z225" s="11">
        <v>0</v>
      </c>
      <c r="AA225" s="11">
        <v>-468484</v>
      </c>
      <c r="AB225" s="11">
        <v>18971397</v>
      </c>
      <c r="AC225" s="11">
        <v>0</v>
      </c>
      <c r="AD225" s="11">
        <v>117907</v>
      </c>
      <c r="AE225" s="17">
        <v>468484</v>
      </c>
    </row>
    <row r="226" spans="1:31" x14ac:dyDescent="0.3">
      <c r="A226" s="9" t="s">
        <v>445</v>
      </c>
      <c r="B226" s="8" t="s">
        <v>446</v>
      </c>
      <c r="C226" s="8">
        <v>1</v>
      </c>
      <c r="D226" s="8">
        <v>0</v>
      </c>
      <c r="E226" s="11">
        <v>11421574</v>
      </c>
      <c r="F226" s="11">
        <v>0</v>
      </c>
      <c r="G226" s="11">
        <v>0</v>
      </c>
      <c r="H226" s="11">
        <v>38692</v>
      </c>
      <c r="I226" s="11">
        <v>1547313</v>
      </c>
      <c r="J226" s="11">
        <v>1466866</v>
      </c>
      <c r="K226" s="11">
        <v>204446</v>
      </c>
      <c r="L226" s="11">
        <v>0</v>
      </c>
      <c r="M226" s="11">
        <v>0</v>
      </c>
      <c r="N226" s="11">
        <v>0</v>
      </c>
      <c r="O226" s="11">
        <v>0</v>
      </c>
      <c r="P226" s="11">
        <v>1017772</v>
      </c>
      <c r="Q226" s="11">
        <v>159957</v>
      </c>
      <c r="R226" s="11">
        <v>81456</v>
      </c>
      <c r="S226" s="11">
        <v>14846</v>
      </c>
      <c r="T226" s="11">
        <v>6193</v>
      </c>
      <c r="U226" s="11">
        <v>55279</v>
      </c>
      <c r="V226" s="11">
        <v>14798</v>
      </c>
      <c r="W226" s="11">
        <v>0</v>
      </c>
      <c r="X226" s="11">
        <v>89413</v>
      </c>
      <c r="Y226" s="11">
        <v>0</v>
      </c>
      <c r="Z226" s="11">
        <v>0</v>
      </c>
      <c r="AA226" s="11">
        <v>-338525</v>
      </c>
      <c r="AB226" s="11">
        <v>15780080</v>
      </c>
      <c r="AC226" s="11">
        <v>0</v>
      </c>
      <c r="AD226" s="11">
        <v>100000</v>
      </c>
      <c r="AE226" s="17">
        <v>338525</v>
      </c>
    </row>
    <row r="227" spans="1:31" x14ac:dyDescent="0.3">
      <c r="A227" s="9" t="s">
        <v>447</v>
      </c>
      <c r="B227" s="8" t="s">
        <v>448</v>
      </c>
      <c r="C227" s="8">
        <v>1</v>
      </c>
      <c r="D227" s="8">
        <v>0</v>
      </c>
      <c r="E227" s="11">
        <v>7723465</v>
      </c>
      <c r="F227" s="11">
        <v>0</v>
      </c>
      <c r="G227" s="11">
        <v>0</v>
      </c>
      <c r="H227" s="11">
        <v>0</v>
      </c>
      <c r="I227" s="11">
        <v>1053171</v>
      </c>
      <c r="J227" s="11">
        <v>894739</v>
      </c>
      <c r="K227" s="11">
        <v>0</v>
      </c>
      <c r="L227" s="11">
        <v>0</v>
      </c>
      <c r="M227" s="11">
        <v>0</v>
      </c>
      <c r="N227" s="11">
        <v>0</v>
      </c>
      <c r="O227" s="11">
        <v>0</v>
      </c>
      <c r="P227" s="11">
        <v>1018058</v>
      </c>
      <c r="Q227" s="11">
        <v>85540</v>
      </c>
      <c r="R227" s="11">
        <v>0</v>
      </c>
      <c r="S227" s="11">
        <v>11888</v>
      </c>
      <c r="T227" s="11">
        <v>3831</v>
      </c>
      <c r="U227" s="11">
        <v>56619</v>
      </c>
      <c r="V227" s="11">
        <v>15362</v>
      </c>
      <c r="W227" s="11">
        <v>0</v>
      </c>
      <c r="X227" s="11">
        <v>0</v>
      </c>
      <c r="Y227" s="11">
        <v>0</v>
      </c>
      <c r="Z227" s="11">
        <v>0</v>
      </c>
      <c r="AA227" s="11">
        <v>-304805</v>
      </c>
      <c r="AB227" s="11">
        <v>10557868</v>
      </c>
      <c r="AC227" s="11">
        <v>0</v>
      </c>
      <c r="AD227" s="11">
        <v>100000</v>
      </c>
      <c r="AE227" s="17">
        <v>304805</v>
      </c>
    </row>
    <row r="228" spans="1:31" x14ac:dyDescent="0.3">
      <c r="A228" s="9" t="s">
        <v>449</v>
      </c>
      <c r="B228" s="8" t="s">
        <v>450</v>
      </c>
      <c r="C228" s="8">
        <v>1</v>
      </c>
      <c r="D228" s="8">
        <v>0</v>
      </c>
      <c r="E228" s="11">
        <v>5825457</v>
      </c>
      <c r="F228" s="11">
        <v>0</v>
      </c>
      <c r="G228" s="11">
        <v>0</v>
      </c>
      <c r="H228" s="11">
        <v>0</v>
      </c>
      <c r="I228" s="11">
        <v>736021</v>
      </c>
      <c r="J228" s="11">
        <v>1469881</v>
      </c>
      <c r="K228" s="11">
        <v>0</v>
      </c>
      <c r="L228" s="11">
        <v>0</v>
      </c>
      <c r="M228" s="11">
        <v>0</v>
      </c>
      <c r="N228" s="11">
        <v>0</v>
      </c>
      <c r="O228" s="11">
        <v>0</v>
      </c>
      <c r="P228" s="11">
        <v>960288</v>
      </c>
      <c r="Q228" s="11">
        <v>67396</v>
      </c>
      <c r="R228" s="11">
        <v>195158</v>
      </c>
      <c r="S228" s="11">
        <v>15894</v>
      </c>
      <c r="T228" s="11">
        <v>6631</v>
      </c>
      <c r="U228" s="11">
        <v>61046</v>
      </c>
      <c r="V228" s="11">
        <v>19848</v>
      </c>
      <c r="W228" s="11">
        <v>0</v>
      </c>
      <c r="X228" s="11">
        <v>0</v>
      </c>
      <c r="Y228" s="11">
        <v>0</v>
      </c>
      <c r="Z228" s="11">
        <v>0</v>
      </c>
      <c r="AA228" s="11">
        <v>-115324</v>
      </c>
      <c r="AB228" s="11">
        <v>9242296</v>
      </c>
      <c r="AC228" s="11">
        <v>0</v>
      </c>
      <c r="AD228" s="11">
        <v>0</v>
      </c>
      <c r="AE228" s="17">
        <v>115324</v>
      </c>
    </row>
    <row r="229" spans="1:31" x14ac:dyDescent="0.3">
      <c r="A229" s="9" t="s">
        <v>451</v>
      </c>
      <c r="B229" s="8" t="s">
        <v>452</v>
      </c>
      <c r="C229" s="8">
        <v>1</v>
      </c>
      <c r="D229" s="8">
        <v>0</v>
      </c>
      <c r="E229" s="11">
        <v>6750741</v>
      </c>
      <c r="F229" s="11">
        <v>0</v>
      </c>
      <c r="G229" s="11">
        <v>0</v>
      </c>
      <c r="H229" s="11">
        <v>0</v>
      </c>
      <c r="I229" s="11">
        <v>706340</v>
      </c>
      <c r="J229" s="11">
        <v>1353003</v>
      </c>
      <c r="K229" s="11">
        <v>0</v>
      </c>
      <c r="L229" s="11">
        <v>0</v>
      </c>
      <c r="M229" s="11">
        <v>0</v>
      </c>
      <c r="N229" s="11">
        <v>0</v>
      </c>
      <c r="O229" s="11">
        <v>0</v>
      </c>
      <c r="P229" s="11">
        <v>837723</v>
      </c>
      <c r="Q229" s="11">
        <v>165146</v>
      </c>
      <c r="R229" s="11">
        <v>90170</v>
      </c>
      <c r="S229" s="11">
        <v>11535</v>
      </c>
      <c r="T229" s="11">
        <v>2661</v>
      </c>
      <c r="U229" s="11">
        <v>45552</v>
      </c>
      <c r="V229" s="11">
        <v>13622</v>
      </c>
      <c r="W229" s="11">
        <v>0</v>
      </c>
      <c r="X229" s="11">
        <v>61177</v>
      </c>
      <c r="Y229" s="11">
        <v>0</v>
      </c>
      <c r="Z229" s="11">
        <v>0</v>
      </c>
      <c r="AA229" s="11">
        <v>-140780</v>
      </c>
      <c r="AB229" s="11">
        <v>9896890</v>
      </c>
      <c r="AC229" s="11">
        <v>0</v>
      </c>
      <c r="AD229" s="11">
        <v>0</v>
      </c>
      <c r="AE229" s="17">
        <v>140780</v>
      </c>
    </row>
    <row r="230" spans="1:31" x14ac:dyDescent="0.3">
      <c r="A230" s="9" t="s">
        <v>453</v>
      </c>
      <c r="B230" s="8" t="s">
        <v>454</v>
      </c>
      <c r="C230" s="8">
        <v>1</v>
      </c>
      <c r="D230" s="8">
        <v>0</v>
      </c>
      <c r="E230" s="11">
        <v>5323998</v>
      </c>
      <c r="F230" s="11">
        <v>0</v>
      </c>
      <c r="G230" s="11">
        <v>0</v>
      </c>
      <c r="H230" s="11">
        <v>0</v>
      </c>
      <c r="I230" s="11">
        <v>674797</v>
      </c>
      <c r="J230" s="11">
        <v>1423773</v>
      </c>
      <c r="K230" s="11">
        <v>0</v>
      </c>
      <c r="L230" s="11">
        <v>0</v>
      </c>
      <c r="M230" s="11">
        <v>0</v>
      </c>
      <c r="N230" s="11">
        <v>0</v>
      </c>
      <c r="O230" s="11">
        <v>0</v>
      </c>
      <c r="P230" s="11">
        <v>554428</v>
      </c>
      <c r="Q230" s="11">
        <v>118300</v>
      </c>
      <c r="R230" s="11">
        <v>221846</v>
      </c>
      <c r="S230" s="11">
        <v>13587</v>
      </c>
      <c r="T230" s="11">
        <v>5668</v>
      </c>
      <c r="U230" s="11">
        <v>53649</v>
      </c>
      <c r="V230" s="11">
        <v>12424</v>
      </c>
      <c r="W230" s="11">
        <v>0</v>
      </c>
      <c r="X230" s="11">
        <v>97200</v>
      </c>
      <c r="Y230" s="11">
        <v>4248</v>
      </c>
      <c r="Z230" s="11">
        <v>0</v>
      </c>
      <c r="AA230" s="11">
        <v>-188617</v>
      </c>
      <c r="AB230" s="11">
        <v>8315301</v>
      </c>
      <c r="AC230" s="11">
        <v>0</v>
      </c>
      <c r="AD230" s="11">
        <v>0</v>
      </c>
      <c r="AE230" s="17">
        <v>188617</v>
      </c>
    </row>
    <row r="231" spans="1:31" x14ac:dyDescent="0.3">
      <c r="A231" s="9" t="s">
        <v>455</v>
      </c>
      <c r="B231" s="8" t="s">
        <v>456</v>
      </c>
      <c r="C231" s="8">
        <v>1</v>
      </c>
      <c r="D231" s="8">
        <v>0</v>
      </c>
      <c r="E231" s="11">
        <v>10673928</v>
      </c>
      <c r="F231" s="11">
        <v>0</v>
      </c>
      <c r="G231" s="11">
        <v>0</v>
      </c>
      <c r="H231" s="11">
        <v>1384</v>
      </c>
      <c r="I231" s="11">
        <v>1245309</v>
      </c>
      <c r="J231" s="11">
        <v>1494716</v>
      </c>
      <c r="K231" s="11">
        <v>0</v>
      </c>
      <c r="L231" s="11">
        <v>0</v>
      </c>
      <c r="M231" s="11">
        <v>0</v>
      </c>
      <c r="N231" s="11">
        <v>0</v>
      </c>
      <c r="O231" s="11">
        <v>0</v>
      </c>
      <c r="P231" s="11">
        <v>1322776</v>
      </c>
      <c r="Q231" s="11">
        <v>46122</v>
      </c>
      <c r="R231" s="11">
        <v>199927</v>
      </c>
      <c r="S231" s="11">
        <v>14810</v>
      </c>
      <c r="T231" s="11">
        <v>9156</v>
      </c>
      <c r="U231" s="11">
        <v>81002</v>
      </c>
      <c r="V231" s="11">
        <v>24073</v>
      </c>
      <c r="W231" s="11">
        <v>0</v>
      </c>
      <c r="X231" s="11">
        <v>106400</v>
      </c>
      <c r="Y231" s="11">
        <v>0</v>
      </c>
      <c r="Z231" s="11">
        <v>0</v>
      </c>
      <c r="AA231" s="11">
        <v>-210033</v>
      </c>
      <c r="AB231" s="11">
        <v>15009570</v>
      </c>
      <c r="AC231" s="11">
        <v>0</v>
      </c>
      <c r="AD231" s="11">
        <v>0</v>
      </c>
      <c r="AE231" s="17">
        <v>210033</v>
      </c>
    </row>
    <row r="232" spans="1:31" x14ac:dyDescent="0.3">
      <c r="A232" s="9" t="s">
        <v>457</v>
      </c>
      <c r="B232" s="8" t="s">
        <v>458</v>
      </c>
      <c r="C232" s="8">
        <v>1</v>
      </c>
      <c r="D232" s="8">
        <v>0</v>
      </c>
      <c r="E232" s="11">
        <v>6440546</v>
      </c>
      <c r="F232" s="11">
        <v>0</v>
      </c>
      <c r="G232" s="11">
        <v>0</v>
      </c>
      <c r="H232" s="11">
        <v>4550</v>
      </c>
      <c r="I232" s="11">
        <v>717620</v>
      </c>
      <c r="J232" s="11">
        <v>883064</v>
      </c>
      <c r="K232" s="11">
        <v>0</v>
      </c>
      <c r="L232" s="11">
        <v>0</v>
      </c>
      <c r="M232" s="11">
        <v>0</v>
      </c>
      <c r="N232" s="11">
        <v>0</v>
      </c>
      <c r="O232" s="11">
        <v>0</v>
      </c>
      <c r="P232" s="11">
        <v>842524</v>
      </c>
      <c r="Q232" s="11">
        <v>368440</v>
      </c>
      <c r="R232" s="11">
        <v>162301</v>
      </c>
      <c r="S232" s="11">
        <v>8135</v>
      </c>
      <c r="T232" s="11">
        <v>3393</v>
      </c>
      <c r="U232" s="11">
        <v>32213</v>
      </c>
      <c r="V232" s="11">
        <v>11039</v>
      </c>
      <c r="W232" s="11">
        <v>0</v>
      </c>
      <c r="X232" s="11">
        <v>204406</v>
      </c>
      <c r="Y232" s="11">
        <v>0</v>
      </c>
      <c r="Z232" s="11">
        <v>0</v>
      </c>
      <c r="AA232" s="11">
        <v>-208977</v>
      </c>
      <c r="AB232" s="11">
        <v>9469254</v>
      </c>
      <c r="AC232" s="11">
        <v>0</v>
      </c>
      <c r="AD232" s="11">
        <v>100000</v>
      </c>
      <c r="AE232" s="17">
        <v>208977</v>
      </c>
    </row>
    <row r="233" spans="1:31" x14ac:dyDescent="0.3">
      <c r="A233" s="9" t="s">
        <v>459</v>
      </c>
      <c r="B233" s="8" t="s">
        <v>460</v>
      </c>
      <c r="C233" s="8">
        <v>1</v>
      </c>
      <c r="D233" s="8">
        <v>0</v>
      </c>
      <c r="E233" s="11">
        <v>15558778</v>
      </c>
      <c r="F233" s="11">
        <v>0</v>
      </c>
      <c r="G233" s="11">
        <v>0</v>
      </c>
      <c r="H233" s="11">
        <v>25467</v>
      </c>
      <c r="I233" s="11">
        <v>1472982</v>
      </c>
      <c r="J233" s="11">
        <v>636735</v>
      </c>
      <c r="K233" s="11">
        <v>0</v>
      </c>
      <c r="L233" s="11">
        <v>0</v>
      </c>
      <c r="M233" s="11">
        <v>0</v>
      </c>
      <c r="N233" s="11">
        <v>0</v>
      </c>
      <c r="O233" s="11">
        <v>0</v>
      </c>
      <c r="P233" s="11">
        <v>1691875</v>
      </c>
      <c r="Q233" s="11">
        <v>468004</v>
      </c>
      <c r="R233" s="11">
        <v>431731</v>
      </c>
      <c r="S233" s="11">
        <v>20238</v>
      </c>
      <c r="T233" s="11">
        <v>8443</v>
      </c>
      <c r="U233" s="11">
        <v>78696</v>
      </c>
      <c r="V233" s="11">
        <v>26156</v>
      </c>
      <c r="W233" s="11">
        <v>0</v>
      </c>
      <c r="X233" s="11">
        <v>830569</v>
      </c>
      <c r="Y233" s="11">
        <v>0</v>
      </c>
      <c r="Z233" s="11">
        <v>0</v>
      </c>
      <c r="AA233" s="11">
        <v>-520838</v>
      </c>
      <c r="AB233" s="11">
        <v>20728836</v>
      </c>
      <c r="AC233" s="11">
        <v>0</v>
      </c>
      <c r="AD233" s="11">
        <v>136766</v>
      </c>
      <c r="AE233" s="17">
        <v>520838</v>
      </c>
    </row>
    <row r="234" spans="1:31" x14ac:dyDescent="0.3">
      <c r="A234" s="9" t="s">
        <v>461</v>
      </c>
      <c r="B234" s="8" t="s">
        <v>462</v>
      </c>
      <c r="C234" s="8">
        <v>1</v>
      </c>
      <c r="D234" s="8">
        <v>0</v>
      </c>
      <c r="E234" s="11">
        <v>9378375</v>
      </c>
      <c r="F234" s="11">
        <v>0</v>
      </c>
      <c r="G234" s="11">
        <v>0</v>
      </c>
      <c r="H234" s="11">
        <v>0</v>
      </c>
      <c r="I234" s="11">
        <v>769772</v>
      </c>
      <c r="J234" s="11">
        <v>1115173</v>
      </c>
      <c r="K234" s="11">
        <v>53104</v>
      </c>
      <c r="L234" s="11">
        <v>0</v>
      </c>
      <c r="M234" s="11">
        <v>0</v>
      </c>
      <c r="N234" s="11">
        <v>0</v>
      </c>
      <c r="O234" s="11">
        <v>0</v>
      </c>
      <c r="P234" s="11">
        <v>825620</v>
      </c>
      <c r="Q234" s="11">
        <v>69684</v>
      </c>
      <c r="R234" s="11">
        <v>82215</v>
      </c>
      <c r="S234" s="11">
        <v>9003</v>
      </c>
      <c r="T234" s="11">
        <v>3756</v>
      </c>
      <c r="U234" s="11">
        <v>35533</v>
      </c>
      <c r="V234" s="11">
        <v>4840</v>
      </c>
      <c r="W234" s="11">
        <v>0</v>
      </c>
      <c r="X234" s="11">
        <v>256668</v>
      </c>
      <c r="Y234" s="11">
        <v>0</v>
      </c>
      <c r="Z234" s="11">
        <v>0</v>
      </c>
      <c r="AA234" s="11">
        <v>-176001</v>
      </c>
      <c r="AB234" s="11">
        <v>12427742</v>
      </c>
      <c r="AC234" s="11">
        <v>0</v>
      </c>
      <c r="AD234" s="11">
        <v>100000</v>
      </c>
      <c r="AE234" s="17">
        <v>176001</v>
      </c>
    </row>
    <row r="235" spans="1:31" x14ac:dyDescent="0.3">
      <c r="A235" s="9" t="s">
        <v>463</v>
      </c>
      <c r="B235" s="8" t="s">
        <v>464</v>
      </c>
      <c r="C235" s="8">
        <v>1</v>
      </c>
      <c r="D235" s="8">
        <v>0</v>
      </c>
      <c r="E235" s="11">
        <v>7098739</v>
      </c>
      <c r="F235" s="11">
        <v>0</v>
      </c>
      <c r="G235" s="11">
        <v>0</v>
      </c>
      <c r="H235" s="11">
        <v>0</v>
      </c>
      <c r="I235" s="11">
        <v>827090</v>
      </c>
      <c r="J235" s="11">
        <v>903730</v>
      </c>
      <c r="K235" s="11">
        <v>0</v>
      </c>
      <c r="L235" s="11">
        <v>0</v>
      </c>
      <c r="M235" s="11">
        <v>0</v>
      </c>
      <c r="N235" s="11">
        <v>0</v>
      </c>
      <c r="O235" s="11">
        <v>0</v>
      </c>
      <c r="P235" s="11">
        <v>1067591</v>
      </c>
      <c r="Q235" s="11">
        <v>210485</v>
      </c>
      <c r="R235" s="11">
        <v>58912</v>
      </c>
      <c r="S235" s="11">
        <v>10472</v>
      </c>
      <c r="T235" s="11">
        <v>4368</v>
      </c>
      <c r="U235" s="11">
        <v>41707</v>
      </c>
      <c r="V235" s="11">
        <v>13212</v>
      </c>
      <c r="W235" s="11">
        <v>0</v>
      </c>
      <c r="X235" s="11">
        <v>124245</v>
      </c>
      <c r="Y235" s="11">
        <v>0</v>
      </c>
      <c r="Z235" s="11">
        <v>0</v>
      </c>
      <c r="AA235" s="11">
        <v>-101536</v>
      </c>
      <c r="AB235" s="11">
        <v>10259015</v>
      </c>
      <c r="AC235" s="11">
        <v>0</v>
      </c>
      <c r="AD235" s="11">
        <v>0</v>
      </c>
      <c r="AE235" s="17">
        <v>101536</v>
      </c>
    </row>
    <row r="236" spans="1:31" x14ac:dyDescent="0.3">
      <c r="A236" s="9" t="s">
        <v>465</v>
      </c>
      <c r="B236" s="8" t="s">
        <v>466</v>
      </c>
      <c r="C236" s="8">
        <v>1</v>
      </c>
      <c r="D236" s="8">
        <v>0</v>
      </c>
      <c r="E236" s="11">
        <v>2860905</v>
      </c>
      <c r="F236" s="11">
        <v>0</v>
      </c>
      <c r="G236" s="11">
        <v>0</v>
      </c>
      <c r="H236" s="11">
        <v>0</v>
      </c>
      <c r="I236" s="11">
        <v>426379</v>
      </c>
      <c r="J236" s="11">
        <v>349986</v>
      </c>
      <c r="K236" s="11">
        <v>0</v>
      </c>
      <c r="L236" s="11">
        <v>0</v>
      </c>
      <c r="M236" s="11">
        <v>0</v>
      </c>
      <c r="N236" s="11">
        <v>0</v>
      </c>
      <c r="O236" s="11">
        <v>0</v>
      </c>
      <c r="P236" s="11">
        <v>486697</v>
      </c>
      <c r="Q236" s="11">
        <v>109250</v>
      </c>
      <c r="R236" s="11">
        <v>0</v>
      </c>
      <c r="S236" s="11">
        <v>3311</v>
      </c>
      <c r="T236" s="11">
        <v>1381</v>
      </c>
      <c r="U236" s="11">
        <v>12116</v>
      </c>
      <c r="V236" s="11">
        <v>4087</v>
      </c>
      <c r="W236" s="11">
        <v>0</v>
      </c>
      <c r="X236" s="11">
        <v>30843</v>
      </c>
      <c r="Y236" s="11">
        <v>0</v>
      </c>
      <c r="Z236" s="11">
        <v>0</v>
      </c>
      <c r="AA236" s="11">
        <v>-80674</v>
      </c>
      <c r="AB236" s="11">
        <v>4204281</v>
      </c>
      <c r="AC236" s="11">
        <v>0</v>
      </c>
      <c r="AD236" s="11">
        <v>100000</v>
      </c>
      <c r="AE236" s="17">
        <v>80674</v>
      </c>
    </row>
    <row r="237" spans="1:31" x14ac:dyDescent="0.3">
      <c r="A237" s="9" t="s">
        <v>467</v>
      </c>
      <c r="B237" s="8" t="s">
        <v>468</v>
      </c>
      <c r="C237" s="8">
        <v>1</v>
      </c>
      <c r="D237" s="8">
        <v>0</v>
      </c>
      <c r="E237" s="11">
        <v>6375746</v>
      </c>
      <c r="F237" s="11">
        <v>0</v>
      </c>
      <c r="G237" s="11">
        <v>0</v>
      </c>
      <c r="H237" s="11">
        <v>0</v>
      </c>
      <c r="I237" s="11">
        <v>1023139</v>
      </c>
      <c r="J237" s="11">
        <v>1261985</v>
      </c>
      <c r="K237" s="11">
        <v>0</v>
      </c>
      <c r="L237" s="11">
        <v>0</v>
      </c>
      <c r="M237" s="11">
        <v>0</v>
      </c>
      <c r="N237" s="11">
        <v>0</v>
      </c>
      <c r="O237" s="11">
        <v>0</v>
      </c>
      <c r="P237" s="11">
        <v>572577</v>
      </c>
      <c r="Q237" s="11">
        <v>121152</v>
      </c>
      <c r="R237" s="11">
        <v>23009</v>
      </c>
      <c r="S237" s="11">
        <v>20478</v>
      </c>
      <c r="T237" s="11">
        <v>8543</v>
      </c>
      <c r="U237" s="11">
        <v>81084</v>
      </c>
      <c r="V237" s="11">
        <v>19353</v>
      </c>
      <c r="W237" s="11">
        <v>0</v>
      </c>
      <c r="X237" s="11">
        <v>0</v>
      </c>
      <c r="Y237" s="11">
        <v>0</v>
      </c>
      <c r="Z237" s="11">
        <v>0</v>
      </c>
      <c r="AA237" s="11">
        <v>-147437</v>
      </c>
      <c r="AB237" s="11">
        <v>9359629</v>
      </c>
      <c r="AC237" s="11">
        <v>0</v>
      </c>
      <c r="AD237" s="11">
        <v>0</v>
      </c>
      <c r="AE237" s="17">
        <v>147437</v>
      </c>
    </row>
    <row r="238" spans="1:31" x14ac:dyDescent="0.3">
      <c r="A238" s="9" t="s">
        <v>469</v>
      </c>
      <c r="B238" s="8" t="s">
        <v>470</v>
      </c>
      <c r="C238" s="8">
        <v>1</v>
      </c>
      <c r="D238" s="8">
        <v>0</v>
      </c>
      <c r="E238" s="11">
        <v>4457358</v>
      </c>
      <c r="F238" s="11">
        <v>0</v>
      </c>
      <c r="G238" s="11">
        <v>158847</v>
      </c>
      <c r="H238" s="11">
        <v>0</v>
      </c>
      <c r="I238" s="11">
        <v>629069</v>
      </c>
      <c r="J238" s="11">
        <v>495014</v>
      </c>
      <c r="K238" s="11">
        <v>0</v>
      </c>
      <c r="L238" s="11">
        <v>0</v>
      </c>
      <c r="M238" s="11">
        <v>0</v>
      </c>
      <c r="N238" s="11">
        <v>0</v>
      </c>
      <c r="O238" s="11">
        <v>0</v>
      </c>
      <c r="P238" s="11">
        <v>472180</v>
      </c>
      <c r="Q238" s="11">
        <v>0</v>
      </c>
      <c r="R238" s="11">
        <v>0</v>
      </c>
      <c r="S238" s="11">
        <v>4959</v>
      </c>
      <c r="T238" s="11">
        <v>2068</v>
      </c>
      <c r="U238" s="11">
        <v>19572</v>
      </c>
      <c r="V238" s="11">
        <v>5423</v>
      </c>
      <c r="W238" s="11">
        <v>0</v>
      </c>
      <c r="X238" s="11">
        <v>313099</v>
      </c>
      <c r="Y238" s="11">
        <v>0</v>
      </c>
      <c r="Z238" s="11">
        <v>0</v>
      </c>
      <c r="AA238" s="11">
        <v>-126621</v>
      </c>
      <c r="AB238" s="11">
        <v>6430968</v>
      </c>
      <c r="AC238" s="11">
        <v>0</v>
      </c>
      <c r="AD238" s="11">
        <v>100000</v>
      </c>
      <c r="AE238" s="17">
        <v>126621</v>
      </c>
    </row>
    <row r="239" spans="1:31" x14ac:dyDescent="0.3">
      <c r="A239" s="9" t="s">
        <v>471</v>
      </c>
      <c r="B239" s="8" t="s">
        <v>472</v>
      </c>
      <c r="C239" s="8">
        <v>1</v>
      </c>
      <c r="D239" s="8">
        <v>0</v>
      </c>
      <c r="E239" s="11">
        <v>7649300</v>
      </c>
      <c r="F239" s="11">
        <v>0</v>
      </c>
      <c r="G239" s="11">
        <v>0</v>
      </c>
      <c r="H239" s="11">
        <v>13317</v>
      </c>
      <c r="I239" s="11">
        <v>1169307</v>
      </c>
      <c r="J239" s="11">
        <v>1298136</v>
      </c>
      <c r="K239" s="11">
        <v>0</v>
      </c>
      <c r="L239" s="11">
        <v>0</v>
      </c>
      <c r="M239" s="11">
        <v>0</v>
      </c>
      <c r="N239" s="11">
        <v>0</v>
      </c>
      <c r="O239" s="11">
        <v>0</v>
      </c>
      <c r="P239" s="11">
        <v>936963</v>
      </c>
      <c r="Q239" s="11">
        <v>146244</v>
      </c>
      <c r="R239" s="11">
        <v>93096</v>
      </c>
      <c r="S239" s="11">
        <v>9033</v>
      </c>
      <c r="T239" s="11">
        <v>3768</v>
      </c>
      <c r="U239" s="11">
        <v>35824</v>
      </c>
      <c r="V239" s="11">
        <v>10653</v>
      </c>
      <c r="W239" s="11">
        <v>0</v>
      </c>
      <c r="X239" s="11">
        <v>99759</v>
      </c>
      <c r="Y239" s="11">
        <v>0</v>
      </c>
      <c r="Z239" s="11">
        <v>0</v>
      </c>
      <c r="AA239" s="11">
        <v>-151007</v>
      </c>
      <c r="AB239" s="11">
        <v>11314393</v>
      </c>
      <c r="AC239" s="11">
        <v>0</v>
      </c>
      <c r="AD239" s="11">
        <v>100000</v>
      </c>
      <c r="AE239" s="17">
        <v>151007</v>
      </c>
    </row>
    <row r="240" spans="1:31" x14ac:dyDescent="0.3">
      <c r="A240" s="9" t="s">
        <v>473</v>
      </c>
      <c r="B240" s="8" t="s">
        <v>474</v>
      </c>
      <c r="C240" s="8">
        <v>1</v>
      </c>
      <c r="D240" s="8">
        <v>0</v>
      </c>
      <c r="E240" s="11">
        <v>3446983</v>
      </c>
      <c r="F240" s="11">
        <v>0</v>
      </c>
      <c r="G240" s="11">
        <v>0</v>
      </c>
      <c r="H240" s="11">
        <v>0</v>
      </c>
      <c r="I240" s="11">
        <v>385359</v>
      </c>
      <c r="J240" s="11">
        <v>577613</v>
      </c>
      <c r="K240" s="11">
        <v>0</v>
      </c>
      <c r="L240" s="11">
        <v>0</v>
      </c>
      <c r="M240" s="11">
        <v>0</v>
      </c>
      <c r="N240" s="11">
        <v>0</v>
      </c>
      <c r="O240" s="11">
        <v>0</v>
      </c>
      <c r="P240" s="11">
        <v>404803</v>
      </c>
      <c r="Q240" s="11">
        <v>38275</v>
      </c>
      <c r="R240" s="11">
        <v>89482</v>
      </c>
      <c r="S240" s="11">
        <v>9423</v>
      </c>
      <c r="T240" s="11">
        <v>3931</v>
      </c>
      <c r="U240" s="11">
        <v>32446</v>
      </c>
      <c r="V240" s="11">
        <v>8936</v>
      </c>
      <c r="W240" s="11">
        <v>0</v>
      </c>
      <c r="X240" s="11">
        <v>50040</v>
      </c>
      <c r="Y240" s="11">
        <v>7730</v>
      </c>
      <c r="Z240" s="11">
        <v>0</v>
      </c>
      <c r="AA240" s="11">
        <v>-66764</v>
      </c>
      <c r="AB240" s="11">
        <v>4988257</v>
      </c>
      <c r="AC240" s="11">
        <v>0</v>
      </c>
      <c r="AD240" s="11">
        <v>0</v>
      </c>
      <c r="AE240" s="17">
        <v>66764</v>
      </c>
    </row>
    <row r="241" spans="1:31" x14ac:dyDescent="0.3">
      <c r="A241" s="9" t="s">
        <v>475</v>
      </c>
      <c r="B241" s="8" t="s">
        <v>476</v>
      </c>
      <c r="C241" s="8">
        <v>1</v>
      </c>
      <c r="D241" s="8">
        <v>0</v>
      </c>
      <c r="E241" s="11">
        <v>10672278</v>
      </c>
      <c r="F241" s="11">
        <v>0</v>
      </c>
      <c r="G241" s="11">
        <v>0</v>
      </c>
      <c r="H241" s="11">
        <v>0</v>
      </c>
      <c r="I241" s="11">
        <v>1585997</v>
      </c>
      <c r="J241" s="11">
        <v>1306332</v>
      </c>
      <c r="K241" s="11">
        <v>0</v>
      </c>
      <c r="L241" s="11">
        <v>0</v>
      </c>
      <c r="M241" s="11">
        <v>0</v>
      </c>
      <c r="N241" s="11">
        <v>0</v>
      </c>
      <c r="O241" s="11">
        <v>0</v>
      </c>
      <c r="P241" s="11">
        <v>1909794</v>
      </c>
      <c r="Q241" s="11">
        <v>369907</v>
      </c>
      <c r="R241" s="11">
        <v>182419</v>
      </c>
      <c r="S241" s="11">
        <v>19774</v>
      </c>
      <c r="T241" s="11">
        <v>8250</v>
      </c>
      <c r="U241" s="11">
        <v>78405</v>
      </c>
      <c r="V241" s="11">
        <v>25045</v>
      </c>
      <c r="W241" s="11">
        <v>0</v>
      </c>
      <c r="X241" s="11">
        <v>0</v>
      </c>
      <c r="Y241" s="11">
        <v>0</v>
      </c>
      <c r="Z241" s="11">
        <v>0</v>
      </c>
      <c r="AA241" s="11">
        <v>-407062</v>
      </c>
      <c r="AB241" s="11">
        <v>15751139</v>
      </c>
      <c r="AC241" s="11">
        <v>0</v>
      </c>
      <c r="AD241" s="11">
        <v>0</v>
      </c>
      <c r="AE241" s="17">
        <v>407062</v>
      </c>
    </row>
    <row r="242" spans="1:31" x14ac:dyDescent="0.3">
      <c r="A242" s="9" t="s">
        <v>477</v>
      </c>
      <c r="B242" s="8" t="s">
        <v>478</v>
      </c>
      <c r="C242" s="8">
        <v>1</v>
      </c>
      <c r="D242" s="8">
        <v>0</v>
      </c>
      <c r="E242" s="11">
        <v>4312569</v>
      </c>
      <c r="F242" s="11">
        <v>0</v>
      </c>
      <c r="G242" s="11">
        <v>0</v>
      </c>
      <c r="H242" s="11">
        <v>0</v>
      </c>
      <c r="I242" s="11">
        <v>447230</v>
      </c>
      <c r="J242" s="11">
        <v>1037862</v>
      </c>
      <c r="K242" s="11">
        <v>0</v>
      </c>
      <c r="L242" s="11">
        <v>0</v>
      </c>
      <c r="M242" s="11">
        <v>0</v>
      </c>
      <c r="N242" s="11">
        <v>0</v>
      </c>
      <c r="O242" s="11">
        <v>0</v>
      </c>
      <c r="P242" s="11">
        <v>603992</v>
      </c>
      <c r="Q242" s="11">
        <v>69858</v>
      </c>
      <c r="R242" s="11">
        <v>0</v>
      </c>
      <c r="S242" s="11">
        <v>6981</v>
      </c>
      <c r="T242" s="11">
        <v>2912</v>
      </c>
      <c r="U242" s="11">
        <v>25863</v>
      </c>
      <c r="V242" s="11">
        <v>8797</v>
      </c>
      <c r="W242" s="11">
        <v>0</v>
      </c>
      <c r="X242" s="11">
        <v>274117</v>
      </c>
      <c r="Y242" s="11">
        <v>0</v>
      </c>
      <c r="Z242" s="11">
        <v>0</v>
      </c>
      <c r="AA242" s="11">
        <v>-187810</v>
      </c>
      <c r="AB242" s="11">
        <v>6602371</v>
      </c>
      <c r="AC242" s="11">
        <v>0</v>
      </c>
      <c r="AD242" s="11">
        <v>100000</v>
      </c>
      <c r="AE242" s="17">
        <v>187810</v>
      </c>
    </row>
    <row r="243" spans="1:31" x14ac:dyDescent="0.3">
      <c r="A243" s="9" t="s">
        <v>479</v>
      </c>
      <c r="B243" s="8" t="s">
        <v>480</v>
      </c>
      <c r="C243" s="8">
        <v>1</v>
      </c>
      <c r="D243" s="8">
        <v>0</v>
      </c>
      <c r="E243" s="11">
        <v>17195732</v>
      </c>
      <c r="F243" s="11">
        <v>0</v>
      </c>
      <c r="G243" s="11">
        <v>0</v>
      </c>
      <c r="H243" s="11">
        <v>0</v>
      </c>
      <c r="I243" s="11">
        <v>2023716</v>
      </c>
      <c r="J243" s="11">
        <v>2434858</v>
      </c>
      <c r="K243" s="11">
        <v>129459</v>
      </c>
      <c r="L243" s="11">
        <v>0</v>
      </c>
      <c r="M243" s="11">
        <v>0</v>
      </c>
      <c r="N243" s="11">
        <v>0</v>
      </c>
      <c r="O243" s="11">
        <v>0</v>
      </c>
      <c r="P243" s="11">
        <v>2402595</v>
      </c>
      <c r="Q243" s="11">
        <v>608138</v>
      </c>
      <c r="R243" s="11">
        <v>151278</v>
      </c>
      <c r="S243" s="11">
        <v>30665</v>
      </c>
      <c r="T243" s="11">
        <v>12793</v>
      </c>
      <c r="U243" s="11">
        <v>115219</v>
      </c>
      <c r="V243" s="11">
        <v>38838</v>
      </c>
      <c r="W243" s="11">
        <v>0</v>
      </c>
      <c r="X243" s="11">
        <v>201831</v>
      </c>
      <c r="Y243" s="11">
        <v>0</v>
      </c>
      <c r="Z243" s="11">
        <v>0</v>
      </c>
      <c r="AA243" s="11">
        <v>-837526</v>
      </c>
      <c r="AB243" s="11">
        <v>24507596</v>
      </c>
      <c r="AC243" s="11">
        <v>0</v>
      </c>
      <c r="AD243" s="11">
        <v>0</v>
      </c>
      <c r="AE243" s="17">
        <v>837526</v>
      </c>
    </row>
    <row r="244" spans="1:31" x14ac:dyDescent="0.3">
      <c r="A244" s="9" t="s">
        <v>481</v>
      </c>
      <c r="B244" s="8" t="s">
        <v>482</v>
      </c>
      <c r="C244" s="8">
        <v>1</v>
      </c>
      <c r="D244" s="8">
        <v>0</v>
      </c>
      <c r="E244" s="11">
        <v>5224669</v>
      </c>
      <c r="F244" s="11">
        <v>0</v>
      </c>
      <c r="G244" s="11">
        <v>0</v>
      </c>
      <c r="H244" s="11">
        <v>4163</v>
      </c>
      <c r="I244" s="11">
        <v>766863</v>
      </c>
      <c r="J244" s="11">
        <v>1044794</v>
      </c>
      <c r="K244" s="11">
        <v>0</v>
      </c>
      <c r="L244" s="11">
        <v>0</v>
      </c>
      <c r="M244" s="11">
        <v>0</v>
      </c>
      <c r="N244" s="11">
        <v>0</v>
      </c>
      <c r="O244" s="11">
        <v>0</v>
      </c>
      <c r="P244" s="11">
        <v>1039159</v>
      </c>
      <c r="Q244" s="11">
        <v>27047</v>
      </c>
      <c r="R244" s="11">
        <v>38243</v>
      </c>
      <c r="S244" s="11">
        <v>6292</v>
      </c>
      <c r="T244" s="11">
        <v>2625</v>
      </c>
      <c r="U244" s="11">
        <v>24174</v>
      </c>
      <c r="V244" s="11">
        <v>8508</v>
      </c>
      <c r="W244" s="11">
        <v>0</v>
      </c>
      <c r="X244" s="11">
        <v>69466</v>
      </c>
      <c r="Y244" s="11">
        <v>0</v>
      </c>
      <c r="Z244" s="11">
        <v>0</v>
      </c>
      <c r="AA244" s="11">
        <v>-86102</v>
      </c>
      <c r="AB244" s="11">
        <v>8169901</v>
      </c>
      <c r="AC244" s="11">
        <v>0</v>
      </c>
      <c r="AD244" s="11">
        <v>100000</v>
      </c>
      <c r="AE244" s="17">
        <v>86102</v>
      </c>
    </row>
    <row r="245" spans="1:31" x14ac:dyDescent="0.3">
      <c r="A245" s="9" t="s">
        <v>483</v>
      </c>
      <c r="B245" s="8" t="s">
        <v>484</v>
      </c>
      <c r="C245" s="8">
        <v>1</v>
      </c>
      <c r="D245" s="8">
        <v>0</v>
      </c>
      <c r="E245" s="11">
        <v>13360062</v>
      </c>
      <c r="F245" s="11">
        <v>0</v>
      </c>
      <c r="G245" s="11">
        <v>0</v>
      </c>
      <c r="H245" s="11">
        <v>12004</v>
      </c>
      <c r="I245" s="11">
        <v>2402066</v>
      </c>
      <c r="J245" s="11">
        <v>1479752</v>
      </c>
      <c r="K245" s="11">
        <v>0</v>
      </c>
      <c r="L245" s="11">
        <v>0</v>
      </c>
      <c r="M245" s="11">
        <v>0</v>
      </c>
      <c r="N245" s="11">
        <v>0</v>
      </c>
      <c r="O245" s="11">
        <v>0</v>
      </c>
      <c r="P245" s="11">
        <v>1409811</v>
      </c>
      <c r="Q245" s="11">
        <v>500788</v>
      </c>
      <c r="R245" s="11">
        <v>60469</v>
      </c>
      <c r="S245" s="11">
        <v>28717</v>
      </c>
      <c r="T245" s="11">
        <v>11981</v>
      </c>
      <c r="U245" s="11">
        <v>112831</v>
      </c>
      <c r="V245" s="11">
        <v>35490</v>
      </c>
      <c r="W245" s="11">
        <v>0</v>
      </c>
      <c r="X245" s="11">
        <v>365040</v>
      </c>
      <c r="Y245" s="11">
        <v>0</v>
      </c>
      <c r="Z245" s="11">
        <v>0</v>
      </c>
      <c r="AA245" s="11">
        <v>-285369</v>
      </c>
      <c r="AB245" s="11">
        <v>19493642</v>
      </c>
      <c r="AC245" s="11">
        <v>0</v>
      </c>
      <c r="AD245" s="11">
        <v>0</v>
      </c>
      <c r="AE245" s="17">
        <v>285369</v>
      </c>
    </row>
    <row r="246" spans="1:31" x14ac:dyDescent="0.3">
      <c r="A246" s="9" t="s">
        <v>485</v>
      </c>
      <c r="B246" s="8" t="s">
        <v>486</v>
      </c>
      <c r="C246" s="8">
        <v>1</v>
      </c>
      <c r="D246" s="8">
        <v>0</v>
      </c>
      <c r="E246" s="11">
        <v>8209392</v>
      </c>
      <c r="F246" s="11">
        <v>0</v>
      </c>
      <c r="G246" s="11">
        <v>0</v>
      </c>
      <c r="H246" s="11">
        <v>3350</v>
      </c>
      <c r="I246" s="11">
        <v>2246068</v>
      </c>
      <c r="J246" s="11">
        <v>1738619</v>
      </c>
      <c r="K246" s="11">
        <v>292412</v>
      </c>
      <c r="L246" s="11">
        <v>0</v>
      </c>
      <c r="M246" s="11">
        <v>0</v>
      </c>
      <c r="N246" s="11">
        <v>0</v>
      </c>
      <c r="O246" s="11">
        <v>0</v>
      </c>
      <c r="P246" s="11">
        <v>2038192</v>
      </c>
      <c r="Q246" s="11">
        <v>617354</v>
      </c>
      <c r="R246" s="11">
        <v>677048</v>
      </c>
      <c r="S246" s="11">
        <v>80833</v>
      </c>
      <c r="T246" s="11">
        <v>33725</v>
      </c>
      <c r="U246" s="11">
        <v>227583</v>
      </c>
      <c r="V246" s="11">
        <v>87230</v>
      </c>
      <c r="W246" s="11">
        <v>0</v>
      </c>
      <c r="X246" s="11">
        <v>0</v>
      </c>
      <c r="Y246" s="11">
        <v>0</v>
      </c>
      <c r="Z246" s="11">
        <v>0</v>
      </c>
      <c r="AA246" s="11">
        <v>-368341</v>
      </c>
      <c r="AB246" s="11">
        <v>15883465</v>
      </c>
      <c r="AC246" s="11">
        <v>0</v>
      </c>
      <c r="AD246" s="11">
        <v>0</v>
      </c>
      <c r="AE246" s="17">
        <v>368341</v>
      </c>
    </row>
    <row r="247" spans="1:31" x14ac:dyDescent="0.3">
      <c r="A247" s="9" t="s">
        <v>487</v>
      </c>
      <c r="B247" s="8" t="s">
        <v>488</v>
      </c>
      <c r="C247" s="8">
        <v>1</v>
      </c>
      <c r="D247" s="8">
        <v>0</v>
      </c>
      <c r="E247" s="11">
        <v>23015896</v>
      </c>
      <c r="F247" s="11">
        <v>0</v>
      </c>
      <c r="G247" s="11">
        <v>1154706</v>
      </c>
      <c r="H247" s="11">
        <v>29309</v>
      </c>
      <c r="I247" s="11">
        <v>4908503</v>
      </c>
      <c r="J247" s="11">
        <v>5827329</v>
      </c>
      <c r="K247" s="11">
        <v>0</v>
      </c>
      <c r="L247" s="11">
        <v>0</v>
      </c>
      <c r="M247" s="11">
        <v>0</v>
      </c>
      <c r="N247" s="11">
        <v>0</v>
      </c>
      <c r="O247" s="11">
        <v>0</v>
      </c>
      <c r="P247" s="11">
        <v>3005465</v>
      </c>
      <c r="Q247" s="11">
        <v>1674292</v>
      </c>
      <c r="R247" s="11">
        <v>799351</v>
      </c>
      <c r="S247" s="11">
        <v>65433</v>
      </c>
      <c r="T247" s="11">
        <v>27296</v>
      </c>
      <c r="U247" s="11">
        <v>242786</v>
      </c>
      <c r="V247" s="11">
        <v>74840</v>
      </c>
      <c r="W247" s="11">
        <v>0</v>
      </c>
      <c r="X247" s="11">
        <v>900000</v>
      </c>
      <c r="Y247" s="11">
        <v>0</v>
      </c>
      <c r="Z247" s="11">
        <v>0</v>
      </c>
      <c r="AA247" s="11">
        <v>-835758</v>
      </c>
      <c r="AB247" s="11">
        <v>40889448</v>
      </c>
      <c r="AC247" s="11">
        <v>0</v>
      </c>
      <c r="AD247" s="11">
        <v>0</v>
      </c>
      <c r="AE247" s="17">
        <v>835758</v>
      </c>
    </row>
    <row r="248" spans="1:31" x14ac:dyDescent="0.3">
      <c r="A248" s="9" t="s">
        <v>489</v>
      </c>
      <c r="B248" s="8" t="s">
        <v>490</v>
      </c>
      <c r="C248" s="8">
        <v>1</v>
      </c>
      <c r="D248" s="8">
        <v>0</v>
      </c>
      <c r="E248" s="11">
        <v>63197962</v>
      </c>
      <c r="F248" s="11">
        <v>188966</v>
      </c>
      <c r="G248" s="11">
        <v>0</v>
      </c>
      <c r="H248" s="11">
        <v>39852</v>
      </c>
      <c r="I248" s="11">
        <v>13039779</v>
      </c>
      <c r="J248" s="11">
        <v>10548793</v>
      </c>
      <c r="K248" s="11">
        <v>0</v>
      </c>
      <c r="L248" s="11">
        <v>0</v>
      </c>
      <c r="M248" s="11">
        <v>0</v>
      </c>
      <c r="N248" s="11">
        <v>0</v>
      </c>
      <c r="O248" s="11">
        <v>0</v>
      </c>
      <c r="P248" s="11">
        <v>6931292</v>
      </c>
      <c r="Q248" s="11">
        <v>1753477</v>
      </c>
      <c r="R248" s="11">
        <v>1294526</v>
      </c>
      <c r="S248" s="11">
        <v>182202</v>
      </c>
      <c r="T248" s="11">
        <v>76018</v>
      </c>
      <c r="U248" s="11">
        <v>679953</v>
      </c>
      <c r="V248" s="11">
        <v>223997</v>
      </c>
      <c r="W248" s="11">
        <v>0</v>
      </c>
      <c r="X248" s="11">
        <v>976582</v>
      </c>
      <c r="Y248" s="11">
        <v>0</v>
      </c>
      <c r="Z248" s="11">
        <v>0</v>
      </c>
      <c r="AA248" s="11">
        <v>-3313287</v>
      </c>
      <c r="AB248" s="11">
        <v>95820112</v>
      </c>
      <c r="AC248" s="11">
        <v>0</v>
      </c>
      <c r="AD248" s="11">
        <v>535333</v>
      </c>
      <c r="AE248" s="17">
        <v>3313287</v>
      </c>
    </row>
    <row r="249" spans="1:31" x14ac:dyDescent="0.3">
      <c r="A249" s="9" t="s">
        <v>491</v>
      </c>
      <c r="B249" s="8" t="s">
        <v>492</v>
      </c>
      <c r="C249" s="8">
        <v>1</v>
      </c>
      <c r="D249" s="8">
        <v>0</v>
      </c>
      <c r="E249" s="11">
        <v>15330470</v>
      </c>
      <c r="F249" s="11">
        <v>0</v>
      </c>
      <c r="G249" s="11">
        <v>0</v>
      </c>
      <c r="H249" s="11">
        <v>10733</v>
      </c>
      <c r="I249" s="11">
        <v>2983807</v>
      </c>
      <c r="J249" s="11">
        <v>8170783</v>
      </c>
      <c r="K249" s="11">
        <v>0</v>
      </c>
      <c r="L249" s="11">
        <v>0</v>
      </c>
      <c r="M249" s="11">
        <v>0</v>
      </c>
      <c r="N249" s="11">
        <v>0</v>
      </c>
      <c r="O249" s="11">
        <v>0</v>
      </c>
      <c r="P249" s="11">
        <v>4198358</v>
      </c>
      <c r="Q249" s="11">
        <v>1048454</v>
      </c>
      <c r="R249" s="11">
        <v>747910</v>
      </c>
      <c r="S249" s="11">
        <v>51277</v>
      </c>
      <c r="T249" s="11">
        <v>21393</v>
      </c>
      <c r="U249" s="11">
        <v>187391</v>
      </c>
      <c r="V249" s="11">
        <v>60140</v>
      </c>
      <c r="W249" s="11">
        <v>0</v>
      </c>
      <c r="X249" s="11">
        <v>236197</v>
      </c>
      <c r="Y249" s="11">
        <v>0</v>
      </c>
      <c r="Z249" s="11">
        <v>0</v>
      </c>
      <c r="AA249" s="11">
        <v>-1021045</v>
      </c>
      <c r="AB249" s="11">
        <v>32025868</v>
      </c>
      <c r="AC249" s="11">
        <v>0</v>
      </c>
      <c r="AD249" s="11">
        <v>0</v>
      </c>
      <c r="AE249" s="17">
        <v>1021045</v>
      </c>
    </row>
    <row r="250" spans="1:31" x14ac:dyDescent="0.3">
      <c r="A250" s="9" t="s">
        <v>493</v>
      </c>
      <c r="B250" s="8" t="s">
        <v>494</v>
      </c>
      <c r="C250" s="8">
        <v>1</v>
      </c>
      <c r="D250" s="8">
        <v>0</v>
      </c>
      <c r="E250" s="11">
        <v>16313345</v>
      </c>
      <c r="F250" s="11">
        <v>0</v>
      </c>
      <c r="G250" s="11">
        <v>0</v>
      </c>
      <c r="H250" s="11">
        <v>0</v>
      </c>
      <c r="I250" s="11">
        <v>1447366</v>
      </c>
      <c r="J250" s="11">
        <v>3109855</v>
      </c>
      <c r="K250" s="11">
        <v>0</v>
      </c>
      <c r="L250" s="11">
        <v>0</v>
      </c>
      <c r="M250" s="11">
        <v>0</v>
      </c>
      <c r="N250" s="11">
        <v>0</v>
      </c>
      <c r="O250" s="11">
        <v>0</v>
      </c>
      <c r="P250" s="11">
        <v>2695332</v>
      </c>
      <c r="Q250" s="11">
        <v>667531</v>
      </c>
      <c r="R250" s="11">
        <v>644208</v>
      </c>
      <c r="S250" s="11">
        <v>56400</v>
      </c>
      <c r="T250" s="11">
        <v>23531</v>
      </c>
      <c r="U250" s="11">
        <v>218438</v>
      </c>
      <c r="V250" s="11">
        <v>70886</v>
      </c>
      <c r="W250" s="11">
        <v>0</v>
      </c>
      <c r="X250" s="11">
        <v>0</v>
      </c>
      <c r="Y250" s="11">
        <v>0</v>
      </c>
      <c r="Z250" s="11">
        <v>0</v>
      </c>
      <c r="AA250" s="11">
        <v>-435420</v>
      </c>
      <c r="AB250" s="11">
        <v>24811472</v>
      </c>
      <c r="AC250" s="11">
        <v>0</v>
      </c>
      <c r="AD250" s="11">
        <v>0</v>
      </c>
      <c r="AE250" s="17">
        <v>435420</v>
      </c>
    </row>
    <row r="251" spans="1:31" x14ac:dyDescent="0.3">
      <c r="A251" s="9" t="s">
        <v>495</v>
      </c>
      <c r="B251" s="8" t="s">
        <v>496</v>
      </c>
      <c r="C251" s="8">
        <v>1</v>
      </c>
      <c r="D251" s="8">
        <v>0</v>
      </c>
      <c r="E251" s="11">
        <v>8625902</v>
      </c>
      <c r="F251" s="11">
        <v>0</v>
      </c>
      <c r="G251" s="11">
        <v>0</v>
      </c>
      <c r="H251" s="11">
        <v>10403</v>
      </c>
      <c r="I251" s="11">
        <v>1955409</v>
      </c>
      <c r="J251" s="11">
        <v>2892796</v>
      </c>
      <c r="K251" s="11">
        <v>217526</v>
      </c>
      <c r="L251" s="11">
        <v>0</v>
      </c>
      <c r="M251" s="11">
        <v>0</v>
      </c>
      <c r="N251" s="11">
        <v>0</v>
      </c>
      <c r="O251" s="11">
        <v>0</v>
      </c>
      <c r="P251" s="11">
        <v>2035736</v>
      </c>
      <c r="Q251" s="11">
        <v>323858</v>
      </c>
      <c r="R251" s="11">
        <v>258936</v>
      </c>
      <c r="S251" s="11">
        <v>34514</v>
      </c>
      <c r="T251" s="11">
        <v>14400</v>
      </c>
      <c r="U251" s="11">
        <v>131179</v>
      </c>
      <c r="V251" s="11">
        <v>38473</v>
      </c>
      <c r="W251" s="11">
        <v>0</v>
      </c>
      <c r="X251" s="11">
        <v>75937</v>
      </c>
      <c r="Y251" s="11">
        <v>0</v>
      </c>
      <c r="Z251" s="11">
        <v>0</v>
      </c>
      <c r="AA251" s="11">
        <v>-399663</v>
      </c>
      <c r="AB251" s="11">
        <v>16215406</v>
      </c>
      <c r="AC251" s="11">
        <v>0</v>
      </c>
      <c r="AD251" s="11">
        <v>0</v>
      </c>
      <c r="AE251" s="17">
        <v>399663</v>
      </c>
    </row>
    <row r="252" spans="1:31" x14ac:dyDescent="0.3">
      <c r="A252" s="9" t="s">
        <v>497</v>
      </c>
      <c r="B252" s="8" t="s">
        <v>498</v>
      </c>
      <c r="C252" s="8">
        <v>1</v>
      </c>
      <c r="D252" s="8">
        <v>0</v>
      </c>
      <c r="E252" s="11">
        <v>21250290</v>
      </c>
      <c r="F252" s="11">
        <v>0</v>
      </c>
      <c r="G252" s="11">
        <v>0</v>
      </c>
      <c r="H252" s="11">
        <v>0</v>
      </c>
      <c r="I252" s="11">
        <v>3456082</v>
      </c>
      <c r="J252" s="11">
        <v>6964024</v>
      </c>
      <c r="K252" s="11">
        <v>0</v>
      </c>
      <c r="L252" s="11">
        <v>0</v>
      </c>
      <c r="M252" s="11">
        <v>0</v>
      </c>
      <c r="N252" s="11">
        <v>0</v>
      </c>
      <c r="O252" s="11">
        <v>0</v>
      </c>
      <c r="P252" s="11">
        <v>2798626</v>
      </c>
      <c r="Q252" s="11">
        <v>995026</v>
      </c>
      <c r="R252" s="11">
        <v>412292</v>
      </c>
      <c r="S252" s="11">
        <v>54887</v>
      </c>
      <c r="T252" s="11">
        <v>22900</v>
      </c>
      <c r="U252" s="11">
        <v>219312</v>
      </c>
      <c r="V252" s="11">
        <v>68009</v>
      </c>
      <c r="W252" s="11">
        <v>0</v>
      </c>
      <c r="X252" s="11">
        <v>0</v>
      </c>
      <c r="Y252" s="11">
        <v>0</v>
      </c>
      <c r="Z252" s="11">
        <v>0</v>
      </c>
      <c r="AA252" s="11">
        <v>-611390</v>
      </c>
      <c r="AB252" s="11">
        <v>35630058</v>
      </c>
      <c r="AC252" s="11">
        <v>0</v>
      </c>
      <c r="AD252" s="11">
        <v>0</v>
      </c>
      <c r="AE252" s="17">
        <v>611390</v>
      </c>
    </row>
    <row r="253" spans="1:31" x14ac:dyDescent="0.3">
      <c r="A253" s="9" t="s">
        <v>499</v>
      </c>
      <c r="B253" s="8" t="s">
        <v>500</v>
      </c>
      <c r="C253" s="8">
        <v>1</v>
      </c>
      <c r="D253" s="8">
        <v>0</v>
      </c>
      <c r="E253" s="11">
        <v>22351184</v>
      </c>
      <c r="F253" s="11">
        <v>0</v>
      </c>
      <c r="G253" s="11">
        <v>0</v>
      </c>
      <c r="H253" s="11">
        <v>4853</v>
      </c>
      <c r="I253" s="11">
        <v>4678911</v>
      </c>
      <c r="J253" s="11">
        <v>2849899</v>
      </c>
      <c r="K253" s="11">
        <v>0</v>
      </c>
      <c r="L253" s="11">
        <v>0</v>
      </c>
      <c r="M253" s="11">
        <v>0</v>
      </c>
      <c r="N253" s="11">
        <v>0</v>
      </c>
      <c r="O253" s="11">
        <v>0</v>
      </c>
      <c r="P253" s="11">
        <v>3360455</v>
      </c>
      <c r="Q253" s="11">
        <v>699758</v>
      </c>
      <c r="R253" s="11">
        <v>437909</v>
      </c>
      <c r="S253" s="11">
        <v>66841</v>
      </c>
      <c r="T253" s="11">
        <v>27887</v>
      </c>
      <c r="U253" s="11">
        <v>262242</v>
      </c>
      <c r="V253" s="11">
        <v>84657</v>
      </c>
      <c r="W253" s="11">
        <v>0</v>
      </c>
      <c r="X253" s="11">
        <v>286944</v>
      </c>
      <c r="Y253" s="11">
        <v>0</v>
      </c>
      <c r="Z253" s="11">
        <v>0</v>
      </c>
      <c r="AA253" s="11">
        <v>-491329</v>
      </c>
      <c r="AB253" s="11">
        <v>34620211</v>
      </c>
      <c r="AC253" s="11">
        <v>0</v>
      </c>
      <c r="AD253" s="11">
        <v>0</v>
      </c>
      <c r="AE253" s="17">
        <v>491329</v>
      </c>
    </row>
    <row r="254" spans="1:31" x14ac:dyDescent="0.3">
      <c r="A254" s="9" t="s">
        <v>501</v>
      </c>
      <c r="B254" s="8" t="s">
        <v>502</v>
      </c>
      <c r="C254" s="8">
        <v>1</v>
      </c>
      <c r="D254" s="8">
        <v>0</v>
      </c>
      <c r="E254" s="11">
        <v>13669841</v>
      </c>
      <c r="F254" s="11">
        <v>0</v>
      </c>
      <c r="G254" s="11">
        <v>0</v>
      </c>
      <c r="H254" s="11">
        <v>16714</v>
      </c>
      <c r="I254" s="11">
        <v>3631850</v>
      </c>
      <c r="J254" s="11">
        <v>6584004</v>
      </c>
      <c r="K254" s="11">
        <v>0</v>
      </c>
      <c r="L254" s="11">
        <v>0</v>
      </c>
      <c r="M254" s="11">
        <v>0</v>
      </c>
      <c r="N254" s="11">
        <v>0</v>
      </c>
      <c r="O254" s="11">
        <v>0</v>
      </c>
      <c r="P254" s="11">
        <v>2936511</v>
      </c>
      <c r="Q254" s="11">
        <v>890330</v>
      </c>
      <c r="R254" s="11">
        <v>574816</v>
      </c>
      <c r="S254" s="11">
        <v>90420</v>
      </c>
      <c r="T254" s="11">
        <v>37725</v>
      </c>
      <c r="U254" s="11">
        <v>287056</v>
      </c>
      <c r="V254" s="11">
        <v>101228</v>
      </c>
      <c r="W254" s="11">
        <v>0</v>
      </c>
      <c r="X254" s="11">
        <v>0</v>
      </c>
      <c r="Y254" s="11">
        <v>0</v>
      </c>
      <c r="Z254" s="11">
        <v>0</v>
      </c>
      <c r="AA254" s="11">
        <v>-343294</v>
      </c>
      <c r="AB254" s="11">
        <v>28477201</v>
      </c>
      <c r="AC254" s="11">
        <v>0</v>
      </c>
      <c r="AD254" s="11">
        <v>0</v>
      </c>
      <c r="AE254" s="17">
        <v>343294</v>
      </c>
    </row>
    <row r="255" spans="1:31" x14ac:dyDescent="0.3">
      <c r="A255" s="9" t="s">
        <v>503</v>
      </c>
      <c r="B255" s="8" t="s">
        <v>504</v>
      </c>
      <c r="C255" s="8">
        <v>1</v>
      </c>
      <c r="D255" s="8">
        <v>0</v>
      </c>
      <c r="E255" s="11">
        <v>23684846</v>
      </c>
      <c r="F255" s="11">
        <v>0</v>
      </c>
      <c r="G255" s="11">
        <v>0</v>
      </c>
      <c r="H255" s="11">
        <v>6642</v>
      </c>
      <c r="I255" s="11">
        <v>4681988</v>
      </c>
      <c r="J255" s="11">
        <v>5114785</v>
      </c>
      <c r="K255" s="11">
        <v>0</v>
      </c>
      <c r="L255" s="11">
        <v>0</v>
      </c>
      <c r="M255" s="11">
        <v>0</v>
      </c>
      <c r="N255" s="11">
        <v>0</v>
      </c>
      <c r="O255" s="11">
        <v>0</v>
      </c>
      <c r="P255" s="11">
        <v>3658031</v>
      </c>
      <c r="Q255" s="11">
        <v>2012982</v>
      </c>
      <c r="R255" s="11">
        <v>405092</v>
      </c>
      <c r="S255" s="11">
        <v>87049</v>
      </c>
      <c r="T255" s="11">
        <v>36318</v>
      </c>
      <c r="U255" s="11">
        <v>352704</v>
      </c>
      <c r="V255" s="11">
        <v>96892</v>
      </c>
      <c r="W255" s="11">
        <v>0</v>
      </c>
      <c r="X255" s="11">
        <v>360000</v>
      </c>
      <c r="Y255" s="11">
        <v>0</v>
      </c>
      <c r="Z255" s="11">
        <v>0</v>
      </c>
      <c r="AA255" s="11">
        <v>-625141</v>
      </c>
      <c r="AB255" s="11">
        <v>39872188</v>
      </c>
      <c r="AC255" s="11">
        <v>0</v>
      </c>
      <c r="AD255" s="11">
        <v>0</v>
      </c>
      <c r="AE255" s="17">
        <v>625141</v>
      </c>
    </row>
    <row r="256" spans="1:31" x14ac:dyDescent="0.3">
      <c r="A256" s="9" t="s">
        <v>505</v>
      </c>
      <c r="B256" s="8" t="s">
        <v>506</v>
      </c>
      <c r="C256" s="8">
        <v>1</v>
      </c>
      <c r="D256" s="8">
        <v>0</v>
      </c>
      <c r="E256" s="11">
        <v>6603930</v>
      </c>
      <c r="F256" s="11">
        <v>0</v>
      </c>
      <c r="G256" s="11">
        <v>325321</v>
      </c>
      <c r="H256" s="11">
        <v>0</v>
      </c>
      <c r="I256" s="11">
        <v>479437</v>
      </c>
      <c r="J256" s="11">
        <v>1661667</v>
      </c>
      <c r="K256" s="11">
        <v>0</v>
      </c>
      <c r="L256" s="11">
        <v>0</v>
      </c>
      <c r="M256" s="11">
        <v>0</v>
      </c>
      <c r="N256" s="11">
        <v>0</v>
      </c>
      <c r="O256" s="11">
        <v>0</v>
      </c>
      <c r="P256" s="11">
        <v>1041956</v>
      </c>
      <c r="Q256" s="11">
        <v>249763</v>
      </c>
      <c r="R256" s="11">
        <v>149478</v>
      </c>
      <c r="S256" s="11">
        <v>17048</v>
      </c>
      <c r="T256" s="11">
        <v>7112</v>
      </c>
      <c r="U256" s="11">
        <v>59241</v>
      </c>
      <c r="V256" s="11">
        <v>18727</v>
      </c>
      <c r="W256" s="11">
        <v>0</v>
      </c>
      <c r="X256" s="11">
        <v>117262</v>
      </c>
      <c r="Y256" s="11">
        <v>0</v>
      </c>
      <c r="Z256" s="11">
        <v>0</v>
      </c>
      <c r="AA256" s="11">
        <v>-423776</v>
      </c>
      <c r="AB256" s="11">
        <v>10307166</v>
      </c>
      <c r="AC256" s="11">
        <v>0</v>
      </c>
      <c r="AD256" s="11">
        <v>0</v>
      </c>
      <c r="AE256" s="17">
        <v>423776</v>
      </c>
    </row>
    <row r="257" spans="1:31" x14ac:dyDescent="0.3">
      <c r="A257" s="9" t="s">
        <v>507</v>
      </c>
      <c r="B257" s="8" t="s">
        <v>508</v>
      </c>
      <c r="C257" s="8">
        <v>1</v>
      </c>
      <c r="D257" s="8">
        <v>0</v>
      </c>
      <c r="E257" s="11">
        <v>9172942</v>
      </c>
      <c r="F257" s="11">
        <v>0</v>
      </c>
      <c r="G257" s="11">
        <v>0</v>
      </c>
      <c r="H257" s="11">
        <v>2131</v>
      </c>
      <c r="I257" s="11">
        <v>3374706</v>
      </c>
      <c r="J257" s="11">
        <v>4514718</v>
      </c>
      <c r="K257" s="11">
        <v>0</v>
      </c>
      <c r="L257" s="11">
        <v>0</v>
      </c>
      <c r="M257" s="11">
        <v>0</v>
      </c>
      <c r="N257" s="11">
        <v>0</v>
      </c>
      <c r="O257" s="11">
        <v>0</v>
      </c>
      <c r="P257" s="11">
        <v>3116523</v>
      </c>
      <c r="Q257" s="11">
        <v>321867</v>
      </c>
      <c r="R257" s="11">
        <v>273689</v>
      </c>
      <c r="S257" s="11">
        <v>93026</v>
      </c>
      <c r="T257" s="11">
        <v>37801</v>
      </c>
      <c r="U257" s="11">
        <v>352180</v>
      </c>
      <c r="V257" s="11">
        <v>93175</v>
      </c>
      <c r="W257" s="11">
        <v>258085</v>
      </c>
      <c r="X257" s="11">
        <v>0</v>
      </c>
      <c r="Y257" s="11">
        <v>0</v>
      </c>
      <c r="Z257" s="11">
        <v>0</v>
      </c>
      <c r="AA257" s="11">
        <v>-195583</v>
      </c>
      <c r="AB257" s="11">
        <v>21415260</v>
      </c>
      <c r="AC257" s="11">
        <v>0</v>
      </c>
      <c r="AD257" s="11">
        <v>0</v>
      </c>
      <c r="AE257" s="17">
        <v>195583</v>
      </c>
    </row>
    <row r="258" spans="1:31" x14ac:dyDescent="0.3">
      <c r="A258" s="9" t="s">
        <v>509</v>
      </c>
      <c r="B258" s="8" t="s">
        <v>510</v>
      </c>
      <c r="C258" s="8">
        <v>1</v>
      </c>
      <c r="D258" s="8">
        <v>0</v>
      </c>
      <c r="E258" s="11">
        <v>22641457</v>
      </c>
      <c r="F258" s="11">
        <v>0</v>
      </c>
      <c r="G258" s="11">
        <v>0</v>
      </c>
      <c r="H258" s="11">
        <v>0</v>
      </c>
      <c r="I258" s="11">
        <v>5296946</v>
      </c>
      <c r="J258" s="11">
        <v>6525773</v>
      </c>
      <c r="K258" s="11">
        <v>0</v>
      </c>
      <c r="L258" s="11">
        <v>0</v>
      </c>
      <c r="M258" s="11">
        <v>0</v>
      </c>
      <c r="N258" s="11">
        <v>0</v>
      </c>
      <c r="O258" s="11">
        <v>0</v>
      </c>
      <c r="P258" s="11">
        <v>2767025</v>
      </c>
      <c r="Q258" s="11">
        <v>809019</v>
      </c>
      <c r="R258" s="11">
        <v>774915</v>
      </c>
      <c r="S258" s="11">
        <v>57344</v>
      </c>
      <c r="T258" s="11">
        <v>23925</v>
      </c>
      <c r="U258" s="11">
        <v>235214</v>
      </c>
      <c r="V258" s="11">
        <v>72165</v>
      </c>
      <c r="W258" s="11">
        <v>0</v>
      </c>
      <c r="X258" s="11">
        <v>0</v>
      </c>
      <c r="Y258" s="11">
        <v>0</v>
      </c>
      <c r="Z258" s="11">
        <v>0</v>
      </c>
      <c r="AA258" s="11">
        <v>-474386</v>
      </c>
      <c r="AB258" s="11">
        <v>38729397</v>
      </c>
      <c r="AC258" s="11">
        <v>0</v>
      </c>
      <c r="AD258" s="11">
        <v>0</v>
      </c>
      <c r="AE258" s="17">
        <v>474386</v>
      </c>
    </row>
    <row r="259" spans="1:31" x14ac:dyDescent="0.3">
      <c r="A259" s="9" t="s">
        <v>511</v>
      </c>
      <c r="B259" s="8" t="s">
        <v>512</v>
      </c>
      <c r="C259" s="8">
        <v>1</v>
      </c>
      <c r="D259" s="8">
        <v>1</v>
      </c>
      <c r="E259" s="11">
        <v>447461596</v>
      </c>
      <c r="F259" s="11">
        <v>7702848</v>
      </c>
      <c r="G259" s="11">
        <v>0</v>
      </c>
      <c r="H259" s="11">
        <v>101920</v>
      </c>
      <c r="I259" s="11">
        <v>47782039</v>
      </c>
      <c r="J259" s="11">
        <v>77499929</v>
      </c>
      <c r="K259" s="11">
        <v>0</v>
      </c>
      <c r="L259" s="11">
        <v>0</v>
      </c>
      <c r="M259" s="11">
        <v>1684333</v>
      </c>
      <c r="N259" s="11">
        <v>5587516</v>
      </c>
      <c r="O259" s="11">
        <v>5099017</v>
      </c>
      <c r="P259" s="11">
        <v>0</v>
      </c>
      <c r="Q259" s="11">
        <v>8563314</v>
      </c>
      <c r="R259" s="11">
        <v>9833921</v>
      </c>
      <c r="S259" s="11">
        <v>486850</v>
      </c>
      <c r="T259" s="11">
        <v>203125</v>
      </c>
      <c r="U259" s="11">
        <v>1888758</v>
      </c>
      <c r="V259" s="11">
        <v>674292</v>
      </c>
      <c r="W259" s="11">
        <v>0</v>
      </c>
      <c r="X259" s="11">
        <v>36188959</v>
      </c>
      <c r="Y259" s="11">
        <v>0</v>
      </c>
      <c r="Z259" s="11">
        <v>0</v>
      </c>
      <c r="AA259" s="11">
        <v>-29204733</v>
      </c>
      <c r="AB259" s="11">
        <v>621553684</v>
      </c>
      <c r="AC259" s="11">
        <v>0</v>
      </c>
      <c r="AD259" s="11">
        <v>14374405</v>
      </c>
      <c r="AE259" s="17">
        <v>29204733</v>
      </c>
    </row>
    <row r="260" spans="1:31" x14ac:dyDescent="0.3">
      <c r="A260" s="9" t="s">
        <v>513</v>
      </c>
      <c r="B260" s="8" t="s">
        <v>514</v>
      </c>
      <c r="C260" s="8">
        <v>1</v>
      </c>
      <c r="D260" s="8">
        <v>0</v>
      </c>
      <c r="E260" s="11">
        <v>20812524</v>
      </c>
      <c r="F260" s="11">
        <v>0</v>
      </c>
      <c r="G260" s="11">
        <v>0</v>
      </c>
      <c r="H260" s="11">
        <v>0</v>
      </c>
      <c r="I260" s="11">
        <v>6985838</v>
      </c>
      <c r="J260" s="11">
        <v>4013229</v>
      </c>
      <c r="K260" s="11">
        <v>0</v>
      </c>
      <c r="L260" s="11">
        <v>0</v>
      </c>
      <c r="M260" s="11">
        <v>0</v>
      </c>
      <c r="N260" s="11">
        <v>0</v>
      </c>
      <c r="O260" s="11">
        <v>0</v>
      </c>
      <c r="P260" s="11">
        <v>3284745</v>
      </c>
      <c r="Q260" s="11">
        <v>1584863</v>
      </c>
      <c r="R260" s="11">
        <v>647551</v>
      </c>
      <c r="S260" s="11">
        <v>82990</v>
      </c>
      <c r="T260" s="11">
        <v>34625</v>
      </c>
      <c r="U260" s="11">
        <v>340122</v>
      </c>
      <c r="V260" s="11">
        <v>80307</v>
      </c>
      <c r="W260" s="11">
        <v>0</v>
      </c>
      <c r="X260" s="11">
        <v>555039</v>
      </c>
      <c r="Y260" s="11">
        <v>0</v>
      </c>
      <c r="Z260" s="11">
        <v>0</v>
      </c>
      <c r="AA260" s="11">
        <v>-1090714</v>
      </c>
      <c r="AB260" s="11">
        <v>37331119</v>
      </c>
      <c r="AC260" s="11">
        <v>0</v>
      </c>
      <c r="AD260" s="11">
        <v>189986</v>
      </c>
      <c r="AE260" s="17">
        <v>1090714</v>
      </c>
    </row>
    <row r="261" spans="1:31" x14ac:dyDescent="0.3">
      <c r="A261" s="9" t="s">
        <v>515</v>
      </c>
      <c r="B261" s="8" t="s">
        <v>516</v>
      </c>
      <c r="C261" s="8">
        <v>1</v>
      </c>
      <c r="D261" s="8">
        <v>0</v>
      </c>
      <c r="E261" s="11">
        <v>28117917</v>
      </c>
      <c r="F261" s="11">
        <v>0</v>
      </c>
      <c r="G261" s="11">
        <v>0</v>
      </c>
      <c r="H261" s="11">
        <v>0</v>
      </c>
      <c r="I261" s="11">
        <v>5056610</v>
      </c>
      <c r="J261" s="11">
        <v>3678294</v>
      </c>
      <c r="K261" s="11">
        <v>0</v>
      </c>
      <c r="L261" s="11">
        <v>0</v>
      </c>
      <c r="M261" s="11">
        <v>0</v>
      </c>
      <c r="N261" s="11">
        <v>0</v>
      </c>
      <c r="O261" s="11">
        <v>0</v>
      </c>
      <c r="P261" s="11">
        <v>4028172</v>
      </c>
      <c r="Q261" s="11">
        <v>1187179</v>
      </c>
      <c r="R261" s="11">
        <v>590094</v>
      </c>
      <c r="S261" s="11">
        <v>49464</v>
      </c>
      <c r="T261" s="11">
        <v>20637</v>
      </c>
      <c r="U261" s="11">
        <v>191876</v>
      </c>
      <c r="V261" s="11">
        <v>62249</v>
      </c>
      <c r="W261" s="11">
        <v>0</v>
      </c>
      <c r="X261" s="11">
        <v>359327</v>
      </c>
      <c r="Y261" s="11">
        <v>0</v>
      </c>
      <c r="Z261" s="11">
        <v>0</v>
      </c>
      <c r="AA261" s="11">
        <v>-653883</v>
      </c>
      <c r="AB261" s="11">
        <v>42687936</v>
      </c>
      <c r="AC261" s="11">
        <v>0</v>
      </c>
      <c r="AD261" s="11">
        <v>0</v>
      </c>
      <c r="AE261" s="17">
        <v>653883</v>
      </c>
    </row>
    <row r="262" spans="1:31" x14ac:dyDescent="0.3">
      <c r="A262" s="9" t="s">
        <v>517</v>
      </c>
      <c r="B262" s="8" t="s">
        <v>518</v>
      </c>
      <c r="C262" s="8">
        <v>1</v>
      </c>
      <c r="D262" s="8">
        <v>0</v>
      </c>
      <c r="E262" s="11">
        <v>29035261</v>
      </c>
      <c r="F262" s="11">
        <v>0</v>
      </c>
      <c r="G262" s="11">
        <v>0</v>
      </c>
      <c r="H262" s="11">
        <v>0</v>
      </c>
      <c r="I262" s="11">
        <v>7658699</v>
      </c>
      <c r="J262" s="11">
        <v>7841862</v>
      </c>
      <c r="K262" s="11">
        <v>0</v>
      </c>
      <c r="L262" s="11">
        <v>0</v>
      </c>
      <c r="M262" s="11">
        <v>0</v>
      </c>
      <c r="N262" s="11">
        <v>0</v>
      </c>
      <c r="O262" s="11">
        <v>0</v>
      </c>
      <c r="P262" s="11">
        <v>6080998</v>
      </c>
      <c r="Q262" s="11">
        <v>860675</v>
      </c>
      <c r="R262" s="11">
        <v>902111</v>
      </c>
      <c r="S262" s="11">
        <v>128828</v>
      </c>
      <c r="T262" s="11">
        <v>53750</v>
      </c>
      <c r="U262" s="11">
        <v>521979</v>
      </c>
      <c r="V262" s="11">
        <v>139857</v>
      </c>
      <c r="W262" s="11">
        <v>0</v>
      </c>
      <c r="X262" s="11">
        <v>342900</v>
      </c>
      <c r="Y262" s="11">
        <v>0</v>
      </c>
      <c r="Z262" s="11">
        <v>0</v>
      </c>
      <c r="AA262" s="11">
        <v>-782900</v>
      </c>
      <c r="AB262" s="11">
        <v>52784020</v>
      </c>
      <c r="AC262" s="11">
        <v>0</v>
      </c>
      <c r="AD262" s="11">
        <v>0</v>
      </c>
      <c r="AE262" s="17">
        <v>782900</v>
      </c>
    </row>
    <row r="263" spans="1:31" x14ac:dyDescent="0.3">
      <c r="A263" s="9" t="s">
        <v>519</v>
      </c>
      <c r="B263" s="8" t="s">
        <v>520</v>
      </c>
      <c r="C263" s="8">
        <v>1</v>
      </c>
      <c r="D263" s="8">
        <v>0</v>
      </c>
      <c r="E263" s="11">
        <v>4420293</v>
      </c>
      <c r="F263" s="11">
        <v>0</v>
      </c>
      <c r="G263" s="11">
        <v>181923</v>
      </c>
      <c r="H263" s="11">
        <v>0</v>
      </c>
      <c r="I263" s="11">
        <v>732399</v>
      </c>
      <c r="J263" s="11">
        <v>1225230</v>
      </c>
      <c r="K263" s="11">
        <v>0</v>
      </c>
      <c r="L263" s="11">
        <v>0</v>
      </c>
      <c r="M263" s="11">
        <v>0</v>
      </c>
      <c r="N263" s="11">
        <v>0</v>
      </c>
      <c r="O263" s="11">
        <v>0</v>
      </c>
      <c r="P263" s="11">
        <v>1103080</v>
      </c>
      <c r="Q263" s="11">
        <v>99045</v>
      </c>
      <c r="R263" s="11">
        <v>225889</v>
      </c>
      <c r="S263" s="11">
        <v>9767</v>
      </c>
      <c r="T263" s="11">
        <v>4075</v>
      </c>
      <c r="U263" s="11">
        <v>38387</v>
      </c>
      <c r="V263" s="11">
        <v>10193</v>
      </c>
      <c r="W263" s="11">
        <v>0</v>
      </c>
      <c r="X263" s="11">
        <v>81000</v>
      </c>
      <c r="Y263" s="11">
        <v>0</v>
      </c>
      <c r="Z263" s="11">
        <v>0</v>
      </c>
      <c r="AA263" s="11">
        <v>-283536</v>
      </c>
      <c r="AB263" s="11">
        <v>7847745</v>
      </c>
      <c r="AC263" s="11">
        <v>0</v>
      </c>
      <c r="AD263" s="11">
        <v>0</v>
      </c>
      <c r="AE263" s="17">
        <v>283536</v>
      </c>
    </row>
    <row r="264" spans="1:31" x14ac:dyDescent="0.3">
      <c r="A264" s="9" t="s">
        <v>521</v>
      </c>
      <c r="B264" s="8" t="s">
        <v>522</v>
      </c>
      <c r="C264" s="8">
        <v>1</v>
      </c>
      <c r="D264" s="8">
        <v>0</v>
      </c>
      <c r="E264" s="11">
        <v>32540980</v>
      </c>
      <c r="F264" s="11">
        <v>0</v>
      </c>
      <c r="G264" s="11">
        <v>0</v>
      </c>
      <c r="H264" s="11">
        <v>21762</v>
      </c>
      <c r="I264" s="11">
        <v>4016262</v>
      </c>
      <c r="J264" s="11">
        <v>8035773</v>
      </c>
      <c r="K264" s="11">
        <v>108859</v>
      </c>
      <c r="L264" s="11">
        <v>0</v>
      </c>
      <c r="M264" s="11">
        <v>0</v>
      </c>
      <c r="N264" s="11">
        <v>0</v>
      </c>
      <c r="O264" s="11">
        <v>0</v>
      </c>
      <c r="P264" s="11">
        <v>3420955</v>
      </c>
      <c r="Q264" s="11">
        <v>750940</v>
      </c>
      <c r="R264" s="11">
        <v>769930</v>
      </c>
      <c r="S264" s="11">
        <v>57314</v>
      </c>
      <c r="T264" s="11">
        <v>14909</v>
      </c>
      <c r="U264" s="11">
        <v>227525</v>
      </c>
      <c r="V264" s="11">
        <v>76294</v>
      </c>
      <c r="W264" s="11">
        <v>0</v>
      </c>
      <c r="X264" s="11">
        <v>1553560</v>
      </c>
      <c r="Y264" s="11">
        <v>0</v>
      </c>
      <c r="Z264" s="11">
        <v>0</v>
      </c>
      <c r="AA264" s="11">
        <v>-2237210</v>
      </c>
      <c r="AB264" s="11">
        <v>49357853</v>
      </c>
      <c r="AC264" s="11">
        <v>0</v>
      </c>
      <c r="AD264" s="11">
        <v>585370</v>
      </c>
      <c r="AE264" s="17">
        <v>2237210</v>
      </c>
    </row>
    <row r="265" spans="1:31" x14ac:dyDescent="0.3">
      <c r="A265" s="9" t="s">
        <v>523</v>
      </c>
      <c r="B265" s="8" t="s">
        <v>524</v>
      </c>
      <c r="C265" s="8">
        <v>1</v>
      </c>
      <c r="D265" s="8">
        <v>0</v>
      </c>
      <c r="E265" s="11">
        <v>9017041</v>
      </c>
      <c r="F265" s="11">
        <v>0</v>
      </c>
      <c r="G265" s="11">
        <v>0</v>
      </c>
      <c r="H265" s="11">
        <v>5588</v>
      </c>
      <c r="I265" s="11">
        <v>1203313</v>
      </c>
      <c r="J265" s="11">
        <v>1766643</v>
      </c>
      <c r="K265" s="11">
        <v>0</v>
      </c>
      <c r="L265" s="11">
        <v>0</v>
      </c>
      <c r="M265" s="11">
        <v>0</v>
      </c>
      <c r="N265" s="11">
        <v>0</v>
      </c>
      <c r="O265" s="11">
        <v>0</v>
      </c>
      <c r="P265" s="11">
        <v>1067765</v>
      </c>
      <c r="Q265" s="11">
        <v>68908</v>
      </c>
      <c r="R265" s="11">
        <v>207911</v>
      </c>
      <c r="S265" s="11">
        <v>13033</v>
      </c>
      <c r="T265" s="11">
        <v>5437</v>
      </c>
      <c r="U265" s="11">
        <v>48057</v>
      </c>
      <c r="V265" s="11">
        <v>16002</v>
      </c>
      <c r="W265" s="11">
        <v>0</v>
      </c>
      <c r="X265" s="11">
        <v>348112</v>
      </c>
      <c r="Y265" s="11">
        <v>0</v>
      </c>
      <c r="Z265" s="11">
        <v>0</v>
      </c>
      <c r="AA265" s="11">
        <v>-413643</v>
      </c>
      <c r="AB265" s="11">
        <v>13354167</v>
      </c>
      <c r="AC265" s="11">
        <v>15454</v>
      </c>
      <c r="AD265" s="11">
        <v>100000</v>
      </c>
      <c r="AE265" s="17">
        <v>413643</v>
      </c>
    </row>
    <row r="266" spans="1:31" x14ac:dyDescent="0.3">
      <c r="A266" s="9" t="s">
        <v>525</v>
      </c>
      <c r="B266" s="8" t="s">
        <v>526</v>
      </c>
      <c r="C266" s="8">
        <v>1</v>
      </c>
      <c r="D266" s="8">
        <v>0</v>
      </c>
      <c r="E266" s="11">
        <v>11643891</v>
      </c>
      <c r="F266" s="11">
        <v>0</v>
      </c>
      <c r="G266" s="11">
        <v>0</v>
      </c>
      <c r="H266" s="11">
        <v>0</v>
      </c>
      <c r="I266" s="11">
        <v>1556681</v>
      </c>
      <c r="J266" s="11">
        <v>2293653</v>
      </c>
      <c r="K266" s="11">
        <v>0</v>
      </c>
      <c r="L266" s="11">
        <v>0</v>
      </c>
      <c r="M266" s="11">
        <v>0</v>
      </c>
      <c r="N266" s="11">
        <v>0</v>
      </c>
      <c r="O266" s="11">
        <v>0</v>
      </c>
      <c r="P266" s="11">
        <v>1185411</v>
      </c>
      <c r="Q266" s="11">
        <v>217136</v>
      </c>
      <c r="R266" s="11">
        <v>100305</v>
      </c>
      <c r="S266" s="11">
        <v>19265</v>
      </c>
      <c r="T266" s="11">
        <v>7931</v>
      </c>
      <c r="U266" s="11">
        <v>74269</v>
      </c>
      <c r="V266" s="11">
        <v>22626</v>
      </c>
      <c r="W266" s="11">
        <v>0</v>
      </c>
      <c r="X266" s="11">
        <v>390003</v>
      </c>
      <c r="Y266" s="11">
        <v>0</v>
      </c>
      <c r="Z266" s="11">
        <v>0</v>
      </c>
      <c r="AA266" s="11">
        <v>-339799</v>
      </c>
      <c r="AB266" s="11">
        <v>17171372</v>
      </c>
      <c r="AC266" s="11">
        <v>0</v>
      </c>
      <c r="AD266" s="11">
        <v>0</v>
      </c>
      <c r="AE266" s="17">
        <v>339799</v>
      </c>
    </row>
    <row r="267" spans="1:31" x14ac:dyDescent="0.3">
      <c r="A267" s="9" t="s">
        <v>527</v>
      </c>
      <c r="B267" s="8" t="s">
        <v>528</v>
      </c>
      <c r="C267" s="8">
        <v>1</v>
      </c>
      <c r="D267" s="8">
        <v>0</v>
      </c>
      <c r="E267" s="11">
        <v>9831747</v>
      </c>
      <c r="F267" s="11">
        <v>0</v>
      </c>
      <c r="G267" s="11">
        <v>344565</v>
      </c>
      <c r="H267" s="11">
        <v>0</v>
      </c>
      <c r="I267" s="11">
        <v>1178775</v>
      </c>
      <c r="J267" s="11">
        <v>1266848</v>
      </c>
      <c r="K267" s="11">
        <v>0</v>
      </c>
      <c r="L267" s="11">
        <v>0</v>
      </c>
      <c r="M267" s="11">
        <v>0</v>
      </c>
      <c r="N267" s="11">
        <v>0</v>
      </c>
      <c r="O267" s="11">
        <v>0</v>
      </c>
      <c r="P267" s="11">
        <v>1097728</v>
      </c>
      <c r="Q267" s="11">
        <v>132764</v>
      </c>
      <c r="R267" s="11">
        <v>238309</v>
      </c>
      <c r="S267" s="11">
        <v>12179</v>
      </c>
      <c r="T267" s="11">
        <v>5068</v>
      </c>
      <c r="U267" s="11">
        <v>44620</v>
      </c>
      <c r="V267" s="11">
        <v>16055</v>
      </c>
      <c r="W267" s="11">
        <v>0</v>
      </c>
      <c r="X267" s="11">
        <v>430702</v>
      </c>
      <c r="Y267" s="11">
        <v>0</v>
      </c>
      <c r="Z267" s="11">
        <v>0</v>
      </c>
      <c r="AA267" s="11">
        <v>-649625</v>
      </c>
      <c r="AB267" s="11">
        <v>13949735</v>
      </c>
      <c r="AC267" s="11">
        <v>0</v>
      </c>
      <c r="AD267" s="11">
        <v>100000</v>
      </c>
      <c r="AE267" s="17">
        <v>649625</v>
      </c>
    </row>
    <row r="268" spans="1:31" x14ac:dyDescent="0.3">
      <c r="A268" s="9" t="s">
        <v>529</v>
      </c>
      <c r="B268" s="8" t="s">
        <v>530</v>
      </c>
      <c r="C268" s="8">
        <v>1</v>
      </c>
      <c r="D268" s="8">
        <v>1</v>
      </c>
      <c r="E268" s="11">
        <v>9249888</v>
      </c>
      <c r="F268" s="11">
        <v>0</v>
      </c>
      <c r="G268" s="11">
        <v>150754</v>
      </c>
      <c r="H268" s="11">
        <v>4219</v>
      </c>
      <c r="I268" s="11">
        <v>1076337</v>
      </c>
      <c r="J268" s="11">
        <v>701213</v>
      </c>
      <c r="K268" s="11">
        <v>604</v>
      </c>
      <c r="L268" s="11">
        <v>1026312</v>
      </c>
      <c r="M268" s="11">
        <v>0</v>
      </c>
      <c r="N268" s="11">
        <v>0</v>
      </c>
      <c r="O268" s="11">
        <v>0</v>
      </c>
      <c r="P268" s="11">
        <v>881307</v>
      </c>
      <c r="Q268" s="11">
        <v>254209</v>
      </c>
      <c r="R268" s="11">
        <v>75644</v>
      </c>
      <c r="S268" s="11">
        <v>10591</v>
      </c>
      <c r="T268" s="11">
        <v>4418</v>
      </c>
      <c r="U268" s="11">
        <v>41183</v>
      </c>
      <c r="V268" s="11">
        <v>13072</v>
      </c>
      <c r="W268" s="11">
        <v>0</v>
      </c>
      <c r="X268" s="11">
        <v>137627</v>
      </c>
      <c r="Y268" s="11">
        <v>0</v>
      </c>
      <c r="Z268" s="11">
        <v>0</v>
      </c>
      <c r="AA268" s="11">
        <v>-414886</v>
      </c>
      <c r="AB268" s="11">
        <v>13212492</v>
      </c>
      <c r="AC268" s="11">
        <v>0</v>
      </c>
      <c r="AD268" s="11">
        <v>100000</v>
      </c>
      <c r="AE268" s="17">
        <v>414886</v>
      </c>
    </row>
    <row r="269" spans="1:31" x14ac:dyDescent="0.3">
      <c r="A269" s="9" t="s">
        <v>531</v>
      </c>
      <c r="B269" s="8" t="s">
        <v>532</v>
      </c>
      <c r="C269" s="8">
        <v>1</v>
      </c>
      <c r="D269" s="8">
        <v>0</v>
      </c>
      <c r="E269" s="11">
        <v>9003827</v>
      </c>
      <c r="F269" s="11">
        <v>0</v>
      </c>
      <c r="G269" s="11">
        <v>317335</v>
      </c>
      <c r="H269" s="11">
        <v>0</v>
      </c>
      <c r="I269" s="11">
        <v>1467045</v>
      </c>
      <c r="J269" s="11">
        <v>389507</v>
      </c>
      <c r="K269" s="11">
        <v>0</v>
      </c>
      <c r="L269" s="11">
        <v>0</v>
      </c>
      <c r="M269" s="11">
        <v>0</v>
      </c>
      <c r="N269" s="11">
        <v>0</v>
      </c>
      <c r="O269" s="11">
        <v>0</v>
      </c>
      <c r="P269" s="11">
        <v>894248</v>
      </c>
      <c r="Q269" s="11">
        <v>976718</v>
      </c>
      <c r="R269" s="11">
        <v>655023</v>
      </c>
      <c r="S269" s="11">
        <v>62033</v>
      </c>
      <c r="T269" s="11">
        <v>24601</v>
      </c>
      <c r="U269" s="11">
        <v>221933</v>
      </c>
      <c r="V269" s="11">
        <v>30766</v>
      </c>
      <c r="W269" s="11">
        <v>0</v>
      </c>
      <c r="X269" s="11">
        <v>216147</v>
      </c>
      <c r="Y269" s="11">
        <v>0</v>
      </c>
      <c r="Z269" s="11">
        <v>0</v>
      </c>
      <c r="AA269" s="11">
        <v>-812168</v>
      </c>
      <c r="AB269" s="11">
        <v>13447015</v>
      </c>
      <c r="AC269" s="11">
        <v>0</v>
      </c>
      <c r="AD269" s="11">
        <v>0</v>
      </c>
      <c r="AE269" s="17">
        <v>812168</v>
      </c>
    </row>
    <row r="270" spans="1:31" x14ac:dyDescent="0.3">
      <c r="A270" s="9" t="s">
        <v>533</v>
      </c>
      <c r="B270" s="8" t="s">
        <v>534</v>
      </c>
      <c r="C270" s="8">
        <v>0</v>
      </c>
      <c r="D270" s="8">
        <v>1</v>
      </c>
      <c r="E270" s="17" t="s">
        <v>2819</v>
      </c>
      <c r="F270" s="17" t="s">
        <v>2819</v>
      </c>
      <c r="G270" s="17" t="s">
        <v>2819</v>
      </c>
      <c r="H270" s="17" t="s">
        <v>2819</v>
      </c>
      <c r="I270" s="17" t="s">
        <v>2819</v>
      </c>
      <c r="J270" s="17" t="s">
        <v>2819</v>
      </c>
      <c r="K270" s="17" t="s">
        <v>2819</v>
      </c>
      <c r="L270" s="17" t="s">
        <v>2819</v>
      </c>
      <c r="M270" s="17" t="s">
        <v>2819</v>
      </c>
      <c r="N270" s="17" t="s">
        <v>2819</v>
      </c>
      <c r="O270" s="17" t="s">
        <v>2819</v>
      </c>
      <c r="P270" s="17" t="s">
        <v>2819</v>
      </c>
      <c r="Q270" s="17" t="s">
        <v>2819</v>
      </c>
      <c r="R270" s="17" t="s">
        <v>2819</v>
      </c>
      <c r="S270" s="17" t="s">
        <v>2819</v>
      </c>
      <c r="T270" s="17" t="s">
        <v>2819</v>
      </c>
      <c r="U270" s="17" t="s">
        <v>2819</v>
      </c>
      <c r="V270" s="17" t="s">
        <v>2819</v>
      </c>
      <c r="W270" s="17" t="s">
        <v>2819</v>
      </c>
      <c r="X270" s="17" t="s">
        <v>2819</v>
      </c>
      <c r="Y270" s="17" t="s">
        <v>2819</v>
      </c>
      <c r="Z270" s="17" t="s">
        <v>2819</v>
      </c>
      <c r="AA270" s="17" t="s">
        <v>2819</v>
      </c>
      <c r="AB270" s="17" t="s">
        <v>2819</v>
      </c>
      <c r="AC270" s="17" t="s">
        <v>2819</v>
      </c>
      <c r="AD270" s="17" t="s">
        <v>2819</v>
      </c>
      <c r="AE270" s="17" t="s">
        <v>2819</v>
      </c>
    </row>
    <row r="271" spans="1:31" x14ac:dyDescent="0.3">
      <c r="A271" s="9" t="s">
        <v>535</v>
      </c>
      <c r="B271" s="8" t="s">
        <v>536</v>
      </c>
      <c r="C271" s="8">
        <v>1</v>
      </c>
      <c r="D271" s="8">
        <v>0</v>
      </c>
      <c r="E271" s="11">
        <v>39573425</v>
      </c>
      <c r="F271" s="11">
        <v>2989686</v>
      </c>
      <c r="G271" s="11">
        <v>1755704</v>
      </c>
      <c r="H271" s="11">
        <v>0</v>
      </c>
      <c r="I271" s="11">
        <v>5892982</v>
      </c>
      <c r="J271" s="11">
        <v>1908211</v>
      </c>
      <c r="K271" s="11">
        <v>0</v>
      </c>
      <c r="L271" s="11">
        <v>0</v>
      </c>
      <c r="M271" s="11">
        <v>0</v>
      </c>
      <c r="N271" s="11">
        <v>0</v>
      </c>
      <c r="O271" s="11">
        <v>0</v>
      </c>
      <c r="P271" s="11">
        <v>3602479</v>
      </c>
      <c r="Q271" s="11">
        <v>4603531</v>
      </c>
      <c r="R271" s="11">
        <v>834272</v>
      </c>
      <c r="S271" s="11">
        <v>157710</v>
      </c>
      <c r="T271" s="11">
        <v>65800</v>
      </c>
      <c r="U271" s="11">
        <v>458661</v>
      </c>
      <c r="V271" s="11">
        <v>157453</v>
      </c>
      <c r="W271" s="11">
        <v>0</v>
      </c>
      <c r="X271" s="11">
        <v>3240000</v>
      </c>
      <c r="Y271" s="11">
        <v>0</v>
      </c>
      <c r="Z271" s="11">
        <v>0</v>
      </c>
      <c r="AA271" s="11">
        <v>-1446221</v>
      </c>
      <c r="AB271" s="11">
        <v>63793693</v>
      </c>
      <c r="AC271" s="11">
        <v>0</v>
      </c>
      <c r="AD271" s="11">
        <v>1415807</v>
      </c>
      <c r="AE271" s="17">
        <v>1446221</v>
      </c>
    </row>
    <row r="272" spans="1:31" x14ac:dyDescent="0.3">
      <c r="A272" s="9" t="s">
        <v>537</v>
      </c>
      <c r="B272" s="8" t="s">
        <v>538</v>
      </c>
      <c r="C272" s="8">
        <v>1</v>
      </c>
      <c r="D272" s="8">
        <v>0</v>
      </c>
      <c r="E272" s="11">
        <v>27960393</v>
      </c>
      <c r="F272" s="11">
        <v>0</v>
      </c>
      <c r="G272" s="11">
        <v>3378742</v>
      </c>
      <c r="H272" s="11">
        <v>0</v>
      </c>
      <c r="I272" s="11">
        <v>3839645</v>
      </c>
      <c r="J272" s="11">
        <v>1460179</v>
      </c>
      <c r="K272" s="11">
        <v>0</v>
      </c>
      <c r="L272" s="11">
        <v>0</v>
      </c>
      <c r="M272" s="11">
        <v>0</v>
      </c>
      <c r="N272" s="11">
        <v>0</v>
      </c>
      <c r="O272" s="11">
        <v>0</v>
      </c>
      <c r="P272" s="11">
        <v>3800300</v>
      </c>
      <c r="Q272" s="11">
        <v>2221170</v>
      </c>
      <c r="R272" s="11">
        <v>593667</v>
      </c>
      <c r="S272" s="11">
        <v>110014</v>
      </c>
      <c r="T272" s="11">
        <v>34098</v>
      </c>
      <c r="U272" s="11">
        <v>456739</v>
      </c>
      <c r="V272" s="11">
        <v>103081</v>
      </c>
      <c r="W272" s="11">
        <v>0</v>
      </c>
      <c r="X272" s="11">
        <v>0</v>
      </c>
      <c r="Y272" s="11">
        <v>33193</v>
      </c>
      <c r="Z272" s="11">
        <v>0</v>
      </c>
      <c r="AA272" s="11">
        <v>-511531</v>
      </c>
      <c r="AB272" s="11">
        <v>43479690</v>
      </c>
      <c r="AC272" s="11">
        <v>0</v>
      </c>
      <c r="AD272" s="11">
        <v>0</v>
      </c>
      <c r="AE272" s="17">
        <v>511531</v>
      </c>
    </row>
    <row r="273" spans="1:31" x14ac:dyDescent="0.3">
      <c r="A273" s="9" t="s">
        <v>539</v>
      </c>
      <c r="B273" s="8" t="s">
        <v>540</v>
      </c>
      <c r="C273" s="8">
        <v>1</v>
      </c>
      <c r="D273" s="8">
        <v>0</v>
      </c>
      <c r="E273" s="11">
        <v>9573222</v>
      </c>
      <c r="F273" s="11">
        <v>0</v>
      </c>
      <c r="G273" s="11">
        <v>947589</v>
      </c>
      <c r="H273" s="11">
        <v>0</v>
      </c>
      <c r="I273" s="11">
        <v>675403</v>
      </c>
      <c r="J273" s="11">
        <v>967906</v>
      </c>
      <c r="K273" s="11">
        <v>0</v>
      </c>
      <c r="L273" s="11">
        <v>0</v>
      </c>
      <c r="M273" s="11">
        <v>0</v>
      </c>
      <c r="N273" s="11">
        <v>0</v>
      </c>
      <c r="O273" s="11">
        <v>0</v>
      </c>
      <c r="P273" s="11">
        <v>722671</v>
      </c>
      <c r="Q273" s="11">
        <v>579975</v>
      </c>
      <c r="R273" s="11">
        <v>249232</v>
      </c>
      <c r="S273" s="11">
        <v>30500</v>
      </c>
      <c r="T273" s="11">
        <v>12725</v>
      </c>
      <c r="U273" s="11">
        <v>122325</v>
      </c>
      <c r="V273" s="11">
        <v>29317</v>
      </c>
      <c r="W273" s="11">
        <v>0</v>
      </c>
      <c r="X273" s="11">
        <v>178200</v>
      </c>
      <c r="Y273" s="11">
        <v>4977</v>
      </c>
      <c r="Z273" s="11">
        <v>0</v>
      </c>
      <c r="AA273" s="11">
        <v>-69272</v>
      </c>
      <c r="AB273" s="11">
        <v>14024770</v>
      </c>
      <c r="AC273" s="11">
        <v>0</v>
      </c>
      <c r="AD273" s="11">
        <v>0</v>
      </c>
      <c r="AE273" s="17">
        <v>69272</v>
      </c>
    </row>
    <row r="274" spans="1:31" x14ac:dyDescent="0.3">
      <c r="A274" s="9" t="s">
        <v>541</v>
      </c>
      <c r="B274" s="8" t="s">
        <v>542</v>
      </c>
      <c r="C274" s="8">
        <v>1</v>
      </c>
      <c r="D274" s="8">
        <v>0</v>
      </c>
      <c r="E274" s="11">
        <v>39265252</v>
      </c>
      <c r="F274" s="11">
        <v>0</v>
      </c>
      <c r="G274" s="11">
        <v>4406095</v>
      </c>
      <c r="H274" s="11">
        <v>0</v>
      </c>
      <c r="I274" s="11">
        <v>372283</v>
      </c>
      <c r="J274" s="11">
        <v>3171293</v>
      </c>
      <c r="K274" s="11">
        <v>0</v>
      </c>
      <c r="L274" s="11">
        <v>0</v>
      </c>
      <c r="M274" s="11">
        <v>0</v>
      </c>
      <c r="N274" s="11">
        <v>0</v>
      </c>
      <c r="O274" s="11">
        <v>0</v>
      </c>
      <c r="P274" s="11">
        <v>4250691</v>
      </c>
      <c r="Q274" s="11">
        <v>1635780</v>
      </c>
      <c r="R274" s="11">
        <v>869105</v>
      </c>
      <c r="S274" s="11">
        <v>107991</v>
      </c>
      <c r="T274" s="11">
        <v>45056</v>
      </c>
      <c r="U274" s="11">
        <v>436060</v>
      </c>
      <c r="V274" s="11">
        <v>112700</v>
      </c>
      <c r="W274" s="11">
        <v>0</v>
      </c>
      <c r="X274" s="11">
        <v>374934</v>
      </c>
      <c r="Y274" s="11">
        <v>208322</v>
      </c>
      <c r="Z274" s="11">
        <v>0</v>
      </c>
      <c r="AA274" s="11">
        <v>-244996</v>
      </c>
      <c r="AB274" s="11">
        <v>55010566</v>
      </c>
      <c r="AC274" s="11">
        <v>0</v>
      </c>
      <c r="AD274" s="11">
        <v>0</v>
      </c>
      <c r="AE274" s="17">
        <v>244996</v>
      </c>
    </row>
    <row r="275" spans="1:31" x14ac:dyDescent="0.3">
      <c r="A275" s="9" t="s">
        <v>543</v>
      </c>
      <c r="B275" s="8" t="s">
        <v>544</v>
      </c>
      <c r="C275" s="8">
        <v>1</v>
      </c>
      <c r="D275" s="8">
        <v>0</v>
      </c>
      <c r="E275" s="11">
        <v>7704131</v>
      </c>
      <c r="F275" s="11">
        <v>0</v>
      </c>
      <c r="G275" s="11">
        <v>710955</v>
      </c>
      <c r="H275" s="11">
        <v>0</v>
      </c>
      <c r="I275" s="11">
        <v>856122</v>
      </c>
      <c r="J275" s="11">
        <v>1273434</v>
      </c>
      <c r="K275" s="11">
        <v>0</v>
      </c>
      <c r="L275" s="11">
        <v>0</v>
      </c>
      <c r="M275" s="11">
        <v>0</v>
      </c>
      <c r="N275" s="11">
        <v>0</v>
      </c>
      <c r="O275" s="11">
        <v>0</v>
      </c>
      <c r="P275" s="11">
        <v>1677989</v>
      </c>
      <c r="Q275" s="11">
        <v>268346</v>
      </c>
      <c r="R275" s="11">
        <v>321496</v>
      </c>
      <c r="S275" s="11">
        <v>39772</v>
      </c>
      <c r="T275" s="11">
        <v>16593</v>
      </c>
      <c r="U275" s="11">
        <v>143354</v>
      </c>
      <c r="V275" s="11">
        <v>32062</v>
      </c>
      <c r="W275" s="11">
        <v>0</v>
      </c>
      <c r="X275" s="11">
        <v>0</v>
      </c>
      <c r="Y275" s="11">
        <v>13483</v>
      </c>
      <c r="Z275" s="11">
        <v>0</v>
      </c>
      <c r="AA275" s="11">
        <v>-67128</v>
      </c>
      <c r="AB275" s="11">
        <v>12990609</v>
      </c>
      <c r="AC275" s="11">
        <v>0</v>
      </c>
      <c r="AD275" s="11">
        <v>0</v>
      </c>
      <c r="AE275" s="17">
        <v>67128</v>
      </c>
    </row>
    <row r="276" spans="1:31" x14ac:dyDescent="0.3">
      <c r="A276" s="9" t="s">
        <v>545</v>
      </c>
      <c r="B276" s="8" t="s">
        <v>546</v>
      </c>
      <c r="C276" s="8">
        <v>1</v>
      </c>
      <c r="D276" s="8">
        <v>0</v>
      </c>
      <c r="E276" s="11">
        <v>2864770</v>
      </c>
      <c r="F276" s="11">
        <v>0</v>
      </c>
      <c r="G276" s="11">
        <v>413153</v>
      </c>
      <c r="H276" s="11">
        <v>0</v>
      </c>
      <c r="I276" s="11">
        <v>375014</v>
      </c>
      <c r="J276" s="11">
        <v>1054477</v>
      </c>
      <c r="K276" s="11">
        <v>0</v>
      </c>
      <c r="L276" s="11">
        <v>0</v>
      </c>
      <c r="M276" s="11">
        <v>0</v>
      </c>
      <c r="N276" s="11">
        <v>0</v>
      </c>
      <c r="O276" s="11">
        <v>0</v>
      </c>
      <c r="P276" s="11">
        <v>990036</v>
      </c>
      <c r="Q276" s="11">
        <v>31643</v>
      </c>
      <c r="R276" s="11">
        <v>11355</v>
      </c>
      <c r="S276" s="11">
        <v>17033</v>
      </c>
      <c r="T276" s="11">
        <v>7106</v>
      </c>
      <c r="U276" s="11">
        <v>58017</v>
      </c>
      <c r="V276" s="11">
        <v>11337</v>
      </c>
      <c r="W276" s="11">
        <v>0</v>
      </c>
      <c r="X276" s="11">
        <v>50400</v>
      </c>
      <c r="Y276" s="11">
        <v>0</v>
      </c>
      <c r="Z276" s="11">
        <v>0</v>
      </c>
      <c r="AA276" s="11">
        <v>-32022</v>
      </c>
      <c r="AB276" s="11">
        <v>5852319</v>
      </c>
      <c r="AC276" s="11">
        <v>0</v>
      </c>
      <c r="AD276" s="11">
        <v>0</v>
      </c>
      <c r="AE276" s="17">
        <v>32022</v>
      </c>
    </row>
    <row r="277" spans="1:31" x14ac:dyDescent="0.3">
      <c r="A277" s="9" t="s">
        <v>547</v>
      </c>
      <c r="B277" s="8" t="s">
        <v>548</v>
      </c>
      <c r="C277" s="8">
        <v>1</v>
      </c>
      <c r="D277" s="8">
        <v>0</v>
      </c>
      <c r="E277" s="11">
        <v>37882319</v>
      </c>
      <c r="F277" s="11">
        <v>754515</v>
      </c>
      <c r="G277" s="11">
        <v>3926511</v>
      </c>
      <c r="H277" s="11">
        <v>0</v>
      </c>
      <c r="I277" s="11">
        <v>2888206</v>
      </c>
      <c r="J277" s="11">
        <v>14402822</v>
      </c>
      <c r="K277" s="11">
        <v>0</v>
      </c>
      <c r="L277" s="11">
        <v>0</v>
      </c>
      <c r="M277" s="11">
        <v>0</v>
      </c>
      <c r="N277" s="11">
        <v>0</v>
      </c>
      <c r="O277" s="11">
        <v>0</v>
      </c>
      <c r="P277" s="11">
        <v>1713680</v>
      </c>
      <c r="Q277" s="11">
        <v>2061277</v>
      </c>
      <c r="R277" s="11">
        <v>438871</v>
      </c>
      <c r="S277" s="11">
        <v>60954</v>
      </c>
      <c r="T277" s="11">
        <v>14287</v>
      </c>
      <c r="U277" s="11">
        <v>232826</v>
      </c>
      <c r="V277" s="11">
        <v>81533</v>
      </c>
      <c r="W277" s="11">
        <v>0</v>
      </c>
      <c r="X277" s="11">
        <v>1947439</v>
      </c>
      <c r="Y277" s="11">
        <v>0</v>
      </c>
      <c r="Z277" s="11">
        <v>0</v>
      </c>
      <c r="AA277" s="11">
        <v>-873735</v>
      </c>
      <c r="AB277" s="11">
        <v>65531505</v>
      </c>
      <c r="AC277" s="11">
        <v>0</v>
      </c>
      <c r="AD277" s="11">
        <v>1058438</v>
      </c>
      <c r="AE277" s="17">
        <v>873735</v>
      </c>
    </row>
    <row r="278" spans="1:31" x14ac:dyDescent="0.3">
      <c r="A278" s="9" t="s">
        <v>549</v>
      </c>
      <c r="B278" s="8" t="s">
        <v>550</v>
      </c>
      <c r="C278" s="8">
        <v>1</v>
      </c>
      <c r="D278" s="8">
        <v>0</v>
      </c>
      <c r="E278" s="11">
        <v>56127381</v>
      </c>
      <c r="F278" s="11">
        <v>0</v>
      </c>
      <c r="G278" s="11">
        <v>3657932</v>
      </c>
      <c r="H278" s="11">
        <v>0</v>
      </c>
      <c r="I278" s="11">
        <v>4289072</v>
      </c>
      <c r="J278" s="11">
        <v>5010403</v>
      </c>
      <c r="K278" s="11">
        <v>0</v>
      </c>
      <c r="L278" s="11">
        <v>0</v>
      </c>
      <c r="M278" s="11">
        <v>0</v>
      </c>
      <c r="N278" s="11">
        <v>0</v>
      </c>
      <c r="O278" s="11">
        <v>0</v>
      </c>
      <c r="P278" s="11">
        <v>5090308</v>
      </c>
      <c r="Q278" s="11">
        <v>3660012</v>
      </c>
      <c r="R278" s="11">
        <v>1028703</v>
      </c>
      <c r="S278" s="11">
        <v>105639</v>
      </c>
      <c r="T278" s="11">
        <v>44212</v>
      </c>
      <c r="U278" s="11">
        <v>439322</v>
      </c>
      <c r="V278" s="11">
        <v>127195</v>
      </c>
      <c r="W278" s="11">
        <v>0</v>
      </c>
      <c r="X278" s="11">
        <v>1823331</v>
      </c>
      <c r="Y278" s="11">
        <v>0</v>
      </c>
      <c r="Z278" s="11">
        <v>0</v>
      </c>
      <c r="AA278" s="11">
        <v>-1695149</v>
      </c>
      <c r="AB278" s="11">
        <v>79708361</v>
      </c>
      <c r="AC278" s="11">
        <v>0</v>
      </c>
      <c r="AD278" s="11">
        <v>1644332</v>
      </c>
      <c r="AE278" s="17">
        <v>1695149</v>
      </c>
    </row>
    <row r="279" spans="1:31" x14ac:dyDescent="0.3">
      <c r="A279" s="9" t="s">
        <v>551</v>
      </c>
      <c r="B279" s="8" t="s">
        <v>552</v>
      </c>
      <c r="C279" s="8">
        <v>1</v>
      </c>
      <c r="D279" s="8">
        <v>0</v>
      </c>
      <c r="E279" s="11">
        <v>18386599</v>
      </c>
      <c r="F279" s="11">
        <v>0</v>
      </c>
      <c r="G279" s="11">
        <v>2262592</v>
      </c>
      <c r="H279" s="11">
        <v>6656</v>
      </c>
      <c r="I279" s="11">
        <v>3957101</v>
      </c>
      <c r="J279" s="11">
        <v>1551069</v>
      </c>
      <c r="K279" s="11">
        <v>0</v>
      </c>
      <c r="L279" s="11">
        <v>0</v>
      </c>
      <c r="M279" s="11">
        <v>0</v>
      </c>
      <c r="N279" s="11">
        <v>0</v>
      </c>
      <c r="O279" s="11">
        <v>0</v>
      </c>
      <c r="P279" s="11">
        <v>3234555</v>
      </c>
      <c r="Q279" s="11">
        <v>1467633</v>
      </c>
      <c r="R279" s="11">
        <v>477782</v>
      </c>
      <c r="S279" s="11">
        <v>71440</v>
      </c>
      <c r="T279" s="11">
        <v>29163</v>
      </c>
      <c r="U279" s="11">
        <v>308026</v>
      </c>
      <c r="V279" s="11">
        <v>67631</v>
      </c>
      <c r="W279" s="11">
        <v>0</v>
      </c>
      <c r="X279" s="11">
        <v>0</v>
      </c>
      <c r="Y279" s="11">
        <v>99700</v>
      </c>
      <c r="Z279" s="11">
        <v>0</v>
      </c>
      <c r="AA279" s="11">
        <v>-511322</v>
      </c>
      <c r="AB279" s="11">
        <v>31408625</v>
      </c>
      <c r="AC279" s="11">
        <v>0</v>
      </c>
      <c r="AD279" s="11">
        <v>0</v>
      </c>
      <c r="AE279" s="17">
        <v>511322</v>
      </c>
    </row>
    <row r="280" spans="1:31" x14ac:dyDescent="0.3">
      <c r="A280" s="9" t="s">
        <v>553</v>
      </c>
      <c r="B280" s="8" t="s">
        <v>554</v>
      </c>
      <c r="C280" s="8">
        <v>1</v>
      </c>
      <c r="D280" s="8">
        <v>0</v>
      </c>
      <c r="E280" s="11">
        <v>14393342</v>
      </c>
      <c r="F280" s="11">
        <v>0</v>
      </c>
      <c r="G280" s="11">
        <v>2030230</v>
      </c>
      <c r="H280" s="11">
        <v>0</v>
      </c>
      <c r="I280" s="11">
        <v>2236530</v>
      </c>
      <c r="J280" s="11">
        <v>1360365</v>
      </c>
      <c r="K280" s="11">
        <v>0</v>
      </c>
      <c r="L280" s="11">
        <v>0</v>
      </c>
      <c r="M280" s="11">
        <v>0</v>
      </c>
      <c r="N280" s="11">
        <v>0</v>
      </c>
      <c r="O280" s="11">
        <v>0</v>
      </c>
      <c r="P280" s="11">
        <v>1523623</v>
      </c>
      <c r="Q280" s="11">
        <v>10191</v>
      </c>
      <c r="R280" s="11">
        <v>194869</v>
      </c>
      <c r="S280" s="11">
        <v>82930</v>
      </c>
      <c r="T280" s="11">
        <v>34600</v>
      </c>
      <c r="U280" s="11">
        <v>350898</v>
      </c>
      <c r="V280" s="11">
        <v>51445</v>
      </c>
      <c r="W280" s="11">
        <v>0</v>
      </c>
      <c r="X280" s="11">
        <v>0</v>
      </c>
      <c r="Y280" s="11">
        <v>0</v>
      </c>
      <c r="Z280" s="11">
        <v>0</v>
      </c>
      <c r="AA280" s="11">
        <v>-371219</v>
      </c>
      <c r="AB280" s="11">
        <v>21897804</v>
      </c>
      <c r="AC280" s="11">
        <v>5349</v>
      </c>
      <c r="AD280" s="11">
        <v>0</v>
      </c>
      <c r="AE280" s="17">
        <v>371219</v>
      </c>
    </row>
    <row r="281" spans="1:31" x14ac:dyDescent="0.3">
      <c r="A281" s="9" t="s">
        <v>555</v>
      </c>
      <c r="B281" s="8" t="s">
        <v>556</v>
      </c>
      <c r="C281" s="8">
        <v>1</v>
      </c>
      <c r="D281" s="8">
        <v>0</v>
      </c>
      <c r="E281" s="11">
        <v>6810874</v>
      </c>
      <c r="F281" s="11">
        <v>0</v>
      </c>
      <c r="G281" s="11">
        <v>599691</v>
      </c>
      <c r="H281" s="11">
        <v>0</v>
      </c>
      <c r="I281" s="11">
        <v>1632742</v>
      </c>
      <c r="J281" s="11">
        <v>1275125</v>
      </c>
      <c r="K281" s="11">
        <v>0</v>
      </c>
      <c r="L281" s="11">
        <v>0</v>
      </c>
      <c r="M281" s="11">
        <v>0</v>
      </c>
      <c r="N281" s="11">
        <v>0</v>
      </c>
      <c r="O281" s="11">
        <v>0</v>
      </c>
      <c r="P281" s="11">
        <v>820059</v>
      </c>
      <c r="Q281" s="11">
        <v>871234</v>
      </c>
      <c r="R281" s="11">
        <v>167613</v>
      </c>
      <c r="S281" s="11">
        <v>31189</v>
      </c>
      <c r="T281" s="11">
        <v>13012</v>
      </c>
      <c r="U281" s="11">
        <v>136014</v>
      </c>
      <c r="V281" s="11">
        <v>24286</v>
      </c>
      <c r="W281" s="11">
        <v>0</v>
      </c>
      <c r="X281" s="11">
        <v>0</v>
      </c>
      <c r="Y281" s="11">
        <v>9367</v>
      </c>
      <c r="Z281" s="11">
        <v>0</v>
      </c>
      <c r="AA281" s="11">
        <v>-213301</v>
      </c>
      <c r="AB281" s="11">
        <v>12177905</v>
      </c>
      <c r="AC281" s="11">
        <v>0</v>
      </c>
      <c r="AD281" s="11">
        <v>0</v>
      </c>
      <c r="AE281" s="17">
        <v>213301</v>
      </c>
    </row>
    <row r="282" spans="1:31" x14ac:dyDescent="0.3">
      <c r="A282" s="9" t="s">
        <v>557</v>
      </c>
      <c r="B282" s="8" t="s">
        <v>558</v>
      </c>
      <c r="C282" s="8">
        <v>1</v>
      </c>
      <c r="D282" s="8">
        <v>1</v>
      </c>
      <c r="E282" s="11">
        <v>8489085</v>
      </c>
      <c r="F282" s="11">
        <v>0</v>
      </c>
      <c r="G282" s="11">
        <v>805075</v>
      </c>
      <c r="H282" s="11">
        <v>0</v>
      </c>
      <c r="I282" s="11">
        <v>151466</v>
      </c>
      <c r="J282" s="11">
        <v>1258507</v>
      </c>
      <c r="K282" s="11">
        <v>0</v>
      </c>
      <c r="L282" s="11">
        <v>0</v>
      </c>
      <c r="M282" s="11">
        <v>0</v>
      </c>
      <c r="N282" s="11">
        <v>0</v>
      </c>
      <c r="O282" s="11">
        <v>0</v>
      </c>
      <c r="P282" s="11">
        <v>661789</v>
      </c>
      <c r="Q282" s="11">
        <v>157020</v>
      </c>
      <c r="R282" s="11">
        <v>262617</v>
      </c>
      <c r="S282" s="11">
        <v>30799</v>
      </c>
      <c r="T282" s="11">
        <v>12850</v>
      </c>
      <c r="U282" s="11">
        <v>128791</v>
      </c>
      <c r="V282" s="11">
        <v>29456</v>
      </c>
      <c r="W282" s="11">
        <v>0</v>
      </c>
      <c r="X282" s="11">
        <v>0</v>
      </c>
      <c r="Y282" s="11">
        <v>17124</v>
      </c>
      <c r="Z282" s="11">
        <v>0</v>
      </c>
      <c r="AA282" s="11">
        <v>-194392</v>
      </c>
      <c r="AB282" s="11">
        <v>11810187</v>
      </c>
      <c r="AC282" s="11">
        <v>0</v>
      </c>
      <c r="AD282" s="11">
        <v>0</v>
      </c>
      <c r="AE282" s="17">
        <v>194392</v>
      </c>
    </row>
    <row r="283" spans="1:31" x14ac:dyDescent="0.3">
      <c r="A283" s="9" t="s">
        <v>559</v>
      </c>
      <c r="B283" s="8" t="s">
        <v>560</v>
      </c>
      <c r="C283" s="8">
        <v>1</v>
      </c>
      <c r="D283" s="8">
        <v>0</v>
      </c>
      <c r="E283" s="11">
        <v>4663522</v>
      </c>
      <c r="F283" s="11">
        <v>0</v>
      </c>
      <c r="G283" s="11">
        <v>229331</v>
      </c>
      <c r="H283" s="11">
        <v>0</v>
      </c>
      <c r="I283" s="11">
        <v>2796099</v>
      </c>
      <c r="J283" s="11">
        <v>1390610</v>
      </c>
      <c r="K283" s="11">
        <v>0</v>
      </c>
      <c r="L283" s="11">
        <v>0</v>
      </c>
      <c r="M283" s="11">
        <v>0</v>
      </c>
      <c r="N283" s="11">
        <v>0</v>
      </c>
      <c r="O283" s="11">
        <v>0</v>
      </c>
      <c r="P283" s="11">
        <v>1547790</v>
      </c>
      <c r="Q283" s="11">
        <v>86124</v>
      </c>
      <c r="R283" s="11">
        <v>90418</v>
      </c>
      <c r="S283" s="11">
        <v>64100</v>
      </c>
      <c r="T283" s="11">
        <v>26743</v>
      </c>
      <c r="U283" s="11">
        <v>294454</v>
      </c>
      <c r="V283" s="11">
        <v>38211</v>
      </c>
      <c r="W283" s="11">
        <v>0</v>
      </c>
      <c r="X283" s="11">
        <v>332286</v>
      </c>
      <c r="Y283" s="11">
        <v>4496</v>
      </c>
      <c r="Z283" s="11">
        <v>0</v>
      </c>
      <c r="AA283" s="11">
        <v>-284610</v>
      </c>
      <c r="AB283" s="11">
        <v>11279574</v>
      </c>
      <c r="AC283" s="11">
        <v>0</v>
      </c>
      <c r="AD283" s="11">
        <v>0</v>
      </c>
      <c r="AE283" s="17">
        <v>284610</v>
      </c>
    </row>
    <row r="284" spans="1:31" x14ac:dyDescent="0.3">
      <c r="A284" s="9" t="s">
        <v>561</v>
      </c>
      <c r="B284" s="8" t="s">
        <v>562</v>
      </c>
      <c r="C284" s="8">
        <v>1</v>
      </c>
      <c r="D284" s="8">
        <v>0</v>
      </c>
      <c r="E284" s="11">
        <v>6602095</v>
      </c>
      <c r="F284" s="11">
        <v>0</v>
      </c>
      <c r="G284" s="11">
        <v>240598</v>
      </c>
      <c r="H284" s="11">
        <v>0</v>
      </c>
      <c r="I284" s="11">
        <v>4172499</v>
      </c>
      <c r="J284" s="11">
        <v>92637</v>
      </c>
      <c r="K284" s="11">
        <v>0</v>
      </c>
      <c r="L284" s="11">
        <v>0</v>
      </c>
      <c r="M284" s="11">
        <v>0</v>
      </c>
      <c r="N284" s="11">
        <v>0</v>
      </c>
      <c r="O284" s="11">
        <v>0</v>
      </c>
      <c r="P284" s="11">
        <v>351884</v>
      </c>
      <c r="Q284" s="11">
        <v>412726</v>
      </c>
      <c r="R284" s="11">
        <v>115862</v>
      </c>
      <c r="S284" s="11">
        <v>95558</v>
      </c>
      <c r="T284" s="11">
        <v>27771</v>
      </c>
      <c r="U284" s="11">
        <v>446603</v>
      </c>
      <c r="V284" s="11">
        <v>0</v>
      </c>
      <c r="W284" s="11">
        <v>0</v>
      </c>
      <c r="X284" s="11">
        <v>589300</v>
      </c>
      <c r="Y284" s="11">
        <v>22561</v>
      </c>
      <c r="Z284" s="11">
        <v>0</v>
      </c>
      <c r="AA284" s="11">
        <v>-874779</v>
      </c>
      <c r="AB284" s="11">
        <v>12295315</v>
      </c>
      <c r="AC284" s="11">
        <v>52080</v>
      </c>
      <c r="AD284" s="11">
        <v>0</v>
      </c>
      <c r="AE284" s="17">
        <v>874779</v>
      </c>
    </row>
    <row r="285" spans="1:31" x14ac:dyDescent="0.3">
      <c r="A285" s="9" t="s">
        <v>563</v>
      </c>
      <c r="B285" s="8" t="s">
        <v>564</v>
      </c>
      <c r="C285" s="8">
        <v>1</v>
      </c>
      <c r="D285" s="8">
        <v>0</v>
      </c>
      <c r="E285" s="11">
        <v>19106768</v>
      </c>
      <c r="F285" s="11">
        <v>0</v>
      </c>
      <c r="G285" s="11">
        <v>1401076</v>
      </c>
      <c r="H285" s="11">
        <v>17875</v>
      </c>
      <c r="I285" s="11">
        <v>2762551</v>
      </c>
      <c r="J285" s="11">
        <v>1526811</v>
      </c>
      <c r="K285" s="11">
        <v>0</v>
      </c>
      <c r="L285" s="11">
        <v>0</v>
      </c>
      <c r="M285" s="11">
        <v>0</v>
      </c>
      <c r="N285" s="11">
        <v>0</v>
      </c>
      <c r="O285" s="11">
        <v>0</v>
      </c>
      <c r="P285" s="11">
        <v>2040721</v>
      </c>
      <c r="Q285" s="11">
        <v>2902</v>
      </c>
      <c r="R285" s="11">
        <v>281401</v>
      </c>
      <c r="S285" s="11">
        <v>50903</v>
      </c>
      <c r="T285" s="11">
        <v>21237</v>
      </c>
      <c r="U285" s="11">
        <v>215059</v>
      </c>
      <c r="V285" s="11">
        <v>50984</v>
      </c>
      <c r="W285" s="11">
        <v>0</v>
      </c>
      <c r="X285" s="11">
        <v>564510</v>
      </c>
      <c r="Y285" s="11">
        <v>0</v>
      </c>
      <c r="Z285" s="11">
        <v>0</v>
      </c>
      <c r="AA285" s="11">
        <v>-632083</v>
      </c>
      <c r="AB285" s="11">
        <v>27410715</v>
      </c>
      <c r="AC285" s="11">
        <v>0</v>
      </c>
      <c r="AD285" s="11">
        <v>140010</v>
      </c>
      <c r="AE285" s="17">
        <v>632083</v>
      </c>
    </row>
    <row r="286" spans="1:31" x14ac:dyDescent="0.3">
      <c r="A286" s="9" t="s">
        <v>565</v>
      </c>
      <c r="B286" s="8" t="s">
        <v>566</v>
      </c>
      <c r="C286" s="8">
        <v>1</v>
      </c>
      <c r="D286" s="8">
        <v>0</v>
      </c>
      <c r="E286" s="11">
        <v>5840724</v>
      </c>
      <c r="F286" s="11">
        <v>0</v>
      </c>
      <c r="G286" s="11">
        <v>553249</v>
      </c>
      <c r="H286" s="11">
        <v>0</v>
      </c>
      <c r="I286" s="11">
        <v>294566</v>
      </c>
      <c r="J286" s="11">
        <v>706765</v>
      </c>
      <c r="K286" s="11">
        <v>0</v>
      </c>
      <c r="L286" s="11">
        <v>0</v>
      </c>
      <c r="M286" s="11">
        <v>0</v>
      </c>
      <c r="N286" s="11">
        <v>0</v>
      </c>
      <c r="O286" s="11">
        <v>0</v>
      </c>
      <c r="P286" s="11">
        <v>332412</v>
      </c>
      <c r="Q286" s="11">
        <v>257715</v>
      </c>
      <c r="R286" s="11">
        <v>0</v>
      </c>
      <c r="S286" s="11">
        <v>27459</v>
      </c>
      <c r="T286" s="11">
        <v>11456</v>
      </c>
      <c r="U286" s="11">
        <v>113704</v>
      </c>
      <c r="V286" s="11">
        <v>23244</v>
      </c>
      <c r="W286" s="11">
        <v>0</v>
      </c>
      <c r="X286" s="11">
        <v>0</v>
      </c>
      <c r="Y286" s="11">
        <v>0</v>
      </c>
      <c r="Z286" s="11">
        <v>0</v>
      </c>
      <c r="AA286" s="11">
        <v>-129435</v>
      </c>
      <c r="AB286" s="11">
        <v>8031859</v>
      </c>
      <c r="AC286" s="11">
        <v>0</v>
      </c>
      <c r="AD286" s="11">
        <v>0</v>
      </c>
      <c r="AE286" s="17">
        <v>129435</v>
      </c>
    </row>
    <row r="287" spans="1:31" x14ac:dyDescent="0.3">
      <c r="A287" s="9" t="s">
        <v>567</v>
      </c>
      <c r="B287" s="8" t="s">
        <v>568</v>
      </c>
      <c r="C287" s="8">
        <v>1</v>
      </c>
      <c r="D287" s="8">
        <v>0</v>
      </c>
      <c r="E287" s="11">
        <v>3962289</v>
      </c>
      <c r="F287" s="11">
        <v>0</v>
      </c>
      <c r="G287" s="11">
        <v>314685</v>
      </c>
      <c r="H287" s="11">
        <v>0</v>
      </c>
      <c r="I287" s="11">
        <v>563413</v>
      </c>
      <c r="J287" s="11">
        <v>410503</v>
      </c>
      <c r="K287" s="11">
        <v>0</v>
      </c>
      <c r="L287" s="11">
        <v>0</v>
      </c>
      <c r="M287" s="11">
        <v>0</v>
      </c>
      <c r="N287" s="11">
        <v>0</v>
      </c>
      <c r="O287" s="11">
        <v>0</v>
      </c>
      <c r="P287" s="11">
        <v>543209</v>
      </c>
      <c r="Q287" s="11">
        <v>244611</v>
      </c>
      <c r="R287" s="11">
        <v>192776</v>
      </c>
      <c r="S287" s="11">
        <v>73073</v>
      </c>
      <c r="T287" s="11">
        <v>30487</v>
      </c>
      <c r="U287" s="11">
        <v>260261</v>
      </c>
      <c r="V287" s="11">
        <v>7792</v>
      </c>
      <c r="W287" s="11">
        <v>0</v>
      </c>
      <c r="X287" s="11">
        <v>0</v>
      </c>
      <c r="Y287" s="11">
        <v>0</v>
      </c>
      <c r="Z287" s="11">
        <v>0</v>
      </c>
      <c r="AA287" s="11">
        <v>-107100</v>
      </c>
      <c r="AB287" s="11">
        <v>6495999</v>
      </c>
      <c r="AC287" s="11">
        <v>192</v>
      </c>
      <c r="AD287" s="11">
        <v>0</v>
      </c>
      <c r="AE287" s="17">
        <v>107100</v>
      </c>
    </row>
    <row r="288" spans="1:31" x14ac:dyDescent="0.3">
      <c r="A288" s="9" t="s">
        <v>569</v>
      </c>
      <c r="B288" s="8" t="s">
        <v>570</v>
      </c>
      <c r="C288" s="8">
        <v>1</v>
      </c>
      <c r="D288" s="8">
        <v>0</v>
      </c>
      <c r="E288" s="11">
        <v>4136087</v>
      </c>
      <c r="F288" s="11">
        <v>0</v>
      </c>
      <c r="G288" s="11">
        <v>575562</v>
      </c>
      <c r="H288" s="11">
        <v>0</v>
      </c>
      <c r="I288" s="11">
        <v>379016</v>
      </c>
      <c r="J288" s="11">
        <v>966131</v>
      </c>
      <c r="K288" s="11">
        <v>0</v>
      </c>
      <c r="L288" s="11">
        <v>0</v>
      </c>
      <c r="M288" s="11">
        <v>0</v>
      </c>
      <c r="N288" s="11">
        <v>0</v>
      </c>
      <c r="O288" s="11">
        <v>0</v>
      </c>
      <c r="P288" s="11">
        <v>948967</v>
      </c>
      <c r="Q288" s="11">
        <v>120801</v>
      </c>
      <c r="R288" s="11">
        <v>107182</v>
      </c>
      <c r="S288" s="11">
        <v>19819</v>
      </c>
      <c r="T288" s="11">
        <v>8268</v>
      </c>
      <c r="U288" s="11">
        <v>78521</v>
      </c>
      <c r="V288" s="11">
        <v>13704</v>
      </c>
      <c r="W288" s="11">
        <v>0</v>
      </c>
      <c r="X288" s="11">
        <v>0</v>
      </c>
      <c r="Y288" s="11">
        <v>0</v>
      </c>
      <c r="Z288" s="11">
        <v>0</v>
      </c>
      <c r="AA288" s="11">
        <v>-113406</v>
      </c>
      <c r="AB288" s="11">
        <v>7240652</v>
      </c>
      <c r="AC288" s="11">
        <v>0</v>
      </c>
      <c r="AD288" s="11">
        <v>0</v>
      </c>
      <c r="AE288" s="17">
        <v>113406</v>
      </c>
    </row>
    <row r="289" spans="1:31" x14ac:dyDescent="0.3">
      <c r="A289" s="9" t="s">
        <v>571</v>
      </c>
      <c r="B289" s="8" t="s">
        <v>572</v>
      </c>
      <c r="C289" s="8">
        <v>1</v>
      </c>
      <c r="D289" s="8">
        <v>0</v>
      </c>
      <c r="E289" s="11">
        <v>6562928</v>
      </c>
      <c r="F289" s="11">
        <v>0</v>
      </c>
      <c r="G289" s="11">
        <v>395881</v>
      </c>
      <c r="H289" s="11">
        <v>0</v>
      </c>
      <c r="I289" s="11">
        <v>1049458</v>
      </c>
      <c r="J289" s="11">
        <v>1029027</v>
      </c>
      <c r="K289" s="11">
        <v>0</v>
      </c>
      <c r="L289" s="11">
        <v>0</v>
      </c>
      <c r="M289" s="11">
        <v>0</v>
      </c>
      <c r="N289" s="11">
        <v>0</v>
      </c>
      <c r="O289" s="11">
        <v>0</v>
      </c>
      <c r="P289" s="11">
        <v>1231563</v>
      </c>
      <c r="Q289" s="11">
        <v>341256</v>
      </c>
      <c r="R289" s="11">
        <v>265788</v>
      </c>
      <c r="S289" s="11">
        <v>44926</v>
      </c>
      <c r="T289" s="11">
        <v>18743</v>
      </c>
      <c r="U289" s="11">
        <v>175566</v>
      </c>
      <c r="V289" s="11">
        <v>34401</v>
      </c>
      <c r="W289" s="11">
        <v>0</v>
      </c>
      <c r="X289" s="11">
        <v>0</v>
      </c>
      <c r="Y289" s="11">
        <v>0</v>
      </c>
      <c r="Z289" s="11">
        <v>0</v>
      </c>
      <c r="AA289" s="11">
        <v>-106172</v>
      </c>
      <c r="AB289" s="11">
        <v>11043365</v>
      </c>
      <c r="AC289" s="11">
        <v>0</v>
      </c>
      <c r="AD289" s="11">
        <v>0</v>
      </c>
      <c r="AE289" s="17">
        <v>106172</v>
      </c>
    </row>
    <row r="290" spans="1:31" x14ac:dyDescent="0.3">
      <c r="A290" s="9" t="s">
        <v>573</v>
      </c>
      <c r="B290" s="8" t="s">
        <v>574</v>
      </c>
      <c r="C290" s="8">
        <v>1</v>
      </c>
      <c r="D290" s="8">
        <v>0</v>
      </c>
      <c r="E290" s="11">
        <v>5748391</v>
      </c>
      <c r="F290" s="11">
        <v>0</v>
      </c>
      <c r="G290" s="11">
        <v>376635</v>
      </c>
      <c r="H290" s="11">
        <v>0</v>
      </c>
      <c r="I290" s="11">
        <v>1166991</v>
      </c>
      <c r="J290" s="11">
        <v>2025804</v>
      </c>
      <c r="K290" s="11">
        <v>0</v>
      </c>
      <c r="L290" s="11">
        <v>0</v>
      </c>
      <c r="M290" s="11">
        <v>0</v>
      </c>
      <c r="N290" s="11">
        <v>0</v>
      </c>
      <c r="O290" s="11">
        <v>0</v>
      </c>
      <c r="P290" s="11">
        <v>2349914</v>
      </c>
      <c r="Q290" s="11">
        <v>95046</v>
      </c>
      <c r="R290" s="11">
        <v>178799</v>
      </c>
      <c r="S290" s="11">
        <v>62707</v>
      </c>
      <c r="T290" s="11">
        <v>26162</v>
      </c>
      <c r="U290" s="11">
        <v>238359</v>
      </c>
      <c r="V290" s="11">
        <v>38799</v>
      </c>
      <c r="W290" s="11">
        <v>0</v>
      </c>
      <c r="X290" s="11">
        <v>0</v>
      </c>
      <c r="Y290" s="11">
        <v>0</v>
      </c>
      <c r="Z290" s="11">
        <v>0</v>
      </c>
      <c r="AA290" s="11">
        <v>-430121</v>
      </c>
      <c r="AB290" s="11">
        <v>11877486</v>
      </c>
      <c r="AC290" s="11">
        <v>0</v>
      </c>
      <c r="AD290" s="11">
        <v>0</v>
      </c>
      <c r="AE290" s="17">
        <v>430121</v>
      </c>
    </row>
    <row r="291" spans="1:31" x14ac:dyDescent="0.3">
      <c r="A291" s="9" t="s">
        <v>575</v>
      </c>
      <c r="B291" s="8" t="s">
        <v>576</v>
      </c>
      <c r="C291" s="8">
        <v>1</v>
      </c>
      <c r="D291" s="8">
        <v>0</v>
      </c>
      <c r="E291" s="11">
        <v>3275949</v>
      </c>
      <c r="F291" s="11">
        <v>0</v>
      </c>
      <c r="G291" s="11">
        <v>161576</v>
      </c>
      <c r="H291" s="11">
        <v>0</v>
      </c>
      <c r="I291" s="11">
        <v>130623</v>
      </c>
      <c r="J291" s="11">
        <v>613368</v>
      </c>
      <c r="K291" s="11">
        <v>0</v>
      </c>
      <c r="L291" s="11">
        <v>0</v>
      </c>
      <c r="M291" s="11">
        <v>0</v>
      </c>
      <c r="N291" s="11">
        <v>0</v>
      </c>
      <c r="O291" s="11">
        <v>0</v>
      </c>
      <c r="P291" s="11">
        <v>845470</v>
      </c>
      <c r="Q291" s="11">
        <v>154155</v>
      </c>
      <c r="R291" s="11">
        <v>79070</v>
      </c>
      <c r="S291" s="11">
        <v>25437</v>
      </c>
      <c r="T291" s="11">
        <v>7337</v>
      </c>
      <c r="U291" s="11">
        <v>96462</v>
      </c>
      <c r="V291" s="11">
        <v>18944</v>
      </c>
      <c r="W291" s="11">
        <v>0</v>
      </c>
      <c r="X291" s="11">
        <v>0</v>
      </c>
      <c r="Y291" s="11">
        <v>0</v>
      </c>
      <c r="Z291" s="11">
        <v>0</v>
      </c>
      <c r="AA291" s="11">
        <v>-54792</v>
      </c>
      <c r="AB291" s="11">
        <v>5353599</v>
      </c>
      <c r="AC291" s="11">
        <v>1869</v>
      </c>
      <c r="AD291" s="11">
        <v>0</v>
      </c>
      <c r="AE291" s="17">
        <v>54792</v>
      </c>
    </row>
    <row r="292" spans="1:31" x14ac:dyDescent="0.3">
      <c r="A292" s="9" t="s">
        <v>577</v>
      </c>
      <c r="B292" s="8" t="s">
        <v>578</v>
      </c>
      <c r="C292" s="8">
        <v>1</v>
      </c>
      <c r="D292" s="8">
        <v>0</v>
      </c>
      <c r="E292" s="11">
        <v>11337161</v>
      </c>
      <c r="F292" s="11">
        <v>0</v>
      </c>
      <c r="G292" s="11">
        <v>872758</v>
      </c>
      <c r="H292" s="11">
        <v>0</v>
      </c>
      <c r="I292" s="11">
        <v>1044250</v>
      </c>
      <c r="J292" s="11">
        <v>1728439</v>
      </c>
      <c r="K292" s="11">
        <v>0</v>
      </c>
      <c r="L292" s="11">
        <v>0</v>
      </c>
      <c r="M292" s="11">
        <v>0</v>
      </c>
      <c r="N292" s="11">
        <v>0</v>
      </c>
      <c r="O292" s="11">
        <v>0</v>
      </c>
      <c r="P292" s="11">
        <v>1663403</v>
      </c>
      <c r="Q292" s="11">
        <v>315463</v>
      </c>
      <c r="R292" s="11">
        <v>215699</v>
      </c>
      <c r="S292" s="11">
        <v>41974</v>
      </c>
      <c r="T292" s="11">
        <v>17512</v>
      </c>
      <c r="U292" s="11">
        <v>176556</v>
      </c>
      <c r="V292" s="11">
        <v>35532</v>
      </c>
      <c r="W292" s="11">
        <v>0</v>
      </c>
      <c r="X292" s="11">
        <v>0</v>
      </c>
      <c r="Y292" s="11">
        <v>22291</v>
      </c>
      <c r="Z292" s="11">
        <v>0</v>
      </c>
      <c r="AA292" s="11">
        <v>-64642</v>
      </c>
      <c r="AB292" s="11">
        <v>17406396</v>
      </c>
      <c r="AC292" s="11">
        <v>1532</v>
      </c>
      <c r="AD292" s="11">
        <v>0</v>
      </c>
      <c r="AE292" s="17">
        <v>64642</v>
      </c>
    </row>
    <row r="293" spans="1:31" x14ac:dyDescent="0.3">
      <c r="A293" s="9" t="s">
        <v>579</v>
      </c>
      <c r="B293" s="8" t="s">
        <v>580</v>
      </c>
      <c r="C293" s="8">
        <v>1</v>
      </c>
      <c r="D293" s="8">
        <v>1</v>
      </c>
      <c r="E293" s="11">
        <v>4204598</v>
      </c>
      <c r="F293" s="11">
        <v>0</v>
      </c>
      <c r="G293" s="11">
        <v>1099857</v>
      </c>
      <c r="H293" s="11">
        <v>0</v>
      </c>
      <c r="I293" s="11">
        <v>359023</v>
      </c>
      <c r="J293" s="11">
        <v>641018</v>
      </c>
      <c r="K293" s="11">
        <v>0</v>
      </c>
      <c r="L293" s="11">
        <v>0</v>
      </c>
      <c r="M293" s="11">
        <v>0</v>
      </c>
      <c r="N293" s="11">
        <v>0</v>
      </c>
      <c r="O293" s="11">
        <v>0</v>
      </c>
      <c r="P293" s="11">
        <v>492959</v>
      </c>
      <c r="Q293" s="11">
        <v>359188</v>
      </c>
      <c r="R293" s="11">
        <v>162521</v>
      </c>
      <c r="S293" s="11">
        <v>19564</v>
      </c>
      <c r="T293" s="11">
        <v>2550</v>
      </c>
      <c r="U293" s="11">
        <v>68968</v>
      </c>
      <c r="V293" s="11">
        <v>18584</v>
      </c>
      <c r="W293" s="11">
        <v>0</v>
      </c>
      <c r="X293" s="11">
        <v>0</v>
      </c>
      <c r="Y293" s="11">
        <v>0</v>
      </c>
      <c r="Z293" s="11">
        <v>0</v>
      </c>
      <c r="AA293" s="11">
        <v>-244886</v>
      </c>
      <c r="AB293" s="11">
        <v>7183944</v>
      </c>
      <c r="AC293" s="11">
        <v>0</v>
      </c>
      <c r="AD293" s="11">
        <v>0</v>
      </c>
      <c r="AE293" s="17">
        <v>244886</v>
      </c>
    </row>
    <row r="294" spans="1:31" x14ac:dyDescent="0.3">
      <c r="A294" s="9" t="s">
        <v>581</v>
      </c>
      <c r="B294" s="8" t="s">
        <v>582</v>
      </c>
      <c r="C294" s="8">
        <v>1</v>
      </c>
      <c r="D294" s="8">
        <v>0</v>
      </c>
      <c r="E294" s="11">
        <v>4196284</v>
      </c>
      <c r="F294" s="11">
        <v>0</v>
      </c>
      <c r="G294" s="11">
        <v>193215</v>
      </c>
      <c r="H294" s="11">
        <v>0</v>
      </c>
      <c r="I294" s="11">
        <v>542243</v>
      </c>
      <c r="J294" s="11">
        <v>414600</v>
      </c>
      <c r="K294" s="11">
        <v>0</v>
      </c>
      <c r="L294" s="11">
        <v>0</v>
      </c>
      <c r="M294" s="11">
        <v>0</v>
      </c>
      <c r="N294" s="11">
        <v>0</v>
      </c>
      <c r="O294" s="11">
        <v>0</v>
      </c>
      <c r="P294" s="11">
        <v>1197709</v>
      </c>
      <c r="Q294" s="11">
        <v>196561</v>
      </c>
      <c r="R294" s="11">
        <v>0</v>
      </c>
      <c r="S294" s="11">
        <v>23939</v>
      </c>
      <c r="T294" s="11">
        <v>5234</v>
      </c>
      <c r="U294" s="11">
        <v>91744</v>
      </c>
      <c r="V294" s="11">
        <v>16977</v>
      </c>
      <c r="W294" s="11">
        <v>0</v>
      </c>
      <c r="X294" s="11">
        <v>0</v>
      </c>
      <c r="Y294" s="11">
        <v>0</v>
      </c>
      <c r="Z294" s="11">
        <v>0</v>
      </c>
      <c r="AA294" s="11">
        <v>-48067</v>
      </c>
      <c r="AB294" s="11">
        <v>6830439</v>
      </c>
      <c r="AC294" s="11">
        <v>0</v>
      </c>
      <c r="AD294" s="11">
        <v>0</v>
      </c>
      <c r="AE294" s="17">
        <v>48067</v>
      </c>
    </row>
    <row r="295" spans="1:31" x14ac:dyDescent="0.3">
      <c r="A295" s="9" t="s">
        <v>583</v>
      </c>
      <c r="B295" s="8" t="s">
        <v>584</v>
      </c>
      <c r="C295" s="8">
        <v>1</v>
      </c>
      <c r="D295" s="8">
        <v>0</v>
      </c>
      <c r="E295" s="11">
        <v>11424728</v>
      </c>
      <c r="F295" s="11">
        <v>0</v>
      </c>
      <c r="G295" s="11">
        <v>1342564</v>
      </c>
      <c r="H295" s="11">
        <v>0</v>
      </c>
      <c r="I295" s="11">
        <v>1123258</v>
      </c>
      <c r="J295" s="11">
        <v>1019521</v>
      </c>
      <c r="K295" s="11">
        <v>0</v>
      </c>
      <c r="L295" s="11">
        <v>0</v>
      </c>
      <c r="M295" s="11">
        <v>0</v>
      </c>
      <c r="N295" s="11">
        <v>0</v>
      </c>
      <c r="O295" s="11">
        <v>0</v>
      </c>
      <c r="P295" s="11">
        <v>1175647</v>
      </c>
      <c r="Q295" s="11">
        <v>563154</v>
      </c>
      <c r="R295" s="11">
        <v>214759</v>
      </c>
      <c r="S295" s="11">
        <v>34080</v>
      </c>
      <c r="T295" s="11">
        <v>12260</v>
      </c>
      <c r="U295" s="11">
        <v>137703</v>
      </c>
      <c r="V295" s="11">
        <v>30611</v>
      </c>
      <c r="W295" s="11">
        <v>0</v>
      </c>
      <c r="X295" s="11">
        <v>0</v>
      </c>
      <c r="Y295" s="11">
        <v>366</v>
      </c>
      <c r="Z295" s="11">
        <v>0</v>
      </c>
      <c r="AA295" s="11">
        <v>-101106</v>
      </c>
      <c r="AB295" s="11">
        <v>16977545</v>
      </c>
      <c r="AC295" s="11">
        <v>75520</v>
      </c>
      <c r="AD295" s="11">
        <v>0</v>
      </c>
      <c r="AE295" s="17">
        <v>101106</v>
      </c>
    </row>
    <row r="296" spans="1:31" x14ac:dyDescent="0.3">
      <c r="A296" s="9" t="s">
        <v>585</v>
      </c>
      <c r="B296" s="8" t="s">
        <v>586</v>
      </c>
      <c r="C296" s="8">
        <v>1</v>
      </c>
      <c r="D296" s="8">
        <v>0</v>
      </c>
      <c r="E296" s="11">
        <v>5803288</v>
      </c>
      <c r="F296" s="11">
        <v>0</v>
      </c>
      <c r="G296" s="11">
        <v>520201</v>
      </c>
      <c r="H296" s="11">
        <v>0</v>
      </c>
      <c r="I296" s="11">
        <v>2765270</v>
      </c>
      <c r="J296" s="11">
        <v>152958</v>
      </c>
      <c r="K296" s="11">
        <v>0</v>
      </c>
      <c r="L296" s="11">
        <v>0</v>
      </c>
      <c r="M296" s="11">
        <v>0</v>
      </c>
      <c r="N296" s="11">
        <v>0</v>
      </c>
      <c r="O296" s="11">
        <v>0</v>
      </c>
      <c r="P296" s="11">
        <v>652268</v>
      </c>
      <c r="Q296" s="11">
        <v>445384</v>
      </c>
      <c r="R296" s="11">
        <v>194746</v>
      </c>
      <c r="S296" s="11">
        <v>38319</v>
      </c>
      <c r="T296" s="11">
        <v>15987</v>
      </c>
      <c r="U296" s="11">
        <v>185294</v>
      </c>
      <c r="V296" s="11">
        <v>23338</v>
      </c>
      <c r="W296" s="11">
        <v>0</v>
      </c>
      <c r="X296" s="11">
        <v>0</v>
      </c>
      <c r="Y296" s="11">
        <v>0</v>
      </c>
      <c r="Z296" s="11">
        <v>0</v>
      </c>
      <c r="AA296" s="11">
        <v>-310241</v>
      </c>
      <c r="AB296" s="11">
        <v>10486812</v>
      </c>
      <c r="AC296" s="11">
        <v>0</v>
      </c>
      <c r="AD296" s="11">
        <v>0</v>
      </c>
      <c r="AE296" s="17">
        <v>310241</v>
      </c>
    </row>
    <row r="297" spans="1:31" x14ac:dyDescent="0.3">
      <c r="A297" s="9" t="s">
        <v>587</v>
      </c>
      <c r="B297" s="8" t="s">
        <v>588</v>
      </c>
      <c r="C297" s="8">
        <v>1</v>
      </c>
      <c r="D297" s="8">
        <v>0</v>
      </c>
      <c r="E297" s="11">
        <v>5260452</v>
      </c>
      <c r="F297" s="11">
        <v>0</v>
      </c>
      <c r="G297" s="11">
        <v>620873</v>
      </c>
      <c r="H297" s="11">
        <v>0</v>
      </c>
      <c r="I297" s="11">
        <v>272777</v>
      </c>
      <c r="J297" s="11">
        <v>268343</v>
      </c>
      <c r="K297" s="11">
        <v>0</v>
      </c>
      <c r="L297" s="11">
        <v>0</v>
      </c>
      <c r="M297" s="11">
        <v>0</v>
      </c>
      <c r="N297" s="11">
        <v>0</v>
      </c>
      <c r="O297" s="11">
        <v>0</v>
      </c>
      <c r="P297" s="11">
        <v>787662</v>
      </c>
      <c r="Q297" s="11">
        <v>279460</v>
      </c>
      <c r="R297" s="11">
        <v>91674</v>
      </c>
      <c r="S297" s="11">
        <v>19070</v>
      </c>
      <c r="T297" s="11">
        <v>7956</v>
      </c>
      <c r="U297" s="11">
        <v>70658</v>
      </c>
      <c r="V297" s="11">
        <v>18700</v>
      </c>
      <c r="W297" s="11">
        <v>0</v>
      </c>
      <c r="X297" s="11">
        <v>0</v>
      </c>
      <c r="Y297" s="11">
        <v>7831</v>
      </c>
      <c r="Z297" s="11">
        <v>0</v>
      </c>
      <c r="AA297" s="11">
        <v>-30663</v>
      </c>
      <c r="AB297" s="11">
        <v>7674793</v>
      </c>
      <c r="AC297" s="11">
        <v>0</v>
      </c>
      <c r="AD297" s="11">
        <v>0</v>
      </c>
      <c r="AE297" s="17">
        <v>30663</v>
      </c>
    </row>
    <row r="298" spans="1:31" x14ac:dyDescent="0.3">
      <c r="A298" s="9" t="s">
        <v>589</v>
      </c>
      <c r="B298" s="8" t="s">
        <v>590</v>
      </c>
      <c r="C298" s="8">
        <v>1</v>
      </c>
      <c r="D298" s="8">
        <v>1</v>
      </c>
      <c r="E298" s="11">
        <v>5697454</v>
      </c>
      <c r="F298" s="11">
        <v>0</v>
      </c>
      <c r="G298" s="11">
        <v>358885</v>
      </c>
      <c r="H298" s="11">
        <v>0</v>
      </c>
      <c r="I298" s="11">
        <v>393600</v>
      </c>
      <c r="J298" s="11">
        <v>812140</v>
      </c>
      <c r="K298" s="11">
        <v>0</v>
      </c>
      <c r="L298" s="11">
        <v>0</v>
      </c>
      <c r="M298" s="11">
        <v>0</v>
      </c>
      <c r="N298" s="11">
        <v>0</v>
      </c>
      <c r="O298" s="11">
        <v>0</v>
      </c>
      <c r="P298" s="11">
        <v>928751</v>
      </c>
      <c r="Q298" s="11">
        <v>205357</v>
      </c>
      <c r="R298" s="11">
        <v>55809</v>
      </c>
      <c r="S298" s="11">
        <v>22051</v>
      </c>
      <c r="T298" s="11">
        <v>9200</v>
      </c>
      <c r="U298" s="11">
        <v>91686</v>
      </c>
      <c r="V298" s="11">
        <v>22478</v>
      </c>
      <c r="W298" s="11">
        <v>0</v>
      </c>
      <c r="X298" s="11">
        <v>0</v>
      </c>
      <c r="Y298" s="11">
        <v>0</v>
      </c>
      <c r="Z298" s="11">
        <v>0</v>
      </c>
      <c r="AA298" s="11">
        <v>-235654</v>
      </c>
      <c r="AB298" s="11">
        <v>8361757</v>
      </c>
      <c r="AC298" s="11">
        <v>0</v>
      </c>
      <c r="AD298" s="11">
        <v>0</v>
      </c>
      <c r="AE298" s="17">
        <v>235654</v>
      </c>
    </row>
    <row r="299" spans="1:31" x14ac:dyDescent="0.3">
      <c r="A299" s="9" t="s">
        <v>591</v>
      </c>
      <c r="B299" s="8" t="s">
        <v>592</v>
      </c>
      <c r="C299" s="8">
        <v>1</v>
      </c>
      <c r="D299" s="8">
        <v>0</v>
      </c>
      <c r="E299" s="11">
        <v>1610240</v>
      </c>
      <c r="F299" s="11">
        <v>0</v>
      </c>
      <c r="G299" s="11">
        <v>151277</v>
      </c>
      <c r="H299" s="11">
        <v>1943</v>
      </c>
      <c r="I299" s="11">
        <v>162981</v>
      </c>
      <c r="J299" s="11">
        <v>54882</v>
      </c>
      <c r="K299" s="11">
        <v>0</v>
      </c>
      <c r="L299" s="11">
        <v>0</v>
      </c>
      <c r="M299" s="11">
        <v>0</v>
      </c>
      <c r="N299" s="11">
        <v>0</v>
      </c>
      <c r="O299" s="11">
        <v>0</v>
      </c>
      <c r="P299" s="11">
        <v>377204</v>
      </c>
      <c r="Q299" s="11">
        <v>26162</v>
      </c>
      <c r="R299" s="11">
        <v>38193</v>
      </c>
      <c r="S299" s="11">
        <v>10442</v>
      </c>
      <c r="T299" s="11">
        <v>4356</v>
      </c>
      <c r="U299" s="11">
        <v>62619</v>
      </c>
      <c r="V299" s="11">
        <v>0</v>
      </c>
      <c r="W299" s="11">
        <v>0</v>
      </c>
      <c r="X299" s="11">
        <v>600000</v>
      </c>
      <c r="Y299" s="11">
        <v>0</v>
      </c>
      <c r="Z299" s="11">
        <v>0</v>
      </c>
      <c r="AA299" s="11">
        <v>-127581</v>
      </c>
      <c r="AB299" s="11">
        <v>2972718</v>
      </c>
      <c r="AC299" s="11">
        <v>0</v>
      </c>
      <c r="AD299" s="11">
        <v>0</v>
      </c>
      <c r="AE299" s="17">
        <v>127581</v>
      </c>
    </row>
    <row r="300" spans="1:31" x14ac:dyDescent="0.3">
      <c r="A300" s="9" t="s">
        <v>593</v>
      </c>
      <c r="B300" s="8" t="s">
        <v>594</v>
      </c>
      <c r="C300" s="8">
        <v>1</v>
      </c>
      <c r="D300" s="8">
        <v>1</v>
      </c>
      <c r="E300" s="11">
        <v>15420544</v>
      </c>
      <c r="F300" s="11">
        <v>0</v>
      </c>
      <c r="G300" s="11">
        <v>475099</v>
      </c>
      <c r="H300" s="11">
        <v>0</v>
      </c>
      <c r="I300" s="11">
        <v>2634591</v>
      </c>
      <c r="J300" s="11">
        <v>757955</v>
      </c>
      <c r="K300" s="11">
        <v>0</v>
      </c>
      <c r="L300" s="11">
        <v>0</v>
      </c>
      <c r="M300" s="11">
        <v>0</v>
      </c>
      <c r="N300" s="11">
        <v>0</v>
      </c>
      <c r="O300" s="11">
        <v>0</v>
      </c>
      <c r="P300" s="11">
        <v>5509952</v>
      </c>
      <c r="Q300" s="11">
        <v>2171281</v>
      </c>
      <c r="R300" s="11">
        <v>820647</v>
      </c>
      <c r="S300" s="11">
        <v>71890</v>
      </c>
      <c r="T300" s="11">
        <v>18181</v>
      </c>
      <c r="U300" s="11">
        <v>263410</v>
      </c>
      <c r="V300" s="11">
        <v>70147</v>
      </c>
      <c r="W300" s="11">
        <v>0</v>
      </c>
      <c r="X300" s="11">
        <v>0</v>
      </c>
      <c r="Y300" s="11">
        <v>0</v>
      </c>
      <c r="Z300" s="11">
        <v>0</v>
      </c>
      <c r="AA300" s="11">
        <v>-444005</v>
      </c>
      <c r="AB300" s="11">
        <v>27769692</v>
      </c>
      <c r="AC300" s="11">
        <v>0</v>
      </c>
      <c r="AD300" s="11">
        <v>0</v>
      </c>
      <c r="AE300" s="17">
        <v>444005</v>
      </c>
    </row>
    <row r="301" spans="1:31" x14ac:dyDescent="0.3">
      <c r="A301" s="9" t="s">
        <v>595</v>
      </c>
      <c r="B301" s="8" t="s">
        <v>596</v>
      </c>
      <c r="C301" s="8">
        <v>1</v>
      </c>
      <c r="D301" s="8">
        <v>0</v>
      </c>
      <c r="E301" s="11">
        <v>25749551</v>
      </c>
      <c r="F301" s="11">
        <v>0</v>
      </c>
      <c r="G301" s="11">
        <v>889779</v>
      </c>
      <c r="H301" s="11">
        <v>0</v>
      </c>
      <c r="I301" s="11">
        <v>4624463</v>
      </c>
      <c r="J301" s="11">
        <v>5354615</v>
      </c>
      <c r="K301" s="11">
        <v>0</v>
      </c>
      <c r="L301" s="11">
        <v>0</v>
      </c>
      <c r="M301" s="11">
        <v>0</v>
      </c>
      <c r="N301" s="11">
        <v>0</v>
      </c>
      <c r="O301" s="11">
        <v>0</v>
      </c>
      <c r="P301" s="11">
        <v>1889778</v>
      </c>
      <c r="Q301" s="11">
        <v>2146518</v>
      </c>
      <c r="R301" s="11">
        <v>1107368</v>
      </c>
      <c r="S301" s="11">
        <v>125128</v>
      </c>
      <c r="T301" s="11">
        <v>45131</v>
      </c>
      <c r="U301" s="11">
        <v>541143</v>
      </c>
      <c r="V301" s="11">
        <v>107338</v>
      </c>
      <c r="W301" s="11">
        <v>0</v>
      </c>
      <c r="X301" s="11">
        <v>0</v>
      </c>
      <c r="Y301" s="11">
        <v>0</v>
      </c>
      <c r="Z301" s="11">
        <v>0</v>
      </c>
      <c r="AA301" s="11">
        <v>-792987</v>
      </c>
      <c r="AB301" s="11">
        <v>41787825</v>
      </c>
      <c r="AC301" s="11">
        <v>0</v>
      </c>
      <c r="AD301" s="11">
        <v>0</v>
      </c>
      <c r="AE301" s="17">
        <v>792987</v>
      </c>
    </row>
    <row r="302" spans="1:31" x14ac:dyDescent="0.3">
      <c r="A302" s="9" t="s">
        <v>597</v>
      </c>
      <c r="B302" s="8" t="s">
        <v>598</v>
      </c>
      <c r="C302" s="8">
        <v>1</v>
      </c>
      <c r="D302" s="8">
        <v>0</v>
      </c>
      <c r="E302" s="11">
        <v>14433578</v>
      </c>
      <c r="F302" s="11">
        <v>0</v>
      </c>
      <c r="G302" s="11">
        <v>630887</v>
      </c>
      <c r="H302" s="11">
        <v>0</v>
      </c>
      <c r="I302" s="11">
        <v>3154188</v>
      </c>
      <c r="J302" s="11">
        <v>3851249</v>
      </c>
      <c r="K302" s="11">
        <v>0</v>
      </c>
      <c r="L302" s="11">
        <v>0</v>
      </c>
      <c r="M302" s="11">
        <v>0</v>
      </c>
      <c r="N302" s="11">
        <v>0</v>
      </c>
      <c r="O302" s="11">
        <v>0</v>
      </c>
      <c r="P302" s="11">
        <v>3111381</v>
      </c>
      <c r="Q302" s="11">
        <v>1086769</v>
      </c>
      <c r="R302" s="11">
        <v>649597</v>
      </c>
      <c r="S302" s="11">
        <v>82121</v>
      </c>
      <c r="T302" s="11">
        <v>34262</v>
      </c>
      <c r="U302" s="11">
        <v>328297</v>
      </c>
      <c r="V302" s="11">
        <v>69649</v>
      </c>
      <c r="W302" s="11">
        <v>0</v>
      </c>
      <c r="X302" s="11">
        <v>0</v>
      </c>
      <c r="Y302" s="11">
        <v>0</v>
      </c>
      <c r="Z302" s="11">
        <v>0</v>
      </c>
      <c r="AA302" s="11">
        <v>-153318</v>
      </c>
      <c r="AB302" s="11">
        <v>27278660</v>
      </c>
      <c r="AC302" s="11">
        <v>0</v>
      </c>
      <c r="AD302" s="11">
        <v>0</v>
      </c>
      <c r="AE302" s="17">
        <v>153318</v>
      </c>
    </row>
    <row r="303" spans="1:31" x14ac:dyDescent="0.3">
      <c r="A303" s="9" t="s">
        <v>599</v>
      </c>
      <c r="B303" s="8" t="s">
        <v>600</v>
      </c>
      <c r="C303" s="8">
        <v>1</v>
      </c>
      <c r="D303" s="8">
        <v>0</v>
      </c>
      <c r="E303" s="11">
        <v>17740415</v>
      </c>
      <c r="F303" s="11">
        <v>0</v>
      </c>
      <c r="G303" s="11">
        <v>417052</v>
      </c>
      <c r="H303" s="11">
        <v>1843</v>
      </c>
      <c r="I303" s="11">
        <v>968981</v>
      </c>
      <c r="J303" s="11">
        <v>2646977</v>
      </c>
      <c r="K303" s="11">
        <v>0</v>
      </c>
      <c r="L303" s="11">
        <v>0</v>
      </c>
      <c r="M303" s="11">
        <v>0</v>
      </c>
      <c r="N303" s="11">
        <v>0</v>
      </c>
      <c r="O303" s="11">
        <v>0</v>
      </c>
      <c r="P303" s="11">
        <v>1849747</v>
      </c>
      <c r="Q303" s="11">
        <v>39858</v>
      </c>
      <c r="R303" s="11">
        <v>239797</v>
      </c>
      <c r="S303" s="11">
        <v>62257</v>
      </c>
      <c r="T303" s="11">
        <v>25975</v>
      </c>
      <c r="U303" s="11">
        <v>229564</v>
      </c>
      <c r="V303" s="11">
        <v>6136</v>
      </c>
      <c r="W303" s="11">
        <v>0</v>
      </c>
      <c r="X303" s="11">
        <v>567278</v>
      </c>
      <c r="Y303" s="11">
        <v>0</v>
      </c>
      <c r="Z303" s="11">
        <v>0</v>
      </c>
      <c r="AA303" s="11">
        <v>-458871</v>
      </c>
      <c r="AB303" s="11">
        <v>24337009</v>
      </c>
      <c r="AC303" s="11">
        <v>25896</v>
      </c>
      <c r="AD303" s="11">
        <v>0</v>
      </c>
      <c r="AE303" s="17">
        <v>458871</v>
      </c>
    </row>
    <row r="304" spans="1:31" x14ac:dyDescent="0.3">
      <c r="A304" s="9" t="s">
        <v>601</v>
      </c>
      <c r="B304" s="8" t="s">
        <v>602</v>
      </c>
      <c r="C304" s="8">
        <v>1</v>
      </c>
      <c r="D304" s="8">
        <v>0</v>
      </c>
      <c r="E304" s="11">
        <v>37757001</v>
      </c>
      <c r="F304" s="11">
        <v>0</v>
      </c>
      <c r="G304" s="11">
        <v>3531123</v>
      </c>
      <c r="H304" s="11">
        <v>0</v>
      </c>
      <c r="I304" s="11">
        <v>4251788</v>
      </c>
      <c r="J304" s="11">
        <v>2119591</v>
      </c>
      <c r="K304" s="11">
        <v>0</v>
      </c>
      <c r="L304" s="11">
        <v>0</v>
      </c>
      <c r="M304" s="11">
        <v>0</v>
      </c>
      <c r="N304" s="11">
        <v>0</v>
      </c>
      <c r="O304" s="11">
        <v>0</v>
      </c>
      <c r="P304" s="11">
        <v>2776906</v>
      </c>
      <c r="Q304" s="11">
        <v>2811641</v>
      </c>
      <c r="R304" s="11">
        <v>1674576</v>
      </c>
      <c r="S304" s="11">
        <v>85267</v>
      </c>
      <c r="T304" s="11">
        <v>19504</v>
      </c>
      <c r="U304" s="11">
        <v>342044</v>
      </c>
      <c r="V304" s="11">
        <v>94357</v>
      </c>
      <c r="W304" s="11">
        <v>0</v>
      </c>
      <c r="X304" s="11">
        <v>1492138</v>
      </c>
      <c r="Y304" s="11">
        <v>0</v>
      </c>
      <c r="Z304" s="11">
        <v>0</v>
      </c>
      <c r="AA304" s="11">
        <v>-1134809</v>
      </c>
      <c r="AB304" s="11">
        <v>55821127</v>
      </c>
      <c r="AC304" s="11">
        <v>0</v>
      </c>
      <c r="AD304" s="11">
        <v>938797</v>
      </c>
      <c r="AE304" s="17">
        <v>1134809</v>
      </c>
    </row>
    <row r="305" spans="1:31" x14ac:dyDescent="0.3">
      <c r="A305" s="9" t="s">
        <v>603</v>
      </c>
      <c r="B305" s="8" t="s">
        <v>604</v>
      </c>
      <c r="C305" s="8">
        <v>1</v>
      </c>
      <c r="D305" s="8">
        <v>0</v>
      </c>
      <c r="E305" s="11">
        <v>1724786</v>
      </c>
      <c r="F305" s="11">
        <v>0</v>
      </c>
      <c r="G305" s="11">
        <v>136611</v>
      </c>
      <c r="H305" s="11">
        <v>0</v>
      </c>
      <c r="I305" s="11">
        <v>457631</v>
      </c>
      <c r="J305" s="11">
        <v>134431</v>
      </c>
      <c r="K305" s="11">
        <v>0</v>
      </c>
      <c r="L305" s="11">
        <v>0</v>
      </c>
      <c r="M305" s="11">
        <v>0</v>
      </c>
      <c r="N305" s="11">
        <v>0</v>
      </c>
      <c r="O305" s="11">
        <v>0</v>
      </c>
      <c r="P305" s="11">
        <v>690633</v>
      </c>
      <c r="Q305" s="11">
        <v>27497</v>
      </c>
      <c r="R305" s="11">
        <v>242527</v>
      </c>
      <c r="S305" s="11">
        <v>26021</v>
      </c>
      <c r="T305" s="11">
        <v>10856</v>
      </c>
      <c r="U305" s="11">
        <v>109219</v>
      </c>
      <c r="V305" s="11">
        <v>7315</v>
      </c>
      <c r="W305" s="11">
        <v>0</v>
      </c>
      <c r="X305" s="11">
        <v>0</v>
      </c>
      <c r="Y305" s="11">
        <v>13288</v>
      </c>
      <c r="Z305" s="11">
        <v>0</v>
      </c>
      <c r="AA305" s="11">
        <v>-130777</v>
      </c>
      <c r="AB305" s="11">
        <v>3450038</v>
      </c>
      <c r="AC305" s="11">
        <v>0</v>
      </c>
      <c r="AD305" s="11">
        <v>0</v>
      </c>
      <c r="AE305" s="17">
        <v>130777</v>
      </c>
    </row>
    <row r="306" spans="1:31" x14ac:dyDescent="0.3">
      <c r="A306" s="9" t="s">
        <v>605</v>
      </c>
      <c r="B306" s="8" t="s">
        <v>606</v>
      </c>
      <c r="C306" s="8">
        <v>1</v>
      </c>
      <c r="D306" s="8">
        <v>0</v>
      </c>
      <c r="E306" s="11">
        <v>3185119</v>
      </c>
      <c r="F306" s="11">
        <v>0</v>
      </c>
      <c r="G306" s="11">
        <v>250393</v>
      </c>
      <c r="H306" s="11">
        <v>0</v>
      </c>
      <c r="I306" s="11">
        <v>1110999</v>
      </c>
      <c r="J306" s="11">
        <v>733952</v>
      </c>
      <c r="K306" s="11">
        <v>0</v>
      </c>
      <c r="L306" s="11">
        <v>0</v>
      </c>
      <c r="M306" s="11">
        <v>0</v>
      </c>
      <c r="N306" s="11">
        <v>0</v>
      </c>
      <c r="O306" s="11">
        <v>0</v>
      </c>
      <c r="P306" s="11">
        <v>1001496</v>
      </c>
      <c r="Q306" s="11">
        <v>150378</v>
      </c>
      <c r="R306" s="11">
        <v>257631</v>
      </c>
      <c r="S306" s="11">
        <v>48326</v>
      </c>
      <c r="T306" s="11">
        <v>20162</v>
      </c>
      <c r="U306" s="11">
        <v>199215</v>
      </c>
      <c r="V306" s="11">
        <v>11399</v>
      </c>
      <c r="W306" s="11">
        <v>0</v>
      </c>
      <c r="X306" s="11">
        <v>34078</v>
      </c>
      <c r="Y306" s="11">
        <v>0</v>
      </c>
      <c r="Z306" s="11">
        <v>0</v>
      </c>
      <c r="AA306" s="11">
        <v>-134057</v>
      </c>
      <c r="AB306" s="11">
        <v>6869091</v>
      </c>
      <c r="AC306" s="11">
        <v>0</v>
      </c>
      <c r="AD306" s="11">
        <v>0</v>
      </c>
      <c r="AE306" s="17">
        <v>134057</v>
      </c>
    </row>
    <row r="307" spans="1:31" x14ac:dyDescent="0.3">
      <c r="A307" s="9" t="s">
        <v>607</v>
      </c>
      <c r="B307" s="8" t="s">
        <v>608</v>
      </c>
      <c r="C307" s="8">
        <v>1</v>
      </c>
      <c r="D307" s="8">
        <v>0</v>
      </c>
      <c r="E307" s="11">
        <v>5399098</v>
      </c>
      <c r="F307" s="11">
        <v>0</v>
      </c>
      <c r="G307" s="11">
        <v>361671</v>
      </c>
      <c r="H307" s="11">
        <v>1190</v>
      </c>
      <c r="I307" s="11">
        <v>680562</v>
      </c>
      <c r="J307" s="11">
        <v>1221424</v>
      </c>
      <c r="K307" s="11">
        <v>0</v>
      </c>
      <c r="L307" s="11">
        <v>0</v>
      </c>
      <c r="M307" s="11">
        <v>0</v>
      </c>
      <c r="N307" s="11">
        <v>0</v>
      </c>
      <c r="O307" s="11">
        <v>0</v>
      </c>
      <c r="P307" s="11">
        <v>803446</v>
      </c>
      <c r="Q307" s="11">
        <v>303039</v>
      </c>
      <c r="R307" s="11">
        <v>579833</v>
      </c>
      <c r="S307" s="11">
        <v>83544</v>
      </c>
      <c r="T307" s="11">
        <v>34856</v>
      </c>
      <c r="U307" s="11">
        <v>343675</v>
      </c>
      <c r="V307" s="11">
        <v>17276</v>
      </c>
      <c r="W307" s="11">
        <v>0</v>
      </c>
      <c r="X307" s="11">
        <v>601723</v>
      </c>
      <c r="Y307" s="11">
        <v>41592</v>
      </c>
      <c r="Z307" s="11">
        <v>0</v>
      </c>
      <c r="AA307" s="11">
        <v>-377663</v>
      </c>
      <c r="AB307" s="11">
        <v>10095266</v>
      </c>
      <c r="AC307" s="11">
        <v>0</v>
      </c>
      <c r="AD307" s="11">
        <v>0</v>
      </c>
      <c r="AE307" s="17">
        <v>377663</v>
      </c>
    </row>
    <row r="308" spans="1:31" x14ac:dyDescent="0.3">
      <c r="A308" s="9" t="s">
        <v>609</v>
      </c>
      <c r="B308" s="8" t="s">
        <v>610</v>
      </c>
      <c r="C308" s="8">
        <v>1</v>
      </c>
      <c r="D308" s="8">
        <v>0</v>
      </c>
      <c r="E308" s="11">
        <v>3799829</v>
      </c>
      <c r="F308" s="11">
        <v>0</v>
      </c>
      <c r="G308" s="11">
        <v>458062</v>
      </c>
      <c r="H308" s="11">
        <v>0</v>
      </c>
      <c r="I308" s="11">
        <v>380619</v>
      </c>
      <c r="J308" s="11">
        <v>726260</v>
      </c>
      <c r="K308" s="11">
        <v>0</v>
      </c>
      <c r="L308" s="11">
        <v>0</v>
      </c>
      <c r="M308" s="11">
        <v>0</v>
      </c>
      <c r="N308" s="11">
        <v>0</v>
      </c>
      <c r="O308" s="11">
        <v>0</v>
      </c>
      <c r="P308" s="11">
        <v>586845</v>
      </c>
      <c r="Q308" s="11">
        <v>190806</v>
      </c>
      <c r="R308" s="11">
        <v>68483</v>
      </c>
      <c r="S308" s="11">
        <v>29241</v>
      </c>
      <c r="T308" s="11">
        <v>12200</v>
      </c>
      <c r="U308" s="11">
        <v>107588</v>
      </c>
      <c r="V308" s="11">
        <v>20030</v>
      </c>
      <c r="W308" s="11">
        <v>0</v>
      </c>
      <c r="X308" s="11">
        <v>148500</v>
      </c>
      <c r="Y308" s="11">
        <v>0</v>
      </c>
      <c r="Z308" s="11">
        <v>0</v>
      </c>
      <c r="AA308" s="11">
        <v>-72100</v>
      </c>
      <c r="AB308" s="11">
        <v>6456363</v>
      </c>
      <c r="AC308" s="11">
        <v>1688</v>
      </c>
      <c r="AD308" s="11">
        <v>0</v>
      </c>
      <c r="AE308" s="17">
        <v>72100</v>
      </c>
    </row>
    <row r="309" spans="1:31" x14ac:dyDescent="0.3">
      <c r="A309" s="9" t="s">
        <v>611</v>
      </c>
      <c r="B309" s="8" t="s">
        <v>612</v>
      </c>
      <c r="C309" s="8">
        <v>1</v>
      </c>
      <c r="D309" s="8">
        <v>0</v>
      </c>
      <c r="E309" s="11">
        <v>2802108</v>
      </c>
      <c r="F309" s="11">
        <v>0</v>
      </c>
      <c r="G309" s="11">
        <v>215117</v>
      </c>
      <c r="H309" s="11">
        <v>0</v>
      </c>
      <c r="I309" s="11">
        <v>175543</v>
      </c>
      <c r="J309" s="11">
        <v>233494</v>
      </c>
      <c r="K309" s="11">
        <v>0</v>
      </c>
      <c r="L309" s="11">
        <v>0</v>
      </c>
      <c r="M309" s="11">
        <v>0</v>
      </c>
      <c r="N309" s="11">
        <v>0</v>
      </c>
      <c r="O309" s="11">
        <v>0</v>
      </c>
      <c r="P309" s="11">
        <v>539931</v>
      </c>
      <c r="Q309" s="11">
        <v>263225</v>
      </c>
      <c r="R309" s="11">
        <v>217372</v>
      </c>
      <c r="S309" s="11">
        <v>58662</v>
      </c>
      <c r="T309" s="11">
        <v>24475</v>
      </c>
      <c r="U309" s="11">
        <v>202710</v>
      </c>
      <c r="V309" s="11">
        <v>0</v>
      </c>
      <c r="W309" s="11">
        <v>0</v>
      </c>
      <c r="X309" s="11">
        <v>0</v>
      </c>
      <c r="Y309" s="11">
        <v>3434</v>
      </c>
      <c r="Z309" s="11">
        <v>0</v>
      </c>
      <c r="AA309" s="11">
        <v>-104867</v>
      </c>
      <c r="AB309" s="11">
        <v>4631204</v>
      </c>
      <c r="AC309" s="11">
        <v>0</v>
      </c>
      <c r="AD309" s="11">
        <v>0</v>
      </c>
      <c r="AE309" s="17">
        <v>104867</v>
      </c>
    </row>
    <row r="310" spans="1:31" x14ac:dyDescent="0.3">
      <c r="A310" s="9" t="s">
        <v>613</v>
      </c>
      <c r="B310" s="8" t="s">
        <v>614</v>
      </c>
      <c r="C310" s="8">
        <v>1</v>
      </c>
      <c r="D310" s="8">
        <v>0</v>
      </c>
      <c r="E310" s="11">
        <v>6053309</v>
      </c>
      <c r="F310" s="11">
        <v>0</v>
      </c>
      <c r="G310" s="11">
        <v>452843</v>
      </c>
      <c r="H310" s="11">
        <v>6876</v>
      </c>
      <c r="I310" s="11">
        <v>593619</v>
      </c>
      <c r="J310" s="11">
        <v>206222</v>
      </c>
      <c r="K310" s="11">
        <v>0</v>
      </c>
      <c r="L310" s="11">
        <v>0</v>
      </c>
      <c r="M310" s="11">
        <v>0</v>
      </c>
      <c r="N310" s="11">
        <v>0</v>
      </c>
      <c r="O310" s="11">
        <v>0</v>
      </c>
      <c r="P310" s="11">
        <v>845925</v>
      </c>
      <c r="Q310" s="11">
        <v>140964</v>
      </c>
      <c r="R310" s="11">
        <v>520605</v>
      </c>
      <c r="S310" s="11">
        <v>121189</v>
      </c>
      <c r="T310" s="11">
        <v>41678</v>
      </c>
      <c r="U310" s="11">
        <v>498737</v>
      </c>
      <c r="V310" s="11">
        <v>0</v>
      </c>
      <c r="W310" s="11">
        <v>0</v>
      </c>
      <c r="X310" s="11">
        <v>654324</v>
      </c>
      <c r="Y310" s="11">
        <v>33711</v>
      </c>
      <c r="Z310" s="11">
        <v>0</v>
      </c>
      <c r="AA310" s="11">
        <v>-593994</v>
      </c>
      <c r="AB310" s="11">
        <v>9576008</v>
      </c>
      <c r="AC310" s="11">
        <v>0</v>
      </c>
      <c r="AD310" s="11">
        <v>0</v>
      </c>
      <c r="AE310" s="17">
        <v>593994</v>
      </c>
    </row>
    <row r="311" spans="1:31" x14ac:dyDescent="0.3">
      <c r="A311" s="9" t="s">
        <v>615</v>
      </c>
      <c r="B311" s="8" t="s">
        <v>616</v>
      </c>
      <c r="C311" s="8">
        <v>1</v>
      </c>
      <c r="D311" s="8">
        <v>0</v>
      </c>
      <c r="E311" s="11">
        <v>7205900</v>
      </c>
      <c r="F311" s="11">
        <v>0</v>
      </c>
      <c r="G311" s="11">
        <v>425196</v>
      </c>
      <c r="H311" s="11">
        <v>0</v>
      </c>
      <c r="I311" s="11">
        <v>1059762</v>
      </c>
      <c r="J311" s="11">
        <v>1313073</v>
      </c>
      <c r="K311" s="11">
        <v>0</v>
      </c>
      <c r="L311" s="11">
        <v>0</v>
      </c>
      <c r="M311" s="11">
        <v>0</v>
      </c>
      <c r="N311" s="11">
        <v>0</v>
      </c>
      <c r="O311" s="11">
        <v>0</v>
      </c>
      <c r="P311" s="11">
        <v>1459189</v>
      </c>
      <c r="Q311" s="11">
        <v>202331</v>
      </c>
      <c r="R311" s="11">
        <v>407621</v>
      </c>
      <c r="S311" s="11">
        <v>65898</v>
      </c>
      <c r="T311" s="11">
        <v>27493</v>
      </c>
      <c r="U311" s="11">
        <v>244825</v>
      </c>
      <c r="V311" s="11">
        <v>40028</v>
      </c>
      <c r="W311" s="11">
        <v>0</v>
      </c>
      <c r="X311" s="11">
        <v>148500</v>
      </c>
      <c r="Y311" s="11">
        <v>0</v>
      </c>
      <c r="Z311" s="11">
        <v>0</v>
      </c>
      <c r="AA311" s="11">
        <v>-116531</v>
      </c>
      <c r="AB311" s="11">
        <v>12483285</v>
      </c>
      <c r="AC311" s="11">
        <v>0</v>
      </c>
      <c r="AD311" s="11">
        <v>0</v>
      </c>
      <c r="AE311" s="17">
        <v>116531</v>
      </c>
    </row>
    <row r="312" spans="1:31" x14ac:dyDescent="0.3">
      <c r="A312" s="9" t="s">
        <v>617</v>
      </c>
      <c r="B312" s="8" t="s">
        <v>618</v>
      </c>
      <c r="C312" s="8">
        <v>1</v>
      </c>
      <c r="D312" s="8">
        <v>0</v>
      </c>
      <c r="E312" s="11">
        <v>4332121</v>
      </c>
      <c r="F312" s="11">
        <v>0</v>
      </c>
      <c r="G312" s="11">
        <v>290733</v>
      </c>
      <c r="H312" s="11">
        <v>0</v>
      </c>
      <c r="I312" s="11">
        <v>765910</v>
      </c>
      <c r="J312" s="11">
        <v>641070</v>
      </c>
      <c r="K312" s="11">
        <v>0</v>
      </c>
      <c r="L312" s="11">
        <v>0</v>
      </c>
      <c r="M312" s="11">
        <v>0</v>
      </c>
      <c r="N312" s="11">
        <v>0</v>
      </c>
      <c r="O312" s="11">
        <v>0</v>
      </c>
      <c r="P312" s="11">
        <v>1029009</v>
      </c>
      <c r="Q312" s="11">
        <v>146852</v>
      </c>
      <c r="R312" s="11">
        <v>185467</v>
      </c>
      <c r="S312" s="11">
        <v>74960</v>
      </c>
      <c r="T312" s="11">
        <v>31275</v>
      </c>
      <c r="U312" s="11">
        <v>190478</v>
      </c>
      <c r="V312" s="11">
        <v>13927</v>
      </c>
      <c r="W312" s="11">
        <v>0</v>
      </c>
      <c r="X312" s="11">
        <v>145800</v>
      </c>
      <c r="Y312" s="11">
        <v>0</v>
      </c>
      <c r="Z312" s="11">
        <v>0</v>
      </c>
      <c r="AA312" s="11">
        <v>-217032</v>
      </c>
      <c r="AB312" s="11">
        <v>7630570</v>
      </c>
      <c r="AC312" s="11">
        <v>0</v>
      </c>
      <c r="AD312" s="11">
        <v>0</v>
      </c>
      <c r="AE312" s="17">
        <v>217032</v>
      </c>
    </row>
    <row r="313" spans="1:31" x14ac:dyDescent="0.3">
      <c r="A313" s="9" t="s">
        <v>619</v>
      </c>
      <c r="B313" s="8" t="s">
        <v>620</v>
      </c>
      <c r="C313" s="8">
        <v>1</v>
      </c>
      <c r="D313" s="8">
        <v>0</v>
      </c>
      <c r="E313" s="11">
        <v>3169300</v>
      </c>
      <c r="F313" s="11">
        <v>0</v>
      </c>
      <c r="G313" s="11">
        <v>233260</v>
      </c>
      <c r="H313" s="11">
        <v>334</v>
      </c>
      <c r="I313" s="11">
        <v>99232</v>
      </c>
      <c r="J313" s="11">
        <v>272921</v>
      </c>
      <c r="K313" s="11">
        <v>0</v>
      </c>
      <c r="L313" s="11">
        <v>0</v>
      </c>
      <c r="M313" s="11">
        <v>0</v>
      </c>
      <c r="N313" s="11">
        <v>0</v>
      </c>
      <c r="O313" s="11">
        <v>0</v>
      </c>
      <c r="P313" s="11">
        <v>695542</v>
      </c>
      <c r="Q313" s="11">
        <v>14860</v>
      </c>
      <c r="R313" s="11">
        <v>56991</v>
      </c>
      <c r="S313" s="11">
        <v>20478</v>
      </c>
      <c r="T313" s="11">
        <v>8543</v>
      </c>
      <c r="U313" s="11">
        <v>84929</v>
      </c>
      <c r="V313" s="11">
        <v>2184</v>
      </c>
      <c r="W313" s="11">
        <v>0</v>
      </c>
      <c r="X313" s="11">
        <v>0</v>
      </c>
      <c r="Y313" s="11">
        <v>0</v>
      </c>
      <c r="Z313" s="11">
        <v>0</v>
      </c>
      <c r="AA313" s="11">
        <v>-107794</v>
      </c>
      <c r="AB313" s="11">
        <v>4550780</v>
      </c>
      <c r="AC313" s="11">
        <v>725</v>
      </c>
      <c r="AD313" s="11">
        <v>0</v>
      </c>
      <c r="AE313" s="17">
        <v>107794</v>
      </c>
    </row>
    <row r="314" spans="1:31" x14ac:dyDescent="0.3">
      <c r="A314" s="9" t="s">
        <v>621</v>
      </c>
      <c r="B314" s="8" t="s">
        <v>622</v>
      </c>
      <c r="C314" s="8">
        <v>1</v>
      </c>
      <c r="D314" s="8">
        <v>0</v>
      </c>
      <c r="E314" s="11">
        <v>2977778</v>
      </c>
      <c r="F314" s="11">
        <v>0</v>
      </c>
      <c r="G314" s="11">
        <v>212171</v>
      </c>
      <c r="H314" s="11">
        <v>0</v>
      </c>
      <c r="I314" s="11">
        <v>214800</v>
      </c>
      <c r="J314" s="11">
        <v>364669</v>
      </c>
      <c r="K314" s="11">
        <v>0</v>
      </c>
      <c r="L314" s="11">
        <v>0</v>
      </c>
      <c r="M314" s="11">
        <v>0</v>
      </c>
      <c r="N314" s="11">
        <v>0</v>
      </c>
      <c r="O314" s="11">
        <v>0</v>
      </c>
      <c r="P314" s="11">
        <v>1216819</v>
      </c>
      <c r="Q314" s="11">
        <v>117287</v>
      </c>
      <c r="R314" s="11">
        <v>331109</v>
      </c>
      <c r="S314" s="11">
        <v>44102</v>
      </c>
      <c r="T314" s="11">
        <v>18400</v>
      </c>
      <c r="U314" s="11">
        <v>168226</v>
      </c>
      <c r="V314" s="11">
        <v>0</v>
      </c>
      <c r="W314" s="11">
        <v>0</v>
      </c>
      <c r="X314" s="11">
        <v>0</v>
      </c>
      <c r="Y314" s="11">
        <v>20389</v>
      </c>
      <c r="Z314" s="11">
        <v>0</v>
      </c>
      <c r="AA314" s="11">
        <v>-111998</v>
      </c>
      <c r="AB314" s="11">
        <v>5573752</v>
      </c>
      <c r="AC314" s="11">
        <v>0</v>
      </c>
      <c r="AD314" s="11">
        <v>0</v>
      </c>
      <c r="AE314" s="17">
        <v>111998</v>
      </c>
    </row>
    <row r="315" spans="1:31" x14ac:dyDescent="0.3">
      <c r="A315" s="9" t="s">
        <v>623</v>
      </c>
      <c r="B315" s="8" t="s">
        <v>624</v>
      </c>
      <c r="C315" s="8">
        <v>1</v>
      </c>
      <c r="D315" s="8">
        <v>0</v>
      </c>
      <c r="E315" s="11">
        <v>8527586</v>
      </c>
      <c r="F315" s="11">
        <v>0</v>
      </c>
      <c r="G315" s="11">
        <v>697595</v>
      </c>
      <c r="H315" s="11">
        <v>0</v>
      </c>
      <c r="I315" s="11">
        <v>1818080</v>
      </c>
      <c r="J315" s="11">
        <v>1334220</v>
      </c>
      <c r="K315" s="11">
        <v>0</v>
      </c>
      <c r="L315" s="11">
        <v>0</v>
      </c>
      <c r="M315" s="11">
        <v>0</v>
      </c>
      <c r="N315" s="11">
        <v>0</v>
      </c>
      <c r="O315" s="11">
        <v>0</v>
      </c>
      <c r="P315" s="11">
        <v>3945551</v>
      </c>
      <c r="Q315" s="11">
        <v>307660</v>
      </c>
      <c r="R315" s="11">
        <v>387892</v>
      </c>
      <c r="S315" s="11">
        <v>107946</v>
      </c>
      <c r="T315" s="11">
        <v>45037</v>
      </c>
      <c r="U315" s="11">
        <v>402508</v>
      </c>
      <c r="V315" s="11">
        <v>31565</v>
      </c>
      <c r="W315" s="11">
        <v>0</v>
      </c>
      <c r="X315" s="11">
        <v>0</v>
      </c>
      <c r="Y315" s="11">
        <v>0</v>
      </c>
      <c r="Z315" s="11">
        <v>0</v>
      </c>
      <c r="AA315" s="11">
        <v>-222165</v>
      </c>
      <c r="AB315" s="11">
        <v>17383475</v>
      </c>
      <c r="AC315" s="11">
        <v>0</v>
      </c>
      <c r="AD315" s="11">
        <v>0</v>
      </c>
      <c r="AE315" s="17">
        <v>222165</v>
      </c>
    </row>
    <row r="316" spans="1:31" x14ac:dyDescent="0.3">
      <c r="A316" s="9" t="s">
        <v>625</v>
      </c>
      <c r="B316" s="8" t="s">
        <v>626</v>
      </c>
      <c r="C316" s="8">
        <v>1</v>
      </c>
      <c r="D316" s="8">
        <v>0</v>
      </c>
      <c r="E316" s="11">
        <v>2633693</v>
      </c>
      <c r="F316" s="11">
        <v>0</v>
      </c>
      <c r="G316" s="11">
        <v>167690</v>
      </c>
      <c r="H316" s="11">
        <v>0</v>
      </c>
      <c r="I316" s="11">
        <v>267396</v>
      </c>
      <c r="J316" s="11">
        <v>66673</v>
      </c>
      <c r="K316" s="11">
        <v>0</v>
      </c>
      <c r="L316" s="11">
        <v>0</v>
      </c>
      <c r="M316" s="11">
        <v>0</v>
      </c>
      <c r="N316" s="11">
        <v>0</v>
      </c>
      <c r="O316" s="11">
        <v>0</v>
      </c>
      <c r="P316" s="11">
        <v>674871</v>
      </c>
      <c r="Q316" s="11">
        <v>38945</v>
      </c>
      <c r="R316" s="11">
        <v>91887</v>
      </c>
      <c r="S316" s="11">
        <v>37840</v>
      </c>
      <c r="T316" s="11">
        <v>15787</v>
      </c>
      <c r="U316" s="11">
        <v>144868</v>
      </c>
      <c r="V316" s="11">
        <v>0</v>
      </c>
      <c r="W316" s="11">
        <v>0</v>
      </c>
      <c r="X316" s="11">
        <v>0</v>
      </c>
      <c r="Y316" s="11">
        <v>0</v>
      </c>
      <c r="Z316" s="11">
        <v>0</v>
      </c>
      <c r="AA316" s="11">
        <v>-105363</v>
      </c>
      <c r="AB316" s="11">
        <v>4034287</v>
      </c>
      <c r="AC316" s="11">
        <v>0</v>
      </c>
      <c r="AD316" s="11">
        <v>0</v>
      </c>
      <c r="AE316" s="17">
        <v>105363</v>
      </c>
    </row>
    <row r="317" spans="1:31" x14ac:dyDescent="0.3">
      <c r="A317" s="9" t="s">
        <v>627</v>
      </c>
      <c r="B317" s="8" t="s">
        <v>628</v>
      </c>
      <c r="C317" s="8">
        <v>1</v>
      </c>
      <c r="D317" s="8">
        <v>0</v>
      </c>
      <c r="E317" s="11">
        <v>11408701</v>
      </c>
      <c r="F317" s="11">
        <v>0</v>
      </c>
      <c r="G317" s="11">
        <v>1623853</v>
      </c>
      <c r="H317" s="11">
        <v>0</v>
      </c>
      <c r="I317" s="11">
        <v>2399259</v>
      </c>
      <c r="J317" s="11">
        <v>1365040</v>
      </c>
      <c r="K317" s="11">
        <v>0</v>
      </c>
      <c r="L317" s="11">
        <v>0</v>
      </c>
      <c r="M317" s="11">
        <v>0</v>
      </c>
      <c r="N317" s="11">
        <v>0</v>
      </c>
      <c r="O317" s="11">
        <v>0</v>
      </c>
      <c r="P317" s="11">
        <v>2355799</v>
      </c>
      <c r="Q317" s="11">
        <v>136599</v>
      </c>
      <c r="R317" s="11">
        <v>439521</v>
      </c>
      <c r="S317" s="11">
        <v>76608</v>
      </c>
      <c r="T317" s="11">
        <v>31962</v>
      </c>
      <c r="U317" s="11">
        <v>309424</v>
      </c>
      <c r="V317" s="11">
        <v>48885</v>
      </c>
      <c r="W317" s="11">
        <v>0</v>
      </c>
      <c r="X317" s="11">
        <v>0</v>
      </c>
      <c r="Y317" s="11">
        <v>0</v>
      </c>
      <c r="Z317" s="11">
        <v>0</v>
      </c>
      <c r="AA317" s="11">
        <v>-115110</v>
      </c>
      <c r="AB317" s="11">
        <v>20080541</v>
      </c>
      <c r="AC317" s="11">
        <v>0</v>
      </c>
      <c r="AD317" s="11">
        <v>0</v>
      </c>
      <c r="AE317" s="17">
        <v>115110</v>
      </c>
    </row>
    <row r="318" spans="1:31" x14ac:dyDescent="0.3">
      <c r="A318" s="9" t="s">
        <v>629</v>
      </c>
      <c r="B318" s="8" t="s">
        <v>630</v>
      </c>
      <c r="C318" s="8">
        <v>1</v>
      </c>
      <c r="D318" s="8">
        <v>0</v>
      </c>
      <c r="E318" s="11">
        <v>1773571</v>
      </c>
      <c r="F318" s="11">
        <v>0</v>
      </c>
      <c r="G318" s="11">
        <v>122398</v>
      </c>
      <c r="H318" s="11">
        <v>0</v>
      </c>
      <c r="I318" s="11">
        <v>171366</v>
      </c>
      <c r="J318" s="11">
        <v>243875</v>
      </c>
      <c r="K318" s="11">
        <v>0</v>
      </c>
      <c r="L318" s="11">
        <v>0</v>
      </c>
      <c r="M318" s="11">
        <v>0</v>
      </c>
      <c r="N318" s="11">
        <v>0</v>
      </c>
      <c r="O318" s="11">
        <v>0</v>
      </c>
      <c r="P318" s="11">
        <v>736015</v>
      </c>
      <c r="Q318" s="11">
        <v>48123</v>
      </c>
      <c r="R318" s="11">
        <v>171059</v>
      </c>
      <c r="S318" s="11">
        <v>33361</v>
      </c>
      <c r="T318" s="11">
        <v>5378</v>
      </c>
      <c r="U318" s="11">
        <v>114112</v>
      </c>
      <c r="V318" s="11">
        <v>0</v>
      </c>
      <c r="W318" s="11">
        <v>0</v>
      </c>
      <c r="X318" s="11">
        <v>80440</v>
      </c>
      <c r="Y318" s="11">
        <v>851</v>
      </c>
      <c r="Z318" s="11">
        <v>0</v>
      </c>
      <c r="AA318" s="11">
        <v>-88676</v>
      </c>
      <c r="AB318" s="11">
        <v>3411873</v>
      </c>
      <c r="AC318" s="11">
        <v>0</v>
      </c>
      <c r="AD318" s="11">
        <v>0</v>
      </c>
      <c r="AE318" s="17">
        <v>88676</v>
      </c>
    </row>
    <row r="319" spans="1:31" x14ac:dyDescent="0.3">
      <c r="A319" s="9" t="s">
        <v>631</v>
      </c>
      <c r="B319" s="8" t="s">
        <v>632</v>
      </c>
      <c r="C319" s="8">
        <v>1</v>
      </c>
      <c r="D319" s="8">
        <v>0</v>
      </c>
      <c r="E319" s="11">
        <v>3451540</v>
      </c>
      <c r="F319" s="11">
        <v>0</v>
      </c>
      <c r="G319" s="11">
        <v>239788</v>
      </c>
      <c r="H319" s="11">
        <v>0</v>
      </c>
      <c r="I319" s="11">
        <v>421434</v>
      </c>
      <c r="J319" s="11">
        <v>287880</v>
      </c>
      <c r="K319" s="11">
        <v>0</v>
      </c>
      <c r="L319" s="11">
        <v>0</v>
      </c>
      <c r="M319" s="11">
        <v>0</v>
      </c>
      <c r="N319" s="11">
        <v>0</v>
      </c>
      <c r="O319" s="11">
        <v>0</v>
      </c>
      <c r="P319" s="11">
        <v>1421028</v>
      </c>
      <c r="Q319" s="11">
        <v>177065</v>
      </c>
      <c r="R319" s="11">
        <v>42920</v>
      </c>
      <c r="S319" s="11">
        <v>54153</v>
      </c>
      <c r="T319" s="11">
        <v>22593</v>
      </c>
      <c r="U319" s="11">
        <v>191585</v>
      </c>
      <c r="V319" s="11">
        <v>1750</v>
      </c>
      <c r="W319" s="11">
        <v>0</v>
      </c>
      <c r="X319" s="11">
        <v>0</v>
      </c>
      <c r="Y319" s="11">
        <v>17623</v>
      </c>
      <c r="Z319" s="11">
        <v>0</v>
      </c>
      <c r="AA319" s="11">
        <v>-189442</v>
      </c>
      <c r="AB319" s="11">
        <v>6139917</v>
      </c>
      <c r="AC319" s="11">
        <v>0</v>
      </c>
      <c r="AD319" s="11">
        <v>0</v>
      </c>
      <c r="AE319" s="17">
        <v>189442</v>
      </c>
    </row>
    <row r="320" spans="1:31" x14ac:dyDescent="0.3">
      <c r="A320" s="9" t="s">
        <v>633</v>
      </c>
      <c r="B320" s="8" t="s">
        <v>634</v>
      </c>
      <c r="C320" s="8">
        <v>1</v>
      </c>
      <c r="D320" s="8">
        <v>0</v>
      </c>
      <c r="E320" s="11">
        <v>12362994</v>
      </c>
      <c r="F320" s="11">
        <v>0</v>
      </c>
      <c r="G320" s="11">
        <v>938243</v>
      </c>
      <c r="H320" s="11">
        <v>0</v>
      </c>
      <c r="I320" s="11">
        <v>1782151</v>
      </c>
      <c r="J320" s="11">
        <v>890866</v>
      </c>
      <c r="K320" s="11">
        <v>0</v>
      </c>
      <c r="L320" s="11">
        <v>0</v>
      </c>
      <c r="M320" s="11">
        <v>0</v>
      </c>
      <c r="N320" s="11">
        <v>0</v>
      </c>
      <c r="O320" s="11">
        <v>0</v>
      </c>
      <c r="P320" s="11">
        <v>1683723</v>
      </c>
      <c r="Q320" s="11">
        <v>0</v>
      </c>
      <c r="R320" s="11">
        <v>286634</v>
      </c>
      <c r="S320" s="11">
        <v>97191</v>
      </c>
      <c r="T320" s="11">
        <v>40550</v>
      </c>
      <c r="U320" s="11">
        <v>336394</v>
      </c>
      <c r="V320" s="11">
        <v>47103</v>
      </c>
      <c r="W320" s="11">
        <v>0</v>
      </c>
      <c r="X320" s="11">
        <v>0</v>
      </c>
      <c r="Y320" s="11">
        <v>0</v>
      </c>
      <c r="Z320" s="11">
        <v>0</v>
      </c>
      <c r="AA320" s="11">
        <v>-595443</v>
      </c>
      <c r="AB320" s="11">
        <v>17870406</v>
      </c>
      <c r="AC320" s="11">
        <v>0</v>
      </c>
      <c r="AD320" s="11">
        <v>0</v>
      </c>
      <c r="AE320" s="17">
        <v>595443</v>
      </c>
    </row>
    <row r="321" spans="1:31" x14ac:dyDescent="0.3">
      <c r="A321" s="9" t="s">
        <v>635</v>
      </c>
      <c r="B321" s="8" t="s">
        <v>636</v>
      </c>
      <c r="C321" s="8">
        <v>1</v>
      </c>
      <c r="D321" s="8">
        <v>0</v>
      </c>
      <c r="E321" s="11">
        <v>12325274</v>
      </c>
      <c r="F321" s="11">
        <v>0</v>
      </c>
      <c r="G321" s="11">
        <v>1440012</v>
      </c>
      <c r="H321" s="11">
        <v>0</v>
      </c>
      <c r="I321" s="11">
        <v>1331948</v>
      </c>
      <c r="J321" s="11">
        <v>3183183</v>
      </c>
      <c r="K321" s="11">
        <v>0</v>
      </c>
      <c r="L321" s="11">
        <v>0</v>
      </c>
      <c r="M321" s="11">
        <v>0</v>
      </c>
      <c r="N321" s="11">
        <v>0</v>
      </c>
      <c r="O321" s="11">
        <v>0</v>
      </c>
      <c r="P321" s="11">
        <v>1882711</v>
      </c>
      <c r="Q321" s="11">
        <v>345859</v>
      </c>
      <c r="R321" s="11">
        <v>152277</v>
      </c>
      <c r="S321" s="11">
        <v>45450</v>
      </c>
      <c r="T321" s="11">
        <v>18962</v>
      </c>
      <c r="U321" s="11">
        <v>171838</v>
      </c>
      <c r="V321" s="11">
        <v>39061</v>
      </c>
      <c r="W321" s="11">
        <v>0</v>
      </c>
      <c r="X321" s="11">
        <v>0</v>
      </c>
      <c r="Y321" s="11">
        <v>12802</v>
      </c>
      <c r="Z321" s="11">
        <v>0</v>
      </c>
      <c r="AA321" s="11">
        <v>-87888</v>
      </c>
      <c r="AB321" s="11">
        <v>20861489</v>
      </c>
      <c r="AC321" s="11">
        <v>0</v>
      </c>
      <c r="AD321" s="11">
        <v>0</v>
      </c>
      <c r="AE321" s="17">
        <v>87888</v>
      </c>
    </row>
    <row r="322" spans="1:31" x14ac:dyDescent="0.3">
      <c r="A322" s="9" t="s">
        <v>637</v>
      </c>
      <c r="B322" s="8" t="s">
        <v>638</v>
      </c>
      <c r="C322" s="8">
        <v>0</v>
      </c>
      <c r="D322" s="8">
        <v>0</v>
      </c>
      <c r="E322" s="17" t="s">
        <v>2819</v>
      </c>
      <c r="F322" s="17" t="s">
        <v>2819</v>
      </c>
      <c r="G322" s="17" t="s">
        <v>2819</v>
      </c>
      <c r="H322" s="17" t="s">
        <v>2819</v>
      </c>
      <c r="I322" s="17" t="s">
        <v>2819</v>
      </c>
      <c r="J322" s="17" t="s">
        <v>2819</v>
      </c>
      <c r="K322" s="17" t="s">
        <v>2819</v>
      </c>
      <c r="L322" s="17" t="s">
        <v>2819</v>
      </c>
      <c r="M322" s="17" t="s">
        <v>2819</v>
      </c>
      <c r="N322" s="17" t="s">
        <v>2819</v>
      </c>
      <c r="O322" s="17" t="s">
        <v>2819</v>
      </c>
      <c r="P322" s="17" t="s">
        <v>2819</v>
      </c>
      <c r="Q322" s="17" t="s">
        <v>2819</v>
      </c>
      <c r="R322" s="17" t="s">
        <v>2819</v>
      </c>
      <c r="S322" s="17" t="s">
        <v>2819</v>
      </c>
      <c r="T322" s="17" t="s">
        <v>2819</v>
      </c>
      <c r="U322" s="17" t="s">
        <v>2819</v>
      </c>
      <c r="V322" s="17" t="s">
        <v>2819</v>
      </c>
      <c r="W322" s="17" t="s">
        <v>2819</v>
      </c>
      <c r="X322" s="17" t="s">
        <v>2819</v>
      </c>
      <c r="Y322" s="17" t="s">
        <v>2819</v>
      </c>
      <c r="Z322" s="17" t="s">
        <v>2819</v>
      </c>
      <c r="AA322" s="17" t="s">
        <v>2819</v>
      </c>
      <c r="AB322" s="17" t="s">
        <v>2819</v>
      </c>
      <c r="AC322" s="17" t="s">
        <v>2819</v>
      </c>
      <c r="AD322" s="17" t="s">
        <v>2819</v>
      </c>
      <c r="AE322" s="17" t="s">
        <v>2819</v>
      </c>
    </row>
    <row r="323" spans="1:31" x14ac:dyDescent="0.3">
      <c r="A323" s="9" t="s">
        <v>639</v>
      </c>
      <c r="B323" s="8" t="s">
        <v>640</v>
      </c>
      <c r="C323" s="8">
        <v>1</v>
      </c>
      <c r="D323" s="8">
        <v>0</v>
      </c>
      <c r="E323" s="11">
        <v>19753557</v>
      </c>
      <c r="F323" s="11">
        <v>0</v>
      </c>
      <c r="G323" s="11">
        <v>3243907</v>
      </c>
      <c r="H323" s="11">
        <v>11213</v>
      </c>
      <c r="I323" s="11">
        <v>2780827</v>
      </c>
      <c r="J323" s="11">
        <v>1094762</v>
      </c>
      <c r="K323" s="11">
        <v>0</v>
      </c>
      <c r="L323" s="11">
        <v>0</v>
      </c>
      <c r="M323" s="11">
        <v>0</v>
      </c>
      <c r="N323" s="11">
        <v>0</v>
      </c>
      <c r="O323" s="11">
        <v>0</v>
      </c>
      <c r="P323" s="11">
        <v>1829221</v>
      </c>
      <c r="Q323" s="11">
        <v>1500390</v>
      </c>
      <c r="R323" s="11">
        <v>232335</v>
      </c>
      <c r="S323" s="11">
        <v>84518</v>
      </c>
      <c r="T323" s="11">
        <v>35262</v>
      </c>
      <c r="U323" s="11">
        <v>273946</v>
      </c>
      <c r="V323" s="11">
        <v>59803</v>
      </c>
      <c r="W323" s="11">
        <v>0</v>
      </c>
      <c r="X323" s="11">
        <v>419194</v>
      </c>
      <c r="Y323" s="11">
        <v>0</v>
      </c>
      <c r="Z323" s="11">
        <v>0</v>
      </c>
      <c r="AA323" s="11">
        <v>-458060</v>
      </c>
      <c r="AB323" s="11">
        <v>30860875</v>
      </c>
      <c r="AC323" s="11">
        <v>0</v>
      </c>
      <c r="AD323" s="11">
        <v>0</v>
      </c>
      <c r="AE323" s="17">
        <v>458060</v>
      </c>
    </row>
    <row r="324" spans="1:31" x14ac:dyDescent="0.3">
      <c r="A324" s="9" t="s">
        <v>641</v>
      </c>
      <c r="B324" s="8" t="s">
        <v>642</v>
      </c>
      <c r="C324" s="8">
        <v>1</v>
      </c>
      <c r="D324" s="8">
        <v>0</v>
      </c>
      <c r="E324" s="11">
        <v>16564629</v>
      </c>
      <c r="F324" s="11">
        <v>0</v>
      </c>
      <c r="G324" s="11">
        <v>2035976</v>
      </c>
      <c r="H324" s="11">
        <v>0</v>
      </c>
      <c r="I324" s="11">
        <v>2600687</v>
      </c>
      <c r="J324" s="11">
        <v>3115373</v>
      </c>
      <c r="K324" s="11">
        <v>0</v>
      </c>
      <c r="L324" s="11">
        <v>0</v>
      </c>
      <c r="M324" s="11">
        <v>0</v>
      </c>
      <c r="N324" s="11">
        <v>0</v>
      </c>
      <c r="O324" s="11">
        <v>0</v>
      </c>
      <c r="P324" s="11">
        <v>3552762</v>
      </c>
      <c r="Q324" s="11">
        <v>689007</v>
      </c>
      <c r="R324" s="11">
        <v>744421</v>
      </c>
      <c r="S324" s="11">
        <v>105999</v>
      </c>
      <c r="T324" s="11">
        <v>43984</v>
      </c>
      <c r="U324" s="11">
        <v>434778</v>
      </c>
      <c r="V324" s="11">
        <v>64729</v>
      </c>
      <c r="W324" s="11">
        <v>0</v>
      </c>
      <c r="X324" s="11">
        <v>0</v>
      </c>
      <c r="Y324" s="11">
        <v>0</v>
      </c>
      <c r="Z324" s="11">
        <v>0</v>
      </c>
      <c r="AA324" s="11">
        <v>-174036</v>
      </c>
      <c r="AB324" s="11">
        <v>29778309</v>
      </c>
      <c r="AC324" s="11">
        <v>0</v>
      </c>
      <c r="AD324" s="11">
        <v>0</v>
      </c>
      <c r="AE324" s="17">
        <v>174036</v>
      </c>
    </row>
    <row r="325" spans="1:31" x14ac:dyDescent="0.3">
      <c r="A325" s="9" t="s">
        <v>643</v>
      </c>
      <c r="B325" s="8" t="s">
        <v>644</v>
      </c>
      <c r="C325" s="8">
        <v>1</v>
      </c>
      <c r="D325" s="8">
        <v>1</v>
      </c>
      <c r="E325" s="11">
        <v>8094006866</v>
      </c>
      <c r="F325" s="11">
        <v>0</v>
      </c>
      <c r="G325" s="11">
        <v>0</v>
      </c>
      <c r="H325" s="11">
        <v>3154710</v>
      </c>
      <c r="I325" s="11">
        <v>549733363</v>
      </c>
      <c r="J325" s="11">
        <v>1314876881</v>
      </c>
      <c r="K325" s="11">
        <v>0</v>
      </c>
      <c r="L325" s="11">
        <v>0</v>
      </c>
      <c r="M325" s="11">
        <v>28551391</v>
      </c>
      <c r="N325" s="11">
        <v>143254613</v>
      </c>
      <c r="O325" s="11">
        <v>40405147</v>
      </c>
      <c r="P325" s="11">
        <v>0</v>
      </c>
      <c r="Q325" s="11">
        <v>252045670</v>
      </c>
      <c r="R325" s="11">
        <v>151293849</v>
      </c>
      <c r="S325" s="11">
        <v>19101118</v>
      </c>
      <c r="T325" s="11">
        <v>7969425</v>
      </c>
      <c r="U325" s="11">
        <v>73709609</v>
      </c>
      <c r="V325" s="11">
        <v>12312188</v>
      </c>
      <c r="W325" s="11">
        <v>0</v>
      </c>
      <c r="X325" s="11">
        <v>550858443</v>
      </c>
      <c r="Y325" s="11">
        <v>0</v>
      </c>
      <c r="Z325" s="11">
        <v>1200000</v>
      </c>
      <c r="AA325" s="11">
        <v>-720547802</v>
      </c>
      <c r="AB325" s="11">
        <v>10521925471</v>
      </c>
      <c r="AC325" s="11">
        <v>0</v>
      </c>
      <c r="AD325" s="11">
        <v>117696335</v>
      </c>
      <c r="AE325" s="17">
        <v>720547802</v>
      </c>
    </row>
    <row r="326" spans="1:31" x14ac:dyDescent="0.3">
      <c r="A326" s="9" t="s">
        <v>645</v>
      </c>
      <c r="B326" s="8" t="s">
        <v>646</v>
      </c>
      <c r="C326" s="8">
        <v>1</v>
      </c>
      <c r="D326" s="8">
        <v>0</v>
      </c>
      <c r="E326" s="11">
        <v>9707695</v>
      </c>
      <c r="F326" s="11">
        <v>0</v>
      </c>
      <c r="G326" s="11">
        <v>491475</v>
      </c>
      <c r="H326" s="11">
        <v>0</v>
      </c>
      <c r="I326" s="11">
        <v>1217074</v>
      </c>
      <c r="J326" s="11">
        <v>3615164</v>
      </c>
      <c r="K326" s="11">
        <v>0</v>
      </c>
      <c r="L326" s="11">
        <v>0</v>
      </c>
      <c r="M326" s="11">
        <v>0</v>
      </c>
      <c r="N326" s="11">
        <v>0</v>
      </c>
      <c r="O326" s="11">
        <v>0</v>
      </c>
      <c r="P326" s="11">
        <v>1190226</v>
      </c>
      <c r="Q326" s="11">
        <v>398485</v>
      </c>
      <c r="R326" s="11">
        <v>575491</v>
      </c>
      <c r="S326" s="11">
        <v>33661</v>
      </c>
      <c r="T326" s="11">
        <v>14043</v>
      </c>
      <c r="U326" s="11">
        <v>127568</v>
      </c>
      <c r="V326" s="11">
        <v>30289</v>
      </c>
      <c r="W326" s="11">
        <v>0</v>
      </c>
      <c r="X326" s="11">
        <v>142720</v>
      </c>
      <c r="Y326" s="11">
        <v>0</v>
      </c>
      <c r="Z326" s="11">
        <v>0</v>
      </c>
      <c r="AA326" s="11">
        <v>-235011</v>
      </c>
      <c r="AB326" s="11">
        <v>17308880</v>
      </c>
      <c r="AC326" s="11">
        <v>0</v>
      </c>
      <c r="AD326" s="11">
        <v>0</v>
      </c>
      <c r="AE326" s="17">
        <v>235011</v>
      </c>
    </row>
    <row r="327" spans="1:31" x14ac:dyDescent="0.3">
      <c r="A327" s="9" t="s">
        <v>647</v>
      </c>
      <c r="B327" s="8" t="s">
        <v>648</v>
      </c>
      <c r="C327" s="8">
        <v>1</v>
      </c>
      <c r="D327" s="8">
        <v>0</v>
      </c>
      <c r="E327" s="11">
        <v>37392534</v>
      </c>
      <c r="F327" s="11">
        <v>0</v>
      </c>
      <c r="G327" s="11">
        <v>0</v>
      </c>
      <c r="H327" s="11">
        <v>0</v>
      </c>
      <c r="I327" s="11">
        <v>3200667</v>
      </c>
      <c r="J327" s="11">
        <v>7591138</v>
      </c>
      <c r="K327" s="11">
        <v>0</v>
      </c>
      <c r="L327" s="11">
        <v>0</v>
      </c>
      <c r="M327" s="11">
        <v>0</v>
      </c>
      <c r="N327" s="11">
        <v>0</v>
      </c>
      <c r="O327" s="11">
        <v>0</v>
      </c>
      <c r="P327" s="11">
        <v>3512626</v>
      </c>
      <c r="Q327" s="11">
        <v>278197</v>
      </c>
      <c r="R327" s="11">
        <v>3677818</v>
      </c>
      <c r="S327" s="11">
        <v>70961</v>
      </c>
      <c r="T327" s="11">
        <v>28707</v>
      </c>
      <c r="U327" s="11">
        <v>283270</v>
      </c>
      <c r="V327" s="11">
        <v>90448</v>
      </c>
      <c r="W327" s="11">
        <v>0</v>
      </c>
      <c r="X327" s="11">
        <v>691895</v>
      </c>
      <c r="Y327" s="11">
        <v>0</v>
      </c>
      <c r="Z327" s="11">
        <v>0</v>
      </c>
      <c r="AA327" s="11">
        <v>-1619777</v>
      </c>
      <c r="AB327" s="11">
        <v>55198484</v>
      </c>
      <c r="AC327" s="11">
        <v>0</v>
      </c>
      <c r="AD327" s="11">
        <v>0</v>
      </c>
      <c r="AE327" s="17">
        <v>1619777</v>
      </c>
    </row>
    <row r="328" spans="1:31" x14ac:dyDescent="0.3">
      <c r="A328" s="9" t="s">
        <v>649</v>
      </c>
      <c r="B328" s="8" t="s">
        <v>650</v>
      </c>
      <c r="C328" s="8">
        <v>1</v>
      </c>
      <c r="D328" s="8">
        <v>0</v>
      </c>
      <c r="E328" s="11">
        <v>13156351</v>
      </c>
      <c r="F328" s="11">
        <v>0</v>
      </c>
      <c r="G328" s="11">
        <v>0</v>
      </c>
      <c r="H328" s="11">
        <v>0</v>
      </c>
      <c r="I328" s="11">
        <v>1423293</v>
      </c>
      <c r="J328" s="11">
        <v>916366</v>
      </c>
      <c r="K328" s="11">
        <v>0</v>
      </c>
      <c r="L328" s="11">
        <v>0</v>
      </c>
      <c r="M328" s="11">
        <v>0</v>
      </c>
      <c r="N328" s="11">
        <v>0</v>
      </c>
      <c r="O328" s="11">
        <v>0</v>
      </c>
      <c r="P328" s="11">
        <v>1157586</v>
      </c>
      <c r="Q328" s="11">
        <v>226302</v>
      </c>
      <c r="R328" s="11">
        <v>439633</v>
      </c>
      <c r="S328" s="11">
        <v>20418</v>
      </c>
      <c r="T328" s="11">
        <v>5008</v>
      </c>
      <c r="U328" s="11">
        <v>80968</v>
      </c>
      <c r="V328" s="11">
        <v>25399</v>
      </c>
      <c r="W328" s="11">
        <v>0</v>
      </c>
      <c r="X328" s="11">
        <v>227112</v>
      </c>
      <c r="Y328" s="11">
        <v>0</v>
      </c>
      <c r="Z328" s="11">
        <v>0</v>
      </c>
      <c r="AA328" s="11">
        <v>-323715</v>
      </c>
      <c r="AB328" s="11">
        <v>17354721</v>
      </c>
      <c r="AC328" s="11">
        <v>0</v>
      </c>
      <c r="AD328" s="11">
        <v>0</v>
      </c>
      <c r="AE328" s="17">
        <v>323715</v>
      </c>
    </row>
    <row r="329" spans="1:31" x14ac:dyDescent="0.3">
      <c r="A329" s="9" t="s">
        <v>651</v>
      </c>
      <c r="B329" s="8" t="s">
        <v>652</v>
      </c>
      <c r="C329" s="8">
        <v>1</v>
      </c>
      <c r="D329" s="8">
        <v>0</v>
      </c>
      <c r="E329" s="11">
        <v>21210980</v>
      </c>
      <c r="F329" s="11">
        <v>0</v>
      </c>
      <c r="G329" s="11">
        <v>0</v>
      </c>
      <c r="H329" s="11">
        <v>0</v>
      </c>
      <c r="I329" s="11">
        <v>3557303</v>
      </c>
      <c r="J329" s="11">
        <v>4455026</v>
      </c>
      <c r="K329" s="11">
        <v>0</v>
      </c>
      <c r="L329" s="11">
        <v>0</v>
      </c>
      <c r="M329" s="11">
        <v>0</v>
      </c>
      <c r="N329" s="11">
        <v>0</v>
      </c>
      <c r="O329" s="11">
        <v>0</v>
      </c>
      <c r="P329" s="11">
        <v>2618691</v>
      </c>
      <c r="Q329" s="11">
        <v>637925</v>
      </c>
      <c r="R329" s="11">
        <v>881047</v>
      </c>
      <c r="S329" s="11">
        <v>62093</v>
      </c>
      <c r="T329" s="11">
        <v>22180</v>
      </c>
      <c r="U329" s="11">
        <v>225719</v>
      </c>
      <c r="V329" s="11">
        <v>70317</v>
      </c>
      <c r="W329" s="11">
        <v>0</v>
      </c>
      <c r="X329" s="11">
        <v>659459</v>
      </c>
      <c r="Y329" s="11">
        <v>0</v>
      </c>
      <c r="Z329" s="11">
        <v>0</v>
      </c>
      <c r="AA329" s="11">
        <v>-587846</v>
      </c>
      <c r="AB329" s="11">
        <v>33812894</v>
      </c>
      <c r="AC329" s="11">
        <v>0</v>
      </c>
      <c r="AD329" s="11">
        <v>0</v>
      </c>
      <c r="AE329" s="17">
        <v>587846</v>
      </c>
    </row>
    <row r="330" spans="1:31" x14ac:dyDescent="0.3">
      <c r="A330" s="9" t="s">
        <v>653</v>
      </c>
      <c r="B330" s="8" t="s">
        <v>654</v>
      </c>
      <c r="C330" s="8">
        <v>1</v>
      </c>
      <c r="D330" s="8">
        <v>0</v>
      </c>
      <c r="E330" s="11">
        <v>83999238</v>
      </c>
      <c r="F330" s="11">
        <v>29690</v>
      </c>
      <c r="G330" s="11">
        <v>0</v>
      </c>
      <c r="H330" s="11">
        <v>31980</v>
      </c>
      <c r="I330" s="11">
        <v>5033800</v>
      </c>
      <c r="J330" s="11">
        <v>11638401</v>
      </c>
      <c r="K330" s="11">
        <v>0</v>
      </c>
      <c r="L330" s="11">
        <v>0</v>
      </c>
      <c r="M330" s="11">
        <v>0</v>
      </c>
      <c r="N330" s="11">
        <v>0</v>
      </c>
      <c r="O330" s="11">
        <v>0</v>
      </c>
      <c r="P330" s="11">
        <v>4482156</v>
      </c>
      <c r="Q330" s="11">
        <v>1832394</v>
      </c>
      <c r="R330" s="11">
        <v>4177960</v>
      </c>
      <c r="S330" s="11">
        <v>105355</v>
      </c>
      <c r="T330" s="11">
        <v>43956</v>
      </c>
      <c r="U330" s="11">
        <v>444448</v>
      </c>
      <c r="V330" s="11">
        <v>145350</v>
      </c>
      <c r="W330" s="11">
        <v>0</v>
      </c>
      <c r="X330" s="11">
        <v>4354139</v>
      </c>
      <c r="Y330" s="11">
        <v>0</v>
      </c>
      <c r="Z330" s="11">
        <v>0</v>
      </c>
      <c r="AA330" s="11">
        <v>-4471940</v>
      </c>
      <c r="AB330" s="11">
        <v>111846927</v>
      </c>
      <c r="AC330" s="11">
        <v>0</v>
      </c>
      <c r="AD330" s="11">
        <v>733330</v>
      </c>
      <c r="AE330" s="17">
        <v>4471940</v>
      </c>
    </row>
    <row r="331" spans="1:31" x14ac:dyDescent="0.3">
      <c r="A331" s="9" t="s">
        <v>655</v>
      </c>
      <c r="B331" s="8" t="s">
        <v>656</v>
      </c>
      <c r="C331" s="8">
        <v>1</v>
      </c>
      <c r="D331" s="8">
        <v>0</v>
      </c>
      <c r="E331" s="11">
        <v>29122268</v>
      </c>
      <c r="F331" s="11">
        <v>0</v>
      </c>
      <c r="G331" s="11">
        <v>0</v>
      </c>
      <c r="H331" s="11">
        <v>0</v>
      </c>
      <c r="I331" s="11">
        <v>2346857</v>
      </c>
      <c r="J331" s="11">
        <v>5930978</v>
      </c>
      <c r="K331" s="11">
        <v>0</v>
      </c>
      <c r="L331" s="11">
        <v>0</v>
      </c>
      <c r="M331" s="11">
        <v>0</v>
      </c>
      <c r="N331" s="11">
        <v>0</v>
      </c>
      <c r="O331" s="11">
        <v>0</v>
      </c>
      <c r="P331" s="11">
        <v>2522020</v>
      </c>
      <c r="Q331" s="11">
        <v>1786501</v>
      </c>
      <c r="R331" s="11">
        <v>1154718</v>
      </c>
      <c r="S331" s="11">
        <v>52131</v>
      </c>
      <c r="T331" s="11">
        <v>21750</v>
      </c>
      <c r="U331" s="11">
        <v>215001</v>
      </c>
      <c r="V331" s="11">
        <v>62405</v>
      </c>
      <c r="W331" s="11">
        <v>0</v>
      </c>
      <c r="X331" s="11">
        <v>289290</v>
      </c>
      <c r="Y331" s="11">
        <v>79824</v>
      </c>
      <c r="Z331" s="11">
        <v>0</v>
      </c>
      <c r="AA331" s="11">
        <v>-812924</v>
      </c>
      <c r="AB331" s="11">
        <v>42770819</v>
      </c>
      <c r="AC331" s="11">
        <v>0</v>
      </c>
      <c r="AD331" s="11">
        <v>0</v>
      </c>
      <c r="AE331" s="17">
        <v>812924</v>
      </c>
    </row>
    <row r="332" spans="1:31" x14ac:dyDescent="0.3">
      <c r="A332" s="9" t="s">
        <v>657</v>
      </c>
      <c r="B332" s="8" t="s">
        <v>658</v>
      </c>
      <c r="C332" s="8">
        <v>1</v>
      </c>
      <c r="D332" s="8">
        <v>0</v>
      </c>
      <c r="E332" s="11">
        <v>12015447</v>
      </c>
      <c r="F332" s="11">
        <v>0</v>
      </c>
      <c r="G332" s="11">
        <v>0</v>
      </c>
      <c r="H332" s="11">
        <v>5743</v>
      </c>
      <c r="I332" s="11">
        <v>2184602</v>
      </c>
      <c r="J332" s="11">
        <v>2220118</v>
      </c>
      <c r="K332" s="11">
        <v>0</v>
      </c>
      <c r="L332" s="11">
        <v>0</v>
      </c>
      <c r="M332" s="11">
        <v>0</v>
      </c>
      <c r="N332" s="11">
        <v>0</v>
      </c>
      <c r="O332" s="11">
        <v>0</v>
      </c>
      <c r="P332" s="11">
        <v>1401270</v>
      </c>
      <c r="Q332" s="11">
        <v>624425</v>
      </c>
      <c r="R332" s="11">
        <v>719614</v>
      </c>
      <c r="S332" s="11">
        <v>44521</v>
      </c>
      <c r="T332" s="11">
        <v>18575</v>
      </c>
      <c r="U332" s="11">
        <v>182090</v>
      </c>
      <c r="V332" s="11">
        <v>50778</v>
      </c>
      <c r="W332" s="11">
        <v>0</v>
      </c>
      <c r="X332" s="11">
        <v>103040</v>
      </c>
      <c r="Y332" s="11">
        <v>0</v>
      </c>
      <c r="Z332" s="11">
        <v>0</v>
      </c>
      <c r="AA332" s="11">
        <v>-173554</v>
      </c>
      <c r="AB332" s="11">
        <v>19396669</v>
      </c>
      <c r="AC332" s="11">
        <v>0</v>
      </c>
      <c r="AD332" s="11">
        <v>0</v>
      </c>
      <c r="AE332" s="17">
        <v>173554</v>
      </c>
    </row>
    <row r="333" spans="1:31" x14ac:dyDescent="0.3">
      <c r="A333" s="9" t="s">
        <v>659</v>
      </c>
      <c r="B333" s="8" t="s">
        <v>660</v>
      </c>
      <c r="C333" s="8">
        <v>1</v>
      </c>
      <c r="D333" s="8">
        <v>0</v>
      </c>
      <c r="E333" s="11">
        <v>10256381</v>
      </c>
      <c r="F333" s="11">
        <v>0</v>
      </c>
      <c r="G333" s="11">
        <v>0</v>
      </c>
      <c r="H333" s="11">
        <v>0</v>
      </c>
      <c r="I333" s="11">
        <v>1041804</v>
      </c>
      <c r="J333" s="11">
        <v>624936</v>
      </c>
      <c r="K333" s="11">
        <v>0</v>
      </c>
      <c r="L333" s="11">
        <v>0</v>
      </c>
      <c r="M333" s="11">
        <v>0</v>
      </c>
      <c r="N333" s="11">
        <v>0</v>
      </c>
      <c r="O333" s="11">
        <v>0</v>
      </c>
      <c r="P333" s="11">
        <v>1328535</v>
      </c>
      <c r="Q333" s="11">
        <v>328497</v>
      </c>
      <c r="R333" s="11">
        <v>576144</v>
      </c>
      <c r="S333" s="11">
        <v>18725</v>
      </c>
      <c r="T333" s="11">
        <v>7812</v>
      </c>
      <c r="U333" s="11">
        <v>74502</v>
      </c>
      <c r="V333" s="11">
        <v>23474</v>
      </c>
      <c r="W333" s="11">
        <v>0</v>
      </c>
      <c r="X333" s="11">
        <v>117776</v>
      </c>
      <c r="Y333" s="11">
        <v>0</v>
      </c>
      <c r="Z333" s="11">
        <v>0</v>
      </c>
      <c r="AA333" s="11">
        <v>-191325</v>
      </c>
      <c r="AB333" s="11">
        <v>14207261</v>
      </c>
      <c r="AC333" s="11">
        <v>0</v>
      </c>
      <c r="AD333" s="11">
        <v>0</v>
      </c>
      <c r="AE333" s="17">
        <v>191325</v>
      </c>
    </row>
    <row r="334" spans="1:31" x14ac:dyDescent="0.3">
      <c r="A334" s="9" t="s">
        <v>661</v>
      </c>
      <c r="B334" s="8" t="s">
        <v>662</v>
      </c>
      <c r="C334" s="8">
        <v>1</v>
      </c>
      <c r="D334" s="8">
        <v>0</v>
      </c>
      <c r="E334" s="11">
        <v>5250642</v>
      </c>
      <c r="F334" s="11">
        <v>0</v>
      </c>
      <c r="G334" s="11">
        <v>0</v>
      </c>
      <c r="H334" s="11">
        <v>0</v>
      </c>
      <c r="I334" s="11">
        <v>658415</v>
      </c>
      <c r="J334" s="11">
        <v>717274</v>
      </c>
      <c r="K334" s="11">
        <v>0</v>
      </c>
      <c r="L334" s="11">
        <v>0</v>
      </c>
      <c r="M334" s="11">
        <v>0</v>
      </c>
      <c r="N334" s="11">
        <v>0</v>
      </c>
      <c r="O334" s="11">
        <v>0</v>
      </c>
      <c r="P334" s="11">
        <v>806875</v>
      </c>
      <c r="Q334" s="11">
        <v>152064</v>
      </c>
      <c r="R334" s="11">
        <v>238923</v>
      </c>
      <c r="S334" s="11">
        <v>10891</v>
      </c>
      <c r="T334" s="11">
        <v>4543</v>
      </c>
      <c r="U334" s="11">
        <v>42698</v>
      </c>
      <c r="V334" s="11">
        <v>13583</v>
      </c>
      <c r="W334" s="11">
        <v>0</v>
      </c>
      <c r="X334" s="11">
        <v>107223</v>
      </c>
      <c r="Y334" s="11">
        <v>0</v>
      </c>
      <c r="Z334" s="11">
        <v>0</v>
      </c>
      <c r="AA334" s="11">
        <v>-158808</v>
      </c>
      <c r="AB334" s="11">
        <v>7844323</v>
      </c>
      <c r="AC334" s="11">
        <v>0</v>
      </c>
      <c r="AD334" s="11">
        <v>0</v>
      </c>
      <c r="AE334" s="17">
        <v>158808</v>
      </c>
    </row>
    <row r="335" spans="1:31" x14ac:dyDescent="0.3">
      <c r="A335" s="9" t="s">
        <v>663</v>
      </c>
      <c r="B335" s="8" t="s">
        <v>664</v>
      </c>
      <c r="C335" s="8">
        <v>1</v>
      </c>
      <c r="D335" s="8">
        <v>0</v>
      </c>
      <c r="E335" s="11">
        <v>9659104</v>
      </c>
      <c r="F335" s="11">
        <v>0</v>
      </c>
      <c r="G335" s="11">
        <v>0</v>
      </c>
      <c r="H335" s="11">
        <v>0</v>
      </c>
      <c r="I335" s="11">
        <v>872622</v>
      </c>
      <c r="J335" s="11">
        <v>1118959</v>
      </c>
      <c r="K335" s="11">
        <v>0</v>
      </c>
      <c r="L335" s="11">
        <v>0</v>
      </c>
      <c r="M335" s="11">
        <v>0</v>
      </c>
      <c r="N335" s="11">
        <v>0</v>
      </c>
      <c r="O335" s="11">
        <v>0</v>
      </c>
      <c r="P335" s="11">
        <v>1020450</v>
      </c>
      <c r="Q335" s="11">
        <v>229492</v>
      </c>
      <c r="R335" s="11">
        <v>273404</v>
      </c>
      <c r="S335" s="11">
        <v>16194</v>
      </c>
      <c r="T335" s="11">
        <v>6756</v>
      </c>
      <c r="U335" s="11">
        <v>66580</v>
      </c>
      <c r="V335" s="11">
        <v>18731</v>
      </c>
      <c r="W335" s="11">
        <v>0</v>
      </c>
      <c r="X335" s="11">
        <v>124594</v>
      </c>
      <c r="Y335" s="11">
        <v>0</v>
      </c>
      <c r="Z335" s="11">
        <v>0</v>
      </c>
      <c r="AA335" s="11">
        <v>-194307</v>
      </c>
      <c r="AB335" s="11">
        <v>13212579</v>
      </c>
      <c r="AC335" s="11">
        <v>0</v>
      </c>
      <c r="AD335" s="11">
        <v>0</v>
      </c>
      <c r="AE335" s="17">
        <v>194307</v>
      </c>
    </row>
    <row r="336" spans="1:31" x14ac:dyDescent="0.3">
      <c r="A336" s="9" t="s">
        <v>665</v>
      </c>
      <c r="B336" s="8" t="s">
        <v>666</v>
      </c>
      <c r="C336" s="8">
        <v>1</v>
      </c>
      <c r="D336" s="8">
        <v>0</v>
      </c>
      <c r="E336" s="11">
        <v>12108662</v>
      </c>
      <c r="F336" s="11">
        <v>0</v>
      </c>
      <c r="G336" s="11">
        <v>0</v>
      </c>
      <c r="H336" s="11">
        <v>0</v>
      </c>
      <c r="I336" s="11">
        <v>1683682</v>
      </c>
      <c r="J336" s="11">
        <v>1828326</v>
      </c>
      <c r="K336" s="11">
        <v>158102</v>
      </c>
      <c r="L336" s="11">
        <v>0</v>
      </c>
      <c r="M336" s="11">
        <v>0</v>
      </c>
      <c r="N336" s="11">
        <v>0</v>
      </c>
      <c r="O336" s="11">
        <v>0</v>
      </c>
      <c r="P336" s="11">
        <v>907850</v>
      </c>
      <c r="Q336" s="11">
        <v>65070</v>
      </c>
      <c r="R336" s="11">
        <v>345185</v>
      </c>
      <c r="S336" s="11">
        <v>17362</v>
      </c>
      <c r="T336" s="11">
        <v>7243</v>
      </c>
      <c r="U336" s="11">
        <v>67478</v>
      </c>
      <c r="V336" s="11">
        <v>18344</v>
      </c>
      <c r="W336" s="11">
        <v>0</v>
      </c>
      <c r="X336" s="11">
        <v>140626</v>
      </c>
      <c r="Y336" s="11">
        <v>0</v>
      </c>
      <c r="Z336" s="11">
        <v>0</v>
      </c>
      <c r="AA336" s="11">
        <v>-401879</v>
      </c>
      <c r="AB336" s="11">
        <v>16946051</v>
      </c>
      <c r="AC336" s="11">
        <v>0</v>
      </c>
      <c r="AD336" s="11">
        <v>100000</v>
      </c>
      <c r="AE336" s="17">
        <v>401879</v>
      </c>
    </row>
    <row r="337" spans="1:31" x14ac:dyDescent="0.3">
      <c r="A337" s="9" t="s">
        <v>667</v>
      </c>
      <c r="B337" s="8" t="s">
        <v>668</v>
      </c>
      <c r="C337" s="8">
        <v>1</v>
      </c>
      <c r="D337" s="8">
        <v>0</v>
      </c>
      <c r="E337" s="11">
        <v>25612881</v>
      </c>
      <c r="F337" s="11">
        <v>0</v>
      </c>
      <c r="G337" s="11">
        <v>0</v>
      </c>
      <c r="H337" s="11">
        <v>0</v>
      </c>
      <c r="I337" s="11">
        <v>3210418</v>
      </c>
      <c r="J337" s="11">
        <v>5278713</v>
      </c>
      <c r="K337" s="11">
        <v>0</v>
      </c>
      <c r="L337" s="11">
        <v>0</v>
      </c>
      <c r="M337" s="11">
        <v>0</v>
      </c>
      <c r="N337" s="11">
        <v>0</v>
      </c>
      <c r="O337" s="11">
        <v>0</v>
      </c>
      <c r="P337" s="11">
        <v>2525208</v>
      </c>
      <c r="Q337" s="11">
        <v>530541</v>
      </c>
      <c r="R337" s="11">
        <v>356937</v>
      </c>
      <c r="S337" s="11">
        <v>30050</v>
      </c>
      <c r="T337" s="11">
        <v>12537</v>
      </c>
      <c r="U337" s="11">
        <v>34274</v>
      </c>
      <c r="V337" s="11">
        <v>38108</v>
      </c>
      <c r="W337" s="11">
        <v>0</v>
      </c>
      <c r="X337" s="11">
        <v>396029</v>
      </c>
      <c r="Y337" s="11">
        <v>0</v>
      </c>
      <c r="Z337" s="11">
        <v>0</v>
      </c>
      <c r="AA337" s="11">
        <v>-621323</v>
      </c>
      <c r="AB337" s="11">
        <v>37404373</v>
      </c>
      <c r="AC337" s="11">
        <v>0</v>
      </c>
      <c r="AD337" s="11">
        <v>243929</v>
      </c>
      <c r="AE337" s="17">
        <v>621323</v>
      </c>
    </row>
    <row r="338" spans="1:31" x14ac:dyDescent="0.3">
      <c r="A338" s="9" t="s">
        <v>669</v>
      </c>
      <c r="B338" s="8" t="s">
        <v>670</v>
      </c>
      <c r="C338" s="8">
        <v>1</v>
      </c>
      <c r="D338" s="8">
        <v>0</v>
      </c>
      <c r="E338" s="11">
        <v>6719850</v>
      </c>
      <c r="F338" s="11">
        <v>0</v>
      </c>
      <c r="G338" s="11">
        <v>0</v>
      </c>
      <c r="H338" s="11">
        <v>0</v>
      </c>
      <c r="I338" s="11">
        <v>850451</v>
      </c>
      <c r="J338" s="11">
        <v>892299</v>
      </c>
      <c r="K338" s="11">
        <v>0</v>
      </c>
      <c r="L338" s="11">
        <v>0</v>
      </c>
      <c r="M338" s="11">
        <v>0</v>
      </c>
      <c r="N338" s="11">
        <v>0</v>
      </c>
      <c r="O338" s="11">
        <v>0</v>
      </c>
      <c r="P338" s="11">
        <v>1728679</v>
      </c>
      <c r="Q338" s="11">
        <v>126803</v>
      </c>
      <c r="R338" s="11">
        <v>184204</v>
      </c>
      <c r="S338" s="11">
        <v>19325</v>
      </c>
      <c r="T338" s="11">
        <v>8062</v>
      </c>
      <c r="U338" s="11">
        <v>75143</v>
      </c>
      <c r="V338" s="11">
        <v>23102</v>
      </c>
      <c r="W338" s="11">
        <v>0</v>
      </c>
      <c r="X338" s="11">
        <v>0</v>
      </c>
      <c r="Y338" s="11">
        <v>0</v>
      </c>
      <c r="Z338" s="11">
        <v>0</v>
      </c>
      <c r="AA338" s="11">
        <v>-204109</v>
      </c>
      <c r="AB338" s="11">
        <v>10423809</v>
      </c>
      <c r="AC338" s="11">
        <v>0</v>
      </c>
      <c r="AD338" s="11">
        <v>0</v>
      </c>
      <c r="AE338" s="17">
        <v>204109</v>
      </c>
    </row>
    <row r="339" spans="1:31" x14ac:dyDescent="0.3">
      <c r="A339" s="9" t="s">
        <v>671</v>
      </c>
      <c r="B339" s="8" t="s">
        <v>672</v>
      </c>
      <c r="C339" s="8">
        <v>1</v>
      </c>
      <c r="D339" s="8">
        <v>0</v>
      </c>
      <c r="E339" s="11">
        <v>7793167</v>
      </c>
      <c r="F339" s="11">
        <v>0</v>
      </c>
      <c r="G339" s="11">
        <v>0</v>
      </c>
      <c r="H339" s="11">
        <v>3424</v>
      </c>
      <c r="I339" s="11">
        <v>1648285</v>
      </c>
      <c r="J339" s="11">
        <v>2556181</v>
      </c>
      <c r="K339" s="11">
        <v>0</v>
      </c>
      <c r="L339" s="11">
        <v>0</v>
      </c>
      <c r="M339" s="11">
        <v>0</v>
      </c>
      <c r="N339" s="11">
        <v>0</v>
      </c>
      <c r="O339" s="11">
        <v>0</v>
      </c>
      <c r="P339" s="11">
        <v>1917005</v>
      </c>
      <c r="Q339" s="11">
        <v>324898</v>
      </c>
      <c r="R339" s="11">
        <v>335206</v>
      </c>
      <c r="S339" s="11">
        <v>39473</v>
      </c>
      <c r="T339" s="11">
        <v>16468</v>
      </c>
      <c r="U339" s="11">
        <v>151975</v>
      </c>
      <c r="V339" s="11">
        <v>43490</v>
      </c>
      <c r="W339" s="11">
        <v>0</v>
      </c>
      <c r="X339" s="11">
        <v>0</v>
      </c>
      <c r="Y339" s="11">
        <v>12636</v>
      </c>
      <c r="Z339" s="11">
        <v>0</v>
      </c>
      <c r="AA339" s="11">
        <v>-210220</v>
      </c>
      <c r="AB339" s="11">
        <v>14631988</v>
      </c>
      <c r="AC339" s="11">
        <v>0</v>
      </c>
      <c r="AD339" s="11">
        <v>0</v>
      </c>
      <c r="AE339" s="17">
        <v>210220</v>
      </c>
    </row>
    <row r="340" spans="1:31" x14ac:dyDescent="0.3">
      <c r="A340" s="9" t="s">
        <v>673</v>
      </c>
      <c r="B340" s="8" t="s">
        <v>674</v>
      </c>
      <c r="C340" s="8">
        <v>1</v>
      </c>
      <c r="D340" s="8">
        <v>0</v>
      </c>
      <c r="E340" s="11">
        <v>2469172</v>
      </c>
      <c r="F340" s="11">
        <v>0</v>
      </c>
      <c r="G340" s="11">
        <v>0</v>
      </c>
      <c r="H340" s="11">
        <v>0</v>
      </c>
      <c r="I340" s="11">
        <v>416683</v>
      </c>
      <c r="J340" s="11">
        <v>515329</v>
      </c>
      <c r="K340" s="11">
        <v>0</v>
      </c>
      <c r="L340" s="11">
        <v>0</v>
      </c>
      <c r="M340" s="11">
        <v>0</v>
      </c>
      <c r="N340" s="11">
        <v>0</v>
      </c>
      <c r="O340" s="11">
        <v>0</v>
      </c>
      <c r="P340" s="11">
        <v>955846</v>
      </c>
      <c r="Q340" s="11">
        <v>72183</v>
      </c>
      <c r="R340" s="11">
        <v>57891</v>
      </c>
      <c r="S340" s="11">
        <v>8195</v>
      </c>
      <c r="T340" s="11">
        <v>3418</v>
      </c>
      <c r="U340" s="11">
        <v>33902</v>
      </c>
      <c r="V340" s="11">
        <v>8711</v>
      </c>
      <c r="W340" s="11">
        <v>0</v>
      </c>
      <c r="X340" s="11">
        <v>0</v>
      </c>
      <c r="Y340" s="11">
        <v>0</v>
      </c>
      <c r="Z340" s="11">
        <v>0</v>
      </c>
      <c r="AA340" s="11">
        <v>-138379</v>
      </c>
      <c r="AB340" s="11">
        <v>4402951</v>
      </c>
      <c r="AC340" s="11">
        <v>0</v>
      </c>
      <c r="AD340" s="11">
        <v>0</v>
      </c>
      <c r="AE340" s="17">
        <v>138379</v>
      </c>
    </row>
    <row r="341" spans="1:31" x14ac:dyDescent="0.3">
      <c r="A341" s="9" t="s">
        <v>675</v>
      </c>
      <c r="B341" s="8" t="s">
        <v>676</v>
      </c>
      <c r="C341" s="8">
        <v>1</v>
      </c>
      <c r="D341" s="8">
        <v>0</v>
      </c>
      <c r="E341" s="11">
        <v>8584263</v>
      </c>
      <c r="F341" s="11">
        <v>0</v>
      </c>
      <c r="G341" s="11">
        <v>0</v>
      </c>
      <c r="H341" s="11">
        <v>0</v>
      </c>
      <c r="I341" s="11">
        <v>1191945</v>
      </c>
      <c r="J341" s="11">
        <v>2876207</v>
      </c>
      <c r="K341" s="11">
        <v>100442</v>
      </c>
      <c r="L341" s="11">
        <v>0</v>
      </c>
      <c r="M341" s="11">
        <v>0</v>
      </c>
      <c r="N341" s="11">
        <v>0</v>
      </c>
      <c r="O341" s="11">
        <v>0</v>
      </c>
      <c r="P341" s="11">
        <v>1072280</v>
      </c>
      <c r="Q341" s="11">
        <v>496128</v>
      </c>
      <c r="R341" s="11">
        <v>46904</v>
      </c>
      <c r="S341" s="11">
        <v>14995</v>
      </c>
      <c r="T341" s="11">
        <v>6256</v>
      </c>
      <c r="U341" s="11">
        <v>59182</v>
      </c>
      <c r="V341" s="11">
        <v>19016</v>
      </c>
      <c r="W341" s="11">
        <v>0</v>
      </c>
      <c r="X341" s="11">
        <v>72720</v>
      </c>
      <c r="Y341" s="11">
        <v>0</v>
      </c>
      <c r="Z341" s="11">
        <v>0</v>
      </c>
      <c r="AA341" s="11">
        <v>-185776</v>
      </c>
      <c r="AB341" s="11">
        <v>14354562</v>
      </c>
      <c r="AC341" s="11">
        <v>0</v>
      </c>
      <c r="AD341" s="11">
        <v>0</v>
      </c>
      <c r="AE341" s="17">
        <v>185776</v>
      </c>
    </row>
    <row r="342" spans="1:31" x14ac:dyDescent="0.3">
      <c r="A342" s="9" t="s">
        <v>677</v>
      </c>
      <c r="B342" s="8" t="s">
        <v>678</v>
      </c>
      <c r="C342" s="8">
        <v>1</v>
      </c>
      <c r="D342" s="8">
        <v>0</v>
      </c>
      <c r="E342" s="11">
        <v>4875802</v>
      </c>
      <c r="F342" s="11">
        <v>0</v>
      </c>
      <c r="G342" s="11">
        <v>203231</v>
      </c>
      <c r="H342" s="11">
        <v>0</v>
      </c>
      <c r="I342" s="11">
        <v>505662</v>
      </c>
      <c r="J342" s="11">
        <v>737351</v>
      </c>
      <c r="K342" s="11">
        <v>0</v>
      </c>
      <c r="L342" s="11">
        <v>0</v>
      </c>
      <c r="M342" s="11">
        <v>0</v>
      </c>
      <c r="N342" s="11">
        <v>0</v>
      </c>
      <c r="O342" s="11">
        <v>0</v>
      </c>
      <c r="P342" s="11">
        <v>575597</v>
      </c>
      <c r="Q342" s="11">
        <v>0</v>
      </c>
      <c r="R342" s="11">
        <v>0</v>
      </c>
      <c r="S342" s="11">
        <v>6157</v>
      </c>
      <c r="T342" s="11">
        <v>2568</v>
      </c>
      <c r="U342" s="11">
        <v>23592</v>
      </c>
      <c r="V342" s="11">
        <v>6267</v>
      </c>
      <c r="W342" s="11">
        <v>0</v>
      </c>
      <c r="X342" s="11">
        <v>61587</v>
      </c>
      <c r="Y342" s="11">
        <v>0</v>
      </c>
      <c r="Z342" s="11">
        <v>0</v>
      </c>
      <c r="AA342" s="11">
        <v>-165438</v>
      </c>
      <c r="AB342" s="11">
        <v>6832376</v>
      </c>
      <c r="AC342" s="11">
        <v>0</v>
      </c>
      <c r="AD342" s="11">
        <v>100000</v>
      </c>
      <c r="AE342" s="17">
        <v>165438</v>
      </c>
    </row>
    <row r="343" spans="1:31" x14ac:dyDescent="0.3">
      <c r="A343" s="9" t="s">
        <v>679</v>
      </c>
      <c r="B343" s="8" t="s">
        <v>680</v>
      </c>
      <c r="C343" s="8">
        <v>1</v>
      </c>
      <c r="D343" s="8">
        <v>0</v>
      </c>
      <c r="E343" s="11">
        <v>50591226</v>
      </c>
      <c r="F343" s="11">
        <v>0</v>
      </c>
      <c r="G343" s="11">
        <v>0</v>
      </c>
      <c r="H343" s="11">
        <v>12288</v>
      </c>
      <c r="I343" s="11">
        <v>3996506</v>
      </c>
      <c r="J343" s="11">
        <v>7407976</v>
      </c>
      <c r="K343" s="11">
        <v>0</v>
      </c>
      <c r="L343" s="11">
        <v>0</v>
      </c>
      <c r="M343" s="11">
        <v>0</v>
      </c>
      <c r="N343" s="11">
        <v>0</v>
      </c>
      <c r="O343" s="11">
        <v>0</v>
      </c>
      <c r="P343" s="11">
        <v>7342979</v>
      </c>
      <c r="Q343" s="11">
        <v>105501</v>
      </c>
      <c r="R343" s="11">
        <v>1027563</v>
      </c>
      <c r="S343" s="11">
        <v>82780</v>
      </c>
      <c r="T343" s="11">
        <v>34537</v>
      </c>
      <c r="U343" s="11">
        <v>324686</v>
      </c>
      <c r="V343" s="11">
        <v>111798</v>
      </c>
      <c r="W343" s="11">
        <v>0</v>
      </c>
      <c r="X343" s="11">
        <v>2303589</v>
      </c>
      <c r="Y343" s="11">
        <v>0</v>
      </c>
      <c r="Z343" s="11">
        <v>0</v>
      </c>
      <c r="AA343" s="11">
        <v>-2098301</v>
      </c>
      <c r="AB343" s="11">
        <v>71243128</v>
      </c>
      <c r="AC343" s="11">
        <v>0</v>
      </c>
      <c r="AD343" s="11">
        <v>369655</v>
      </c>
      <c r="AE343" s="17">
        <v>2098301</v>
      </c>
    </row>
    <row r="344" spans="1:31" x14ac:dyDescent="0.3">
      <c r="A344" s="9" t="s">
        <v>681</v>
      </c>
      <c r="B344" s="8" t="s">
        <v>682</v>
      </c>
      <c r="C344" s="8">
        <v>1</v>
      </c>
      <c r="D344" s="8">
        <v>0</v>
      </c>
      <c r="E344" s="11">
        <v>8028901</v>
      </c>
      <c r="F344" s="11">
        <v>0</v>
      </c>
      <c r="G344" s="11">
        <v>0</v>
      </c>
      <c r="H344" s="11">
        <v>0</v>
      </c>
      <c r="I344" s="11">
        <v>1047424</v>
      </c>
      <c r="J344" s="11">
        <v>1732662</v>
      </c>
      <c r="K344" s="11">
        <v>72132</v>
      </c>
      <c r="L344" s="11">
        <v>0</v>
      </c>
      <c r="M344" s="11">
        <v>0</v>
      </c>
      <c r="N344" s="11">
        <v>0</v>
      </c>
      <c r="O344" s="11">
        <v>0</v>
      </c>
      <c r="P344" s="11">
        <v>1266034</v>
      </c>
      <c r="Q344" s="11">
        <v>200824</v>
      </c>
      <c r="R344" s="11">
        <v>143832</v>
      </c>
      <c r="S344" s="11">
        <v>11610</v>
      </c>
      <c r="T344" s="11">
        <v>2233</v>
      </c>
      <c r="U344" s="11">
        <v>44562</v>
      </c>
      <c r="V344" s="11">
        <v>14854</v>
      </c>
      <c r="W344" s="11">
        <v>0</v>
      </c>
      <c r="X344" s="11">
        <v>187922</v>
      </c>
      <c r="Y344" s="11">
        <v>0</v>
      </c>
      <c r="Z344" s="11">
        <v>0</v>
      </c>
      <c r="AA344" s="11">
        <v>-185205</v>
      </c>
      <c r="AB344" s="11">
        <v>12567785</v>
      </c>
      <c r="AC344" s="11">
        <v>0</v>
      </c>
      <c r="AD344" s="11">
        <v>0</v>
      </c>
      <c r="AE344" s="17">
        <v>185205</v>
      </c>
    </row>
    <row r="345" spans="1:31" x14ac:dyDescent="0.3">
      <c r="A345" s="9" t="s">
        <v>683</v>
      </c>
      <c r="B345" s="8" t="s">
        <v>684</v>
      </c>
      <c r="C345" s="8">
        <v>1</v>
      </c>
      <c r="D345" s="8">
        <v>0</v>
      </c>
      <c r="E345" s="11">
        <v>14670628</v>
      </c>
      <c r="F345" s="11">
        <v>0</v>
      </c>
      <c r="G345" s="11">
        <v>0</v>
      </c>
      <c r="H345" s="11">
        <v>3177</v>
      </c>
      <c r="I345" s="11">
        <v>1996863</v>
      </c>
      <c r="J345" s="11">
        <v>2086969</v>
      </c>
      <c r="K345" s="11">
        <v>0</v>
      </c>
      <c r="L345" s="11">
        <v>0</v>
      </c>
      <c r="M345" s="11">
        <v>0</v>
      </c>
      <c r="N345" s="11">
        <v>0</v>
      </c>
      <c r="O345" s="11">
        <v>0</v>
      </c>
      <c r="P345" s="11">
        <v>2212494</v>
      </c>
      <c r="Q345" s="11">
        <v>108037</v>
      </c>
      <c r="R345" s="11">
        <v>93526</v>
      </c>
      <c r="S345" s="11">
        <v>27249</v>
      </c>
      <c r="T345" s="11">
        <v>11368</v>
      </c>
      <c r="U345" s="11">
        <v>108811</v>
      </c>
      <c r="V345" s="11">
        <v>34732</v>
      </c>
      <c r="W345" s="11">
        <v>0</v>
      </c>
      <c r="X345" s="11">
        <v>263480</v>
      </c>
      <c r="Y345" s="11">
        <v>0</v>
      </c>
      <c r="Z345" s="11">
        <v>0</v>
      </c>
      <c r="AA345" s="11">
        <v>-348023</v>
      </c>
      <c r="AB345" s="11">
        <v>21269311</v>
      </c>
      <c r="AC345" s="11">
        <v>0</v>
      </c>
      <c r="AD345" s="11">
        <v>0</v>
      </c>
      <c r="AE345" s="17">
        <v>348023</v>
      </c>
    </row>
    <row r="346" spans="1:31" x14ac:dyDescent="0.3">
      <c r="A346" s="9" t="s">
        <v>685</v>
      </c>
      <c r="B346" s="8" t="s">
        <v>686</v>
      </c>
      <c r="C346" s="8">
        <v>1</v>
      </c>
      <c r="D346" s="8">
        <v>0</v>
      </c>
      <c r="E346" s="11">
        <v>11717451</v>
      </c>
      <c r="F346" s="11">
        <v>0</v>
      </c>
      <c r="G346" s="11">
        <v>0</v>
      </c>
      <c r="H346" s="11">
        <v>0</v>
      </c>
      <c r="I346" s="11">
        <v>1977505</v>
      </c>
      <c r="J346" s="11">
        <v>2023973</v>
      </c>
      <c r="K346" s="11">
        <v>0</v>
      </c>
      <c r="L346" s="11">
        <v>0</v>
      </c>
      <c r="M346" s="11">
        <v>0</v>
      </c>
      <c r="N346" s="11">
        <v>0</v>
      </c>
      <c r="O346" s="11">
        <v>0</v>
      </c>
      <c r="P346" s="11">
        <v>1996879</v>
      </c>
      <c r="Q346" s="11">
        <v>149258</v>
      </c>
      <c r="R346" s="11">
        <v>147131</v>
      </c>
      <c r="S346" s="11">
        <v>19924</v>
      </c>
      <c r="T346" s="11">
        <v>8312</v>
      </c>
      <c r="U346" s="11">
        <v>78288</v>
      </c>
      <c r="V346" s="11">
        <v>23883</v>
      </c>
      <c r="W346" s="11">
        <v>0</v>
      </c>
      <c r="X346" s="11">
        <v>63936</v>
      </c>
      <c r="Y346" s="11">
        <v>0</v>
      </c>
      <c r="Z346" s="11">
        <v>0</v>
      </c>
      <c r="AA346" s="11">
        <v>-346967</v>
      </c>
      <c r="AB346" s="11">
        <v>17859573</v>
      </c>
      <c r="AC346" s="11">
        <v>0</v>
      </c>
      <c r="AD346" s="11">
        <v>0</v>
      </c>
      <c r="AE346" s="17">
        <v>346967</v>
      </c>
    </row>
    <row r="347" spans="1:31" x14ac:dyDescent="0.3">
      <c r="A347" s="9" t="s">
        <v>687</v>
      </c>
      <c r="B347" s="8" t="s">
        <v>688</v>
      </c>
      <c r="C347" s="8">
        <v>1</v>
      </c>
      <c r="D347" s="8">
        <v>0</v>
      </c>
      <c r="E347" s="11">
        <v>105435323</v>
      </c>
      <c r="F347" s="11">
        <v>1813273</v>
      </c>
      <c r="G347" s="11">
        <v>0</v>
      </c>
      <c r="H347" s="11">
        <v>25295</v>
      </c>
      <c r="I347" s="11">
        <v>6488117</v>
      </c>
      <c r="J347" s="11">
        <v>17308291</v>
      </c>
      <c r="K347" s="11">
        <v>0</v>
      </c>
      <c r="L347" s="11">
        <v>0</v>
      </c>
      <c r="M347" s="11">
        <v>0</v>
      </c>
      <c r="N347" s="11">
        <v>0</v>
      </c>
      <c r="O347" s="11">
        <v>0</v>
      </c>
      <c r="P347" s="11">
        <v>12535514</v>
      </c>
      <c r="Q347" s="11">
        <v>1859642</v>
      </c>
      <c r="R347" s="11">
        <v>4100979</v>
      </c>
      <c r="S347" s="11">
        <v>169050</v>
      </c>
      <c r="T347" s="11">
        <v>70531</v>
      </c>
      <c r="U347" s="11">
        <v>654556</v>
      </c>
      <c r="V347" s="11">
        <v>247973</v>
      </c>
      <c r="W347" s="11">
        <v>0</v>
      </c>
      <c r="X347" s="11">
        <v>2086659</v>
      </c>
      <c r="Y347" s="11">
        <v>0</v>
      </c>
      <c r="Z347" s="11">
        <v>0</v>
      </c>
      <c r="AA347" s="11">
        <v>-8709352</v>
      </c>
      <c r="AB347" s="11">
        <v>144085851</v>
      </c>
      <c r="AC347" s="11">
        <v>0</v>
      </c>
      <c r="AD347" s="11">
        <v>1816965</v>
      </c>
      <c r="AE347" s="17">
        <v>8709352</v>
      </c>
    </row>
    <row r="348" spans="1:31" x14ac:dyDescent="0.3">
      <c r="A348" s="9" t="s">
        <v>689</v>
      </c>
      <c r="B348" s="8" t="s">
        <v>690</v>
      </c>
      <c r="C348" s="8">
        <v>1</v>
      </c>
      <c r="D348" s="8">
        <v>0</v>
      </c>
      <c r="E348" s="11">
        <v>7678939</v>
      </c>
      <c r="F348" s="11">
        <v>0</v>
      </c>
      <c r="G348" s="11">
        <v>0</v>
      </c>
      <c r="H348" s="11">
        <v>0</v>
      </c>
      <c r="I348" s="11">
        <v>1042449</v>
      </c>
      <c r="J348" s="11">
        <v>1282140</v>
      </c>
      <c r="K348" s="11">
        <v>0</v>
      </c>
      <c r="L348" s="11">
        <v>0</v>
      </c>
      <c r="M348" s="11">
        <v>0</v>
      </c>
      <c r="N348" s="11">
        <v>0</v>
      </c>
      <c r="O348" s="11">
        <v>0</v>
      </c>
      <c r="P348" s="11">
        <v>1708679</v>
      </c>
      <c r="Q348" s="11">
        <v>87684</v>
      </c>
      <c r="R348" s="11">
        <v>45406</v>
      </c>
      <c r="S348" s="11">
        <v>13183</v>
      </c>
      <c r="T348" s="11">
        <v>1479</v>
      </c>
      <c r="U348" s="11">
        <v>52425</v>
      </c>
      <c r="V348" s="11">
        <v>16654</v>
      </c>
      <c r="W348" s="11">
        <v>0</v>
      </c>
      <c r="X348" s="11">
        <v>75040</v>
      </c>
      <c r="Y348" s="11">
        <v>0</v>
      </c>
      <c r="Z348" s="11">
        <v>0</v>
      </c>
      <c r="AA348" s="11">
        <v>-168504</v>
      </c>
      <c r="AB348" s="11">
        <v>11835574</v>
      </c>
      <c r="AC348" s="11">
        <v>0</v>
      </c>
      <c r="AD348" s="11">
        <v>0</v>
      </c>
      <c r="AE348" s="17">
        <v>168504</v>
      </c>
    </row>
    <row r="349" spans="1:31" x14ac:dyDescent="0.3">
      <c r="A349" s="9" t="s">
        <v>691</v>
      </c>
      <c r="B349" s="8" t="s">
        <v>692</v>
      </c>
      <c r="C349" s="8">
        <v>1</v>
      </c>
      <c r="D349" s="8">
        <v>0</v>
      </c>
      <c r="E349" s="11">
        <v>4809172</v>
      </c>
      <c r="F349" s="11">
        <v>0</v>
      </c>
      <c r="G349" s="11">
        <v>0</v>
      </c>
      <c r="H349" s="11">
        <v>0</v>
      </c>
      <c r="I349" s="11">
        <v>734306</v>
      </c>
      <c r="J349" s="11">
        <v>1013775</v>
      </c>
      <c r="K349" s="11">
        <v>0</v>
      </c>
      <c r="L349" s="11">
        <v>0</v>
      </c>
      <c r="M349" s="11">
        <v>0</v>
      </c>
      <c r="N349" s="11">
        <v>0</v>
      </c>
      <c r="O349" s="11">
        <v>0</v>
      </c>
      <c r="P349" s="11">
        <v>1081175</v>
      </c>
      <c r="Q349" s="11">
        <v>35351</v>
      </c>
      <c r="R349" s="11">
        <v>150784</v>
      </c>
      <c r="S349" s="11">
        <v>8749</v>
      </c>
      <c r="T349" s="11">
        <v>3650</v>
      </c>
      <c r="U349" s="11">
        <v>33552</v>
      </c>
      <c r="V349" s="11">
        <v>10204</v>
      </c>
      <c r="W349" s="11">
        <v>0</v>
      </c>
      <c r="X349" s="11">
        <v>64872</v>
      </c>
      <c r="Y349" s="11">
        <v>0</v>
      </c>
      <c r="Z349" s="11">
        <v>0</v>
      </c>
      <c r="AA349" s="11">
        <v>-157714</v>
      </c>
      <c r="AB349" s="11">
        <v>7787876</v>
      </c>
      <c r="AC349" s="11">
        <v>0</v>
      </c>
      <c r="AD349" s="11">
        <v>0</v>
      </c>
      <c r="AE349" s="17">
        <v>157714</v>
      </c>
    </row>
    <row r="350" spans="1:31" x14ac:dyDescent="0.3">
      <c r="A350" s="9" t="s">
        <v>693</v>
      </c>
      <c r="B350" s="8" t="s">
        <v>694</v>
      </c>
      <c r="C350" s="8">
        <v>1</v>
      </c>
      <c r="D350" s="8">
        <v>0</v>
      </c>
      <c r="E350" s="11">
        <v>19330808</v>
      </c>
      <c r="F350" s="11">
        <v>0</v>
      </c>
      <c r="G350" s="11">
        <v>0</v>
      </c>
      <c r="H350" s="11">
        <v>0</v>
      </c>
      <c r="I350" s="11">
        <v>2865194</v>
      </c>
      <c r="J350" s="11">
        <v>5173522</v>
      </c>
      <c r="K350" s="11">
        <v>0</v>
      </c>
      <c r="L350" s="11">
        <v>0</v>
      </c>
      <c r="M350" s="11">
        <v>0</v>
      </c>
      <c r="N350" s="11">
        <v>0</v>
      </c>
      <c r="O350" s="11">
        <v>0</v>
      </c>
      <c r="P350" s="11">
        <v>4221986</v>
      </c>
      <c r="Q350" s="11">
        <v>578076</v>
      </c>
      <c r="R350" s="11">
        <v>673976</v>
      </c>
      <c r="S350" s="11">
        <v>49375</v>
      </c>
      <c r="T350" s="11">
        <v>20600</v>
      </c>
      <c r="U350" s="11">
        <v>193332</v>
      </c>
      <c r="V350" s="11">
        <v>59982</v>
      </c>
      <c r="W350" s="11">
        <v>0</v>
      </c>
      <c r="X350" s="11">
        <v>0</v>
      </c>
      <c r="Y350" s="11">
        <v>0</v>
      </c>
      <c r="Z350" s="11">
        <v>0</v>
      </c>
      <c r="AA350" s="11">
        <v>-481904</v>
      </c>
      <c r="AB350" s="11">
        <v>32684947</v>
      </c>
      <c r="AC350" s="11">
        <v>0</v>
      </c>
      <c r="AD350" s="11">
        <v>0</v>
      </c>
      <c r="AE350" s="17">
        <v>481904</v>
      </c>
    </row>
    <row r="351" spans="1:31" x14ac:dyDescent="0.3">
      <c r="A351" s="9" t="s">
        <v>695</v>
      </c>
      <c r="B351" s="8" t="s">
        <v>696</v>
      </c>
      <c r="C351" s="8">
        <v>1</v>
      </c>
      <c r="D351" s="8">
        <v>0</v>
      </c>
      <c r="E351" s="11">
        <v>20730909</v>
      </c>
      <c r="F351" s="11">
        <v>0</v>
      </c>
      <c r="G351" s="11">
        <v>0</v>
      </c>
      <c r="H351" s="11">
        <v>0</v>
      </c>
      <c r="I351" s="11">
        <v>5300570</v>
      </c>
      <c r="J351" s="11">
        <v>5177205</v>
      </c>
      <c r="K351" s="11">
        <v>0</v>
      </c>
      <c r="L351" s="11">
        <v>0</v>
      </c>
      <c r="M351" s="11">
        <v>0</v>
      </c>
      <c r="N351" s="11">
        <v>0</v>
      </c>
      <c r="O351" s="11">
        <v>0</v>
      </c>
      <c r="P351" s="11">
        <v>2439637</v>
      </c>
      <c r="Q351" s="11">
        <v>1216689</v>
      </c>
      <c r="R351" s="11">
        <v>124182</v>
      </c>
      <c r="S351" s="11">
        <v>75754</v>
      </c>
      <c r="T351" s="11">
        <v>31606</v>
      </c>
      <c r="U351" s="11">
        <v>273892</v>
      </c>
      <c r="V351" s="11">
        <v>90928</v>
      </c>
      <c r="W351" s="11">
        <v>0</v>
      </c>
      <c r="X351" s="11">
        <v>0</v>
      </c>
      <c r="Y351" s="11">
        <v>0</v>
      </c>
      <c r="Z351" s="11">
        <v>0</v>
      </c>
      <c r="AA351" s="11">
        <v>-436255</v>
      </c>
      <c r="AB351" s="11">
        <v>35025117</v>
      </c>
      <c r="AC351" s="11">
        <v>0</v>
      </c>
      <c r="AD351" s="11">
        <v>0</v>
      </c>
      <c r="AE351" s="17">
        <v>436255</v>
      </c>
    </row>
    <row r="352" spans="1:31" x14ac:dyDescent="0.3">
      <c r="A352" s="9" t="s">
        <v>697</v>
      </c>
      <c r="B352" s="8" t="s">
        <v>698</v>
      </c>
      <c r="C352" s="8">
        <v>1</v>
      </c>
      <c r="D352" s="8">
        <v>0</v>
      </c>
      <c r="E352" s="11">
        <v>46734982</v>
      </c>
      <c r="F352" s="11">
        <v>0</v>
      </c>
      <c r="G352" s="11">
        <v>0</v>
      </c>
      <c r="H352" s="11">
        <v>0</v>
      </c>
      <c r="I352" s="11">
        <v>8734745</v>
      </c>
      <c r="J352" s="11">
        <v>3337225</v>
      </c>
      <c r="K352" s="11">
        <v>0</v>
      </c>
      <c r="L352" s="11">
        <v>0</v>
      </c>
      <c r="M352" s="11">
        <v>0</v>
      </c>
      <c r="N352" s="11">
        <v>0</v>
      </c>
      <c r="O352" s="11">
        <v>0</v>
      </c>
      <c r="P352" s="11">
        <v>5294874</v>
      </c>
      <c r="Q352" s="11">
        <v>5122106</v>
      </c>
      <c r="R352" s="11">
        <v>398718</v>
      </c>
      <c r="S352" s="11">
        <v>127106</v>
      </c>
      <c r="T352" s="11">
        <v>53031</v>
      </c>
      <c r="U352" s="11">
        <v>510562</v>
      </c>
      <c r="V352" s="11">
        <v>156057</v>
      </c>
      <c r="W352" s="11">
        <v>0</v>
      </c>
      <c r="X352" s="11">
        <v>606120</v>
      </c>
      <c r="Y352" s="11">
        <v>0</v>
      </c>
      <c r="Z352" s="11">
        <v>0</v>
      </c>
      <c r="AA352" s="11">
        <v>-1411468</v>
      </c>
      <c r="AB352" s="11">
        <v>69664058</v>
      </c>
      <c r="AC352" s="11">
        <v>0</v>
      </c>
      <c r="AD352" s="11">
        <v>0</v>
      </c>
      <c r="AE352" s="17">
        <v>1411468</v>
      </c>
    </row>
    <row r="353" spans="1:31" x14ac:dyDescent="0.3">
      <c r="A353" s="9" t="s">
        <v>699</v>
      </c>
      <c r="B353" s="8" t="s">
        <v>700</v>
      </c>
      <c r="C353" s="8">
        <v>1</v>
      </c>
      <c r="D353" s="8">
        <v>0</v>
      </c>
      <c r="E353" s="11">
        <v>17368866</v>
      </c>
      <c r="F353" s="11">
        <v>0</v>
      </c>
      <c r="G353" s="11">
        <v>916120</v>
      </c>
      <c r="H353" s="11">
        <v>0</v>
      </c>
      <c r="I353" s="11">
        <v>3393068</v>
      </c>
      <c r="J353" s="11">
        <v>5118759</v>
      </c>
      <c r="K353" s="11">
        <v>0</v>
      </c>
      <c r="L353" s="11">
        <v>0</v>
      </c>
      <c r="M353" s="11">
        <v>0</v>
      </c>
      <c r="N353" s="11">
        <v>0</v>
      </c>
      <c r="O353" s="11">
        <v>0</v>
      </c>
      <c r="P353" s="11">
        <v>1870895</v>
      </c>
      <c r="Q353" s="11">
        <v>934542</v>
      </c>
      <c r="R353" s="11">
        <v>147558</v>
      </c>
      <c r="S353" s="11">
        <v>54902</v>
      </c>
      <c r="T353" s="11">
        <v>22906</v>
      </c>
      <c r="U353" s="11">
        <v>185352</v>
      </c>
      <c r="V353" s="11">
        <v>58224</v>
      </c>
      <c r="W353" s="11">
        <v>0</v>
      </c>
      <c r="X353" s="11">
        <v>435676</v>
      </c>
      <c r="Y353" s="11">
        <v>22235</v>
      </c>
      <c r="Z353" s="11">
        <v>0</v>
      </c>
      <c r="AA353" s="11">
        <v>-470494</v>
      </c>
      <c r="AB353" s="11">
        <v>30058609</v>
      </c>
      <c r="AC353" s="11">
        <v>0</v>
      </c>
      <c r="AD353" s="11">
        <v>0</v>
      </c>
      <c r="AE353" s="17">
        <v>470494</v>
      </c>
    </row>
    <row r="354" spans="1:31" x14ac:dyDescent="0.3">
      <c r="A354" s="9" t="s">
        <v>701</v>
      </c>
      <c r="B354" s="8" t="s">
        <v>702</v>
      </c>
      <c r="C354" s="8">
        <v>1</v>
      </c>
      <c r="D354" s="8">
        <v>0</v>
      </c>
      <c r="E354" s="11">
        <v>6953690</v>
      </c>
      <c r="F354" s="11">
        <v>0</v>
      </c>
      <c r="G354" s="11">
        <v>0</v>
      </c>
      <c r="H354" s="11">
        <v>9200</v>
      </c>
      <c r="I354" s="11">
        <v>2163487</v>
      </c>
      <c r="J354" s="11">
        <v>1949290</v>
      </c>
      <c r="K354" s="11">
        <v>0</v>
      </c>
      <c r="L354" s="11">
        <v>0</v>
      </c>
      <c r="M354" s="11">
        <v>0</v>
      </c>
      <c r="N354" s="11">
        <v>0</v>
      </c>
      <c r="O354" s="11">
        <v>0</v>
      </c>
      <c r="P354" s="11">
        <v>1490685</v>
      </c>
      <c r="Q354" s="11">
        <v>477237</v>
      </c>
      <c r="R354" s="11">
        <v>7738</v>
      </c>
      <c r="S354" s="11">
        <v>60460</v>
      </c>
      <c r="T354" s="11">
        <v>25225</v>
      </c>
      <c r="U354" s="11">
        <v>173993</v>
      </c>
      <c r="V354" s="11">
        <v>63975</v>
      </c>
      <c r="W354" s="11">
        <v>0</v>
      </c>
      <c r="X354" s="11">
        <v>0</v>
      </c>
      <c r="Y354" s="11">
        <v>0</v>
      </c>
      <c r="Z354" s="11">
        <v>0</v>
      </c>
      <c r="AA354" s="11">
        <v>-352063</v>
      </c>
      <c r="AB354" s="11">
        <v>13022917</v>
      </c>
      <c r="AC354" s="11">
        <v>0</v>
      </c>
      <c r="AD354" s="11">
        <v>0</v>
      </c>
      <c r="AE354" s="17">
        <v>352063</v>
      </c>
    </row>
    <row r="355" spans="1:31" x14ac:dyDescent="0.3">
      <c r="A355" s="9" t="s">
        <v>703</v>
      </c>
      <c r="B355" s="8" t="s">
        <v>704</v>
      </c>
      <c r="C355" s="8">
        <v>1</v>
      </c>
      <c r="D355" s="8">
        <v>0</v>
      </c>
      <c r="E355" s="11">
        <v>10474906</v>
      </c>
      <c r="F355" s="11">
        <v>0</v>
      </c>
      <c r="G355" s="11">
        <v>0</v>
      </c>
      <c r="H355" s="11">
        <v>0</v>
      </c>
      <c r="I355" s="11">
        <v>1096524</v>
      </c>
      <c r="J355" s="11">
        <v>2486516</v>
      </c>
      <c r="K355" s="11">
        <v>0</v>
      </c>
      <c r="L355" s="11">
        <v>0</v>
      </c>
      <c r="M355" s="11">
        <v>0</v>
      </c>
      <c r="N355" s="11">
        <v>0</v>
      </c>
      <c r="O355" s="11">
        <v>0</v>
      </c>
      <c r="P355" s="11">
        <v>1917001</v>
      </c>
      <c r="Q355" s="11">
        <v>392388</v>
      </c>
      <c r="R355" s="11">
        <v>24504</v>
      </c>
      <c r="S355" s="11">
        <v>17063</v>
      </c>
      <c r="T355" s="11">
        <v>7118</v>
      </c>
      <c r="U355" s="11">
        <v>67862</v>
      </c>
      <c r="V355" s="11">
        <v>21114</v>
      </c>
      <c r="W355" s="11">
        <v>0</v>
      </c>
      <c r="X355" s="11">
        <v>831274</v>
      </c>
      <c r="Y355" s="11">
        <v>0</v>
      </c>
      <c r="Z355" s="11">
        <v>0</v>
      </c>
      <c r="AA355" s="11">
        <v>-312181</v>
      </c>
      <c r="AB355" s="11">
        <v>17024089</v>
      </c>
      <c r="AC355" s="11">
        <v>0</v>
      </c>
      <c r="AD355" s="11">
        <v>0</v>
      </c>
      <c r="AE355" s="17">
        <v>312181</v>
      </c>
    </row>
    <row r="356" spans="1:31" x14ac:dyDescent="0.3">
      <c r="A356" s="9" t="s">
        <v>705</v>
      </c>
      <c r="B356" s="8" t="s">
        <v>706</v>
      </c>
      <c r="C356" s="8">
        <v>1</v>
      </c>
      <c r="D356" s="8">
        <v>0</v>
      </c>
      <c r="E356" s="11">
        <v>5530924</v>
      </c>
      <c r="F356" s="11">
        <v>0</v>
      </c>
      <c r="G356" s="11">
        <v>202348</v>
      </c>
      <c r="H356" s="11">
        <v>0</v>
      </c>
      <c r="I356" s="11">
        <v>1402371</v>
      </c>
      <c r="J356" s="11">
        <v>1039535</v>
      </c>
      <c r="K356" s="11">
        <v>0</v>
      </c>
      <c r="L356" s="11">
        <v>0</v>
      </c>
      <c r="M356" s="11">
        <v>0</v>
      </c>
      <c r="N356" s="11">
        <v>0</v>
      </c>
      <c r="O356" s="11">
        <v>0</v>
      </c>
      <c r="P356" s="11">
        <v>898299</v>
      </c>
      <c r="Q356" s="11">
        <v>93957</v>
      </c>
      <c r="R356" s="11">
        <v>0</v>
      </c>
      <c r="S356" s="11">
        <v>9363</v>
      </c>
      <c r="T356" s="11">
        <v>3906</v>
      </c>
      <c r="U356" s="11">
        <v>37455</v>
      </c>
      <c r="V356" s="11">
        <v>10679</v>
      </c>
      <c r="W356" s="11">
        <v>0</v>
      </c>
      <c r="X356" s="11">
        <v>0</v>
      </c>
      <c r="Y356" s="11">
        <v>0</v>
      </c>
      <c r="Z356" s="11">
        <v>0</v>
      </c>
      <c r="AA356" s="11">
        <v>-134443</v>
      </c>
      <c r="AB356" s="11">
        <v>9094394</v>
      </c>
      <c r="AC356" s="11">
        <v>0</v>
      </c>
      <c r="AD356" s="11">
        <v>0</v>
      </c>
      <c r="AE356" s="17">
        <v>134443</v>
      </c>
    </row>
    <row r="357" spans="1:31" x14ac:dyDescent="0.3">
      <c r="A357" s="9" t="s">
        <v>707</v>
      </c>
      <c r="B357" s="8" t="s">
        <v>708</v>
      </c>
      <c r="C357" s="8">
        <v>1</v>
      </c>
      <c r="D357" s="8">
        <v>0</v>
      </c>
      <c r="E357" s="11">
        <v>7753771</v>
      </c>
      <c r="F357" s="11">
        <v>0</v>
      </c>
      <c r="G357" s="11">
        <v>0</v>
      </c>
      <c r="H357" s="11">
        <v>0</v>
      </c>
      <c r="I357" s="11">
        <v>1900191</v>
      </c>
      <c r="J357" s="11">
        <v>3441525</v>
      </c>
      <c r="K357" s="11">
        <v>0</v>
      </c>
      <c r="L357" s="11">
        <v>0</v>
      </c>
      <c r="M357" s="11">
        <v>0</v>
      </c>
      <c r="N357" s="11">
        <v>0</v>
      </c>
      <c r="O357" s="11">
        <v>0</v>
      </c>
      <c r="P357" s="11">
        <v>1377600</v>
      </c>
      <c r="Q357" s="11">
        <v>349503</v>
      </c>
      <c r="R357" s="11">
        <v>62637</v>
      </c>
      <c r="S357" s="11">
        <v>27519</v>
      </c>
      <c r="T357" s="11">
        <v>11481</v>
      </c>
      <c r="U357" s="11">
        <v>110209</v>
      </c>
      <c r="V357" s="11">
        <v>33742</v>
      </c>
      <c r="W357" s="11">
        <v>0</v>
      </c>
      <c r="X357" s="11">
        <v>0</v>
      </c>
      <c r="Y357" s="11">
        <v>0</v>
      </c>
      <c r="Z357" s="11">
        <v>0</v>
      </c>
      <c r="AA357" s="11">
        <v>-154619</v>
      </c>
      <c r="AB357" s="11">
        <v>14913559</v>
      </c>
      <c r="AC357" s="11">
        <v>0</v>
      </c>
      <c r="AD357" s="11">
        <v>0</v>
      </c>
      <c r="AE357" s="17">
        <v>154619</v>
      </c>
    </row>
    <row r="358" spans="1:31" x14ac:dyDescent="0.3">
      <c r="A358" s="9" t="s">
        <v>709</v>
      </c>
      <c r="B358" s="8" t="s">
        <v>710</v>
      </c>
      <c r="C358" s="8">
        <v>1</v>
      </c>
      <c r="D358" s="8">
        <v>0</v>
      </c>
      <c r="E358" s="11">
        <v>9763879</v>
      </c>
      <c r="F358" s="11">
        <v>0</v>
      </c>
      <c r="G358" s="11">
        <v>0</v>
      </c>
      <c r="H358" s="11">
        <v>0</v>
      </c>
      <c r="I358" s="11">
        <v>1934655</v>
      </c>
      <c r="J358" s="11">
        <v>2479043</v>
      </c>
      <c r="K358" s="11">
        <v>0</v>
      </c>
      <c r="L358" s="11">
        <v>0</v>
      </c>
      <c r="M358" s="11">
        <v>0</v>
      </c>
      <c r="N358" s="11">
        <v>0</v>
      </c>
      <c r="O358" s="11">
        <v>0</v>
      </c>
      <c r="P358" s="11">
        <v>1025618</v>
      </c>
      <c r="Q358" s="11">
        <v>192019</v>
      </c>
      <c r="R358" s="11">
        <v>0</v>
      </c>
      <c r="S358" s="11">
        <v>21002</v>
      </c>
      <c r="T358" s="11">
        <v>8762</v>
      </c>
      <c r="U358" s="11">
        <v>80444</v>
      </c>
      <c r="V358" s="11">
        <v>25820</v>
      </c>
      <c r="W358" s="11">
        <v>0</v>
      </c>
      <c r="X358" s="11">
        <v>257090</v>
      </c>
      <c r="Y358" s="11">
        <v>0</v>
      </c>
      <c r="Z358" s="11">
        <v>0</v>
      </c>
      <c r="AA358" s="11">
        <v>-392106</v>
      </c>
      <c r="AB358" s="11">
        <v>15396226</v>
      </c>
      <c r="AC358" s="11">
        <v>0</v>
      </c>
      <c r="AD358" s="11">
        <v>100000</v>
      </c>
      <c r="AE358" s="17">
        <v>392106</v>
      </c>
    </row>
    <row r="359" spans="1:31" x14ac:dyDescent="0.3">
      <c r="A359" s="9" t="s">
        <v>711</v>
      </c>
      <c r="B359" s="8" t="s">
        <v>712</v>
      </c>
      <c r="C359" s="8">
        <v>0</v>
      </c>
      <c r="D359" s="8">
        <v>0</v>
      </c>
      <c r="E359" s="17" t="s">
        <v>2819</v>
      </c>
      <c r="F359" s="17" t="s">
        <v>2819</v>
      </c>
      <c r="G359" s="17" t="s">
        <v>2819</v>
      </c>
      <c r="H359" s="17" t="s">
        <v>2819</v>
      </c>
      <c r="I359" s="17" t="s">
        <v>2819</v>
      </c>
      <c r="J359" s="17" t="s">
        <v>2819</v>
      </c>
      <c r="K359" s="17" t="s">
        <v>2819</v>
      </c>
      <c r="L359" s="17" t="s">
        <v>2819</v>
      </c>
      <c r="M359" s="17" t="s">
        <v>2819</v>
      </c>
      <c r="N359" s="17" t="s">
        <v>2819</v>
      </c>
      <c r="O359" s="17" t="s">
        <v>2819</v>
      </c>
      <c r="P359" s="17" t="s">
        <v>2819</v>
      </c>
      <c r="Q359" s="17" t="s">
        <v>2819</v>
      </c>
      <c r="R359" s="17" t="s">
        <v>2819</v>
      </c>
      <c r="S359" s="17" t="s">
        <v>2819</v>
      </c>
      <c r="T359" s="17" t="s">
        <v>2819</v>
      </c>
      <c r="U359" s="17" t="s">
        <v>2819</v>
      </c>
      <c r="V359" s="17" t="s">
        <v>2819</v>
      </c>
      <c r="W359" s="17" t="s">
        <v>2819</v>
      </c>
      <c r="X359" s="17" t="s">
        <v>2819</v>
      </c>
      <c r="Y359" s="17" t="s">
        <v>2819</v>
      </c>
      <c r="Z359" s="17" t="s">
        <v>2819</v>
      </c>
      <c r="AA359" s="17" t="s">
        <v>2819</v>
      </c>
      <c r="AB359" s="17" t="s">
        <v>2819</v>
      </c>
      <c r="AC359" s="17" t="s">
        <v>2819</v>
      </c>
      <c r="AD359" s="17" t="s">
        <v>2819</v>
      </c>
      <c r="AE359" s="17" t="s">
        <v>2819</v>
      </c>
    </row>
    <row r="360" spans="1:31" x14ac:dyDescent="0.3">
      <c r="A360" s="9" t="s">
        <v>713</v>
      </c>
      <c r="B360" s="8" t="s">
        <v>714</v>
      </c>
      <c r="C360" s="8">
        <v>1</v>
      </c>
      <c r="D360" s="8">
        <v>0</v>
      </c>
      <c r="E360" s="11">
        <v>26777674</v>
      </c>
      <c r="F360" s="11">
        <v>0</v>
      </c>
      <c r="G360" s="11">
        <v>0</v>
      </c>
      <c r="H360" s="11">
        <v>0</v>
      </c>
      <c r="I360" s="11">
        <v>6300353</v>
      </c>
      <c r="J360" s="11">
        <v>3907337</v>
      </c>
      <c r="K360" s="11">
        <v>0</v>
      </c>
      <c r="L360" s="11">
        <v>0</v>
      </c>
      <c r="M360" s="11">
        <v>0</v>
      </c>
      <c r="N360" s="11">
        <v>0</v>
      </c>
      <c r="O360" s="11">
        <v>0</v>
      </c>
      <c r="P360" s="11">
        <v>3327870</v>
      </c>
      <c r="Q360" s="11">
        <v>1301101</v>
      </c>
      <c r="R360" s="11">
        <v>150576</v>
      </c>
      <c r="S360" s="11">
        <v>85042</v>
      </c>
      <c r="T360" s="11">
        <v>35481</v>
      </c>
      <c r="U360" s="11">
        <v>331792</v>
      </c>
      <c r="V360" s="11">
        <v>104687</v>
      </c>
      <c r="W360" s="11">
        <v>0</v>
      </c>
      <c r="X360" s="11">
        <v>0</v>
      </c>
      <c r="Y360" s="11">
        <v>0</v>
      </c>
      <c r="Z360" s="11">
        <v>0</v>
      </c>
      <c r="AA360" s="11">
        <v>-627901</v>
      </c>
      <c r="AB360" s="11">
        <v>41694012</v>
      </c>
      <c r="AC360" s="11">
        <v>0</v>
      </c>
      <c r="AD360" s="11">
        <v>0</v>
      </c>
      <c r="AE360" s="17">
        <v>627901</v>
      </c>
    </row>
    <row r="361" spans="1:31" x14ac:dyDescent="0.3">
      <c r="A361" s="9" t="s">
        <v>715</v>
      </c>
      <c r="B361" s="8" t="s">
        <v>716</v>
      </c>
      <c r="C361" s="8">
        <v>1</v>
      </c>
      <c r="D361" s="8">
        <v>0</v>
      </c>
      <c r="E361" s="11">
        <v>9726199</v>
      </c>
      <c r="F361" s="11">
        <v>0</v>
      </c>
      <c r="G361" s="11">
        <v>0</v>
      </c>
      <c r="H361" s="11">
        <v>7900</v>
      </c>
      <c r="I361" s="11">
        <v>4001654</v>
      </c>
      <c r="J361" s="11">
        <v>2609985</v>
      </c>
      <c r="K361" s="11">
        <v>0</v>
      </c>
      <c r="L361" s="11">
        <v>0</v>
      </c>
      <c r="M361" s="11">
        <v>0</v>
      </c>
      <c r="N361" s="11">
        <v>0</v>
      </c>
      <c r="O361" s="11">
        <v>0</v>
      </c>
      <c r="P361" s="11">
        <v>2425927</v>
      </c>
      <c r="Q361" s="11">
        <v>464378</v>
      </c>
      <c r="R361" s="11">
        <v>0</v>
      </c>
      <c r="S361" s="11">
        <v>65568</v>
      </c>
      <c r="T361" s="11">
        <v>27356</v>
      </c>
      <c r="U361" s="11">
        <v>263931</v>
      </c>
      <c r="V361" s="11">
        <v>73088</v>
      </c>
      <c r="W361" s="11">
        <v>0</v>
      </c>
      <c r="X361" s="11">
        <v>0</v>
      </c>
      <c r="Y361" s="11">
        <v>0</v>
      </c>
      <c r="Z361" s="11">
        <v>0</v>
      </c>
      <c r="AA361" s="11">
        <v>-170890</v>
      </c>
      <c r="AB361" s="11">
        <v>19495096</v>
      </c>
      <c r="AC361" s="11">
        <v>0</v>
      </c>
      <c r="AD361" s="11">
        <v>0</v>
      </c>
      <c r="AE361" s="17">
        <v>170890</v>
      </c>
    </row>
    <row r="362" spans="1:31" x14ac:dyDescent="0.3">
      <c r="A362" s="9" t="s">
        <v>717</v>
      </c>
      <c r="B362" s="8" t="s">
        <v>718</v>
      </c>
      <c r="C362" s="8">
        <v>1</v>
      </c>
      <c r="D362" s="8">
        <v>0</v>
      </c>
      <c r="E362" s="11">
        <v>8517836</v>
      </c>
      <c r="F362" s="11">
        <v>0</v>
      </c>
      <c r="G362" s="11">
        <v>0</v>
      </c>
      <c r="H362" s="11">
        <v>0</v>
      </c>
      <c r="I362" s="11">
        <v>1920040</v>
      </c>
      <c r="J362" s="11">
        <v>3285205</v>
      </c>
      <c r="K362" s="11">
        <v>0</v>
      </c>
      <c r="L362" s="11">
        <v>0</v>
      </c>
      <c r="M362" s="11">
        <v>0</v>
      </c>
      <c r="N362" s="11">
        <v>0</v>
      </c>
      <c r="O362" s="11">
        <v>0</v>
      </c>
      <c r="P362" s="11">
        <v>1231805</v>
      </c>
      <c r="Q362" s="11">
        <v>148651</v>
      </c>
      <c r="R362" s="11">
        <v>105822</v>
      </c>
      <c r="S362" s="11">
        <v>22830</v>
      </c>
      <c r="T362" s="11">
        <v>9525</v>
      </c>
      <c r="U362" s="11">
        <v>89472</v>
      </c>
      <c r="V362" s="11">
        <v>26407</v>
      </c>
      <c r="W362" s="11">
        <v>0</v>
      </c>
      <c r="X362" s="11">
        <v>0</v>
      </c>
      <c r="Y362" s="11">
        <v>0</v>
      </c>
      <c r="Z362" s="11">
        <v>0</v>
      </c>
      <c r="AA362" s="11">
        <v>-156278</v>
      </c>
      <c r="AB362" s="11">
        <v>15201315</v>
      </c>
      <c r="AC362" s="11">
        <v>0</v>
      </c>
      <c r="AD362" s="11">
        <v>0</v>
      </c>
      <c r="AE362" s="17">
        <v>156278</v>
      </c>
    </row>
    <row r="363" spans="1:31" x14ac:dyDescent="0.3">
      <c r="A363" s="9" t="s">
        <v>719</v>
      </c>
      <c r="B363" s="8" t="s">
        <v>720</v>
      </c>
      <c r="C363" s="8">
        <v>1</v>
      </c>
      <c r="D363" s="8">
        <v>0</v>
      </c>
      <c r="E363" s="11">
        <v>5518085</v>
      </c>
      <c r="F363" s="11">
        <v>0</v>
      </c>
      <c r="G363" s="11">
        <v>0</v>
      </c>
      <c r="H363" s="11">
        <v>0</v>
      </c>
      <c r="I363" s="11">
        <v>1605194</v>
      </c>
      <c r="J363" s="11">
        <v>1889933</v>
      </c>
      <c r="K363" s="11">
        <v>0</v>
      </c>
      <c r="L363" s="11">
        <v>0</v>
      </c>
      <c r="M363" s="11">
        <v>0</v>
      </c>
      <c r="N363" s="11">
        <v>0</v>
      </c>
      <c r="O363" s="11">
        <v>0</v>
      </c>
      <c r="P363" s="11">
        <v>1048024</v>
      </c>
      <c r="Q363" s="11">
        <v>221526</v>
      </c>
      <c r="R363" s="11">
        <v>0</v>
      </c>
      <c r="S363" s="11">
        <v>11850</v>
      </c>
      <c r="T363" s="11">
        <v>4943</v>
      </c>
      <c r="U363" s="11">
        <v>48523</v>
      </c>
      <c r="V363" s="11">
        <v>14434</v>
      </c>
      <c r="W363" s="11">
        <v>0</v>
      </c>
      <c r="X363" s="11">
        <v>105552</v>
      </c>
      <c r="Y363" s="11">
        <v>18672</v>
      </c>
      <c r="Z363" s="11">
        <v>0</v>
      </c>
      <c r="AA363" s="11">
        <v>-173711</v>
      </c>
      <c r="AB363" s="11">
        <v>10313025</v>
      </c>
      <c r="AC363" s="11">
        <v>0</v>
      </c>
      <c r="AD363" s="11">
        <v>0</v>
      </c>
      <c r="AE363" s="17">
        <v>173711</v>
      </c>
    </row>
    <row r="364" spans="1:31" x14ac:dyDescent="0.3">
      <c r="A364" s="9" t="s">
        <v>721</v>
      </c>
      <c r="B364" s="8" t="s">
        <v>722</v>
      </c>
      <c r="C364" s="8">
        <v>1</v>
      </c>
      <c r="D364" s="8">
        <v>0</v>
      </c>
      <c r="E364" s="11">
        <v>43624448</v>
      </c>
      <c r="F364" s="11">
        <v>0</v>
      </c>
      <c r="G364" s="11">
        <v>0</v>
      </c>
      <c r="H364" s="11">
        <v>203</v>
      </c>
      <c r="I364" s="11">
        <v>6352358</v>
      </c>
      <c r="J364" s="11">
        <v>7054227</v>
      </c>
      <c r="K364" s="11">
        <v>0</v>
      </c>
      <c r="L364" s="11">
        <v>0</v>
      </c>
      <c r="M364" s="11">
        <v>0</v>
      </c>
      <c r="N364" s="11">
        <v>0</v>
      </c>
      <c r="O364" s="11">
        <v>0</v>
      </c>
      <c r="P364" s="11">
        <v>3903774</v>
      </c>
      <c r="Q364" s="11">
        <v>2425682</v>
      </c>
      <c r="R364" s="11">
        <v>184213</v>
      </c>
      <c r="S364" s="11">
        <v>104890</v>
      </c>
      <c r="T364" s="11">
        <v>40079</v>
      </c>
      <c r="U364" s="11">
        <v>425225</v>
      </c>
      <c r="V364" s="11">
        <v>127256</v>
      </c>
      <c r="W364" s="11">
        <v>0</v>
      </c>
      <c r="X364" s="11">
        <v>545680</v>
      </c>
      <c r="Y364" s="11">
        <v>87640</v>
      </c>
      <c r="Z364" s="11">
        <v>0</v>
      </c>
      <c r="AA364" s="11">
        <v>-1065875</v>
      </c>
      <c r="AB364" s="11">
        <v>63809800</v>
      </c>
      <c r="AC364" s="11">
        <v>0</v>
      </c>
      <c r="AD364" s="11">
        <v>0</v>
      </c>
      <c r="AE364" s="17">
        <v>1065875</v>
      </c>
    </row>
    <row r="365" spans="1:31" x14ac:dyDescent="0.3">
      <c r="A365" s="9" t="s">
        <v>723</v>
      </c>
      <c r="B365" s="8" t="s">
        <v>724</v>
      </c>
      <c r="C365" s="8">
        <v>1</v>
      </c>
      <c r="D365" s="8">
        <v>0</v>
      </c>
      <c r="E365" s="11">
        <v>1997782</v>
      </c>
      <c r="F365" s="11">
        <v>0</v>
      </c>
      <c r="G365" s="11">
        <v>136453</v>
      </c>
      <c r="H365" s="11">
        <v>1661</v>
      </c>
      <c r="I365" s="11">
        <v>510649</v>
      </c>
      <c r="J365" s="11">
        <v>893089</v>
      </c>
      <c r="K365" s="11">
        <v>0</v>
      </c>
      <c r="L365" s="11">
        <v>0</v>
      </c>
      <c r="M365" s="11">
        <v>0</v>
      </c>
      <c r="N365" s="11">
        <v>0</v>
      </c>
      <c r="O365" s="11">
        <v>0</v>
      </c>
      <c r="P365" s="11">
        <v>436714</v>
      </c>
      <c r="Q365" s="11">
        <v>24124</v>
      </c>
      <c r="R365" s="11">
        <v>0</v>
      </c>
      <c r="S365" s="11">
        <v>5738</v>
      </c>
      <c r="T365" s="11">
        <v>2393</v>
      </c>
      <c r="U365" s="11">
        <v>32329</v>
      </c>
      <c r="V365" s="11">
        <v>7508</v>
      </c>
      <c r="W365" s="11">
        <v>0</v>
      </c>
      <c r="X365" s="11">
        <v>254550</v>
      </c>
      <c r="Y365" s="11">
        <v>0</v>
      </c>
      <c r="Z365" s="11">
        <v>0</v>
      </c>
      <c r="AA365" s="11">
        <v>-165243</v>
      </c>
      <c r="AB365" s="11">
        <v>4137747</v>
      </c>
      <c r="AC365" s="11">
        <v>0</v>
      </c>
      <c r="AD365" s="11">
        <v>0</v>
      </c>
      <c r="AE365" s="17">
        <v>165243</v>
      </c>
    </row>
    <row r="366" spans="1:31" x14ac:dyDescent="0.3">
      <c r="A366" s="9" t="s">
        <v>725</v>
      </c>
      <c r="B366" s="8" t="s">
        <v>726</v>
      </c>
      <c r="C366" s="8">
        <v>1</v>
      </c>
      <c r="D366" s="8">
        <v>0</v>
      </c>
      <c r="E366" s="11">
        <v>4113363</v>
      </c>
      <c r="F366" s="11">
        <v>0</v>
      </c>
      <c r="G366" s="11">
        <v>0</v>
      </c>
      <c r="H366" s="11">
        <v>0</v>
      </c>
      <c r="I366" s="11">
        <v>430697</v>
      </c>
      <c r="J366" s="11">
        <v>1131758</v>
      </c>
      <c r="K366" s="11">
        <v>0</v>
      </c>
      <c r="L366" s="11">
        <v>0</v>
      </c>
      <c r="M366" s="11">
        <v>0</v>
      </c>
      <c r="N366" s="11">
        <v>0</v>
      </c>
      <c r="O366" s="11">
        <v>0</v>
      </c>
      <c r="P366" s="11">
        <v>989086</v>
      </c>
      <c r="Q366" s="11">
        <v>12486</v>
      </c>
      <c r="R366" s="11">
        <v>0</v>
      </c>
      <c r="S366" s="11">
        <v>19445</v>
      </c>
      <c r="T366" s="11">
        <v>1891</v>
      </c>
      <c r="U366" s="11">
        <v>75434</v>
      </c>
      <c r="V366" s="11">
        <v>8688</v>
      </c>
      <c r="W366" s="11">
        <v>0</v>
      </c>
      <c r="X366" s="11">
        <v>0</v>
      </c>
      <c r="Y366" s="11">
        <v>1066</v>
      </c>
      <c r="Z366" s="11">
        <v>0</v>
      </c>
      <c r="AA366" s="11">
        <v>-116110</v>
      </c>
      <c r="AB366" s="11">
        <v>6667804</v>
      </c>
      <c r="AC366" s="11">
        <v>0</v>
      </c>
      <c r="AD366" s="11">
        <v>0</v>
      </c>
      <c r="AE366" s="17">
        <v>116110</v>
      </c>
    </row>
    <row r="367" spans="1:31" x14ac:dyDescent="0.3">
      <c r="A367" s="9" t="s">
        <v>727</v>
      </c>
      <c r="B367" s="8" t="s">
        <v>728</v>
      </c>
      <c r="C367" s="8">
        <v>1</v>
      </c>
      <c r="D367" s="8">
        <v>1</v>
      </c>
      <c r="E367" s="11">
        <v>288485296</v>
      </c>
      <c r="F367" s="11">
        <v>4133804</v>
      </c>
      <c r="G367" s="11">
        <v>0</v>
      </c>
      <c r="H367" s="11">
        <v>166716</v>
      </c>
      <c r="I367" s="11">
        <v>19506137</v>
      </c>
      <c r="J367" s="11">
        <v>34698039</v>
      </c>
      <c r="K367" s="11">
        <v>0</v>
      </c>
      <c r="L367" s="11">
        <v>0</v>
      </c>
      <c r="M367" s="11">
        <v>1129397</v>
      </c>
      <c r="N367" s="11">
        <v>7042476</v>
      </c>
      <c r="O367" s="11">
        <v>6539442</v>
      </c>
      <c r="P367" s="11">
        <v>0</v>
      </c>
      <c r="Q367" s="11">
        <v>3970431</v>
      </c>
      <c r="R367" s="11">
        <v>842395</v>
      </c>
      <c r="S367" s="11">
        <v>329066</v>
      </c>
      <c r="T367" s="11">
        <v>137293</v>
      </c>
      <c r="U367" s="11">
        <v>1303344</v>
      </c>
      <c r="V367" s="11">
        <v>459836</v>
      </c>
      <c r="W367" s="11">
        <v>0</v>
      </c>
      <c r="X367" s="11">
        <v>13635253</v>
      </c>
      <c r="Y367" s="11">
        <v>0</v>
      </c>
      <c r="Z367" s="11">
        <v>2328394</v>
      </c>
      <c r="AA367" s="11">
        <v>-16153034</v>
      </c>
      <c r="AB367" s="11">
        <v>368554285</v>
      </c>
      <c r="AC367" s="11">
        <v>0</v>
      </c>
      <c r="AD367" s="11">
        <v>14607303</v>
      </c>
      <c r="AE367" s="17">
        <v>16153034</v>
      </c>
    </row>
    <row r="368" spans="1:31" x14ac:dyDescent="0.3">
      <c r="A368" s="9" t="s">
        <v>729</v>
      </c>
      <c r="B368" s="8" t="s">
        <v>730</v>
      </c>
      <c r="C368" s="8">
        <v>1</v>
      </c>
      <c r="D368" s="8">
        <v>0</v>
      </c>
      <c r="E368" s="11">
        <v>6392852</v>
      </c>
      <c r="F368" s="11">
        <v>0</v>
      </c>
      <c r="G368" s="11">
        <v>0</v>
      </c>
      <c r="H368" s="11">
        <v>0</v>
      </c>
      <c r="I368" s="11">
        <v>856291</v>
      </c>
      <c r="J368" s="11">
        <v>1733016</v>
      </c>
      <c r="K368" s="11">
        <v>0</v>
      </c>
      <c r="L368" s="11">
        <v>0</v>
      </c>
      <c r="M368" s="11">
        <v>0</v>
      </c>
      <c r="N368" s="11">
        <v>0</v>
      </c>
      <c r="O368" s="11">
        <v>0</v>
      </c>
      <c r="P368" s="11">
        <v>1036113</v>
      </c>
      <c r="Q368" s="11">
        <v>127754</v>
      </c>
      <c r="R368" s="11">
        <v>0</v>
      </c>
      <c r="S368" s="11">
        <v>11835</v>
      </c>
      <c r="T368" s="11">
        <v>3438</v>
      </c>
      <c r="U368" s="11">
        <v>47008</v>
      </c>
      <c r="V368" s="11">
        <v>12542</v>
      </c>
      <c r="W368" s="11">
        <v>0</v>
      </c>
      <c r="X368" s="11">
        <v>0</v>
      </c>
      <c r="Y368" s="11">
        <v>0</v>
      </c>
      <c r="Z368" s="11">
        <v>0</v>
      </c>
      <c r="AA368" s="11">
        <v>-163776</v>
      </c>
      <c r="AB368" s="11">
        <v>10057073</v>
      </c>
      <c r="AC368" s="11">
        <v>0</v>
      </c>
      <c r="AD368" s="11">
        <v>0</v>
      </c>
      <c r="AE368" s="17">
        <v>163776</v>
      </c>
    </row>
    <row r="369" spans="1:31" x14ac:dyDescent="0.3">
      <c r="A369" s="9" t="s">
        <v>731</v>
      </c>
      <c r="B369" s="8" t="s">
        <v>732</v>
      </c>
      <c r="C369" s="8">
        <v>1</v>
      </c>
      <c r="D369" s="8">
        <v>0</v>
      </c>
      <c r="E369" s="11">
        <v>18639297</v>
      </c>
      <c r="F369" s="11">
        <v>0</v>
      </c>
      <c r="G369" s="11">
        <v>0</v>
      </c>
      <c r="H369" s="11">
        <v>0</v>
      </c>
      <c r="I369" s="11">
        <v>2371391</v>
      </c>
      <c r="J369" s="11">
        <v>3290960</v>
      </c>
      <c r="K369" s="11">
        <v>0</v>
      </c>
      <c r="L369" s="11">
        <v>0</v>
      </c>
      <c r="M369" s="11">
        <v>0</v>
      </c>
      <c r="N369" s="11">
        <v>0</v>
      </c>
      <c r="O369" s="11">
        <v>0</v>
      </c>
      <c r="P369" s="11">
        <v>1702559</v>
      </c>
      <c r="Q369" s="11">
        <v>865652</v>
      </c>
      <c r="R369" s="11">
        <v>252522</v>
      </c>
      <c r="S369" s="11">
        <v>53554</v>
      </c>
      <c r="T369" s="11">
        <v>21859</v>
      </c>
      <c r="U369" s="11">
        <v>203293</v>
      </c>
      <c r="V369" s="11">
        <v>51736</v>
      </c>
      <c r="W369" s="11">
        <v>0</v>
      </c>
      <c r="X369" s="11">
        <v>265121</v>
      </c>
      <c r="Y369" s="11">
        <v>0</v>
      </c>
      <c r="Z369" s="11">
        <v>0</v>
      </c>
      <c r="AA369" s="11">
        <v>-551672</v>
      </c>
      <c r="AB369" s="11">
        <v>27166272</v>
      </c>
      <c r="AC369" s="11">
        <v>0</v>
      </c>
      <c r="AD369" s="11">
        <v>0</v>
      </c>
      <c r="AE369" s="17">
        <v>551672</v>
      </c>
    </row>
    <row r="370" spans="1:31" x14ac:dyDescent="0.3">
      <c r="A370" s="9" t="s">
        <v>733</v>
      </c>
      <c r="B370" s="8" t="s">
        <v>734</v>
      </c>
      <c r="C370" s="8">
        <v>1</v>
      </c>
      <c r="D370" s="8">
        <v>0</v>
      </c>
      <c r="E370" s="11">
        <v>6470729</v>
      </c>
      <c r="F370" s="11">
        <v>0</v>
      </c>
      <c r="G370" s="11">
        <v>0</v>
      </c>
      <c r="H370" s="11">
        <v>0</v>
      </c>
      <c r="I370" s="11">
        <v>857139</v>
      </c>
      <c r="J370" s="11">
        <v>2166265</v>
      </c>
      <c r="K370" s="11">
        <v>0</v>
      </c>
      <c r="L370" s="11">
        <v>0</v>
      </c>
      <c r="M370" s="11">
        <v>0</v>
      </c>
      <c r="N370" s="11">
        <v>0</v>
      </c>
      <c r="O370" s="11">
        <v>0</v>
      </c>
      <c r="P370" s="11">
        <v>851911</v>
      </c>
      <c r="Q370" s="11">
        <v>240625</v>
      </c>
      <c r="R370" s="11">
        <v>95947</v>
      </c>
      <c r="S370" s="11">
        <v>12524</v>
      </c>
      <c r="T370" s="11">
        <v>4903</v>
      </c>
      <c r="U370" s="11">
        <v>49979</v>
      </c>
      <c r="V370" s="11">
        <v>14607</v>
      </c>
      <c r="W370" s="11">
        <v>0</v>
      </c>
      <c r="X370" s="11">
        <v>53997</v>
      </c>
      <c r="Y370" s="11">
        <v>0</v>
      </c>
      <c r="Z370" s="11">
        <v>0</v>
      </c>
      <c r="AA370" s="11">
        <v>-140576</v>
      </c>
      <c r="AB370" s="11">
        <v>10678050</v>
      </c>
      <c r="AC370" s="11">
        <v>0</v>
      </c>
      <c r="AD370" s="11">
        <v>0</v>
      </c>
      <c r="AE370" s="17">
        <v>140576</v>
      </c>
    </row>
    <row r="371" spans="1:31" x14ac:dyDescent="0.3">
      <c r="A371" s="9" t="s">
        <v>735</v>
      </c>
      <c r="B371" s="8" t="s">
        <v>736</v>
      </c>
      <c r="C371" s="8">
        <v>1</v>
      </c>
      <c r="D371" s="8">
        <v>0</v>
      </c>
      <c r="E371" s="11">
        <v>20589664</v>
      </c>
      <c r="F371" s="11">
        <v>0</v>
      </c>
      <c r="G371" s="11">
        <v>0</v>
      </c>
      <c r="H371" s="11">
        <v>11087</v>
      </c>
      <c r="I371" s="11">
        <v>1780982</v>
      </c>
      <c r="J371" s="11">
        <v>6839366</v>
      </c>
      <c r="K371" s="11">
        <v>412156</v>
      </c>
      <c r="L371" s="11">
        <v>0</v>
      </c>
      <c r="M371" s="11">
        <v>0</v>
      </c>
      <c r="N371" s="11">
        <v>0</v>
      </c>
      <c r="O371" s="11">
        <v>0</v>
      </c>
      <c r="P371" s="11">
        <v>2400392</v>
      </c>
      <c r="Q371" s="11">
        <v>220957</v>
      </c>
      <c r="R371" s="11">
        <v>0</v>
      </c>
      <c r="S371" s="11">
        <v>32852</v>
      </c>
      <c r="T371" s="11">
        <v>13706</v>
      </c>
      <c r="U371" s="11">
        <v>126985</v>
      </c>
      <c r="V371" s="11">
        <v>39857</v>
      </c>
      <c r="W371" s="11">
        <v>0</v>
      </c>
      <c r="X371" s="11">
        <v>957358</v>
      </c>
      <c r="Y371" s="11">
        <v>0</v>
      </c>
      <c r="Z371" s="11">
        <v>0</v>
      </c>
      <c r="AA371" s="11">
        <v>-940552</v>
      </c>
      <c r="AB371" s="11">
        <v>32484810</v>
      </c>
      <c r="AC371" s="11">
        <v>0</v>
      </c>
      <c r="AD371" s="11">
        <v>257750</v>
      </c>
      <c r="AE371" s="17">
        <v>940552</v>
      </c>
    </row>
    <row r="372" spans="1:31" x14ac:dyDescent="0.3">
      <c r="A372" s="9" t="s">
        <v>737</v>
      </c>
      <c r="B372" s="8" t="s">
        <v>738</v>
      </c>
      <c r="C372" s="8">
        <v>1</v>
      </c>
      <c r="D372" s="8">
        <v>0</v>
      </c>
      <c r="E372" s="11">
        <v>10593158</v>
      </c>
      <c r="F372" s="11">
        <v>0</v>
      </c>
      <c r="G372" s="11">
        <v>0</v>
      </c>
      <c r="H372" s="11">
        <v>0</v>
      </c>
      <c r="I372" s="11">
        <v>1396325</v>
      </c>
      <c r="J372" s="11">
        <v>2375487</v>
      </c>
      <c r="K372" s="11">
        <v>176587</v>
      </c>
      <c r="L372" s="11">
        <v>0</v>
      </c>
      <c r="M372" s="11">
        <v>0</v>
      </c>
      <c r="N372" s="11">
        <v>0</v>
      </c>
      <c r="O372" s="11">
        <v>0</v>
      </c>
      <c r="P372" s="11">
        <v>812638</v>
      </c>
      <c r="Q372" s="11">
        <v>665936</v>
      </c>
      <c r="R372" s="11">
        <v>95840</v>
      </c>
      <c r="S372" s="11">
        <v>17647</v>
      </c>
      <c r="T372" s="11">
        <v>7362</v>
      </c>
      <c r="U372" s="11">
        <v>70192</v>
      </c>
      <c r="V372" s="11">
        <v>13941</v>
      </c>
      <c r="W372" s="11">
        <v>0</v>
      </c>
      <c r="X372" s="11">
        <v>321383</v>
      </c>
      <c r="Y372" s="11">
        <v>0</v>
      </c>
      <c r="Z372" s="11">
        <v>0</v>
      </c>
      <c r="AA372" s="11">
        <v>-424611</v>
      </c>
      <c r="AB372" s="11">
        <v>16121885</v>
      </c>
      <c r="AC372" s="11">
        <v>0</v>
      </c>
      <c r="AD372" s="11">
        <v>0</v>
      </c>
      <c r="AE372" s="17">
        <v>424611</v>
      </c>
    </row>
    <row r="373" spans="1:31" x14ac:dyDescent="0.3">
      <c r="A373" s="9" t="s">
        <v>739</v>
      </c>
      <c r="B373" s="8" t="s">
        <v>740</v>
      </c>
      <c r="C373" s="8">
        <v>1</v>
      </c>
      <c r="D373" s="8">
        <v>0</v>
      </c>
      <c r="E373" s="11">
        <v>5765433</v>
      </c>
      <c r="F373" s="11">
        <v>0</v>
      </c>
      <c r="G373" s="11">
        <v>0</v>
      </c>
      <c r="H373" s="11">
        <v>1349</v>
      </c>
      <c r="I373" s="11">
        <v>911599</v>
      </c>
      <c r="J373" s="11">
        <v>777984</v>
      </c>
      <c r="K373" s="11">
        <v>0</v>
      </c>
      <c r="L373" s="11">
        <v>0</v>
      </c>
      <c r="M373" s="11">
        <v>0</v>
      </c>
      <c r="N373" s="11">
        <v>0</v>
      </c>
      <c r="O373" s="11">
        <v>0</v>
      </c>
      <c r="P373" s="11">
        <v>1171000</v>
      </c>
      <c r="Q373" s="11">
        <v>575166</v>
      </c>
      <c r="R373" s="11">
        <v>154618</v>
      </c>
      <c r="S373" s="11">
        <v>11880</v>
      </c>
      <c r="T373" s="11">
        <v>4956</v>
      </c>
      <c r="U373" s="11">
        <v>47008</v>
      </c>
      <c r="V373" s="11">
        <v>15391</v>
      </c>
      <c r="W373" s="11">
        <v>0</v>
      </c>
      <c r="X373" s="11">
        <v>60164</v>
      </c>
      <c r="Y373" s="11">
        <v>0</v>
      </c>
      <c r="Z373" s="11">
        <v>0</v>
      </c>
      <c r="AA373" s="11">
        <v>-154673</v>
      </c>
      <c r="AB373" s="11">
        <v>9341875</v>
      </c>
      <c r="AC373" s="11">
        <v>0</v>
      </c>
      <c r="AD373" s="11">
        <v>0</v>
      </c>
      <c r="AE373" s="17">
        <v>154673</v>
      </c>
    </row>
    <row r="374" spans="1:31" x14ac:dyDescent="0.3">
      <c r="A374" s="9" t="s">
        <v>741</v>
      </c>
      <c r="B374" s="8" t="s">
        <v>742</v>
      </c>
      <c r="C374" s="8">
        <v>1</v>
      </c>
      <c r="D374" s="8">
        <v>0</v>
      </c>
      <c r="E374" s="11">
        <v>4994395</v>
      </c>
      <c r="F374" s="11">
        <v>0</v>
      </c>
      <c r="G374" s="11">
        <v>258763</v>
      </c>
      <c r="H374" s="11">
        <v>0</v>
      </c>
      <c r="I374" s="11">
        <v>663579</v>
      </c>
      <c r="J374" s="11">
        <v>1376586</v>
      </c>
      <c r="K374" s="11">
        <v>0</v>
      </c>
      <c r="L374" s="11">
        <v>0</v>
      </c>
      <c r="M374" s="11">
        <v>0</v>
      </c>
      <c r="N374" s="11">
        <v>0</v>
      </c>
      <c r="O374" s="11">
        <v>0</v>
      </c>
      <c r="P374" s="11">
        <v>568177</v>
      </c>
      <c r="Q374" s="11">
        <v>132862</v>
      </c>
      <c r="R374" s="11">
        <v>31923</v>
      </c>
      <c r="S374" s="11">
        <v>9123</v>
      </c>
      <c r="T374" s="11">
        <v>3806</v>
      </c>
      <c r="U374" s="11">
        <v>35882</v>
      </c>
      <c r="V374" s="11">
        <v>5660</v>
      </c>
      <c r="W374" s="11">
        <v>0</v>
      </c>
      <c r="X374" s="11">
        <v>45988</v>
      </c>
      <c r="Y374" s="11">
        <v>0</v>
      </c>
      <c r="Z374" s="11">
        <v>0</v>
      </c>
      <c r="AA374" s="11">
        <v>-225720</v>
      </c>
      <c r="AB374" s="11">
        <v>7901024</v>
      </c>
      <c r="AC374" s="11">
        <v>0</v>
      </c>
      <c r="AD374" s="11">
        <v>0</v>
      </c>
      <c r="AE374" s="17">
        <v>225720</v>
      </c>
    </row>
    <row r="375" spans="1:31" x14ac:dyDescent="0.3">
      <c r="A375" s="9" t="s">
        <v>743</v>
      </c>
      <c r="B375" s="8" t="s">
        <v>744</v>
      </c>
      <c r="C375" s="8">
        <v>1</v>
      </c>
      <c r="D375" s="8">
        <v>0</v>
      </c>
      <c r="E375" s="11">
        <v>13952683</v>
      </c>
      <c r="F375" s="11">
        <v>0</v>
      </c>
      <c r="G375" s="11">
        <v>0</v>
      </c>
      <c r="H375" s="11">
        <v>0</v>
      </c>
      <c r="I375" s="11">
        <v>1878468</v>
      </c>
      <c r="J375" s="11">
        <v>2376995</v>
      </c>
      <c r="K375" s="11">
        <v>45893</v>
      </c>
      <c r="L375" s="11">
        <v>0</v>
      </c>
      <c r="M375" s="11">
        <v>0</v>
      </c>
      <c r="N375" s="11">
        <v>0</v>
      </c>
      <c r="O375" s="11">
        <v>0</v>
      </c>
      <c r="P375" s="11">
        <v>2426778</v>
      </c>
      <c r="Q375" s="11">
        <v>696149</v>
      </c>
      <c r="R375" s="11">
        <v>223706</v>
      </c>
      <c r="S375" s="11">
        <v>23654</v>
      </c>
      <c r="T375" s="11">
        <v>9868</v>
      </c>
      <c r="U375" s="11">
        <v>93666</v>
      </c>
      <c r="V375" s="11">
        <v>29615</v>
      </c>
      <c r="W375" s="11">
        <v>0</v>
      </c>
      <c r="X375" s="11">
        <v>486112</v>
      </c>
      <c r="Y375" s="11">
        <v>0</v>
      </c>
      <c r="Z375" s="11">
        <v>0</v>
      </c>
      <c r="AA375" s="11">
        <v>-255442</v>
      </c>
      <c r="AB375" s="11">
        <v>21988145</v>
      </c>
      <c r="AC375" s="11">
        <v>0</v>
      </c>
      <c r="AD375" s="11">
        <v>0</v>
      </c>
      <c r="AE375" s="17">
        <v>255442</v>
      </c>
    </row>
    <row r="376" spans="1:31" x14ac:dyDescent="0.3">
      <c r="A376" s="9" t="s">
        <v>745</v>
      </c>
      <c r="B376" s="8" t="s">
        <v>746</v>
      </c>
      <c r="C376" s="8">
        <v>1</v>
      </c>
      <c r="D376" s="8">
        <v>0</v>
      </c>
      <c r="E376" s="11">
        <v>5683088</v>
      </c>
      <c r="F376" s="11">
        <v>0</v>
      </c>
      <c r="G376" s="11">
        <v>135290</v>
      </c>
      <c r="H376" s="11">
        <v>2490</v>
      </c>
      <c r="I376" s="11">
        <v>547669</v>
      </c>
      <c r="J376" s="11">
        <v>210686</v>
      </c>
      <c r="K376" s="11">
        <v>0</v>
      </c>
      <c r="L376" s="11">
        <v>0</v>
      </c>
      <c r="M376" s="11">
        <v>0</v>
      </c>
      <c r="N376" s="11">
        <v>0</v>
      </c>
      <c r="O376" s="11">
        <v>0</v>
      </c>
      <c r="P376" s="11">
        <v>477896</v>
      </c>
      <c r="Q376" s="11">
        <v>86649</v>
      </c>
      <c r="R376" s="11">
        <v>75781</v>
      </c>
      <c r="S376" s="11">
        <v>8704</v>
      </c>
      <c r="T376" s="11">
        <v>1482</v>
      </c>
      <c r="U376" s="11">
        <v>34892</v>
      </c>
      <c r="V376" s="11">
        <v>5681</v>
      </c>
      <c r="W376" s="11">
        <v>0</v>
      </c>
      <c r="X376" s="11">
        <v>97200</v>
      </c>
      <c r="Y376" s="11">
        <v>0</v>
      </c>
      <c r="Z376" s="11">
        <v>0</v>
      </c>
      <c r="AA376" s="11">
        <v>-83455</v>
      </c>
      <c r="AB376" s="11">
        <v>7284053</v>
      </c>
      <c r="AC376" s="11">
        <v>0</v>
      </c>
      <c r="AD376" s="11">
        <v>0</v>
      </c>
      <c r="AE376" s="17">
        <v>83455</v>
      </c>
    </row>
    <row r="377" spans="1:31" x14ac:dyDescent="0.3">
      <c r="A377" s="9" t="s">
        <v>747</v>
      </c>
      <c r="B377" s="8" t="s">
        <v>748</v>
      </c>
      <c r="C377" s="8">
        <v>1</v>
      </c>
      <c r="D377" s="8">
        <v>0</v>
      </c>
      <c r="E377" s="11">
        <v>12250284</v>
      </c>
      <c r="F377" s="11">
        <v>0</v>
      </c>
      <c r="G377" s="11">
        <v>0</v>
      </c>
      <c r="H377" s="11">
        <v>0</v>
      </c>
      <c r="I377" s="11">
        <v>2758711</v>
      </c>
      <c r="J377" s="11">
        <v>5502041</v>
      </c>
      <c r="K377" s="11">
        <v>0</v>
      </c>
      <c r="L377" s="11">
        <v>0</v>
      </c>
      <c r="M377" s="11">
        <v>0</v>
      </c>
      <c r="N377" s="11">
        <v>0</v>
      </c>
      <c r="O377" s="11">
        <v>0</v>
      </c>
      <c r="P377" s="11">
        <v>2135073</v>
      </c>
      <c r="Q377" s="11">
        <v>1101220</v>
      </c>
      <c r="R377" s="11">
        <v>506790</v>
      </c>
      <c r="S377" s="11">
        <v>64624</v>
      </c>
      <c r="T377" s="11">
        <v>26962</v>
      </c>
      <c r="U377" s="11">
        <v>260378</v>
      </c>
      <c r="V377" s="11">
        <v>68382</v>
      </c>
      <c r="W377" s="11">
        <v>0</v>
      </c>
      <c r="X377" s="11">
        <v>543600</v>
      </c>
      <c r="Y377" s="11">
        <v>0</v>
      </c>
      <c r="Z377" s="11">
        <v>0</v>
      </c>
      <c r="AA377" s="11">
        <v>-350103</v>
      </c>
      <c r="AB377" s="11">
        <v>24867962</v>
      </c>
      <c r="AC377" s="11">
        <v>0</v>
      </c>
      <c r="AD377" s="11">
        <v>0</v>
      </c>
      <c r="AE377" s="17">
        <v>350103</v>
      </c>
    </row>
    <row r="378" spans="1:31" x14ac:dyDescent="0.3">
      <c r="A378" s="9" t="s">
        <v>749</v>
      </c>
      <c r="B378" s="8" t="s">
        <v>750</v>
      </c>
      <c r="C378" s="8">
        <v>1</v>
      </c>
      <c r="D378" s="8">
        <v>0</v>
      </c>
      <c r="E378" s="11">
        <v>21876807</v>
      </c>
      <c r="F378" s="11">
        <v>0</v>
      </c>
      <c r="G378" s="11">
        <v>500874</v>
      </c>
      <c r="H378" s="11">
        <v>0</v>
      </c>
      <c r="I378" s="11">
        <v>4560137</v>
      </c>
      <c r="J378" s="11">
        <v>4439402</v>
      </c>
      <c r="K378" s="11">
        <v>0</v>
      </c>
      <c r="L378" s="11">
        <v>0</v>
      </c>
      <c r="M378" s="11">
        <v>0</v>
      </c>
      <c r="N378" s="11">
        <v>0</v>
      </c>
      <c r="O378" s="11">
        <v>0</v>
      </c>
      <c r="P378" s="11">
        <v>2825441</v>
      </c>
      <c r="Q378" s="11">
        <v>1983278</v>
      </c>
      <c r="R378" s="11">
        <v>399038</v>
      </c>
      <c r="S378" s="11">
        <v>58632</v>
      </c>
      <c r="T378" s="11">
        <v>24462</v>
      </c>
      <c r="U378" s="11">
        <v>266203</v>
      </c>
      <c r="V378" s="11">
        <v>64788</v>
      </c>
      <c r="W378" s="11">
        <v>858409</v>
      </c>
      <c r="X378" s="11">
        <v>0</v>
      </c>
      <c r="Y378" s="11">
        <v>17651</v>
      </c>
      <c r="Z378" s="11">
        <v>0</v>
      </c>
      <c r="AA378" s="11">
        <v>-433954</v>
      </c>
      <c r="AB378" s="11">
        <v>37441168</v>
      </c>
      <c r="AC378" s="11">
        <v>0</v>
      </c>
      <c r="AD378" s="11">
        <v>0</v>
      </c>
      <c r="AE378" s="17">
        <v>433954</v>
      </c>
    </row>
    <row r="379" spans="1:31" x14ac:dyDescent="0.3">
      <c r="A379" s="9" t="s">
        <v>751</v>
      </c>
      <c r="B379" s="8" t="s">
        <v>752</v>
      </c>
      <c r="C379" s="8">
        <v>1</v>
      </c>
      <c r="D379" s="8">
        <v>0</v>
      </c>
      <c r="E379" s="11">
        <v>4077824</v>
      </c>
      <c r="F379" s="11">
        <v>0</v>
      </c>
      <c r="G379" s="11">
        <v>192726</v>
      </c>
      <c r="H379" s="11">
        <v>0</v>
      </c>
      <c r="I379" s="11">
        <v>786785</v>
      </c>
      <c r="J379" s="11">
        <v>1472981</v>
      </c>
      <c r="K379" s="11">
        <v>0</v>
      </c>
      <c r="L379" s="11">
        <v>0</v>
      </c>
      <c r="M379" s="11">
        <v>0</v>
      </c>
      <c r="N379" s="11">
        <v>0</v>
      </c>
      <c r="O379" s="11">
        <v>0</v>
      </c>
      <c r="P379" s="11">
        <v>724565</v>
      </c>
      <c r="Q379" s="11">
        <v>1015657</v>
      </c>
      <c r="R379" s="11">
        <v>219011</v>
      </c>
      <c r="S379" s="11">
        <v>15520</v>
      </c>
      <c r="T379" s="11">
        <v>6475</v>
      </c>
      <c r="U379" s="11">
        <v>61163</v>
      </c>
      <c r="V379" s="11">
        <v>14141</v>
      </c>
      <c r="W379" s="11">
        <v>0</v>
      </c>
      <c r="X379" s="11">
        <v>0</v>
      </c>
      <c r="Y379" s="11">
        <v>28906</v>
      </c>
      <c r="Z379" s="11">
        <v>0</v>
      </c>
      <c r="AA379" s="11">
        <v>-110064</v>
      </c>
      <c r="AB379" s="11">
        <v>8505690</v>
      </c>
      <c r="AC379" s="11">
        <v>0</v>
      </c>
      <c r="AD379" s="11">
        <v>0</v>
      </c>
      <c r="AE379" s="17">
        <v>110064</v>
      </c>
    </row>
    <row r="380" spans="1:31" x14ac:dyDescent="0.3">
      <c r="A380" s="9" t="s">
        <v>753</v>
      </c>
      <c r="B380" s="8" t="s">
        <v>754</v>
      </c>
      <c r="C380" s="8">
        <v>1</v>
      </c>
      <c r="D380" s="8">
        <v>0</v>
      </c>
      <c r="E380" s="11">
        <v>12103751</v>
      </c>
      <c r="F380" s="11">
        <v>0</v>
      </c>
      <c r="G380" s="11">
        <v>344880</v>
      </c>
      <c r="H380" s="11">
        <v>0</v>
      </c>
      <c r="I380" s="11">
        <v>2052979</v>
      </c>
      <c r="J380" s="11">
        <v>2707549</v>
      </c>
      <c r="K380" s="11">
        <v>0</v>
      </c>
      <c r="L380" s="11">
        <v>0</v>
      </c>
      <c r="M380" s="11">
        <v>0</v>
      </c>
      <c r="N380" s="11">
        <v>0</v>
      </c>
      <c r="O380" s="11">
        <v>0</v>
      </c>
      <c r="P380" s="11">
        <v>1659498</v>
      </c>
      <c r="Q380" s="11">
        <v>455262</v>
      </c>
      <c r="R380" s="11">
        <v>840833</v>
      </c>
      <c r="S380" s="11">
        <v>51022</v>
      </c>
      <c r="T380" s="11">
        <v>21287</v>
      </c>
      <c r="U380" s="11">
        <v>178270</v>
      </c>
      <c r="V380" s="11">
        <v>54731</v>
      </c>
      <c r="W380" s="11">
        <v>0</v>
      </c>
      <c r="X380" s="11">
        <v>0</v>
      </c>
      <c r="Y380" s="11">
        <v>0</v>
      </c>
      <c r="Z380" s="11">
        <v>0</v>
      </c>
      <c r="AA380" s="11">
        <v>-126926</v>
      </c>
      <c r="AB380" s="11">
        <v>20343136</v>
      </c>
      <c r="AC380" s="11">
        <v>0</v>
      </c>
      <c r="AD380" s="11">
        <v>0</v>
      </c>
      <c r="AE380" s="17">
        <v>126926</v>
      </c>
    </row>
    <row r="381" spans="1:31" x14ac:dyDescent="0.3">
      <c r="A381" s="9" t="s">
        <v>755</v>
      </c>
      <c r="B381" s="8" t="s">
        <v>756</v>
      </c>
      <c r="C381" s="8">
        <v>1</v>
      </c>
      <c r="D381" s="8">
        <v>0</v>
      </c>
      <c r="E381" s="11">
        <v>39297243</v>
      </c>
      <c r="F381" s="11">
        <v>0</v>
      </c>
      <c r="G381" s="11">
        <v>646971</v>
      </c>
      <c r="H381" s="11">
        <v>5108</v>
      </c>
      <c r="I381" s="11">
        <v>5206909</v>
      </c>
      <c r="J381" s="11">
        <v>3884461</v>
      </c>
      <c r="K381" s="11">
        <v>0</v>
      </c>
      <c r="L381" s="11">
        <v>0</v>
      </c>
      <c r="M381" s="11">
        <v>0</v>
      </c>
      <c r="N381" s="11">
        <v>0</v>
      </c>
      <c r="O381" s="11">
        <v>0</v>
      </c>
      <c r="P381" s="11">
        <v>2916668</v>
      </c>
      <c r="Q381" s="11">
        <v>2320765</v>
      </c>
      <c r="R381" s="11">
        <v>1046359</v>
      </c>
      <c r="S381" s="11">
        <v>84727</v>
      </c>
      <c r="T381" s="11">
        <v>27524</v>
      </c>
      <c r="U381" s="11">
        <v>327598</v>
      </c>
      <c r="V381" s="11">
        <v>99783</v>
      </c>
      <c r="W381" s="11">
        <v>0</v>
      </c>
      <c r="X381" s="11">
        <v>346896</v>
      </c>
      <c r="Y381" s="11">
        <v>0</v>
      </c>
      <c r="Z381" s="11">
        <v>0</v>
      </c>
      <c r="AA381" s="11">
        <v>-659171</v>
      </c>
      <c r="AB381" s="11">
        <v>55551841</v>
      </c>
      <c r="AC381" s="11">
        <v>0</v>
      </c>
      <c r="AD381" s="11">
        <v>261523</v>
      </c>
      <c r="AE381" s="17">
        <v>659171</v>
      </c>
    </row>
    <row r="382" spans="1:31" x14ac:dyDescent="0.3">
      <c r="A382" s="9" t="s">
        <v>757</v>
      </c>
      <c r="B382" s="8" t="s">
        <v>758</v>
      </c>
      <c r="C382" s="8">
        <v>1</v>
      </c>
      <c r="D382" s="8">
        <v>0</v>
      </c>
      <c r="E382" s="11">
        <v>10027935</v>
      </c>
      <c r="F382" s="11">
        <v>0</v>
      </c>
      <c r="G382" s="11">
        <v>526970</v>
      </c>
      <c r="H382" s="11">
        <v>0</v>
      </c>
      <c r="I382" s="11">
        <v>2778418</v>
      </c>
      <c r="J382" s="11">
        <v>1917723</v>
      </c>
      <c r="K382" s="11">
        <v>0</v>
      </c>
      <c r="L382" s="11">
        <v>0</v>
      </c>
      <c r="M382" s="11">
        <v>0</v>
      </c>
      <c r="N382" s="11">
        <v>0</v>
      </c>
      <c r="O382" s="11">
        <v>0</v>
      </c>
      <c r="P382" s="11">
        <v>1298816</v>
      </c>
      <c r="Q382" s="11">
        <v>891907</v>
      </c>
      <c r="R382" s="11">
        <v>209931</v>
      </c>
      <c r="S382" s="11">
        <v>51831</v>
      </c>
      <c r="T382" s="11">
        <v>16516</v>
      </c>
      <c r="U382" s="11">
        <v>177721</v>
      </c>
      <c r="V382" s="11">
        <v>49319</v>
      </c>
      <c r="W382" s="11">
        <v>0</v>
      </c>
      <c r="X382" s="11">
        <v>0</v>
      </c>
      <c r="Y382" s="11">
        <v>0</v>
      </c>
      <c r="Z382" s="11">
        <v>0</v>
      </c>
      <c r="AA382" s="11">
        <v>-300053</v>
      </c>
      <c r="AB382" s="11">
        <v>17647034</v>
      </c>
      <c r="AC382" s="11">
        <v>0</v>
      </c>
      <c r="AD382" s="11">
        <v>0</v>
      </c>
      <c r="AE382" s="17">
        <v>300053</v>
      </c>
    </row>
    <row r="383" spans="1:31" x14ac:dyDescent="0.3">
      <c r="A383" s="9" t="s">
        <v>759</v>
      </c>
      <c r="B383" s="8" t="s">
        <v>760</v>
      </c>
      <c r="C383" s="8">
        <v>1</v>
      </c>
      <c r="D383" s="8">
        <v>0</v>
      </c>
      <c r="E383" s="11">
        <v>6405546</v>
      </c>
      <c r="F383" s="11">
        <v>0</v>
      </c>
      <c r="G383" s="11">
        <v>317551</v>
      </c>
      <c r="H383" s="11">
        <v>0</v>
      </c>
      <c r="I383" s="11">
        <v>1548862</v>
      </c>
      <c r="J383" s="11">
        <v>311744</v>
      </c>
      <c r="K383" s="11">
        <v>0</v>
      </c>
      <c r="L383" s="11">
        <v>0</v>
      </c>
      <c r="M383" s="11">
        <v>0</v>
      </c>
      <c r="N383" s="11">
        <v>0</v>
      </c>
      <c r="O383" s="11">
        <v>0</v>
      </c>
      <c r="P383" s="11">
        <v>1280859</v>
      </c>
      <c r="Q383" s="11">
        <v>585702</v>
      </c>
      <c r="R383" s="11">
        <v>188777</v>
      </c>
      <c r="S383" s="11">
        <v>18411</v>
      </c>
      <c r="T383" s="11">
        <v>7681</v>
      </c>
      <c r="U383" s="11">
        <v>70366</v>
      </c>
      <c r="V383" s="11">
        <v>21593</v>
      </c>
      <c r="W383" s="11">
        <v>0</v>
      </c>
      <c r="X383" s="11">
        <v>0</v>
      </c>
      <c r="Y383" s="11">
        <v>0</v>
      </c>
      <c r="Z383" s="11">
        <v>0</v>
      </c>
      <c r="AA383" s="11">
        <v>-156213</v>
      </c>
      <c r="AB383" s="11">
        <v>10600879</v>
      </c>
      <c r="AC383" s="11">
        <v>0</v>
      </c>
      <c r="AD383" s="11">
        <v>0</v>
      </c>
      <c r="AE383" s="17">
        <v>156213</v>
      </c>
    </row>
    <row r="384" spans="1:31" x14ac:dyDescent="0.3">
      <c r="A384" s="9" t="s">
        <v>761</v>
      </c>
      <c r="B384" s="8" t="s">
        <v>762</v>
      </c>
      <c r="C384" s="8">
        <v>1</v>
      </c>
      <c r="D384" s="8">
        <v>0</v>
      </c>
      <c r="E384" s="11">
        <v>77246937</v>
      </c>
      <c r="F384" s="11">
        <v>0</v>
      </c>
      <c r="G384" s="11">
        <v>714091</v>
      </c>
      <c r="H384" s="11">
        <v>34573</v>
      </c>
      <c r="I384" s="11">
        <v>6323365</v>
      </c>
      <c r="J384" s="11">
        <v>9895415</v>
      </c>
      <c r="K384" s="11">
        <v>0</v>
      </c>
      <c r="L384" s="11">
        <v>0</v>
      </c>
      <c r="M384" s="11">
        <v>0</v>
      </c>
      <c r="N384" s="11">
        <v>0</v>
      </c>
      <c r="O384" s="11">
        <v>0</v>
      </c>
      <c r="P384" s="11">
        <v>6470540</v>
      </c>
      <c r="Q384" s="11">
        <v>5441372</v>
      </c>
      <c r="R384" s="11">
        <v>2025802</v>
      </c>
      <c r="S384" s="11">
        <v>119616</v>
      </c>
      <c r="T384" s="11">
        <v>45524</v>
      </c>
      <c r="U384" s="11">
        <v>462738</v>
      </c>
      <c r="V384" s="11">
        <v>150919</v>
      </c>
      <c r="W384" s="11">
        <v>0</v>
      </c>
      <c r="X384" s="11">
        <v>1061514</v>
      </c>
      <c r="Y384" s="11">
        <v>0</v>
      </c>
      <c r="Z384" s="11">
        <v>0</v>
      </c>
      <c r="AA384" s="11">
        <v>-2505265</v>
      </c>
      <c r="AB384" s="11">
        <v>107487141</v>
      </c>
      <c r="AC384" s="11">
        <v>0</v>
      </c>
      <c r="AD384" s="11">
        <v>2038800</v>
      </c>
      <c r="AE384" s="17">
        <v>2505265</v>
      </c>
    </row>
    <row r="385" spans="1:31" x14ac:dyDescent="0.3">
      <c r="A385" s="9" t="s">
        <v>763</v>
      </c>
      <c r="B385" s="8" t="s">
        <v>764</v>
      </c>
      <c r="C385" s="8">
        <v>1</v>
      </c>
      <c r="D385" s="8">
        <v>0</v>
      </c>
      <c r="E385" s="11">
        <v>25947607</v>
      </c>
      <c r="F385" s="11">
        <v>0</v>
      </c>
      <c r="G385" s="11">
        <v>492317</v>
      </c>
      <c r="H385" s="11">
        <v>0</v>
      </c>
      <c r="I385" s="11">
        <v>4629762</v>
      </c>
      <c r="J385" s="11">
        <v>4322980</v>
      </c>
      <c r="K385" s="11">
        <v>806096</v>
      </c>
      <c r="L385" s="11">
        <v>0</v>
      </c>
      <c r="M385" s="11">
        <v>0</v>
      </c>
      <c r="N385" s="11">
        <v>0</v>
      </c>
      <c r="O385" s="11">
        <v>0</v>
      </c>
      <c r="P385" s="11">
        <v>2186365</v>
      </c>
      <c r="Q385" s="11">
        <v>2053662</v>
      </c>
      <c r="R385" s="11">
        <v>1588241</v>
      </c>
      <c r="S385" s="11">
        <v>20818</v>
      </c>
      <c r="T385" s="11">
        <v>22656</v>
      </c>
      <c r="U385" s="11">
        <v>173503</v>
      </c>
      <c r="V385" s="11">
        <v>14915</v>
      </c>
      <c r="W385" s="11">
        <v>0</v>
      </c>
      <c r="X385" s="11">
        <v>331118</v>
      </c>
      <c r="Y385" s="11">
        <v>0</v>
      </c>
      <c r="Z385" s="11">
        <v>0</v>
      </c>
      <c r="AA385" s="11">
        <v>-496217</v>
      </c>
      <c r="AB385" s="11">
        <v>42093823</v>
      </c>
      <c r="AC385" s="11">
        <v>0</v>
      </c>
      <c r="AD385" s="11">
        <v>0</v>
      </c>
      <c r="AE385" s="17">
        <v>496217</v>
      </c>
    </row>
    <row r="386" spans="1:31" x14ac:dyDescent="0.3">
      <c r="A386" s="9" t="s">
        <v>765</v>
      </c>
      <c r="B386" s="8" t="s">
        <v>766</v>
      </c>
      <c r="C386" s="8">
        <v>1</v>
      </c>
      <c r="D386" s="8">
        <v>0</v>
      </c>
      <c r="E386" s="11">
        <v>31248011</v>
      </c>
      <c r="F386" s="11">
        <v>0</v>
      </c>
      <c r="G386" s="11">
        <v>1602240</v>
      </c>
      <c r="H386" s="11">
        <v>0</v>
      </c>
      <c r="I386" s="11">
        <v>7873686</v>
      </c>
      <c r="J386" s="11">
        <v>3881920</v>
      </c>
      <c r="K386" s="11">
        <v>857997</v>
      </c>
      <c r="L386" s="11">
        <v>0</v>
      </c>
      <c r="M386" s="11">
        <v>0</v>
      </c>
      <c r="N386" s="11">
        <v>0</v>
      </c>
      <c r="O386" s="11">
        <v>0</v>
      </c>
      <c r="P386" s="11">
        <v>3106341</v>
      </c>
      <c r="Q386" s="11">
        <v>2366577</v>
      </c>
      <c r="R386" s="11">
        <v>1004370</v>
      </c>
      <c r="S386" s="11">
        <v>191610</v>
      </c>
      <c r="T386" s="11">
        <v>79943</v>
      </c>
      <c r="U386" s="11">
        <v>473456</v>
      </c>
      <c r="V386" s="11">
        <v>189440</v>
      </c>
      <c r="W386" s="11">
        <v>0</v>
      </c>
      <c r="X386" s="11">
        <v>0</v>
      </c>
      <c r="Y386" s="11">
        <v>0</v>
      </c>
      <c r="Z386" s="11">
        <v>0</v>
      </c>
      <c r="AA386" s="11">
        <v>-1278177</v>
      </c>
      <c r="AB386" s="11">
        <v>51597414</v>
      </c>
      <c r="AC386" s="11">
        <v>0</v>
      </c>
      <c r="AD386" s="11">
        <v>0</v>
      </c>
      <c r="AE386" s="17">
        <v>1278177</v>
      </c>
    </row>
    <row r="387" spans="1:31" x14ac:dyDescent="0.3">
      <c r="A387" s="9" t="s">
        <v>767</v>
      </c>
      <c r="B387" s="8" t="s">
        <v>768</v>
      </c>
      <c r="C387" s="8">
        <v>1</v>
      </c>
      <c r="D387" s="8">
        <v>1</v>
      </c>
      <c r="E387" s="11">
        <v>1390120</v>
      </c>
      <c r="F387" s="11">
        <v>0</v>
      </c>
      <c r="G387" s="11">
        <v>70000</v>
      </c>
      <c r="H387" s="11">
        <v>0</v>
      </c>
      <c r="I387" s="11">
        <v>2411469</v>
      </c>
      <c r="J387" s="11">
        <v>0</v>
      </c>
      <c r="K387" s="11">
        <v>0</v>
      </c>
      <c r="L387" s="11">
        <v>0</v>
      </c>
      <c r="M387" s="11">
        <v>0</v>
      </c>
      <c r="N387" s="11">
        <v>0</v>
      </c>
      <c r="O387" s="11">
        <v>0</v>
      </c>
      <c r="P387" s="11">
        <v>27147</v>
      </c>
      <c r="Q387" s="11">
        <v>13876</v>
      </c>
      <c r="R387" s="11">
        <v>17599</v>
      </c>
      <c r="S387" s="11">
        <v>48958</v>
      </c>
      <c r="T387" s="11">
        <v>13899</v>
      </c>
      <c r="U387" s="11">
        <v>543327</v>
      </c>
      <c r="V387" s="11">
        <v>0</v>
      </c>
      <c r="W387" s="11">
        <v>0</v>
      </c>
      <c r="X387" s="11">
        <v>1347024</v>
      </c>
      <c r="Y387" s="11">
        <v>10401</v>
      </c>
      <c r="Z387" s="11">
        <v>0</v>
      </c>
      <c r="AA387" s="11">
        <v>-8871676</v>
      </c>
      <c r="AB387" s="11">
        <v>-2977856</v>
      </c>
      <c r="AC387" s="11">
        <v>0</v>
      </c>
      <c r="AD387" s="11">
        <v>100000</v>
      </c>
      <c r="AE387" s="17">
        <v>8871676</v>
      </c>
    </row>
    <row r="388" spans="1:31" x14ac:dyDescent="0.3">
      <c r="A388" s="9" t="s">
        <v>769</v>
      </c>
      <c r="B388" s="8" t="s">
        <v>770</v>
      </c>
      <c r="C388" s="8">
        <v>1</v>
      </c>
      <c r="D388" s="8">
        <v>0</v>
      </c>
      <c r="E388" s="11">
        <v>26602529</v>
      </c>
      <c r="F388" s="11">
        <v>0</v>
      </c>
      <c r="G388" s="11">
        <v>536651</v>
      </c>
      <c r="H388" s="11">
        <v>0</v>
      </c>
      <c r="I388" s="11">
        <v>3745177</v>
      </c>
      <c r="J388" s="11">
        <v>2534440</v>
      </c>
      <c r="K388" s="11">
        <v>0</v>
      </c>
      <c r="L388" s="11">
        <v>0</v>
      </c>
      <c r="M388" s="11">
        <v>0</v>
      </c>
      <c r="N388" s="11">
        <v>0</v>
      </c>
      <c r="O388" s="11">
        <v>0</v>
      </c>
      <c r="P388" s="11">
        <v>2089179</v>
      </c>
      <c r="Q388" s="11">
        <v>741135</v>
      </c>
      <c r="R388" s="11">
        <v>664324</v>
      </c>
      <c r="S388" s="11">
        <v>67845</v>
      </c>
      <c r="T388" s="11">
        <v>24935</v>
      </c>
      <c r="U388" s="11">
        <v>255888</v>
      </c>
      <c r="V388" s="11">
        <v>71899</v>
      </c>
      <c r="W388" s="11">
        <v>0</v>
      </c>
      <c r="X388" s="11">
        <v>1071472</v>
      </c>
      <c r="Y388" s="11">
        <v>0</v>
      </c>
      <c r="Z388" s="11">
        <v>0</v>
      </c>
      <c r="AA388" s="11">
        <v>-563686</v>
      </c>
      <c r="AB388" s="11">
        <v>37841788</v>
      </c>
      <c r="AC388" s="11">
        <v>0</v>
      </c>
      <c r="AD388" s="11">
        <v>0</v>
      </c>
      <c r="AE388" s="17">
        <v>563686</v>
      </c>
    </row>
    <row r="389" spans="1:31" x14ac:dyDescent="0.3">
      <c r="A389" s="9" t="s">
        <v>771</v>
      </c>
      <c r="B389" s="8" t="s">
        <v>772</v>
      </c>
      <c r="C389" s="8">
        <v>1</v>
      </c>
      <c r="D389" s="8">
        <v>0</v>
      </c>
      <c r="E389" s="11">
        <v>118551722</v>
      </c>
      <c r="F389" s="11">
        <v>0</v>
      </c>
      <c r="G389" s="11">
        <v>3600531</v>
      </c>
      <c r="H389" s="11">
        <v>0</v>
      </c>
      <c r="I389" s="11">
        <v>11377559</v>
      </c>
      <c r="J389" s="11">
        <v>9321663</v>
      </c>
      <c r="K389" s="11">
        <v>0</v>
      </c>
      <c r="L389" s="11">
        <v>0</v>
      </c>
      <c r="M389" s="11">
        <v>524304</v>
      </c>
      <c r="N389" s="11">
        <v>7021597</v>
      </c>
      <c r="O389" s="11">
        <v>3986648</v>
      </c>
      <c r="P389" s="11">
        <v>0</v>
      </c>
      <c r="Q389" s="11">
        <v>4475379</v>
      </c>
      <c r="R389" s="11">
        <v>3733223</v>
      </c>
      <c r="S389" s="11">
        <v>172136</v>
      </c>
      <c r="T389" s="11">
        <v>71818</v>
      </c>
      <c r="U389" s="11">
        <v>680360</v>
      </c>
      <c r="V389" s="11">
        <v>214402</v>
      </c>
      <c r="W389" s="11">
        <v>0</v>
      </c>
      <c r="X389" s="11">
        <v>5712815</v>
      </c>
      <c r="Y389" s="11">
        <v>0</v>
      </c>
      <c r="Z389" s="11">
        <v>0</v>
      </c>
      <c r="AA389" s="11">
        <v>-4258421</v>
      </c>
      <c r="AB389" s="11">
        <v>165185736</v>
      </c>
      <c r="AC389" s="11">
        <v>0</v>
      </c>
      <c r="AD389" s="11">
        <v>837244</v>
      </c>
      <c r="AE389" s="17">
        <v>4258421</v>
      </c>
    </row>
    <row r="390" spans="1:31" x14ac:dyDescent="0.3">
      <c r="A390" s="9" t="s">
        <v>773</v>
      </c>
      <c r="B390" s="8" t="s">
        <v>774</v>
      </c>
      <c r="C390" s="8">
        <v>1</v>
      </c>
      <c r="D390" s="8">
        <v>0</v>
      </c>
      <c r="E390" s="11">
        <v>31890049</v>
      </c>
      <c r="F390" s="11">
        <v>0</v>
      </c>
      <c r="G390" s="11">
        <v>343745</v>
      </c>
      <c r="H390" s="11">
        <v>25269</v>
      </c>
      <c r="I390" s="11">
        <v>2618619</v>
      </c>
      <c r="J390" s="11">
        <v>3690960</v>
      </c>
      <c r="K390" s="11">
        <v>0</v>
      </c>
      <c r="L390" s="11">
        <v>0</v>
      </c>
      <c r="M390" s="11">
        <v>0</v>
      </c>
      <c r="N390" s="11">
        <v>0</v>
      </c>
      <c r="O390" s="11">
        <v>0</v>
      </c>
      <c r="P390" s="11">
        <v>1637281</v>
      </c>
      <c r="Q390" s="11">
        <v>1995217</v>
      </c>
      <c r="R390" s="11">
        <v>734025</v>
      </c>
      <c r="S390" s="11">
        <v>40536</v>
      </c>
      <c r="T390" s="11">
        <v>16644</v>
      </c>
      <c r="U390" s="11">
        <v>151916</v>
      </c>
      <c r="V390" s="11">
        <v>50555</v>
      </c>
      <c r="W390" s="11">
        <v>0</v>
      </c>
      <c r="X390" s="11">
        <v>304375</v>
      </c>
      <c r="Y390" s="11">
        <v>0</v>
      </c>
      <c r="Z390" s="11">
        <v>0</v>
      </c>
      <c r="AA390" s="11">
        <v>-906851</v>
      </c>
      <c r="AB390" s="11">
        <v>42592340</v>
      </c>
      <c r="AC390" s="11">
        <v>0</v>
      </c>
      <c r="AD390" s="11">
        <v>189220</v>
      </c>
      <c r="AE390" s="17">
        <v>906851</v>
      </c>
    </row>
    <row r="391" spans="1:31" x14ac:dyDescent="0.3">
      <c r="A391" s="9" t="s">
        <v>775</v>
      </c>
      <c r="B391" s="8" t="s">
        <v>776</v>
      </c>
      <c r="C391" s="8">
        <v>1</v>
      </c>
      <c r="D391" s="8">
        <v>0</v>
      </c>
      <c r="E391" s="11">
        <v>603276</v>
      </c>
      <c r="F391" s="11">
        <v>0</v>
      </c>
      <c r="G391" s="11">
        <v>50000</v>
      </c>
      <c r="H391" s="11">
        <v>0</v>
      </c>
      <c r="I391" s="11">
        <v>48532</v>
      </c>
      <c r="J391" s="11">
        <v>64204</v>
      </c>
      <c r="K391" s="11">
        <v>0</v>
      </c>
      <c r="L391" s="11">
        <v>0</v>
      </c>
      <c r="M391" s="11">
        <v>0</v>
      </c>
      <c r="N391" s="11">
        <v>0</v>
      </c>
      <c r="O391" s="11">
        <v>0</v>
      </c>
      <c r="P391" s="11">
        <v>264141</v>
      </c>
      <c r="Q391" s="11">
        <v>25525</v>
      </c>
      <c r="R391" s="11">
        <v>675</v>
      </c>
      <c r="S391" s="11">
        <v>5948</v>
      </c>
      <c r="T391" s="11">
        <v>2481</v>
      </c>
      <c r="U391" s="11">
        <v>13846</v>
      </c>
      <c r="V391" s="11">
        <v>0</v>
      </c>
      <c r="W391" s="11">
        <v>0</v>
      </c>
      <c r="X391" s="11">
        <v>0</v>
      </c>
      <c r="Y391" s="11">
        <v>0</v>
      </c>
      <c r="Z391" s="11">
        <v>0</v>
      </c>
      <c r="AA391" s="11">
        <v>-15932</v>
      </c>
      <c r="AB391" s="11">
        <v>1062696</v>
      </c>
      <c r="AC391" s="11">
        <v>0</v>
      </c>
      <c r="AD391" s="11">
        <v>0</v>
      </c>
      <c r="AE391" s="17">
        <v>15932</v>
      </c>
    </row>
    <row r="392" spans="1:31" x14ac:dyDescent="0.3">
      <c r="A392" s="9" t="s">
        <v>777</v>
      </c>
      <c r="B392" s="8" t="s">
        <v>778</v>
      </c>
      <c r="C392" s="8">
        <v>1</v>
      </c>
      <c r="D392" s="8">
        <v>0</v>
      </c>
      <c r="E392" s="11">
        <v>15963941</v>
      </c>
      <c r="F392" s="11">
        <v>0</v>
      </c>
      <c r="G392" s="11">
        <v>780717</v>
      </c>
      <c r="H392" s="11">
        <v>0</v>
      </c>
      <c r="I392" s="11">
        <v>2683285</v>
      </c>
      <c r="J392" s="11">
        <v>3175879</v>
      </c>
      <c r="K392" s="11">
        <v>0</v>
      </c>
      <c r="L392" s="11">
        <v>0</v>
      </c>
      <c r="M392" s="11">
        <v>0</v>
      </c>
      <c r="N392" s="11">
        <v>0</v>
      </c>
      <c r="O392" s="11">
        <v>0</v>
      </c>
      <c r="P392" s="11">
        <v>2308931</v>
      </c>
      <c r="Q392" s="11">
        <v>1104706</v>
      </c>
      <c r="R392" s="11">
        <v>253122</v>
      </c>
      <c r="S392" s="11">
        <v>57164</v>
      </c>
      <c r="T392" s="11">
        <v>23718</v>
      </c>
      <c r="U392" s="11">
        <v>212089</v>
      </c>
      <c r="V392" s="11">
        <v>50791</v>
      </c>
      <c r="W392" s="11">
        <v>0</v>
      </c>
      <c r="X392" s="11">
        <v>0</v>
      </c>
      <c r="Y392" s="11">
        <v>10949</v>
      </c>
      <c r="Z392" s="11">
        <v>0</v>
      </c>
      <c r="AA392" s="11">
        <v>-192956</v>
      </c>
      <c r="AB392" s="11">
        <v>26432336</v>
      </c>
      <c r="AC392" s="11">
        <v>0</v>
      </c>
      <c r="AD392" s="11">
        <v>0</v>
      </c>
      <c r="AE392" s="17">
        <v>192956</v>
      </c>
    </row>
    <row r="393" spans="1:31" x14ac:dyDescent="0.3">
      <c r="A393" s="9" t="s">
        <v>779</v>
      </c>
      <c r="B393" s="8" t="s">
        <v>780</v>
      </c>
      <c r="C393" s="8">
        <v>1</v>
      </c>
      <c r="D393" s="8">
        <v>0</v>
      </c>
      <c r="E393" s="11">
        <v>4616284</v>
      </c>
      <c r="F393" s="11">
        <v>0</v>
      </c>
      <c r="G393" s="11">
        <v>426016</v>
      </c>
      <c r="H393" s="11">
        <v>0</v>
      </c>
      <c r="I393" s="11">
        <v>996295</v>
      </c>
      <c r="J393" s="11">
        <v>271790</v>
      </c>
      <c r="K393" s="11">
        <v>0</v>
      </c>
      <c r="L393" s="11">
        <v>0</v>
      </c>
      <c r="M393" s="11">
        <v>0</v>
      </c>
      <c r="N393" s="11">
        <v>0</v>
      </c>
      <c r="O393" s="11">
        <v>0</v>
      </c>
      <c r="P393" s="11">
        <v>642216</v>
      </c>
      <c r="Q393" s="11">
        <v>35495</v>
      </c>
      <c r="R393" s="11">
        <v>55737</v>
      </c>
      <c r="S393" s="11">
        <v>7476</v>
      </c>
      <c r="T393" s="11">
        <v>3118</v>
      </c>
      <c r="U393" s="11">
        <v>14502</v>
      </c>
      <c r="V393" s="11">
        <v>6183</v>
      </c>
      <c r="W393" s="11">
        <v>0</v>
      </c>
      <c r="X393" s="11">
        <v>0</v>
      </c>
      <c r="Y393" s="11">
        <v>16330</v>
      </c>
      <c r="Z393" s="11">
        <v>0</v>
      </c>
      <c r="AA393" s="11">
        <v>-72284</v>
      </c>
      <c r="AB393" s="11">
        <v>7019158</v>
      </c>
      <c r="AC393" s="11">
        <v>0</v>
      </c>
      <c r="AD393" s="11">
        <v>0</v>
      </c>
      <c r="AE393" s="17">
        <v>72284</v>
      </c>
    </row>
    <row r="394" spans="1:31" x14ac:dyDescent="0.3">
      <c r="A394" s="9" t="s">
        <v>781</v>
      </c>
      <c r="B394" s="8" t="s">
        <v>782</v>
      </c>
      <c r="C394" s="8">
        <v>1</v>
      </c>
      <c r="D394" s="8">
        <v>0</v>
      </c>
      <c r="E394" s="11">
        <v>3350958</v>
      </c>
      <c r="F394" s="11">
        <v>0</v>
      </c>
      <c r="G394" s="11">
        <v>281467</v>
      </c>
      <c r="H394" s="11">
        <v>0</v>
      </c>
      <c r="I394" s="11">
        <v>738784</v>
      </c>
      <c r="J394" s="11">
        <v>616165</v>
      </c>
      <c r="K394" s="11">
        <v>0</v>
      </c>
      <c r="L394" s="11">
        <v>0</v>
      </c>
      <c r="M394" s="11">
        <v>0</v>
      </c>
      <c r="N394" s="11">
        <v>0</v>
      </c>
      <c r="O394" s="11">
        <v>0</v>
      </c>
      <c r="P394" s="11">
        <v>811696</v>
      </c>
      <c r="Q394" s="11">
        <v>264801</v>
      </c>
      <c r="R394" s="11">
        <v>180100</v>
      </c>
      <c r="S394" s="11">
        <v>12089</v>
      </c>
      <c r="T394" s="11">
        <v>5043</v>
      </c>
      <c r="U394" s="11">
        <v>9869</v>
      </c>
      <c r="V394" s="11">
        <v>11972</v>
      </c>
      <c r="W394" s="11">
        <v>0</v>
      </c>
      <c r="X394" s="11">
        <v>176903</v>
      </c>
      <c r="Y394" s="11">
        <v>0</v>
      </c>
      <c r="Z394" s="11">
        <v>0</v>
      </c>
      <c r="AA394" s="11">
        <v>-92303</v>
      </c>
      <c r="AB394" s="11">
        <v>6367544</v>
      </c>
      <c r="AC394" s="11">
        <v>0</v>
      </c>
      <c r="AD394" s="11">
        <v>0</v>
      </c>
      <c r="AE394" s="17">
        <v>92303</v>
      </c>
    </row>
    <row r="395" spans="1:31" x14ac:dyDescent="0.3">
      <c r="A395" s="9" t="s">
        <v>783</v>
      </c>
      <c r="B395" s="8" t="s">
        <v>784</v>
      </c>
      <c r="C395" s="8">
        <v>1</v>
      </c>
      <c r="D395" s="8">
        <v>0</v>
      </c>
      <c r="E395" s="11">
        <v>21399648</v>
      </c>
      <c r="F395" s="11">
        <v>0</v>
      </c>
      <c r="G395" s="11">
        <v>256623</v>
      </c>
      <c r="H395" s="11">
        <v>0</v>
      </c>
      <c r="I395" s="11">
        <v>1705544</v>
      </c>
      <c r="J395" s="11">
        <v>2935222</v>
      </c>
      <c r="K395" s="11">
        <v>0</v>
      </c>
      <c r="L395" s="11">
        <v>0</v>
      </c>
      <c r="M395" s="11">
        <v>0</v>
      </c>
      <c r="N395" s="11">
        <v>0</v>
      </c>
      <c r="O395" s="11">
        <v>0</v>
      </c>
      <c r="P395" s="11">
        <v>607345</v>
      </c>
      <c r="Q395" s="11">
        <v>221891</v>
      </c>
      <c r="R395" s="11">
        <v>810574</v>
      </c>
      <c r="S395" s="11">
        <v>27129</v>
      </c>
      <c r="T395" s="11">
        <v>11318</v>
      </c>
      <c r="U395" s="11">
        <v>106481</v>
      </c>
      <c r="V395" s="11">
        <v>35938</v>
      </c>
      <c r="W395" s="11">
        <v>0</v>
      </c>
      <c r="X395" s="11">
        <v>410717</v>
      </c>
      <c r="Y395" s="11">
        <v>0</v>
      </c>
      <c r="Z395" s="11">
        <v>0</v>
      </c>
      <c r="AA395" s="11">
        <v>-653215</v>
      </c>
      <c r="AB395" s="11">
        <v>27875215</v>
      </c>
      <c r="AC395" s="11">
        <v>0</v>
      </c>
      <c r="AD395" s="11">
        <v>171687</v>
      </c>
      <c r="AE395" s="17">
        <v>653215</v>
      </c>
    </row>
    <row r="396" spans="1:31" x14ac:dyDescent="0.3">
      <c r="A396" s="9" t="s">
        <v>785</v>
      </c>
      <c r="B396" s="8" t="s">
        <v>786</v>
      </c>
      <c r="C396" s="8">
        <v>1</v>
      </c>
      <c r="D396" s="8">
        <v>0</v>
      </c>
      <c r="E396" s="11">
        <v>7901137</v>
      </c>
      <c r="F396" s="11">
        <v>0</v>
      </c>
      <c r="G396" s="11">
        <v>101659</v>
      </c>
      <c r="H396" s="11">
        <v>0</v>
      </c>
      <c r="I396" s="11">
        <v>937150</v>
      </c>
      <c r="J396" s="11">
        <v>2211162</v>
      </c>
      <c r="K396" s="11">
        <v>0</v>
      </c>
      <c r="L396" s="11">
        <v>0</v>
      </c>
      <c r="M396" s="11">
        <v>0</v>
      </c>
      <c r="N396" s="11">
        <v>0</v>
      </c>
      <c r="O396" s="11">
        <v>0</v>
      </c>
      <c r="P396" s="11">
        <v>856105</v>
      </c>
      <c r="Q396" s="11">
        <v>258887</v>
      </c>
      <c r="R396" s="11">
        <v>57176</v>
      </c>
      <c r="S396" s="11">
        <v>10427</v>
      </c>
      <c r="T396" s="11">
        <v>4350</v>
      </c>
      <c r="U396" s="11">
        <v>41183</v>
      </c>
      <c r="V396" s="11">
        <v>12818</v>
      </c>
      <c r="W396" s="11">
        <v>0</v>
      </c>
      <c r="X396" s="11">
        <v>86793</v>
      </c>
      <c r="Y396" s="11">
        <v>0</v>
      </c>
      <c r="Z396" s="11">
        <v>0</v>
      </c>
      <c r="AA396" s="11">
        <v>-199910</v>
      </c>
      <c r="AB396" s="11">
        <v>12278937</v>
      </c>
      <c r="AC396" s="11">
        <v>0</v>
      </c>
      <c r="AD396" s="11">
        <v>0</v>
      </c>
      <c r="AE396" s="17">
        <v>199910</v>
      </c>
    </row>
    <row r="397" spans="1:31" x14ac:dyDescent="0.3">
      <c r="A397" s="9" t="s">
        <v>787</v>
      </c>
      <c r="B397" s="8" t="s">
        <v>788</v>
      </c>
      <c r="C397" s="8">
        <v>1</v>
      </c>
      <c r="D397" s="8">
        <v>0</v>
      </c>
      <c r="E397" s="11">
        <v>10622376</v>
      </c>
      <c r="F397" s="11">
        <v>0</v>
      </c>
      <c r="G397" s="11">
        <v>129497</v>
      </c>
      <c r="H397" s="11">
        <v>0</v>
      </c>
      <c r="I397" s="11">
        <v>1428003</v>
      </c>
      <c r="J397" s="11">
        <v>2820372</v>
      </c>
      <c r="K397" s="11">
        <v>0</v>
      </c>
      <c r="L397" s="11">
        <v>0</v>
      </c>
      <c r="M397" s="11">
        <v>0</v>
      </c>
      <c r="N397" s="11">
        <v>0</v>
      </c>
      <c r="O397" s="11">
        <v>0</v>
      </c>
      <c r="P397" s="11">
        <v>1320769</v>
      </c>
      <c r="Q397" s="11">
        <v>183932</v>
      </c>
      <c r="R397" s="11">
        <v>210135</v>
      </c>
      <c r="S397" s="11">
        <v>13872</v>
      </c>
      <c r="T397" s="11">
        <v>5787</v>
      </c>
      <c r="U397" s="11">
        <v>54348</v>
      </c>
      <c r="V397" s="11">
        <v>18174</v>
      </c>
      <c r="W397" s="11">
        <v>0</v>
      </c>
      <c r="X397" s="11">
        <v>151148</v>
      </c>
      <c r="Y397" s="11">
        <v>0</v>
      </c>
      <c r="Z397" s="11">
        <v>0</v>
      </c>
      <c r="AA397" s="11">
        <v>-373532</v>
      </c>
      <c r="AB397" s="11">
        <v>16584881</v>
      </c>
      <c r="AC397" s="11">
        <v>0</v>
      </c>
      <c r="AD397" s="11">
        <v>0</v>
      </c>
      <c r="AE397" s="17">
        <v>373532</v>
      </c>
    </row>
    <row r="398" spans="1:31" x14ac:dyDescent="0.3">
      <c r="A398" s="9" t="s">
        <v>789</v>
      </c>
      <c r="B398" s="8" t="s">
        <v>790</v>
      </c>
      <c r="C398" s="8">
        <v>1</v>
      </c>
      <c r="D398" s="8">
        <v>0</v>
      </c>
      <c r="E398" s="11">
        <v>17999389</v>
      </c>
      <c r="F398" s="11">
        <v>0</v>
      </c>
      <c r="G398" s="11">
        <v>198267</v>
      </c>
      <c r="H398" s="11">
        <v>0</v>
      </c>
      <c r="I398" s="11">
        <v>2168890</v>
      </c>
      <c r="J398" s="11">
        <v>4101430</v>
      </c>
      <c r="K398" s="11">
        <v>0</v>
      </c>
      <c r="L398" s="11">
        <v>0</v>
      </c>
      <c r="M398" s="11">
        <v>0</v>
      </c>
      <c r="N398" s="11">
        <v>0</v>
      </c>
      <c r="O398" s="11">
        <v>0</v>
      </c>
      <c r="P398" s="11">
        <v>2053056</v>
      </c>
      <c r="Q398" s="11">
        <v>417244</v>
      </c>
      <c r="R398" s="11">
        <v>715809</v>
      </c>
      <c r="S398" s="11">
        <v>21811</v>
      </c>
      <c r="T398" s="11">
        <v>9100</v>
      </c>
      <c r="U398" s="11">
        <v>84521</v>
      </c>
      <c r="V398" s="11">
        <v>20857</v>
      </c>
      <c r="W398" s="11">
        <v>0</v>
      </c>
      <c r="X398" s="11">
        <v>266457</v>
      </c>
      <c r="Y398" s="11">
        <v>0</v>
      </c>
      <c r="Z398" s="11">
        <v>0</v>
      </c>
      <c r="AA398" s="11">
        <v>-522186</v>
      </c>
      <c r="AB398" s="11">
        <v>27534645</v>
      </c>
      <c r="AC398" s="11">
        <v>0</v>
      </c>
      <c r="AD398" s="11">
        <v>135337</v>
      </c>
      <c r="AE398" s="17">
        <v>522186</v>
      </c>
    </row>
    <row r="399" spans="1:31" x14ac:dyDescent="0.3">
      <c r="A399" s="9" t="s">
        <v>791</v>
      </c>
      <c r="B399" s="8" t="s">
        <v>792</v>
      </c>
      <c r="C399" s="8">
        <v>1</v>
      </c>
      <c r="D399" s="8">
        <v>0</v>
      </c>
      <c r="E399" s="11">
        <v>6399047</v>
      </c>
      <c r="F399" s="11">
        <v>0</v>
      </c>
      <c r="G399" s="11">
        <v>80523</v>
      </c>
      <c r="H399" s="11">
        <v>9418</v>
      </c>
      <c r="I399" s="11">
        <v>652155</v>
      </c>
      <c r="J399" s="11">
        <v>1844033</v>
      </c>
      <c r="K399" s="11">
        <v>0</v>
      </c>
      <c r="L399" s="11">
        <v>0</v>
      </c>
      <c r="M399" s="11">
        <v>0</v>
      </c>
      <c r="N399" s="11">
        <v>0</v>
      </c>
      <c r="O399" s="11">
        <v>0</v>
      </c>
      <c r="P399" s="11">
        <v>795924</v>
      </c>
      <c r="Q399" s="11">
        <v>173125</v>
      </c>
      <c r="R399" s="11">
        <v>61357</v>
      </c>
      <c r="S399" s="11">
        <v>8869</v>
      </c>
      <c r="T399" s="11">
        <v>1675</v>
      </c>
      <c r="U399" s="11">
        <v>34892</v>
      </c>
      <c r="V399" s="11">
        <v>10717</v>
      </c>
      <c r="W399" s="11">
        <v>0</v>
      </c>
      <c r="X399" s="11">
        <v>602793</v>
      </c>
      <c r="Y399" s="11">
        <v>0</v>
      </c>
      <c r="Z399" s="11">
        <v>0</v>
      </c>
      <c r="AA399" s="11">
        <v>-208442</v>
      </c>
      <c r="AB399" s="11">
        <v>10466086</v>
      </c>
      <c r="AC399" s="11">
        <v>0</v>
      </c>
      <c r="AD399" s="11">
        <v>0</v>
      </c>
      <c r="AE399" s="17">
        <v>208442</v>
      </c>
    </row>
    <row r="400" spans="1:31" x14ac:dyDescent="0.3">
      <c r="A400" s="9" t="s">
        <v>793</v>
      </c>
      <c r="B400" s="8" t="s">
        <v>794</v>
      </c>
      <c r="C400" s="8">
        <v>1</v>
      </c>
      <c r="D400" s="8">
        <v>0</v>
      </c>
      <c r="E400" s="11">
        <v>16807098</v>
      </c>
      <c r="F400" s="11">
        <v>0</v>
      </c>
      <c r="G400" s="11">
        <v>0</v>
      </c>
      <c r="H400" s="11">
        <v>4057</v>
      </c>
      <c r="I400" s="11">
        <v>2071827</v>
      </c>
      <c r="J400" s="11">
        <v>2997475</v>
      </c>
      <c r="K400" s="11">
        <v>0</v>
      </c>
      <c r="L400" s="11">
        <v>0</v>
      </c>
      <c r="M400" s="11">
        <v>0</v>
      </c>
      <c r="N400" s="11">
        <v>0</v>
      </c>
      <c r="O400" s="11">
        <v>0</v>
      </c>
      <c r="P400" s="11">
        <v>1927088</v>
      </c>
      <c r="Q400" s="11">
        <v>682784</v>
      </c>
      <c r="R400" s="11">
        <v>161653</v>
      </c>
      <c r="S400" s="11">
        <v>16314</v>
      </c>
      <c r="T400" s="11">
        <v>5982</v>
      </c>
      <c r="U400" s="11">
        <v>64192</v>
      </c>
      <c r="V400" s="11">
        <v>20952</v>
      </c>
      <c r="W400" s="11">
        <v>0</v>
      </c>
      <c r="X400" s="11">
        <v>0</v>
      </c>
      <c r="Y400" s="11">
        <v>0</v>
      </c>
      <c r="Z400" s="11">
        <v>0</v>
      </c>
      <c r="AA400" s="11">
        <v>-392929</v>
      </c>
      <c r="AB400" s="11">
        <v>24366493</v>
      </c>
      <c r="AC400" s="11">
        <v>0</v>
      </c>
      <c r="AD400" s="11">
        <v>154393</v>
      </c>
      <c r="AE400" s="17">
        <v>392929</v>
      </c>
    </row>
    <row r="401" spans="1:31" x14ac:dyDescent="0.3">
      <c r="A401" s="9" t="s">
        <v>795</v>
      </c>
      <c r="B401" s="8" t="s">
        <v>796</v>
      </c>
      <c r="C401" s="8">
        <v>1</v>
      </c>
      <c r="D401" s="8">
        <v>0</v>
      </c>
      <c r="E401" s="11">
        <v>35318059</v>
      </c>
      <c r="F401" s="11">
        <v>0</v>
      </c>
      <c r="G401" s="11">
        <v>0</v>
      </c>
      <c r="H401" s="11">
        <v>0</v>
      </c>
      <c r="I401" s="11">
        <v>3754141</v>
      </c>
      <c r="J401" s="11">
        <v>3711926</v>
      </c>
      <c r="K401" s="11">
        <v>0</v>
      </c>
      <c r="L401" s="11">
        <v>0</v>
      </c>
      <c r="M401" s="11">
        <v>0</v>
      </c>
      <c r="N401" s="11">
        <v>0</v>
      </c>
      <c r="O401" s="11">
        <v>0</v>
      </c>
      <c r="P401" s="11">
        <v>5179688</v>
      </c>
      <c r="Q401" s="11">
        <v>1890636</v>
      </c>
      <c r="R401" s="11">
        <v>0</v>
      </c>
      <c r="S401" s="11">
        <v>48386</v>
      </c>
      <c r="T401" s="11">
        <v>18501</v>
      </c>
      <c r="U401" s="11">
        <v>190478</v>
      </c>
      <c r="V401" s="11">
        <v>67458</v>
      </c>
      <c r="W401" s="11">
        <v>0</v>
      </c>
      <c r="X401" s="11">
        <v>599038</v>
      </c>
      <c r="Y401" s="11">
        <v>0</v>
      </c>
      <c r="Z401" s="11">
        <v>0</v>
      </c>
      <c r="AA401" s="11">
        <v>-1390214</v>
      </c>
      <c r="AB401" s="11">
        <v>49388097</v>
      </c>
      <c r="AC401" s="11">
        <v>0</v>
      </c>
      <c r="AD401" s="11">
        <v>463215</v>
      </c>
      <c r="AE401" s="17">
        <v>1390214</v>
      </c>
    </row>
    <row r="402" spans="1:31" x14ac:dyDescent="0.3">
      <c r="A402" s="9" t="s">
        <v>797</v>
      </c>
      <c r="B402" s="8" t="s">
        <v>798</v>
      </c>
      <c r="C402" s="8">
        <v>1</v>
      </c>
      <c r="D402" s="8">
        <v>0</v>
      </c>
      <c r="E402" s="11">
        <v>16333106</v>
      </c>
      <c r="F402" s="11">
        <v>0</v>
      </c>
      <c r="G402" s="11">
        <v>0</v>
      </c>
      <c r="H402" s="11">
        <v>0</v>
      </c>
      <c r="I402" s="11">
        <v>2146563</v>
      </c>
      <c r="J402" s="11">
        <v>3760652</v>
      </c>
      <c r="K402" s="11">
        <v>0</v>
      </c>
      <c r="L402" s="11">
        <v>0</v>
      </c>
      <c r="M402" s="11">
        <v>0</v>
      </c>
      <c r="N402" s="11">
        <v>0</v>
      </c>
      <c r="O402" s="11">
        <v>0</v>
      </c>
      <c r="P402" s="11">
        <v>2474978</v>
      </c>
      <c r="Q402" s="11">
        <v>338951</v>
      </c>
      <c r="R402" s="11">
        <v>92121</v>
      </c>
      <c r="S402" s="11">
        <v>18800</v>
      </c>
      <c r="T402" s="11">
        <v>7843</v>
      </c>
      <c r="U402" s="11">
        <v>74619</v>
      </c>
      <c r="V402" s="11">
        <v>26454</v>
      </c>
      <c r="W402" s="11">
        <v>0</v>
      </c>
      <c r="X402" s="11">
        <v>243526</v>
      </c>
      <c r="Y402" s="11">
        <v>0</v>
      </c>
      <c r="Z402" s="11">
        <v>0</v>
      </c>
      <c r="AA402" s="11">
        <v>-587184</v>
      </c>
      <c r="AB402" s="11">
        <v>24930429</v>
      </c>
      <c r="AC402" s="11">
        <v>0</v>
      </c>
      <c r="AD402" s="11">
        <v>149286</v>
      </c>
      <c r="AE402" s="17">
        <v>587184</v>
      </c>
    </row>
    <row r="403" spans="1:31" x14ac:dyDescent="0.3">
      <c r="A403" s="9" t="s">
        <v>799</v>
      </c>
      <c r="B403" s="8" t="s">
        <v>800</v>
      </c>
      <c r="C403" s="8">
        <v>1</v>
      </c>
      <c r="D403" s="8">
        <v>0</v>
      </c>
      <c r="E403" s="11">
        <v>32556041</v>
      </c>
      <c r="F403" s="11">
        <v>0</v>
      </c>
      <c r="G403" s="11">
        <v>0</v>
      </c>
      <c r="H403" s="11">
        <v>0</v>
      </c>
      <c r="I403" s="11">
        <v>5995998</v>
      </c>
      <c r="J403" s="11">
        <v>2506043</v>
      </c>
      <c r="K403" s="11">
        <v>0</v>
      </c>
      <c r="L403" s="11">
        <v>0</v>
      </c>
      <c r="M403" s="11">
        <v>0</v>
      </c>
      <c r="N403" s="11">
        <v>0</v>
      </c>
      <c r="O403" s="11">
        <v>0</v>
      </c>
      <c r="P403" s="11">
        <v>4298832</v>
      </c>
      <c r="Q403" s="11">
        <v>2132690</v>
      </c>
      <c r="R403" s="11">
        <v>166190</v>
      </c>
      <c r="S403" s="11">
        <v>54273</v>
      </c>
      <c r="T403" s="11">
        <v>22643</v>
      </c>
      <c r="U403" s="11">
        <v>216574</v>
      </c>
      <c r="V403" s="11">
        <v>67511</v>
      </c>
      <c r="W403" s="11">
        <v>0</v>
      </c>
      <c r="X403" s="11">
        <v>372526</v>
      </c>
      <c r="Y403" s="11">
        <v>0</v>
      </c>
      <c r="Z403" s="11">
        <v>0</v>
      </c>
      <c r="AA403" s="11">
        <v>-958762</v>
      </c>
      <c r="AB403" s="11">
        <v>47430559</v>
      </c>
      <c r="AC403" s="11">
        <v>0</v>
      </c>
      <c r="AD403" s="11">
        <v>0</v>
      </c>
      <c r="AE403" s="17">
        <v>958762</v>
      </c>
    </row>
    <row r="404" spans="1:31" x14ac:dyDescent="0.3">
      <c r="A404" s="9" t="s">
        <v>801</v>
      </c>
      <c r="B404" s="8" t="s">
        <v>802</v>
      </c>
      <c r="C404" s="8">
        <v>1</v>
      </c>
      <c r="D404" s="8">
        <v>0</v>
      </c>
      <c r="E404" s="11">
        <v>21241693</v>
      </c>
      <c r="F404" s="11">
        <v>0</v>
      </c>
      <c r="G404" s="11">
        <v>0</v>
      </c>
      <c r="H404" s="11">
        <v>0</v>
      </c>
      <c r="I404" s="11">
        <v>3342813</v>
      </c>
      <c r="J404" s="11">
        <v>4019904</v>
      </c>
      <c r="K404" s="11">
        <v>0</v>
      </c>
      <c r="L404" s="11">
        <v>0</v>
      </c>
      <c r="M404" s="11">
        <v>0</v>
      </c>
      <c r="N404" s="11">
        <v>0</v>
      </c>
      <c r="O404" s="11">
        <v>0</v>
      </c>
      <c r="P404" s="11">
        <v>3472194</v>
      </c>
      <c r="Q404" s="11">
        <v>856552</v>
      </c>
      <c r="R404" s="11">
        <v>1807</v>
      </c>
      <c r="S404" s="11">
        <v>29556</v>
      </c>
      <c r="T404" s="11">
        <v>12331</v>
      </c>
      <c r="U404" s="11">
        <v>117199</v>
      </c>
      <c r="V404" s="11">
        <v>35476</v>
      </c>
      <c r="W404" s="11">
        <v>0</v>
      </c>
      <c r="X404" s="11">
        <v>338395</v>
      </c>
      <c r="Y404" s="11">
        <v>0</v>
      </c>
      <c r="Z404" s="11">
        <v>0</v>
      </c>
      <c r="AA404" s="11">
        <v>-692781</v>
      </c>
      <c r="AB404" s="11">
        <v>32775139</v>
      </c>
      <c r="AC404" s="11">
        <v>0</v>
      </c>
      <c r="AD404" s="11">
        <v>0</v>
      </c>
      <c r="AE404" s="17">
        <v>692781</v>
      </c>
    </row>
    <row r="405" spans="1:31" x14ac:dyDescent="0.3">
      <c r="A405" s="9" t="s">
        <v>803</v>
      </c>
      <c r="B405" s="8" t="s">
        <v>804</v>
      </c>
      <c r="C405" s="8">
        <v>1</v>
      </c>
      <c r="D405" s="8">
        <v>0</v>
      </c>
      <c r="E405" s="11">
        <v>18673602</v>
      </c>
      <c r="F405" s="11">
        <v>0</v>
      </c>
      <c r="G405" s="11">
        <v>0</v>
      </c>
      <c r="H405" s="11">
        <v>12487</v>
      </c>
      <c r="I405" s="11">
        <v>3267425</v>
      </c>
      <c r="J405" s="11">
        <v>5000529</v>
      </c>
      <c r="K405" s="11">
        <v>0</v>
      </c>
      <c r="L405" s="11">
        <v>0</v>
      </c>
      <c r="M405" s="11">
        <v>0</v>
      </c>
      <c r="N405" s="11">
        <v>0</v>
      </c>
      <c r="O405" s="11">
        <v>0</v>
      </c>
      <c r="P405" s="11">
        <v>4285335</v>
      </c>
      <c r="Q405" s="11">
        <v>1034652</v>
      </c>
      <c r="R405" s="11">
        <v>128907</v>
      </c>
      <c r="S405" s="11">
        <v>57614</v>
      </c>
      <c r="T405" s="11">
        <v>24037</v>
      </c>
      <c r="U405" s="11">
        <v>225836</v>
      </c>
      <c r="V405" s="11">
        <v>72132</v>
      </c>
      <c r="W405" s="11">
        <v>0</v>
      </c>
      <c r="X405" s="11">
        <v>495891</v>
      </c>
      <c r="Y405" s="11">
        <v>0</v>
      </c>
      <c r="Z405" s="11">
        <v>0</v>
      </c>
      <c r="AA405" s="11">
        <v>-1330340</v>
      </c>
      <c r="AB405" s="11">
        <v>31948107</v>
      </c>
      <c r="AC405" s="11">
        <v>7166</v>
      </c>
      <c r="AD405" s="11">
        <v>0</v>
      </c>
      <c r="AE405" s="17">
        <v>1330340</v>
      </c>
    </row>
    <row r="406" spans="1:31" x14ac:dyDescent="0.3">
      <c r="A406" s="9" t="s">
        <v>805</v>
      </c>
      <c r="B406" s="8" t="s">
        <v>806</v>
      </c>
      <c r="C406" s="8">
        <v>1</v>
      </c>
      <c r="D406" s="8">
        <v>0</v>
      </c>
      <c r="E406" s="11">
        <v>11207157</v>
      </c>
      <c r="F406" s="11">
        <v>0</v>
      </c>
      <c r="G406" s="11">
        <v>0</v>
      </c>
      <c r="H406" s="11">
        <v>5089</v>
      </c>
      <c r="I406" s="11">
        <v>1104930</v>
      </c>
      <c r="J406" s="11">
        <v>2554674</v>
      </c>
      <c r="K406" s="11">
        <v>0</v>
      </c>
      <c r="L406" s="11">
        <v>0</v>
      </c>
      <c r="M406" s="11">
        <v>0</v>
      </c>
      <c r="N406" s="11">
        <v>0</v>
      </c>
      <c r="O406" s="11">
        <v>0</v>
      </c>
      <c r="P406" s="11">
        <v>1833232</v>
      </c>
      <c r="Q406" s="11">
        <v>634550</v>
      </c>
      <c r="R406" s="11">
        <v>0</v>
      </c>
      <c r="S406" s="11">
        <v>14052</v>
      </c>
      <c r="T406" s="11">
        <v>5862</v>
      </c>
      <c r="U406" s="11">
        <v>54639</v>
      </c>
      <c r="V406" s="11">
        <v>18206</v>
      </c>
      <c r="W406" s="11">
        <v>0</v>
      </c>
      <c r="X406" s="11">
        <v>204691</v>
      </c>
      <c r="Y406" s="11">
        <v>0</v>
      </c>
      <c r="Z406" s="11">
        <v>0</v>
      </c>
      <c r="AA406" s="11">
        <v>-271215</v>
      </c>
      <c r="AB406" s="11">
        <v>17365867</v>
      </c>
      <c r="AC406" s="11">
        <v>0</v>
      </c>
      <c r="AD406" s="11">
        <v>100000</v>
      </c>
      <c r="AE406" s="17">
        <v>271215</v>
      </c>
    </row>
    <row r="407" spans="1:31" x14ac:dyDescent="0.3">
      <c r="A407" s="9" t="s">
        <v>807</v>
      </c>
      <c r="B407" s="8" t="s">
        <v>808</v>
      </c>
      <c r="C407" s="8">
        <v>1</v>
      </c>
      <c r="D407" s="8">
        <v>0</v>
      </c>
      <c r="E407" s="11">
        <v>11272228</v>
      </c>
      <c r="F407" s="11">
        <v>0</v>
      </c>
      <c r="G407" s="11">
        <v>250743</v>
      </c>
      <c r="H407" s="11">
        <v>0</v>
      </c>
      <c r="I407" s="11">
        <v>1399806</v>
      </c>
      <c r="J407" s="11">
        <v>418058</v>
      </c>
      <c r="K407" s="11">
        <v>0</v>
      </c>
      <c r="L407" s="11">
        <v>0</v>
      </c>
      <c r="M407" s="11">
        <v>0</v>
      </c>
      <c r="N407" s="11">
        <v>0</v>
      </c>
      <c r="O407" s="11">
        <v>0</v>
      </c>
      <c r="P407" s="11">
        <v>1212734</v>
      </c>
      <c r="Q407" s="11">
        <v>128925</v>
      </c>
      <c r="R407" s="11">
        <v>22806</v>
      </c>
      <c r="S407" s="11">
        <v>3331</v>
      </c>
      <c r="T407" s="11">
        <v>4700</v>
      </c>
      <c r="U407" s="11">
        <v>43571</v>
      </c>
      <c r="V407" s="11">
        <v>2475</v>
      </c>
      <c r="W407" s="11">
        <v>0</v>
      </c>
      <c r="X407" s="11">
        <v>0</v>
      </c>
      <c r="Y407" s="11">
        <v>0</v>
      </c>
      <c r="Z407" s="11">
        <v>0</v>
      </c>
      <c r="AA407" s="11">
        <v>-226241</v>
      </c>
      <c r="AB407" s="11">
        <v>14533136</v>
      </c>
      <c r="AC407" s="11">
        <v>0</v>
      </c>
      <c r="AD407" s="11">
        <v>100000</v>
      </c>
      <c r="AE407" s="17">
        <v>226241</v>
      </c>
    </row>
    <row r="408" spans="1:31" x14ac:dyDescent="0.3">
      <c r="A408" s="9" t="s">
        <v>809</v>
      </c>
      <c r="B408" s="8" t="s">
        <v>810</v>
      </c>
      <c r="C408" s="8">
        <v>1</v>
      </c>
      <c r="D408" s="8">
        <v>0</v>
      </c>
      <c r="E408" s="11">
        <v>18548129</v>
      </c>
      <c r="F408" s="11">
        <v>0</v>
      </c>
      <c r="G408" s="11">
        <v>0</v>
      </c>
      <c r="H408" s="11">
        <v>21346</v>
      </c>
      <c r="I408" s="11">
        <v>2294091</v>
      </c>
      <c r="J408" s="11">
        <v>4146369</v>
      </c>
      <c r="K408" s="11">
        <v>0</v>
      </c>
      <c r="L408" s="11">
        <v>0</v>
      </c>
      <c r="M408" s="11">
        <v>0</v>
      </c>
      <c r="N408" s="11">
        <v>0</v>
      </c>
      <c r="O408" s="11">
        <v>0</v>
      </c>
      <c r="P408" s="11">
        <v>2657312</v>
      </c>
      <c r="Q408" s="11">
        <v>444574</v>
      </c>
      <c r="R408" s="11">
        <v>0</v>
      </c>
      <c r="S408" s="11">
        <v>24897</v>
      </c>
      <c r="T408" s="11">
        <v>10387</v>
      </c>
      <c r="U408" s="11">
        <v>100074</v>
      </c>
      <c r="V408" s="11">
        <v>31815</v>
      </c>
      <c r="W408" s="11">
        <v>0</v>
      </c>
      <c r="X408" s="11">
        <v>224979</v>
      </c>
      <c r="Y408" s="11">
        <v>22892</v>
      </c>
      <c r="Z408" s="11">
        <v>0</v>
      </c>
      <c r="AA408" s="11">
        <v>-562615</v>
      </c>
      <c r="AB408" s="11">
        <v>27964250</v>
      </c>
      <c r="AC408" s="11">
        <v>0</v>
      </c>
      <c r="AD408" s="11">
        <v>0</v>
      </c>
      <c r="AE408" s="17">
        <v>562615</v>
      </c>
    </row>
    <row r="409" spans="1:31" x14ac:dyDescent="0.3">
      <c r="A409" s="9" t="s">
        <v>811</v>
      </c>
      <c r="B409" s="8" t="s">
        <v>812</v>
      </c>
      <c r="C409" s="8">
        <v>1</v>
      </c>
      <c r="D409" s="8">
        <v>0</v>
      </c>
      <c r="E409" s="11">
        <v>4744915</v>
      </c>
      <c r="F409" s="11">
        <v>0</v>
      </c>
      <c r="G409" s="11">
        <v>0</v>
      </c>
      <c r="H409" s="11">
        <v>0</v>
      </c>
      <c r="I409" s="11">
        <v>786425</v>
      </c>
      <c r="J409" s="11">
        <v>1031678</v>
      </c>
      <c r="K409" s="11">
        <v>97195</v>
      </c>
      <c r="L409" s="11">
        <v>0</v>
      </c>
      <c r="M409" s="11">
        <v>0</v>
      </c>
      <c r="N409" s="11">
        <v>0</v>
      </c>
      <c r="O409" s="11">
        <v>0</v>
      </c>
      <c r="P409" s="11">
        <v>666088</v>
      </c>
      <c r="Q409" s="11">
        <v>71292</v>
      </c>
      <c r="R409" s="11">
        <v>0</v>
      </c>
      <c r="S409" s="11">
        <v>5199</v>
      </c>
      <c r="T409" s="11">
        <v>2168</v>
      </c>
      <c r="U409" s="11">
        <v>20388</v>
      </c>
      <c r="V409" s="11">
        <v>5812</v>
      </c>
      <c r="W409" s="11">
        <v>0</v>
      </c>
      <c r="X409" s="11">
        <v>0</v>
      </c>
      <c r="Y409" s="11">
        <v>0</v>
      </c>
      <c r="Z409" s="11">
        <v>0</v>
      </c>
      <c r="AA409" s="11">
        <v>-140966</v>
      </c>
      <c r="AB409" s="11">
        <v>7290194</v>
      </c>
      <c r="AC409" s="11">
        <v>0</v>
      </c>
      <c r="AD409" s="11">
        <v>100000</v>
      </c>
      <c r="AE409" s="17">
        <v>140966</v>
      </c>
    </row>
    <row r="410" spans="1:31" x14ac:dyDescent="0.3">
      <c r="A410" s="9" t="s">
        <v>813</v>
      </c>
      <c r="B410" s="8" t="s">
        <v>814</v>
      </c>
      <c r="C410" s="8">
        <v>1</v>
      </c>
      <c r="D410" s="8">
        <v>0</v>
      </c>
      <c r="E410" s="11">
        <v>5238820</v>
      </c>
      <c r="F410" s="11">
        <v>0</v>
      </c>
      <c r="G410" s="11">
        <v>0</v>
      </c>
      <c r="H410" s="11">
        <v>0</v>
      </c>
      <c r="I410" s="11">
        <v>566399</v>
      </c>
      <c r="J410" s="11">
        <v>797253</v>
      </c>
      <c r="K410" s="11">
        <v>0</v>
      </c>
      <c r="L410" s="11">
        <v>0</v>
      </c>
      <c r="M410" s="11">
        <v>0</v>
      </c>
      <c r="N410" s="11">
        <v>0</v>
      </c>
      <c r="O410" s="11">
        <v>0</v>
      </c>
      <c r="P410" s="11">
        <v>550999</v>
      </c>
      <c r="Q410" s="11">
        <v>28632</v>
      </c>
      <c r="R410" s="11">
        <v>124540</v>
      </c>
      <c r="S410" s="11">
        <v>5438</v>
      </c>
      <c r="T410" s="11">
        <v>539</v>
      </c>
      <c r="U410" s="11">
        <v>20504</v>
      </c>
      <c r="V410" s="11">
        <v>5895</v>
      </c>
      <c r="W410" s="11">
        <v>0</v>
      </c>
      <c r="X410" s="11">
        <v>66750</v>
      </c>
      <c r="Y410" s="11">
        <v>0</v>
      </c>
      <c r="Z410" s="11">
        <v>0</v>
      </c>
      <c r="AA410" s="11">
        <v>-144194</v>
      </c>
      <c r="AB410" s="11">
        <v>7261575</v>
      </c>
      <c r="AC410" s="11">
        <v>0</v>
      </c>
      <c r="AD410" s="11">
        <v>100000</v>
      </c>
      <c r="AE410" s="17">
        <v>144194</v>
      </c>
    </row>
    <row r="411" spans="1:31" x14ac:dyDescent="0.3">
      <c r="A411" s="9" t="s">
        <v>815</v>
      </c>
      <c r="B411" s="8" t="s">
        <v>816</v>
      </c>
      <c r="C411" s="8">
        <v>1</v>
      </c>
      <c r="D411" s="8">
        <v>0</v>
      </c>
      <c r="E411" s="11">
        <v>4236702</v>
      </c>
      <c r="F411" s="11">
        <v>0</v>
      </c>
      <c r="G411" s="11">
        <v>0</v>
      </c>
      <c r="H411" s="11">
        <v>0</v>
      </c>
      <c r="I411" s="11">
        <v>446232</v>
      </c>
      <c r="J411" s="11">
        <v>1403762</v>
      </c>
      <c r="K411" s="11">
        <v>0</v>
      </c>
      <c r="L411" s="11">
        <v>0</v>
      </c>
      <c r="M411" s="11">
        <v>0</v>
      </c>
      <c r="N411" s="11">
        <v>0</v>
      </c>
      <c r="O411" s="11">
        <v>0</v>
      </c>
      <c r="P411" s="11">
        <v>420846</v>
      </c>
      <c r="Q411" s="11">
        <v>35129</v>
      </c>
      <c r="R411" s="11">
        <v>96584</v>
      </c>
      <c r="S411" s="11">
        <v>4584</v>
      </c>
      <c r="T411" s="11">
        <v>1912</v>
      </c>
      <c r="U411" s="11">
        <v>18116</v>
      </c>
      <c r="V411" s="11">
        <v>5184</v>
      </c>
      <c r="W411" s="11">
        <v>0</v>
      </c>
      <c r="X411" s="11">
        <v>0</v>
      </c>
      <c r="Y411" s="11">
        <v>0</v>
      </c>
      <c r="Z411" s="11">
        <v>0</v>
      </c>
      <c r="AA411" s="11">
        <v>-190868</v>
      </c>
      <c r="AB411" s="11">
        <v>6478183</v>
      </c>
      <c r="AC411" s="11">
        <v>0</v>
      </c>
      <c r="AD411" s="11">
        <v>100000</v>
      </c>
      <c r="AE411" s="17">
        <v>190868</v>
      </c>
    </row>
    <row r="412" spans="1:31" x14ac:dyDescent="0.3">
      <c r="A412" s="9" t="s">
        <v>817</v>
      </c>
      <c r="B412" s="8" t="s">
        <v>818</v>
      </c>
      <c r="C412" s="8">
        <v>1</v>
      </c>
      <c r="D412" s="8">
        <v>0</v>
      </c>
      <c r="E412" s="11">
        <v>3470146</v>
      </c>
      <c r="F412" s="11">
        <v>0</v>
      </c>
      <c r="G412" s="11">
        <v>0</v>
      </c>
      <c r="H412" s="11">
        <v>0</v>
      </c>
      <c r="I412" s="11">
        <v>555597</v>
      </c>
      <c r="J412" s="11">
        <v>710028</v>
      </c>
      <c r="K412" s="11">
        <v>0</v>
      </c>
      <c r="L412" s="11">
        <v>0</v>
      </c>
      <c r="M412" s="11">
        <v>0</v>
      </c>
      <c r="N412" s="11">
        <v>0</v>
      </c>
      <c r="O412" s="11">
        <v>0</v>
      </c>
      <c r="P412" s="11">
        <v>540087</v>
      </c>
      <c r="Q412" s="11">
        <v>72198</v>
      </c>
      <c r="R412" s="11">
        <v>69996</v>
      </c>
      <c r="S412" s="11">
        <v>5019</v>
      </c>
      <c r="T412" s="11">
        <v>2093</v>
      </c>
      <c r="U412" s="11">
        <v>19631</v>
      </c>
      <c r="V412" s="11">
        <v>5675</v>
      </c>
      <c r="W412" s="11">
        <v>0</v>
      </c>
      <c r="X412" s="11">
        <v>65489</v>
      </c>
      <c r="Y412" s="11">
        <v>2008</v>
      </c>
      <c r="Z412" s="11">
        <v>0</v>
      </c>
      <c r="AA412" s="11">
        <v>-89500</v>
      </c>
      <c r="AB412" s="11">
        <v>5428467</v>
      </c>
      <c r="AC412" s="11">
        <v>0</v>
      </c>
      <c r="AD412" s="11">
        <v>100000</v>
      </c>
      <c r="AE412" s="17">
        <v>89500</v>
      </c>
    </row>
    <row r="413" spans="1:31" x14ac:dyDescent="0.3">
      <c r="A413" s="9" t="s">
        <v>819</v>
      </c>
      <c r="B413" s="8" t="s">
        <v>820</v>
      </c>
      <c r="C413" s="8">
        <v>1</v>
      </c>
      <c r="D413" s="8">
        <v>0</v>
      </c>
      <c r="E413" s="11">
        <v>4178174</v>
      </c>
      <c r="F413" s="11">
        <v>0</v>
      </c>
      <c r="G413" s="11">
        <v>0</v>
      </c>
      <c r="H413" s="11">
        <v>0</v>
      </c>
      <c r="I413" s="11">
        <v>416251</v>
      </c>
      <c r="J413" s="11">
        <v>347786</v>
      </c>
      <c r="K413" s="11">
        <v>0</v>
      </c>
      <c r="L413" s="11">
        <v>0</v>
      </c>
      <c r="M413" s="11">
        <v>0</v>
      </c>
      <c r="N413" s="11">
        <v>0</v>
      </c>
      <c r="O413" s="11">
        <v>0</v>
      </c>
      <c r="P413" s="11">
        <v>438017</v>
      </c>
      <c r="Q413" s="11">
        <v>2195</v>
      </c>
      <c r="R413" s="11">
        <v>0</v>
      </c>
      <c r="S413" s="11">
        <v>5109</v>
      </c>
      <c r="T413" s="11">
        <v>584</v>
      </c>
      <c r="U413" s="11">
        <v>18873</v>
      </c>
      <c r="V413" s="11">
        <v>4457</v>
      </c>
      <c r="W413" s="11">
        <v>0</v>
      </c>
      <c r="X413" s="11">
        <v>59175</v>
      </c>
      <c r="Y413" s="11">
        <v>0</v>
      </c>
      <c r="Z413" s="11">
        <v>0</v>
      </c>
      <c r="AA413" s="11">
        <v>-82838</v>
      </c>
      <c r="AB413" s="11">
        <v>5387783</v>
      </c>
      <c r="AC413" s="11">
        <v>0</v>
      </c>
      <c r="AD413" s="11">
        <v>100000</v>
      </c>
      <c r="AE413" s="17">
        <v>82838</v>
      </c>
    </row>
    <row r="414" spans="1:31" x14ac:dyDescent="0.3">
      <c r="A414" s="9" t="s">
        <v>821</v>
      </c>
      <c r="B414" s="8" t="s">
        <v>822</v>
      </c>
      <c r="C414" s="8">
        <v>1</v>
      </c>
      <c r="D414" s="8">
        <v>0</v>
      </c>
      <c r="E414" s="11">
        <v>4601952</v>
      </c>
      <c r="F414" s="11">
        <v>0</v>
      </c>
      <c r="G414" s="11">
        <v>0</v>
      </c>
      <c r="H414" s="11">
        <v>10812</v>
      </c>
      <c r="I414" s="11">
        <v>595088</v>
      </c>
      <c r="J414" s="11">
        <v>405183</v>
      </c>
      <c r="K414" s="11">
        <v>0</v>
      </c>
      <c r="L414" s="11">
        <v>0</v>
      </c>
      <c r="M414" s="11">
        <v>0</v>
      </c>
      <c r="N414" s="11">
        <v>0</v>
      </c>
      <c r="O414" s="11">
        <v>0</v>
      </c>
      <c r="P414" s="11">
        <v>532034</v>
      </c>
      <c r="Q414" s="11">
        <v>30069</v>
      </c>
      <c r="R414" s="11">
        <v>47826</v>
      </c>
      <c r="S414" s="11">
        <v>4794</v>
      </c>
      <c r="T414" s="11">
        <v>831</v>
      </c>
      <c r="U414" s="11">
        <v>17293</v>
      </c>
      <c r="V414" s="11">
        <v>5344</v>
      </c>
      <c r="W414" s="11">
        <v>0</v>
      </c>
      <c r="X414" s="11">
        <v>90166</v>
      </c>
      <c r="Y414" s="11">
        <v>0</v>
      </c>
      <c r="Z414" s="11">
        <v>0</v>
      </c>
      <c r="AA414" s="11">
        <v>-78190</v>
      </c>
      <c r="AB414" s="11">
        <v>6263202</v>
      </c>
      <c r="AC414" s="11">
        <v>0</v>
      </c>
      <c r="AD414" s="11">
        <v>100000</v>
      </c>
      <c r="AE414" s="17">
        <v>78190</v>
      </c>
    </row>
    <row r="415" spans="1:31" x14ac:dyDescent="0.3">
      <c r="A415" s="9" t="s">
        <v>823</v>
      </c>
      <c r="B415" s="8" t="s">
        <v>824</v>
      </c>
      <c r="C415" s="8">
        <v>1</v>
      </c>
      <c r="D415" s="8">
        <v>0</v>
      </c>
      <c r="E415" s="11">
        <v>11027116</v>
      </c>
      <c r="F415" s="11">
        <v>0</v>
      </c>
      <c r="G415" s="11">
        <v>0</v>
      </c>
      <c r="H415" s="11">
        <v>0</v>
      </c>
      <c r="I415" s="11">
        <v>689420</v>
      </c>
      <c r="J415" s="11">
        <v>1937158</v>
      </c>
      <c r="K415" s="11">
        <v>0</v>
      </c>
      <c r="L415" s="11">
        <v>0</v>
      </c>
      <c r="M415" s="11">
        <v>0</v>
      </c>
      <c r="N415" s="11">
        <v>0</v>
      </c>
      <c r="O415" s="11">
        <v>0</v>
      </c>
      <c r="P415" s="11">
        <v>1328577</v>
      </c>
      <c r="Q415" s="11">
        <v>204996</v>
      </c>
      <c r="R415" s="11">
        <v>642306</v>
      </c>
      <c r="S415" s="11">
        <v>27848</v>
      </c>
      <c r="T415" s="11">
        <v>6585</v>
      </c>
      <c r="U415" s="11">
        <v>105316</v>
      </c>
      <c r="V415" s="11">
        <v>28163</v>
      </c>
      <c r="W415" s="11">
        <v>0</v>
      </c>
      <c r="X415" s="11">
        <v>275283</v>
      </c>
      <c r="Y415" s="11">
        <v>0</v>
      </c>
      <c r="Z415" s="11">
        <v>0</v>
      </c>
      <c r="AA415" s="11">
        <v>-431953</v>
      </c>
      <c r="AB415" s="11">
        <v>15840815</v>
      </c>
      <c r="AC415" s="11">
        <v>491645</v>
      </c>
      <c r="AD415" s="11">
        <v>0</v>
      </c>
      <c r="AE415" s="17">
        <v>431953</v>
      </c>
    </row>
    <row r="416" spans="1:31" x14ac:dyDescent="0.3">
      <c r="A416" s="9" t="s">
        <v>825</v>
      </c>
      <c r="B416" s="8" t="s">
        <v>826</v>
      </c>
      <c r="C416" s="8">
        <v>1</v>
      </c>
      <c r="D416" s="8">
        <v>0</v>
      </c>
      <c r="E416" s="11">
        <v>9645542</v>
      </c>
      <c r="F416" s="11">
        <v>0</v>
      </c>
      <c r="G416" s="11">
        <v>0</v>
      </c>
      <c r="H416" s="11">
        <v>0</v>
      </c>
      <c r="I416" s="11">
        <v>1071468</v>
      </c>
      <c r="J416" s="11">
        <v>1965323</v>
      </c>
      <c r="K416" s="11">
        <v>0</v>
      </c>
      <c r="L416" s="11">
        <v>0</v>
      </c>
      <c r="M416" s="11">
        <v>0</v>
      </c>
      <c r="N416" s="11">
        <v>0</v>
      </c>
      <c r="O416" s="11">
        <v>0</v>
      </c>
      <c r="P416" s="11">
        <v>1550263</v>
      </c>
      <c r="Q416" s="11">
        <v>121290</v>
      </c>
      <c r="R416" s="11">
        <v>96746</v>
      </c>
      <c r="S416" s="11">
        <v>11415</v>
      </c>
      <c r="T416" s="11">
        <v>4762</v>
      </c>
      <c r="U416" s="11">
        <v>45610</v>
      </c>
      <c r="V416" s="11">
        <v>13610</v>
      </c>
      <c r="W416" s="11">
        <v>0</v>
      </c>
      <c r="X416" s="11">
        <v>0</v>
      </c>
      <c r="Y416" s="11">
        <v>0</v>
      </c>
      <c r="Z416" s="11">
        <v>0</v>
      </c>
      <c r="AA416" s="11">
        <v>-215711</v>
      </c>
      <c r="AB416" s="11">
        <v>14310318</v>
      </c>
      <c r="AC416" s="11">
        <v>0</v>
      </c>
      <c r="AD416" s="11">
        <v>100000</v>
      </c>
      <c r="AE416" s="17">
        <v>215711</v>
      </c>
    </row>
    <row r="417" spans="1:31" x14ac:dyDescent="0.3">
      <c r="A417" s="9" t="s">
        <v>827</v>
      </c>
      <c r="B417" s="8" t="s">
        <v>828</v>
      </c>
      <c r="C417" s="8">
        <v>1</v>
      </c>
      <c r="D417" s="8">
        <v>0</v>
      </c>
      <c r="E417" s="11">
        <v>4369933</v>
      </c>
      <c r="F417" s="11">
        <v>0</v>
      </c>
      <c r="G417" s="11">
        <v>0</v>
      </c>
      <c r="H417" s="11">
        <v>0</v>
      </c>
      <c r="I417" s="11">
        <v>310518</v>
      </c>
      <c r="J417" s="11">
        <v>999460</v>
      </c>
      <c r="K417" s="11">
        <v>0</v>
      </c>
      <c r="L417" s="11">
        <v>0</v>
      </c>
      <c r="M417" s="11">
        <v>0</v>
      </c>
      <c r="N417" s="11">
        <v>0</v>
      </c>
      <c r="O417" s="11">
        <v>0</v>
      </c>
      <c r="P417" s="11">
        <v>408618</v>
      </c>
      <c r="Q417" s="11">
        <v>38363</v>
      </c>
      <c r="R417" s="11">
        <v>49561</v>
      </c>
      <c r="S417" s="11">
        <v>12374</v>
      </c>
      <c r="T417" s="11">
        <v>5162</v>
      </c>
      <c r="U417" s="11">
        <v>47008</v>
      </c>
      <c r="V417" s="11">
        <v>5917</v>
      </c>
      <c r="W417" s="11">
        <v>0</v>
      </c>
      <c r="X417" s="11">
        <v>0</v>
      </c>
      <c r="Y417" s="11">
        <v>7620</v>
      </c>
      <c r="Z417" s="11">
        <v>0</v>
      </c>
      <c r="AA417" s="11">
        <v>-199919</v>
      </c>
      <c r="AB417" s="11">
        <v>6054615</v>
      </c>
      <c r="AC417" s="11">
        <v>0</v>
      </c>
      <c r="AD417" s="11">
        <v>0</v>
      </c>
      <c r="AE417" s="17">
        <v>199919</v>
      </c>
    </row>
    <row r="418" spans="1:31" x14ac:dyDescent="0.3">
      <c r="A418" s="9" t="s">
        <v>829</v>
      </c>
      <c r="B418" s="8" t="s">
        <v>830</v>
      </c>
      <c r="C418" s="8">
        <v>1</v>
      </c>
      <c r="D418" s="8">
        <v>0</v>
      </c>
      <c r="E418" s="11">
        <v>5167243</v>
      </c>
      <c r="F418" s="11">
        <v>0</v>
      </c>
      <c r="G418" s="11">
        <v>0</v>
      </c>
      <c r="H418" s="11">
        <v>0</v>
      </c>
      <c r="I418" s="11">
        <v>491809</v>
      </c>
      <c r="J418" s="11">
        <v>324949</v>
      </c>
      <c r="K418" s="11">
        <v>0</v>
      </c>
      <c r="L418" s="11">
        <v>0</v>
      </c>
      <c r="M418" s="11">
        <v>0</v>
      </c>
      <c r="N418" s="11">
        <v>0</v>
      </c>
      <c r="O418" s="11">
        <v>0</v>
      </c>
      <c r="P418" s="11">
        <v>643414</v>
      </c>
      <c r="Q418" s="11">
        <v>47425</v>
      </c>
      <c r="R418" s="11">
        <v>0</v>
      </c>
      <c r="S418" s="11">
        <v>6202</v>
      </c>
      <c r="T418" s="11">
        <v>2587</v>
      </c>
      <c r="U418" s="11">
        <v>23825</v>
      </c>
      <c r="V418" s="11">
        <v>5831</v>
      </c>
      <c r="W418" s="11">
        <v>0</v>
      </c>
      <c r="X418" s="11">
        <v>78810</v>
      </c>
      <c r="Y418" s="11">
        <v>0</v>
      </c>
      <c r="Z418" s="11">
        <v>0</v>
      </c>
      <c r="AA418" s="11">
        <v>-143902</v>
      </c>
      <c r="AB418" s="11">
        <v>6648193</v>
      </c>
      <c r="AC418" s="11">
        <v>0</v>
      </c>
      <c r="AD418" s="11">
        <v>100000</v>
      </c>
      <c r="AE418" s="17">
        <v>143902</v>
      </c>
    </row>
    <row r="419" spans="1:31" x14ac:dyDescent="0.3">
      <c r="A419" s="9" t="s">
        <v>831</v>
      </c>
      <c r="B419" s="8" t="s">
        <v>832</v>
      </c>
      <c r="C419" s="8">
        <v>1</v>
      </c>
      <c r="D419" s="8">
        <v>0</v>
      </c>
      <c r="E419" s="11">
        <v>5315895</v>
      </c>
      <c r="F419" s="11">
        <v>0</v>
      </c>
      <c r="G419" s="11">
        <v>148902</v>
      </c>
      <c r="H419" s="11">
        <v>0</v>
      </c>
      <c r="I419" s="11">
        <v>490539</v>
      </c>
      <c r="J419" s="11">
        <v>723341</v>
      </c>
      <c r="K419" s="11">
        <v>126502</v>
      </c>
      <c r="L419" s="11">
        <v>0</v>
      </c>
      <c r="M419" s="11">
        <v>0</v>
      </c>
      <c r="N419" s="11">
        <v>0</v>
      </c>
      <c r="O419" s="11">
        <v>0</v>
      </c>
      <c r="P419" s="11">
        <v>343784</v>
      </c>
      <c r="Q419" s="11">
        <v>24456</v>
      </c>
      <c r="R419" s="11">
        <v>220684</v>
      </c>
      <c r="S419" s="11">
        <v>930</v>
      </c>
      <c r="T419" s="11">
        <v>2712</v>
      </c>
      <c r="U419" s="11">
        <v>25514</v>
      </c>
      <c r="V419" s="11">
        <v>5094</v>
      </c>
      <c r="W419" s="11">
        <v>0</v>
      </c>
      <c r="X419" s="11">
        <v>71973</v>
      </c>
      <c r="Y419" s="11">
        <v>0</v>
      </c>
      <c r="Z419" s="11">
        <v>0</v>
      </c>
      <c r="AA419" s="11">
        <v>-189702</v>
      </c>
      <c r="AB419" s="11">
        <v>7310624</v>
      </c>
      <c r="AC419" s="11">
        <v>0</v>
      </c>
      <c r="AD419" s="11">
        <v>100000</v>
      </c>
      <c r="AE419" s="17">
        <v>189702</v>
      </c>
    </row>
    <row r="420" spans="1:31" x14ac:dyDescent="0.3">
      <c r="A420" s="9" t="s">
        <v>833</v>
      </c>
      <c r="B420" s="8" t="s">
        <v>834</v>
      </c>
      <c r="C420" s="8">
        <v>1</v>
      </c>
      <c r="D420" s="8">
        <v>0</v>
      </c>
      <c r="E420" s="11">
        <v>3868533</v>
      </c>
      <c r="F420" s="11">
        <v>0</v>
      </c>
      <c r="G420" s="11">
        <v>0</v>
      </c>
      <c r="H420" s="11">
        <v>0</v>
      </c>
      <c r="I420" s="11">
        <v>532293</v>
      </c>
      <c r="J420" s="11">
        <v>1956680</v>
      </c>
      <c r="K420" s="11">
        <v>0</v>
      </c>
      <c r="L420" s="11">
        <v>0</v>
      </c>
      <c r="M420" s="11">
        <v>0</v>
      </c>
      <c r="N420" s="11">
        <v>0</v>
      </c>
      <c r="O420" s="11">
        <v>0</v>
      </c>
      <c r="P420" s="11">
        <v>517725</v>
      </c>
      <c r="Q420" s="11">
        <v>143162</v>
      </c>
      <c r="R420" s="11">
        <v>36436</v>
      </c>
      <c r="S420" s="11">
        <v>3191</v>
      </c>
      <c r="T420" s="11">
        <v>2075</v>
      </c>
      <c r="U420" s="11">
        <v>17104</v>
      </c>
      <c r="V420" s="11">
        <v>5305</v>
      </c>
      <c r="W420" s="11">
        <v>0</v>
      </c>
      <c r="X420" s="11">
        <v>76781</v>
      </c>
      <c r="Y420" s="11">
        <v>0</v>
      </c>
      <c r="Z420" s="11">
        <v>0</v>
      </c>
      <c r="AA420" s="11">
        <v>-164359</v>
      </c>
      <c r="AB420" s="11">
        <v>6994926</v>
      </c>
      <c r="AC420" s="11">
        <v>0</v>
      </c>
      <c r="AD420" s="11">
        <v>100000</v>
      </c>
      <c r="AE420" s="17">
        <v>164359</v>
      </c>
    </row>
    <row r="421" spans="1:31" x14ac:dyDescent="0.3">
      <c r="A421" s="9" t="s">
        <v>835</v>
      </c>
      <c r="B421" s="8" t="s">
        <v>836</v>
      </c>
      <c r="C421" s="8">
        <v>1</v>
      </c>
      <c r="D421" s="8">
        <v>0</v>
      </c>
      <c r="E421" s="11">
        <v>19813401</v>
      </c>
      <c r="F421" s="11">
        <v>0</v>
      </c>
      <c r="G421" s="11">
        <v>1391526</v>
      </c>
      <c r="H421" s="11">
        <v>0</v>
      </c>
      <c r="I421" s="11">
        <v>3673400</v>
      </c>
      <c r="J421" s="11">
        <v>854908</v>
      </c>
      <c r="K421" s="11">
        <v>0</v>
      </c>
      <c r="L421" s="11">
        <v>0</v>
      </c>
      <c r="M421" s="11">
        <v>0</v>
      </c>
      <c r="N421" s="11">
        <v>0</v>
      </c>
      <c r="O421" s="11">
        <v>0</v>
      </c>
      <c r="P421" s="11">
        <v>3320269</v>
      </c>
      <c r="Q421" s="11">
        <v>1142206</v>
      </c>
      <c r="R421" s="11">
        <v>535744</v>
      </c>
      <c r="S421" s="11">
        <v>60505</v>
      </c>
      <c r="T421" s="11">
        <v>25243</v>
      </c>
      <c r="U421" s="11">
        <v>243019</v>
      </c>
      <c r="V421" s="11">
        <v>48188</v>
      </c>
      <c r="W421" s="11">
        <v>0</v>
      </c>
      <c r="X421" s="11">
        <v>0</v>
      </c>
      <c r="Y421" s="11">
        <v>125398</v>
      </c>
      <c r="Z421" s="11">
        <v>0</v>
      </c>
      <c r="AA421" s="11">
        <v>-167288</v>
      </c>
      <c r="AB421" s="11">
        <v>31066519</v>
      </c>
      <c r="AC421" s="11">
        <v>0</v>
      </c>
      <c r="AD421" s="11">
        <v>0</v>
      </c>
      <c r="AE421" s="17">
        <v>167288</v>
      </c>
    </row>
    <row r="422" spans="1:31" x14ac:dyDescent="0.3">
      <c r="A422" s="9" t="s">
        <v>837</v>
      </c>
      <c r="B422" s="8" t="s">
        <v>838</v>
      </c>
      <c r="C422" s="8">
        <v>0</v>
      </c>
      <c r="D422" s="8">
        <v>0</v>
      </c>
      <c r="E422" s="17" t="s">
        <v>2819</v>
      </c>
      <c r="F422" s="17" t="s">
        <v>2819</v>
      </c>
      <c r="G422" s="17" t="s">
        <v>2819</v>
      </c>
      <c r="H422" s="17" t="s">
        <v>2819</v>
      </c>
      <c r="I422" s="17" t="s">
        <v>2819</v>
      </c>
      <c r="J422" s="17" t="s">
        <v>2819</v>
      </c>
      <c r="K422" s="17" t="s">
        <v>2819</v>
      </c>
      <c r="L422" s="17" t="s">
        <v>2819</v>
      </c>
      <c r="M422" s="17" t="s">
        <v>2819</v>
      </c>
      <c r="N422" s="17" t="s">
        <v>2819</v>
      </c>
      <c r="O422" s="17" t="s">
        <v>2819</v>
      </c>
      <c r="P422" s="17" t="s">
        <v>2819</v>
      </c>
      <c r="Q422" s="17" t="s">
        <v>2819</v>
      </c>
      <c r="R422" s="17" t="s">
        <v>2819</v>
      </c>
      <c r="S422" s="17" t="s">
        <v>2819</v>
      </c>
      <c r="T422" s="17" t="s">
        <v>2819</v>
      </c>
      <c r="U422" s="17" t="s">
        <v>2819</v>
      </c>
      <c r="V422" s="17" t="s">
        <v>2819</v>
      </c>
      <c r="W422" s="17" t="s">
        <v>2819</v>
      </c>
      <c r="X422" s="17" t="s">
        <v>2819</v>
      </c>
      <c r="Y422" s="17" t="s">
        <v>2819</v>
      </c>
      <c r="Z422" s="17" t="s">
        <v>2819</v>
      </c>
      <c r="AA422" s="17" t="s">
        <v>2819</v>
      </c>
      <c r="AB422" s="17" t="s">
        <v>2819</v>
      </c>
      <c r="AC422" s="17" t="s">
        <v>2819</v>
      </c>
      <c r="AD422" s="17" t="s">
        <v>2819</v>
      </c>
      <c r="AE422" s="17" t="s">
        <v>2819</v>
      </c>
    </row>
    <row r="423" spans="1:31" x14ac:dyDescent="0.3">
      <c r="A423" s="9" t="s">
        <v>839</v>
      </c>
      <c r="B423" s="8" t="s">
        <v>840</v>
      </c>
      <c r="C423" s="8">
        <v>1</v>
      </c>
      <c r="D423" s="8">
        <v>0</v>
      </c>
      <c r="E423" s="11">
        <v>1667057</v>
      </c>
      <c r="F423" s="11">
        <v>0</v>
      </c>
      <c r="G423" s="11">
        <v>194828</v>
      </c>
      <c r="H423" s="11">
        <v>0</v>
      </c>
      <c r="I423" s="11">
        <v>265129</v>
      </c>
      <c r="J423" s="11">
        <v>329472</v>
      </c>
      <c r="K423" s="11">
        <v>0</v>
      </c>
      <c r="L423" s="11">
        <v>0</v>
      </c>
      <c r="M423" s="11">
        <v>0</v>
      </c>
      <c r="N423" s="11">
        <v>0</v>
      </c>
      <c r="O423" s="11">
        <v>0</v>
      </c>
      <c r="P423" s="11">
        <v>373195</v>
      </c>
      <c r="Q423" s="11">
        <v>21051</v>
      </c>
      <c r="R423" s="11">
        <v>39061</v>
      </c>
      <c r="S423" s="11">
        <v>13587</v>
      </c>
      <c r="T423" s="11">
        <v>5668</v>
      </c>
      <c r="U423" s="11">
        <v>46833</v>
      </c>
      <c r="V423" s="11">
        <v>3842</v>
      </c>
      <c r="W423" s="11">
        <v>0</v>
      </c>
      <c r="X423" s="11">
        <v>0</v>
      </c>
      <c r="Y423" s="11">
        <v>0</v>
      </c>
      <c r="Z423" s="11">
        <v>0</v>
      </c>
      <c r="AA423" s="11">
        <v>-33514</v>
      </c>
      <c r="AB423" s="11">
        <v>2926209</v>
      </c>
      <c r="AC423" s="11">
        <v>0</v>
      </c>
      <c r="AD423" s="11">
        <v>0</v>
      </c>
      <c r="AE423" s="17">
        <v>33514</v>
      </c>
    </row>
    <row r="424" spans="1:31" x14ac:dyDescent="0.3">
      <c r="A424" s="9" t="s">
        <v>841</v>
      </c>
      <c r="B424" s="8" t="s">
        <v>842</v>
      </c>
      <c r="C424" s="8">
        <v>1</v>
      </c>
      <c r="D424" s="8">
        <v>0</v>
      </c>
      <c r="E424" s="11">
        <v>541832</v>
      </c>
      <c r="F424" s="11">
        <v>0</v>
      </c>
      <c r="G424" s="11">
        <v>120225</v>
      </c>
      <c r="H424" s="11">
        <v>0</v>
      </c>
      <c r="I424" s="11">
        <v>34330</v>
      </c>
      <c r="J424" s="11">
        <v>67082</v>
      </c>
      <c r="K424" s="11">
        <v>0</v>
      </c>
      <c r="L424" s="11">
        <v>0</v>
      </c>
      <c r="M424" s="11">
        <v>0</v>
      </c>
      <c r="N424" s="11">
        <v>0</v>
      </c>
      <c r="O424" s="11">
        <v>0</v>
      </c>
      <c r="P424" s="11">
        <v>104957</v>
      </c>
      <c r="Q424" s="11">
        <v>26611</v>
      </c>
      <c r="R424" s="11">
        <v>4275</v>
      </c>
      <c r="S424" s="11">
        <v>3161</v>
      </c>
      <c r="T424" s="11">
        <v>1318</v>
      </c>
      <c r="U424" s="11">
        <v>21669</v>
      </c>
      <c r="V424" s="11">
        <v>0</v>
      </c>
      <c r="W424" s="11">
        <v>0</v>
      </c>
      <c r="X424" s="11">
        <v>0</v>
      </c>
      <c r="Y424" s="11">
        <v>0</v>
      </c>
      <c r="Z424" s="11">
        <v>0</v>
      </c>
      <c r="AA424" s="11">
        <v>-34772</v>
      </c>
      <c r="AB424" s="11">
        <v>890688</v>
      </c>
      <c r="AC424" s="11">
        <v>0</v>
      </c>
      <c r="AD424" s="11">
        <v>0</v>
      </c>
      <c r="AE424" s="17">
        <v>34772</v>
      </c>
    </row>
    <row r="425" spans="1:31" x14ac:dyDescent="0.3">
      <c r="A425" s="9" t="s">
        <v>843</v>
      </c>
      <c r="B425" s="8" t="s">
        <v>844</v>
      </c>
      <c r="C425" s="8">
        <v>1</v>
      </c>
      <c r="D425" s="8">
        <v>0</v>
      </c>
      <c r="E425" s="11">
        <v>5119710</v>
      </c>
      <c r="F425" s="11">
        <v>0</v>
      </c>
      <c r="G425" s="11">
        <v>925561</v>
      </c>
      <c r="H425" s="11">
        <v>0</v>
      </c>
      <c r="I425" s="11">
        <v>1898045</v>
      </c>
      <c r="J425" s="11">
        <v>1887529</v>
      </c>
      <c r="K425" s="11">
        <v>0</v>
      </c>
      <c r="L425" s="11">
        <v>0</v>
      </c>
      <c r="M425" s="11">
        <v>0</v>
      </c>
      <c r="N425" s="11">
        <v>0</v>
      </c>
      <c r="O425" s="11">
        <v>0</v>
      </c>
      <c r="P425" s="11">
        <v>1703456</v>
      </c>
      <c r="Q425" s="11">
        <v>421381</v>
      </c>
      <c r="R425" s="11">
        <v>147080</v>
      </c>
      <c r="S425" s="11">
        <v>24223</v>
      </c>
      <c r="T425" s="11">
        <v>10106</v>
      </c>
      <c r="U425" s="11">
        <v>98035</v>
      </c>
      <c r="V425" s="11">
        <v>20936</v>
      </c>
      <c r="W425" s="11">
        <v>0</v>
      </c>
      <c r="X425" s="11">
        <v>0</v>
      </c>
      <c r="Y425" s="11">
        <v>0</v>
      </c>
      <c r="Z425" s="11">
        <v>0</v>
      </c>
      <c r="AA425" s="11">
        <v>-151208</v>
      </c>
      <c r="AB425" s="11">
        <v>12104854</v>
      </c>
      <c r="AC425" s="11">
        <v>0</v>
      </c>
      <c r="AD425" s="11">
        <v>0</v>
      </c>
      <c r="AE425" s="17">
        <v>151208</v>
      </c>
    </row>
    <row r="426" spans="1:31" x14ac:dyDescent="0.3">
      <c r="A426" s="9" t="s">
        <v>845</v>
      </c>
      <c r="B426" s="8" t="s">
        <v>846</v>
      </c>
      <c r="C426" s="8">
        <v>1</v>
      </c>
      <c r="D426" s="8">
        <v>0</v>
      </c>
      <c r="E426" s="11">
        <v>9846587</v>
      </c>
      <c r="F426" s="11">
        <v>0</v>
      </c>
      <c r="G426" s="11">
        <v>1305680</v>
      </c>
      <c r="H426" s="11">
        <v>0</v>
      </c>
      <c r="I426" s="11">
        <v>3542304</v>
      </c>
      <c r="J426" s="11">
        <v>2706341</v>
      </c>
      <c r="K426" s="11">
        <v>0</v>
      </c>
      <c r="L426" s="11">
        <v>0</v>
      </c>
      <c r="M426" s="11">
        <v>0</v>
      </c>
      <c r="N426" s="11">
        <v>0</v>
      </c>
      <c r="O426" s="11">
        <v>0</v>
      </c>
      <c r="P426" s="11">
        <v>1672781</v>
      </c>
      <c r="Q426" s="11">
        <v>480382</v>
      </c>
      <c r="R426" s="11">
        <v>469520</v>
      </c>
      <c r="S426" s="11">
        <v>46948</v>
      </c>
      <c r="T426" s="11">
        <v>12700</v>
      </c>
      <c r="U426" s="11">
        <v>186692</v>
      </c>
      <c r="V426" s="11">
        <v>31930</v>
      </c>
      <c r="W426" s="11">
        <v>0</v>
      </c>
      <c r="X426" s="11">
        <v>0</v>
      </c>
      <c r="Y426" s="11">
        <v>0</v>
      </c>
      <c r="Z426" s="11">
        <v>0</v>
      </c>
      <c r="AA426" s="11">
        <v>-406996</v>
      </c>
      <c r="AB426" s="11">
        <v>19894869</v>
      </c>
      <c r="AC426" s="11">
        <v>0</v>
      </c>
      <c r="AD426" s="11">
        <v>150000</v>
      </c>
      <c r="AE426" s="17">
        <v>406996</v>
      </c>
    </row>
    <row r="427" spans="1:31" x14ac:dyDescent="0.3">
      <c r="A427" s="9" t="s">
        <v>847</v>
      </c>
      <c r="B427" s="8" t="s">
        <v>848</v>
      </c>
      <c r="C427" s="8">
        <v>1</v>
      </c>
      <c r="D427" s="8">
        <v>0</v>
      </c>
      <c r="E427" s="11">
        <v>7934813</v>
      </c>
      <c r="F427" s="11">
        <v>0</v>
      </c>
      <c r="G427" s="11">
        <v>168884</v>
      </c>
      <c r="H427" s="11">
        <v>0</v>
      </c>
      <c r="I427" s="11">
        <v>1177775</v>
      </c>
      <c r="J427" s="11">
        <v>439573</v>
      </c>
      <c r="K427" s="11">
        <v>0</v>
      </c>
      <c r="L427" s="11">
        <v>0</v>
      </c>
      <c r="M427" s="11">
        <v>0</v>
      </c>
      <c r="N427" s="11">
        <v>0</v>
      </c>
      <c r="O427" s="11">
        <v>0</v>
      </c>
      <c r="P427" s="11">
        <v>626323</v>
      </c>
      <c r="Q427" s="11">
        <v>68603</v>
      </c>
      <c r="R427" s="11">
        <v>71062</v>
      </c>
      <c r="S427" s="11">
        <v>10172</v>
      </c>
      <c r="T427" s="11">
        <v>4243</v>
      </c>
      <c r="U427" s="11">
        <v>41824</v>
      </c>
      <c r="V427" s="11">
        <v>8644</v>
      </c>
      <c r="W427" s="11">
        <v>0</v>
      </c>
      <c r="X427" s="11">
        <v>75243</v>
      </c>
      <c r="Y427" s="11">
        <v>0</v>
      </c>
      <c r="Z427" s="11">
        <v>0</v>
      </c>
      <c r="AA427" s="11">
        <v>-144220</v>
      </c>
      <c r="AB427" s="11">
        <v>10482939</v>
      </c>
      <c r="AC427" s="11">
        <v>0</v>
      </c>
      <c r="AD427" s="11">
        <v>0</v>
      </c>
      <c r="AE427" s="17">
        <v>144220</v>
      </c>
    </row>
    <row r="428" spans="1:31" x14ac:dyDescent="0.3">
      <c r="A428" s="9" t="s">
        <v>849</v>
      </c>
      <c r="B428" s="8" t="s">
        <v>850</v>
      </c>
      <c r="C428" s="8">
        <v>1</v>
      </c>
      <c r="D428" s="8">
        <v>0</v>
      </c>
      <c r="E428" s="11">
        <v>6565807</v>
      </c>
      <c r="F428" s="11">
        <v>0</v>
      </c>
      <c r="G428" s="11">
        <v>0</v>
      </c>
      <c r="H428" s="11">
        <v>0</v>
      </c>
      <c r="I428" s="11">
        <v>1139425</v>
      </c>
      <c r="J428" s="11">
        <v>1968824</v>
      </c>
      <c r="K428" s="11">
        <v>0</v>
      </c>
      <c r="L428" s="11">
        <v>0</v>
      </c>
      <c r="M428" s="11">
        <v>0</v>
      </c>
      <c r="N428" s="11">
        <v>0</v>
      </c>
      <c r="O428" s="11">
        <v>0</v>
      </c>
      <c r="P428" s="11">
        <v>800174</v>
      </c>
      <c r="Q428" s="11">
        <v>214004</v>
      </c>
      <c r="R428" s="11">
        <v>139395</v>
      </c>
      <c r="S428" s="11">
        <v>17467</v>
      </c>
      <c r="T428" s="11">
        <v>7287</v>
      </c>
      <c r="U428" s="11">
        <v>68561</v>
      </c>
      <c r="V428" s="11">
        <v>18370</v>
      </c>
      <c r="W428" s="11">
        <v>0</v>
      </c>
      <c r="X428" s="11">
        <v>0</v>
      </c>
      <c r="Y428" s="11">
        <v>0</v>
      </c>
      <c r="Z428" s="11">
        <v>0</v>
      </c>
      <c r="AA428" s="11">
        <v>-157527</v>
      </c>
      <c r="AB428" s="11">
        <v>10781787</v>
      </c>
      <c r="AC428" s="11">
        <v>0</v>
      </c>
      <c r="AD428" s="11">
        <v>0</v>
      </c>
      <c r="AE428" s="17">
        <v>157527</v>
      </c>
    </row>
    <row r="429" spans="1:31" x14ac:dyDescent="0.3">
      <c r="A429" s="9" t="s">
        <v>851</v>
      </c>
      <c r="B429" s="8" t="s">
        <v>852</v>
      </c>
      <c r="C429" s="8">
        <v>1</v>
      </c>
      <c r="D429" s="8">
        <v>0</v>
      </c>
      <c r="E429" s="11">
        <v>17133838</v>
      </c>
      <c r="F429" s="11">
        <v>0</v>
      </c>
      <c r="G429" s="11">
        <v>0</v>
      </c>
      <c r="H429" s="11">
        <v>0</v>
      </c>
      <c r="I429" s="11">
        <v>3806529</v>
      </c>
      <c r="J429" s="11">
        <v>2058209</v>
      </c>
      <c r="K429" s="11">
        <v>0</v>
      </c>
      <c r="L429" s="11">
        <v>0</v>
      </c>
      <c r="M429" s="11">
        <v>0</v>
      </c>
      <c r="N429" s="11">
        <v>0</v>
      </c>
      <c r="O429" s="11">
        <v>0</v>
      </c>
      <c r="P429" s="11">
        <v>1686237</v>
      </c>
      <c r="Q429" s="11">
        <v>704784</v>
      </c>
      <c r="R429" s="11">
        <v>610833</v>
      </c>
      <c r="S429" s="11">
        <v>66721</v>
      </c>
      <c r="T429" s="11">
        <v>27837</v>
      </c>
      <c r="U429" s="11">
        <v>256475</v>
      </c>
      <c r="V429" s="11">
        <v>64996</v>
      </c>
      <c r="W429" s="11">
        <v>0</v>
      </c>
      <c r="X429" s="11">
        <v>0</v>
      </c>
      <c r="Y429" s="11">
        <v>0</v>
      </c>
      <c r="Z429" s="11">
        <v>0</v>
      </c>
      <c r="AA429" s="11">
        <v>-350592</v>
      </c>
      <c r="AB429" s="11">
        <v>26065867</v>
      </c>
      <c r="AC429" s="11">
        <v>0</v>
      </c>
      <c r="AD429" s="11">
        <v>0</v>
      </c>
      <c r="AE429" s="17">
        <v>350592</v>
      </c>
    </row>
    <row r="430" spans="1:31" x14ac:dyDescent="0.3">
      <c r="A430" s="9" t="s">
        <v>853</v>
      </c>
      <c r="B430" s="8" t="s">
        <v>854</v>
      </c>
      <c r="C430" s="8">
        <v>1</v>
      </c>
      <c r="D430" s="8">
        <v>0</v>
      </c>
      <c r="E430" s="11">
        <v>9462848</v>
      </c>
      <c r="F430" s="11">
        <v>0</v>
      </c>
      <c r="G430" s="11">
        <v>0</v>
      </c>
      <c r="H430" s="11">
        <v>0</v>
      </c>
      <c r="I430" s="11">
        <v>1273266</v>
      </c>
      <c r="J430" s="11">
        <v>654485</v>
      </c>
      <c r="K430" s="11">
        <v>0</v>
      </c>
      <c r="L430" s="11">
        <v>0</v>
      </c>
      <c r="M430" s="11">
        <v>47418</v>
      </c>
      <c r="N430" s="11">
        <v>118528</v>
      </c>
      <c r="O430" s="11">
        <v>56780</v>
      </c>
      <c r="P430" s="11">
        <v>0</v>
      </c>
      <c r="Q430" s="11">
        <v>59333</v>
      </c>
      <c r="R430" s="11">
        <v>113565</v>
      </c>
      <c r="S430" s="11">
        <v>18905</v>
      </c>
      <c r="T430" s="11">
        <v>7887</v>
      </c>
      <c r="U430" s="11">
        <v>63202</v>
      </c>
      <c r="V430" s="11">
        <v>22539</v>
      </c>
      <c r="W430" s="11">
        <v>0</v>
      </c>
      <c r="X430" s="11">
        <v>136165</v>
      </c>
      <c r="Y430" s="11">
        <v>0</v>
      </c>
      <c r="Z430" s="11">
        <v>0</v>
      </c>
      <c r="AA430" s="11">
        <v>-336814</v>
      </c>
      <c r="AB430" s="11">
        <v>11698107</v>
      </c>
      <c r="AC430" s="11">
        <v>0</v>
      </c>
      <c r="AD430" s="11">
        <v>0</v>
      </c>
      <c r="AE430" s="17">
        <v>336814</v>
      </c>
    </row>
    <row r="431" spans="1:31" x14ac:dyDescent="0.3">
      <c r="A431" s="9" t="s">
        <v>855</v>
      </c>
      <c r="B431" s="8" t="s">
        <v>856</v>
      </c>
      <c r="C431" s="8">
        <v>1</v>
      </c>
      <c r="D431" s="8">
        <v>0</v>
      </c>
      <c r="E431" s="11">
        <v>21946814</v>
      </c>
      <c r="F431" s="11">
        <v>186841</v>
      </c>
      <c r="G431" s="11">
        <v>0</v>
      </c>
      <c r="H431" s="11">
        <v>0</v>
      </c>
      <c r="I431" s="11">
        <v>3305399</v>
      </c>
      <c r="J431" s="11">
        <v>3205346</v>
      </c>
      <c r="K431" s="11">
        <v>0</v>
      </c>
      <c r="L431" s="11">
        <v>0</v>
      </c>
      <c r="M431" s="11">
        <v>0</v>
      </c>
      <c r="N431" s="11">
        <v>0</v>
      </c>
      <c r="O431" s="11">
        <v>0</v>
      </c>
      <c r="P431" s="11">
        <v>1438369</v>
      </c>
      <c r="Q431" s="11">
        <v>1199397</v>
      </c>
      <c r="R431" s="11">
        <v>725717</v>
      </c>
      <c r="S431" s="11">
        <v>36117</v>
      </c>
      <c r="T431" s="11">
        <v>13796</v>
      </c>
      <c r="U431" s="11">
        <v>141606</v>
      </c>
      <c r="V431" s="11">
        <v>46794</v>
      </c>
      <c r="W431" s="11">
        <v>0</v>
      </c>
      <c r="X431" s="11">
        <v>848851</v>
      </c>
      <c r="Y431" s="11">
        <v>0</v>
      </c>
      <c r="Z431" s="11">
        <v>0</v>
      </c>
      <c r="AA431" s="11">
        <v>-881565</v>
      </c>
      <c r="AB431" s="11">
        <v>32213482</v>
      </c>
      <c r="AC431" s="11">
        <v>0</v>
      </c>
      <c r="AD431" s="11">
        <v>312788</v>
      </c>
      <c r="AE431" s="17">
        <v>881565</v>
      </c>
    </row>
    <row r="432" spans="1:31" x14ac:dyDescent="0.3">
      <c r="A432" s="9" t="s">
        <v>857</v>
      </c>
      <c r="B432" s="8" t="s">
        <v>858</v>
      </c>
      <c r="C432" s="8">
        <v>1</v>
      </c>
      <c r="D432" s="8">
        <v>0</v>
      </c>
      <c r="E432" s="11">
        <v>1773090</v>
      </c>
      <c r="F432" s="11">
        <v>0</v>
      </c>
      <c r="G432" s="11">
        <v>0</v>
      </c>
      <c r="H432" s="11">
        <v>0</v>
      </c>
      <c r="I432" s="11">
        <v>410239</v>
      </c>
      <c r="J432" s="11">
        <v>717250</v>
      </c>
      <c r="K432" s="11">
        <v>0</v>
      </c>
      <c r="L432" s="11">
        <v>0</v>
      </c>
      <c r="M432" s="11">
        <v>0</v>
      </c>
      <c r="N432" s="11">
        <v>0</v>
      </c>
      <c r="O432" s="11">
        <v>0</v>
      </c>
      <c r="P432" s="11">
        <v>323993</v>
      </c>
      <c r="Q432" s="11">
        <v>41468</v>
      </c>
      <c r="R432" s="11">
        <v>38954</v>
      </c>
      <c r="S432" s="11">
        <v>6906</v>
      </c>
      <c r="T432" s="11">
        <v>2881</v>
      </c>
      <c r="U432" s="11">
        <v>28485</v>
      </c>
      <c r="V432" s="11">
        <v>7631</v>
      </c>
      <c r="W432" s="11">
        <v>0</v>
      </c>
      <c r="X432" s="11">
        <v>0</v>
      </c>
      <c r="Y432" s="11">
        <v>0</v>
      </c>
      <c r="Z432" s="11">
        <v>0</v>
      </c>
      <c r="AA432" s="11">
        <v>-38945</v>
      </c>
      <c r="AB432" s="11">
        <v>3311952</v>
      </c>
      <c r="AC432" s="11">
        <v>0</v>
      </c>
      <c r="AD432" s="11">
        <v>0</v>
      </c>
      <c r="AE432" s="17">
        <v>38945</v>
      </c>
    </row>
    <row r="433" spans="1:31" x14ac:dyDescent="0.3">
      <c r="A433" s="9" t="s">
        <v>859</v>
      </c>
      <c r="B433" s="8" t="s">
        <v>860</v>
      </c>
      <c r="C433" s="8">
        <v>1</v>
      </c>
      <c r="D433" s="8">
        <v>0</v>
      </c>
      <c r="E433" s="11">
        <v>9627231</v>
      </c>
      <c r="F433" s="11">
        <v>132044</v>
      </c>
      <c r="G433" s="11">
        <v>0</v>
      </c>
      <c r="H433" s="11">
        <v>0</v>
      </c>
      <c r="I433" s="11">
        <v>857916</v>
      </c>
      <c r="J433" s="11">
        <v>2221116</v>
      </c>
      <c r="K433" s="11">
        <v>0</v>
      </c>
      <c r="L433" s="11">
        <v>0</v>
      </c>
      <c r="M433" s="11">
        <v>0</v>
      </c>
      <c r="N433" s="11">
        <v>0</v>
      </c>
      <c r="O433" s="11">
        <v>0</v>
      </c>
      <c r="P433" s="11">
        <v>796637</v>
      </c>
      <c r="Q433" s="11">
        <v>928480</v>
      </c>
      <c r="R433" s="11">
        <v>345266</v>
      </c>
      <c r="S433" s="11">
        <v>18621</v>
      </c>
      <c r="T433" s="11">
        <v>7768</v>
      </c>
      <c r="U433" s="11">
        <v>69551</v>
      </c>
      <c r="V433" s="11">
        <v>23012</v>
      </c>
      <c r="W433" s="11">
        <v>0</v>
      </c>
      <c r="X433" s="11">
        <v>536745</v>
      </c>
      <c r="Y433" s="11">
        <v>0</v>
      </c>
      <c r="Z433" s="11">
        <v>0</v>
      </c>
      <c r="AA433" s="11">
        <v>-414708</v>
      </c>
      <c r="AB433" s="11">
        <v>15149679</v>
      </c>
      <c r="AC433" s="11">
        <v>0</v>
      </c>
      <c r="AD433" s="11">
        <v>100000</v>
      </c>
      <c r="AE433" s="17">
        <v>414708</v>
      </c>
    </row>
    <row r="434" spans="1:31" x14ac:dyDescent="0.3">
      <c r="A434" s="9" t="s">
        <v>861</v>
      </c>
      <c r="B434" s="8" t="s">
        <v>862</v>
      </c>
      <c r="C434" s="8">
        <v>1</v>
      </c>
      <c r="D434" s="8">
        <v>0</v>
      </c>
      <c r="E434" s="11">
        <v>16526241</v>
      </c>
      <c r="F434" s="11">
        <v>0</v>
      </c>
      <c r="G434" s="11">
        <v>0</v>
      </c>
      <c r="H434" s="11">
        <v>0</v>
      </c>
      <c r="I434" s="11">
        <v>3234156</v>
      </c>
      <c r="J434" s="11">
        <v>2495212</v>
      </c>
      <c r="K434" s="11">
        <v>364700</v>
      </c>
      <c r="L434" s="11">
        <v>0</v>
      </c>
      <c r="M434" s="11">
        <v>0</v>
      </c>
      <c r="N434" s="11">
        <v>0</v>
      </c>
      <c r="O434" s="11">
        <v>0</v>
      </c>
      <c r="P434" s="11">
        <v>1567737</v>
      </c>
      <c r="Q434" s="11">
        <v>588042</v>
      </c>
      <c r="R434" s="11">
        <v>189185</v>
      </c>
      <c r="S434" s="11">
        <v>41480</v>
      </c>
      <c r="T434" s="11">
        <v>17306</v>
      </c>
      <c r="U434" s="11">
        <v>162634</v>
      </c>
      <c r="V434" s="11">
        <v>45366</v>
      </c>
      <c r="W434" s="11">
        <v>0</v>
      </c>
      <c r="X434" s="11">
        <v>0</v>
      </c>
      <c r="Y434" s="11">
        <v>0</v>
      </c>
      <c r="Z434" s="11">
        <v>0</v>
      </c>
      <c r="AA434" s="11">
        <v>-164604</v>
      </c>
      <c r="AB434" s="11">
        <v>25067455</v>
      </c>
      <c r="AC434" s="11">
        <v>0</v>
      </c>
      <c r="AD434" s="11">
        <v>0</v>
      </c>
      <c r="AE434" s="17">
        <v>164604</v>
      </c>
    </row>
    <row r="435" spans="1:31" x14ac:dyDescent="0.3">
      <c r="A435" s="9" t="s">
        <v>863</v>
      </c>
      <c r="B435" s="8" t="s">
        <v>864</v>
      </c>
      <c r="C435" s="8">
        <v>1</v>
      </c>
      <c r="D435" s="8">
        <v>0</v>
      </c>
      <c r="E435" s="11">
        <v>7796461</v>
      </c>
      <c r="F435" s="11">
        <v>0</v>
      </c>
      <c r="G435" s="11">
        <v>0</v>
      </c>
      <c r="H435" s="11">
        <v>0</v>
      </c>
      <c r="I435" s="11">
        <v>1147210</v>
      </c>
      <c r="J435" s="11">
        <v>1548588</v>
      </c>
      <c r="K435" s="11">
        <v>0</v>
      </c>
      <c r="L435" s="11">
        <v>0</v>
      </c>
      <c r="M435" s="11">
        <v>0</v>
      </c>
      <c r="N435" s="11">
        <v>0</v>
      </c>
      <c r="O435" s="11">
        <v>0</v>
      </c>
      <c r="P435" s="11">
        <v>942352</v>
      </c>
      <c r="Q435" s="11">
        <v>147062</v>
      </c>
      <c r="R435" s="11">
        <v>47020</v>
      </c>
      <c r="S435" s="11">
        <v>14067</v>
      </c>
      <c r="T435" s="11">
        <v>5868</v>
      </c>
      <c r="U435" s="11">
        <v>55746</v>
      </c>
      <c r="V435" s="11">
        <v>15000</v>
      </c>
      <c r="W435" s="11">
        <v>0</v>
      </c>
      <c r="X435" s="11">
        <v>87360</v>
      </c>
      <c r="Y435" s="11">
        <v>0</v>
      </c>
      <c r="Z435" s="11">
        <v>0</v>
      </c>
      <c r="AA435" s="11">
        <v>-182765</v>
      </c>
      <c r="AB435" s="11">
        <v>11623969</v>
      </c>
      <c r="AC435" s="11">
        <v>0</v>
      </c>
      <c r="AD435" s="11">
        <v>0</v>
      </c>
      <c r="AE435" s="17">
        <v>182765</v>
      </c>
    </row>
    <row r="436" spans="1:31" x14ac:dyDescent="0.3">
      <c r="A436" s="9" t="s">
        <v>865</v>
      </c>
      <c r="B436" s="8" t="s">
        <v>866</v>
      </c>
      <c r="C436" s="8">
        <v>1</v>
      </c>
      <c r="D436" s="8">
        <v>0</v>
      </c>
      <c r="E436" s="11">
        <v>5205108</v>
      </c>
      <c r="F436" s="11">
        <v>0</v>
      </c>
      <c r="G436" s="11">
        <v>0</v>
      </c>
      <c r="H436" s="11">
        <v>0</v>
      </c>
      <c r="I436" s="11">
        <v>992969</v>
      </c>
      <c r="J436" s="11">
        <v>2273624</v>
      </c>
      <c r="K436" s="11">
        <v>0</v>
      </c>
      <c r="L436" s="11">
        <v>0</v>
      </c>
      <c r="M436" s="11">
        <v>0</v>
      </c>
      <c r="N436" s="11">
        <v>0</v>
      </c>
      <c r="O436" s="11">
        <v>0</v>
      </c>
      <c r="P436" s="11">
        <v>758546</v>
      </c>
      <c r="Q436" s="11">
        <v>232568</v>
      </c>
      <c r="R436" s="11">
        <v>117924</v>
      </c>
      <c r="S436" s="11">
        <v>13767</v>
      </c>
      <c r="T436" s="11">
        <v>5743</v>
      </c>
      <c r="U436" s="11">
        <v>56503</v>
      </c>
      <c r="V436" s="11">
        <v>14523</v>
      </c>
      <c r="W436" s="11">
        <v>0</v>
      </c>
      <c r="X436" s="11">
        <v>0</v>
      </c>
      <c r="Y436" s="11">
        <v>0</v>
      </c>
      <c r="Z436" s="11">
        <v>0</v>
      </c>
      <c r="AA436" s="11">
        <v>-43541</v>
      </c>
      <c r="AB436" s="11">
        <v>9627734</v>
      </c>
      <c r="AC436" s="11">
        <v>0</v>
      </c>
      <c r="AD436" s="11">
        <v>0</v>
      </c>
      <c r="AE436" s="17">
        <v>43541</v>
      </c>
    </row>
    <row r="437" spans="1:31" x14ac:dyDescent="0.3">
      <c r="A437" s="9" t="s">
        <v>867</v>
      </c>
      <c r="B437" s="8" t="s">
        <v>868</v>
      </c>
      <c r="C437" s="8">
        <v>1</v>
      </c>
      <c r="D437" s="8">
        <v>0</v>
      </c>
      <c r="E437" s="11">
        <v>45092841</v>
      </c>
      <c r="F437" s="11">
        <v>864408</v>
      </c>
      <c r="G437" s="11">
        <v>0</v>
      </c>
      <c r="H437" s="11">
        <v>16394</v>
      </c>
      <c r="I437" s="11">
        <v>5157109</v>
      </c>
      <c r="J437" s="11">
        <v>7711442</v>
      </c>
      <c r="K437" s="11">
        <v>0</v>
      </c>
      <c r="L437" s="11">
        <v>0</v>
      </c>
      <c r="M437" s="11">
        <v>0</v>
      </c>
      <c r="N437" s="11">
        <v>0</v>
      </c>
      <c r="O437" s="11">
        <v>0</v>
      </c>
      <c r="P437" s="11">
        <v>3100854</v>
      </c>
      <c r="Q437" s="11">
        <v>1627562</v>
      </c>
      <c r="R437" s="11">
        <v>1955576</v>
      </c>
      <c r="S437" s="11">
        <v>77597</v>
      </c>
      <c r="T437" s="11">
        <v>32375</v>
      </c>
      <c r="U437" s="11">
        <v>285775</v>
      </c>
      <c r="V437" s="11">
        <v>97778</v>
      </c>
      <c r="W437" s="11">
        <v>0</v>
      </c>
      <c r="X437" s="11">
        <v>1814424</v>
      </c>
      <c r="Y437" s="11">
        <v>0</v>
      </c>
      <c r="Z437" s="11">
        <v>0</v>
      </c>
      <c r="AA437" s="11">
        <v>-2292763</v>
      </c>
      <c r="AB437" s="11">
        <v>65541372</v>
      </c>
      <c r="AC437" s="11">
        <v>0</v>
      </c>
      <c r="AD437" s="11">
        <v>1071951</v>
      </c>
      <c r="AE437" s="17">
        <v>2292763</v>
      </c>
    </row>
    <row r="438" spans="1:31" x14ac:dyDescent="0.3">
      <c r="A438" s="9" t="s">
        <v>869</v>
      </c>
      <c r="B438" s="8" t="s">
        <v>870</v>
      </c>
      <c r="C438" s="8">
        <v>0</v>
      </c>
      <c r="D438" s="8">
        <v>0</v>
      </c>
      <c r="E438" s="17" t="s">
        <v>2819</v>
      </c>
      <c r="F438" s="17" t="s">
        <v>2819</v>
      </c>
      <c r="G438" s="17" t="s">
        <v>2819</v>
      </c>
      <c r="H438" s="17" t="s">
        <v>2819</v>
      </c>
      <c r="I438" s="17" t="s">
        <v>2819</v>
      </c>
      <c r="J438" s="17" t="s">
        <v>2819</v>
      </c>
      <c r="K438" s="17" t="s">
        <v>2819</v>
      </c>
      <c r="L438" s="17" t="s">
        <v>2819</v>
      </c>
      <c r="M438" s="17" t="s">
        <v>2819</v>
      </c>
      <c r="N438" s="17" t="s">
        <v>2819</v>
      </c>
      <c r="O438" s="17" t="s">
        <v>2819</v>
      </c>
      <c r="P438" s="17" t="s">
        <v>2819</v>
      </c>
      <c r="Q438" s="17" t="s">
        <v>2819</v>
      </c>
      <c r="R438" s="17" t="s">
        <v>2819</v>
      </c>
      <c r="S438" s="17" t="s">
        <v>2819</v>
      </c>
      <c r="T438" s="17" t="s">
        <v>2819</v>
      </c>
      <c r="U438" s="17" t="s">
        <v>2819</v>
      </c>
      <c r="V438" s="17" t="s">
        <v>2819</v>
      </c>
      <c r="W438" s="17" t="s">
        <v>2819</v>
      </c>
      <c r="X438" s="17" t="s">
        <v>2819</v>
      </c>
      <c r="Y438" s="17" t="s">
        <v>2819</v>
      </c>
      <c r="Z438" s="17" t="s">
        <v>2819</v>
      </c>
      <c r="AA438" s="17" t="s">
        <v>2819</v>
      </c>
      <c r="AB438" s="17" t="s">
        <v>2819</v>
      </c>
      <c r="AC438" s="17" t="s">
        <v>2819</v>
      </c>
      <c r="AD438" s="17" t="s">
        <v>2819</v>
      </c>
      <c r="AE438" s="17" t="s">
        <v>2819</v>
      </c>
    </row>
    <row r="439" spans="1:31" x14ac:dyDescent="0.3">
      <c r="A439" s="9" t="s">
        <v>871</v>
      </c>
      <c r="B439" s="8" t="s">
        <v>872</v>
      </c>
      <c r="C439" s="8">
        <v>1</v>
      </c>
      <c r="D439" s="8">
        <v>0</v>
      </c>
      <c r="E439" s="11">
        <v>5033695</v>
      </c>
      <c r="F439" s="11">
        <v>0</v>
      </c>
      <c r="G439" s="11">
        <v>401645</v>
      </c>
      <c r="H439" s="11">
        <v>726</v>
      </c>
      <c r="I439" s="11">
        <v>890581</v>
      </c>
      <c r="J439" s="11">
        <v>1132579</v>
      </c>
      <c r="K439" s="11">
        <v>0</v>
      </c>
      <c r="L439" s="11">
        <v>0</v>
      </c>
      <c r="M439" s="11">
        <v>0</v>
      </c>
      <c r="N439" s="11">
        <v>0</v>
      </c>
      <c r="O439" s="11">
        <v>0</v>
      </c>
      <c r="P439" s="11">
        <v>2351065</v>
      </c>
      <c r="Q439" s="11">
        <v>585871</v>
      </c>
      <c r="R439" s="11">
        <v>30596</v>
      </c>
      <c r="S439" s="11">
        <v>36372</v>
      </c>
      <c r="T439" s="11">
        <v>11445</v>
      </c>
      <c r="U439" s="11">
        <v>134500</v>
      </c>
      <c r="V439" s="11">
        <v>14620</v>
      </c>
      <c r="W439" s="11">
        <v>0</v>
      </c>
      <c r="X439" s="11">
        <v>113400</v>
      </c>
      <c r="Y439" s="11">
        <v>0</v>
      </c>
      <c r="Z439" s="11">
        <v>0</v>
      </c>
      <c r="AA439" s="11">
        <v>-213817</v>
      </c>
      <c r="AB439" s="11">
        <v>10523278</v>
      </c>
      <c r="AC439" s="11">
        <v>0</v>
      </c>
      <c r="AD439" s="11">
        <v>0</v>
      </c>
      <c r="AE439" s="17">
        <v>213817</v>
      </c>
    </row>
    <row r="440" spans="1:31" x14ac:dyDescent="0.3">
      <c r="A440" s="9" t="s">
        <v>873</v>
      </c>
      <c r="B440" s="8" t="s">
        <v>874</v>
      </c>
      <c r="C440" s="8">
        <v>1</v>
      </c>
      <c r="D440" s="8">
        <v>0</v>
      </c>
      <c r="E440" s="11">
        <v>42361448</v>
      </c>
      <c r="F440" s="11">
        <v>0</v>
      </c>
      <c r="G440" s="11">
        <v>5419391</v>
      </c>
      <c r="H440" s="11">
        <v>0</v>
      </c>
      <c r="I440" s="11">
        <v>7308853</v>
      </c>
      <c r="J440" s="11">
        <v>2461521</v>
      </c>
      <c r="K440" s="11">
        <v>0</v>
      </c>
      <c r="L440" s="11">
        <v>0</v>
      </c>
      <c r="M440" s="11">
        <v>0</v>
      </c>
      <c r="N440" s="11">
        <v>0</v>
      </c>
      <c r="O440" s="11">
        <v>0</v>
      </c>
      <c r="P440" s="11">
        <v>5662544</v>
      </c>
      <c r="Q440" s="11">
        <v>2823462</v>
      </c>
      <c r="R440" s="11">
        <v>130238</v>
      </c>
      <c r="S440" s="11">
        <v>123241</v>
      </c>
      <c r="T440" s="11">
        <v>51418</v>
      </c>
      <c r="U440" s="11">
        <v>500077</v>
      </c>
      <c r="V440" s="11">
        <v>138171</v>
      </c>
      <c r="W440" s="11">
        <v>1368942</v>
      </c>
      <c r="X440" s="11">
        <v>859969</v>
      </c>
      <c r="Y440" s="11">
        <v>0</v>
      </c>
      <c r="Z440" s="11">
        <v>0</v>
      </c>
      <c r="AA440" s="11">
        <v>-1751650</v>
      </c>
      <c r="AB440" s="11">
        <v>67457625</v>
      </c>
      <c r="AC440" s="11">
        <v>0</v>
      </c>
      <c r="AD440" s="11">
        <v>0</v>
      </c>
      <c r="AE440" s="17">
        <v>1751650</v>
      </c>
    </row>
    <row r="441" spans="1:31" x14ac:dyDescent="0.3">
      <c r="A441" s="9" t="s">
        <v>875</v>
      </c>
      <c r="B441" s="8" t="s">
        <v>876</v>
      </c>
      <c r="C441" s="8">
        <v>1</v>
      </c>
      <c r="D441" s="8">
        <v>0</v>
      </c>
      <c r="E441" s="11">
        <v>6983068</v>
      </c>
      <c r="F441" s="11">
        <v>0</v>
      </c>
      <c r="G441" s="11">
        <v>327764</v>
      </c>
      <c r="H441" s="11">
        <v>1731</v>
      </c>
      <c r="I441" s="11">
        <v>1261140</v>
      </c>
      <c r="J441" s="11">
        <v>1581538</v>
      </c>
      <c r="K441" s="11">
        <v>0</v>
      </c>
      <c r="L441" s="11">
        <v>0</v>
      </c>
      <c r="M441" s="11">
        <v>0</v>
      </c>
      <c r="N441" s="11">
        <v>0</v>
      </c>
      <c r="O441" s="11">
        <v>0</v>
      </c>
      <c r="P441" s="11">
        <v>2235824</v>
      </c>
      <c r="Q441" s="11">
        <v>226789</v>
      </c>
      <c r="R441" s="11">
        <v>183778</v>
      </c>
      <c r="S441" s="11">
        <v>44791</v>
      </c>
      <c r="T441" s="11">
        <v>18687</v>
      </c>
      <c r="U441" s="11">
        <v>177896</v>
      </c>
      <c r="V441" s="11">
        <v>19610</v>
      </c>
      <c r="W441" s="11">
        <v>0</v>
      </c>
      <c r="X441" s="11">
        <v>489000</v>
      </c>
      <c r="Y441" s="11">
        <v>0</v>
      </c>
      <c r="Z441" s="11">
        <v>0</v>
      </c>
      <c r="AA441" s="11">
        <v>-299632</v>
      </c>
      <c r="AB441" s="11">
        <v>13251984</v>
      </c>
      <c r="AC441" s="11">
        <v>0</v>
      </c>
      <c r="AD441" s="11">
        <v>0</v>
      </c>
      <c r="AE441" s="17">
        <v>299632</v>
      </c>
    </row>
    <row r="442" spans="1:31" x14ac:dyDescent="0.3">
      <c r="A442" s="9" t="s">
        <v>877</v>
      </c>
      <c r="B442" s="8" t="s">
        <v>878</v>
      </c>
      <c r="C442" s="8">
        <v>1</v>
      </c>
      <c r="D442" s="8">
        <v>0</v>
      </c>
      <c r="E442" s="11">
        <v>6981719</v>
      </c>
      <c r="F442" s="11">
        <v>0</v>
      </c>
      <c r="G442" s="11">
        <v>257531</v>
      </c>
      <c r="H442" s="11">
        <v>8541</v>
      </c>
      <c r="I442" s="11">
        <v>1695709</v>
      </c>
      <c r="J442" s="11">
        <v>1129563</v>
      </c>
      <c r="K442" s="11">
        <v>0</v>
      </c>
      <c r="L442" s="11">
        <v>0</v>
      </c>
      <c r="M442" s="11">
        <v>0</v>
      </c>
      <c r="N442" s="11">
        <v>0</v>
      </c>
      <c r="O442" s="11">
        <v>0</v>
      </c>
      <c r="P442" s="11">
        <v>1502233</v>
      </c>
      <c r="Q442" s="11">
        <v>656249</v>
      </c>
      <c r="R442" s="11">
        <v>104468</v>
      </c>
      <c r="S442" s="11">
        <v>45899</v>
      </c>
      <c r="T442" s="11">
        <v>19150</v>
      </c>
      <c r="U442" s="11">
        <v>181624</v>
      </c>
      <c r="V442" s="11">
        <v>31959</v>
      </c>
      <c r="W442" s="11">
        <v>0</v>
      </c>
      <c r="X442" s="11">
        <v>253490</v>
      </c>
      <c r="Y442" s="11">
        <v>5860</v>
      </c>
      <c r="Z442" s="11">
        <v>0</v>
      </c>
      <c r="AA442" s="11">
        <v>-625103</v>
      </c>
      <c r="AB442" s="11">
        <v>12248892</v>
      </c>
      <c r="AC442" s="11">
        <v>0</v>
      </c>
      <c r="AD442" s="11">
        <v>0</v>
      </c>
      <c r="AE442" s="17">
        <v>625103</v>
      </c>
    </row>
    <row r="443" spans="1:31" x14ac:dyDescent="0.3">
      <c r="A443" s="9" t="s">
        <v>879</v>
      </c>
      <c r="B443" s="8" t="s">
        <v>880</v>
      </c>
      <c r="C443" s="8">
        <v>1</v>
      </c>
      <c r="D443" s="8">
        <v>0</v>
      </c>
      <c r="E443" s="11">
        <v>5411263</v>
      </c>
      <c r="F443" s="11">
        <v>0</v>
      </c>
      <c r="G443" s="11">
        <v>928893</v>
      </c>
      <c r="H443" s="11">
        <v>0</v>
      </c>
      <c r="I443" s="11">
        <v>1156601</v>
      </c>
      <c r="J443" s="11">
        <v>1428459</v>
      </c>
      <c r="K443" s="11">
        <v>0</v>
      </c>
      <c r="L443" s="11">
        <v>0</v>
      </c>
      <c r="M443" s="11">
        <v>0</v>
      </c>
      <c r="N443" s="11">
        <v>0</v>
      </c>
      <c r="O443" s="11">
        <v>0</v>
      </c>
      <c r="P443" s="11">
        <v>1786285</v>
      </c>
      <c r="Q443" s="11">
        <v>499547</v>
      </c>
      <c r="R443" s="11">
        <v>134879</v>
      </c>
      <c r="S443" s="11">
        <v>38739</v>
      </c>
      <c r="T443" s="11">
        <v>16162</v>
      </c>
      <c r="U443" s="11">
        <v>147140</v>
      </c>
      <c r="V443" s="11">
        <v>26472</v>
      </c>
      <c r="W443" s="11">
        <v>0</v>
      </c>
      <c r="X443" s="11">
        <v>77485</v>
      </c>
      <c r="Y443" s="11">
        <v>0</v>
      </c>
      <c r="Z443" s="11">
        <v>0</v>
      </c>
      <c r="AA443" s="11">
        <v>-345608</v>
      </c>
      <c r="AB443" s="11">
        <v>11306317</v>
      </c>
      <c r="AC443" s="11">
        <v>0</v>
      </c>
      <c r="AD443" s="11">
        <v>0</v>
      </c>
      <c r="AE443" s="17">
        <v>345608</v>
      </c>
    </row>
    <row r="444" spans="1:31" x14ac:dyDescent="0.3">
      <c r="A444" s="9" t="s">
        <v>881</v>
      </c>
      <c r="B444" s="8" t="s">
        <v>882</v>
      </c>
      <c r="C444" s="8">
        <v>1</v>
      </c>
      <c r="D444" s="8">
        <v>0</v>
      </c>
      <c r="E444" s="11">
        <v>10466523</v>
      </c>
      <c r="F444" s="11">
        <v>0</v>
      </c>
      <c r="G444" s="11">
        <v>539632</v>
      </c>
      <c r="H444" s="11">
        <v>0</v>
      </c>
      <c r="I444" s="11">
        <v>2657151</v>
      </c>
      <c r="J444" s="11">
        <v>1710523</v>
      </c>
      <c r="K444" s="11">
        <v>0</v>
      </c>
      <c r="L444" s="11">
        <v>0</v>
      </c>
      <c r="M444" s="11">
        <v>0</v>
      </c>
      <c r="N444" s="11">
        <v>0</v>
      </c>
      <c r="O444" s="11">
        <v>0</v>
      </c>
      <c r="P444" s="11">
        <v>3345905</v>
      </c>
      <c r="Q444" s="11">
        <v>427428</v>
      </c>
      <c r="R444" s="11">
        <v>410100</v>
      </c>
      <c r="S444" s="11">
        <v>61865</v>
      </c>
      <c r="T444" s="11">
        <v>35362</v>
      </c>
      <c r="U444" s="11">
        <v>259107</v>
      </c>
      <c r="V444" s="11">
        <v>50789</v>
      </c>
      <c r="W444" s="11">
        <v>0</v>
      </c>
      <c r="X444" s="11">
        <v>456500</v>
      </c>
      <c r="Y444" s="11">
        <v>23753</v>
      </c>
      <c r="Z444" s="11">
        <v>0</v>
      </c>
      <c r="AA444" s="11">
        <v>-665078</v>
      </c>
      <c r="AB444" s="11">
        <v>19779560</v>
      </c>
      <c r="AC444" s="11">
        <v>0</v>
      </c>
      <c r="AD444" s="11">
        <v>0</v>
      </c>
      <c r="AE444" s="17">
        <v>665078</v>
      </c>
    </row>
    <row r="445" spans="1:31" x14ac:dyDescent="0.3">
      <c r="A445" s="9" t="s">
        <v>883</v>
      </c>
      <c r="B445" s="8" t="s">
        <v>884</v>
      </c>
      <c r="C445" s="8">
        <v>1</v>
      </c>
      <c r="D445" s="8">
        <v>1</v>
      </c>
      <c r="E445" s="11">
        <v>38763798</v>
      </c>
      <c r="F445" s="11">
        <v>0</v>
      </c>
      <c r="G445" s="11">
        <v>729146</v>
      </c>
      <c r="H445" s="11">
        <v>0</v>
      </c>
      <c r="I445" s="11">
        <v>21834546</v>
      </c>
      <c r="J445" s="11">
        <v>992446</v>
      </c>
      <c r="K445" s="11">
        <v>0</v>
      </c>
      <c r="L445" s="11">
        <v>0</v>
      </c>
      <c r="M445" s="11">
        <v>0</v>
      </c>
      <c r="N445" s="11">
        <v>0</v>
      </c>
      <c r="O445" s="11">
        <v>0</v>
      </c>
      <c r="P445" s="11">
        <v>3891741</v>
      </c>
      <c r="Q445" s="11">
        <v>6805</v>
      </c>
      <c r="R445" s="11">
        <v>718744</v>
      </c>
      <c r="S445" s="11">
        <v>571398</v>
      </c>
      <c r="T445" s="11">
        <v>87737</v>
      </c>
      <c r="U445" s="11">
        <v>2225733</v>
      </c>
      <c r="V445" s="11">
        <v>308311</v>
      </c>
      <c r="W445" s="11">
        <v>0</v>
      </c>
      <c r="X445" s="11">
        <v>5825681</v>
      </c>
      <c r="Y445" s="11">
        <v>0</v>
      </c>
      <c r="Z445" s="11">
        <v>0</v>
      </c>
      <c r="AA445" s="11">
        <v>-22250529</v>
      </c>
      <c r="AB445" s="11">
        <v>53705557</v>
      </c>
      <c r="AC445" s="11">
        <v>653249</v>
      </c>
      <c r="AD445" s="11">
        <v>546155</v>
      </c>
      <c r="AE445" s="17">
        <v>22250529</v>
      </c>
    </row>
    <row r="446" spans="1:31" x14ac:dyDescent="0.3">
      <c r="A446" s="9" t="s">
        <v>885</v>
      </c>
      <c r="B446" s="8" t="s">
        <v>886</v>
      </c>
      <c r="C446" s="8">
        <v>1</v>
      </c>
      <c r="D446" s="8">
        <v>0</v>
      </c>
      <c r="E446" s="11">
        <v>11295803</v>
      </c>
      <c r="F446" s="11">
        <v>0</v>
      </c>
      <c r="G446" s="11">
        <v>0</v>
      </c>
      <c r="H446" s="11">
        <v>39551</v>
      </c>
      <c r="I446" s="11">
        <v>1603467</v>
      </c>
      <c r="J446" s="11">
        <v>1194912</v>
      </c>
      <c r="K446" s="11">
        <v>0</v>
      </c>
      <c r="L446" s="11">
        <v>0</v>
      </c>
      <c r="M446" s="11">
        <v>0</v>
      </c>
      <c r="N446" s="11">
        <v>0</v>
      </c>
      <c r="O446" s="11">
        <v>0</v>
      </c>
      <c r="P446" s="11">
        <v>2016887</v>
      </c>
      <c r="Q446" s="11">
        <v>558597</v>
      </c>
      <c r="R446" s="11">
        <v>119385</v>
      </c>
      <c r="S446" s="11">
        <v>14621</v>
      </c>
      <c r="T446" s="11">
        <v>6100</v>
      </c>
      <c r="U446" s="11">
        <v>57318</v>
      </c>
      <c r="V446" s="11">
        <v>20573</v>
      </c>
      <c r="W446" s="11">
        <v>0</v>
      </c>
      <c r="X446" s="11">
        <v>157825</v>
      </c>
      <c r="Y446" s="11">
        <v>0</v>
      </c>
      <c r="Z446" s="11">
        <v>0</v>
      </c>
      <c r="AA446" s="11">
        <v>-428461</v>
      </c>
      <c r="AB446" s="11">
        <v>16656578</v>
      </c>
      <c r="AC446" s="11">
        <v>0</v>
      </c>
      <c r="AD446" s="11">
        <v>146944</v>
      </c>
      <c r="AE446" s="17">
        <v>428461</v>
      </c>
    </row>
    <row r="447" spans="1:31" x14ac:dyDescent="0.3">
      <c r="A447" s="9" t="s">
        <v>887</v>
      </c>
      <c r="B447" s="8" t="s">
        <v>888</v>
      </c>
      <c r="C447" s="8">
        <v>1</v>
      </c>
      <c r="D447" s="8">
        <v>0</v>
      </c>
      <c r="E447" s="11">
        <v>12340925</v>
      </c>
      <c r="F447" s="11">
        <v>0</v>
      </c>
      <c r="G447" s="11">
        <v>0</v>
      </c>
      <c r="H447" s="11">
        <v>0</v>
      </c>
      <c r="I447" s="11">
        <v>1658230</v>
      </c>
      <c r="J447" s="11">
        <v>2094770</v>
      </c>
      <c r="K447" s="11">
        <v>0</v>
      </c>
      <c r="L447" s="11">
        <v>0</v>
      </c>
      <c r="M447" s="11">
        <v>0</v>
      </c>
      <c r="N447" s="11">
        <v>0</v>
      </c>
      <c r="O447" s="11">
        <v>0</v>
      </c>
      <c r="P447" s="11">
        <v>1683546</v>
      </c>
      <c r="Q447" s="11">
        <v>787693</v>
      </c>
      <c r="R447" s="11">
        <v>0</v>
      </c>
      <c r="S447" s="11">
        <v>19040</v>
      </c>
      <c r="T447" s="11">
        <v>7943</v>
      </c>
      <c r="U447" s="11">
        <v>72638</v>
      </c>
      <c r="V447" s="11">
        <v>24392</v>
      </c>
      <c r="W447" s="11">
        <v>0</v>
      </c>
      <c r="X447" s="11">
        <v>244845</v>
      </c>
      <c r="Y447" s="11">
        <v>26193</v>
      </c>
      <c r="Z447" s="11">
        <v>0</v>
      </c>
      <c r="AA447" s="11">
        <v>-386059</v>
      </c>
      <c r="AB447" s="11">
        <v>18574156</v>
      </c>
      <c r="AC447" s="11">
        <v>0</v>
      </c>
      <c r="AD447" s="11">
        <v>0</v>
      </c>
      <c r="AE447" s="17">
        <v>386059</v>
      </c>
    </row>
    <row r="448" spans="1:31" x14ac:dyDescent="0.3">
      <c r="A448" s="9" t="s">
        <v>889</v>
      </c>
      <c r="B448" s="8" t="s">
        <v>890</v>
      </c>
      <c r="C448" s="8">
        <v>1</v>
      </c>
      <c r="D448" s="8">
        <v>0</v>
      </c>
      <c r="E448" s="11">
        <v>3584949</v>
      </c>
      <c r="F448" s="11">
        <v>0</v>
      </c>
      <c r="G448" s="11">
        <v>326146</v>
      </c>
      <c r="H448" s="11">
        <v>0</v>
      </c>
      <c r="I448" s="11">
        <v>419603</v>
      </c>
      <c r="J448" s="11">
        <v>477443</v>
      </c>
      <c r="K448" s="11">
        <v>0</v>
      </c>
      <c r="L448" s="11">
        <v>0</v>
      </c>
      <c r="M448" s="11">
        <v>0</v>
      </c>
      <c r="N448" s="11">
        <v>0</v>
      </c>
      <c r="O448" s="11">
        <v>0</v>
      </c>
      <c r="P448" s="11">
        <v>340273</v>
      </c>
      <c r="Q448" s="11">
        <v>526</v>
      </c>
      <c r="R448" s="11">
        <v>0</v>
      </c>
      <c r="S448" s="11">
        <v>4135</v>
      </c>
      <c r="T448" s="11">
        <v>1725</v>
      </c>
      <c r="U448" s="11">
        <v>16136</v>
      </c>
      <c r="V448" s="11">
        <v>1583</v>
      </c>
      <c r="W448" s="11">
        <v>0</v>
      </c>
      <c r="X448" s="11">
        <v>61872</v>
      </c>
      <c r="Y448" s="11">
        <v>0</v>
      </c>
      <c r="Z448" s="11">
        <v>0</v>
      </c>
      <c r="AA448" s="11">
        <v>-148811</v>
      </c>
      <c r="AB448" s="11">
        <v>5085580</v>
      </c>
      <c r="AC448" s="11">
        <v>0</v>
      </c>
      <c r="AD448" s="11">
        <v>100000</v>
      </c>
      <c r="AE448" s="17">
        <v>148811</v>
      </c>
    </row>
    <row r="449" spans="1:31" x14ac:dyDescent="0.3">
      <c r="A449" s="9" t="s">
        <v>891</v>
      </c>
      <c r="B449" s="8" t="s">
        <v>892</v>
      </c>
      <c r="C449" s="8">
        <v>1</v>
      </c>
      <c r="D449" s="8">
        <v>0</v>
      </c>
      <c r="E449" s="11">
        <v>1810824</v>
      </c>
      <c r="F449" s="11">
        <v>0</v>
      </c>
      <c r="G449" s="11">
        <v>0</v>
      </c>
      <c r="H449" s="11">
        <v>0</v>
      </c>
      <c r="I449" s="11">
        <v>372020</v>
      </c>
      <c r="J449" s="11">
        <v>144532</v>
      </c>
      <c r="K449" s="11">
        <v>0</v>
      </c>
      <c r="L449" s="11">
        <v>0</v>
      </c>
      <c r="M449" s="11">
        <v>0</v>
      </c>
      <c r="N449" s="11">
        <v>0</v>
      </c>
      <c r="O449" s="11">
        <v>0</v>
      </c>
      <c r="P449" s="11">
        <v>390403</v>
      </c>
      <c r="Q449" s="11">
        <v>72374</v>
      </c>
      <c r="R449" s="11">
        <v>0</v>
      </c>
      <c r="S449" s="11">
        <v>5184</v>
      </c>
      <c r="T449" s="11">
        <v>2162</v>
      </c>
      <c r="U449" s="11">
        <v>19980</v>
      </c>
      <c r="V449" s="11">
        <v>2060</v>
      </c>
      <c r="W449" s="11">
        <v>0</v>
      </c>
      <c r="X449" s="11">
        <v>43200</v>
      </c>
      <c r="Y449" s="11">
        <v>0</v>
      </c>
      <c r="Z449" s="11">
        <v>0</v>
      </c>
      <c r="AA449" s="11">
        <v>-85867</v>
      </c>
      <c r="AB449" s="11">
        <v>2776872</v>
      </c>
      <c r="AC449" s="11">
        <v>0</v>
      </c>
      <c r="AD449" s="11">
        <v>0</v>
      </c>
      <c r="AE449" s="17">
        <v>85867</v>
      </c>
    </row>
    <row r="450" spans="1:31" x14ac:dyDescent="0.3">
      <c r="A450" s="9" t="s">
        <v>893</v>
      </c>
      <c r="B450" s="8" t="s">
        <v>894</v>
      </c>
      <c r="C450" s="8">
        <v>1</v>
      </c>
      <c r="D450" s="8">
        <v>0</v>
      </c>
      <c r="E450" s="11">
        <v>19917419</v>
      </c>
      <c r="F450" s="11">
        <v>0</v>
      </c>
      <c r="G450" s="11">
        <v>0</v>
      </c>
      <c r="H450" s="11">
        <v>0</v>
      </c>
      <c r="I450" s="11">
        <v>2177571</v>
      </c>
      <c r="J450" s="11">
        <v>3132166</v>
      </c>
      <c r="K450" s="11">
        <v>0</v>
      </c>
      <c r="L450" s="11">
        <v>0</v>
      </c>
      <c r="M450" s="11">
        <v>0</v>
      </c>
      <c r="N450" s="11">
        <v>0</v>
      </c>
      <c r="O450" s="11">
        <v>0</v>
      </c>
      <c r="P450" s="11">
        <v>2652819</v>
      </c>
      <c r="Q450" s="11">
        <v>653644</v>
      </c>
      <c r="R450" s="11">
        <v>0</v>
      </c>
      <c r="S450" s="11">
        <v>23309</v>
      </c>
      <c r="T450" s="11">
        <v>9725</v>
      </c>
      <c r="U450" s="11">
        <v>90404</v>
      </c>
      <c r="V450" s="11">
        <v>30878</v>
      </c>
      <c r="W450" s="11">
        <v>0</v>
      </c>
      <c r="X450" s="11">
        <v>331708</v>
      </c>
      <c r="Y450" s="11">
        <v>0</v>
      </c>
      <c r="Z450" s="11">
        <v>0</v>
      </c>
      <c r="AA450" s="11">
        <v>-851859</v>
      </c>
      <c r="AB450" s="11">
        <v>28167784</v>
      </c>
      <c r="AC450" s="11">
        <v>0</v>
      </c>
      <c r="AD450" s="11">
        <v>197139</v>
      </c>
      <c r="AE450" s="17">
        <v>851859</v>
      </c>
    </row>
    <row r="451" spans="1:31" x14ac:dyDescent="0.3">
      <c r="A451" s="9" t="s">
        <v>895</v>
      </c>
      <c r="B451" s="8" t="s">
        <v>896</v>
      </c>
      <c r="C451" s="8">
        <v>1</v>
      </c>
      <c r="D451" s="8">
        <v>0</v>
      </c>
      <c r="E451" s="11">
        <v>2812683</v>
      </c>
      <c r="F451" s="11">
        <v>0</v>
      </c>
      <c r="G451" s="11">
        <v>69877</v>
      </c>
      <c r="H451" s="11">
        <v>0</v>
      </c>
      <c r="I451" s="11">
        <v>435128</v>
      </c>
      <c r="J451" s="11">
        <v>261181</v>
      </c>
      <c r="K451" s="11">
        <v>0</v>
      </c>
      <c r="L451" s="11">
        <v>0</v>
      </c>
      <c r="M451" s="11">
        <v>0</v>
      </c>
      <c r="N451" s="11">
        <v>0</v>
      </c>
      <c r="O451" s="11">
        <v>0</v>
      </c>
      <c r="P451" s="11">
        <v>359043</v>
      </c>
      <c r="Q451" s="11">
        <v>113214</v>
      </c>
      <c r="R451" s="11">
        <v>0</v>
      </c>
      <c r="S451" s="11">
        <v>1420</v>
      </c>
      <c r="T451" s="11">
        <v>1562</v>
      </c>
      <c r="U451" s="11">
        <v>8756</v>
      </c>
      <c r="V451" s="11">
        <v>2796</v>
      </c>
      <c r="W451" s="11">
        <v>0</v>
      </c>
      <c r="X451" s="11">
        <v>0</v>
      </c>
      <c r="Y451" s="11">
        <v>67</v>
      </c>
      <c r="Z451" s="11">
        <v>0</v>
      </c>
      <c r="AA451" s="11">
        <v>-148163</v>
      </c>
      <c r="AB451" s="11">
        <v>3917564</v>
      </c>
      <c r="AC451" s="11">
        <v>0</v>
      </c>
      <c r="AD451" s="11">
        <v>100000</v>
      </c>
      <c r="AE451" s="17">
        <v>148163</v>
      </c>
    </row>
    <row r="452" spans="1:31" x14ac:dyDescent="0.3">
      <c r="A452" s="9" t="s">
        <v>897</v>
      </c>
      <c r="B452" s="8" t="s">
        <v>898</v>
      </c>
      <c r="C452" s="8">
        <v>1</v>
      </c>
      <c r="D452" s="8">
        <v>0</v>
      </c>
      <c r="E452" s="11">
        <v>4871229</v>
      </c>
      <c r="F452" s="11">
        <v>0</v>
      </c>
      <c r="G452" s="11">
        <v>164835</v>
      </c>
      <c r="H452" s="11">
        <v>5146</v>
      </c>
      <c r="I452" s="11">
        <v>526252</v>
      </c>
      <c r="J452" s="11">
        <v>529649</v>
      </c>
      <c r="K452" s="11">
        <v>0</v>
      </c>
      <c r="L452" s="11">
        <v>0</v>
      </c>
      <c r="M452" s="11">
        <v>0</v>
      </c>
      <c r="N452" s="11">
        <v>0</v>
      </c>
      <c r="O452" s="11">
        <v>0</v>
      </c>
      <c r="P452" s="11">
        <v>627898</v>
      </c>
      <c r="Q452" s="11">
        <v>0</v>
      </c>
      <c r="R452" s="11">
        <v>0</v>
      </c>
      <c r="S452" s="11">
        <v>6052</v>
      </c>
      <c r="T452" s="11">
        <v>2525</v>
      </c>
      <c r="U452" s="11">
        <v>23417</v>
      </c>
      <c r="V452" s="11">
        <v>7666</v>
      </c>
      <c r="W452" s="11">
        <v>0</v>
      </c>
      <c r="X452" s="11">
        <v>103377</v>
      </c>
      <c r="Y452" s="11">
        <v>0</v>
      </c>
      <c r="Z452" s="11">
        <v>0</v>
      </c>
      <c r="AA452" s="11">
        <v>-220253</v>
      </c>
      <c r="AB452" s="11">
        <v>6647793</v>
      </c>
      <c r="AC452" s="11">
        <v>0</v>
      </c>
      <c r="AD452" s="11">
        <v>100000</v>
      </c>
      <c r="AE452" s="17">
        <v>220253</v>
      </c>
    </row>
    <row r="453" spans="1:31" x14ac:dyDescent="0.3">
      <c r="A453" s="9" t="s">
        <v>899</v>
      </c>
      <c r="B453" s="8" t="s">
        <v>900</v>
      </c>
      <c r="C453" s="8">
        <v>1</v>
      </c>
      <c r="D453" s="8">
        <v>0</v>
      </c>
      <c r="E453" s="11">
        <v>5779238</v>
      </c>
      <c r="F453" s="11">
        <v>0</v>
      </c>
      <c r="G453" s="11">
        <v>0</v>
      </c>
      <c r="H453" s="11">
        <v>0</v>
      </c>
      <c r="I453" s="11">
        <v>592505</v>
      </c>
      <c r="J453" s="11">
        <v>685667</v>
      </c>
      <c r="K453" s="11">
        <v>0</v>
      </c>
      <c r="L453" s="11">
        <v>0</v>
      </c>
      <c r="M453" s="11">
        <v>0</v>
      </c>
      <c r="N453" s="11">
        <v>0</v>
      </c>
      <c r="O453" s="11">
        <v>0</v>
      </c>
      <c r="P453" s="11">
        <v>976845</v>
      </c>
      <c r="Q453" s="11">
        <v>355390</v>
      </c>
      <c r="R453" s="11">
        <v>110899</v>
      </c>
      <c r="S453" s="11">
        <v>8734</v>
      </c>
      <c r="T453" s="11">
        <v>3535</v>
      </c>
      <c r="U453" s="11">
        <v>31863</v>
      </c>
      <c r="V453" s="11">
        <v>11443</v>
      </c>
      <c r="W453" s="11">
        <v>0</v>
      </c>
      <c r="X453" s="11">
        <v>94222</v>
      </c>
      <c r="Y453" s="11">
        <v>0</v>
      </c>
      <c r="Z453" s="11">
        <v>0</v>
      </c>
      <c r="AA453" s="11">
        <v>-161874</v>
      </c>
      <c r="AB453" s="11">
        <v>8488467</v>
      </c>
      <c r="AC453" s="11">
        <v>0</v>
      </c>
      <c r="AD453" s="11">
        <v>100000</v>
      </c>
      <c r="AE453" s="17">
        <v>161874</v>
      </c>
    </row>
    <row r="454" spans="1:31" x14ac:dyDescent="0.3">
      <c r="A454" s="9" t="s">
        <v>901</v>
      </c>
      <c r="B454" s="8" t="s">
        <v>902</v>
      </c>
      <c r="C454" s="8">
        <v>1</v>
      </c>
      <c r="D454" s="8">
        <v>0</v>
      </c>
      <c r="E454" s="11">
        <v>6829729</v>
      </c>
      <c r="F454" s="11">
        <v>0</v>
      </c>
      <c r="G454" s="11">
        <v>0</v>
      </c>
      <c r="H454" s="11">
        <v>0</v>
      </c>
      <c r="I454" s="11">
        <v>839809</v>
      </c>
      <c r="J454" s="11">
        <v>996889</v>
      </c>
      <c r="K454" s="11">
        <v>0</v>
      </c>
      <c r="L454" s="11">
        <v>0</v>
      </c>
      <c r="M454" s="11">
        <v>0</v>
      </c>
      <c r="N454" s="11">
        <v>0</v>
      </c>
      <c r="O454" s="11">
        <v>0</v>
      </c>
      <c r="P454" s="11">
        <v>1055162</v>
      </c>
      <c r="Q454" s="11">
        <v>475854</v>
      </c>
      <c r="R454" s="11">
        <v>0</v>
      </c>
      <c r="S454" s="11">
        <v>10007</v>
      </c>
      <c r="T454" s="11">
        <v>4175</v>
      </c>
      <c r="U454" s="11">
        <v>38620</v>
      </c>
      <c r="V454" s="11">
        <v>12917</v>
      </c>
      <c r="W454" s="11">
        <v>0</v>
      </c>
      <c r="X454" s="11">
        <v>141019</v>
      </c>
      <c r="Y454" s="11">
        <v>0</v>
      </c>
      <c r="Z454" s="11">
        <v>0</v>
      </c>
      <c r="AA454" s="11">
        <v>-266310</v>
      </c>
      <c r="AB454" s="11">
        <v>10137871</v>
      </c>
      <c r="AC454" s="11">
        <v>0</v>
      </c>
      <c r="AD454" s="11">
        <v>100000</v>
      </c>
      <c r="AE454" s="17">
        <v>266310</v>
      </c>
    </row>
    <row r="455" spans="1:31" x14ac:dyDescent="0.3">
      <c r="A455" s="9" t="s">
        <v>903</v>
      </c>
      <c r="B455" s="8" t="s">
        <v>904</v>
      </c>
      <c r="C455" s="8">
        <v>1</v>
      </c>
      <c r="D455" s="8">
        <v>0</v>
      </c>
      <c r="E455" s="11">
        <v>23529510</v>
      </c>
      <c r="F455" s="11">
        <v>0</v>
      </c>
      <c r="G455" s="11">
        <v>0</v>
      </c>
      <c r="H455" s="11">
        <v>0</v>
      </c>
      <c r="I455" s="11">
        <v>1945980</v>
      </c>
      <c r="J455" s="11">
        <v>3741892</v>
      </c>
      <c r="K455" s="11">
        <v>0</v>
      </c>
      <c r="L455" s="11">
        <v>0</v>
      </c>
      <c r="M455" s="11">
        <v>0</v>
      </c>
      <c r="N455" s="11">
        <v>0</v>
      </c>
      <c r="O455" s="11">
        <v>0</v>
      </c>
      <c r="P455" s="11">
        <v>3492259</v>
      </c>
      <c r="Q455" s="11">
        <v>1948499</v>
      </c>
      <c r="R455" s="11">
        <v>1830</v>
      </c>
      <c r="S455" s="11">
        <v>40926</v>
      </c>
      <c r="T455" s="11">
        <v>14299</v>
      </c>
      <c r="U455" s="11">
        <v>151567</v>
      </c>
      <c r="V455" s="11">
        <v>54479</v>
      </c>
      <c r="W455" s="11">
        <v>0</v>
      </c>
      <c r="X455" s="11">
        <v>207006</v>
      </c>
      <c r="Y455" s="11">
        <v>0</v>
      </c>
      <c r="Z455" s="11">
        <v>0</v>
      </c>
      <c r="AA455" s="11">
        <v>-1297602</v>
      </c>
      <c r="AB455" s="11">
        <v>33830645</v>
      </c>
      <c r="AC455" s="11">
        <v>0</v>
      </c>
      <c r="AD455" s="11">
        <v>227985</v>
      </c>
      <c r="AE455" s="17">
        <v>1297602</v>
      </c>
    </row>
    <row r="456" spans="1:31" x14ac:dyDescent="0.3">
      <c r="A456" s="9" t="s">
        <v>905</v>
      </c>
      <c r="B456" s="8" t="s">
        <v>906</v>
      </c>
      <c r="C456" s="8">
        <v>1</v>
      </c>
      <c r="D456" s="8">
        <v>0</v>
      </c>
      <c r="E456" s="11">
        <v>3805799</v>
      </c>
      <c r="F456" s="11">
        <v>0</v>
      </c>
      <c r="G456" s="11">
        <v>154897</v>
      </c>
      <c r="H456" s="11">
        <v>0</v>
      </c>
      <c r="I456" s="11">
        <v>511193</v>
      </c>
      <c r="J456" s="11">
        <v>396223</v>
      </c>
      <c r="K456" s="11">
        <v>0</v>
      </c>
      <c r="L456" s="11">
        <v>0</v>
      </c>
      <c r="M456" s="11">
        <v>0</v>
      </c>
      <c r="N456" s="11">
        <v>0</v>
      </c>
      <c r="O456" s="11">
        <v>0</v>
      </c>
      <c r="P456" s="11">
        <v>585028</v>
      </c>
      <c r="Q456" s="11">
        <v>168917</v>
      </c>
      <c r="R456" s="11">
        <v>0</v>
      </c>
      <c r="S456" s="11">
        <v>4944</v>
      </c>
      <c r="T456" s="11">
        <v>1986</v>
      </c>
      <c r="U456" s="11">
        <v>19223</v>
      </c>
      <c r="V456" s="11">
        <v>4537</v>
      </c>
      <c r="W456" s="11">
        <v>0</v>
      </c>
      <c r="X456" s="11">
        <v>83628</v>
      </c>
      <c r="Y456" s="11">
        <v>0</v>
      </c>
      <c r="Z456" s="11">
        <v>0</v>
      </c>
      <c r="AA456" s="11">
        <v>-195570</v>
      </c>
      <c r="AB456" s="11">
        <v>5540805</v>
      </c>
      <c r="AC456" s="11">
        <v>0</v>
      </c>
      <c r="AD456" s="11">
        <v>100000</v>
      </c>
      <c r="AE456" s="17">
        <v>195570</v>
      </c>
    </row>
    <row r="457" spans="1:31" x14ac:dyDescent="0.3">
      <c r="A457" s="9" t="s">
        <v>907</v>
      </c>
      <c r="B457" s="8" t="s">
        <v>908</v>
      </c>
      <c r="C457" s="8">
        <v>1</v>
      </c>
      <c r="D457" s="8">
        <v>0</v>
      </c>
      <c r="E457" s="11">
        <v>10883374</v>
      </c>
      <c r="F457" s="11">
        <v>0</v>
      </c>
      <c r="G457" s="11">
        <v>0</v>
      </c>
      <c r="H457" s="11">
        <v>0</v>
      </c>
      <c r="I457" s="11">
        <v>1248018</v>
      </c>
      <c r="J457" s="11">
        <v>1742462</v>
      </c>
      <c r="K457" s="11">
        <v>0</v>
      </c>
      <c r="L457" s="11">
        <v>0</v>
      </c>
      <c r="M457" s="11">
        <v>0</v>
      </c>
      <c r="N457" s="11">
        <v>0</v>
      </c>
      <c r="O457" s="11">
        <v>0</v>
      </c>
      <c r="P457" s="11">
        <v>1532317</v>
      </c>
      <c r="Q457" s="11">
        <v>939023</v>
      </c>
      <c r="R457" s="11">
        <v>21274</v>
      </c>
      <c r="S457" s="11">
        <v>14711</v>
      </c>
      <c r="T457" s="11">
        <v>6137</v>
      </c>
      <c r="U457" s="11">
        <v>57318</v>
      </c>
      <c r="V457" s="11">
        <v>20176</v>
      </c>
      <c r="W457" s="11">
        <v>0</v>
      </c>
      <c r="X457" s="11">
        <v>311543</v>
      </c>
      <c r="Y457" s="11">
        <v>0</v>
      </c>
      <c r="Z457" s="11">
        <v>0</v>
      </c>
      <c r="AA457" s="11">
        <v>-429448</v>
      </c>
      <c r="AB457" s="11">
        <v>16346905</v>
      </c>
      <c r="AC457" s="11">
        <v>0</v>
      </c>
      <c r="AD457" s="11">
        <v>116262</v>
      </c>
      <c r="AE457" s="17">
        <v>429448</v>
      </c>
    </row>
    <row r="458" spans="1:31" x14ac:dyDescent="0.3">
      <c r="A458" s="9" t="s">
        <v>909</v>
      </c>
      <c r="B458" s="8" t="s">
        <v>910</v>
      </c>
      <c r="C458" s="8">
        <v>1</v>
      </c>
      <c r="D458" s="8">
        <v>0</v>
      </c>
      <c r="E458" s="11">
        <v>19876742</v>
      </c>
      <c r="F458" s="11">
        <v>0</v>
      </c>
      <c r="G458" s="11">
        <v>0</v>
      </c>
      <c r="H458" s="11">
        <v>0</v>
      </c>
      <c r="I458" s="11">
        <v>609761</v>
      </c>
      <c r="J458" s="11">
        <v>5013297</v>
      </c>
      <c r="K458" s="11">
        <v>0</v>
      </c>
      <c r="L458" s="11">
        <v>0</v>
      </c>
      <c r="M458" s="11">
        <v>0</v>
      </c>
      <c r="N458" s="11">
        <v>0</v>
      </c>
      <c r="O458" s="11">
        <v>0</v>
      </c>
      <c r="P458" s="11">
        <v>3017225</v>
      </c>
      <c r="Q458" s="11">
        <v>857627</v>
      </c>
      <c r="R458" s="11">
        <v>217391</v>
      </c>
      <c r="S458" s="11">
        <v>22890</v>
      </c>
      <c r="T458" s="11">
        <v>9550</v>
      </c>
      <c r="U458" s="11">
        <v>89006</v>
      </c>
      <c r="V458" s="11">
        <v>32060</v>
      </c>
      <c r="W458" s="11">
        <v>0</v>
      </c>
      <c r="X458" s="11">
        <v>167431</v>
      </c>
      <c r="Y458" s="11">
        <v>0</v>
      </c>
      <c r="Z458" s="11">
        <v>0</v>
      </c>
      <c r="AA458" s="11">
        <v>-679884</v>
      </c>
      <c r="AB458" s="11">
        <v>29233096</v>
      </c>
      <c r="AC458" s="11">
        <v>0</v>
      </c>
      <c r="AD458" s="11">
        <v>126942</v>
      </c>
      <c r="AE458" s="17">
        <v>679884</v>
      </c>
    </row>
    <row r="459" spans="1:31" x14ac:dyDescent="0.3">
      <c r="A459" s="9" t="s">
        <v>911</v>
      </c>
      <c r="B459" s="8" t="s">
        <v>912</v>
      </c>
      <c r="C459" s="8">
        <v>1</v>
      </c>
      <c r="D459" s="8">
        <v>0</v>
      </c>
      <c r="E459" s="11">
        <v>6280697</v>
      </c>
      <c r="F459" s="11">
        <v>0</v>
      </c>
      <c r="G459" s="11">
        <v>0</v>
      </c>
      <c r="H459" s="11">
        <v>0</v>
      </c>
      <c r="I459" s="11">
        <v>531332</v>
      </c>
      <c r="J459" s="11">
        <v>1372332</v>
      </c>
      <c r="K459" s="11">
        <v>0</v>
      </c>
      <c r="L459" s="11">
        <v>0</v>
      </c>
      <c r="M459" s="11">
        <v>0</v>
      </c>
      <c r="N459" s="11">
        <v>0</v>
      </c>
      <c r="O459" s="11">
        <v>0</v>
      </c>
      <c r="P459" s="11">
        <v>1326470</v>
      </c>
      <c r="Q459" s="11">
        <v>0</v>
      </c>
      <c r="R459" s="11">
        <v>0</v>
      </c>
      <c r="S459" s="11">
        <v>10936</v>
      </c>
      <c r="T459" s="11">
        <v>4562</v>
      </c>
      <c r="U459" s="11">
        <v>42290</v>
      </c>
      <c r="V459" s="11">
        <v>14628</v>
      </c>
      <c r="W459" s="11">
        <v>0</v>
      </c>
      <c r="X459" s="11">
        <v>99852</v>
      </c>
      <c r="Y459" s="11">
        <v>0</v>
      </c>
      <c r="Z459" s="11">
        <v>0</v>
      </c>
      <c r="AA459" s="11">
        <v>-521730</v>
      </c>
      <c r="AB459" s="11">
        <v>9161369</v>
      </c>
      <c r="AC459" s="11">
        <v>0</v>
      </c>
      <c r="AD459" s="11">
        <v>100000</v>
      </c>
      <c r="AE459" s="17">
        <v>521730</v>
      </c>
    </row>
    <row r="460" spans="1:31" x14ac:dyDescent="0.3">
      <c r="A460" s="9" t="s">
        <v>913</v>
      </c>
      <c r="B460" s="8" t="s">
        <v>914</v>
      </c>
      <c r="C460" s="8">
        <v>1</v>
      </c>
      <c r="D460" s="8">
        <v>0</v>
      </c>
      <c r="E460" s="11">
        <v>4569846</v>
      </c>
      <c r="F460" s="11">
        <v>0</v>
      </c>
      <c r="G460" s="11">
        <v>0</v>
      </c>
      <c r="H460" s="11">
        <v>0</v>
      </c>
      <c r="I460" s="11">
        <v>596590</v>
      </c>
      <c r="J460" s="11">
        <v>205956</v>
      </c>
      <c r="K460" s="11">
        <v>0</v>
      </c>
      <c r="L460" s="11">
        <v>0</v>
      </c>
      <c r="M460" s="11">
        <v>0</v>
      </c>
      <c r="N460" s="11">
        <v>0</v>
      </c>
      <c r="O460" s="11">
        <v>0</v>
      </c>
      <c r="P460" s="11">
        <v>707205</v>
      </c>
      <c r="Q460" s="11">
        <v>291690</v>
      </c>
      <c r="R460" s="11">
        <v>0</v>
      </c>
      <c r="S460" s="11">
        <v>5663</v>
      </c>
      <c r="T460" s="11">
        <v>1322</v>
      </c>
      <c r="U460" s="11">
        <v>21844</v>
      </c>
      <c r="V460" s="11">
        <v>5882</v>
      </c>
      <c r="W460" s="11">
        <v>0</v>
      </c>
      <c r="X460" s="11">
        <v>74620</v>
      </c>
      <c r="Y460" s="11">
        <v>0</v>
      </c>
      <c r="Z460" s="11">
        <v>0</v>
      </c>
      <c r="AA460" s="11">
        <v>-128541</v>
      </c>
      <c r="AB460" s="11">
        <v>6352077</v>
      </c>
      <c r="AC460" s="11">
        <v>0</v>
      </c>
      <c r="AD460" s="11">
        <v>100000</v>
      </c>
      <c r="AE460" s="17">
        <v>128541</v>
      </c>
    </row>
    <row r="461" spans="1:31" x14ac:dyDescent="0.3">
      <c r="A461" s="9" t="s">
        <v>915</v>
      </c>
      <c r="B461" s="8" t="s">
        <v>916</v>
      </c>
      <c r="C461" s="8">
        <v>1</v>
      </c>
      <c r="D461" s="8">
        <v>0</v>
      </c>
      <c r="E461" s="11">
        <v>10353353</v>
      </c>
      <c r="F461" s="11">
        <v>0</v>
      </c>
      <c r="G461" s="11">
        <v>0</v>
      </c>
      <c r="H461" s="11">
        <v>0</v>
      </c>
      <c r="I461" s="11">
        <v>1431117</v>
      </c>
      <c r="J461" s="11">
        <v>3229939</v>
      </c>
      <c r="K461" s="11">
        <v>0</v>
      </c>
      <c r="L461" s="11">
        <v>0</v>
      </c>
      <c r="M461" s="11">
        <v>0</v>
      </c>
      <c r="N461" s="11">
        <v>0</v>
      </c>
      <c r="O461" s="11">
        <v>0</v>
      </c>
      <c r="P461" s="11">
        <v>1650911</v>
      </c>
      <c r="Q461" s="11">
        <v>703808</v>
      </c>
      <c r="R461" s="11">
        <v>201549</v>
      </c>
      <c r="S461" s="11">
        <v>18890</v>
      </c>
      <c r="T461" s="11">
        <v>7881</v>
      </c>
      <c r="U461" s="11">
        <v>74560</v>
      </c>
      <c r="V461" s="11">
        <v>22888</v>
      </c>
      <c r="W461" s="11">
        <v>0</v>
      </c>
      <c r="X461" s="11">
        <v>175250</v>
      </c>
      <c r="Y461" s="11">
        <v>0</v>
      </c>
      <c r="Z461" s="11">
        <v>0</v>
      </c>
      <c r="AA461" s="11">
        <v>-374895</v>
      </c>
      <c r="AB461" s="11">
        <v>17495251</v>
      </c>
      <c r="AC461" s="11">
        <v>0</v>
      </c>
      <c r="AD461" s="11">
        <v>0</v>
      </c>
      <c r="AE461" s="17">
        <v>374895</v>
      </c>
    </row>
    <row r="462" spans="1:31" x14ac:dyDescent="0.3">
      <c r="A462" s="9" t="s">
        <v>917</v>
      </c>
      <c r="B462" s="8" t="s">
        <v>918</v>
      </c>
      <c r="C462" s="8">
        <v>1</v>
      </c>
      <c r="D462" s="8">
        <v>0</v>
      </c>
      <c r="E462" s="11">
        <v>8144676</v>
      </c>
      <c r="F462" s="11">
        <v>0</v>
      </c>
      <c r="G462" s="11">
        <v>0</v>
      </c>
      <c r="H462" s="11">
        <v>0</v>
      </c>
      <c r="I462" s="11">
        <v>1155630</v>
      </c>
      <c r="J462" s="11">
        <v>1809315</v>
      </c>
      <c r="K462" s="11">
        <v>22442</v>
      </c>
      <c r="L462" s="11">
        <v>0</v>
      </c>
      <c r="M462" s="11">
        <v>0</v>
      </c>
      <c r="N462" s="11">
        <v>0</v>
      </c>
      <c r="O462" s="11">
        <v>0</v>
      </c>
      <c r="P462" s="11">
        <v>976616</v>
      </c>
      <c r="Q462" s="11">
        <v>217592</v>
      </c>
      <c r="R462" s="11">
        <v>88444</v>
      </c>
      <c r="S462" s="11">
        <v>7416</v>
      </c>
      <c r="T462" s="11">
        <v>3093</v>
      </c>
      <c r="U462" s="11">
        <v>27960</v>
      </c>
      <c r="V462" s="11">
        <v>9200</v>
      </c>
      <c r="W462" s="11">
        <v>0</v>
      </c>
      <c r="X462" s="11">
        <v>294152</v>
      </c>
      <c r="Y462" s="11">
        <v>0</v>
      </c>
      <c r="Z462" s="11">
        <v>0</v>
      </c>
      <c r="AA462" s="11">
        <v>-229765</v>
      </c>
      <c r="AB462" s="11">
        <v>12526771</v>
      </c>
      <c r="AC462" s="11">
        <v>0</v>
      </c>
      <c r="AD462" s="11">
        <v>100000</v>
      </c>
      <c r="AE462" s="17">
        <v>229765</v>
      </c>
    </row>
    <row r="463" spans="1:31" x14ac:dyDescent="0.3">
      <c r="A463" s="9" t="s">
        <v>919</v>
      </c>
      <c r="B463" s="8" t="s">
        <v>920</v>
      </c>
      <c r="C463" s="8">
        <v>1</v>
      </c>
      <c r="D463" s="8">
        <v>0</v>
      </c>
      <c r="E463" s="11">
        <v>13573649</v>
      </c>
      <c r="F463" s="11">
        <v>0</v>
      </c>
      <c r="G463" s="11">
        <v>0</v>
      </c>
      <c r="H463" s="11">
        <v>0</v>
      </c>
      <c r="I463" s="11">
        <v>2658237</v>
      </c>
      <c r="J463" s="11">
        <v>4343714</v>
      </c>
      <c r="K463" s="11">
        <v>0</v>
      </c>
      <c r="L463" s="11">
        <v>0</v>
      </c>
      <c r="M463" s="11">
        <v>0</v>
      </c>
      <c r="N463" s="11">
        <v>0</v>
      </c>
      <c r="O463" s="11">
        <v>0</v>
      </c>
      <c r="P463" s="11">
        <v>1961420</v>
      </c>
      <c r="Q463" s="11">
        <v>521007</v>
      </c>
      <c r="R463" s="11">
        <v>467385</v>
      </c>
      <c r="S463" s="11">
        <v>46588</v>
      </c>
      <c r="T463" s="11">
        <v>19437</v>
      </c>
      <c r="U463" s="11">
        <v>185352</v>
      </c>
      <c r="V463" s="11">
        <v>49523</v>
      </c>
      <c r="W463" s="11">
        <v>0</v>
      </c>
      <c r="X463" s="11">
        <v>0</v>
      </c>
      <c r="Y463" s="11">
        <v>45884</v>
      </c>
      <c r="Z463" s="11">
        <v>0</v>
      </c>
      <c r="AA463" s="11">
        <v>-249331</v>
      </c>
      <c r="AB463" s="11">
        <v>23622865</v>
      </c>
      <c r="AC463" s="11">
        <v>0</v>
      </c>
      <c r="AD463" s="11">
        <v>0</v>
      </c>
      <c r="AE463" s="17">
        <v>249331</v>
      </c>
    </row>
    <row r="464" spans="1:31" x14ac:dyDescent="0.3">
      <c r="A464" s="9" t="s">
        <v>921</v>
      </c>
      <c r="B464" s="8" t="s">
        <v>922</v>
      </c>
      <c r="C464" s="8">
        <v>1</v>
      </c>
      <c r="D464" s="8">
        <v>0</v>
      </c>
      <c r="E464" s="11">
        <v>28531690</v>
      </c>
      <c r="F464" s="11">
        <v>0</v>
      </c>
      <c r="G464" s="11">
        <v>0</v>
      </c>
      <c r="H464" s="11">
        <v>0</v>
      </c>
      <c r="I464" s="11">
        <v>9448617</v>
      </c>
      <c r="J464" s="11">
        <v>4247858</v>
      </c>
      <c r="K464" s="11">
        <v>0</v>
      </c>
      <c r="L464" s="11">
        <v>0</v>
      </c>
      <c r="M464" s="11">
        <v>0</v>
      </c>
      <c r="N464" s="11">
        <v>0</v>
      </c>
      <c r="O464" s="11">
        <v>0</v>
      </c>
      <c r="P464" s="11">
        <v>2725547</v>
      </c>
      <c r="Q464" s="11">
        <v>557345</v>
      </c>
      <c r="R464" s="11">
        <v>965012</v>
      </c>
      <c r="S464" s="11">
        <v>145142</v>
      </c>
      <c r="T464" s="11">
        <v>60556</v>
      </c>
      <c r="U464" s="11">
        <v>594791</v>
      </c>
      <c r="V464" s="11">
        <v>139981</v>
      </c>
      <c r="W464" s="11">
        <v>0</v>
      </c>
      <c r="X464" s="11">
        <v>0</v>
      </c>
      <c r="Y464" s="11">
        <v>0</v>
      </c>
      <c r="Z464" s="11">
        <v>0</v>
      </c>
      <c r="AA464" s="11">
        <v>-395108</v>
      </c>
      <c r="AB464" s="11">
        <v>47021431</v>
      </c>
      <c r="AC464" s="11">
        <v>0</v>
      </c>
      <c r="AD464" s="11">
        <v>0</v>
      </c>
      <c r="AE464" s="17">
        <v>395108</v>
      </c>
    </row>
    <row r="465" spans="1:31" x14ac:dyDescent="0.3">
      <c r="A465" s="9" t="s">
        <v>923</v>
      </c>
      <c r="B465" s="8" t="s">
        <v>924</v>
      </c>
      <c r="C465" s="8">
        <v>1</v>
      </c>
      <c r="D465" s="8">
        <v>0</v>
      </c>
      <c r="E465" s="11">
        <v>9568760</v>
      </c>
      <c r="F465" s="11">
        <v>0</v>
      </c>
      <c r="G465" s="11">
        <v>0</v>
      </c>
      <c r="H465" s="11">
        <v>0</v>
      </c>
      <c r="I465" s="11">
        <v>857439</v>
      </c>
      <c r="J465" s="11">
        <v>1244595</v>
      </c>
      <c r="K465" s="11">
        <v>0</v>
      </c>
      <c r="L465" s="11">
        <v>0</v>
      </c>
      <c r="M465" s="11">
        <v>0</v>
      </c>
      <c r="N465" s="11">
        <v>0</v>
      </c>
      <c r="O465" s="11">
        <v>0</v>
      </c>
      <c r="P465" s="11">
        <v>694559</v>
      </c>
      <c r="Q465" s="11">
        <v>85388</v>
      </c>
      <c r="R465" s="11">
        <v>293246</v>
      </c>
      <c r="S465" s="11">
        <v>19115</v>
      </c>
      <c r="T465" s="11">
        <v>5913</v>
      </c>
      <c r="U465" s="11">
        <v>69434</v>
      </c>
      <c r="V465" s="11">
        <v>18652</v>
      </c>
      <c r="W465" s="11">
        <v>0</v>
      </c>
      <c r="X465" s="11">
        <v>14447</v>
      </c>
      <c r="Y465" s="11">
        <v>0</v>
      </c>
      <c r="Z465" s="11">
        <v>0</v>
      </c>
      <c r="AA465" s="11">
        <v>-278677</v>
      </c>
      <c r="AB465" s="11">
        <v>12592871</v>
      </c>
      <c r="AC465" s="11">
        <v>0</v>
      </c>
      <c r="AD465" s="11">
        <v>0</v>
      </c>
      <c r="AE465" s="17">
        <v>278677</v>
      </c>
    </row>
    <row r="466" spans="1:31" x14ac:dyDescent="0.3">
      <c r="A466" s="9" t="s">
        <v>925</v>
      </c>
      <c r="B466" s="8" t="s">
        <v>926</v>
      </c>
      <c r="C466" s="8">
        <v>1</v>
      </c>
      <c r="D466" s="8">
        <v>0</v>
      </c>
      <c r="E466" s="11">
        <v>599033</v>
      </c>
      <c r="F466" s="11">
        <v>0</v>
      </c>
      <c r="G466" s="11">
        <v>193761</v>
      </c>
      <c r="H466" s="11">
        <v>0</v>
      </c>
      <c r="I466" s="11">
        <v>14973</v>
      </c>
      <c r="J466" s="11">
        <v>0</v>
      </c>
      <c r="K466" s="11">
        <v>0</v>
      </c>
      <c r="L466" s="11">
        <v>0</v>
      </c>
      <c r="M466" s="11">
        <v>0</v>
      </c>
      <c r="N466" s="11">
        <v>0</v>
      </c>
      <c r="O466" s="11">
        <v>0</v>
      </c>
      <c r="P466" s="11">
        <v>44356</v>
      </c>
      <c r="Q466" s="11">
        <v>0</v>
      </c>
      <c r="R466" s="11">
        <v>0</v>
      </c>
      <c r="S466" s="11">
        <v>839</v>
      </c>
      <c r="T466" s="11">
        <v>350</v>
      </c>
      <c r="U466" s="11">
        <v>6524</v>
      </c>
      <c r="V466" s="11">
        <v>0</v>
      </c>
      <c r="W466" s="11">
        <v>0</v>
      </c>
      <c r="X466" s="11">
        <v>0</v>
      </c>
      <c r="Y466" s="11">
        <v>0</v>
      </c>
      <c r="Z466" s="11">
        <v>0</v>
      </c>
      <c r="AA466" s="11">
        <v>-27035</v>
      </c>
      <c r="AB466" s="11">
        <v>832801</v>
      </c>
      <c r="AC466" s="11">
        <v>0</v>
      </c>
      <c r="AD466" s="11">
        <v>0</v>
      </c>
      <c r="AE466" s="17">
        <v>27035</v>
      </c>
    </row>
    <row r="467" spans="1:31" x14ac:dyDescent="0.3">
      <c r="A467" s="9" t="s">
        <v>927</v>
      </c>
      <c r="B467" s="8" t="s">
        <v>928</v>
      </c>
      <c r="C467" s="8">
        <v>1</v>
      </c>
      <c r="D467" s="8">
        <v>0</v>
      </c>
      <c r="E467" s="11">
        <v>6459483</v>
      </c>
      <c r="F467" s="11">
        <v>0</v>
      </c>
      <c r="G467" s="11">
        <v>0</v>
      </c>
      <c r="H467" s="11">
        <v>0</v>
      </c>
      <c r="I467" s="11">
        <v>915646</v>
      </c>
      <c r="J467" s="11">
        <v>2076441</v>
      </c>
      <c r="K467" s="11">
        <v>0</v>
      </c>
      <c r="L467" s="11">
        <v>0</v>
      </c>
      <c r="M467" s="11">
        <v>0</v>
      </c>
      <c r="N467" s="11">
        <v>0</v>
      </c>
      <c r="O467" s="11">
        <v>0</v>
      </c>
      <c r="P467" s="11">
        <v>795823</v>
      </c>
      <c r="Q467" s="11">
        <v>31902</v>
      </c>
      <c r="R467" s="11">
        <v>145023</v>
      </c>
      <c r="S467" s="11">
        <v>12149</v>
      </c>
      <c r="T467" s="11">
        <v>5068</v>
      </c>
      <c r="U467" s="11">
        <v>49921</v>
      </c>
      <c r="V467" s="11">
        <v>9578</v>
      </c>
      <c r="W467" s="11">
        <v>0</v>
      </c>
      <c r="X467" s="11">
        <v>0</v>
      </c>
      <c r="Y467" s="11">
        <v>0</v>
      </c>
      <c r="Z467" s="11">
        <v>0</v>
      </c>
      <c r="AA467" s="11">
        <v>-112443</v>
      </c>
      <c r="AB467" s="11">
        <v>10388591</v>
      </c>
      <c r="AC467" s="11">
        <v>20335</v>
      </c>
      <c r="AD467" s="11">
        <v>0</v>
      </c>
      <c r="AE467" s="17">
        <v>112443</v>
      </c>
    </row>
    <row r="468" spans="1:31" x14ac:dyDescent="0.3">
      <c r="A468" s="9" t="s">
        <v>929</v>
      </c>
      <c r="B468" s="8" t="s">
        <v>930</v>
      </c>
      <c r="C468" s="8">
        <v>1</v>
      </c>
      <c r="D468" s="8">
        <v>0</v>
      </c>
      <c r="E468" s="11">
        <v>7505731</v>
      </c>
      <c r="F468" s="11">
        <v>0</v>
      </c>
      <c r="G468" s="11">
        <v>0</v>
      </c>
      <c r="H468" s="11">
        <v>0</v>
      </c>
      <c r="I468" s="11">
        <v>1140374</v>
      </c>
      <c r="J468" s="11">
        <v>2197920</v>
      </c>
      <c r="K468" s="11">
        <v>0</v>
      </c>
      <c r="L468" s="11">
        <v>0</v>
      </c>
      <c r="M468" s="11">
        <v>0</v>
      </c>
      <c r="N468" s="11">
        <v>0</v>
      </c>
      <c r="O468" s="11">
        <v>0</v>
      </c>
      <c r="P468" s="11">
        <v>1084192</v>
      </c>
      <c r="Q468" s="11">
        <v>394962</v>
      </c>
      <c r="R468" s="11">
        <v>234416</v>
      </c>
      <c r="S468" s="11">
        <v>20553</v>
      </c>
      <c r="T468" s="11">
        <v>8575</v>
      </c>
      <c r="U468" s="11">
        <v>82541</v>
      </c>
      <c r="V468" s="11">
        <v>21316</v>
      </c>
      <c r="W468" s="11">
        <v>0</v>
      </c>
      <c r="X468" s="11">
        <v>0</v>
      </c>
      <c r="Y468" s="11">
        <v>0</v>
      </c>
      <c r="Z468" s="11">
        <v>0</v>
      </c>
      <c r="AA468" s="11">
        <v>-216331</v>
      </c>
      <c r="AB468" s="11">
        <v>12474249</v>
      </c>
      <c r="AC468" s="11">
        <v>0</v>
      </c>
      <c r="AD468" s="11">
        <v>0</v>
      </c>
      <c r="AE468" s="17">
        <v>216331</v>
      </c>
    </row>
    <row r="469" spans="1:31" x14ac:dyDescent="0.3">
      <c r="A469" s="9" t="s">
        <v>931</v>
      </c>
      <c r="B469" s="8" t="s">
        <v>932</v>
      </c>
      <c r="C469" s="8">
        <v>1</v>
      </c>
      <c r="D469" s="8">
        <v>0</v>
      </c>
      <c r="E469" s="11">
        <v>19142890</v>
      </c>
      <c r="F469" s="11">
        <v>0</v>
      </c>
      <c r="G469" s="11">
        <v>0</v>
      </c>
      <c r="H469" s="11">
        <v>4128</v>
      </c>
      <c r="I469" s="11">
        <v>3433516</v>
      </c>
      <c r="J469" s="11">
        <v>2911494</v>
      </c>
      <c r="K469" s="11">
        <v>0</v>
      </c>
      <c r="L469" s="11">
        <v>0</v>
      </c>
      <c r="M469" s="11">
        <v>0</v>
      </c>
      <c r="N469" s="11">
        <v>0</v>
      </c>
      <c r="O469" s="11">
        <v>0</v>
      </c>
      <c r="P469" s="11">
        <v>2122584</v>
      </c>
      <c r="Q469" s="11">
        <v>490256</v>
      </c>
      <c r="R469" s="11">
        <v>236094</v>
      </c>
      <c r="S469" s="11">
        <v>63995</v>
      </c>
      <c r="T469" s="11">
        <v>26700</v>
      </c>
      <c r="U469" s="11">
        <v>248670</v>
      </c>
      <c r="V469" s="11">
        <v>61823</v>
      </c>
      <c r="W469" s="11">
        <v>0</v>
      </c>
      <c r="X469" s="11">
        <v>450569</v>
      </c>
      <c r="Y469" s="11">
        <v>0</v>
      </c>
      <c r="Z469" s="11">
        <v>0</v>
      </c>
      <c r="AA469" s="11">
        <v>-503550</v>
      </c>
      <c r="AB469" s="11">
        <v>28689169</v>
      </c>
      <c r="AC469" s="11">
        <v>0</v>
      </c>
      <c r="AD469" s="11">
        <v>0</v>
      </c>
      <c r="AE469" s="17">
        <v>503550</v>
      </c>
    </row>
    <row r="470" spans="1:31" x14ac:dyDescent="0.3">
      <c r="A470" s="9" t="s">
        <v>933</v>
      </c>
      <c r="B470" s="8" t="s">
        <v>934</v>
      </c>
      <c r="C470" s="8">
        <v>1</v>
      </c>
      <c r="D470" s="8">
        <v>1</v>
      </c>
      <c r="E470" s="11">
        <v>17820894</v>
      </c>
      <c r="F470" s="11">
        <v>0</v>
      </c>
      <c r="G470" s="11">
        <v>0</v>
      </c>
      <c r="H470" s="11">
        <v>3820</v>
      </c>
      <c r="I470" s="11">
        <v>2304899</v>
      </c>
      <c r="J470" s="11">
        <v>1721943</v>
      </c>
      <c r="K470" s="11">
        <v>0</v>
      </c>
      <c r="L470" s="11">
        <v>0</v>
      </c>
      <c r="M470" s="11">
        <v>0</v>
      </c>
      <c r="N470" s="11">
        <v>0</v>
      </c>
      <c r="O470" s="11">
        <v>0</v>
      </c>
      <c r="P470" s="11">
        <v>2479522</v>
      </c>
      <c r="Q470" s="11">
        <v>660820</v>
      </c>
      <c r="R470" s="11">
        <v>515369</v>
      </c>
      <c r="S470" s="11">
        <v>44177</v>
      </c>
      <c r="T470" s="11">
        <v>16621</v>
      </c>
      <c r="U470" s="11">
        <v>174925</v>
      </c>
      <c r="V470" s="11">
        <v>45389</v>
      </c>
      <c r="W470" s="11">
        <v>0</v>
      </c>
      <c r="X470" s="11">
        <v>315192</v>
      </c>
      <c r="Y470" s="11">
        <v>0</v>
      </c>
      <c r="Z470" s="11">
        <v>0</v>
      </c>
      <c r="AA470" s="11">
        <v>-327552</v>
      </c>
      <c r="AB470" s="11">
        <v>25776019</v>
      </c>
      <c r="AC470" s="11">
        <v>0</v>
      </c>
      <c r="AD470" s="11">
        <v>0</v>
      </c>
      <c r="AE470" s="17">
        <v>327552</v>
      </c>
    </row>
    <row r="471" spans="1:31" x14ac:dyDescent="0.3">
      <c r="A471" s="9" t="s">
        <v>935</v>
      </c>
      <c r="B471" s="8" t="s">
        <v>936</v>
      </c>
      <c r="C471" s="8">
        <v>1</v>
      </c>
      <c r="D471" s="8">
        <v>0</v>
      </c>
      <c r="E471" s="11">
        <v>11594904</v>
      </c>
      <c r="F471" s="11">
        <v>0</v>
      </c>
      <c r="G471" s="11">
        <v>0</v>
      </c>
      <c r="H471" s="11">
        <v>0</v>
      </c>
      <c r="I471" s="11">
        <v>1210787</v>
      </c>
      <c r="J471" s="11">
        <v>2050262</v>
      </c>
      <c r="K471" s="11">
        <v>0</v>
      </c>
      <c r="L471" s="11">
        <v>0</v>
      </c>
      <c r="M471" s="11">
        <v>0</v>
      </c>
      <c r="N471" s="11">
        <v>0</v>
      </c>
      <c r="O471" s="11">
        <v>0</v>
      </c>
      <c r="P471" s="11">
        <v>1216162</v>
      </c>
      <c r="Q471" s="11">
        <v>147262</v>
      </c>
      <c r="R471" s="11">
        <v>215231</v>
      </c>
      <c r="S471" s="11">
        <v>22920</v>
      </c>
      <c r="T471" s="11">
        <v>9562</v>
      </c>
      <c r="U471" s="11">
        <v>91220</v>
      </c>
      <c r="V471" s="11">
        <v>24734</v>
      </c>
      <c r="W471" s="11">
        <v>0</v>
      </c>
      <c r="X471" s="11">
        <v>0</v>
      </c>
      <c r="Y471" s="11">
        <v>0</v>
      </c>
      <c r="Z471" s="11">
        <v>0</v>
      </c>
      <c r="AA471" s="11">
        <v>-171110</v>
      </c>
      <c r="AB471" s="11">
        <v>16411934</v>
      </c>
      <c r="AC471" s="11">
        <v>0</v>
      </c>
      <c r="AD471" s="11">
        <v>0</v>
      </c>
      <c r="AE471" s="17">
        <v>171110</v>
      </c>
    </row>
    <row r="472" spans="1:31" x14ac:dyDescent="0.3">
      <c r="A472" s="9" t="s">
        <v>937</v>
      </c>
      <c r="B472" s="8" t="s">
        <v>938</v>
      </c>
      <c r="C472" s="8">
        <v>1</v>
      </c>
      <c r="D472" s="8">
        <v>0</v>
      </c>
      <c r="E472" s="11">
        <v>22591411</v>
      </c>
      <c r="F472" s="11">
        <v>0</v>
      </c>
      <c r="G472" s="11">
        <v>0</v>
      </c>
      <c r="H472" s="11">
        <v>9773</v>
      </c>
      <c r="I472" s="11">
        <v>3241226</v>
      </c>
      <c r="J472" s="11">
        <v>2421426</v>
      </c>
      <c r="K472" s="11">
        <v>0</v>
      </c>
      <c r="L472" s="11">
        <v>0</v>
      </c>
      <c r="M472" s="11">
        <v>0</v>
      </c>
      <c r="N472" s="11">
        <v>0</v>
      </c>
      <c r="O472" s="11">
        <v>0</v>
      </c>
      <c r="P472" s="11">
        <v>2432900</v>
      </c>
      <c r="Q472" s="11">
        <v>510261</v>
      </c>
      <c r="R472" s="11">
        <v>1370649</v>
      </c>
      <c r="S472" s="11">
        <v>104411</v>
      </c>
      <c r="T472" s="11">
        <v>43562</v>
      </c>
      <c r="U472" s="11">
        <v>398430</v>
      </c>
      <c r="V472" s="11">
        <v>63422</v>
      </c>
      <c r="W472" s="11">
        <v>0</v>
      </c>
      <c r="X472" s="11">
        <v>345926</v>
      </c>
      <c r="Y472" s="11">
        <v>0</v>
      </c>
      <c r="Z472" s="11">
        <v>0</v>
      </c>
      <c r="AA472" s="11">
        <v>-596773</v>
      </c>
      <c r="AB472" s="11">
        <v>32936624</v>
      </c>
      <c r="AC472" s="11">
        <v>0</v>
      </c>
      <c r="AD472" s="11">
        <v>0</v>
      </c>
      <c r="AE472" s="17">
        <v>596773</v>
      </c>
    </row>
    <row r="473" spans="1:31" x14ac:dyDescent="0.3">
      <c r="A473" s="9" t="s">
        <v>939</v>
      </c>
      <c r="B473" s="8" t="s">
        <v>940</v>
      </c>
      <c r="C473" s="8">
        <v>1</v>
      </c>
      <c r="D473" s="8">
        <v>0</v>
      </c>
      <c r="E473" s="11">
        <v>6968268</v>
      </c>
      <c r="F473" s="11">
        <v>0</v>
      </c>
      <c r="G473" s="11">
        <v>0</v>
      </c>
      <c r="H473" s="11">
        <v>2585</v>
      </c>
      <c r="I473" s="11">
        <v>745584</v>
      </c>
      <c r="J473" s="11">
        <v>1281226</v>
      </c>
      <c r="K473" s="11">
        <v>0</v>
      </c>
      <c r="L473" s="11">
        <v>0</v>
      </c>
      <c r="M473" s="11">
        <v>0</v>
      </c>
      <c r="N473" s="11">
        <v>0</v>
      </c>
      <c r="O473" s="11">
        <v>0</v>
      </c>
      <c r="P473" s="11">
        <v>745893</v>
      </c>
      <c r="Q473" s="11">
        <v>45893</v>
      </c>
      <c r="R473" s="11">
        <v>191559</v>
      </c>
      <c r="S473" s="11">
        <v>15325</v>
      </c>
      <c r="T473" s="11">
        <v>6393</v>
      </c>
      <c r="U473" s="11">
        <v>60347</v>
      </c>
      <c r="V473" s="11">
        <v>13369</v>
      </c>
      <c r="W473" s="11">
        <v>0</v>
      </c>
      <c r="X473" s="11">
        <v>58000</v>
      </c>
      <c r="Y473" s="11">
        <v>0</v>
      </c>
      <c r="Z473" s="11">
        <v>0</v>
      </c>
      <c r="AA473" s="11">
        <v>-133649</v>
      </c>
      <c r="AB473" s="11">
        <v>10000793</v>
      </c>
      <c r="AC473" s="11">
        <v>0</v>
      </c>
      <c r="AD473" s="11">
        <v>0</v>
      </c>
      <c r="AE473" s="17">
        <v>133649</v>
      </c>
    </row>
    <row r="474" spans="1:31" x14ac:dyDescent="0.3">
      <c r="A474" s="9" t="s">
        <v>941</v>
      </c>
      <c r="B474" s="8" t="s">
        <v>942</v>
      </c>
      <c r="C474" s="8">
        <v>1</v>
      </c>
      <c r="D474" s="8">
        <v>0</v>
      </c>
      <c r="E474" s="11">
        <v>4531750</v>
      </c>
      <c r="F474" s="11">
        <v>0</v>
      </c>
      <c r="G474" s="11">
        <v>0</v>
      </c>
      <c r="H474" s="11">
        <v>0</v>
      </c>
      <c r="I474" s="11">
        <v>863347</v>
      </c>
      <c r="J474" s="11">
        <v>1792577</v>
      </c>
      <c r="K474" s="11">
        <v>0</v>
      </c>
      <c r="L474" s="11">
        <v>0</v>
      </c>
      <c r="M474" s="11">
        <v>0</v>
      </c>
      <c r="N474" s="11">
        <v>0</v>
      </c>
      <c r="O474" s="11">
        <v>0</v>
      </c>
      <c r="P474" s="11">
        <v>476613</v>
      </c>
      <c r="Q474" s="11">
        <v>330300</v>
      </c>
      <c r="R474" s="11">
        <v>203319</v>
      </c>
      <c r="S474" s="11">
        <v>13542</v>
      </c>
      <c r="T474" s="11">
        <v>5650</v>
      </c>
      <c r="U474" s="11">
        <v>46353</v>
      </c>
      <c r="V474" s="11">
        <v>11306</v>
      </c>
      <c r="W474" s="11">
        <v>0</v>
      </c>
      <c r="X474" s="11">
        <v>0</v>
      </c>
      <c r="Y474" s="11">
        <v>0</v>
      </c>
      <c r="Z474" s="11">
        <v>0</v>
      </c>
      <c r="AA474" s="11">
        <v>-166789</v>
      </c>
      <c r="AB474" s="11">
        <v>8107968</v>
      </c>
      <c r="AC474" s="11">
        <v>57532</v>
      </c>
      <c r="AD474" s="11">
        <v>0</v>
      </c>
      <c r="AE474" s="17">
        <v>166789</v>
      </c>
    </row>
    <row r="475" spans="1:31" x14ac:dyDescent="0.3">
      <c r="A475" s="9" t="s">
        <v>943</v>
      </c>
      <c r="B475" s="8" t="s">
        <v>944</v>
      </c>
      <c r="C475" s="8">
        <v>1</v>
      </c>
      <c r="D475" s="8">
        <v>0</v>
      </c>
      <c r="E475" s="11">
        <v>4888467</v>
      </c>
      <c r="F475" s="11">
        <v>0</v>
      </c>
      <c r="G475" s="11">
        <v>0</v>
      </c>
      <c r="H475" s="11">
        <v>0</v>
      </c>
      <c r="I475" s="11">
        <v>957959</v>
      </c>
      <c r="J475" s="11">
        <v>1441792</v>
      </c>
      <c r="K475" s="11">
        <v>0</v>
      </c>
      <c r="L475" s="11">
        <v>0</v>
      </c>
      <c r="M475" s="11">
        <v>0</v>
      </c>
      <c r="N475" s="11">
        <v>0</v>
      </c>
      <c r="O475" s="11">
        <v>0</v>
      </c>
      <c r="P475" s="11">
        <v>624456</v>
      </c>
      <c r="Q475" s="11">
        <v>118846</v>
      </c>
      <c r="R475" s="11">
        <v>140196</v>
      </c>
      <c r="S475" s="11">
        <v>9887</v>
      </c>
      <c r="T475" s="11">
        <v>4125</v>
      </c>
      <c r="U475" s="11">
        <v>40775</v>
      </c>
      <c r="V475" s="11">
        <v>10718</v>
      </c>
      <c r="W475" s="11">
        <v>0</v>
      </c>
      <c r="X475" s="11">
        <v>146640</v>
      </c>
      <c r="Y475" s="11">
        <v>0</v>
      </c>
      <c r="Z475" s="11">
        <v>0</v>
      </c>
      <c r="AA475" s="11">
        <v>-116110</v>
      </c>
      <c r="AB475" s="11">
        <v>8267751</v>
      </c>
      <c r="AC475" s="11">
        <v>0</v>
      </c>
      <c r="AD475" s="11">
        <v>0</v>
      </c>
      <c r="AE475" s="17">
        <v>116110</v>
      </c>
    </row>
    <row r="476" spans="1:31" x14ac:dyDescent="0.3">
      <c r="A476" s="9" t="s">
        <v>945</v>
      </c>
      <c r="B476" s="8" t="s">
        <v>946</v>
      </c>
      <c r="C476" s="8">
        <v>1</v>
      </c>
      <c r="D476" s="8">
        <v>0</v>
      </c>
      <c r="E476" s="11">
        <v>13544155</v>
      </c>
      <c r="F476" s="11">
        <v>0</v>
      </c>
      <c r="G476" s="11">
        <v>0</v>
      </c>
      <c r="H476" s="11">
        <v>0</v>
      </c>
      <c r="I476" s="11">
        <v>1744655</v>
      </c>
      <c r="J476" s="11">
        <v>1901611</v>
      </c>
      <c r="K476" s="11">
        <v>0</v>
      </c>
      <c r="L476" s="11">
        <v>0</v>
      </c>
      <c r="M476" s="11">
        <v>0</v>
      </c>
      <c r="N476" s="11">
        <v>0</v>
      </c>
      <c r="O476" s="11">
        <v>0</v>
      </c>
      <c r="P476" s="11">
        <v>1547039</v>
      </c>
      <c r="Q476" s="11">
        <v>467620</v>
      </c>
      <c r="R476" s="11">
        <v>488112</v>
      </c>
      <c r="S476" s="11">
        <v>40551</v>
      </c>
      <c r="T476" s="11">
        <v>16918</v>
      </c>
      <c r="U476" s="11">
        <v>145800</v>
      </c>
      <c r="V476" s="11">
        <v>43630</v>
      </c>
      <c r="W476" s="11">
        <v>0</v>
      </c>
      <c r="X476" s="11">
        <v>0</v>
      </c>
      <c r="Y476" s="11">
        <v>0</v>
      </c>
      <c r="Z476" s="11">
        <v>0</v>
      </c>
      <c r="AA476" s="11">
        <v>-274997</v>
      </c>
      <c r="AB476" s="11">
        <v>19665094</v>
      </c>
      <c r="AC476" s="11">
        <v>0</v>
      </c>
      <c r="AD476" s="11">
        <v>0</v>
      </c>
      <c r="AE476" s="17">
        <v>274997</v>
      </c>
    </row>
    <row r="477" spans="1:31" x14ac:dyDescent="0.3">
      <c r="A477" s="9" t="s">
        <v>947</v>
      </c>
      <c r="B477" s="8" t="s">
        <v>948</v>
      </c>
      <c r="C477" s="8">
        <v>1</v>
      </c>
      <c r="D477" s="8">
        <v>0</v>
      </c>
      <c r="E477" s="11">
        <v>10835411</v>
      </c>
      <c r="F477" s="11">
        <v>0</v>
      </c>
      <c r="G477" s="11">
        <v>0</v>
      </c>
      <c r="H477" s="11">
        <v>0</v>
      </c>
      <c r="I477" s="11">
        <v>2967905</v>
      </c>
      <c r="J477" s="11">
        <v>7057633</v>
      </c>
      <c r="K477" s="11">
        <v>0</v>
      </c>
      <c r="L477" s="11">
        <v>0</v>
      </c>
      <c r="M477" s="11">
        <v>0</v>
      </c>
      <c r="N477" s="11">
        <v>0</v>
      </c>
      <c r="O477" s="11">
        <v>0</v>
      </c>
      <c r="P477" s="11">
        <v>1862669</v>
      </c>
      <c r="Q477" s="11">
        <v>337756</v>
      </c>
      <c r="R477" s="11">
        <v>586274</v>
      </c>
      <c r="S477" s="11">
        <v>66691</v>
      </c>
      <c r="T477" s="11">
        <v>27825</v>
      </c>
      <c r="U477" s="11">
        <v>259155</v>
      </c>
      <c r="V477" s="11">
        <v>68845</v>
      </c>
      <c r="W477" s="11">
        <v>0</v>
      </c>
      <c r="X477" s="11">
        <v>0</v>
      </c>
      <c r="Y477" s="11">
        <v>0</v>
      </c>
      <c r="Z477" s="11">
        <v>0</v>
      </c>
      <c r="AA477" s="11">
        <v>-311440</v>
      </c>
      <c r="AB477" s="11">
        <v>23758724</v>
      </c>
      <c r="AC477" s="11">
        <v>0</v>
      </c>
      <c r="AD477" s="11">
        <v>0</v>
      </c>
      <c r="AE477" s="17">
        <v>311440</v>
      </c>
    </row>
    <row r="478" spans="1:31" x14ac:dyDescent="0.3">
      <c r="A478" s="9" t="s">
        <v>949</v>
      </c>
      <c r="B478" s="8" t="s">
        <v>950</v>
      </c>
      <c r="C478" s="8">
        <v>1</v>
      </c>
      <c r="D478" s="8">
        <v>0</v>
      </c>
      <c r="E478" s="11">
        <v>7883849</v>
      </c>
      <c r="F478" s="11">
        <v>0</v>
      </c>
      <c r="G478" s="11">
        <v>405052</v>
      </c>
      <c r="H478" s="11">
        <v>29962</v>
      </c>
      <c r="I478" s="11">
        <v>1807788</v>
      </c>
      <c r="J478" s="11">
        <v>1467226</v>
      </c>
      <c r="K478" s="11">
        <v>0</v>
      </c>
      <c r="L478" s="11">
        <v>0</v>
      </c>
      <c r="M478" s="11">
        <v>0</v>
      </c>
      <c r="N478" s="11">
        <v>0</v>
      </c>
      <c r="O478" s="11">
        <v>0</v>
      </c>
      <c r="P478" s="11">
        <v>1295895</v>
      </c>
      <c r="Q478" s="11">
        <v>294479</v>
      </c>
      <c r="R478" s="11">
        <v>232314</v>
      </c>
      <c r="S478" s="11">
        <v>27309</v>
      </c>
      <c r="T478" s="11">
        <v>10682</v>
      </c>
      <c r="U478" s="11">
        <v>109277</v>
      </c>
      <c r="V478" s="11">
        <v>25368</v>
      </c>
      <c r="W478" s="11">
        <v>0</v>
      </c>
      <c r="X478" s="11">
        <v>0</v>
      </c>
      <c r="Y478" s="11">
        <v>24469</v>
      </c>
      <c r="Z478" s="11">
        <v>0</v>
      </c>
      <c r="AA478" s="11">
        <v>-230997</v>
      </c>
      <c r="AB478" s="11">
        <v>13382673</v>
      </c>
      <c r="AC478" s="11">
        <v>830</v>
      </c>
      <c r="AD478" s="11">
        <v>0</v>
      </c>
      <c r="AE478" s="17">
        <v>230997</v>
      </c>
    </row>
    <row r="479" spans="1:31" x14ac:dyDescent="0.3">
      <c r="A479" s="9" t="s">
        <v>951</v>
      </c>
      <c r="B479" s="8" t="s">
        <v>952</v>
      </c>
      <c r="C479" s="8">
        <v>1</v>
      </c>
      <c r="D479" s="8">
        <v>0</v>
      </c>
      <c r="E479" s="11">
        <v>13738077</v>
      </c>
      <c r="F479" s="11">
        <v>0</v>
      </c>
      <c r="G479" s="11">
        <v>0</v>
      </c>
      <c r="H479" s="11">
        <v>5623</v>
      </c>
      <c r="I479" s="11">
        <v>2111395</v>
      </c>
      <c r="J479" s="11">
        <v>4125413</v>
      </c>
      <c r="K479" s="11">
        <v>327814</v>
      </c>
      <c r="L479" s="11">
        <v>0</v>
      </c>
      <c r="M479" s="11">
        <v>0</v>
      </c>
      <c r="N479" s="11">
        <v>0</v>
      </c>
      <c r="O479" s="11">
        <v>0</v>
      </c>
      <c r="P479" s="11">
        <v>1448675</v>
      </c>
      <c r="Q479" s="11">
        <v>343480</v>
      </c>
      <c r="R479" s="11">
        <v>812296</v>
      </c>
      <c r="S479" s="11">
        <v>42469</v>
      </c>
      <c r="T479" s="11">
        <v>16741</v>
      </c>
      <c r="U479" s="11">
        <v>170382</v>
      </c>
      <c r="V479" s="11">
        <v>47545</v>
      </c>
      <c r="W479" s="11">
        <v>0</v>
      </c>
      <c r="X479" s="11">
        <v>0</v>
      </c>
      <c r="Y479" s="11">
        <v>0</v>
      </c>
      <c r="Z479" s="11">
        <v>0</v>
      </c>
      <c r="AA479" s="11">
        <v>-400208</v>
      </c>
      <c r="AB479" s="11">
        <v>22789702</v>
      </c>
      <c r="AC479" s="11">
        <v>0</v>
      </c>
      <c r="AD479" s="11">
        <v>0</v>
      </c>
      <c r="AE479" s="17">
        <v>400208</v>
      </c>
    </row>
    <row r="480" spans="1:31" x14ac:dyDescent="0.3">
      <c r="A480" s="9" t="s">
        <v>953</v>
      </c>
      <c r="B480" s="8" t="s">
        <v>954</v>
      </c>
      <c r="C480" s="8">
        <v>1</v>
      </c>
      <c r="D480" s="8">
        <v>0</v>
      </c>
      <c r="E480" s="11">
        <v>104494496</v>
      </c>
      <c r="F480" s="11">
        <v>924304</v>
      </c>
      <c r="G480" s="11">
        <v>0</v>
      </c>
      <c r="H480" s="11">
        <v>88228</v>
      </c>
      <c r="I480" s="11">
        <v>8750995</v>
      </c>
      <c r="J480" s="11">
        <v>6076817</v>
      </c>
      <c r="K480" s="11">
        <v>0</v>
      </c>
      <c r="L480" s="11">
        <v>0</v>
      </c>
      <c r="M480" s="11">
        <v>0</v>
      </c>
      <c r="N480" s="11">
        <v>0</v>
      </c>
      <c r="O480" s="11">
        <v>0</v>
      </c>
      <c r="P480" s="11">
        <v>4937597</v>
      </c>
      <c r="Q480" s="11">
        <v>2938255</v>
      </c>
      <c r="R480" s="11">
        <v>3581773</v>
      </c>
      <c r="S480" s="11">
        <v>148857</v>
      </c>
      <c r="T480" s="11">
        <v>49544</v>
      </c>
      <c r="U480" s="11">
        <v>613315</v>
      </c>
      <c r="V480" s="11">
        <v>208252</v>
      </c>
      <c r="W480" s="11">
        <v>0</v>
      </c>
      <c r="X480" s="11">
        <v>2374277</v>
      </c>
      <c r="Y480" s="11">
        <v>0</v>
      </c>
      <c r="Z480" s="11">
        <v>0</v>
      </c>
      <c r="AA480" s="11">
        <v>-5735721</v>
      </c>
      <c r="AB480" s="11">
        <v>129450989</v>
      </c>
      <c r="AC480" s="11">
        <v>0</v>
      </c>
      <c r="AD480" s="11">
        <v>1289187</v>
      </c>
      <c r="AE480" s="17">
        <v>5735721</v>
      </c>
    </row>
    <row r="481" spans="1:31" x14ac:dyDescent="0.3">
      <c r="A481" s="9" t="s">
        <v>955</v>
      </c>
      <c r="B481" s="8" t="s">
        <v>956</v>
      </c>
      <c r="C481" s="8">
        <v>1</v>
      </c>
      <c r="D481" s="8">
        <v>0</v>
      </c>
      <c r="E481" s="11">
        <v>2464826</v>
      </c>
      <c r="F481" s="11">
        <v>0</v>
      </c>
      <c r="G481" s="11">
        <v>139184</v>
      </c>
      <c r="H481" s="11">
        <v>0</v>
      </c>
      <c r="I481" s="11">
        <v>375996</v>
      </c>
      <c r="J481" s="11">
        <v>19709</v>
      </c>
      <c r="K481" s="11">
        <v>0</v>
      </c>
      <c r="L481" s="11">
        <v>0</v>
      </c>
      <c r="M481" s="11">
        <v>0</v>
      </c>
      <c r="N481" s="11">
        <v>0</v>
      </c>
      <c r="O481" s="11">
        <v>0</v>
      </c>
      <c r="P481" s="11">
        <v>172300</v>
      </c>
      <c r="Q481" s="11">
        <v>1073</v>
      </c>
      <c r="R481" s="11">
        <v>0</v>
      </c>
      <c r="S481" s="11">
        <v>4480</v>
      </c>
      <c r="T481" s="11">
        <v>1868</v>
      </c>
      <c r="U481" s="11">
        <v>16951</v>
      </c>
      <c r="V481" s="11">
        <v>0</v>
      </c>
      <c r="W481" s="11">
        <v>0</v>
      </c>
      <c r="X481" s="11">
        <v>22500</v>
      </c>
      <c r="Y481" s="11">
        <v>14764</v>
      </c>
      <c r="Z481" s="11">
        <v>0</v>
      </c>
      <c r="AA481" s="11">
        <v>-112556</v>
      </c>
      <c r="AB481" s="11">
        <v>3121095</v>
      </c>
      <c r="AC481" s="11">
        <v>0</v>
      </c>
      <c r="AD481" s="11">
        <v>0</v>
      </c>
      <c r="AE481" s="17">
        <v>112556</v>
      </c>
    </row>
    <row r="482" spans="1:31" x14ac:dyDescent="0.3">
      <c r="A482" s="9" t="s">
        <v>957</v>
      </c>
      <c r="B482" s="8" t="s">
        <v>958</v>
      </c>
      <c r="C482" s="8">
        <v>0</v>
      </c>
      <c r="D482" s="8">
        <v>0</v>
      </c>
      <c r="E482" s="17" t="s">
        <v>2819</v>
      </c>
      <c r="F482" s="17" t="s">
        <v>2819</v>
      </c>
      <c r="G482" s="17" t="s">
        <v>2819</v>
      </c>
      <c r="H482" s="17" t="s">
        <v>2819</v>
      </c>
      <c r="I482" s="17" t="s">
        <v>2819</v>
      </c>
      <c r="J482" s="17" t="s">
        <v>2819</v>
      </c>
      <c r="K482" s="17" t="s">
        <v>2819</v>
      </c>
      <c r="L482" s="17" t="s">
        <v>2819</v>
      </c>
      <c r="M482" s="17" t="s">
        <v>2819</v>
      </c>
      <c r="N482" s="17" t="s">
        <v>2819</v>
      </c>
      <c r="O482" s="17" t="s">
        <v>2819</v>
      </c>
      <c r="P482" s="17" t="s">
        <v>2819</v>
      </c>
      <c r="Q482" s="17" t="s">
        <v>2819</v>
      </c>
      <c r="R482" s="17" t="s">
        <v>2819</v>
      </c>
      <c r="S482" s="17" t="s">
        <v>2819</v>
      </c>
      <c r="T482" s="17" t="s">
        <v>2819</v>
      </c>
      <c r="U482" s="17" t="s">
        <v>2819</v>
      </c>
      <c r="V482" s="17" t="s">
        <v>2819</v>
      </c>
      <c r="W482" s="17" t="s">
        <v>2819</v>
      </c>
      <c r="X482" s="17" t="s">
        <v>2819</v>
      </c>
      <c r="Y482" s="17" t="s">
        <v>2819</v>
      </c>
      <c r="Z482" s="17" t="s">
        <v>2819</v>
      </c>
      <c r="AA482" s="17" t="s">
        <v>2819</v>
      </c>
      <c r="AB482" s="17" t="s">
        <v>2819</v>
      </c>
      <c r="AC482" s="17" t="s">
        <v>2819</v>
      </c>
      <c r="AD482" s="17" t="s">
        <v>2819</v>
      </c>
      <c r="AE482" s="17" t="s">
        <v>2819</v>
      </c>
    </row>
    <row r="483" spans="1:31" x14ac:dyDescent="0.3">
      <c r="A483" s="9" t="s">
        <v>959</v>
      </c>
      <c r="B483" s="8" t="s">
        <v>960</v>
      </c>
      <c r="C483" s="8">
        <v>1</v>
      </c>
      <c r="D483" s="8">
        <v>0</v>
      </c>
      <c r="E483" s="11">
        <v>7785803</v>
      </c>
      <c r="F483" s="11">
        <v>0</v>
      </c>
      <c r="G483" s="11">
        <v>347920</v>
      </c>
      <c r="H483" s="11">
        <v>0</v>
      </c>
      <c r="I483" s="11">
        <v>1323760</v>
      </c>
      <c r="J483" s="11">
        <v>1498708</v>
      </c>
      <c r="K483" s="11">
        <v>0</v>
      </c>
      <c r="L483" s="11">
        <v>0</v>
      </c>
      <c r="M483" s="11">
        <v>0</v>
      </c>
      <c r="N483" s="11">
        <v>0</v>
      </c>
      <c r="O483" s="11">
        <v>0</v>
      </c>
      <c r="P483" s="11">
        <v>810693</v>
      </c>
      <c r="Q483" s="11">
        <v>48021</v>
      </c>
      <c r="R483" s="11">
        <v>176039</v>
      </c>
      <c r="S483" s="11">
        <v>10307</v>
      </c>
      <c r="T483" s="11">
        <v>4300</v>
      </c>
      <c r="U483" s="11">
        <v>39610</v>
      </c>
      <c r="V483" s="11">
        <v>10257</v>
      </c>
      <c r="W483" s="11">
        <v>0</v>
      </c>
      <c r="X483" s="11">
        <v>243236</v>
      </c>
      <c r="Y483" s="11">
        <v>0</v>
      </c>
      <c r="Z483" s="11">
        <v>0</v>
      </c>
      <c r="AA483" s="11">
        <v>-136342</v>
      </c>
      <c r="AB483" s="11">
        <v>12162312</v>
      </c>
      <c r="AC483" s="11">
        <v>0</v>
      </c>
      <c r="AD483" s="11">
        <v>100000</v>
      </c>
      <c r="AE483" s="17">
        <v>136342</v>
      </c>
    </row>
    <row r="484" spans="1:31" x14ac:dyDescent="0.3">
      <c r="A484" s="9" t="s">
        <v>961</v>
      </c>
      <c r="B484" s="8" t="s">
        <v>962</v>
      </c>
      <c r="C484" s="8">
        <v>1</v>
      </c>
      <c r="D484" s="8">
        <v>0</v>
      </c>
      <c r="E484" s="11">
        <v>14885600</v>
      </c>
      <c r="F484" s="11">
        <v>0</v>
      </c>
      <c r="G484" s="11">
        <v>0</v>
      </c>
      <c r="H484" s="11">
        <v>0</v>
      </c>
      <c r="I484" s="11">
        <v>2228814</v>
      </c>
      <c r="J484" s="11">
        <v>1803627</v>
      </c>
      <c r="K484" s="11">
        <v>267207</v>
      </c>
      <c r="L484" s="11">
        <v>0</v>
      </c>
      <c r="M484" s="11">
        <v>0</v>
      </c>
      <c r="N484" s="11">
        <v>0</v>
      </c>
      <c r="O484" s="11">
        <v>0</v>
      </c>
      <c r="P484" s="11">
        <v>1085472</v>
      </c>
      <c r="Q484" s="11">
        <v>322025</v>
      </c>
      <c r="R484" s="11">
        <v>118123</v>
      </c>
      <c r="S484" s="11">
        <v>24807</v>
      </c>
      <c r="T484" s="11">
        <v>10350</v>
      </c>
      <c r="U484" s="11">
        <v>94365</v>
      </c>
      <c r="V484" s="11">
        <v>28614</v>
      </c>
      <c r="W484" s="11">
        <v>0</v>
      </c>
      <c r="X484" s="11">
        <v>416368</v>
      </c>
      <c r="Y484" s="11">
        <v>0</v>
      </c>
      <c r="Z484" s="11">
        <v>0</v>
      </c>
      <c r="AA484" s="11">
        <v>-428786</v>
      </c>
      <c r="AB484" s="11">
        <v>20856586</v>
      </c>
      <c r="AC484" s="11">
        <v>0</v>
      </c>
      <c r="AD484" s="11">
        <v>0</v>
      </c>
      <c r="AE484" s="17">
        <v>428786</v>
      </c>
    </row>
    <row r="485" spans="1:31" x14ac:dyDescent="0.3">
      <c r="A485" s="9" t="s">
        <v>963</v>
      </c>
      <c r="B485" s="8" t="s">
        <v>964</v>
      </c>
      <c r="C485" s="8">
        <v>1</v>
      </c>
      <c r="D485" s="8">
        <v>0</v>
      </c>
      <c r="E485" s="11">
        <v>7495778</v>
      </c>
      <c r="F485" s="11">
        <v>0</v>
      </c>
      <c r="G485" s="11">
        <v>0</v>
      </c>
      <c r="H485" s="11">
        <v>0</v>
      </c>
      <c r="I485" s="11">
        <v>1417677</v>
      </c>
      <c r="J485" s="11">
        <v>893855</v>
      </c>
      <c r="K485" s="11">
        <v>0</v>
      </c>
      <c r="L485" s="11">
        <v>0</v>
      </c>
      <c r="M485" s="11">
        <v>0</v>
      </c>
      <c r="N485" s="11">
        <v>0</v>
      </c>
      <c r="O485" s="11">
        <v>0</v>
      </c>
      <c r="P485" s="11">
        <v>1043718</v>
      </c>
      <c r="Q485" s="11">
        <v>61681</v>
      </c>
      <c r="R485" s="11">
        <v>195806</v>
      </c>
      <c r="S485" s="11">
        <v>7395</v>
      </c>
      <c r="T485" s="11">
        <v>5625</v>
      </c>
      <c r="U485" s="11">
        <v>52541</v>
      </c>
      <c r="V485" s="11">
        <v>16444</v>
      </c>
      <c r="W485" s="11">
        <v>0</v>
      </c>
      <c r="X485" s="11">
        <v>372000</v>
      </c>
      <c r="Y485" s="11">
        <v>11116</v>
      </c>
      <c r="Z485" s="11">
        <v>0</v>
      </c>
      <c r="AA485" s="11">
        <v>-243575</v>
      </c>
      <c r="AB485" s="11">
        <v>11330061</v>
      </c>
      <c r="AC485" s="11">
        <v>0</v>
      </c>
      <c r="AD485" s="11">
        <v>0</v>
      </c>
      <c r="AE485" s="17">
        <v>243575</v>
      </c>
    </row>
    <row r="486" spans="1:31" x14ac:dyDescent="0.3">
      <c r="A486" s="9" t="s">
        <v>965</v>
      </c>
      <c r="B486" s="8" t="s">
        <v>966</v>
      </c>
      <c r="C486" s="8">
        <v>1</v>
      </c>
      <c r="D486" s="8">
        <v>0</v>
      </c>
      <c r="E486" s="11">
        <v>3696342</v>
      </c>
      <c r="F486" s="11">
        <v>0</v>
      </c>
      <c r="G486" s="11">
        <v>84238</v>
      </c>
      <c r="H486" s="11">
        <v>0</v>
      </c>
      <c r="I486" s="11">
        <v>425155</v>
      </c>
      <c r="J486" s="11">
        <v>498909</v>
      </c>
      <c r="K486" s="11">
        <v>0</v>
      </c>
      <c r="L486" s="11">
        <v>0</v>
      </c>
      <c r="M486" s="11">
        <v>0</v>
      </c>
      <c r="N486" s="11">
        <v>0</v>
      </c>
      <c r="O486" s="11">
        <v>0</v>
      </c>
      <c r="P486" s="11">
        <v>491663</v>
      </c>
      <c r="Q486" s="11">
        <v>0</v>
      </c>
      <c r="R486" s="11">
        <v>0</v>
      </c>
      <c r="S486" s="11">
        <v>3431</v>
      </c>
      <c r="T486" s="11">
        <v>1431</v>
      </c>
      <c r="U486" s="11">
        <v>13514</v>
      </c>
      <c r="V486" s="11">
        <v>3819</v>
      </c>
      <c r="W486" s="11">
        <v>0</v>
      </c>
      <c r="X486" s="11">
        <v>41716</v>
      </c>
      <c r="Y486" s="11">
        <v>0</v>
      </c>
      <c r="Z486" s="11">
        <v>0</v>
      </c>
      <c r="AA486" s="11">
        <v>-182597</v>
      </c>
      <c r="AB486" s="11">
        <v>5077621</v>
      </c>
      <c r="AC486" s="11">
        <v>0</v>
      </c>
      <c r="AD486" s="11">
        <v>100000</v>
      </c>
      <c r="AE486" s="17">
        <v>182597</v>
      </c>
    </row>
    <row r="487" spans="1:31" x14ac:dyDescent="0.3">
      <c r="A487" s="9" t="s">
        <v>967</v>
      </c>
      <c r="B487" s="8" t="s">
        <v>968</v>
      </c>
      <c r="C487" s="8">
        <v>1</v>
      </c>
      <c r="D487" s="8">
        <v>0</v>
      </c>
      <c r="E487" s="11">
        <v>7664878</v>
      </c>
      <c r="F487" s="11">
        <v>0</v>
      </c>
      <c r="G487" s="11">
        <v>0</v>
      </c>
      <c r="H487" s="11">
        <v>0</v>
      </c>
      <c r="I487" s="11">
        <v>814690</v>
      </c>
      <c r="J487" s="11">
        <v>874201</v>
      </c>
      <c r="K487" s="11">
        <v>0</v>
      </c>
      <c r="L487" s="11">
        <v>0</v>
      </c>
      <c r="M487" s="11">
        <v>0</v>
      </c>
      <c r="N487" s="11">
        <v>0</v>
      </c>
      <c r="O487" s="11">
        <v>0</v>
      </c>
      <c r="P487" s="11">
        <v>1098428</v>
      </c>
      <c r="Q487" s="11">
        <v>122681</v>
      </c>
      <c r="R487" s="11">
        <v>0</v>
      </c>
      <c r="S487" s="11">
        <v>10996</v>
      </c>
      <c r="T487" s="11">
        <v>4587</v>
      </c>
      <c r="U487" s="11">
        <v>39481</v>
      </c>
      <c r="V487" s="11">
        <v>12985</v>
      </c>
      <c r="W487" s="11">
        <v>0</v>
      </c>
      <c r="X487" s="11">
        <v>520017</v>
      </c>
      <c r="Y487" s="11">
        <v>0</v>
      </c>
      <c r="Z487" s="11">
        <v>0</v>
      </c>
      <c r="AA487" s="11">
        <v>-245224</v>
      </c>
      <c r="AB487" s="11">
        <v>10917720</v>
      </c>
      <c r="AC487" s="11">
        <v>0</v>
      </c>
      <c r="AD487" s="11">
        <v>100000</v>
      </c>
      <c r="AE487" s="17">
        <v>245224</v>
      </c>
    </row>
    <row r="488" spans="1:31" x14ac:dyDescent="0.3">
      <c r="A488" s="9" t="s">
        <v>969</v>
      </c>
      <c r="B488" s="8" t="s">
        <v>970</v>
      </c>
      <c r="C488" s="8">
        <v>1</v>
      </c>
      <c r="D488" s="8">
        <v>0</v>
      </c>
      <c r="E488" s="11">
        <v>10220219</v>
      </c>
      <c r="F488" s="11">
        <v>0</v>
      </c>
      <c r="G488" s="11">
        <v>0</v>
      </c>
      <c r="H488" s="11">
        <v>0</v>
      </c>
      <c r="I488" s="11">
        <v>762498</v>
      </c>
      <c r="J488" s="11">
        <v>2304798</v>
      </c>
      <c r="K488" s="11">
        <v>0</v>
      </c>
      <c r="L488" s="11">
        <v>0</v>
      </c>
      <c r="M488" s="11">
        <v>0</v>
      </c>
      <c r="N488" s="11">
        <v>0</v>
      </c>
      <c r="O488" s="11">
        <v>0</v>
      </c>
      <c r="P488" s="11">
        <v>1280839</v>
      </c>
      <c r="Q488" s="11">
        <v>185161</v>
      </c>
      <c r="R488" s="11">
        <v>0</v>
      </c>
      <c r="S488" s="11">
        <v>14891</v>
      </c>
      <c r="T488" s="11">
        <v>6212</v>
      </c>
      <c r="U488" s="11">
        <v>57202</v>
      </c>
      <c r="V488" s="11">
        <v>12966</v>
      </c>
      <c r="W488" s="11">
        <v>0</v>
      </c>
      <c r="X488" s="11">
        <v>655179</v>
      </c>
      <c r="Y488" s="11">
        <v>0</v>
      </c>
      <c r="Z488" s="11">
        <v>0</v>
      </c>
      <c r="AA488" s="11">
        <v>-295813</v>
      </c>
      <c r="AB488" s="11">
        <v>15204152</v>
      </c>
      <c r="AC488" s="11">
        <v>0</v>
      </c>
      <c r="AD488" s="11">
        <v>0</v>
      </c>
      <c r="AE488" s="17">
        <v>295813</v>
      </c>
    </row>
    <row r="489" spans="1:31" x14ac:dyDescent="0.3">
      <c r="A489" s="9" t="s">
        <v>971</v>
      </c>
      <c r="B489" s="8" t="s">
        <v>972</v>
      </c>
      <c r="C489" s="8">
        <v>1</v>
      </c>
      <c r="D489" s="8">
        <v>0</v>
      </c>
      <c r="E489" s="11">
        <v>8631632</v>
      </c>
      <c r="F489" s="11">
        <v>0</v>
      </c>
      <c r="G489" s="11">
        <v>273715</v>
      </c>
      <c r="H489" s="11">
        <v>0</v>
      </c>
      <c r="I489" s="11">
        <v>856778</v>
      </c>
      <c r="J489" s="11">
        <v>2678086</v>
      </c>
      <c r="K489" s="11">
        <v>409386</v>
      </c>
      <c r="L489" s="11">
        <v>0</v>
      </c>
      <c r="M489" s="11">
        <v>0</v>
      </c>
      <c r="N489" s="11">
        <v>0</v>
      </c>
      <c r="O489" s="11">
        <v>0</v>
      </c>
      <c r="P489" s="11">
        <v>1042659</v>
      </c>
      <c r="Q489" s="11">
        <v>129463</v>
      </c>
      <c r="R489" s="11">
        <v>27670</v>
      </c>
      <c r="S489" s="11">
        <v>10232</v>
      </c>
      <c r="T489" s="11">
        <v>4268</v>
      </c>
      <c r="U489" s="11">
        <v>39552</v>
      </c>
      <c r="V489" s="11">
        <v>7967</v>
      </c>
      <c r="W489" s="11">
        <v>0</v>
      </c>
      <c r="X489" s="11">
        <v>264261</v>
      </c>
      <c r="Y489" s="11">
        <v>0</v>
      </c>
      <c r="Z489" s="11">
        <v>0</v>
      </c>
      <c r="AA489" s="11">
        <v>-389069</v>
      </c>
      <c r="AB489" s="11">
        <v>13986600</v>
      </c>
      <c r="AC489" s="11">
        <v>0</v>
      </c>
      <c r="AD489" s="11">
        <v>100000</v>
      </c>
      <c r="AE489" s="17">
        <v>389069</v>
      </c>
    </row>
    <row r="490" spans="1:31" x14ac:dyDescent="0.3">
      <c r="A490" s="9" t="s">
        <v>973</v>
      </c>
      <c r="B490" s="8" t="s">
        <v>974</v>
      </c>
      <c r="C490" s="8">
        <v>1</v>
      </c>
      <c r="D490" s="8">
        <v>0</v>
      </c>
      <c r="E490" s="11">
        <v>3798789</v>
      </c>
      <c r="F490" s="11">
        <v>0</v>
      </c>
      <c r="G490" s="11">
        <v>125110</v>
      </c>
      <c r="H490" s="11">
        <v>2834</v>
      </c>
      <c r="I490" s="11">
        <v>424299</v>
      </c>
      <c r="J490" s="11">
        <v>1588860</v>
      </c>
      <c r="K490" s="11">
        <v>0</v>
      </c>
      <c r="L490" s="11">
        <v>0</v>
      </c>
      <c r="M490" s="11">
        <v>0</v>
      </c>
      <c r="N490" s="11">
        <v>0</v>
      </c>
      <c r="O490" s="11">
        <v>0</v>
      </c>
      <c r="P490" s="11">
        <v>494460</v>
      </c>
      <c r="Q490" s="11">
        <v>65594</v>
      </c>
      <c r="R490" s="11">
        <v>16914</v>
      </c>
      <c r="S490" s="11">
        <v>7670</v>
      </c>
      <c r="T490" s="11">
        <v>3200</v>
      </c>
      <c r="U490" s="11">
        <v>23242</v>
      </c>
      <c r="V490" s="11">
        <v>4895</v>
      </c>
      <c r="W490" s="11">
        <v>0</v>
      </c>
      <c r="X490" s="11">
        <v>130144</v>
      </c>
      <c r="Y490" s="11">
        <v>0</v>
      </c>
      <c r="Z490" s="11">
        <v>0</v>
      </c>
      <c r="AA490" s="11">
        <v>-193080</v>
      </c>
      <c r="AB490" s="11">
        <v>6492931</v>
      </c>
      <c r="AC490" s="11">
        <v>0</v>
      </c>
      <c r="AD490" s="11">
        <v>100000</v>
      </c>
      <c r="AE490" s="17">
        <v>193080</v>
      </c>
    </row>
    <row r="491" spans="1:31" x14ac:dyDescent="0.3">
      <c r="A491" s="9" t="s">
        <v>975</v>
      </c>
      <c r="B491" s="8" t="s">
        <v>976</v>
      </c>
      <c r="C491" s="8">
        <v>1</v>
      </c>
      <c r="D491" s="8">
        <v>0</v>
      </c>
      <c r="E491" s="11">
        <v>8976533</v>
      </c>
      <c r="F491" s="11">
        <v>0</v>
      </c>
      <c r="G491" s="11">
        <v>0</v>
      </c>
      <c r="H491" s="11">
        <v>2897</v>
      </c>
      <c r="I491" s="11">
        <v>1311067</v>
      </c>
      <c r="J491" s="11">
        <v>1750439</v>
      </c>
      <c r="K491" s="11">
        <v>0</v>
      </c>
      <c r="L491" s="11">
        <v>0</v>
      </c>
      <c r="M491" s="11">
        <v>0</v>
      </c>
      <c r="N491" s="11">
        <v>0</v>
      </c>
      <c r="O491" s="11">
        <v>0</v>
      </c>
      <c r="P491" s="11">
        <v>1435176</v>
      </c>
      <c r="Q491" s="11">
        <v>1130635</v>
      </c>
      <c r="R491" s="11">
        <v>38515</v>
      </c>
      <c r="S491" s="11">
        <v>20703</v>
      </c>
      <c r="T491" s="11">
        <v>8637</v>
      </c>
      <c r="U491" s="11">
        <v>74036</v>
      </c>
      <c r="V491" s="11">
        <v>24850</v>
      </c>
      <c r="W491" s="11">
        <v>0</v>
      </c>
      <c r="X491" s="11">
        <v>13580</v>
      </c>
      <c r="Y491" s="11">
        <v>0</v>
      </c>
      <c r="Z491" s="11">
        <v>0</v>
      </c>
      <c r="AA491" s="11">
        <v>-359187</v>
      </c>
      <c r="AB491" s="11">
        <v>14427881</v>
      </c>
      <c r="AC491" s="11">
        <v>0</v>
      </c>
      <c r="AD491" s="11">
        <v>0</v>
      </c>
      <c r="AE491" s="17">
        <v>359187</v>
      </c>
    </row>
    <row r="492" spans="1:31" x14ac:dyDescent="0.3">
      <c r="A492" s="9" t="s">
        <v>977</v>
      </c>
      <c r="B492" s="8" t="s">
        <v>978</v>
      </c>
      <c r="C492" s="8">
        <v>1</v>
      </c>
      <c r="D492" s="8">
        <v>0</v>
      </c>
      <c r="E492" s="11">
        <v>16417292</v>
      </c>
      <c r="F492" s="11">
        <v>0</v>
      </c>
      <c r="G492" s="11">
        <v>0</v>
      </c>
      <c r="H492" s="11">
        <v>0</v>
      </c>
      <c r="I492" s="11">
        <v>1665020</v>
      </c>
      <c r="J492" s="11">
        <v>4377321</v>
      </c>
      <c r="K492" s="11">
        <v>400094</v>
      </c>
      <c r="L492" s="11">
        <v>0</v>
      </c>
      <c r="M492" s="11">
        <v>0</v>
      </c>
      <c r="N492" s="11">
        <v>0</v>
      </c>
      <c r="O492" s="11">
        <v>0</v>
      </c>
      <c r="P492" s="11">
        <v>2156837</v>
      </c>
      <c r="Q492" s="11">
        <v>1193325</v>
      </c>
      <c r="R492" s="11">
        <v>80167</v>
      </c>
      <c r="S492" s="11">
        <v>24373</v>
      </c>
      <c r="T492" s="11">
        <v>10168</v>
      </c>
      <c r="U492" s="11">
        <v>95880</v>
      </c>
      <c r="V492" s="11">
        <v>29688</v>
      </c>
      <c r="W492" s="11">
        <v>0</v>
      </c>
      <c r="X492" s="11">
        <v>222875</v>
      </c>
      <c r="Y492" s="11">
        <v>0</v>
      </c>
      <c r="Z492" s="11">
        <v>0</v>
      </c>
      <c r="AA492" s="11">
        <v>-514846</v>
      </c>
      <c r="AB492" s="11">
        <v>26158194</v>
      </c>
      <c r="AC492" s="11">
        <v>0</v>
      </c>
      <c r="AD492" s="11">
        <v>123111</v>
      </c>
      <c r="AE492" s="17">
        <v>514846</v>
      </c>
    </row>
    <row r="493" spans="1:31" x14ac:dyDescent="0.3">
      <c r="A493" s="9" t="s">
        <v>979</v>
      </c>
      <c r="B493" s="8" t="s">
        <v>980</v>
      </c>
      <c r="C493" s="8">
        <v>1</v>
      </c>
      <c r="D493" s="8">
        <v>0</v>
      </c>
      <c r="E493" s="11">
        <v>14328459</v>
      </c>
      <c r="F493" s="11">
        <v>0</v>
      </c>
      <c r="G493" s="11">
        <v>0</v>
      </c>
      <c r="H493" s="11">
        <v>6934</v>
      </c>
      <c r="I493" s="11">
        <v>1635778</v>
      </c>
      <c r="J493" s="11">
        <v>3763622</v>
      </c>
      <c r="K493" s="11">
        <v>137339</v>
      </c>
      <c r="L493" s="11">
        <v>0</v>
      </c>
      <c r="M493" s="11">
        <v>0</v>
      </c>
      <c r="N493" s="11">
        <v>0</v>
      </c>
      <c r="O493" s="11">
        <v>0</v>
      </c>
      <c r="P493" s="11">
        <v>2370765</v>
      </c>
      <c r="Q493" s="11">
        <v>96017</v>
      </c>
      <c r="R493" s="11">
        <v>0</v>
      </c>
      <c r="S493" s="11">
        <v>13415</v>
      </c>
      <c r="T493" s="11">
        <v>3751</v>
      </c>
      <c r="U493" s="11">
        <v>47704</v>
      </c>
      <c r="V493" s="11">
        <v>19277</v>
      </c>
      <c r="W493" s="11">
        <v>0</v>
      </c>
      <c r="X493" s="11">
        <v>545784</v>
      </c>
      <c r="Y493" s="11">
        <v>0</v>
      </c>
      <c r="Z493" s="11">
        <v>0</v>
      </c>
      <c r="AA493" s="11">
        <v>-523084</v>
      </c>
      <c r="AB493" s="11">
        <v>22445761</v>
      </c>
      <c r="AC493" s="11">
        <v>0</v>
      </c>
      <c r="AD493" s="11">
        <v>132624</v>
      </c>
      <c r="AE493" s="17">
        <v>523084</v>
      </c>
    </row>
    <row r="494" spans="1:31" x14ac:dyDescent="0.3">
      <c r="A494" s="9" t="s">
        <v>981</v>
      </c>
      <c r="B494" s="8" t="s">
        <v>982</v>
      </c>
      <c r="C494" s="8">
        <v>1</v>
      </c>
      <c r="D494" s="8">
        <v>0</v>
      </c>
      <c r="E494" s="11">
        <v>6330934</v>
      </c>
      <c r="F494" s="11">
        <v>0</v>
      </c>
      <c r="G494" s="11">
        <v>0</v>
      </c>
      <c r="H494" s="11">
        <v>0</v>
      </c>
      <c r="I494" s="11">
        <v>682500</v>
      </c>
      <c r="J494" s="11">
        <v>1938120</v>
      </c>
      <c r="K494" s="11">
        <v>0</v>
      </c>
      <c r="L494" s="11">
        <v>0</v>
      </c>
      <c r="M494" s="11">
        <v>0</v>
      </c>
      <c r="N494" s="11">
        <v>0</v>
      </c>
      <c r="O494" s="11">
        <v>0</v>
      </c>
      <c r="P494" s="11">
        <v>812633</v>
      </c>
      <c r="Q494" s="11">
        <v>0</v>
      </c>
      <c r="R494" s="11">
        <v>92108</v>
      </c>
      <c r="S494" s="11">
        <v>6487</v>
      </c>
      <c r="T494" s="11">
        <v>2706</v>
      </c>
      <c r="U494" s="11">
        <v>24232</v>
      </c>
      <c r="V494" s="11">
        <v>7723</v>
      </c>
      <c r="W494" s="11">
        <v>0</v>
      </c>
      <c r="X494" s="11">
        <v>95540</v>
      </c>
      <c r="Y494" s="11">
        <v>0</v>
      </c>
      <c r="Z494" s="11">
        <v>0</v>
      </c>
      <c r="AA494" s="11">
        <v>-138203</v>
      </c>
      <c r="AB494" s="11">
        <v>9854780</v>
      </c>
      <c r="AC494" s="11">
        <v>0</v>
      </c>
      <c r="AD494" s="11">
        <v>100000</v>
      </c>
      <c r="AE494" s="17">
        <v>138203</v>
      </c>
    </row>
    <row r="495" spans="1:31" x14ac:dyDescent="0.3">
      <c r="A495" s="9" t="s">
        <v>983</v>
      </c>
      <c r="B495" s="8" t="s">
        <v>984</v>
      </c>
      <c r="C495" s="8">
        <v>1</v>
      </c>
      <c r="D495" s="8">
        <v>0</v>
      </c>
      <c r="E495" s="11">
        <v>16453340</v>
      </c>
      <c r="F495" s="11">
        <v>0</v>
      </c>
      <c r="G495" s="11">
        <v>0</v>
      </c>
      <c r="H495" s="11">
        <v>0</v>
      </c>
      <c r="I495" s="11">
        <v>1351176</v>
      </c>
      <c r="J495" s="11">
        <v>4368532</v>
      </c>
      <c r="K495" s="11">
        <v>0</v>
      </c>
      <c r="L495" s="11">
        <v>0</v>
      </c>
      <c r="M495" s="11">
        <v>0</v>
      </c>
      <c r="N495" s="11">
        <v>0</v>
      </c>
      <c r="O495" s="11">
        <v>0</v>
      </c>
      <c r="P495" s="11">
        <v>1990582</v>
      </c>
      <c r="Q495" s="11">
        <v>192684</v>
      </c>
      <c r="R495" s="11">
        <v>0</v>
      </c>
      <c r="S495" s="11">
        <v>21557</v>
      </c>
      <c r="T495" s="11">
        <v>8993</v>
      </c>
      <c r="U495" s="11">
        <v>80444</v>
      </c>
      <c r="V495" s="11">
        <v>27755</v>
      </c>
      <c r="W495" s="11">
        <v>0</v>
      </c>
      <c r="X495" s="11">
        <v>1283076</v>
      </c>
      <c r="Y495" s="11">
        <v>0</v>
      </c>
      <c r="Z495" s="11">
        <v>0</v>
      </c>
      <c r="AA495" s="11">
        <v>-503290</v>
      </c>
      <c r="AB495" s="11">
        <v>25274849</v>
      </c>
      <c r="AC495" s="11">
        <v>0</v>
      </c>
      <c r="AD495" s="11">
        <v>139788</v>
      </c>
      <c r="AE495" s="17">
        <v>503290</v>
      </c>
    </row>
    <row r="496" spans="1:31" x14ac:dyDescent="0.3">
      <c r="A496" s="9" t="s">
        <v>985</v>
      </c>
      <c r="B496" s="8" t="s">
        <v>986</v>
      </c>
      <c r="C496" s="8">
        <v>1</v>
      </c>
      <c r="D496" s="8">
        <v>0</v>
      </c>
      <c r="E496" s="11">
        <v>3558513</v>
      </c>
      <c r="F496" s="11">
        <v>0</v>
      </c>
      <c r="G496" s="11">
        <v>0</v>
      </c>
      <c r="H496" s="11">
        <v>0</v>
      </c>
      <c r="I496" s="11">
        <v>386640</v>
      </c>
      <c r="J496" s="11">
        <v>1149921</v>
      </c>
      <c r="K496" s="11">
        <v>0</v>
      </c>
      <c r="L496" s="11">
        <v>0</v>
      </c>
      <c r="M496" s="11">
        <v>0</v>
      </c>
      <c r="N496" s="11">
        <v>0</v>
      </c>
      <c r="O496" s="11">
        <v>0</v>
      </c>
      <c r="P496" s="11">
        <v>654899</v>
      </c>
      <c r="Q496" s="11">
        <v>29842</v>
      </c>
      <c r="R496" s="11">
        <v>0</v>
      </c>
      <c r="S496" s="11">
        <v>3716</v>
      </c>
      <c r="T496" s="11">
        <v>1550</v>
      </c>
      <c r="U496" s="11">
        <v>14213</v>
      </c>
      <c r="V496" s="11">
        <v>4106</v>
      </c>
      <c r="W496" s="11">
        <v>0</v>
      </c>
      <c r="X496" s="11">
        <v>92498</v>
      </c>
      <c r="Y496" s="11">
        <v>0</v>
      </c>
      <c r="Z496" s="11">
        <v>0</v>
      </c>
      <c r="AA496" s="11">
        <v>-97266</v>
      </c>
      <c r="AB496" s="11">
        <v>5798632</v>
      </c>
      <c r="AC496" s="11">
        <v>0</v>
      </c>
      <c r="AD496" s="11">
        <v>100000</v>
      </c>
      <c r="AE496" s="17">
        <v>97266</v>
      </c>
    </row>
    <row r="497" spans="1:31" x14ac:dyDescent="0.3">
      <c r="A497" s="9" t="s">
        <v>987</v>
      </c>
      <c r="B497" s="8" t="s">
        <v>988</v>
      </c>
      <c r="C497" s="8">
        <v>1</v>
      </c>
      <c r="D497" s="8">
        <v>0</v>
      </c>
      <c r="E497" s="11">
        <v>10529484</v>
      </c>
      <c r="F497" s="11">
        <v>0</v>
      </c>
      <c r="G497" s="11">
        <v>0</v>
      </c>
      <c r="H497" s="11">
        <v>0</v>
      </c>
      <c r="I497" s="11">
        <v>997021</v>
      </c>
      <c r="J497" s="11">
        <v>2965614</v>
      </c>
      <c r="K497" s="11">
        <v>24513</v>
      </c>
      <c r="L497" s="11">
        <v>0</v>
      </c>
      <c r="M497" s="11">
        <v>0</v>
      </c>
      <c r="N497" s="11">
        <v>0</v>
      </c>
      <c r="O497" s="11">
        <v>0</v>
      </c>
      <c r="P497" s="11">
        <v>1600253</v>
      </c>
      <c r="Q497" s="11">
        <v>134818</v>
      </c>
      <c r="R497" s="11">
        <v>0</v>
      </c>
      <c r="S497" s="11">
        <v>12134</v>
      </c>
      <c r="T497" s="11">
        <v>5062</v>
      </c>
      <c r="U497" s="11">
        <v>44562</v>
      </c>
      <c r="V497" s="11">
        <v>15545</v>
      </c>
      <c r="W497" s="11">
        <v>0</v>
      </c>
      <c r="X497" s="11">
        <v>308801</v>
      </c>
      <c r="Y497" s="11">
        <v>0</v>
      </c>
      <c r="Z497" s="11">
        <v>0</v>
      </c>
      <c r="AA497" s="11">
        <v>-223848</v>
      </c>
      <c r="AB497" s="11">
        <v>16413959</v>
      </c>
      <c r="AC497" s="11">
        <v>0</v>
      </c>
      <c r="AD497" s="11">
        <v>100000</v>
      </c>
      <c r="AE497" s="17">
        <v>223848</v>
      </c>
    </row>
    <row r="498" spans="1:31" x14ac:dyDescent="0.3">
      <c r="A498" s="9" t="s">
        <v>989</v>
      </c>
      <c r="B498" s="8" t="s">
        <v>990</v>
      </c>
      <c r="C498" s="8">
        <v>1</v>
      </c>
      <c r="D498" s="8">
        <v>0</v>
      </c>
      <c r="E498" s="11">
        <v>31245892</v>
      </c>
      <c r="F498" s="11">
        <v>0</v>
      </c>
      <c r="G498" s="11">
        <v>0</v>
      </c>
      <c r="H498" s="11">
        <v>0</v>
      </c>
      <c r="I498" s="11">
        <v>4916374</v>
      </c>
      <c r="J498" s="11">
        <v>9977566</v>
      </c>
      <c r="K498" s="11">
        <v>0</v>
      </c>
      <c r="L498" s="11">
        <v>0</v>
      </c>
      <c r="M498" s="11">
        <v>0</v>
      </c>
      <c r="N498" s="11">
        <v>0</v>
      </c>
      <c r="O498" s="11">
        <v>0</v>
      </c>
      <c r="P498" s="11">
        <v>4685559</v>
      </c>
      <c r="Q498" s="11">
        <v>561317</v>
      </c>
      <c r="R498" s="11">
        <v>45123</v>
      </c>
      <c r="S498" s="11">
        <v>74331</v>
      </c>
      <c r="T498" s="11">
        <v>27033</v>
      </c>
      <c r="U498" s="11">
        <v>264183</v>
      </c>
      <c r="V498" s="11">
        <v>87779</v>
      </c>
      <c r="W498" s="11">
        <v>0</v>
      </c>
      <c r="X498" s="11">
        <v>195665</v>
      </c>
      <c r="Y498" s="11">
        <v>0</v>
      </c>
      <c r="Z498" s="11">
        <v>0</v>
      </c>
      <c r="AA498" s="11">
        <v>-962702</v>
      </c>
      <c r="AB498" s="11">
        <v>51118120</v>
      </c>
      <c r="AC498" s="11">
        <v>0</v>
      </c>
      <c r="AD498" s="11">
        <v>0</v>
      </c>
      <c r="AE498" s="17">
        <v>962702</v>
      </c>
    </row>
    <row r="499" spans="1:31" x14ac:dyDescent="0.3">
      <c r="A499" s="9" t="s">
        <v>991</v>
      </c>
      <c r="B499" s="8" t="s">
        <v>992</v>
      </c>
      <c r="C499" s="8">
        <v>1</v>
      </c>
      <c r="D499" s="8">
        <v>0</v>
      </c>
      <c r="E499" s="11">
        <v>12707444</v>
      </c>
      <c r="F499" s="11">
        <v>0</v>
      </c>
      <c r="G499" s="11">
        <v>0</v>
      </c>
      <c r="H499" s="11">
        <v>0</v>
      </c>
      <c r="I499" s="11">
        <v>1247231</v>
      </c>
      <c r="J499" s="11">
        <v>1351655</v>
      </c>
      <c r="K499" s="11">
        <v>35784</v>
      </c>
      <c r="L499" s="11">
        <v>0</v>
      </c>
      <c r="M499" s="11">
        <v>0</v>
      </c>
      <c r="N499" s="11">
        <v>0</v>
      </c>
      <c r="O499" s="11">
        <v>0</v>
      </c>
      <c r="P499" s="11">
        <v>1636580</v>
      </c>
      <c r="Q499" s="11">
        <v>314245</v>
      </c>
      <c r="R499" s="11">
        <v>0</v>
      </c>
      <c r="S499" s="11">
        <v>14187</v>
      </c>
      <c r="T499" s="11">
        <v>2800</v>
      </c>
      <c r="U499" s="11">
        <v>28067</v>
      </c>
      <c r="V499" s="11">
        <v>5133</v>
      </c>
      <c r="W499" s="11">
        <v>0</v>
      </c>
      <c r="X499" s="11">
        <v>111175</v>
      </c>
      <c r="Y499" s="11">
        <v>5967</v>
      </c>
      <c r="Z499" s="11">
        <v>0</v>
      </c>
      <c r="AA499" s="11">
        <v>-279200</v>
      </c>
      <c r="AB499" s="11">
        <v>17181068</v>
      </c>
      <c r="AC499" s="11">
        <v>0</v>
      </c>
      <c r="AD499" s="11">
        <v>105783</v>
      </c>
      <c r="AE499" s="17">
        <v>279200</v>
      </c>
    </row>
    <row r="500" spans="1:31" x14ac:dyDescent="0.3">
      <c r="A500" s="9" t="s">
        <v>993</v>
      </c>
      <c r="B500" s="8" t="s">
        <v>994</v>
      </c>
      <c r="C500" s="8">
        <v>1</v>
      </c>
      <c r="D500" s="8">
        <v>0</v>
      </c>
      <c r="E500" s="11">
        <v>18996564</v>
      </c>
      <c r="F500" s="11">
        <v>0</v>
      </c>
      <c r="G500" s="11">
        <v>0</v>
      </c>
      <c r="H500" s="11">
        <v>0</v>
      </c>
      <c r="I500" s="11">
        <v>987448</v>
      </c>
      <c r="J500" s="11">
        <v>6373338</v>
      </c>
      <c r="K500" s="11">
        <v>0</v>
      </c>
      <c r="L500" s="11">
        <v>0</v>
      </c>
      <c r="M500" s="11">
        <v>0</v>
      </c>
      <c r="N500" s="11">
        <v>0</v>
      </c>
      <c r="O500" s="11">
        <v>0</v>
      </c>
      <c r="P500" s="11">
        <v>3105296</v>
      </c>
      <c r="Q500" s="11">
        <v>113017</v>
      </c>
      <c r="R500" s="11">
        <v>0</v>
      </c>
      <c r="S500" s="11">
        <v>23594</v>
      </c>
      <c r="T500" s="11">
        <v>9398</v>
      </c>
      <c r="U500" s="11">
        <v>91802</v>
      </c>
      <c r="V500" s="11">
        <v>32589</v>
      </c>
      <c r="W500" s="11">
        <v>0</v>
      </c>
      <c r="X500" s="11">
        <v>808367</v>
      </c>
      <c r="Y500" s="11">
        <v>0</v>
      </c>
      <c r="Z500" s="11">
        <v>0</v>
      </c>
      <c r="AA500" s="11">
        <v>-705508</v>
      </c>
      <c r="AB500" s="11">
        <v>29835905</v>
      </c>
      <c r="AC500" s="11">
        <v>0</v>
      </c>
      <c r="AD500" s="11">
        <v>152327</v>
      </c>
      <c r="AE500" s="17">
        <v>705508</v>
      </c>
    </row>
    <row r="501" spans="1:31" x14ac:dyDescent="0.3">
      <c r="A501" s="9" t="s">
        <v>995</v>
      </c>
      <c r="B501" s="8" t="s">
        <v>996</v>
      </c>
      <c r="C501" s="8">
        <v>1</v>
      </c>
      <c r="D501" s="8">
        <v>0</v>
      </c>
      <c r="E501" s="11">
        <v>4569022</v>
      </c>
      <c r="F501" s="11">
        <v>0</v>
      </c>
      <c r="G501" s="11">
        <v>0</v>
      </c>
      <c r="H501" s="11">
        <v>0</v>
      </c>
      <c r="I501" s="11">
        <v>486087</v>
      </c>
      <c r="J501" s="11">
        <v>1133635</v>
      </c>
      <c r="K501" s="11">
        <v>0</v>
      </c>
      <c r="L501" s="11">
        <v>0</v>
      </c>
      <c r="M501" s="11">
        <v>0</v>
      </c>
      <c r="N501" s="11">
        <v>0</v>
      </c>
      <c r="O501" s="11">
        <v>0</v>
      </c>
      <c r="P501" s="11">
        <v>946260</v>
      </c>
      <c r="Q501" s="11">
        <v>57655</v>
      </c>
      <c r="R501" s="11">
        <v>114349</v>
      </c>
      <c r="S501" s="11">
        <v>6966</v>
      </c>
      <c r="T501" s="11">
        <v>1328</v>
      </c>
      <c r="U501" s="11">
        <v>24465</v>
      </c>
      <c r="V501" s="11">
        <v>8587</v>
      </c>
      <c r="W501" s="11">
        <v>0</v>
      </c>
      <c r="X501" s="11">
        <v>70696</v>
      </c>
      <c r="Y501" s="11">
        <v>0</v>
      </c>
      <c r="Z501" s="11">
        <v>0</v>
      </c>
      <c r="AA501" s="11">
        <v>-122815</v>
      </c>
      <c r="AB501" s="11">
        <v>7296235</v>
      </c>
      <c r="AC501" s="11">
        <v>0</v>
      </c>
      <c r="AD501" s="11">
        <v>0</v>
      </c>
      <c r="AE501" s="17">
        <v>122815</v>
      </c>
    </row>
    <row r="502" spans="1:31" x14ac:dyDescent="0.3">
      <c r="A502" s="9" t="s">
        <v>997</v>
      </c>
      <c r="B502" s="8" t="s">
        <v>998</v>
      </c>
      <c r="C502" s="8">
        <v>1</v>
      </c>
      <c r="D502" s="8">
        <v>0</v>
      </c>
      <c r="E502" s="11">
        <v>4582618</v>
      </c>
      <c r="F502" s="11">
        <v>0</v>
      </c>
      <c r="G502" s="11">
        <v>0</v>
      </c>
      <c r="H502" s="11">
        <v>4836</v>
      </c>
      <c r="I502" s="11">
        <v>693872</v>
      </c>
      <c r="J502" s="11">
        <v>1054718</v>
      </c>
      <c r="K502" s="11">
        <v>0</v>
      </c>
      <c r="L502" s="11">
        <v>0</v>
      </c>
      <c r="M502" s="11">
        <v>0</v>
      </c>
      <c r="N502" s="11">
        <v>0</v>
      </c>
      <c r="O502" s="11">
        <v>0</v>
      </c>
      <c r="P502" s="11">
        <v>383913</v>
      </c>
      <c r="Q502" s="11">
        <v>0</v>
      </c>
      <c r="R502" s="11">
        <v>0</v>
      </c>
      <c r="S502" s="11">
        <v>5468</v>
      </c>
      <c r="T502" s="11">
        <v>2181</v>
      </c>
      <c r="U502" s="11">
        <v>19805</v>
      </c>
      <c r="V502" s="11">
        <v>6042</v>
      </c>
      <c r="W502" s="11">
        <v>0</v>
      </c>
      <c r="X502" s="11">
        <v>104296</v>
      </c>
      <c r="Y502" s="11">
        <v>0</v>
      </c>
      <c r="Z502" s="11">
        <v>0</v>
      </c>
      <c r="AA502" s="11">
        <v>-173576</v>
      </c>
      <c r="AB502" s="11">
        <v>6684173</v>
      </c>
      <c r="AC502" s="11">
        <v>0</v>
      </c>
      <c r="AD502" s="11">
        <v>100000</v>
      </c>
      <c r="AE502" s="17">
        <v>173576</v>
      </c>
    </row>
    <row r="503" spans="1:31" x14ac:dyDescent="0.3">
      <c r="A503" s="9" t="s">
        <v>999</v>
      </c>
      <c r="B503" s="8" t="s">
        <v>1000</v>
      </c>
      <c r="C503" s="8">
        <v>1</v>
      </c>
      <c r="D503" s="8">
        <v>0</v>
      </c>
      <c r="E503" s="11">
        <v>6524382</v>
      </c>
      <c r="F503" s="11">
        <v>0</v>
      </c>
      <c r="G503" s="11">
        <v>0</v>
      </c>
      <c r="H503" s="11">
        <v>6209</v>
      </c>
      <c r="I503" s="11">
        <v>595209</v>
      </c>
      <c r="J503" s="11">
        <v>817420</v>
      </c>
      <c r="K503" s="11">
        <v>27084</v>
      </c>
      <c r="L503" s="11">
        <v>0</v>
      </c>
      <c r="M503" s="11">
        <v>0</v>
      </c>
      <c r="N503" s="11">
        <v>0</v>
      </c>
      <c r="O503" s="11">
        <v>0</v>
      </c>
      <c r="P503" s="11">
        <v>935452</v>
      </c>
      <c r="Q503" s="11">
        <v>39445</v>
      </c>
      <c r="R503" s="11">
        <v>0</v>
      </c>
      <c r="S503" s="11">
        <v>5240</v>
      </c>
      <c r="T503" s="11">
        <v>2556</v>
      </c>
      <c r="U503" s="11">
        <v>17875</v>
      </c>
      <c r="V503" s="11">
        <v>0</v>
      </c>
      <c r="W503" s="11">
        <v>0</v>
      </c>
      <c r="X503" s="11">
        <v>115966</v>
      </c>
      <c r="Y503" s="11">
        <v>0</v>
      </c>
      <c r="Z503" s="11">
        <v>0</v>
      </c>
      <c r="AA503" s="11">
        <v>-482591</v>
      </c>
      <c r="AB503" s="11">
        <v>8604247</v>
      </c>
      <c r="AC503" s="11">
        <v>0</v>
      </c>
      <c r="AD503" s="11">
        <v>100000</v>
      </c>
      <c r="AE503" s="17">
        <v>482591</v>
      </c>
    </row>
    <row r="504" spans="1:31" x14ac:dyDescent="0.3">
      <c r="A504" s="9" t="s">
        <v>1001</v>
      </c>
      <c r="B504" s="8" t="s">
        <v>1002</v>
      </c>
      <c r="C504" s="8">
        <v>1</v>
      </c>
      <c r="D504" s="8">
        <v>0</v>
      </c>
      <c r="E504" s="11">
        <v>3144102</v>
      </c>
      <c r="F504" s="11">
        <v>0</v>
      </c>
      <c r="G504" s="11">
        <v>193401</v>
      </c>
      <c r="H504" s="11">
        <v>0</v>
      </c>
      <c r="I504" s="11">
        <v>159802</v>
      </c>
      <c r="J504" s="11">
        <v>566466</v>
      </c>
      <c r="K504" s="11">
        <v>0</v>
      </c>
      <c r="L504" s="11">
        <v>0</v>
      </c>
      <c r="M504" s="11">
        <v>0</v>
      </c>
      <c r="N504" s="11">
        <v>0</v>
      </c>
      <c r="O504" s="11">
        <v>0</v>
      </c>
      <c r="P504" s="11">
        <v>303527</v>
      </c>
      <c r="Q504" s="11">
        <v>14610</v>
      </c>
      <c r="R504" s="11">
        <v>0</v>
      </c>
      <c r="S504" s="11">
        <v>6007</v>
      </c>
      <c r="T504" s="11">
        <v>2506</v>
      </c>
      <c r="U504" s="11">
        <v>21902</v>
      </c>
      <c r="V504" s="11">
        <v>0</v>
      </c>
      <c r="W504" s="11">
        <v>0</v>
      </c>
      <c r="X504" s="11">
        <v>0</v>
      </c>
      <c r="Y504" s="11">
        <v>0</v>
      </c>
      <c r="Z504" s="11">
        <v>0</v>
      </c>
      <c r="AA504" s="11">
        <v>-145304</v>
      </c>
      <c r="AB504" s="11">
        <v>4267019</v>
      </c>
      <c r="AC504" s="11">
        <v>0</v>
      </c>
      <c r="AD504" s="11">
        <v>0</v>
      </c>
      <c r="AE504" s="17">
        <v>145304</v>
      </c>
    </row>
    <row r="505" spans="1:31" x14ac:dyDescent="0.3">
      <c r="A505" s="9" t="s">
        <v>1003</v>
      </c>
      <c r="B505" s="8" t="s">
        <v>1004</v>
      </c>
      <c r="C505" s="8">
        <v>1</v>
      </c>
      <c r="D505" s="8">
        <v>0</v>
      </c>
      <c r="E505" s="11">
        <v>16449231</v>
      </c>
      <c r="F505" s="11">
        <v>0</v>
      </c>
      <c r="G505" s="11">
        <v>0</v>
      </c>
      <c r="H505" s="11">
        <v>3594</v>
      </c>
      <c r="I505" s="11">
        <v>1654307</v>
      </c>
      <c r="J505" s="11">
        <v>1648830</v>
      </c>
      <c r="K505" s="11">
        <v>73829</v>
      </c>
      <c r="L505" s="11">
        <v>0</v>
      </c>
      <c r="M505" s="11">
        <v>0</v>
      </c>
      <c r="N505" s="11">
        <v>0</v>
      </c>
      <c r="O505" s="11">
        <v>0</v>
      </c>
      <c r="P505" s="11">
        <v>1619302</v>
      </c>
      <c r="Q505" s="11">
        <v>221307</v>
      </c>
      <c r="R505" s="11">
        <v>152784</v>
      </c>
      <c r="S505" s="11">
        <v>19025</v>
      </c>
      <c r="T505" s="11">
        <v>7937</v>
      </c>
      <c r="U505" s="11">
        <v>73920</v>
      </c>
      <c r="V505" s="11">
        <v>24342</v>
      </c>
      <c r="W505" s="11">
        <v>0</v>
      </c>
      <c r="X505" s="11">
        <v>252105</v>
      </c>
      <c r="Y505" s="11">
        <v>0</v>
      </c>
      <c r="Z505" s="11">
        <v>0</v>
      </c>
      <c r="AA505" s="11">
        <v>-367441</v>
      </c>
      <c r="AB505" s="11">
        <v>21833072</v>
      </c>
      <c r="AC505" s="11">
        <v>0</v>
      </c>
      <c r="AD505" s="11">
        <v>125273</v>
      </c>
      <c r="AE505" s="17">
        <v>367441</v>
      </c>
    </row>
    <row r="506" spans="1:31" x14ac:dyDescent="0.3">
      <c r="A506" s="9" t="s">
        <v>1005</v>
      </c>
      <c r="B506" s="8" t="s">
        <v>1006</v>
      </c>
      <c r="C506" s="8">
        <v>0</v>
      </c>
      <c r="D506" s="8">
        <v>0</v>
      </c>
      <c r="E506" s="17" t="s">
        <v>2819</v>
      </c>
      <c r="F506" s="17" t="s">
        <v>2819</v>
      </c>
      <c r="G506" s="17" t="s">
        <v>2819</v>
      </c>
      <c r="H506" s="17" t="s">
        <v>2819</v>
      </c>
      <c r="I506" s="17" t="s">
        <v>2819</v>
      </c>
      <c r="J506" s="17" t="s">
        <v>2819</v>
      </c>
      <c r="K506" s="17" t="s">
        <v>2819</v>
      </c>
      <c r="L506" s="17" t="s">
        <v>2819</v>
      </c>
      <c r="M506" s="17" t="s">
        <v>2819</v>
      </c>
      <c r="N506" s="17" t="s">
        <v>2819</v>
      </c>
      <c r="O506" s="17" t="s">
        <v>2819</v>
      </c>
      <c r="P506" s="17" t="s">
        <v>2819</v>
      </c>
      <c r="Q506" s="17" t="s">
        <v>2819</v>
      </c>
      <c r="R506" s="17" t="s">
        <v>2819</v>
      </c>
      <c r="S506" s="17" t="s">
        <v>2819</v>
      </c>
      <c r="T506" s="17" t="s">
        <v>2819</v>
      </c>
      <c r="U506" s="17" t="s">
        <v>2819</v>
      </c>
      <c r="V506" s="17" t="s">
        <v>2819</v>
      </c>
      <c r="W506" s="17" t="s">
        <v>2819</v>
      </c>
      <c r="X506" s="17" t="s">
        <v>2819</v>
      </c>
      <c r="Y506" s="17" t="s">
        <v>2819</v>
      </c>
      <c r="Z506" s="17" t="s">
        <v>2819</v>
      </c>
      <c r="AA506" s="17" t="s">
        <v>2819</v>
      </c>
      <c r="AB506" s="17" t="s">
        <v>2819</v>
      </c>
      <c r="AC506" s="17" t="s">
        <v>2819</v>
      </c>
      <c r="AD506" s="17" t="s">
        <v>2819</v>
      </c>
      <c r="AE506" s="17" t="s">
        <v>2819</v>
      </c>
    </row>
    <row r="507" spans="1:31" x14ac:dyDescent="0.3">
      <c r="A507" s="9" t="s">
        <v>1007</v>
      </c>
      <c r="B507" s="8" t="s">
        <v>1008</v>
      </c>
      <c r="C507" s="8">
        <v>1</v>
      </c>
      <c r="D507" s="8">
        <v>0</v>
      </c>
      <c r="E507" s="11">
        <v>23768762</v>
      </c>
      <c r="F507" s="11">
        <v>0</v>
      </c>
      <c r="G507" s="11">
        <v>1733369</v>
      </c>
      <c r="H507" s="11">
        <v>0</v>
      </c>
      <c r="I507" s="11">
        <v>2542237</v>
      </c>
      <c r="J507" s="11">
        <v>1875310</v>
      </c>
      <c r="K507" s="11">
        <v>0</v>
      </c>
      <c r="L507" s="11">
        <v>0</v>
      </c>
      <c r="M507" s="11">
        <v>0</v>
      </c>
      <c r="N507" s="11">
        <v>0</v>
      </c>
      <c r="O507" s="11">
        <v>0</v>
      </c>
      <c r="P507" s="11">
        <v>1962806</v>
      </c>
      <c r="Q507" s="11">
        <v>1622015</v>
      </c>
      <c r="R507" s="11">
        <v>527876</v>
      </c>
      <c r="S507" s="11">
        <v>56745</v>
      </c>
      <c r="T507" s="11">
        <v>14146</v>
      </c>
      <c r="U507" s="11">
        <v>230670</v>
      </c>
      <c r="V507" s="11">
        <v>51335</v>
      </c>
      <c r="W507" s="11">
        <v>0</v>
      </c>
      <c r="X507" s="11">
        <v>0</v>
      </c>
      <c r="Y507" s="11">
        <v>79682</v>
      </c>
      <c r="Z507" s="11">
        <v>0</v>
      </c>
      <c r="AA507" s="11">
        <v>-427709</v>
      </c>
      <c r="AB507" s="11">
        <v>34037244</v>
      </c>
      <c r="AC507" s="11">
        <v>0</v>
      </c>
      <c r="AD507" s="11">
        <v>0</v>
      </c>
      <c r="AE507" s="17">
        <v>427709</v>
      </c>
    </row>
    <row r="508" spans="1:31" x14ac:dyDescent="0.3">
      <c r="A508" s="9" t="s">
        <v>1009</v>
      </c>
      <c r="B508" s="8" t="s">
        <v>1010</v>
      </c>
      <c r="C508" s="8">
        <v>1</v>
      </c>
      <c r="D508" s="8">
        <v>0</v>
      </c>
      <c r="E508" s="11">
        <v>33521993</v>
      </c>
      <c r="F508" s="11">
        <v>0</v>
      </c>
      <c r="G508" s="11">
        <v>1678344</v>
      </c>
      <c r="H508" s="11">
        <v>0</v>
      </c>
      <c r="I508" s="11">
        <v>3340161</v>
      </c>
      <c r="J508" s="11">
        <v>2186347</v>
      </c>
      <c r="K508" s="11">
        <v>0</v>
      </c>
      <c r="L508" s="11">
        <v>0</v>
      </c>
      <c r="M508" s="11">
        <v>0</v>
      </c>
      <c r="N508" s="11">
        <v>0</v>
      </c>
      <c r="O508" s="11">
        <v>0</v>
      </c>
      <c r="P508" s="11">
        <v>2116419</v>
      </c>
      <c r="Q508" s="11">
        <v>2887252</v>
      </c>
      <c r="R508" s="11">
        <v>562045</v>
      </c>
      <c r="S508" s="11">
        <v>69568</v>
      </c>
      <c r="T508" s="11">
        <v>26927</v>
      </c>
      <c r="U508" s="11">
        <v>250835</v>
      </c>
      <c r="V508" s="11">
        <v>72152</v>
      </c>
      <c r="W508" s="11">
        <v>0</v>
      </c>
      <c r="X508" s="11">
        <v>0</v>
      </c>
      <c r="Y508" s="11">
        <v>129755</v>
      </c>
      <c r="Z508" s="11">
        <v>0</v>
      </c>
      <c r="AA508" s="11">
        <v>-484337</v>
      </c>
      <c r="AB508" s="11">
        <v>46357461</v>
      </c>
      <c r="AC508" s="11">
        <v>0</v>
      </c>
      <c r="AD508" s="11">
        <v>0</v>
      </c>
      <c r="AE508" s="17">
        <v>484337</v>
      </c>
    </row>
    <row r="509" spans="1:31" x14ac:dyDescent="0.3">
      <c r="A509" s="9" t="s">
        <v>1011</v>
      </c>
      <c r="B509" s="8" t="s">
        <v>1012</v>
      </c>
      <c r="C509" s="8">
        <v>1</v>
      </c>
      <c r="D509" s="8">
        <v>0</v>
      </c>
      <c r="E509" s="11">
        <v>39776014</v>
      </c>
      <c r="F509" s="11">
        <v>0</v>
      </c>
      <c r="G509" s="11">
        <v>2616972</v>
      </c>
      <c r="H509" s="11">
        <v>0</v>
      </c>
      <c r="I509" s="11">
        <v>3813116</v>
      </c>
      <c r="J509" s="11">
        <v>2784667</v>
      </c>
      <c r="K509" s="11">
        <v>0</v>
      </c>
      <c r="L509" s="11">
        <v>0</v>
      </c>
      <c r="M509" s="11">
        <v>0</v>
      </c>
      <c r="N509" s="11">
        <v>0</v>
      </c>
      <c r="O509" s="11">
        <v>0</v>
      </c>
      <c r="P509" s="11">
        <v>3397835</v>
      </c>
      <c r="Q509" s="11">
        <v>1888580</v>
      </c>
      <c r="R509" s="11">
        <v>950419</v>
      </c>
      <c r="S509" s="11">
        <v>86884</v>
      </c>
      <c r="T509" s="11">
        <v>36250</v>
      </c>
      <c r="U509" s="11">
        <v>347869</v>
      </c>
      <c r="V509" s="11">
        <v>86603</v>
      </c>
      <c r="W509" s="11">
        <v>0</v>
      </c>
      <c r="X509" s="11">
        <v>0</v>
      </c>
      <c r="Y509" s="11">
        <v>0</v>
      </c>
      <c r="Z509" s="11">
        <v>0</v>
      </c>
      <c r="AA509" s="11">
        <v>-621206</v>
      </c>
      <c r="AB509" s="11">
        <v>55164003</v>
      </c>
      <c r="AC509" s="11">
        <v>0</v>
      </c>
      <c r="AD509" s="11">
        <v>0</v>
      </c>
      <c r="AE509" s="17">
        <v>621206</v>
      </c>
    </row>
    <row r="510" spans="1:31" x14ac:dyDescent="0.3">
      <c r="A510" s="9" t="s">
        <v>1013</v>
      </c>
      <c r="B510" s="8" t="s">
        <v>1014</v>
      </c>
      <c r="C510" s="8">
        <v>1</v>
      </c>
      <c r="D510" s="8">
        <v>0</v>
      </c>
      <c r="E510" s="11">
        <v>38990633</v>
      </c>
      <c r="F510" s="11">
        <v>0</v>
      </c>
      <c r="G510" s="11">
        <v>1710034</v>
      </c>
      <c r="H510" s="11">
        <v>26837</v>
      </c>
      <c r="I510" s="11">
        <v>6136916</v>
      </c>
      <c r="J510" s="11">
        <v>3565409</v>
      </c>
      <c r="K510" s="11">
        <v>0</v>
      </c>
      <c r="L510" s="11">
        <v>0</v>
      </c>
      <c r="M510" s="11">
        <v>0</v>
      </c>
      <c r="N510" s="11">
        <v>0</v>
      </c>
      <c r="O510" s="11">
        <v>0</v>
      </c>
      <c r="P510" s="11">
        <v>2859494</v>
      </c>
      <c r="Q510" s="11">
        <v>6839892</v>
      </c>
      <c r="R510" s="11">
        <v>510671</v>
      </c>
      <c r="S510" s="11">
        <v>78211</v>
      </c>
      <c r="T510" s="11">
        <v>25584</v>
      </c>
      <c r="U510" s="11">
        <v>324511</v>
      </c>
      <c r="V510" s="11">
        <v>88192</v>
      </c>
      <c r="W510" s="11">
        <v>0</v>
      </c>
      <c r="X510" s="11">
        <v>1317682</v>
      </c>
      <c r="Y510" s="11">
        <v>0</v>
      </c>
      <c r="Z510" s="11">
        <v>0</v>
      </c>
      <c r="AA510" s="11">
        <v>-1229937</v>
      </c>
      <c r="AB510" s="11">
        <v>61244129</v>
      </c>
      <c r="AC510" s="11">
        <v>0</v>
      </c>
      <c r="AD510" s="11">
        <v>1121747</v>
      </c>
      <c r="AE510" s="17">
        <v>1229937</v>
      </c>
    </row>
    <row r="511" spans="1:31" x14ac:dyDescent="0.3">
      <c r="A511" s="9" t="s">
        <v>1015</v>
      </c>
      <c r="B511" s="8" t="s">
        <v>1016</v>
      </c>
      <c r="C511" s="8">
        <v>1</v>
      </c>
      <c r="D511" s="8">
        <v>0</v>
      </c>
      <c r="E511" s="11">
        <v>17462664</v>
      </c>
      <c r="F511" s="11">
        <v>0</v>
      </c>
      <c r="G511" s="11">
        <v>1275598</v>
      </c>
      <c r="H511" s="11">
        <v>0</v>
      </c>
      <c r="I511" s="11">
        <v>2812314</v>
      </c>
      <c r="J511" s="11">
        <v>960534</v>
      </c>
      <c r="K511" s="11">
        <v>0</v>
      </c>
      <c r="L511" s="11">
        <v>0</v>
      </c>
      <c r="M511" s="11">
        <v>0</v>
      </c>
      <c r="N511" s="11">
        <v>0</v>
      </c>
      <c r="O511" s="11">
        <v>0</v>
      </c>
      <c r="P511" s="11">
        <v>2758089</v>
      </c>
      <c r="Q511" s="11">
        <v>571903</v>
      </c>
      <c r="R511" s="11">
        <v>280970</v>
      </c>
      <c r="S511" s="11">
        <v>49614</v>
      </c>
      <c r="T511" s="11">
        <v>20700</v>
      </c>
      <c r="U511" s="11">
        <v>221700</v>
      </c>
      <c r="V511" s="11">
        <v>39434</v>
      </c>
      <c r="W511" s="11">
        <v>0</v>
      </c>
      <c r="X511" s="11">
        <v>343402</v>
      </c>
      <c r="Y511" s="11">
        <v>0</v>
      </c>
      <c r="Z511" s="11">
        <v>0</v>
      </c>
      <c r="AA511" s="11">
        <v>-821043</v>
      </c>
      <c r="AB511" s="11">
        <v>25975879</v>
      </c>
      <c r="AC511" s="11">
        <v>0</v>
      </c>
      <c r="AD511" s="11">
        <v>395052</v>
      </c>
      <c r="AE511" s="17">
        <v>821043</v>
      </c>
    </row>
    <row r="512" spans="1:31" x14ac:dyDescent="0.3">
      <c r="A512" s="9" t="s">
        <v>1017</v>
      </c>
      <c r="B512" s="8" t="s">
        <v>1018</v>
      </c>
      <c r="C512" s="8">
        <v>1</v>
      </c>
      <c r="D512" s="8">
        <v>0</v>
      </c>
      <c r="E512" s="11">
        <v>19780232</v>
      </c>
      <c r="F512" s="11">
        <v>0</v>
      </c>
      <c r="G512" s="11">
        <v>2685418</v>
      </c>
      <c r="H512" s="11">
        <v>23686</v>
      </c>
      <c r="I512" s="11">
        <v>2952769</v>
      </c>
      <c r="J512" s="11">
        <v>982091</v>
      </c>
      <c r="K512" s="11">
        <v>0</v>
      </c>
      <c r="L512" s="11">
        <v>0</v>
      </c>
      <c r="M512" s="11">
        <v>0</v>
      </c>
      <c r="N512" s="11">
        <v>0</v>
      </c>
      <c r="O512" s="11">
        <v>0</v>
      </c>
      <c r="P512" s="11">
        <v>1970883</v>
      </c>
      <c r="Q512" s="11">
        <v>1230983</v>
      </c>
      <c r="R512" s="11">
        <v>252478</v>
      </c>
      <c r="S512" s="11">
        <v>24638</v>
      </c>
      <c r="T512" s="11">
        <v>21070</v>
      </c>
      <c r="U512" s="11">
        <v>81163</v>
      </c>
      <c r="V512" s="11">
        <v>53137</v>
      </c>
      <c r="W512" s="11">
        <v>0</v>
      </c>
      <c r="X512" s="11">
        <v>325560</v>
      </c>
      <c r="Y512" s="11">
        <v>0</v>
      </c>
      <c r="Z512" s="11">
        <v>0</v>
      </c>
      <c r="AA512" s="11">
        <v>-452442</v>
      </c>
      <c r="AB512" s="11">
        <v>29931666</v>
      </c>
      <c r="AC512" s="11">
        <v>0</v>
      </c>
      <c r="AD512" s="11">
        <v>155264</v>
      </c>
      <c r="AE512" s="17">
        <v>452442</v>
      </c>
    </row>
    <row r="513" spans="1:31" x14ac:dyDescent="0.3">
      <c r="A513" s="9" t="s">
        <v>1019</v>
      </c>
      <c r="B513" s="8" t="s">
        <v>1020</v>
      </c>
      <c r="C513" s="8">
        <v>0</v>
      </c>
      <c r="D513" s="8">
        <v>0</v>
      </c>
      <c r="E513" s="17" t="s">
        <v>2819</v>
      </c>
      <c r="F513" s="17" t="s">
        <v>2819</v>
      </c>
      <c r="G513" s="17" t="s">
        <v>2819</v>
      </c>
      <c r="H513" s="17" t="s">
        <v>2819</v>
      </c>
      <c r="I513" s="17" t="s">
        <v>2819</v>
      </c>
      <c r="J513" s="17" t="s">
        <v>2819</v>
      </c>
      <c r="K513" s="17" t="s">
        <v>2819</v>
      </c>
      <c r="L513" s="17" t="s">
        <v>2819</v>
      </c>
      <c r="M513" s="17" t="s">
        <v>2819</v>
      </c>
      <c r="N513" s="17" t="s">
        <v>2819</v>
      </c>
      <c r="O513" s="17" t="s">
        <v>2819</v>
      </c>
      <c r="P513" s="17" t="s">
        <v>2819</v>
      </c>
      <c r="Q513" s="17" t="s">
        <v>2819</v>
      </c>
      <c r="R513" s="17" t="s">
        <v>2819</v>
      </c>
      <c r="S513" s="17" t="s">
        <v>2819</v>
      </c>
      <c r="T513" s="17" t="s">
        <v>2819</v>
      </c>
      <c r="U513" s="17" t="s">
        <v>2819</v>
      </c>
      <c r="V513" s="17" t="s">
        <v>2819</v>
      </c>
      <c r="W513" s="17" t="s">
        <v>2819</v>
      </c>
      <c r="X513" s="17" t="s">
        <v>2819</v>
      </c>
      <c r="Y513" s="17" t="s">
        <v>2819</v>
      </c>
      <c r="Z513" s="17" t="s">
        <v>2819</v>
      </c>
      <c r="AA513" s="17" t="s">
        <v>2819</v>
      </c>
      <c r="AB513" s="17" t="s">
        <v>2819</v>
      </c>
      <c r="AC513" s="17" t="s">
        <v>2819</v>
      </c>
      <c r="AD513" s="17" t="s">
        <v>2819</v>
      </c>
      <c r="AE513" s="17" t="s">
        <v>2819</v>
      </c>
    </row>
    <row r="514" spans="1:31" x14ac:dyDescent="0.3">
      <c r="A514" s="9" t="s">
        <v>1021</v>
      </c>
      <c r="B514" s="8" t="s">
        <v>1022</v>
      </c>
      <c r="C514" s="8">
        <v>1</v>
      </c>
      <c r="D514" s="8">
        <v>0</v>
      </c>
      <c r="E514" s="11">
        <v>27326035</v>
      </c>
      <c r="F514" s="11">
        <v>0</v>
      </c>
      <c r="G514" s="11">
        <v>826783</v>
      </c>
      <c r="H514" s="11">
        <v>0</v>
      </c>
      <c r="I514" s="11">
        <v>3255554</v>
      </c>
      <c r="J514" s="11">
        <v>9752712</v>
      </c>
      <c r="K514" s="11">
        <v>1373807</v>
      </c>
      <c r="L514" s="11">
        <v>0</v>
      </c>
      <c r="M514" s="11">
        <v>0</v>
      </c>
      <c r="N514" s="11">
        <v>0</v>
      </c>
      <c r="O514" s="11">
        <v>0</v>
      </c>
      <c r="P514" s="11">
        <v>1392944</v>
      </c>
      <c r="Q514" s="11">
        <v>503205</v>
      </c>
      <c r="R514" s="11">
        <v>218621</v>
      </c>
      <c r="S514" s="11">
        <v>96517</v>
      </c>
      <c r="T514" s="11">
        <v>40268</v>
      </c>
      <c r="U514" s="11">
        <v>354160</v>
      </c>
      <c r="V514" s="11">
        <v>62057</v>
      </c>
      <c r="W514" s="11">
        <v>0</v>
      </c>
      <c r="X514" s="11">
        <v>0</v>
      </c>
      <c r="Y514" s="11">
        <v>0</v>
      </c>
      <c r="Z514" s="11">
        <v>0</v>
      </c>
      <c r="AA514" s="11">
        <v>-190848</v>
      </c>
      <c r="AB514" s="11">
        <v>45011815</v>
      </c>
      <c r="AC514" s="11">
        <v>0</v>
      </c>
      <c r="AD514" s="11">
        <v>0</v>
      </c>
      <c r="AE514" s="17">
        <v>190848</v>
      </c>
    </row>
    <row r="515" spans="1:31" x14ac:dyDescent="0.3">
      <c r="A515" s="9" t="s">
        <v>1023</v>
      </c>
      <c r="B515" s="8" t="s">
        <v>1024</v>
      </c>
      <c r="C515" s="8">
        <v>1</v>
      </c>
      <c r="D515" s="8">
        <v>0</v>
      </c>
      <c r="E515" s="11">
        <v>23590550</v>
      </c>
      <c r="F515" s="11">
        <v>0</v>
      </c>
      <c r="G515" s="11">
        <v>1158391</v>
      </c>
      <c r="H515" s="11">
        <v>0</v>
      </c>
      <c r="I515" s="11">
        <v>2389733</v>
      </c>
      <c r="J515" s="11">
        <v>1538345</v>
      </c>
      <c r="K515" s="11">
        <v>0</v>
      </c>
      <c r="L515" s="11">
        <v>0</v>
      </c>
      <c r="M515" s="11">
        <v>0</v>
      </c>
      <c r="N515" s="11">
        <v>0</v>
      </c>
      <c r="O515" s="11">
        <v>0</v>
      </c>
      <c r="P515" s="11">
        <v>1483649</v>
      </c>
      <c r="Q515" s="11">
        <v>40498</v>
      </c>
      <c r="R515" s="11">
        <v>121272</v>
      </c>
      <c r="S515" s="11">
        <v>55921</v>
      </c>
      <c r="T515" s="11">
        <v>23331</v>
      </c>
      <c r="U515" s="11">
        <v>220884</v>
      </c>
      <c r="V515" s="11">
        <v>56552</v>
      </c>
      <c r="W515" s="11">
        <v>0</v>
      </c>
      <c r="X515" s="11">
        <v>234900</v>
      </c>
      <c r="Y515" s="11">
        <v>109902</v>
      </c>
      <c r="Z515" s="11">
        <v>0</v>
      </c>
      <c r="AA515" s="11">
        <v>-383891</v>
      </c>
      <c r="AB515" s="11">
        <v>30640037</v>
      </c>
      <c r="AC515" s="11">
        <v>0</v>
      </c>
      <c r="AD515" s="11">
        <v>161823</v>
      </c>
      <c r="AE515" s="17">
        <v>383891</v>
      </c>
    </row>
    <row r="516" spans="1:31" x14ac:dyDescent="0.3">
      <c r="A516" s="9" t="s">
        <v>1025</v>
      </c>
      <c r="B516" s="8" t="s">
        <v>1026</v>
      </c>
      <c r="C516" s="8">
        <v>1</v>
      </c>
      <c r="D516" s="8">
        <v>0</v>
      </c>
      <c r="E516" s="11">
        <v>88706928</v>
      </c>
      <c r="F516" s="11">
        <v>0</v>
      </c>
      <c r="G516" s="11">
        <v>4022826</v>
      </c>
      <c r="H516" s="11">
        <v>0</v>
      </c>
      <c r="I516" s="11">
        <v>11686226</v>
      </c>
      <c r="J516" s="11">
        <v>11253883</v>
      </c>
      <c r="K516" s="11">
        <v>0</v>
      </c>
      <c r="L516" s="11">
        <v>0</v>
      </c>
      <c r="M516" s="11">
        <v>0</v>
      </c>
      <c r="N516" s="11">
        <v>0</v>
      </c>
      <c r="O516" s="11">
        <v>0</v>
      </c>
      <c r="P516" s="11">
        <v>4889018</v>
      </c>
      <c r="Q516" s="11">
        <v>3689270</v>
      </c>
      <c r="R516" s="11">
        <v>1368818</v>
      </c>
      <c r="S516" s="11">
        <v>187221</v>
      </c>
      <c r="T516" s="11">
        <v>78112</v>
      </c>
      <c r="U516" s="11">
        <v>746591</v>
      </c>
      <c r="V516" s="11">
        <v>172398</v>
      </c>
      <c r="W516" s="11">
        <v>0</v>
      </c>
      <c r="X516" s="11">
        <v>599400</v>
      </c>
      <c r="Y516" s="11">
        <v>0</v>
      </c>
      <c r="Z516" s="11">
        <v>0</v>
      </c>
      <c r="AA516" s="11">
        <v>-1002535</v>
      </c>
      <c r="AB516" s="11">
        <v>126398156</v>
      </c>
      <c r="AC516" s="11">
        <v>0</v>
      </c>
      <c r="AD516" s="11">
        <v>481460</v>
      </c>
      <c r="AE516" s="17">
        <v>1002535</v>
      </c>
    </row>
    <row r="517" spans="1:31" x14ac:dyDescent="0.3">
      <c r="A517" s="9" t="s">
        <v>1027</v>
      </c>
      <c r="B517" s="8" t="s">
        <v>1028</v>
      </c>
      <c r="C517" s="8">
        <v>1</v>
      </c>
      <c r="D517" s="8">
        <v>0</v>
      </c>
      <c r="E517" s="11">
        <v>2887364</v>
      </c>
      <c r="F517" s="11">
        <v>0</v>
      </c>
      <c r="G517" s="11">
        <v>94118</v>
      </c>
      <c r="H517" s="11">
        <v>0</v>
      </c>
      <c r="I517" s="11">
        <v>51713</v>
      </c>
      <c r="J517" s="11">
        <v>369487</v>
      </c>
      <c r="K517" s="11">
        <v>0</v>
      </c>
      <c r="L517" s="11">
        <v>0</v>
      </c>
      <c r="M517" s="11">
        <v>0</v>
      </c>
      <c r="N517" s="11">
        <v>0</v>
      </c>
      <c r="O517" s="11">
        <v>0</v>
      </c>
      <c r="P517" s="11">
        <v>328522</v>
      </c>
      <c r="Q517" s="11">
        <v>14786</v>
      </c>
      <c r="R517" s="11">
        <v>27111</v>
      </c>
      <c r="S517" s="11">
        <v>16523</v>
      </c>
      <c r="T517" s="11">
        <v>0</v>
      </c>
      <c r="U517" s="11">
        <v>62736</v>
      </c>
      <c r="V517" s="11">
        <v>0</v>
      </c>
      <c r="W517" s="11">
        <v>0</v>
      </c>
      <c r="X517" s="11">
        <v>0</v>
      </c>
      <c r="Y517" s="11">
        <v>0</v>
      </c>
      <c r="Z517" s="11">
        <v>0</v>
      </c>
      <c r="AA517" s="11">
        <v>-43497</v>
      </c>
      <c r="AB517" s="11">
        <v>3808863</v>
      </c>
      <c r="AC517" s="11">
        <v>0</v>
      </c>
      <c r="AD517" s="11">
        <v>0</v>
      </c>
      <c r="AE517" s="17">
        <v>43497</v>
      </c>
    </row>
    <row r="518" spans="1:31" x14ac:dyDescent="0.3">
      <c r="A518" s="9" t="s">
        <v>1029</v>
      </c>
      <c r="B518" s="8" t="s">
        <v>1030</v>
      </c>
      <c r="C518" s="8">
        <v>1</v>
      </c>
      <c r="D518" s="8">
        <v>0</v>
      </c>
      <c r="E518" s="11">
        <v>12909110</v>
      </c>
      <c r="F518" s="11">
        <v>0</v>
      </c>
      <c r="G518" s="11">
        <v>393079</v>
      </c>
      <c r="H518" s="11">
        <v>0</v>
      </c>
      <c r="I518" s="11">
        <v>2202779</v>
      </c>
      <c r="J518" s="11">
        <v>1263025</v>
      </c>
      <c r="K518" s="11">
        <v>0</v>
      </c>
      <c r="L518" s="11">
        <v>0</v>
      </c>
      <c r="M518" s="11">
        <v>0</v>
      </c>
      <c r="N518" s="11">
        <v>0</v>
      </c>
      <c r="O518" s="11">
        <v>0</v>
      </c>
      <c r="P518" s="11">
        <v>424790</v>
      </c>
      <c r="Q518" s="11">
        <v>357461</v>
      </c>
      <c r="R518" s="11">
        <v>158044</v>
      </c>
      <c r="S518" s="11">
        <v>32956</v>
      </c>
      <c r="T518" s="11">
        <v>13750</v>
      </c>
      <c r="U518" s="11">
        <v>131238</v>
      </c>
      <c r="V518" s="11">
        <v>30986</v>
      </c>
      <c r="W518" s="11">
        <v>0</v>
      </c>
      <c r="X518" s="11">
        <v>0</v>
      </c>
      <c r="Y518" s="11">
        <v>1575</v>
      </c>
      <c r="Z518" s="11">
        <v>0</v>
      </c>
      <c r="AA518" s="11">
        <v>-219830</v>
      </c>
      <c r="AB518" s="11">
        <v>17698963</v>
      </c>
      <c r="AC518" s="11">
        <v>0</v>
      </c>
      <c r="AD518" s="11">
        <v>0</v>
      </c>
      <c r="AE518" s="17">
        <v>219830</v>
      </c>
    </row>
    <row r="519" spans="1:31" x14ac:dyDescent="0.3">
      <c r="A519" s="9" t="s">
        <v>1031</v>
      </c>
      <c r="B519" s="8" t="s">
        <v>1032</v>
      </c>
      <c r="C519" s="8">
        <v>1</v>
      </c>
      <c r="D519" s="8">
        <v>0</v>
      </c>
      <c r="E519" s="11">
        <v>14090960</v>
      </c>
      <c r="F519" s="11">
        <v>0</v>
      </c>
      <c r="G519" s="11">
        <v>1040107</v>
      </c>
      <c r="H519" s="11">
        <v>0</v>
      </c>
      <c r="I519" s="11">
        <v>1710330</v>
      </c>
      <c r="J519" s="11">
        <v>3059809</v>
      </c>
      <c r="K519" s="11">
        <v>0</v>
      </c>
      <c r="L519" s="11">
        <v>0</v>
      </c>
      <c r="M519" s="11">
        <v>0</v>
      </c>
      <c r="N519" s="11">
        <v>0</v>
      </c>
      <c r="O519" s="11">
        <v>0</v>
      </c>
      <c r="P519" s="11">
        <v>2034834</v>
      </c>
      <c r="Q519" s="11">
        <v>939425</v>
      </c>
      <c r="R519" s="11">
        <v>163707</v>
      </c>
      <c r="S519" s="11">
        <v>37720</v>
      </c>
      <c r="T519" s="11">
        <v>15737</v>
      </c>
      <c r="U519" s="11">
        <v>151800</v>
      </c>
      <c r="V519" s="11">
        <v>35526</v>
      </c>
      <c r="W519" s="11">
        <v>0</v>
      </c>
      <c r="X519" s="11">
        <v>0</v>
      </c>
      <c r="Y519" s="11">
        <v>16509</v>
      </c>
      <c r="Z519" s="11">
        <v>0</v>
      </c>
      <c r="AA519" s="11">
        <v>-209733</v>
      </c>
      <c r="AB519" s="11">
        <v>23086731</v>
      </c>
      <c r="AC519" s="11">
        <v>0</v>
      </c>
      <c r="AD519" s="11">
        <v>0</v>
      </c>
      <c r="AE519" s="17">
        <v>209733</v>
      </c>
    </row>
    <row r="520" spans="1:31" x14ac:dyDescent="0.3">
      <c r="A520" s="9" t="s">
        <v>1033</v>
      </c>
      <c r="B520" s="8" t="s">
        <v>1034</v>
      </c>
      <c r="C520" s="8">
        <v>1</v>
      </c>
      <c r="D520" s="8">
        <v>0</v>
      </c>
      <c r="E520" s="11">
        <v>19044294</v>
      </c>
      <c r="F520" s="11">
        <v>0</v>
      </c>
      <c r="G520" s="11">
        <v>853478</v>
      </c>
      <c r="H520" s="11">
        <v>0</v>
      </c>
      <c r="I520" s="11">
        <v>2750400</v>
      </c>
      <c r="J520" s="11">
        <v>2392893</v>
      </c>
      <c r="K520" s="11">
        <v>0</v>
      </c>
      <c r="L520" s="11">
        <v>0</v>
      </c>
      <c r="M520" s="11">
        <v>0</v>
      </c>
      <c r="N520" s="11">
        <v>0</v>
      </c>
      <c r="O520" s="11">
        <v>0</v>
      </c>
      <c r="P520" s="11">
        <v>1944633</v>
      </c>
      <c r="Q520" s="11">
        <v>1161391</v>
      </c>
      <c r="R520" s="11">
        <v>58783</v>
      </c>
      <c r="S520" s="11">
        <v>44087</v>
      </c>
      <c r="T520" s="11">
        <v>18393</v>
      </c>
      <c r="U520" s="11">
        <v>174051</v>
      </c>
      <c r="V520" s="11">
        <v>45653</v>
      </c>
      <c r="W520" s="11">
        <v>0</v>
      </c>
      <c r="X520" s="11">
        <v>197136</v>
      </c>
      <c r="Y520" s="11">
        <v>0</v>
      </c>
      <c r="Z520" s="11">
        <v>0</v>
      </c>
      <c r="AA520" s="11">
        <v>-268446</v>
      </c>
      <c r="AB520" s="11">
        <v>28416746</v>
      </c>
      <c r="AC520" s="11">
        <v>0</v>
      </c>
      <c r="AD520" s="11">
        <v>0</v>
      </c>
      <c r="AE520" s="17">
        <v>268446</v>
      </c>
    </row>
    <row r="521" spans="1:31" x14ac:dyDescent="0.3">
      <c r="A521" s="9" t="s">
        <v>1035</v>
      </c>
      <c r="B521" s="8" t="s">
        <v>1036</v>
      </c>
      <c r="C521" s="8">
        <v>1</v>
      </c>
      <c r="D521" s="8">
        <v>0</v>
      </c>
      <c r="E521" s="11">
        <v>65269984</v>
      </c>
      <c r="F521" s="11">
        <v>0</v>
      </c>
      <c r="G521" s="11">
        <v>2387787</v>
      </c>
      <c r="H521" s="11">
        <v>0</v>
      </c>
      <c r="I521" s="11">
        <v>10212868</v>
      </c>
      <c r="J521" s="11">
        <v>8981025</v>
      </c>
      <c r="K521" s="11">
        <v>0</v>
      </c>
      <c r="L521" s="11">
        <v>0</v>
      </c>
      <c r="M521" s="11">
        <v>0</v>
      </c>
      <c r="N521" s="11">
        <v>0</v>
      </c>
      <c r="O521" s="11">
        <v>0</v>
      </c>
      <c r="P521" s="11">
        <v>2576132</v>
      </c>
      <c r="Q521" s="11">
        <v>2341299</v>
      </c>
      <c r="R521" s="11">
        <v>671126</v>
      </c>
      <c r="S521" s="11">
        <v>139165</v>
      </c>
      <c r="T521" s="11">
        <v>49042</v>
      </c>
      <c r="U521" s="11">
        <v>554424</v>
      </c>
      <c r="V521" s="11">
        <v>142085</v>
      </c>
      <c r="W521" s="11">
        <v>0</v>
      </c>
      <c r="X521" s="11">
        <v>4574501</v>
      </c>
      <c r="Y521" s="11">
        <v>12751</v>
      </c>
      <c r="Z521" s="11">
        <v>0</v>
      </c>
      <c r="AA521" s="11">
        <v>-1041664</v>
      </c>
      <c r="AB521" s="11">
        <v>96870525</v>
      </c>
      <c r="AC521" s="11">
        <v>0</v>
      </c>
      <c r="AD521" s="11">
        <v>0</v>
      </c>
      <c r="AE521" s="17">
        <v>1041664</v>
      </c>
    </row>
    <row r="522" spans="1:31" x14ac:dyDescent="0.3">
      <c r="A522" s="9" t="s">
        <v>1037</v>
      </c>
      <c r="B522" s="8" t="s">
        <v>1038</v>
      </c>
      <c r="C522" s="8">
        <v>1</v>
      </c>
      <c r="D522" s="8">
        <v>0</v>
      </c>
      <c r="E522" s="11">
        <v>65494748</v>
      </c>
      <c r="F522" s="11">
        <v>0</v>
      </c>
      <c r="G522" s="11">
        <v>4041841</v>
      </c>
      <c r="H522" s="11">
        <v>0</v>
      </c>
      <c r="I522" s="11">
        <v>10142649</v>
      </c>
      <c r="J522" s="11">
        <v>3716912</v>
      </c>
      <c r="K522" s="11">
        <v>0</v>
      </c>
      <c r="L522" s="11">
        <v>0</v>
      </c>
      <c r="M522" s="11">
        <v>0</v>
      </c>
      <c r="N522" s="11">
        <v>0</v>
      </c>
      <c r="O522" s="11">
        <v>0</v>
      </c>
      <c r="P522" s="11">
        <v>2100293</v>
      </c>
      <c r="Q522" s="11">
        <v>4524210</v>
      </c>
      <c r="R522" s="11">
        <v>1145492</v>
      </c>
      <c r="S522" s="11">
        <v>137622</v>
      </c>
      <c r="T522" s="11">
        <v>57418</v>
      </c>
      <c r="U522" s="11">
        <v>553783</v>
      </c>
      <c r="V522" s="11">
        <v>142733</v>
      </c>
      <c r="W522" s="11">
        <v>0</v>
      </c>
      <c r="X522" s="11">
        <v>998204</v>
      </c>
      <c r="Y522" s="11">
        <v>103560</v>
      </c>
      <c r="Z522" s="11">
        <v>0</v>
      </c>
      <c r="AA522" s="11">
        <v>-1242017</v>
      </c>
      <c r="AB522" s="11">
        <v>91917448</v>
      </c>
      <c r="AC522" s="11">
        <v>0</v>
      </c>
      <c r="AD522" s="11">
        <v>1238072</v>
      </c>
      <c r="AE522" s="17">
        <v>1242017</v>
      </c>
    </row>
    <row r="523" spans="1:31" x14ac:dyDescent="0.3">
      <c r="A523" s="9" t="s">
        <v>1039</v>
      </c>
      <c r="B523" s="8" t="s">
        <v>1040</v>
      </c>
      <c r="C523" s="8">
        <v>1</v>
      </c>
      <c r="D523" s="8">
        <v>0</v>
      </c>
      <c r="E523" s="11">
        <v>49168329</v>
      </c>
      <c r="F523" s="11">
        <v>0</v>
      </c>
      <c r="G523" s="11">
        <v>1791109</v>
      </c>
      <c r="H523" s="11">
        <v>0</v>
      </c>
      <c r="I523" s="11">
        <v>4665266</v>
      </c>
      <c r="J523" s="11">
        <v>8592025</v>
      </c>
      <c r="K523" s="11">
        <v>0</v>
      </c>
      <c r="L523" s="11">
        <v>0</v>
      </c>
      <c r="M523" s="11">
        <v>0</v>
      </c>
      <c r="N523" s="11">
        <v>0</v>
      </c>
      <c r="O523" s="11">
        <v>0</v>
      </c>
      <c r="P523" s="11">
        <v>2235434</v>
      </c>
      <c r="Q523" s="11">
        <v>3994268</v>
      </c>
      <c r="R523" s="11">
        <v>418957</v>
      </c>
      <c r="S523" s="11">
        <v>114807</v>
      </c>
      <c r="T523" s="11">
        <v>47900</v>
      </c>
      <c r="U523" s="11">
        <v>448700</v>
      </c>
      <c r="V523" s="11">
        <v>116846</v>
      </c>
      <c r="W523" s="11">
        <v>0</v>
      </c>
      <c r="X523" s="11">
        <v>646790</v>
      </c>
      <c r="Y523" s="11">
        <v>92813</v>
      </c>
      <c r="Z523" s="11">
        <v>0</v>
      </c>
      <c r="AA523" s="11">
        <v>-1098852</v>
      </c>
      <c r="AB523" s="11">
        <v>71234392</v>
      </c>
      <c r="AC523" s="11">
        <v>0</v>
      </c>
      <c r="AD523" s="11">
        <v>950321</v>
      </c>
      <c r="AE523" s="17">
        <v>1098852</v>
      </c>
    </row>
    <row r="524" spans="1:31" x14ac:dyDescent="0.3">
      <c r="A524" s="9" t="s">
        <v>1041</v>
      </c>
      <c r="B524" s="8" t="s">
        <v>1042</v>
      </c>
      <c r="C524" s="8">
        <v>1</v>
      </c>
      <c r="D524" s="8">
        <v>0</v>
      </c>
      <c r="E524" s="11">
        <v>89723508</v>
      </c>
      <c r="F524" s="11">
        <v>0</v>
      </c>
      <c r="G524" s="11">
        <v>3752477</v>
      </c>
      <c r="H524" s="11">
        <v>0</v>
      </c>
      <c r="I524" s="11">
        <v>13368348</v>
      </c>
      <c r="J524" s="11">
        <v>10520662</v>
      </c>
      <c r="K524" s="11">
        <v>0</v>
      </c>
      <c r="L524" s="11">
        <v>0</v>
      </c>
      <c r="M524" s="11">
        <v>0</v>
      </c>
      <c r="N524" s="11">
        <v>0</v>
      </c>
      <c r="O524" s="11">
        <v>0</v>
      </c>
      <c r="P524" s="11">
        <v>2475514</v>
      </c>
      <c r="Q524" s="11">
        <v>6329512</v>
      </c>
      <c r="R524" s="11">
        <v>1033576</v>
      </c>
      <c r="S524" s="11">
        <v>135240</v>
      </c>
      <c r="T524" s="11">
        <v>56425</v>
      </c>
      <c r="U524" s="11">
        <v>540094</v>
      </c>
      <c r="V524" s="11">
        <v>162329</v>
      </c>
      <c r="W524" s="11">
        <v>0</v>
      </c>
      <c r="X524" s="11">
        <v>1486267</v>
      </c>
      <c r="Y524" s="11">
        <v>0</v>
      </c>
      <c r="Z524" s="11">
        <v>0</v>
      </c>
      <c r="AA524" s="11">
        <v>-2262354</v>
      </c>
      <c r="AB524" s="11">
        <v>127321598</v>
      </c>
      <c r="AC524" s="11">
        <v>0</v>
      </c>
      <c r="AD524" s="11">
        <v>1998531</v>
      </c>
      <c r="AE524" s="17">
        <v>2262354</v>
      </c>
    </row>
    <row r="525" spans="1:31" x14ac:dyDescent="0.3">
      <c r="A525" s="9" t="s">
        <v>1043</v>
      </c>
      <c r="B525" s="8" t="s">
        <v>1044</v>
      </c>
      <c r="C525" s="8">
        <v>1</v>
      </c>
      <c r="D525" s="8">
        <v>0</v>
      </c>
      <c r="E525" s="11">
        <v>7947458</v>
      </c>
      <c r="F525" s="11">
        <v>0</v>
      </c>
      <c r="G525" s="11">
        <v>795746</v>
      </c>
      <c r="H525" s="11">
        <v>0</v>
      </c>
      <c r="I525" s="11">
        <v>824660</v>
      </c>
      <c r="J525" s="11">
        <v>1828542</v>
      </c>
      <c r="K525" s="11">
        <v>0</v>
      </c>
      <c r="L525" s="11">
        <v>0</v>
      </c>
      <c r="M525" s="11">
        <v>0</v>
      </c>
      <c r="N525" s="11">
        <v>0</v>
      </c>
      <c r="O525" s="11">
        <v>0</v>
      </c>
      <c r="P525" s="11">
        <v>481753</v>
      </c>
      <c r="Q525" s="11">
        <v>867092</v>
      </c>
      <c r="R525" s="11">
        <v>65912</v>
      </c>
      <c r="S525" s="11">
        <v>25646</v>
      </c>
      <c r="T525" s="11">
        <v>10700</v>
      </c>
      <c r="U525" s="11">
        <v>85220</v>
      </c>
      <c r="V525" s="11">
        <v>26185</v>
      </c>
      <c r="W525" s="11">
        <v>0</v>
      </c>
      <c r="X525" s="11">
        <v>129600</v>
      </c>
      <c r="Y525" s="11">
        <v>24725</v>
      </c>
      <c r="Z525" s="11">
        <v>0</v>
      </c>
      <c r="AA525" s="11">
        <v>-109491</v>
      </c>
      <c r="AB525" s="11">
        <v>13003748</v>
      </c>
      <c r="AC525" s="11">
        <v>0</v>
      </c>
      <c r="AD525" s="11">
        <v>0</v>
      </c>
      <c r="AE525" s="17">
        <v>109491</v>
      </c>
    </row>
    <row r="526" spans="1:31" x14ac:dyDescent="0.3">
      <c r="A526" s="9" t="s">
        <v>1045</v>
      </c>
      <c r="B526" s="8" t="s">
        <v>1046</v>
      </c>
      <c r="C526" s="8">
        <v>1</v>
      </c>
      <c r="D526" s="8">
        <v>0</v>
      </c>
      <c r="E526" s="11">
        <v>4170704</v>
      </c>
      <c r="F526" s="11">
        <v>0</v>
      </c>
      <c r="G526" s="11">
        <v>323352</v>
      </c>
      <c r="H526" s="11">
        <v>0</v>
      </c>
      <c r="I526" s="11">
        <v>704632</v>
      </c>
      <c r="J526" s="11">
        <v>961824</v>
      </c>
      <c r="K526" s="11">
        <v>0</v>
      </c>
      <c r="L526" s="11">
        <v>0</v>
      </c>
      <c r="M526" s="11">
        <v>0</v>
      </c>
      <c r="N526" s="11">
        <v>0</v>
      </c>
      <c r="O526" s="11">
        <v>0</v>
      </c>
      <c r="P526" s="11">
        <v>288101</v>
      </c>
      <c r="Q526" s="11">
        <v>151810</v>
      </c>
      <c r="R526" s="11">
        <v>70138</v>
      </c>
      <c r="S526" s="11">
        <v>10412</v>
      </c>
      <c r="T526" s="11">
        <v>4343</v>
      </c>
      <c r="U526" s="11">
        <v>63609</v>
      </c>
      <c r="V526" s="11">
        <v>9655</v>
      </c>
      <c r="W526" s="11">
        <v>0</v>
      </c>
      <c r="X526" s="11">
        <v>30166</v>
      </c>
      <c r="Y526" s="11">
        <v>0</v>
      </c>
      <c r="Z526" s="11">
        <v>0</v>
      </c>
      <c r="AA526" s="11">
        <v>-34885</v>
      </c>
      <c r="AB526" s="11">
        <v>6753861</v>
      </c>
      <c r="AC526" s="11">
        <v>0</v>
      </c>
      <c r="AD526" s="11">
        <v>0</v>
      </c>
      <c r="AE526" s="17">
        <v>34885</v>
      </c>
    </row>
    <row r="527" spans="1:31" x14ac:dyDescent="0.3">
      <c r="A527" s="9" t="s">
        <v>1047</v>
      </c>
      <c r="B527" s="8" t="s">
        <v>1048</v>
      </c>
      <c r="C527" s="8">
        <v>1</v>
      </c>
      <c r="D527" s="8">
        <v>0</v>
      </c>
      <c r="E527" s="11">
        <v>35914835</v>
      </c>
      <c r="F527" s="11">
        <v>0</v>
      </c>
      <c r="G527" s="11">
        <v>2794176</v>
      </c>
      <c r="H527" s="11">
        <v>0</v>
      </c>
      <c r="I527" s="11">
        <v>1535612</v>
      </c>
      <c r="J527" s="11">
        <v>7403807</v>
      </c>
      <c r="K527" s="11">
        <v>1818483</v>
      </c>
      <c r="L527" s="11">
        <v>0</v>
      </c>
      <c r="M527" s="11">
        <v>0</v>
      </c>
      <c r="N527" s="11">
        <v>0</v>
      </c>
      <c r="O527" s="11">
        <v>0</v>
      </c>
      <c r="P527" s="11">
        <v>1655577</v>
      </c>
      <c r="Q527" s="11">
        <v>1330606</v>
      </c>
      <c r="R527" s="11">
        <v>630835</v>
      </c>
      <c r="S527" s="11">
        <v>62991</v>
      </c>
      <c r="T527" s="11">
        <v>26281</v>
      </c>
      <c r="U527" s="11">
        <v>258456</v>
      </c>
      <c r="V527" s="11">
        <v>59327</v>
      </c>
      <c r="W527" s="11">
        <v>0</v>
      </c>
      <c r="X527" s="11">
        <v>547531</v>
      </c>
      <c r="Y527" s="11">
        <v>0</v>
      </c>
      <c r="Z527" s="11">
        <v>0</v>
      </c>
      <c r="AA527" s="11">
        <v>-996632</v>
      </c>
      <c r="AB527" s="11">
        <v>53041885</v>
      </c>
      <c r="AC527" s="11">
        <v>0</v>
      </c>
      <c r="AD527" s="11">
        <v>527035</v>
      </c>
      <c r="AE527" s="17">
        <v>996632</v>
      </c>
    </row>
    <row r="528" spans="1:31" x14ac:dyDescent="0.3">
      <c r="A528" s="9" t="s">
        <v>1049</v>
      </c>
      <c r="B528" s="8" t="s">
        <v>1050</v>
      </c>
      <c r="C528" s="8">
        <v>1</v>
      </c>
      <c r="D528" s="8">
        <v>0</v>
      </c>
      <c r="E528" s="11">
        <v>2123117</v>
      </c>
      <c r="F528" s="11">
        <v>0</v>
      </c>
      <c r="G528" s="11">
        <v>143681</v>
      </c>
      <c r="H528" s="11">
        <v>1846</v>
      </c>
      <c r="I528" s="11">
        <v>124080</v>
      </c>
      <c r="J528" s="11">
        <v>404848</v>
      </c>
      <c r="K528" s="11">
        <v>0</v>
      </c>
      <c r="L528" s="11">
        <v>0</v>
      </c>
      <c r="M528" s="11">
        <v>0</v>
      </c>
      <c r="N528" s="11">
        <v>0</v>
      </c>
      <c r="O528" s="11">
        <v>0</v>
      </c>
      <c r="P528" s="11">
        <v>308355</v>
      </c>
      <c r="Q528" s="11">
        <v>72096</v>
      </c>
      <c r="R528" s="11">
        <v>0</v>
      </c>
      <c r="S528" s="11">
        <v>27084</v>
      </c>
      <c r="T528" s="11">
        <v>9738</v>
      </c>
      <c r="U528" s="11">
        <v>80036</v>
      </c>
      <c r="V528" s="11">
        <v>0</v>
      </c>
      <c r="W528" s="11">
        <v>0</v>
      </c>
      <c r="X528" s="11">
        <v>54000</v>
      </c>
      <c r="Y528" s="11">
        <v>16426</v>
      </c>
      <c r="Z528" s="11">
        <v>0</v>
      </c>
      <c r="AA528" s="11">
        <v>-147800</v>
      </c>
      <c r="AB528" s="11">
        <v>3217507</v>
      </c>
      <c r="AC528" s="11">
        <v>0</v>
      </c>
      <c r="AD528" s="11">
        <v>0</v>
      </c>
      <c r="AE528" s="17">
        <v>147800</v>
      </c>
    </row>
    <row r="529" spans="1:31" x14ac:dyDescent="0.3">
      <c r="A529" s="9" t="s">
        <v>1051</v>
      </c>
      <c r="B529" s="8" t="s">
        <v>1052</v>
      </c>
      <c r="C529" s="8">
        <v>1</v>
      </c>
      <c r="D529" s="8">
        <v>0</v>
      </c>
      <c r="E529" s="11">
        <v>201693</v>
      </c>
      <c r="F529" s="11">
        <v>0</v>
      </c>
      <c r="G529" s="11">
        <v>50000</v>
      </c>
      <c r="H529" s="11">
        <v>0</v>
      </c>
      <c r="I529" s="11">
        <v>17666</v>
      </c>
      <c r="J529" s="11">
        <v>12306</v>
      </c>
      <c r="K529" s="11">
        <v>0</v>
      </c>
      <c r="L529" s="11">
        <v>0</v>
      </c>
      <c r="M529" s="11">
        <v>0</v>
      </c>
      <c r="N529" s="11">
        <v>0</v>
      </c>
      <c r="O529" s="11">
        <v>0</v>
      </c>
      <c r="P529" s="11">
        <v>66008</v>
      </c>
      <c r="Q529" s="11">
        <v>0</v>
      </c>
      <c r="R529" s="11">
        <v>0</v>
      </c>
      <c r="S529" s="11">
        <v>959</v>
      </c>
      <c r="T529" s="11">
        <v>317</v>
      </c>
      <c r="U529" s="11">
        <v>7631</v>
      </c>
      <c r="V529" s="11">
        <v>0</v>
      </c>
      <c r="W529" s="11">
        <v>0</v>
      </c>
      <c r="X529" s="11">
        <v>32400</v>
      </c>
      <c r="Y529" s="11">
        <v>1457</v>
      </c>
      <c r="Z529" s="11">
        <v>0</v>
      </c>
      <c r="AA529" s="11">
        <v>0</v>
      </c>
      <c r="AB529" s="11">
        <v>390437</v>
      </c>
      <c r="AC529" s="11">
        <v>0</v>
      </c>
      <c r="AD529" s="11">
        <v>0</v>
      </c>
      <c r="AE529" s="17">
        <v>0</v>
      </c>
    </row>
    <row r="530" spans="1:31" x14ac:dyDescent="0.3">
      <c r="A530" s="9" t="s">
        <v>1053</v>
      </c>
      <c r="B530" s="8" t="s">
        <v>1054</v>
      </c>
      <c r="C530" s="8">
        <v>0</v>
      </c>
      <c r="D530" s="8">
        <v>0</v>
      </c>
      <c r="E530" s="17" t="s">
        <v>2819</v>
      </c>
      <c r="F530" s="17" t="s">
        <v>2819</v>
      </c>
      <c r="G530" s="17" t="s">
        <v>2819</v>
      </c>
      <c r="H530" s="17" t="s">
        <v>2819</v>
      </c>
      <c r="I530" s="17" t="s">
        <v>2819</v>
      </c>
      <c r="J530" s="17" t="s">
        <v>2819</v>
      </c>
      <c r="K530" s="17" t="s">
        <v>2819</v>
      </c>
      <c r="L530" s="17" t="s">
        <v>2819</v>
      </c>
      <c r="M530" s="17" t="s">
        <v>2819</v>
      </c>
      <c r="N530" s="17" t="s">
        <v>2819</v>
      </c>
      <c r="O530" s="17" t="s">
        <v>2819</v>
      </c>
      <c r="P530" s="17" t="s">
        <v>2819</v>
      </c>
      <c r="Q530" s="17" t="s">
        <v>2819</v>
      </c>
      <c r="R530" s="17" t="s">
        <v>2819</v>
      </c>
      <c r="S530" s="17" t="s">
        <v>2819</v>
      </c>
      <c r="T530" s="17" t="s">
        <v>2819</v>
      </c>
      <c r="U530" s="17" t="s">
        <v>2819</v>
      </c>
      <c r="V530" s="17" t="s">
        <v>2819</v>
      </c>
      <c r="W530" s="17" t="s">
        <v>2819</v>
      </c>
      <c r="X530" s="17" t="s">
        <v>2819</v>
      </c>
      <c r="Y530" s="17" t="s">
        <v>2819</v>
      </c>
      <c r="Z530" s="17" t="s">
        <v>2819</v>
      </c>
      <c r="AA530" s="17" t="s">
        <v>2819</v>
      </c>
      <c r="AB530" s="17" t="s">
        <v>2819</v>
      </c>
      <c r="AC530" s="17" t="s">
        <v>2819</v>
      </c>
      <c r="AD530" s="17" t="s">
        <v>2819</v>
      </c>
      <c r="AE530" s="17" t="s">
        <v>2819</v>
      </c>
    </row>
    <row r="531" spans="1:31" x14ac:dyDescent="0.3">
      <c r="A531" s="9" t="s">
        <v>1055</v>
      </c>
      <c r="B531" s="8" t="s">
        <v>1056</v>
      </c>
      <c r="C531" s="8">
        <v>0</v>
      </c>
      <c r="D531" s="8">
        <v>0</v>
      </c>
      <c r="E531" s="17" t="s">
        <v>2819</v>
      </c>
      <c r="F531" s="17" t="s">
        <v>2819</v>
      </c>
      <c r="G531" s="17" t="s">
        <v>2819</v>
      </c>
      <c r="H531" s="17" t="s">
        <v>2819</v>
      </c>
      <c r="I531" s="17" t="s">
        <v>2819</v>
      </c>
      <c r="J531" s="17" t="s">
        <v>2819</v>
      </c>
      <c r="K531" s="17" t="s">
        <v>2819</v>
      </c>
      <c r="L531" s="17" t="s">
        <v>2819</v>
      </c>
      <c r="M531" s="17" t="s">
        <v>2819</v>
      </c>
      <c r="N531" s="17" t="s">
        <v>2819</v>
      </c>
      <c r="O531" s="17" t="s">
        <v>2819</v>
      </c>
      <c r="P531" s="17" t="s">
        <v>2819</v>
      </c>
      <c r="Q531" s="17" t="s">
        <v>2819</v>
      </c>
      <c r="R531" s="17" t="s">
        <v>2819</v>
      </c>
      <c r="S531" s="17" t="s">
        <v>2819</v>
      </c>
      <c r="T531" s="17" t="s">
        <v>2819</v>
      </c>
      <c r="U531" s="17" t="s">
        <v>2819</v>
      </c>
      <c r="V531" s="17" t="s">
        <v>2819</v>
      </c>
      <c r="W531" s="17" t="s">
        <v>2819</v>
      </c>
      <c r="X531" s="17" t="s">
        <v>2819</v>
      </c>
      <c r="Y531" s="17" t="s">
        <v>2819</v>
      </c>
      <c r="Z531" s="17" t="s">
        <v>2819</v>
      </c>
      <c r="AA531" s="17" t="s">
        <v>2819</v>
      </c>
      <c r="AB531" s="17" t="s">
        <v>2819</v>
      </c>
      <c r="AC531" s="17" t="s">
        <v>2819</v>
      </c>
      <c r="AD531" s="17" t="s">
        <v>2819</v>
      </c>
      <c r="AE531" s="17" t="s">
        <v>2819</v>
      </c>
    </row>
    <row r="532" spans="1:31" x14ac:dyDescent="0.3">
      <c r="A532" s="9" t="s">
        <v>1057</v>
      </c>
      <c r="B532" s="8" t="s">
        <v>1058</v>
      </c>
      <c r="C532" s="8">
        <v>1</v>
      </c>
      <c r="D532" s="8">
        <v>0</v>
      </c>
      <c r="E532" s="11">
        <v>498148</v>
      </c>
      <c r="F532" s="11">
        <v>0</v>
      </c>
      <c r="G532" s="11">
        <v>169986</v>
      </c>
      <c r="H532" s="11">
        <v>0</v>
      </c>
      <c r="I532" s="11">
        <v>77465</v>
      </c>
      <c r="J532" s="11">
        <v>0</v>
      </c>
      <c r="K532" s="11">
        <v>0</v>
      </c>
      <c r="L532" s="11">
        <v>0</v>
      </c>
      <c r="M532" s="11">
        <v>0</v>
      </c>
      <c r="N532" s="11">
        <v>0</v>
      </c>
      <c r="O532" s="11">
        <v>0</v>
      </c>
      <c r="P532" s="11">
        <v>109088</v>
      </c>
      <c r="Q532" s="11">
        <v>0</v>
      </c>
      <c r="R532" s="11">
        <v>0</v>
      </c>
      <c r="S532" s="11">
        <v>4345</v>
      </c>
      <c r="T532" s="11">
        <v>241</v>
      </c>
      <c r="U532" s="11">
        <v>24232</v>
      </c>
      <c r="V532" s="11">
        <v>0</v>
      </c>
      <c r="W532" s="11">
        <v>0</v>
      </c>
      <c r="X532" s="11">
        <v>33750</v>
      </c>
      <c r="Y532" s="11">
        <v>0</v>
      </c>
      <c r="Z532" s="11">
        <v>0</v>
      </c>
      <c r="AA532" s="11">
        <v>-101668</v>
      </c>
      <c r="AB532" s="11">
        <v>815587</v>
      </c>
      <c r="AC532" s="11">
        <v>0</v>
      </c>
      <c r="AD532" s="11">
        <v>0</v>
      </c>
      <c r="AE532" s="17">
        <v>101668</v>
      </c>
    </row>
    <row r="533" spans="1:31" x14ac:dyDescent="0.3">
      <c r="A533" s="9" t="s">
        <v>1059</v>
      </c>
      <c r="B533" s="8" t="s">
        <v>1060</v>
      </c>
      <c r="C533" s="8">
        <v>1</v>
      </c>
      <c r="D533" s="8">
        <v>0</v>
      </c>
      <c r="E533" s="11">
        <v>8358025</v>
      </c>
      <c r="F533" s="11">
        <v>0</v>
      </c>
      <c r="G533" s="11">
        <v>1046049</v>
      </c>
      <c r="H533" s="11">
        <v>0</v>
      </c>
      <c r="I533" s="11">
        <v>1369919</v>
      </c>
      <c r="J533" s="11">
        <v>392477</v>
      </c>
      <c r="K533" s="11">
        <v>0</v>
      </c>
      <c r="L533" s="11">
        <v>0</v>
      </c>
      <c r="M533" s="11">
        <v>0</v>
      </c>
      <c r="N533" s="11">
        <v>0</v>
      </c>
      <c r="O533" s="11">
        <v>0</v>
      </c>
      <c r="P533" s="11">
        <v>904236</v>
      </c>
      <c r="Q533" s="11">
        <v>12113</v>
      </c>
      <c r="R533" s="11">
        <v>181248</v>
      </c>
      <c r="S533" s="11">
        <v>31039</v>
      </c>
      <c r="T533" s="11">
        <v>12950</v>
      </c>
      <c r="U533" s="11">
        <v>91633</v>
      </c>
      <c r="V533" s="11">
        <v>23417</v>
      </c>
      <c r="W533" s="11">
        <v>0</v>
      </c>
      <c r="X533" s="11">
        <v>0</v>
      </c>
      <c r="Y533" s="11">
        <v>0</v>
      </c>
      <c r="Z533" s="11">
        <v>0</v>
      </c>
      <c r="AA533" s="11">
        <v>-322487</v>
      </c>
      <c r="AB533" s="11">
        <v>12100619</v>
      </c>
      <c r="AC533" s="11">
        <v>0</v>
      </c>
      <c r="AD533" s="11">
        <v>0</v>
      </c>
      <c r="AE533" s="17">
        <v>322487</v>
      </c>
    </row>
    <row r="534" spans="1:31" x14ac:dyDescent="0.3">
      <c r="A534" s="9" t="s">
        <v>1061</v>
      </c>
      <c r="B534" s="8" t="s">
        <v>1062</v>
      </c>
      <c r="C534" s="8">
        <v>1</v>
      </c>
      <c r="D534" s="8">
        <v>0</v>
      </c>
      <c r="E534" s="11">
        <v>1881858</v>
      </c>
      <c r="F534" s="11">
        <v>0</v>
      </c>
      <c r="G534" s="11">
        <v>155612</v>
      </c>
      <c r="H534" s="11">
        <v>0</v>
      </c>
      <c r="I534" s="11">
        <v>194418</v>
      </c>
      <c r="J534" s="11">
        <v>513984</v>
      </c>
      <c r="K534" s="11">
        <v>0</v>
      </c>
      <c r="L534" s="11">
        <v>0</v>
      </c>
      <c r="M534" s="11">
        <v>0</v>
      </c>
      <c r="N534" s="11">
        <v>0</v>
      </c>
      <c r="O534" s="11">
        <v>0</v>
      </c>
      <c r="P534" s="11">
        <v>1070552</v>
      </c>
      <c r="Q534" s="11">
        <v>12192</v>
      </c>
      <c r="R534" s="11">
        <v>9049</v>
      </c>
      <c r="S534" s="11">
        <v>24568</v>
      </c>
      <c r="T534" s="11">
        <v>7180</v>
      </c>
      <c r="U534" s="11">
        <v>103860</v>
      </c>
      <c r="V534" s="11">
        <v>0</v>
      </c>
      <c r="W534" s="11">
        <v>0</v>
      </c>
      <c r="X534" s="11">
        <v>0</v>
      </c>
      <c r="Y534" s="11">
        <v>0</v>
      </c>
      <c r="Z534" s="11">
        <v>0</v>
      </c>
      <c r="AA534" s="11">
        <v>-68978</v>
      </c>
      <c r="AB534" s="11">
        <v>3904295</v>
      </c>
      <c r="AC534" s="11">
        <v>0</v>
      </c>
      <c r="AD534" s="11">
        <v>0</v>
      </c>
      <c r="AE534" s="17">
        <v>68978</v>
      </c>
    </row>
    <row r="535" spans="1:31" x14ac:dyDescent="0.3">
      <c r="A535" s="9" t="s">
        <v>1063</v>
      </c>
      <c r="B535" s="8" t="s">
        <v>1064</v>
      </c>
      <c r="C535" s="8">
        <v>1</v>
      </c>
      <c r="D535" s="8">
        <v>0</v>
      </c>
      <c r="E535" s="11">
        <v>9703433</v>
      </c>
      <c r="F535" s="11">
        <v>0</v>
      </c>
      <c r="G535" s="11">
        <v>442003</v>
      </c>
      <c r="H535" s="11">
        <v>0</v>
      </c>
      <c r="I535" s="11">
        <v>3119024</v>
      </c>
      <c r="J535" s="11">
        <v>845228</v>
      </c>
      <c r="K535" s="11">
        <v>0</v>
      </c>
      <c r="L535" s="11">
        <v>0</v>
      </c>
      <c r="M535" s="11">
        <v>0</v>
      </c>
      <c r="N535" s="11">
        <v>0</v>
      </c>
      <c r="O535" s="11">
        <v>0</v>
      </c>
      <c r="P535" s="11">
        <v>2547636</v>
      </c>
      <c r="Q535" s="11">
        <v>435096</v>
      </c>
      <c r="R535" s="11">
        <v>449509</v>
      </c>
      <c r="S535" s="11">
        <v>75515</v>
      </c>
      <c r="T535" s="11">
        <v>31506</v>
      </c>
      <c r="U535" s="11">
        <v>318570</v>
      </c>
      <c r="V535" s="11">
        <v>36476</v>
      </c>
      <c r="W535" s="11">
        <v>0</v>
      </c>
      <c r="X535" s="11">
        <v>330192</v>
      </c>
      <c r="Y535" s="11">
        <v>168228</v>
      </c>
      <c r="Z535" s="11">
        <v>0</v>
      </c>
      <c r="AA535" s="11">
        <v>-841518</v>
      </c>
      <c r="AB535" s="11">
        <v>17660898</v>
      </c>
      <c r="AC535" s="11">
        <v>0</v>
      </c>
      <c r="AD535" s="11">
        <v>0</v>
      </c>
      <c r="AE535" s="17">
        <v>841518</v>
      </c>
    </row>
    <row r="536" spans="1:31" x14ac:dyDescent="0.3">
      <c r="A536" s="9" t="s">
        <v>1065</v>
      </c>
      <c r="B536" s="8" t="s">
        <v>1066</v>
      </c>
      <c r="C536" s="8">
        <v>1</v>
      </c>
      <c r="D536" s="8">
        <v>0</v>
      </c>
      <c r="E536" s="11">
        <v>8994301</v>
      </c>
      <c r="F536" s="11">
        <v>0</v>
      </c>
      <c r="G536" s="11">
        <v>735742</v>
      </c>
      <c r="H536" s="11">
        <v>0</v>
      </c>
      <c r="I536" s="11">
        <v>887913</v>
      </c>
      <c r="J536" s="11">
        <v>1165253</v>
      </c>
      <c r="K536" s="11">
        <v>0</v>
      </c>
      <c r="L536" s="11">
        <v>0</v>
      </c>
      <c r="M536" s="11">
        <v>0</v>
      </c>
      <c r="N536" s="11">
        <v>0</v>
      </c>
      <c r="O536" s="11">
        <v>0</v>
      </c>
      <c r="P536" s="11">
        <v>2200936</v>
      </c>
      <c r="Q536" s="11">
        <v>507555</v>
      </c>
      <c r="R536" s="11">
        <v>477317</v>
      </c>
      <c r="S536" s="11">
        <v>81417</v>
      </c>
      <c r="T536" s="11">
        <v>33968</v>
      </c>
      <c r="U536" s="11">
        <v>321074</v>
      </c>
      <c r="V536" s="11">
        <v>0</v>
      </c>
      <c r="W536" s="11">
        <v>0</v>
      </c>
      <c r="X536" s="11">
        <v>67372</v>
      </c>
      <c r="Y536" s="11">
        <v>0</v>
      </c>
      <c r="Z536" s="11">
        <v>0</v>
      </c>
      <c r="AA536" s="11">
        <v>-184685</v>
      </c>
      <c r="AB536" s="11">
        <v>15288163</v>
      </c>
      <c r="AC536" s="11">
        <v>0</v>
      </c>
      <c r="AD536" s="11">
        <v>0</v>
      </c>
      <c r="AE536" s="17">
        <v>184685</v>
      </c>
    </row>
    <row r="537" spans="1:31" x14ac:dyDescent="0.3">
      <c r="A537" s="9" t="s">
        <v>1067</v>
      </c>
      <c r="B537" s="8" t="s">
        <v>1068</v>
      </c>
      <c r="C537" s="8">
        <v>1</v>
      </c>
      <c r="D537" s="8">
        <v>0</v>
      </c>
      <c r="E537" s="11">
        <v>19440351</v>
      </c>
      <c r="F537" s="11">
        <v>0</v>
      </c>
      <c r="G537" s="11">
        <v>1355779</v>
      </c>
      <c r="H537" s="11">
        <v>0</v>
      </c>
      <c r="I537" s="11">
        <v>2991433</v>
      </c>
      <c r="J537" s="11">
        <v>3112552</v>
      </c>
      <c r="K537" s="11">
        <v>0</v>
      </c>
      <c r="L537" s="11">
        <v>0</v>
      </c>
      <c r="M537" s="11">
        <v>0</v>
      </c>
      <c r="N537" s="11">
        <v>0</v>
      </c>
      <c r="O537" s="11">
        <v>0</v>
      </c>
      <c r="P537" s="11">
        <v>1539060</v>
      </c>
      <c r="Q537" s="11">
        <v>1119975</v>
      </c>
      <c r="R537" s="11">
        <v>784380</v>
      </c>
      <c r="S537" s="11">
        <v>120215</v>
      </c>
      <c r="T537" s="11">
        <v>30406</v>
      </c>
      <c r="U537" s="11">
        <v>476252</v>
      </c>
      <c r="V537" s="11">
        <v>39813</v>
      </c>
      <c r="W537" s="11">
        <v>0</v>
      </c>
      <c r="X537" s="11">
        <v>588745</v>
      </c>
      <c r="Y537" s="11">
        <v>0</v>
      </c>
      <c r="Z537" s="11">
        <v>0</v>
      </c>
      <c r="AA537" s="11">
        <v>-370865</v>
      </c>
      <c r="AB537" s="11">
        <v>31228096</v>
      </c>
      <c r="AC537" s="11">
        <v>0</v>
      </c>
      <c r="AD537" s="11">
        <v>0</v>
      </c>
      <c r="AE537" s="17">
        <v>370865</v>
      </c>
    </row>
    <row r="538" spans="1:31" x14ac:dyDescent="0.3">
      <c r="A538" s="9" t="s">
        <v>1069</v>
      </c>
      <c r="B538" s="8" t="s">
        <v>1070</v>
      </c>
      <c r="C538" s="8">
        <v>1</v>
      </c>
      <c r="D538" s="8">
        <v>0</v>
      </c>
      <c r="E538" s="11">
        <v>9411808</v>
      </c>
      <c r="F538" s="11">
        <v>0</v>
      </c>
      <c r="G538" s="11">
        <v>627527</v>
      </c>
      <c r="H538" s="11">
        <v>0</v>
      </c>
      <c r="I538" s="11">
        <v>1843282</v>
      </c>
      <c r="J538" s="11">
        <v>1378102</v>
      </c>
      <c r="K538" s="11">
        <v>0</v>
      </c>
      <c r="L538" s="11">
        <v>0</v>
      </c>
      <c r="M538" s="11">
        <v>0</v>
      </c>
      <c r="N538" s="11">
        <v>0</v>
      </c>
      <c r="O538" s="11">
        <v>0</v>
      </c>
      <c r="P538" s="11">
        <v>1312045</v>
      </c>
      <c r="Q538" s="11">
        <v>213460</v>
      </c>
      <c r="R538" s="11">
        <v>360345</v>
      </c>
      <c r="S538" s="11">
        <v>27350</v>
      </c>
      <c r="T538" s="11">
        <v>19075</v>
      </c>
      <c r="U538" s="11">
        <v>183430</v>
      </c>
      <c r="V538" s="11">
        <v>32572</v>
      </c>
      <c r="W538" s="11">
        <v>0</v>
      </c>
      <c r="X538" s="11">
        <v>140400</v>
      </c>
      <c r="Y538" s="11">
        <v>0</v>
      </c>
      <c r="Z538" s="11">
        <v>0</v>
      </c>
      <c r="AA538" s="11">
        <v>-103395</v>
      </c>
      <c r="AB538" s="11">
        <v>15446001</v>
      </c>
      <c r="AC538" s="11">
        <v>0</v>
      </c>
      <c r="AD538" s="11">
        <v>0</v>
      </c>
      <c r="AE538" s="17">
        <v>103395</v>
      </c>
    </row>
    <row r="539" spans="1:31" x14ac:dyDescent="0.3">
      <c r="A539" s="9" t="s">
        <v>1071</v>
      </c>
      <c r="B539" s="8" t="s">
        <v>1072</v>
      </c>
      <c r="C539" s="8">
        <v>1</v>
      </c>
      <c r="D539" s="8">
        <v>0</v>
      </c>
      <c r="E539" s="11">
        <v>23021632</v>
      </c>
      <c r="F539" s="11">
        <v>0</v>
      </c>
      <c r="G539" s="11">
        <v>3253567</v>
      </c>
      <c r="H539" s="11">
        <v>0</v>
      </c>
      <c r="I539" s="11">
        <v>4163618</v>
      </c>
      <c r="J539" s="11">
        <v>4811036</v>
      </c>
      <c r="K539" s="11">
        <v>0</v>
      </c>
      <c r="L539" s="11">
        <v>0</v>
      </c>
      <c r="M539" s="11">
        <v>0</v>
      </c>
      <c r="N539" s="11">
        <v>0</v>
      </c>
      <c r="O539" s="11">
        <v>0</v>
      </c>
      <c r="P539" s="11">
        <v>2222930</v>
      </c>
      <c r="Q539" s="11">
        <v>460738</v>
      </c>
      <c r="R539" s="11">
        <v>749828</v>
      </c>
      <c r="S539" s="11">
        <v>91034</v>
      </c>
      <c r="T539" s="11">
        <v>37981</v>
      </c>
      <c r="U539" s="11">
        <v>345136</v>
      </c>
      <c r="V539" s="11">
        <v>65444</v>
      </c>
      <c r="W539" s="11">
        <v>0</v>
      </c>
      <c r="X539" s="11">
        <v>378000</v>
      </c>
      <c r="Y539" s="11">
        <v>0</v>
      </c>
      <c r="Z539" s="11">
        <v>0</v>
      </c>
      <c r="AA539" s="11">
        <v>-227400</v>
      </c>
      <c r="AB539" s="11">
        <v>39373544</v>
      </c>
      <c r="AC539" s="11">
        <v>0</v>
      </c>
      <c r="AD539" s="11">
        <v>0</v>
      </c>
      <c r="AE539" s="17">
        <v>227400</v>
      </c>
    </row>
    <row r="540" spans="1:31" x14ac:dyDescent="0.3">
      <c r="A540" s="9" t="s">
        <v>1073</v>
      </c>
      <c r="B540" s="8" t="s">
        <v>1074</v>
      </c>
      <c r="C540" s="8">
        <v>1</v>
      </c>
      <c r="D540" s="8">
        <v>0</v>
      </c>
      <c r="E540" s="11">
        <v>21753298</v>
      </c>
      <c r="F540" s="11">
        <v>0</v>
      </c>
      <c r="G540" s="11">
        <v>2827798</v>
      </c>
      <c r="H540" s="11">
        <v>0</v>
      </c>
      <c r="I540" s="11">
        <v>4273772</v>
      </c>
      <c r="J540" s="11">
        <v>2265101</v>
      </c>
      <c r="K540" s="11">
        <v>0</v>
      </c>
      <c r="L540" s="11">
        <v>0</v>
      </c>
      <c r="M540" s="11">
        <v>0</v>
      </c>
      <c r="N540" s="11">
        <v>0</v>
      </c>
      <c r="O540" s="11">
        <v>0</v>
      </c>
      <c r="P540" s="11">
        <v>2645038</v>
      </c>
      <c r="Q540" s="11">
        <v>1196557</v>
      </c>
      <c r="R540" s="11">
        <v>866412</v>
      </c>
      <c r="S540" s="11">
        <v>128664</v>
      </c>
      <c r="T540" s="11">
        <v>9589</v>
      </c>
      <c r="U540" s="11">
        <v>373616</v>
      </c>
      <c r="V540" s="11">
        <v>101225</v>
      </c>
      <c r="W540" s="11">
        <v>0</v>
      </c>
      <c r="X540" s="11">
        <v>280825</v>
      </c>
      <c r="Y540" s="11">
        <v>0</v>
      </c>
      <c r="Z540" s="11">
        <v>0</v>
      </c>
      <c r="AA540" s="11">
        <v>-810899</v>
      </c>
      <c r="AB540" s="11">
        <v>35910996</v>
      </c>
      <c r="AC540" s="11">
        <v>0</v>
      </c>
      <c r="AD540" s="11">
        <v>176371</v>
      </c>
      <c r="AE540" s="17">
        <v>810899</v>
      </c>
    </row>
    <row r="541" spans="1:31" x14ac:dyDescent="0.3">
      <c r="A541" s="9" t="s">
        <v>1075</v>
      </c>
      <c r="B541" s="8" t="s">
        <v>1076</v>
      </c>
      <c r="C541" s="8">
        <v>1</v>
      </c>
      <c r="D541" s="8">
        <v>0</v>
      </c>
      <c r="E541" s="11">
        <v>31956509</v>
      </c>
      <c r="F541" s="11">
        <v>0</v>
      </c>
      <c r="G541" s="11">
        <v>2717904</v>
      </c>
      <c r="H541" s="11">
        <v>0</v>
      </c>
      <c r="I541" s="11">
        <v>3814465</v>
      </c>
      <c r="J541" s="11">
        <v>3200375</v>
      </c>
      <c r="K541" s="11">
        <v>0</v>
      </c>
      <c r="L541" s="11">
        <v>0</v>
      </c>
      <c r="M541" s="11">
        <v>0</v>
      </c>
      <c r="N541" s="11">
        <v>0</v>
      </c>
      <c r="O541" s="11">
        <v>0</v>
      </c>
      <c r="P541" s="11">
        <v>1736359</v>
      </c>
      <c r="Q541" s="11">
        <v>1482478</v>
      </c>
      <c r="R541" s="11">
        <v>451508</v>
      </c>
      <c r="S541" s="11">
        <v>97071</v>
      </c>
      <c r="T541" s="11">
        <v>40500</v>
      </c>
      <c r="U541" s="11">
        <v>369364</v>
      </c>
      <c r="V541" s="11">
        <v>98167</v>
      </c>
      <c r="W541" s="11">
        <v>0</v>
      </c>
      <c r="X541" s="11">
        <v>2785585</v>
      </c>
      <c r="Y541" s="11">
        <v>0</v>
      </c>
      <c r="Z541" s="11">
        <v>0</v>
      </c>
      <c r="AA541" s="11">
        <v>-837327</v>
      </c>
      <c r="AB541" s="11">
        <v>47912958</v>
      </c>
      <c r="AC541" s="11">
        <v>0</v>
      </c>
      <c r="AD541" s="11">
        <v>757890</v>
      </c>
      <c r="AE541" s="17">
        <v>837327</v>
      </c>
    </row>
    <row r="542" spans="1:31" x14ac:dyDescent="0.3">
      <c r="A542" s="9" t="s">
        <v>1077</v>
      </c>
      <c r="B542" s="8" t="s">
        <v>1078</v>
      </c>
      <c r="C542" s="8">
        <v>1</v>
      </c>
      <c r="D542" s="8">
        <v>0</v>
      </c>
      <c r="E542" s="11">
        <v>14794193</v>
      </c>
      <c r="F542" s="11">
        <v>0</v>
      </c>
      <c r="G542" s="11">
        <v>1027361</v>
      </c>
      <c r="H542" s="11">
        <v>0</v>
      </c>
      <c r="I542" s="11">
        <v>1608546</v>
      </c>
      <c r="J542" s="11">
        <v>2805406</v>
      </c>
      <c r="K542" s="11">
        <v>0</v>
      </c>
      <c r="L542" s="11">
        <v>0</v>
      </c>
      <c r="M542" s="11">
        <v>0</v>
      </c>
      <c r="N542" s="11">
        <v>0</v>
      </c>
      <c r="O542" s="11">
        <v>0</v>
      </c>
      <c r="P542" s="11">
        <v>940423</v>
      </c>
      <c r="Q542" s="11">
        <v>422779</v>
      </c>
      <c r="R542" s="11">
        <v>173402</v>
      </c>
      <c r="S542" s="11">
        <v>41345</v>
      </c>
      <c r="T542" s="11">
        <v>17250</v>
      </c>
      <c r="U542" s="11">
        <v>169333</v>
      </c>
      <c r="V542" s="11">
        <v>36936</v>
      </c>
      <c r="W542" s="11">
        <v>0</v>
      </c>
      <c r="X542" s="11">
        <v>0</v>
      </c>
      <c r="Y542" s="11">
        <v>0</v>
      </c>
      <c r="Z542" s="11">
        <v>0</v>
      </c>
      <c r="AA542" s="11">
        <v>-264273</v>
      </c>
      <c r="AB542" s="11">
        <v>21772701</v>
      </c>
      <c r="AC542" s="11">
        <v>0</v>
      </c>
      <c r="AD542" s="11">
        <v>0</v>
      </c>
      <c r="AE542" s="17">
        <v>264273</v>
      </c>
    </row>
    <row r="543" spans="1:31" x14ac:dyDescent="0.3">
      <c r="A543" s="9" t="s">
        <v>1079</v>
      </c>
      <c r="B543" s="8" t="s">
        <v>1080</v>
      </c>
      <c r="C543" s="8">
        <v>1</v>
      </c>
      <c r="D543" s="8">
        <v>0</v>
      </c>
      <c r="E543" s="11">
        <v>26823253</v>
      </c>
      <c r="F543" s="11">
        <v>0</v>
      </c>
      <c r="G543" s="11">
        <v>1721431</v>
      </c>
      <c r="H543" s="11">
        <v>0</v>
      </c>
      <c r="I543" s="11">
        <v>2133605</v>
      </c>
      <c r="J543" s="11">
        <v>3734421</v>
      </c>
      <c r="K543" s="11">
        <v>0</v>
      </c>
      <c r="L543" s="11">
        <v>0</v>
      </c>
      <c r="M543" s="11">
        <v>0</v>
      </c>
      <c r="N543" s="11">
        <v>0</v>
      </c>
      <c r="O543" s="11">
        <v>0</v>
      </c>
      <c r="P543" s="11">
        <v>1608558</v>
      </c>
      <c r="Q543" s="11">
        <v>557240</v>
      </c>
      <c r="R543" s="11">
        <v>262129</v>
      </c>
      <c r="S543" s="11">
        <v>59351</v>
      </c>
      <c r="T543" s="11">
        <v>24762</v>
      </c>
      <c r="U543" s="11">
        <v>223040</v>
      </c>
      <c r="V543" s="11">
        <v>52351</v>
      </c>
      <c r="W543" s="11">
        <v>0</v>
      </c>
      <c r="X543" s="11">
        <v>218700</v>
      </c>
      <c r="Y543" s="11">
        <v>0</v>
      </c>
      <c r="Z543" s="11">
        <v>0</v>
      </c>
      <c r="AA543" s="11">
        <v>-165245</v>
      </c>
      <c r="AB543" s="11">
        <v>37253596</v>
      </c>
      <c r="AC543" s="11">
        <v>0</v>
      </c>
      <c r="AD543" s="11">
        <v>0</v>
      </c>
      <c r="AE543" s="17">
        <v>165245</v>
      </c>
    </row>
    <row r="544" spans="1:31" x14ac:dyDescent="0.3">
      <c r="A544" s="9" t="s">
        <v>1081</v>
      </c>
      <c r="B544" s="8" t="s">
        <v>1082</v>
      </c>
      <c r="C544" s="8">
        <v>1</v>
      </c>
      <c r="D544" s="8">
        <v>0</v>
      </c>
      <c r="E544" s="11">
        <v>18637842</v>
      </c>
      <c r="F544" s="11">
        <v>0</v>
      </c>
      <c r="G544" s="11">
        <v>1729079</v>
      </c>
      <c r="H544" s="11">
        <v>0</v>
      </c>
      <c r="I544" s="11">
        <v>1102478</v>
      </c>
      <c r="J544" s="11">
        <v>2284849</v>
      </c>
      <c r="K544" s="11">
        <v>0</v>
      </c>
      <c r="L544" s="11">
        <v>0</v>
      </c>
      <c r="M544" s="11">
        <v>0</v>
      </c>
      <c r="N544" s="11">
        <v>0</v>
      </c>
      <c r="O544" s="11">
        <v>0</v>
      </c>
      <c r="P544" s="11">
        <v>1243082</v>
      </c>
      <c r="Q544" s="11">
        <v>404248</v>
      </c>
      <c r="R544" s="11">
        <v>32722</v>
      </c>
      <c r="S544" s="11">
        <v>43218</v>
      </c>
      <c r="T544" s="11">
        <v>18031</v>
      </c>
      <c r="U544" s="11">
        <v>167993</v>
      </c>
      <c r="V544" s="11">
        <v>38330</v>
      </c>
      <c r="W544" s="11">
        <v>0</v>
      </c>
      <c r="X544" s="11">
        <v>0</v>
      </c>
      <c r="Y544" s="11">
        <v>10766</v>
      </c>
      <c r="Z544" s="11">
        <v>0</v>
      </c>
      <c r="AA544" s="11">
        <v>-208998</v>
      </c>
      <c r="AB544" s="11">
        <v>25503640</v>
      </c>
      <c r="AC544" s="11">
        <v>0</v>
      </c>
      <c r="AD544" s="11">
        <v>0</v>
      </c>
      <c r="AE544" s="17">
        <v>208998</v>
      </c>
    </row>
    <row r="545" spans="1:31" x14ac:dyDescent="0.3">
      <c r="A545" s="9" t="s">
        <v>1083</v>
      </c>
      <c r="B545" s="8" t="s">
        <v>1084</v>
      </c>
      <c r="C545" s="8">
        <v>1</v>
      </c>
      <c r="D545" s="8">
        <v>0</v>
      </c>
      <c r="E545" s="11">
        <v>10771161</v>
      </c>
      <c r="F545" s="11">
        <v>0</v>
      </c>
      <c r="G545" s="11">
        <v>1440718</v>
      </c>
      <c r="H545" s="11">
        <v>0</v>
      </c>
      <c r="I545" s="11">
        <v>504871</v>
      </c>
      <c r="J545" s="11">
        <v>3467910</v>
      </c>
      <c r="K545" s="11">
        <v>0</v>
      </c>
      <c r="L545" s="11">
        <v>0</v>
      </c>
      <c r="M545" s="11">
        <v>0</v>
      </c>
      <c r="N545" s="11">
        <v>0</v>
      </c>
      <c r="O545" s="11">
        <v>0</v>
      </c>
      <c r="P545" s="11">
        <v>1099976</v>
      </c>
      <c r="Q545" s="11">
        <v>395548</v>
      </c>
      <c r="R545" s="11">
        <v>21119</v>
      </c>
      <c r="S545" s="11">
        <v>31593</v>
      </c>
      <c r="T545" s="11">
        <v>13181</v>
      </c>
      <c r="U545" s="11">
        <v>125121</v>
      </c>
      <c r="V545" s="11">
        <v>26999</v>
      </c>
      <c r="W545" s="11">
        <v>0</v>
      </c>
      <c r="X545" s="11">
        <v>0</v>
      </c>
      <c r="Y545" s="11">
        <v>44958</v>
      </c>
      <c r="Z545" s="11">
        <v>0</v>
      </c>
      <c r="AA545" s="11">
        <v>-135579</v>
      </c>
      <c r="AB545" s="11">
        <v>17807576</v>
      </c>
      <c r="AC545" s="11">
        <v>0</v>
      </c>
      <c r="AD545" s="11">
        <v>0</v>
      </c>
      <c r="AE545" s="17">
        <v>135579</v>
      </c>
    </row>
    <row r="546" spans="1:31" x14ac:dyDescent="0.3">
      <c r="A546" s="9" t="s">
        <v>1085</v>
      </c>
      <c r="B546" s="8" t="s">
        <v>1086</v>
      </c>
      <c r="C546" s="8">
        <v>1</v>
      </c>
      <c r="D546" s="8">
        <v>0</v>
      </c>
      <c r="E546" s="11">
        <v>9345767</v>
      </c>
      <c r="F546" s="11">
        <v>0</v>
      </c>
      <c r="G546" s="11">
        <v>545250</v>
      </c>
      <c r="H546" s="11">
        <v>0</v>
      </c>
      <c r="I546" s="11">
        <v>1191067</v>
      </c>
      <c r="J546" s="11">
        <v>2273721</v>
      </c>
      <c r="K546" s="11">
        <v>0</v>
      </c>
      <c r="L546" s="11">
        <v>0</v>
      </c>
      <c r="M546" s="11">
        <v>0</v>
      </c>
      <c r="N546" s="11">
        <v>0</v>
      </c>
      <c r="O546" s="11">
        <v>0</v>
      </c>
      <c r="P546" s="11">
        <v>1275578</v>
      </c>
      <c r="Q546" s="11">
        <v>191079</v>
      </c>
      <c r="R546" s="11">
        <v>456858</v>
      </c>
      <c r="S546" s="11">
        <v>51367</v>
      </c>
      <c r="T546" s="11">
        <v>21431</v>
      </c>
      <c r="U546" s="11">
        <v>203468</v>
      </c>
      <c r="V546" s="11">
        <v>15684</v>
      </c>
      <c r="W546" s="11">
        <v>0</v>
      </c>
      <c r="X546" s="11">
        <v>0</v>
      </c>
      <c r="Y546" s="11">
        <v>33531</v>
      </c>
      <c r="Z546" s="11">
        <v>0</v>
      </c>
      <c r="AA546" s="11">
        <v>-143326</v>
      </c>
      <c r="AB546" s="11">
        <v>15461475</v>
      </c>
      <c r="AC546" s="11">
        <v>0</v>
      </c>
      <c r="AD546" s="11">
        <v>0</v>
      </c>
      <c r="AE546" s="17">
        <v>143326</v>
      </c>
    </row>
    <row r="547" spans="1:31" x14ac:dyDescent="0.3">
      <c r="A547" s="9" t="s">
        <v>1087</v>
      </c>
      <c r="B547" s="8" t="s">
        <v>1088</v>
      </c>
      <c r="C547" s="8">
        <v>1</v>
      </c>
      <c r="D547" s="8">
        <v>0</v>
      </c>
      <c r="E547" s="11">
        <v>32610526</v>
      </c>
      <c r="F547" s="11">
        <v>0</v>
      </c>
      <c r="G547" s="11">
        <v>3199157</v>
      </c>
      <c r="H547" s="11">
        <v>0</v>
      </c>
      <c r="I547" s="11">
        <v>4505713</v>
      </c>
      <c r="J547" s="11">
        <v>8064966</v>
      </c>
      <c r="K547" s="11">
        <v>0</v>
      </c>
      <c r="L547" s="11">
        <v>0</v>
      </c>
      <c r="M547" s="11">
        <v>0</v>
      </c>
      <c r="N547" s="11">
        <v>0</v>
      </c>
      <c r="O547" s="11">
        <v>0</v>
      </c>
      <c r="P547" s="11">
        <v>3653042</v>
      </c>
      <c r="Q547" s="11">
        <v>1328867</v>
      </c>
      <c r="R547" s="11">
        <v>537700</v>
      </c>
      <c r="S547" s="11">
        <v>83903</v>
      </c>
      <c r="T547" s="11">
        <v>35006</v>
      </c>
      <c r="U547" s="11">
        <v>338608</v>
      </c>
      <c r="V547" s="11">
        <v>59098</v>
      </c>
      <c r="W547" s="11">
        <v>0</v>
      </c>
      <c r="X547" s="11">
        <v>396630</v>
      </c>
      <c r="Y547" s="11">
        <v>101341</v>
      </c>
      <c r="Z547" s="11">
        <v>0</v>
      </c>
      <c r="AA547" s="11">
        <v>-245437</v>
      </c>
      <c r="AB547" s="11">
        <v>54669120</v>
      </c>
      <c r="AC547" s="11">
        <v>0</v>
      </c>
      <c r="AD547" s="11">
        <v>0</v>
      </c>
      <c r="AE547" s="17">
        <v>245437</v>
      </c>
    </row>
    <row r="548" spans="1:31" x14ac:dyDescent="0.3">
      <c r="A548" s="9" t="s">
        <v>1089</v>
      </c>
      <c r="B548" s="8" t="s">
        <v>1090</v>
      </c>
      <c r="C548" s="8">
        <v>1</v>
      </c>
      <c r="D548" s="8">
        <v>0</v>
      </c>
      <c r="E548" s="11">
        <v>24050024</v>
      </c>
      <c r="F548" s="11">
        <v>0</v>
      </c>
      <c r="G548" s="11">
        <v>1155461</v>
      </c>
      <c r="H548" s="11">
        <v>0</v>
      </c>
      <c r="I548" s="11">
        <v>2050988</v>
      </c>
      <c r="J548" s="11">
        <v>2448258</v>
      </c>
      <c r="K548" s="11">
        <v>0</v>
      </c>
      <c r="L548" s="11">
        <v>0</v>
      </c>
      <c r="M548" s="11">
        <v>0</v>
      </c>
      <c r="N548" s="11">
        <v>0</v>
      </c>
      <c r="O548" s="11">
        <v>0</v>
      </c>
      <c r="P548" s="11">
        <v>1127603</v>
      </c>
      <c r="Q548" s="11">
        <v>694512</v>
      </c>
      <c r="R548" s="11">
        <v>453025</v>
      </c>
      <c r="S548" s="11">
        <v>83125</v>
      </c>
      <c r="T548" s="11">
        <v>31651</v>
      </c>
      <c r="U548" s="11">
        <v>245699</v>
      </c>
      <c r="V548" s="11">
        <v>69158</v>
      </c>
      <c r="W548" s="11">
        <v>0</v>
      </c>
      <c r="X548" s="11">
        <v>0</v>
      </c>
      <c r="Y548" s="11">
        <v>91039</v>
      </c>
      <c r="Z548" s="11">
        <v>0</v>
      </c>
      <c r="AA548" s="11">
        <v>-215347</v>
      </c>
      <c r="AB548" s="11">
        <v>32285196</v>
      </c>
      <c r="AC548" s="11">
        <v>0</v>
      </c>
      <c r="AD548" s="11">
        <v>0</v>
      </c>
      <c r="AE548" s="17">
        <v>215347</v>
      </c>
    </row>
    <row r="549" spans="1:31" x14ac:dyDescent="0.3">
      <c r="A549" s="9" t="s">
        <v>1091</v>
      </c>
      <c r="B549" s="8" t="s">
        <v>1092</v>
      </c>
      <c r="C549" s="8">
        <v>1</v>
      </c>
      <c r="D549" s="8">
        <v>0</v>
      </c>
      <c r="E549" s="11">
        <v>212754016</v>
      </c>
      <c r="F549" s="11">
        <v>0</v>
      </c>
      <c r="G549" s="11">
        <v>7048331</v>
      </c>
      <c r="H549" s="11">
        <v>0</v>
      </c>
      <c r="I549" s="11">
        <v>16028931</v>
      </c>
      <c r="J549" s="11">
        <v>14779306</v>
      </c>
      <c r="K549" s="11">
        <v>0</v>
      </c>
      <c r="L549" s="11">
        <v>0</v>
      </c>
      <c r="M549" s="11">
        <v>0</v>
      </c>
      <c r="N549" s="11">
        <v>0</v>
      </c>
      <c r="O549" s="11">
        <v>0</v>
      </c>
      <c r="P549" s="11">
        <v>5880307</v>
      </c>
      <c r="Q549" s="11">
        <v>13762667</v>
      </c>
      <c r="R549" s="11">
        <v>1657662</v>
      </c>
      <c r="S549" s="11">
        <v>295960</v>
      </c>
      <c r="T549" s="11">
        <v>123481</v>
      </c>
      <c r="U549" s="11">
        <v>1172456</v>
      </c>
      <c r="V549" s="11">
        <v>401621</v>
      </c>
      <c r="W549" s="11">
        <v>0</v>
      </c>
      <c r="X549" s="11">
        <v>8183623</v>
      </c>
      <c r="Y549" s="11">
        <v>0</v>
      </c>
      <c r="Z549" s="11">
        <v>0</v>
      </c>
      <c r="AA549" s="11">
        <v>-4625370</v>
      </c>
      <c r="AB549" s="11">
        <v>277462991</v>
      </c>
      <c r="AC549" s="11">
        <v>0</v>
      </c>
      <c r="AD549" s="11">
        <v>5959943</v>
      </c>
      <c r="AE549" s="17">
        <v>4625370</v>
      </c>
    </row>
    <row r="550" spans="1:31" x14ac:dyDescent="0.3">
      <c r="A550" s="9" t="s">
        <v>1093</v>
      </c>
      <c r="B550" s="8" t="s">
        <v>1094</v>
      </c>
      <c r="C550" s="8">
        <v>1</v>
      </c>
      <c r="D550" s="8">
        <v>0</v>
      </c>
      <c r="E550" s="11">
        <v>78703759</v>
      </c>
      <c r="F550" s="11">
        <v>0</v>
      </c>
      <c r="G550" s="11">
        <v>7350865</v>
      </c>
      <c r="H550" s="11">
        <v>0</v>
      </c>
      <c r="I550" s="11">
        <v>8862999</v>
      </c>
      <c r="J550" s="11">
        <v>7382901</v>
      </c>
      <c r="K550" s="11">
        <v>0</v>
      </c>
      <c r="L550" s="11">
        <v>0</v>
      </c>
      <c r="M550" s="11">
        <v>0</v>
      </c>
      <c r="N550" s="11">
        <v>0</v>
      </c>
      <c r="O550" s="11">
        <v>0</v>
      </c>
      <c r="P550" s="11">
        <v>3523086</v>
      </c>
      <c r="Q550" s="11">
        <v>6428212</v>
      </c>
      <c r="R550" s="11">
        <v>868736</v>
      </c>
      <c r="S550" s="11">
        <v>119211</v>
      </c>
      <c r="T550" s="11">
        <v>49737</v>
      </c>
      <c r="U550" s="11">
        <v>475786</v>
      </c>
      <c r="V550" s="11">
        <v>155415</v>
      </c>
      <c r="W550" s="11">
        <v>0</v>
      </c>
      <c r="X550" s="11">
        <v>1608684</v>
      </c>
      <c r="Y550" s="11">
        <v>0</v>
      </c>
      <c r="Z550" s="11">
        <v>2459141</v>
      </c>
      <c r="AA550" s="11">
        <v>-1820705</v>
      </c>
      <c r="AB550" s="11">
        <v>116167827</v>
      </c>
      <c r="AC550" s="11">
        <v>0</v>
      </c>
      <c r="AD550" s="11">
        <v>2032346</v>
      </c>
      <c r="AE550" s="17">
        <v>1820705</v>
      </c>
    </row>
    <row r="551" spans="1:31" x14ac:dyDescent="0.3">
      <c r="A551" s="9" t="s">
        <v>1095</v>
      </c>
      <c r="B551" s="8" t="s">
        <v>1096</v>
      </c>
      <c r="C551" s="8">
        <v>1</v>
      </c>
      <c r="D551" s="8">
        <v>0</v>
      </c>
      <c r="E551" s="11">
        <v>202883</v>
      </c>
      <c r="F551" s="11">
        <v>0</v>
      </c>
      <c r="G551" s="11">
        <v>50000</v>
      </c>
      <c r="H551" s="11">
        <v>0</v>
      </c>
      <c r="I551" s="11">
        <v>42098</v>
      </c>
      <c r="J551" s="11">
        <v>17397</v>
      </c>
      <c r="K551" s="11">
        <v>0</v>
      </c>
      <c r="L551" s="11">
        <v>0</v>
      </c>
      <c r="M551" s="11">
        <v>0</v>
      </c>
      <c r="N551" s="11">
        <v>0</v>
      </c>
      <c r="O551" s="11">
        <v>0</v>
      </c>
      <c r="P551" s="11">
        <v>47290</v>
      </c>
      <c r="Q551" s="11">
        <v>0</v>
      </c>
      <c r="R551" s="11">
        <v>0</v>
      </c>
      <c r="S551" s="11">
        <v>450</v>
      </c>
      <c r="T551" s="11">
        <v>125</v>
      </c>
      <c r="U551" s="11">
        <v>1340</v>
      </c>
      <c r="V551" s="11">
        <v>0</v>
      </c>
      <c r="W551" s="11">
        <v>0</v>
      </c>
      <c r="X551" s="11">
        <v>0</v>
      </c>
      <c r="Y551" s="11">
        <v>0</v>
      </c>
      <c r="Z551" s="11">
        <v>0</v>
      </c>
      <c r="AA551" s="11">
        <v>-1719</v>
      </c>
      <c r="AB551" s="11">
        <v>359864</v>
      </c>
      <c r="AC551" s="11">
        <v>0</v>
      </c>
      <c r="AD551" s="11">
        <v>0</v>
      </c>
      <c r="AE551" s="17">
        <v>1719</v>
      </c>
    </row>
    <row r="552" spans="1:31" x14ac:dyDescent="0.3">
      <c r="A552" s="9" t="s">
        <v>1097</v>
      </c>
      <c r="B552" s="8" t="s">
        <v>1098</v>
      </c>
      <c r="C552" s="8">
        <v>1</v>
      </c>
      <c r="D552" s="8">
        <v>0</v>
      </c>
      <c r="E552" s="11">
        <v>6490820</v>
      </c>
      <c r="F552" s="11">
        <v>0</v>
      </c>
      <c r="G552" s="11">
        <v>1167111</v>
      </c>
      <c r="H552" s="11">
        <v>0</v>
      </c>
      <c r="I552" s="11">
        <v>1367245</v>
      </c>
      <c r="J552" s="11">
        <v>2016008</v>
      </c>
      <c r="K552" s="11">
        <v>102877</v>
      </c>
      <c r="L552" s="11">
        <v>0</v>
      </c>
      <c r="M552" s="11">
        <v>0</v>
      </c>
      <c r="N552" s="11">
        <v>0</v>
      </c>
      <c r="O552" s="11">
        <v>0</v>
      </c>
      <c r="P552" s="11">
        <v>1169312</v>
      </c>
      <c r="Q552" s="11">
        <v>166358</v>
      </c>
      <c r="R552" s="11">
        <v>114285</v>
      </c>
      <c r="S552" s="11">
        <v>30784</v>
      </c>
      <c r="T552" s="11">
        <v>12843</v>
      </c>
      <c r="U552" s="11">
        <v>121859</v>
      </c>
      <c r="V552" s="11">
        <v>16710</v>
      </c>
      <c r="W552" s="11">
        <v>0</v>
      </c>
      <c r="X552" s="11">
        <v>0</v>
      </c>
      <c r="Y552" s="11">
        <v>0</v>
      </c>
      <c r="Z552" s="11">
        <v>0</v>
      </c>
      <c r="AA552" s="11">
        <v>-72733</v>
      </c>
      <c r="AB552" s="11">
        <v>12703479</v>
      </c>
      <c r="AC552" s="11">
        <v>0</v>
      </c>
      <c r="AD552" s="11">
        <v>0</v>
      </c>
      <c r="AE552" s="17">
        <v>72733</v>
      </c>
    </row>
    <row r="553" spans="1:31" x14ac:dyDescent="0.3">
      <c r="A553" s="9" t="s">
        <v>1099</v>
      </c>
      <c r="B553" s="8" t="s">
        <v>1100</v>
      </c>
      <c r="C553" s="8">
        <v>0</v>
      </c>
      <c r="D553" s="8">
        <v>0</v>
      </c>
      <c r="E553" s="17" t="s">
        <v>2819</v>
      </c>
      <c r="F553" s="17" t="s">
        <v>2819</v>
      </c>
      <c r="G553" s="17" t="s">
        <v>2819</v>
      </c>
      <c r="H553" s="17" t="s">
        <v>2819</v>
      </c>
      <c r="I553" s="17" t="s">
        <v>2819</v>
      </c>
      <c r="J553" s="17" t="s">
        <v>2819</v>
      </c>
      <c r="K553" s="17" t="s">
        <v>2819</v>
      </c>
      <c r="L553" s="17" t="s">
        <v>2819</v>
      </c>
      <c r="M553" s="17" t="s">
        <v>2819</v>
      </c>
      <c r="N553" s="17" t="s">
        <v>2819</v>
      </c>
      <c r="O553" s="17" t="s">
        <v>2819</v>
      </c>
      <c r="P553" s="17" t="s">
        <v>2819</v>
      </c>
      <c r="Q553" s="17" t="s">
        <v>2819</v>
      </c>
      <c r="R553" s="17" t="s">
        <v>2819</v>
      </c>
      <c r="S553" s="17" t="s">
        <v>2819</v>
      </c>
      <c r="T553" s="17" t="s">
        <v>2819</v>
      </c>
      <c r="U553" s="17" t="s">
        <v>2819</v>
      </c>
      <c r="V553" s="17" t="s">
        <v>2819</v>
      </c>
      <c r="W553" s="17" t="s">
        <v>2819</v>
      </c>
      <c r="X553" s="17" t="s">
        <v>2819</v>
      </c>
      <c r="Y553" s="17" t="s">
        <v>2819</v>
      </c>
      <c r="Z553" s="17" t="s">
        <v>2819</v>
      </c>
      <c r="AA553" s="17" t="s">
        <v>2819</v>
      </c>
      <c r="AB553" s="17" t="s">
        <v>2819</v>
      </c>
      <c r="AC553" s="17" t="s">
        <v>2819</v>
      </c>
      <c r="AD553" s="17" t="s">
        <v>2819</v>
      </c>
      <c r="AE553" s="17" t="s">
        <v>2819</v>
      </c>
    </row>
    <row r="554" spans="1:31" x14ac:dyDescent="0.3">
      <c r="A554" s="9" t="s">
        <v>1101</v>
      </c>
      <c r="B554" s="8" t="s">
        <v>1102</v>
      </c>
      <c r="C554" s="8">
        <v>1</v>
      </c>
      <c r="D554" s="8">
        <v>0</v>
      </c>
      <c r="E554" s="11">
        <v>397353</v>
      </c>
      <c r="F554" s="11">
        <v>0</v>
      </c>
      <c r="G554" s="11">
        <v>100000</v>
      </c>
      <c r="H554" s="11">
        <v>0</v>
      </c>
      <c r="I554" s="11">
        <v>18056</v>
      </c>
      <c r="J554" s="11">
        <v>47832</v>
      </c>
      <c r="K554" s="11">
        <v>0</v>
      </c>
      <c r="L554" s="11">
        <v>0</v>
      </c>
      <c r="M554" s="11">
        <v>0</v>
      </c>
      <c r="N554" s="11">
        <v>0</v>
      </c>
      <c r="O554" s="11">
        <v>0</v>
      </c>
      <c r="P554" s="11">
        <v>56466</v>
      </c>
      <c r="Q554" s="11">
        <v>0</v>
      </c>
      <c r="R554" s="11">
        <v>0</v>
      </c>
      <c r="S554" s="11">
        <v>2877</v>
      </c>
      <c r="T554" s="11">
        <v>0</v>
      </c>
      <c r="U554" s="11">
        <v>13165</v>
      </c>
      <c r="V554" s="11">
        <v>0</v>
      </c>
      <c r="W554" s="11">
        <v>0</v>
      </c>
      <c r="X554" s="11">
        <v>0</v>
      </c>
      <c r="Y554" s="11">
        <v>0</v>
      </c>
      <c r="Z554" s="11">
        <v>0</v>
      </c>
      <c r="AA554" s="11">
        <v>-7778</v>
      </c>
      <c r="AB554" s="11">
        <v>627971</v>
      </c>
      <c r="AC554" s="11">
        <v>0</v>
      </c>
      <c r="AD554" s="11">
        <v>0</v>
      </c>
      <c r="AE554" s="17">
        <v>7778</v>
      </c>
    </row>
    <row r="555" spans="1:31" x14ac:dyDescent="0.3">
      <c r="A555" s="9" t="s">
        <v>1103</v>
      </c>
      <c r="B555" s="8" t="s">
        <v>1104</v>
      </c>
      <c r="C555" s="8">
        <v>1</v>
      </c>
      <c r="D555" s="8">
        <v>0</v>
      </c>
      <c r="E555" s="11">
        <v>26389123</v>
      </c>
      <c r="F555" s="11">
        <v>0</v>
      </c>
      <c r="G555" s="11">
        <v>1934010</v>
      </c>
      <c r="H555" s="11">
        <v>12407</v>
      </c>
      <c r="I555" s="11">
        <v>5355860</v>
      </c>
      <c r="J555" s="11">
        <v>6215337</v>
      </c>
      <c r="K555" s="11">
        <v>0</v>
      </c>
      <c r="L555" s="11">
        <v>0</v>
      </c>
      <c r="M555" s="11">
        <v>0</v>
      </c>
      <c r="N555" s="11">
        <v>0</v>
      </c>
      <c r="O555" s="11">
        <v>0</v>
      </c>
      <c r="P555" s="11">
        <v>4706463</v>
      </c>
      <c r="Q555" s="11">
        <v>784765</v>
      </c>
      <c r="R555" s="11">
        <v>866292</v>
      </c>
      <c r="S555" s="11">
        <v>144183</v>
      </c>
      <c r="T555" s="11">
        <v>60156</v>
      </c>
      <c r="U555" s="11">
        <v>531357</v>
      </c>
      <c r="V555" s="11">
        <v>95500</v>
      </c>
      <c r="W555" s="11">
        <v>0</v>
      </c>
      <c r="X555" s="11">
        <v>0</v>
      </c>
      <c r="Y555" s="11">
        <v>0</v>
      </c>
      <c r="Z555" s="11">
        <v>0</v>
      </c>
      <c r="AA555" s="11">
        <v>-274461</v>
      </c>
      <c r="AB555" s="11">
        <v>46820992</v>
      </c>
      <c r="AC555" s="11">
        <v>0</v>
      </c>
      <c r="AD555" s="11">
        <v>0</v>
      </c>
      <c r="AE555" s="17">
        <v>274461</v>
      </c>
    </row>
    <row r="556" spans="1:31" x14ac:dyDescent="0.3">
      <c r="A556" s="9" t="s">
        <v>1105</v>
      </c>
      <c r="B556" s="8" t="s">
        <v>1106</v>
      </c>
      <c r="C556" s="8">
        <v>1</v>
      </c>
      <c r="D556" s="8">
        <v>0</v>
      </c>
      <c r="E556" s="11">
        <v>11050374</v>
      </c>
      <c r="F556" s="11">
        <v>0</v>
      </c>
      <c r="G556" s="11">
        <v>859400</v>
      </c>
      <c r="H556" s="11">
        <v>0</v>
      </c>
      <c r="I556" s="11">
        <v>1560297</v>
      </c>
      <c r="J556" s="11">
        <v>2634049</v>
      </c>
      <c r="K556" s="11">
        <v>0</v>
      </c>
      <c r="L556" s="11">
        <v>0</v>
      </c>
      <c r="M556" s="11">
        <v>0</v>
      </c>
      <c r="N556" s="11">
        <v>0</v>
      </c>
      <c r="O556" s="11">
        <v>0</v>
      </c>
      <c r="P556" s="11">
        <v>1551271</v>
      </c>
      <c r="Q556" s="11">
        <v>340557</v>
      </c>
      <c r="R556" s="11">
        <v>335411</v>
      </c>
      <c r="S556" s="11">
        <v>43772</v>
      </c>
      <c r="T556" s="11">
        <v>18262</v>
      </c>
      <c r="U556" s="11">
        <v>184420</v>
      </c>
      <c r="V556" s="11">
        <v>22770</v>
      </c>
      <c r="W556" s="11">
        <v>0</v>
      </c>
      <c r="X556" s="11">
        <v>0</v>
      </c>
      <c r="Y556" s="11">
        <v>26017</v>
      </c>
      <c r="Z556" s="11">
        <v>0</v>
      </c>
      <c r="AA556" s="11">
        <v>-257886</v>
      </c>
      <c r="AB556" s="11">
        <v>18368714</v>
      </c>
      <c r="AC556" s="11">
        <v>0</v>
      </c>
      <c r="AD556" s="11">
        <v>0</v>
      </c>
      <c r="AE556" s="17">
        <v>257886</v>
      </c>
    </row>
    <row r="557" spans="1:31" x14ac:dyDescent="0.3">
      <c r="A557" s="9" t="s">
        <v>1107</v>
      </c>
      <c r="B557" s="8" t="s">
        <v>1108</v>
      </c>
      <c r="C557" s="8">
        <v>1</v>
      </c>
      <c r="D557" s="8">
        <v>0</v>
      </c>
      <c r="E557" s="11">
        <v>314863</v>
      </c>
      <c r="F557" s="11">
        <v>0</v>
      </c>
      <c r="G557" s="11">
        <v>147522</v>
      </c>
      <c r="H557" s="11">
        <v>0</v>
      </c>
      <c r="I557" s="11">
        <v>33120</v>
      </c>
      <c r="J557" s="11">
        <v>0</v>
      </c>
      <c r="K557" s="11">
        <v>0</v>
      </c>
      <c r="L557" s="11">
        <v>0</v>
      </c>
      <c r="M557" s="11">
        <v>0</v>
      </c>
      <c r="N557" s="11">
        <v>0</v>
      </c>
      <c r="O557" s="11">
        <v>0</v>
      </c>
      <c r="P557" s="11">
        <v>99895</v>
      </c>
      <c r="Q557" s="11">
        <v>4199</v>
      </c>
      <c r="R557" s="11">
        <v>0</v>
      </c>
      <c r="S557" s="11">
        <v>3356</v>
      </c>
      <c r="T557" s="11">
        <v>1400</v>
      </c>
      <c r="U557" s="11">
        <v>17242</v>
      </c>
      <c r="V557" s="11">
        <v>0</v>
      </c>
      <c r="W557" s="11">
        <v>0</v>
      </c>
      <c r="X557" s="11">
        <v>37800</v>
      </c>
      <c r="Y557" s="11">
        <v>1864</v>
      </c>
      <c r="Z557" s="11">
        <v>0</v>
      </c>
      <c r="AA557" s="11">
        <v>0</v>
      </c>
      <c r="AB557" s="11">
        <v>661261</v>
      </c>
      <c r="AC557" s="11">
        <v>0</v>
      </c>
      <c r="AD557" s="11">
        <v>0</v>
      </c>
      <c r="AE557" s="17">
        <v>0</v>
      </c>
    </row>
    <row r="558" spans="1:31" x14ac:dyDescent="0.3">
      <c r="A558" s="9" t="s">
        <v>1109</v>
      </c>
      <c r="B558" s="8" t="s">
        <v>1110</v>
      </c>
      <c r="C558" s="8">
        <v>1</v>
      </c>
      <c r="D558" s="8">
        <v>0</v>
      </c>
      <c r="E558" s="11">
        <v>1567918</v>
      </c>
      <c r="F558" s="11">
        <v>0</v>
      </c>
      <c r="G558" s="11">
        <v>234417</v>
      </c>
      <c r="H558" s="11">
        <v>0</v>
      </c>
      <c r="I558" s="11">
        <v>60863</v>
      </c>
      <c r="J558" s="11">
        <v>196604</v>
      </c>
      <c r="K558" s="11">
        <v>0</v>
      </c>
      <c r="L558" s="11">
        <v>0</v>
      </c>
      <c r="M558" s="11">
        <v>0</v>
      </c>
      <c r="N558" s="11">
        <v>0</v>
      </c>
      <c r="O558" s="11">
        <v>0</v>
      </c>
      <c r="P558" s="11">
        <v>204433</v>
      </c>
      <c r="Q558" s="11">
        <v>34927</v>
      </c>
      <c r="R558" s="11">
        <v>20874</v>
      </c>
      <c r="S558" s="11">
        <v>27339</v>
      </c>
      <c r="T558" s="11">
        <v>11406</v>
      </c>
      <c r="U558" s="11">
        <v>56619</v>
      </c>
      <c r="V558" s="11">
        <v>0</v>
      </c>
      <c r="W558" s="11">
        <v>0</v>
      </c>
      <c r="X558" s="11">
        <v>63180</v>
      </c>
      <c r="Y558" s="11">
        <v>1830</v>
      </c>
      <c r="Z558" s="11">
        <v>0</v>
      </c>
      <c r="AA558" s="11">
        <v>-87490</v>
      </c>
      <c r="AB558" s="11">
        <v>2392920</v>
      </c>
      <c r="AC558" s="11">
        <v>0</v>
      </c>
      <c r="AD558" s="11">
        <v>0</v>
      </c>
      <c r="AE558" s="17">
        <v>87490</v>
      </c>
    </row>
    <row r="559" spans="1:31" x14ac:dyDescent="0.3">
      <c r="A559" s="9" t="s">
        <v>1111</v>
      </c>
      <c r="B559" s="8" t="s">
        <v>1112</v>
      </c>
      <c r="C559" s="8">
        <v>1</v>
      </c>
      <c r="D559" s="8">
        <v>0</v>
      </c>
      <c r="E559" s="11">
        <v>212528</v>
      </c>
      <c r="F559" s="11">
        <v>0</v>
      </c>
      <c r="G559" s="11">
        <v>50000</v>
      </c>
      <c r="H559" s="11">
        <v>0</v>
      </c>
      <c r="I559" s="11">
        <v>10893</v>
      </c>
      <c r="J559" s="11">
        <v>7546</v>
      </c>
      <c r="K559" s="11">
        <v>0</v>
      </c>
      <c r="L559" s="11">
        <v>0</v>
      </c>
      <c r="M559" s="11">
        <v>0</v>
      </c>
      <c r="N559" s="11">
        <v>0</v>
      </c>
      <c r="O559" s="11">
        <v>0</v>
      </c>
      <c r="P559" s="11">
        <v>71672</v>
      </c>
      <c r="Q559" s="11">
        <v>0</v>
      </c>
      <c r="R559" s="11">
        <v>0</v>
      </c>
      <c r="S559" s="11">
        <v>1154</v>
      </c>
      <c r="T559" s="11">
        <v>481</v>
      </c>
      <c r="U559" s="11">
        <v>8039</v>
      </c>
      <c r="V559" s="11">
        <v>0</v>
      </c>
      <c r="W559" s="11">
        <v>0</v>
      </c>
      <c r="X559" s="11">
        <v>0</v>
      </c>
      <c r="Y559" s="11">
        <v>4495</v>
      </c>
      <c r="Z559" s="11">
        <v>0</v>
      </c>
      <c r="AA559" s="11">
        <v>0</v>
      </c>
      <c r="AB559" s="11">
        <v>366808</v>
      </c>
      <c r="AC559" s="11">
        <v>0</v>
      </c>
      <c r="AD559" s="11">
        <v>0</v>
      </c>
      <c r="AE559" s="17">
        <v>0</v>
      </c>
    </row>
    <row r="560" spans="1:31" x14ac:dyDescent="0.3">
      <c r="A560" s="9" t="s">
        <v>1113</v>
      </c>
      <c r="B560" s="8" t="s">
        <v>1114</v>
      </c>
      <c r="C560" s="8">
        <v>1</v>
      </c>
      <c r="D560" s="8">
        <v>0</v>
      </c>
      <c r="E560" s="11">
        <v>4146182</v>
      </c>
      <c r="F560" s="11">
        <v>0</v>
      </c>
      <c r="G560" s="11">
        <v>581735</v>
      </c>
      <c r="H560" s="11">
        <v>0</v>
      </c>
      <c r="I560" s="11">
        <v>651887</v>
      </c>
      <c r="J560" s="11">
        <v>317491</v>
      </c>
      <c r="K560" s="11">
        <v>0</v>
      </c>
      <c r="L560" s="11">
        <v>0</v>
      </c>
      <c r="M560" s="11">
        <v>0</v>
      </c>
      <c r="N560" s="11">
        <v>0</v>
      </c>
      <c r="O560" s="11">
        <v>0</v>
      </c>
      <c r="P560" s="11">
        <v>285110</v>
      </c>
      <c r="Q560" s="11">
        <v>74654</v>
      </c>
      <c r="R560" s="11">
        <v>77314</v>
      </c>
      <c r="S560" s="11">
        <v>30230</v>
      </c>
      <c r="T560" s="11">
        <v>11576</v>
      </c>
      <c r="U560" s="11">
        <v>125180</v>
      </c>
      <c r="V560" s="11">
        <v>2442</v>
      </c>
      <c r="W560" s="11">
        <v>0</v>
      </c>
      <c r="X560" s="11">
        <v>89100</v>
      </c>
      <c r="Y560" s="11">
        <v>0</v>
      </c>
      <c r="Z560" s="11">
        <v>0</v>
      </c>
      <c r="AA560" s="11">
        <v>-280043</v>
      </c>
      <c r="AB560" s="11">
        <v>6112858</v>
      </c>
      <c r="AC560" s="11">
        <v>0</v>
      </c>
      <c r="AD560" s="11">
        <v>0</v>
      </c>
      <c r="AE560" s="17">
        <v>280043</v>
      </c>
    </row>
    <row r="561" spans="1:31" x14ac:dyDescent="0.3">
      <c r="A561" s="9" t="s">
        <v>1115</v>
      </c>
      <c r="B561" s="8" t="s">
        <v>1116</v>
      </c>
      <c r="C561" s="8">
        <v>1</v>
      </c>
      <c r="D561" s="8">
        <v>0</v>
      </c>
      <c r="E561" s="11">
        <v>1635849</v>
      </c>
      <c r="F561" s="11">
        <v>0</v>
      </c>
      <c r="G561" s="11">
        <v>119010</v>
      </c>
      <c r="H561" s="11">
        <v>1967</v>
      </c>
      <c r="I561" s="11">
        <v>182381</v>
      </c>
      <c r="J561" s="11">
        <v>444799</v>
      </c>
      <c r="K561" s="11">
        <v>0</v>
      </c>
      <c r="L561" s="11">
        <v>0</v>
      </c>
      <c r="M561" s="11">
        <v>0</v>
      </c>
      <c r="N561" s="11">
        <v>0</v>
      </c>
      <c r="O561" s="11">
        <v>0</v>
      </c>
      <c r="P561" s="11">
        <v>289901</v>
      </c>
      <c r="Q561" s="11">
        <v>37635</v>
      </c>
      <c r="R561" s="11">
        <v>6678</v>
      </c>
      <c r="S561" s="11">
        <v>26485</v>
      </c>
      <c r="T561" s="11">
        <v>11050</v>
      </c>
      <c r="U561" s="11">
        <v>86094</v>
      </c>
      <c r="V561" s="11">
        <v>0</v>
      </c>
      <c r="W561" s="11">
        <v>0</v>
      </c>
      <c r="X561" s="11">
        <v>102600</v>
      </c>
      <c r="Y561" s="11">
        <v>4890</v>
      </c>
      <c r="Z561" s="11">
        <v>0</v>
      </c>
      <c r="AA561" s="11">
        <v>-165580</v>
      </c>
      <c r="AB561" s="11">
        <v>2783759</v>
      </c>
      <c r="AC561" s="11">
        <v>0</v>
      </c>
      <c r="AD561" s="11">
        <v>0</v>
      </c>
      <c r="AE561" s="17">
        <v>165580</v>
      </c>
    </row>
    <row r="562" spans="1:31" x14ac:dyDescent="0.3">
      <c r="A562" s="9" t="s">
        <v>1117</v>
      </c>
      <c r="B562" s="8" t="s">
        <v>1118</v>
      </c>
      <c r="C562" s="8">
        <v>1</v>
      </c>
      <c r="D562" s="8">
        <v>0</v>
      </c>
      <c r="E562" s="11">
        <v>505597</v>
      </c>
      <c r="F562" s="11">
        <v>0</v>
      </c>
      <c r="G562" s="11">
        <v>50000</v>
      </c>
      <c r="H562" s="11">
        <v>0</v>
      </c>
      <c r="I562" s="11">
        <v>26582</v>
      </c>
      <c r="J562" s="11">
        <v>17482</v>
      </c>
      <c r="K562" s="11">
        <v>0</v>
      </c>
      <c r="L562" s="11">
        <v>0</v>
      </c>
      <c r="M562" s="11">
        <v>0</v>
      </c>
      <c r="N562" s="11">
        <v>0</v>
      </c>
      <c r="O562" s="11">
        <v>0</v>
      </c>
      <c r="P562" s="11">
        <v>236381</v>
      </c>
      <c r="Q562" s="11">
        <v>4567</v>
      </c>
      <c r="R562" s="11">
        <v>0</v>
      </c>
      <c r="S562" s="11">
        <v>331</v>
      </c>
      <c r="T562" s="11">
        <v>0</v>
      </c>
      <c r="U562" s="11">
        <v>12815</v>
      </c>
      <c r="V562" s="11">
        <v>0</v>
      </c>
      <c r="W562" s="11">
        <v>0</v>
      </c>
      <c r="X562" s="11">
        <v>0</v>
      </c>
      <c r="Y562" s="11">
        <v>0</v>
      </c>
      <c r="Z562" s="11">
        <v>0</v>
      </c>
      <c r="AA562" s="11">
        <v>0</v>
      </c>
      <c r="AB562" s="11">
        <v>853755</v>
      </c>
      <c r="AC562" s="11">
        <v>0</v>
      </c>
      <c r="AD562" s="11">
        <v>0</v>
      </c>
      <c r="AE562" s="17">
        <v>0</v>
      </c>
    </row>
    <row r="563" spans="1:31" x14ac:dyDescent="0.3">
      <c r="A563" s="9" t="s">
        <v>1119</v>
      </c>
      <c r="B563" s="8" t="s">
        <v>1120</v>
      </c>
      <c r="C563" s="8">
        <v>1</v>
      </c>
      <c r="D563" s="8">
        <v>0</v>
      </c>
      <c r="E563" s="11">
        <v>18204872</v>
      </c>
      <c r="F563" s="11">
        <v>0</v>
      </c>
      <c r="G563" s="11">
        <v>894355</v>
      </c>
      <c r="H563" s="11">
        <v>0</v>
      </c>
      <c r="I563" s="11">
        <v>2639979</v>
      </c>
      <c r="J563" s="11">
        <v>10793323</v>
      </c>
      <c r="K563" s="11">
        <v>1789457</v>
      </c>
      <c r="L563" s="11">
        <v>0</v>
      </c>
      <c r="M563" s="11">
        <v>0</v>
      </c>
      <c r="N563" s="11">
        <v>0</v>
      </c>
      <c r="O563" s="11">
        <v>0</v>
      </c>
      <c r="P563" s="11">
        <v>1575840</v>
      </c>
      <c r="Q563" s="11">
        <v>1188280</v>
      </c>
      <c r="R563" s="11">
        <v>104327</v>
      </c>
      <c r="S563" s="11">
        <v>48790</v>
      </c>
      <c r="T563" s="11">
        <v>20356</v>
      </c>
      <c r="U563" s="11">
        <v>190769</v>
      </c>
      <c r="V563" s="11">
        <v>49105</v>
      </c>
      <c r="W563" s="11">
        <v>0</v>
      </c>
      <c r="X563" s="11">
        <v>129720</v>
      </c>
      <c r="Y563" s="11">
        <v>117918</v>
      </c>
      <c r="Z563" s="11">
        <v>0</v>
      </c>
      <c r="AA563" s="11">
        <v>-250003</v>
      </c>
      <c r="AB563" s="11">
        <v>37497088</v>
      </c>
      <c r="AC563" s="11">
        <v>0</v>
      </c>
      <c r="AD563" s="11">
        <v>0</v>
      </c>
      <c r="AE563" s="17">
        <v>250003</v>
      </c>
    </row>
    <row r="564" spans="1:31" x14ac:dyDescent="0.3">
      <c r="A564" s="9" t="s">
        <v>1121</v>
      </c>
      <c r="B564" s="8" t="s">
        <v>1122</v>
      </c>
      <c r="C564" s="8">
        <v>1</v>
      </c>
      <c r="D564" s="8">
        <v>0</v>
      </c>
      <c r="E564" s="11">
        <v>492085</v>
      </c>
      <c r="F564" s="11">
        <v>0</v>
      </c>
      <c r="G564" s="11">
        <v>287815</v>
      </c>
      <c r="H564" s="11">
        <v>433</v>
      </c>
      <c r="I564" s="11">
        <v>79376</v>
      </c>
      <c r="J564" s="11">
        <v>29015</v>
      </c>
      <c r="K564" s="11">
        <v>0</v>
      </c>
      <c r="L564" s="11">
        <v>0</v>
      </c>
      <c r="M564" s="11">
        <v>0</v>
      </c>
      <c r="N564" s="11">
        <v>0</v>
      </c>
      <c r="O564" s="11">
        <v>0</v>
      </c>
      <c r="P564" s="11">
        <v>76737</v>
      </c>
      <c r="Q564" s="11">
        <v>42711</v>
      </c>
      <c r="R564" s="11">
        <v>0</v>
      </c>
      <c r="S564" s="11">
        <v>4075</v>
      </c>
      <c r="T564" s="11">
        <v>1700</v>
      </c>
      <c r="U564" s="11">
        <v>25164</v>
      </c>
      <c r="V564" s="11">
        <v>0</v>
      </c>
      <c r="W564" s="11">
        <v>0</v>
      </c>
      <c r="X564" s="11">
        <v>54000</v>
      </c>
      <c r="Y564" s="11">
        <v>15263</v>
      </c>
      <c r="Z564" s="11">
        <v>0</v>
      </c>
      <c r="AA564" s="11">
        <v>-64736</v>
      </c>
      <c r="AB564" s="11">
        <v>1043638</v>
      </c>
      <c r="AC564" s="11">
        <v>0</v>
      </c>
      <c r="AD564" s="11">
        <v>0</v>
      </c>
      <c r="AE564" s="17">
        <v>64736</v>
      </c>
    </row>
    <row r="565" spans="1:31" x14ac:dyDescent="0.3">
      <c r="A565" s="9" t="s">
        <v>1123</v>
      </c>
      <c r="B565" s="8" t="s">
        <v>1124</v>
      </c>
      <c r="C565" s="8">
        <v>1</v>
      </c>
      <c r="D565" s="8">
        <v>0</v>
      </c>
      <c r="E565" s="11">
        <v>812358</v>
      </c>
      <c r="F565" s="11">
        <v>0</v>
      </c>
      <c r="G565" s="11">
        <v>133715</v>
      </c>
      <c r="H565" s="11">
        <v>0</v>
      </c>
      <c r="I565" s="11">
        <v>124384</v>
      </c>
      <c r="J565" s="11">
        <v>4228</v>
      </c>
      <c r="K565" s="11">
        <v>0</v>
      </c>
      <c r="L565" s="11">
        <v>0</v>
      </c>
      <c r="M565" s="11">
        <v>0</v>
      </c>
      <c r="N565" s="11">
        <v>0</v>
      </c>
      <c r="O565" s="11">
        <v>0</v>
      </c>
      <c r="P565" s="11">
        <v>324674</v>
      </c>
      <c r="Q565" s="11">
        <v>3260</v>
      </c>
      <c r="R565" s="11">
        <v>0</v>
      </c>
      <c r="S565" s="11">
        <v>5873</v>
      </c>
      <c r="T565" s="11">
        <v>2450</v>
      </c>
      <c r="U565" s="11">
        <v>48348</v>
      </c>
      <c r="V565" s="11">
        <v>0</v>
      </c>
      <c r="W565" s="11">
        <v>0</v>
      </c>
      <c r="X565" s="11">
        <v>0</v>
      </c>
      <c r="Y565" s="11">
        <v>0</v>
      </c>
      <c r="Z565" s="11">
        <v>0</v>
      </c>
      <c r="AA565" s="11">
        <v>-63982</v>
      </c>
      <c r="AB565" s="11">
        <v>1395308</v>
      </c>
      <c r="AC565" s="11">
        <v>0</v>
      </c>
      <c r="AD565" s="11">
        <v>0</v>
      </c>
      <c r="AE565" s="17">
        <v>63982</v>
      </c>
    </row>
    <row r="566" spans="1:31" x14ac:dyDescent="0.3">
      <c r="A566" s="9" t="s">
        <v>1125</v>
      </c>
      <c r="B566" s="8" t="s">
        <v>1126</v>
      </c>
      <c r="C566" s="8">
        <v>1</v>
      </c>
      <c r="D566" s="8">
        <v>0</v>
      </c>
      <c r="E566" s="11">
        <v>250902</v>
      </c>
      <c r="F566" s="11">
        <v>0</v>
      </c>
      <c r="G566" s="11">
        <v>100000</v>
      </c>
      <c r="H566" s="11">
        <v>0</v>
      </c>
      <c r="I566" s="11">
        <v>20568</v>
      </c>
      <c r="J566" s="11">
        <v>8190</v>
      </c>
      <c r="K566" s="11">
        <v>0</v>
      </c>
      <c r="L566" s="11">
        <v>0</v>
      </c>
      <c r="M566" s="11">
        <v>0</v>
      </c>
      <c r="N566" s="11">
        <v>0</v>
      </c>
      <c r="O566" s="11">
        <v>0</v>
      </c>
      <c r="P566" s="11">
        <v>25033</v>
      </c>
      <c r="Q566" s="11">
        <v>3770</v>
      </c>
      <c r="R566" s="11">
        <v>0</v>
      </c>
      <c r="S566" s="11">
        <v>974</v>
      </c>
      <c r="T566" s="11">
        <v>406</v>
      </c>
      <c r="U566" s="11">
        <v>3285</v>
      </c>
      <c r="V566" s="11">
        <v>0</v>
      </c>
      <c r="W566" s="11">
        <v>0</v>
      </c>
      <c r="X566" s="11">
        <v>0</v>
      </c>
      <c r="Y566" s="11">
        <v>0</v>
      </c>
      <c r="Z566" s="11">
        <v>0</v>
      </c>
      <c r="AA566" s="11">
        <v>-16718</v>
      </c>
      <c r="AB566" s="11">
        <v>396410</v>
      </c>
      <c r="AC566" s="11">
        <v>0</v>
      </c>
      <c r="AD566" s="11">
        <v>0</v>
      </c>
      <c r="AE566" s="17">
        <v>16718</v>
      </c>
    </row>
    <row r="567" spans="1:31" x14ac:dyDescent="0.3">
      <c r="A567" s="9" t="s">
        <v>1127</v>
      </c>
      <c r="B567" s="8" t="s">
        <v>1128</v>
      </c>
      <c r="C567" s="8">
        <v>1</v>
      </c>
      <c r="D567" s="8">
        <v>0</v>
      </c>
      <c r="E567" s="11">
        <v>164840</v>
      </c>
      <c r="F567" s="11">
        <v>0</v>
      </c>
      <c r="G567" s="11">
        <v>100000</v>
      </c>
      <c r="H567" s="11">
        <v>0</v>
      </c>
      <c r="I567" s="11">
        <v>596</v>
      </c>
      <c r="J567" s="11">
        <v>3955</v>
      </c>
      <c r="K567" s="11">
        <v>0</v>
      </c>
      <c r="L567" s="11">
        <v>0</v>
      </c>
      <c r="M567" s="11">
        <v>0</v>
      </c>
      <c r="N567" s="11">
        <v>0</v>
      </c>
      <c r="O567" s="11">
        <v>0</v>
      </c>
      <c r="P567" s="11">
        <v>17744</v>
      </c>
      <c r="Q567" s="11">
        <v>0</v>
      </c>
      <c r="R567" s="11">
        <v>0</v>
      </c>
      <c r="S567" s="11">
        <v>914</v>
      </c>
      <c r="T567" s="11">
        <v>0</v>
      </c>
      <c r="U567" s="11">
        <v>1864</v>
      </c>
      <c r="V567" s="11">
        <v>0</v>
      </c>
      <c r="W567" s="11">
        <v>0</v>
      </c>
      <c r="X567" s="11">
        <v>5400</v>
      </c>
      <c r="Y567" s="11">
        <v>0</v>
      </c>
      <c r="Z567" s="11">
        <v>0</v>
      </c>
      <c r="AA567" s="11">
        <v>0</v>
      </c>
      <c r="AB567" s="11">
        <v>295313</v>
      </c>
      <c r="AC567" s="11">
        <v>0</v>
      </c>
      <c r="AD567" s="11">
        <v>0</v>
      </c>
      <c r="AE567" s="17">
        <v>0</v>
      </c>
    </row>
    <row r="568" spans="1:31" x14ac:dyDescent="0.3">
      <c r="A568" s="9" t="s">
        <v>1129</v>
      </c>
      <c r="B568" s="8" t="s">
        <v>1130</v>
      </c>
      <c r="C568" s="8">
        <v>1</v>
      </c>
      <c r="D568" s="8">
        <v>0</v>
      </c>
      <c r="E568" s="11">
        <v>1280843</v>
      </c>
      <c r="F568" s="11">
        <v>0</v>
      </c>
      <c r="G568" s="11">
        <v>298147</v>
      </c>
      <c r="H568" s="11">
        <v>0</v>
      </c>
      <c r="I568" s="11">
        <v>44830</v>
      </c>
      <c r="J568" s="11">
        <v>39486</v>
      </c>
      <c r="K568" s="11">
        <v>0</v>
      </c>
      <c r="L568" s="11">
        <v>0</v>
      </c>
      <c r="M568" s="11">
        <v>0</v>
      </c>
      <c r="N568" s="11">
        <v>0</v>
      </c>
      <c r="O568" s="11">
        <v>0</v>
      </c>
      <c r="P568" s="11">
        <v>150918</v>
      </c>
      <c r="Q568" s="11">
        <v>3677</v>
      </c>
      <c r="R568" s="11">
        <v>13287</v>
      </c>
      <c r="S568" s="11">
        <v>11580</v>
      </c>
      <c r="T568" s="11">
        <v>4831</v>
      </c>
      <c r="U568" s="11">
        <v>45261</v>
      </c>
      <c r="V568" s="11">
        <v>0</v>
      </c>
      <c r="W568" s="11">
        <v>0</v>
      </c>
      <c r="X568" s="11">
        <v>48600</v>
      </c>
      <c r="Y568" s="11">
        <v>10292</v>
      </c>
      <c r="Z568" s="11">
        <v>0</v>
      </c>
      <c r="AA568" s="11">
        <v>-157665</v>
      </c>
      <c r="AB568" s="11">
        <v>1794087</v>
      </c>
      <c r="AC568" s="11">
        <v>0</v>
      </c>
      <c r="AD568" s="11">
        <v>0</v>
      </c>
      <c r="AE568" s="17">
        <v>157665</v>
      </c>
    </row>
    <row r="569" spans="1:31" x14ac:dyDescent="0.3">
      <c r="A569" s="9" t="s">
        <v>1131</v>
      </c>
      <c r="B569" s="8" t="s">
        <v>1132</v>
      </c>
      <c r="C569" s="8">
        <v>1</v>
      </c>
      <c r="D569" s="8">
        <v>0</v>
      </c>
      <c r="E569" s="11">
        <v>1212221</v>
      </c>
      <c r="F569" s="11">
        <v>0</v>
      </c>
      <c r="G569" s="11">
        <v>148016</v>
      </c>
      <c r="H569" s="11">
        <v>0</v>
      </c>
      <c r="I569" s="11">
        <v>21437</v>
      </c>
      <c r="J569" s="11">
        <v>67180</v>
      </c>
      <c r="K569" s="11">
        <v>0</v>
      </c>
      <c r="L569" s="11">
        <v>0</v>
      </c>
      <c r="M569" s="11">
        <v>0</v>
      </c>
      <c r="N569" s="11">
        <v>0</v>
      </c>
      <c r="O569" s="11">
        <v>0</v>
      </c>
      <c r="P569" s="11">
        <v>104129</v>
      </c>
      <c r="Q569" s="11">
        <v>69772</v>
      </c>
      <c r="R569" s="11">
        <v>0</v>
      </c>
      <c r="S569" s="11">
        <v>9932</v>
      </c>
      <c r="T569" s="11">
        <v>4143</v>
      </c>
      <c r="U569" s="11">
        <v>36174</v>
      </c>
      <c r="V569" s="11">
        <v>0</v>
      </c>
      <c r="W569" s="11">
        <v>0</v>
      </c>
      <c r="X569" s="11">
        <v>0</v>
      </c>
      <c r="Y569" s="11">
        <v>0</v>
      </c>
      <c r="Z569" s="11">
        <v>0</v>
      </c>
      <c r="AA569" s="11">
        <v>-119208</v>
      </c>
      <c r="AB569" s="11">
        <v>1553796</v>
      </c>
      <c r="AC569" s="11">
        <v>0</v>
      </c>
      <c r="AD569" s="11">
        <v>0</v>
      </c>
      <c r="AE569" s="17">
        <v>119208</v>
      </c>
    </row>
    <row r="570" spans="1:31" x14ac:dyDescent="0.3">
      <c r="A570" s="9" t="s">
        <v>1133</v>
      </c>
      <c r="B570" s="8" t="s">
        <v>1134</v>
      </c>
      <c r="C570" s="8">
        <v>1</v>
      </c>
      <c r="D570" s="8">
        <v>0</v>
      </c>
      <c r="E570" s="11">
        <v>1781299</v>
      </c>
      <c r="F570" s="11">
        <v>0</v>
      </c>
      <c r="G570" s="11">
        <v>499848</v>
      </c>
      <c r="H570" s="11">
        <v>0</v>
      </c>
      <c r="I570" s="11">
        <v>61534</v>
      </c>
      <c r="J570" s="11">
        <v>225133</v>
      </c>
      <c r="K570" s="11">
        <v>64216</v>
      </c>
      <c r="L570" s="11">
        <v>0</v>
      </c>
      <c r="M570" s="11">
        <v>0</v>
      </c>
      <c r="N570" s="11">
        <v>0</v>
      </c>
      <c r="O570" s="11">
        <v>0</v>
      </c>
      <c r="P570" s="11">
        <v>312014</v>
      </c>
      <c r="Q570" s="11">
        <v>52159</v>
      </c>
      <c r="R570" s="11">
        <v>0</v>
      </c>
      <c r="S570" s="11">
        <v>16523</v>
      </c>
      <c r="T570" s="11">
        <v>6893</v>
      </c>
      <c r="U570" s="11">
        <v>59248</v>
      </c>
      <c r="V570" s="11">
        <v>0</v>
      </c>
      <c r="W570" s="11">
        <v>0</v>
      </c>
      <c r="X570" s="11">
        <v>72900</v>
      </c>
      <c r="Y570" s="11">
        <v>10413</v>
      </c>
      <c r="Z570" s="11">
        <v>0</v>
      </c>
      <c r="AA570" s="11">
        <v>-48527</v>
      </c>
      <c r="AB570" s="11">
        <v>3113653</v>
      </c>
      <c r="AC570" s="11">
        <v>0</v>
      </c>
      <c r="AD570" s="11">
        <v>0</v>
      </c>
      <c r="AE570" s="17">
        <v>48527</v>
      </c>
    </row>
    <row r="571" spans="1:31" x14ac:dyDescent="0.3">
      <c r="A571" s="9" t="s">
        <v>1135</v>
      </c>
      <c r="B571" s="8" t="s">
        <v>1136</v>
      </c>
      <c r="C571" s="8">
        <v>1</v>
      </c>
      <c r="D571" s="8">
        <v>0</v>
      </c>
      <c r="E571" s="11">
        <v>14452177</v>
      </c>
      <c r="F571" s="11">
        <v>0</v>
      </c>
      <c r="G571" s="11">
        <v>1256108</v>
      </c>
      <c r="H571" s="11">
        <v>0</v>
      </c>
      <c r="I571" s="11">
        <v>2793272</v>
      </c>
      <c r="J571" s="11">
        <v>1241201</v>
      </c>
      <c r="K571" s="11">
        <v>0</v>
      </c>
      <c r="L571" s="11">
        <v>0</v>
      </c>
      <c r="M571" s="11">
        <v>0</v>
      </c>
      <c r="N571" s="11">
        <v>0</v>
      </c>
      <c r="O571" s="11">
        <v>0</v>
      </c>
      <c r="P571" s="11">
        <v>1713915</v>
      </c>
      <c r="Q571" s="11">
        <v>656410</v>
      </c>
      <c r="R571" s="11">
        <v>374237</v>
      </c>
      <c r="S571" s="11">
        <v>27654</v>
      </c>
      <c r="T571" s="11">
        <v>10822</v>
      </c>
      <c r="U571" s="11">
        <v>108753</v>
      </c>
      <c r="V571" s="11">
        <v>30691</v>
      </c>
      <c r="W571" s="11">
        <v>0</v>
      </c>
      <c r="X571" s="11">
        <v>145087</v>
      </c>
      <c r="Y571" s="11">
        <v>0</v>
      </c>
      <c r="Z571" s="11">
        <v>0</v>
      </c>
      <c r="AA571" s="11">
        <v>-1246378</v>
      </c>
      <c r="AB571" s="11">
        <v>21563949</v>
      </c>
      <c r="AC571" s="11">
        <v>0</v>
      </c>
      <c r="AD571" s="11">
        <v>186523</v>
      </c>
      <c r="AE571" s="17">
        <v>1246378</v>
      </c>
    </row>
    <row r="572" spans="1:31" x14ac:dyDescent="0.3">
      <c r="A572" s="9" t="s">
        <v>1137</v>
      </c>
      <c r="B572" s="8" t="s">
        <v>1138</v>
      </c>
      <c r="C572" s="8">
        <v>1</v>
      </c>
      <c r="D572" s="8">
        <v>0</v>
      </c>
      <c r="E572" s="11">
        <v>3585806</v>
      </c>
      <c r="F572" s="11">
        <v>0</v>
      </c>
      <c r="G572" s="11">
        <v>277167</v>
      </c>
      <c r="H572" s="11">
        <v>0</v>
      </c>
      <c r="I572" s="11">
        <v>607510</v>
      </c>
      <c r="J572" s="11">
        <v>647190</v>
      </c>
      <c r="K572" s="11">
        <v>0</v>
      </c>
      <c r="L572" s="11">
        <v>0</v>
      </c>
      <c r="M572" s="11">
        <v>0</v>
      </c>
      <c r="N572" s="11">
        <v>0</v>
      </c>
      <c r="O572" s="11">
        <v>0</v>
      </c>
      <c r="P572" s="11">
        <v>525472</v>
      </c>
      <c r="Q572" s="11">
        <v>69126</v>
      </c>
      <c r="R572" s="11">
        <v>199557</v>
      </c>
      <c r="S572" s="11">
        <v>9288</v>
      </c>
      <c r="T572" s="11">
        <v>3875</v>
      </c>
      <c r="U572" s="11">
        <v>29883</v>
      </c>
      <c r="V572" s="11">
        <v>3586</v>
      </c>
      <c r="W572" s="11">
        <v>0</v>
      </c>
      <c r="X572" s="11">
        <v>62100</v>
      </c>
      <c r="Y572" s="11">
        <v>0</v>
      </c>
      <c r="Z572" s="11">
        <v>0</v>
      </c>
      <c r="AA572" s="11">
        <v>-173441</v>
      </c>
      <c r="AB572" s="11">
        <v>5847119</v>
      </c>
      <c r="AC572" s="11">
        <v>0</v>
      </c>
      <c r="AD572" s="11">
        <v>0</v>
      </c>
      <c r="AE572" s="17">
        <v>173441</v>
      </c>
    </row>
    <row r="573" spans="1:31" x14ac:dyDescent="0.3">
      <c r="A573" s="9" t="s">
        <v>1139</v>
      </c>
      <c r="B573" s="8" t="s">
        <v>1140</v>
      </c>
      <c r="C573" s="8">
        <v>0</v>
      </c>
      <c r="D573" s="8">
        <v>0</v>
      </c>
      <c r="E573" s="17" t="s">
        <v>2819</v>
      </c>
      <c r="F573" s="17" t="s">
        <v>2819</v>
      </c>
      <c r="G573" s="17" t="s">
        <v>2819</v>
      </c>
      <c r="H573" s="17" t="s">
        <v>2819</v>
      </c>
      <c r="I573" s="17" t="s">
        <v>2819</v>
      </c>
      <c r="J573" s="17" t="s">
        <v>2819</v>
      </c>
      <c r="K573" s="17" t="s">
        <v>2819</v>
      </c>
      <c r="L573" s="17" t="s">
        <v>2819</v>
      </c>
      <c r="M573" s="17" t="s">
        <v>2819</v>
      </c>
      <c r="N573" s="17" t="s">
        <v>2819</v>
      </c>
      <c r="O573" s="17" t="s">
        <v>2819</v>
      </c>
      <c r="P573" s="17" t="s">
        <v>2819</v>
      </c>
      <c r="Q573" s="17" t="s">
        <v>2819</v>
      </c>
      <c r="R573" s="17" t="s">
        <v>2819</v>
      </c>
      <c r="S573" s="17" t="s">
        <v>2819</v>
      </c>
      <c r="T573" s="17" t="s">
        <v>2819</v>
      </c>
      <c r="U573" s="17" t="s">
        <v>2819</v>
      </c>
      <c r="V573" s="17" t="s">
        <v>2819</v>
      </c>
      <c r="W573" s="17" t="s">
        <v>2819</v>
      </c>
      <c r="X573" s="17" t="s">
        <v>2819</v>
      </c>
      <c r="Y573" s="17" t="s">
        <v>2819</v>
      </c>
      <c r="Z573" s="17" t="s">
        <v>2819</v>
      </c>
      <c r="AA573" s="17" t="s">
        <v>2819</v>
      </c>
      <c r="AB573" s="17" t="s">
        <v>2819</v>
      </c>
      <c r="AC573" s="17" t="s">
        <v>2819</v>
      </c>
      <c r="AD573" s="17" t="s">
        <v>2819</v>
      </c>
      <c r="AE573" s="17" t="s">
        <v>2819</v>
      </c>
    </row>
    <row r="574" spans="1:31" x14ac:dyDescent="0.3">
      <c r="A574" s="9" t="s">
        <v>1141</v>
      </c>
      <c r="B574" s="8" t="s">
        <v>1142</v>
      </c>
      <c r="C574" s="8">
        <v>1</v>
      </c>
      <c r="D574" s="8">
        <v>0</v>
      </c>
      <c r="E574" s="11">
        <v>6695935</v>
      </c>
      <c r="F574" s="11">
        <v>0</v>
      </c>
      <c r="G574" s="11">
        <v>312668</v>
      </c>
      <c r="H574" s="11">
        <v>0</v>
      </c>
      <c r="I574" s="11">
        <v>1641506</v>
      </c>
      <c r="J574" s="11">
        <v>824432</v>
      </c>
      <c r="K574" s="11">
        <v>0</v>
      </c>
      <c r="L574" s="11">
        <v>0</v>
      </c>
      <c r="M574" s="11">
        <v>0</v>
      </c>
      <c r="N574" s="11">
        <v>0</v>
      </c>
      <c r="O574" s="11">
        <v>0</v>
      </c>
      <c r="P574" s="11">
        <v>996270</v>
      </c>
      <c r="Q574" s="11">
        <v>186946</v>
      </c>
      <c r="R574" s="11">
        <v>267101</v>
      </c>
      <c r="S574" s="11">
        <v>14202</v>
      </c>
      <c r="T574" s="11">
        <v>5925</v>
      </c>
      <c r="U574" s="11">
        <v>54930</v>
      </c>
      <c r="V574" s="11">
        <v>7594</v>
      </c>
      <c r="W574" s="11">
        <v>0</v>
      </c>
      <c r="X574" s="11">
        <v>555522</v>
      </c>
      <c r="Y574" s="11">
        <v>0</v>
      </c>
      <c r="Z574" s="11">
        <v>0</v>
      </c>
      <c r="AA574" s="11">
        <v>-370720</v>
      </c>
      <c r="AB574" s="11">
        <v>11192311</v>
      </c>
      <c r="AC574" s="11">
        <v>0</v>
      </c>
      <c r="AD574" s="11">
        <v>0</v>
      </c>
      <c r="AE574" s="17">
        <v>370720</v>
      </c>
    </row>
    <row r="575" spans="1:31" x14ac:dyDescent="0.3">
      <c r="A575" s="9" t="s">
        <v>1143</v>
      </c>
      <c r="B575" s="8" t="s">
        <v>1144</v>
      </c>
      <c r="C575" s="8">
        <v>0</v>
      </c>
      <c r="D575" s="8">
        <v>0</v>
      </c>
      <c r="E575" s="17" t="s">
        <v>2819</v>
      </c>
      <c r="F575" s="17" t="s">
        <v>2819</v>
      </c>
      <c r="G575" s="17" t="s">
        <v>2819</v>
      </c>
      <c r="H575" s="17" t="s">
        <v>2819</v>
      </c>
      <c r="I575" s="17" t="s">
        <v>2819</v>
      </c>
      <c r="J575" s="17" t="s">
        <v>2819</v>
      </c>
      <c r="K575" s="17" t="s">
        <v>2819</v>
      </c>
      <c r="L575" s="17" t="s">
        <v>2819</v>
      </c>
      <c r="M575" s="17" t="s">
        <v>2819</v>
      </c>
      <c r="N575" s="17" t="s">
        <v>2819</v>
      </c>
      <c r="O575" s="17" t="s">
        <v>2819</v>
      </c>
      <c r="P575" s="17" t="s">
        <v>2819</v>
      </c>
      <c r="Q575" s="17" t="s">
        <v>2819</v>
      </c>
      <c r="R575" s="17" t="s">
        <v>2819</v>
      </c>
      <c r="S575" s="17" t="s">
        <v>2819</v>
      </c>
      <c r="T575" s="17" t="s">
        <v>2819</v>
      </c>
      <c r="U575" s="17" t="s">
        <v>2819</v>
      </c>
      <c r="V575" s="17" t="s">
        <v>2819</v>
      </c>
      <c r="W575" s="17" t="s">
        <v>2819</v>
      </c>
      <c r="X575" s="17" t="s">
        <v>2819</v>
      </c>
      <c r="Y575" s="17" t="s">
        <v>2819</v>
      </c>
      <c r="Z575" s="17" t="s">
        <v>2819</v>
      </c>
      <c r="AA575" s="17" t="s">
        <v>2819</v>
      </c>
      <c r="AB575" s="17" t="s">
        <v>2819</v>
      </c>
      <c r="AC575" s="17" t="s">
        <v>2819</v>
      </c>
      <c r="AD575" s="17" t="s">
        <v>2819</v>
      </c>
      <c r="AE575" s="17" t="s">
        <v>2819</v>
      </c>
    </row>
    <row r="576" spans="1:31" x14ac:dyDescent="0.3">
      <c r="A576" s="9" t="s">
        <v>1145</v>
      </c>
      <c r="B576" s="8" t="s">
        <v>1146</v>
      </c>
      <c r="C576" s="8">
        <v>0</v>
      </c>
      <c r="D576" s="8">
        <v>0</v>
      </c>
      <c r="E576" s="17" t="s">
        <v>2819</v>
      </c>
      <c r="F576" s="17" t="s">
        <v>2819</v>
      </c>
      <c r="G576" s="17" t="s">
        <v>2819</v>
      </c>
      <c r="H576" s="17" t="s">
        <v>2819</v>
      </c>
      <c r="I576" s="17" t="s">
        <v>2819</v>
      </c>
      <c r="J576" s="17" t="s">
        <v>2819</v>
      </c>
      <c r="K576" s="17" t="s">
        <v>2819</v>
      </c>
      <c r="L576" s="17" t="s">
        <v>2819</v>
      </c>
      <c r="M576" s="17" t="s">
        <v>2819</v>
      </c>
      <c r="N576" s="17" t="s">
        <v>2819</v>
      </c>
      <c r="O576" s="17" t="s">
        <v>2819</v>
      </c>
      <c r="P576" s="17" t="s">
        <v>2819</v>
      </c>
      <c r="Q576" s="17" t="s">
        <v>2819</v>
      </c>
      <c r="R576" s="17" t="s">
        <v>2819</v>
      </c>
      <c r="S576" s="17" t="s">
        <v>2819</v>
      </c>
      <c r="T576" s="17" t="s">
        <v>2819</v>
      </c>
      <c r="U576" s="17" t="s">
        <v>2819</v>
      </c>
      <c r="V576" s="17" t="s">
        <v>2819</v>
      </c>
      <c r="W576" s="17" t="s">
        <v>2819</v>
      </c>
      <c r="X576" s="17" t="s">
        <v>2819</v>
      </c>
      <c r="Y576" s="17" t="s">
        <v>2819</v>
      </c>
      <c r="Z576" s="17" t="s">
        <v>2819</v>
      </c>
      <c r="AA576" s="17" t="s">
        <v>2819</v>
      </c>
      <c r="AB576" s="17" t="s">
        <v>2819</v>
      </c>
      <c r="AC576" s="17" t="s">
        <v>2819</v>
      </c>
      <c r="AD576" s="17" t="s">
        <v>2819</v>
      </c>
      <c r="AE576" s="17" t="s">
        <v>2819</v>
      </c>
    </row>
    <row r="577" spans="1:31" x14ac:dyDescent="0.3">
      <c r="A577" s="9" t="s">
        <v>1147</v>
      </c>
      <c r="B577" s="8" t="s">
        <v>1148</v>
      </c>
      <c r="C577" s="8">
        <v>1</v>
      </c>
      <c r="D577" s="8">
        <v>0</v>
      </c>
      <c r="E577" s="11">
        <v>26511582</v>
      </c>
      <c r="F577" s="11">
        <v>0</v>
      </c>
      <c r="G577" s="11">
        <v>1124077</v>
      </c>
      <c r="H577" s="11">
        <v>62025</v>
      </c>
      <c r="I577" s="11">
        <v>2993413</v>
      </c>
      <c r="J577" s="11">
        <v>1344409</v>
      </c>
      <c r="K577" s="11">
        <v>0</v>
      </c>
      <c r="L577" s="11">
        <v>0</v>
      </c>
      <c r="M577" s="11">
        <v>0</v>
      </c>
      <c r="N577" s="11">
        <v>0</v>
      </c>
      <c r="O577" s="11">
        <v>0</v>
      </c>
      <c r="P577" s="11">
        <v>2802837</v>
      </c>
      <c r="Q577" s="11">
        <v>1418005</v>
      </c>
      <c r="R577" s="11">
        <v>888342</v>
      </c>
      <c r="S577" s="11">
        <v>49614</v>
      </c>
      <c r="T577" s="11">
        <v>20700</v>
      </c>
      <c r="U577" s="11">
        <v>243835</v>
      </c>
      <c r="V577" s="11">
        <v>42079</v>
      </c>
      <c r="W577" s="11">
        <v>0</v>
      </c>
      <c r="X577" s="11">
        <v>1188002</v>
      </c>
      <c r="Y577" s="11">
        <v>0</v>
      </c>
      <c r="Z577" s="11">
        <v>0</v>
      </c>
      <c r="AA577" s="11">
        <v>-1703527</v>
      </c>
      <c r="AB577" s="11">
        <v>36985393</v>
      </c>
      <c r="AC577" s="11">
        <v>0</v>
      </c>
      <c r="AD577" s="11">
        <v>185418</v>
      </c>
      <c r="AE577" s="17">
        <v>1703527</v>
      </c>
    </row>
    <row r="578" spans="1:31" x14ac:dyDescent="0.3">
      <c r="A578" s="9" t="s">
        <v>1149</v>
      </c>
      <c r="B578" s="8" t="s">
        <v>1150</v>
      </c>
      <c r="C578" s="8">
        <v>1</v>
      </c>
      <c r="D578" s="8">
        <v>0</v>
      </c>
      <c r="E578" s="11">
        <v>10433006</v>
      </c>
      <c r="F578" s="11">
        <v>0</v>
      </c>
      <c r="G578" s="11">
        <v>634084</v>
      </c>
      <c r="H578" s="11">
        <v>0</v>
      </c>
      <c r="I578" s="11">
        <v>1212495</v>
      </c>
      <c r="J578" s="11">
        <v>2650769</v>
      </c>
      <c r="K578" s="11">
        <v>431927</v>
      </c>
      <c r="L578" s="11">
        <v>0</v>
      </c>
      <c r="M578" s="11">
        <v>0</v>
      </c>
      <c r="N578" s="11">
        <v>0</v>
      </c>
      <c r="O578" s="11">
        <v>0</v>
      </c>
      <c r="P578" s="11">
        <v>924617</v>
      </c>
      <c r="Q578" s="11">
        <v>67650</v>
      </c>
      <c r="R578" s="11">
        <v>243265</v>
      </c>
      <c r="S578" s="11">
        <v>15535</v>
      </c>
      <c r="T578" s="11">
        <v>6481</v>
      </c>
      <c r="U578" s="11">
        <v>61804</v>
      </c>
      <c r="V578" s="11">
        <v>8207</v>
      </c>
      <c r="W578" s="11">
        <v>0</v>
      </c>
      <c r="X578" s="11">
        <v>0</v>
      </c>
      <c r="Y578" s="11">
        <v>0</v>
      </c>
      <c r="Z578" s="11">
        <v>0</v>
      </c>
      <c r="AA578" s="11">
        <v>-279683</v>
      </c>
      <c r="AB578" s="11">
        <v>16410157</v>
      </c>
      <c r="AC578" s="11">
        <v>0</v>
      </c>
      <c r="AD578" s="11">
        <v>0</v>
      </c>
      <c r="AE578" s="17">
        <v>279683</v>
      </c>
    </row>
    <row r="579" spans="1:31" x14ac:dyDescent="0.3">
      <c r="A579" s="9" t="s">
        <v>1151</v>
      </c>
      <c r="B579" s="8" t="s">
        <v>1152</v>
      </c>
      <c r="C579" s="8">
        <v>1</v>
      </c>
      <c r="D579" s="8">
        <v>0</v>
      </c>
      <c r="E579" s="11">
        <v>14962704</v>
      </c>
      <c r="F579" s="11">
        <v>0</v>
      </c>
      <c r="G579" s="11">
        <v>0</v>
      </c>
      <c r="H579" s="11">
        <v>0</v>
      </c>
      <c r="I579" s="11">
        <v>1085648</v>
      </c>
      <c r="J579" s="11">
        <v>4031566</v>
      </c>
      <c r="K579" s="11">
        <v>0</v>
      </c>
      <c r="L579" s="11">
        <v>0</v>
      </c>
      <c r="M579" s="11">
        <v>0</v>
      </c>
      <c r="N579" s="11">
        <v>0</v>
      </c>
      <c r="O579" s="11">
        <v>0</v>
      </c>
      <c r="P579" s="11">
        <v>2029569</v>
      </c>
      <c r="Q579" s="11">
        <v>275896</v>
      </c>
      <c r="R579" s="11">
        <v>0</v>
      </c>
      <c r="S579" s="11">
        <v>22201</v>
      </c>
      <c r="T579" s="11">
        <v>9262</v>
      </c>
      <c r="U579" s="11">
        <v>85803</v>
      </c>
      <c r="V579" s="11">
        <v>29087</v>
      </c>
      <c r="W579" s="11">
        <v>0</v>
      </c>
      <c r="X579" s="11">
        <v>704012</v>
      </c>
      <c r="Y579" s="11">
        <v>0</v>
      </c>
      <c r="Z579" s="11">
        <v>0</v>
      </c>
      <c r="AA579" s="11">
        <v>-441933</v>
      </c>
      <c r="AB579" s="11">
        <v>22793815</v>
      </c>
      <c r="AC579" s="11">
        <v>0</v>
      </c>
      <c r="AD579" s="11">
        <v>120319</v>
      </c>
      <c r="AE579" s="17">
        <v>441933</v>
      </c>
    </row>
    <row r="580" spans="1:31" x14ac:dyDescent="0.3">
      <c r="A580" s="9" t="s">
        <v>1153</v>
      </c>
      <c r="B580" s="8" t="s">
        <v>1154</v>
      </c>
      <c r="C580" s="8">
        <v>1</v>
      </c>
      <c r="D580" s="8">
        <v>0</v>
      </c>
      <c r="E580" s="11">
        <v>7970015</v>
      </c>
      <c r="F580" s="11">
        <v>0</v>
      </c>
      <c r="G580" s="11">
        <v>0</v>
      </c>
      <c r="H580" s="11">
        <v>0</v>
      </c>
      <c r="I580" s="11">
        <v>860694</v>
      </c>
      <c r="J580" s="11">
        <v>2146059</v>
      </c>
      <c r="K580" s="11">
        <v>0</v>
      </c>
      <c r="L580" s="11">
        <v>0</v>
      </c>
      <c r="M580" s="11">
        <v>0</v>
      </c>
      <c r="N580" s="11">
        <v>0</v>
      </c>
      <c r="O580" s="11">
        <v>0</v>
      </c>
      <c r="P580" s="11">
        <v>913773</v>
      </c>
      <c r="Q580" s="11">
        <v>207635</v>
      </c>
      <c r="R580" s="11">
        <v>97003</v>
      </c>
      <c r="S580" s="11">
        <v>11041</v>
      </c>
      <c r="T580" s="11">
        <v>4606</v>
      </c>
      <c r="U580" s="11">
        <v>43047</v>
      </c>
      <c r="V580" s="11">
        <v>14394</v>
      </c>
      <c r="W580" s="11">
        <v>0</v>
      </c>
      <c r="X580" s="11">
        <v>161469</v>
      </c>
      <c r="Y580" s="11">
        <v>0</v>
      </c>
      <c r="Z580" s="11">
        <v>0</v>
      </c>
      <c r="AA580" s="11">
        <v>-216435</v>
      </c>
      <c r="AB580" s="11">
        <v>12213301</v>
      </c>
      <c r="AC580" s="11">
        <v>0</v>
      </c>
      <c r="AD580" s="11">
        <v>100000</v>
      </c>
      <c r="AE580" s="17">
        <v>216435</v>
      </c>
    </row>
    <row r="581" spans="1:31" x14ac:dyDescent="0.3">
      <c r="A581" s="9" t="s">
        <v>1155</v>
      </c>
      <c r="B581" s="8" t="s">
        <v>1156</v>
      </c>
      <c r="C581" s="8">
        <v>1</v>
      </c>
      <c r="D581" s="8">
        <v>0</v>
      </c>
      <c r="E581" s="11">
        <v>11730718</v>
      </c>
      <c r="F581" s="11">
        <v>0</v>
      </c>
      <c r="G581" s="11">
        <v>0</v>
      </c>
      <c r="H581" s="11">
        <v>0</v>
      </c>
      <c r="I581" s="11">
        <v>1476599</v>
      </c>
      <c r="J581" s="11">
        <v>905268</v>
      </c>
      <c r="K581" s="11">
        <v>0</v>
      </c>
      <c r="L581" s="11">
        <v>0</v>
      </c>
      <c r="M581" s="11">
        <v>0</v>
      </c>
      <c r="N581" s="11">
        <v>0</v>
      </c>
      <c r="O581" s="11">
        <v>0</v>
      </c>
      <c r="P581" s="11">
        <v>1352265</v>
      </c>
      <c r="Q581" s="11">
        <v>177419</v>
      </c>
      <c r="R581" s="11">
        <v>708</v>
      </c>
      <c r="S581" s="11">
        <v>16419</v>
      </c>
      <c r="T581" s="11">
        <v>6850</v>
      </c>
      <c r="U581" s="11">
        <v>64386</v>
      </c>
      <c r="V581" s="11">
        <v>21113</v>
      </c>
      <c r="W581" s="11">
        <v>0</v>
      </c>
      <c r="X581" s="11">
        <v>175189</v>
      </c>
      <c r="Y581" s="11">
        <v>0</v>
      </c>
      <c r="Z581" s="11">
        <v>0</v>
      </c>
      <c r="AA581" s="11">
        <v>-259786</v>
      </c>
      <c r="AB581" s="11">
        <v>15667148</v>
      </c>
      <c r="AC581" s="11">
        <v>0</v>
      </c>
      <c r="AD581" s="11">
        <v>0</v>
      </c>
      <c r="AE581" s="17">
        <v>259786</v>
      </c>
    </row>
    <row r="582" spans="1:31" x14ac:dyDescent="0.3">
      <c r="A582" s="9" t="s">
        <v>1157</v>
      </c>
      <c r="B582" s="8" t="s">
        <v>1158</v>
      </c>
      <c r="C582" s="8">
        <v>1</v>
      </c>
      <c r="D582" s="8">
        <v>0</v>
      </c>
      <c r="E582" s="11">
        <v>14179365</v>
      </c>
      <c r="F582" s="11">
        <v>0</v>
      </c>
      <c r="G582" s="11">
        <v>0</v>
      </c>
      <c r="H582" s="11">
        <v>3871</v>
      </c>
      <c r="I582" s="11">
        <v>2628512</v>
      </c>
      <c r="J582" s="11">
        <v>3279137</v>
      </c>
      <c r="K582" s="11">
        <v>0</v>
      </c>
      <c r="L582" s="11">
        <v>0</v>
      </c>
      <c r="M582" s="11">
        <v>0</v>
      </c>
      <c r="N582" s="11">
        <v>0</v>
      </c>
      <c r="O582" s="11">
        <v>0</v>
      </c>
      <c r="P582" s="11">
        <v>2671716</v>
      </c>
      <c r="Q582" s="11">
        <v>435880</v>
      </c>
      <c r="R582" s="11">
        <v>311070</v>
      </c>
      <c r="S582" s="11">
        <v>29511</v>
      </c>
      <c r="T582" s="11">
        <v>12202</v>
      </c>
      <c r="U582" s="11">
        <v>111145</v>
      </c>
      <c r="V582" s="11">
        <v>36280</v>
      </c>
      <c r="W582" s="11">
        <v>0</v>
      </c>
      <c r="X582" s="11">
        <v>274560</v>
      </c>
      <c r="Y582" s="11">
        <v>19678</v>
      </c>
      <c r="Z582" s="11">
        <v>0</v>
      </c>
      <c r="AA582" s="11">
        <v>-451512</v>
      </c>
      <c r="AB582" s="11">
        <v>23541415</v>
      </c>
      <c r="AC582" s="11">
        <v>0</v>
      </c>
      <c r="AD582" s="11">
        <v>0</v>
      </c>
      <c r="AE582" s="17">
        <v>451512</v>
      </c>
    </row>
    <row r="583" spans="1:31" x14ac:dyDescent="0.3">
      <c r="A583" s="9" t="s">
        <v>1159</v>
      </c>
      <c r="B583" s="8" t="s">
        <v>1160</v>
      </c>
      <c r="C583" s="8">
        <v>1</v>
      </c>
      <c r="D583" s="8">
        <v>0</v>
      </c>
      <c r="E583" s="11">
        <v>9824103</v>
      </c>
      <c r="F583" s="11">
        <v>0</v>
      </c>
      <c r="G583" s="11">
        <v>0</v>
      </c>
      <c r="H583" s="11">
        <v>0</v>
      </c>
      <c r="I583" s="11">
        <v>1214087</v>
      </c>
      <c r="J583" s="11">
        <v>2047281</v>
      </c>
      <c r="K583" s="11">
        <v>153740</v>
      </c>
      <c r="L583" s="11">
        <v>0</v>
      </c>
      <c r="M583" s="11">
        <v>0</v>
      </c>
      <c r="N583" s="11">
        <v>0</v>
      </c>
      <c r="O583" s="11">
        <v>0</v>
      </c>
      <c r="P583" s="11">
        <v>1249458</v>
      </c>
      <c r="Q583" s="11">
        <v>139558</v>
      </c>
      <c r="R583" s="11">
        <v>4362</v>
      </c>
      <c r="S583" s="11">
        <v>13153</v>
      </c>
      <c r="T583" s="11">
        <v>3231</v>
      </c>
      <c r="U583" s="11">
        <v>50445</v>
      </c>
      <c r="V583" s="11">
        <v>16042</v>
      </c>
      <c r="W583" s="11">
        <v>0</v>
      </c>
      <c r="X583" s="11">
        <v>555672</v>
      </c>
      <c r="Y583" s="11">
        <v>0</v>
      </c>
      <c r="Z583" s="11">
        <v>0</v>
      </c>
      <c r="AA583" s="11">
        <v>-231615</v>
      </c>
      <c r="AB583" s="11">
        <v>15039517</v>
      </c>
      <c r="AC583" s="11">
        <v>0</v>
      </c>
      <c r="AD583" s="11">
        <v>100000</v>
      </c>
      <c r="AE583" s="17">
        <v>231615</v>
      </c>
    </row>
    <row r="584" spans="1:31" x14ac:dyDescent="0.3">
      <c r="A584" s="9" t="s">
        <v>1161</v>
      </c>
      <c r="B584" s="8" t="s">
        <v>1162</v>
      </c>
      <c r="C584" s="8">
        <v>1</v>
      </c>
      <c r="D584" s="8">
        <v>0</v>
      </c>
      <c r="E584" s="11">
        <v>10442200</v>
      </c>
      <c r="F584" s="11">
        <v>0</v>
      </c>
      <c r="G584" s="11">
        <v>0</v>
      </c>
      <c r="H584" s="11">
        <v>4697</v>
      </c>
      <c r="I584" s="11">
        <v>1151796</v>
      </c>
      <c r="J584" s="11">
        <v>1736677</v>
      </c>
      <c r="K584" s="11">
        <v>0</v>
      </c>
      <c r="L584" s="11">
        <v>0</v>
      </c>
      <c r="M584" s="11">
        <v>0</v>
      </c>
      <c r="N584" s="11">
        <v>0</v>
      </c>
      <c r="O584" s="11">
        <v>0</v>
      </c>
      <c r="P584" s="11">
        <v>701051</v>
      </c>
      <c r="Q584" s="11">
        <v>155113</v>
      </c>
      <c r="R584" s="11">
        <v>49285</v>
      </c>
      <c r="S584" s="11">
        <v>13692</v>
      </c>
      <c r="T584" s="11">
        <v>5712</v>
      </c>
      <c r="U584" s="11">
        <v>50445</v>
      </c>
      <c r="V584" s="11">
        <v>17320</v>
      </c>
      <c r="W584" s="11">
        <v>0</v>
      </c>
      <c r="X584" s="11">
        <v>125150</v>
      </c>
      <c r="Y584" s="11">
        <v>0</v>
      </c>
      <c r="Z584" s="11">
        <v>0</v>
      </c>
      <c r="AA584" s="11">
        <v>-321437</v>
      </c>
      <c r="AB584" s="11">
        <v>14131701</v>
      </c>
      <c r="AC584" s="11">
        <v>1473</v>
      </c>
      <c r="AD584" s="11">
        <v>100000</v>
      </c>
      <c r="AE584" s="17">
        <v>321437</v>
      </c>
    </row>
    <row r="585" spans="1:31" x14ac:dyDescent="0.3">
      <c r="A585" s="9" t="s">
        <v>1163</v>
      </c>
      <c r="B585" s="8" t="s">
        <v>1164</v>
      </c>
      <c r="C585" s="8">
        <v>0</v>
      </c>
      <c r="D585" s="8">
        <v>0</v>
      </c>
      <c r="E585" s="17" t="s">
        <v>2819</v>
      </c>
      <c r="F585" s="17" t="s">
        <v>2819</v>
      </c>
      <c r="G585" s="17" t="s">
        <v>2819</v>
      </c>
      <c r="H585" s="17" t="s">
        <v>2819</v>
      </c>
      <c r="I585" s="17" t="s">
        <v>2819</v>
      </c>
      <c r="J585" s="17" t="s">
        <v>2819</v>
      </c>
      <c r="K585" s="17" t="s">
        <v>2819</v>
      </c>
      <c r="L585" s="17" t="s">
        <v>2819</v>
      </c>
      <c r="M585" s="17" t="s">
        <v>2819</v>
      </c>
      <c r="N585" s="17" t="s">
        <v>2819</v>
      </c>
      <c r="O585" s="17" t="s">
        <v>2819</v>
      </c>
      <c r="P585" s="17" t="s">
        <v>2819</v>
      </c>
      <c r="Q585" s="17" t="s">
        <v>2819</v>
      </c>
      <c r="R585" s="17" t="s">
        <v>2819</v>
      </c>
      <c r="S585" s="17" t="s">
        <v>2819</v>
      </c>
      <c r="T585" s="17" t="s">
        <v>2819</v>
      </c>
      <c r="U585" s="17" t="s">
        <v>2819</v>
      </c>
      <c r="V585" s="17" t="s">
        <v>2819</v>
      </c>
      <c r="W585" s="17" t="s">
        <v>2819</v>
      </c>
      <c r="X585" s="17" t="s">
        <v>2819</v>
      </c>
      <c r="Y585" s="17" t="s">
        <v>2819</v>
      </c>
      <c r="Z585" s="17" t="s">
        <v>2819</v>
      </c>
      <c r="AA585" s="17" t="s">
        <v>2819</v>
      </c>
      <c r="AB585" s="17" t="s">
        <v>2819</v>
      </c>
      <c r="AC585" s="17" t="s">
        <v>2819</v>
      </c>
      <c r="AD585" s="17" t="s">
        <v>2819</v>
      </c>
      <c r="AE585" s="17" t="s">
        <v>2819</v>
      </c>
    </row>
    <row r="586" spans="1:31" x14ac:dyDescent="0.3">
      <c r="A586" s="9" t="s">
        <v>1165</v>
      </c>
      <c r="B586" s="8" t="s">
        <v>1166</v>
      </c>
      <c r="C586" s="8">
        <v>1</v>
      </c>
      <c r="D586" s="8">
        <v>0</v>
      </c>
      <c r="E586" s="11">
        <v>8820339</v>
      </c>
      <c r="F586" s="11">
        <v>0</v>
      </c>
      <c r="G586" s="11">
        <v>0</v>
      </c>
      <c r="H586" s="11">
        <v>0</v>
      </c>
      <c r="I586" s="11">
        <v>941426</v>
      </c>
      <c r="J586" s="11">
        <v>2508550</v>
      </c>
      <c r="K586" s="11">
        <v>0</v>
      </c>
      <c r="L586" s="11">
        <v>0</v>
      </c>
      <c r="M586" s="11">
        <v>0</v>
      </c>
      <c r="N586" s="11">
        <v>0</v>
      </c>
      <c r="O586" s="11">
        <v>0</v>
      </c>
      <c r="P586" s="11">
        <v>1484355</v>
      </c>
      <c r="Q586" s="11">
        <v>166315</v>
      </c>
      <c r="R586" s="11">
        <v>163823</v>
      </c>
      <c r="S586" s="11">
        <v>11940</v>
      </c>
      <c r="T586" s="11">
        <v>4981</v>
      </c>
      <c r="U586" s="11">
        <v>47649</v>
      </c>
      <c r="V586" s="11">
        <v>15199</v>
      </c>
      <c r="W586" s="11">
        <v>0</v>
      </c>
      <c r="X586" s="11">
        <v>366701</v>
      </c>
      <c r="Y586" s="11">
        <v>0</v>
      </c>
      <c r="Z586" s="11">
        <v>0</v>
      </c>
      <c r="AA586" s="11">
        <v>-219251</v>
      </c>
      <c r="AB586" s="11">
        <v>14312027</v>
      </c>
      <c r="AC586" s="11">
        <v>0</v>
      </c>
      <c r="AD586" s="11">
        <v>0</v>
      </c>
      <c r="AE586" s="17">
        <v>219251</v>
      </c>
    </row>
    <row r="587" spans="1:31" x14ac:dyDescent="0.3">
      <c r="A587" s="9" t="s">
        <v>1167</v>
      </c>
      <c r="B587" s="8" t="s">
        <v>1168</v>
      </c>
      <c r="C587" s="8">
        <v>1</v>
      </c>
      <c r="D587" s="8">
        <v>0</v>
      </c>
      <c r="E587" s="11">
        <v>18343183</v>
      </c>
      <c r="F587" s="11">
        <v>0</v>
      </c>
      <c r="G587" s="11">
        <v>0</v>
      </c>
      <c r="H587" s="11">
        <v>0</v>
      </c>
      <c r="I587" s="11">
        <v>2801630</v>
      </c>
      <c r="J587" s="11">
        <v>4296958</v>
      </c>
      <c r="K587" s="11">
        <v>0</v>
      </c>
      <c r="L587" s="11">
        <v>0</v>
      </c>
      <c r="M587" s="11">
        <v>0</v>
      </c>
      <c r="N587" s="11">
        <v>0</v>
      </c>
      <c r="O587" s="11">
        <v>0</v>
      </c>
      <c r="P587" s="11">
        <v>4424285</v>
      </c>
      <c r="Q587" s="11">
        <v>665644</v>
      </c>
      <c r="R587" s="11">
        <v>264291</v>
      </c>
      <c r="S587" s="11">
        <v>82825</v>
      </c>
      <c r="T587" s="11">
        <v>34556</v>
      </c>
      <c r="U587" s="11">
        <v>318278</v>
      </c>
      <c r="V587" s="11">
        <v>59275</v>
      </c>
      <c r="W587" s="11">
        <v>0</v>
      </c>
      <c r="X587" s="11">
        <v>839552</v>
      </c>
      <c r="Y587" s="11">
        <v>62105</v>
      </c>
      <c r="Z587" s="11">
        <v>0</v>
      </c>
      <c r="AA587" s="11">
        <v>-1025529</v>
      </c>
      <c r="AB587" s="11">
        <v>31167053</v>
      </c>
      <c r="AC587" s="11">
        <v>0</v>
      </c>
      <c r="AD587" s="11">
        <v>0</v>
      </c>
      <c r="AE587" s="17">
        <v>1025529</v>
      </c>
    </row>
    <row r="588" spans="1:31" x14ac:dyDescent="0.3">
      <c r="A588" s="9" t="s">
        <v>1169</v>
      </c>
      <c r="B588" s="8" t="s">
        <v>1170</v>
      </c>
      <c r="C588" s="8">
        <v>1</v>
      </c>
      <c r="D588" s="8">
        <v>0</v>
      </c>
      <c r="E588" s="11">
        <v>4806439</v>
      </c>
      <c r="F588" s="11">
        <v>0</v>
      </c>
      <c r="G588" s="11">
        <v>266111</v>
      </c>
      <c r="H588" s="11">
        <v>0</v>
      </c>
      <c r="I588" s="11">
        <v>887540</v>
      </c>
      <c r="J588" s="11">
        <v>1640001</v>
      </c>
      <c r="K588" s="11">
        <v>0</v>
      </c>
      <c r="L588" s="11">
        <v>0</v>
      </c>
      <c r="M588" s="11">
        <v>0</v>
      </c>
      <c r="N588" s="11">
        <v>0</v>
      </c>
      <c r="O588" s="11">
        <v>0</v>
      </c>
      <c r="P588" s="11">
        <v>1372683</v>
      </c>
      <c r="Q588" s="11">
        <v>50069</v>
      </c>
      <c r="R588" s="11">
        <v>0</v>
      </c>
      <c r="S588" s="11">
        <v>18066</v>
      </c>
      <c r="T588" s="11">
        <v>7537</v>
      </c>
      <c r="U588" s="11">
        <v>71415</v>
      </c>
      <c r="V588" s="11">
        <v>16899</v>
      </c>
      <c r="W588" s="11">
        <v>0</v>
      </c>
      <c r="X588" s="11">
        <v>0</v>
      </c>
      <c r="Y588" s="11">
        <v>0</v>
      </c>
      <c r="Z588" s="11">
        <v>0</v>
      </c>
      <c r="AA588" s="11">
        <v>-181192</v>
      </c>
      <c r="AB588" s="11">
        <v>8955568</v>
      </c>
      <c r="AC588" s="11">
        <v>0</v>
      </c>
      <c r="AD588" s="11">
        <v>0</v>
      </c>
      <c r="AE588" s="17">
        <v>181192</v>
      </c>
    </row>
    <row r="589" spans="1:31" x14ac:dyDescent="0.3">
      <c r="A589" s="9" t="s">
        <v>1171</v>
      </c>
      <c r="B589" s="8" t="s">
        <v>1172</v>
      </c>
      <c r="C589" s="8">
        <v>1</v>
      </c>
      <c r="D589" s="8">
        <v>0</v>
      </c>
      <c r="E589" s="11">
        <v>8086757</v>
      </c>
      <c r="F589" s="11">
        <v>0</v>
      </c>
      <c r="G589" s="11">
        <v>0</v>
      </c>
      <c r="H589" s="11">
        <v>0</v>
      </c>
      <c r="I589" s="11">
        <v>831239</v>
      </c>
      <c r="J589" s="11">
        <v>2657387</v>
      </c>
      <c r="K589" s="11">
        <v>0</v>
      </c>
      <c r="L589" s="11">
        <v>0</v>
      </c>
      <c r="M589" s="11">
        <v>0</v>
      </c>
      <c r="N589" s="11">
        <v>0</v>
      </c>
      <c r="O589" s="11">
        <v>0</v>
      </c>
      <c r="P589" s="11">
        <v>976028</v>
      </c>
      <c r="Q589" s="11">
        <v>279550</v>
      </c>
      <c r="R589" s="11">
        <v>115937</v>
      </c>
      <c r="S589" s="11">
        <v>11535</v>
      </c>
      <c r="T589" s="11">
        <v>4812</v>
      </c>
      <c r="U589" s="11">
        <v>45319</v>
      </c>
      <c r="V589" s="11">
        <v>14200</v>
      </c>
      <c r="W589" s="11">
        <v>0</v>
      </c>
      <c r="X589" s="11">
        <v>0</v>
      </c>
      <c r="Y589" s="11">
        <v>0</v>
      </c>
      <c r="Z589" s="11">
        <v>0</v>
      </c>
      <c r="AA589" s="11">
        <v>-290343</v>
      </c>
      <c r="AB589" s="11">
        <v>12732421</v>
      </c>
      <c r="AC589" s="11">
        <v>0</v>
      </c>
      <c r="AD589" s="11">
        <v>100000</v>
      </c>
      <c r="AE589" s="17">
        <v>290343</v>
      </c>
    </row>
    <row r="590" spans="1:31" x14ac:dyDescent="0.3">
      <c r="A590" s="9" t="s">
        <v>1173</v>
      </c>
      <c r="B590" s="8" t="s">
        <v>1174</v>
      </c>
      <c r="C590" s="8">
        <v>1</v>
      </c>
      <c r="D590" s="8">
        <v>0</v>
      </c>
      <c r="E590" s="11">
        <v>8746800</v>
      </c>
      <c r="F590" s="11">
        <v>0</v>
      </c>
      <c r="G590" s="11">
        <v>0</v>
      </c>
      <c r="H590" s="11">
        <v>0</v>
      </c>
      <c r="I590" s="11">
        <v>1099426</v>
      </c>
      <c r="J590" s="11">
        <v>1592030</v>
      </c>
      <c r="K590" s="11">
        <v>0</v>
      </c>
      <c r="L590" s="11">
        <v>0</v>
      </c>
      <c r="M590" s="11">
        <v>0</v>
      </c>
      <c r="N590" s="11">
        <v>0</v>
      </c>
      <c r="O590" s="11">
        <v>0</v>
      </c>
      <c r="P590" s="11">
        <v>1485561</v>
      </c>
      <c r="Q590" s="11">
        <v>224335</v>
      </c>
      <c r="R590" s="11">
        <v>29999</v>
      </c>
      <c r="S590" s="11">
        <v>15310</v>
      </c>
      <c r="T590" s="11">
        <v>6387</v>
      </c>
      <c r="U590" s="11">
        <v>56675</v>
      </c>
      <c r="V590" s="11">
        <v>15608</v>
      </c>
      <c r="W590" s="11">
        <v>0</v>
      </c>
      <c r="X590" s="11">
        <v>65888</v>
      </c>
      <c r="Y590" s="11">
        <v>0</v>
      </c>
      <c r="Z590" s="11">
        <v>0</v>
      </c>
      <c r="AA590" s="11">
        <v>-232612</v>
      </c>
      <c r="AB590" s="11">
        <v>13105407</v>
      </c>
      <c r="AC590" s="11">
        <v>0</v>
      </c>
      <c r="AD590" s="11">
        <v>0</v>
      </c>
      <c r="AE590" s="17">
        <v>232612</v>
      </c>
    </row>
    <row r="591" spans="1:31" x14ac:dyDescent="0.3">
      <c r="A591" s="9" t="s">
        <v>1175</v>
      </c>
      <c r="B591" s="8" t="s">
        <v>1176</v>
      </c>
      <c r="C591" s="8">
        <v>1</v>
      </c>
      <c r="D591" s="8">
        <v>0</v>
      </c>
      <c r="E591" s="11">
        <v>46845639</v>
      </c>
      <c r="F591" s="11">
        <v>0</v>
      </c>
      <c r="G591" s="11">
        <v>1621490</v>
      </c>
      <c r="H591" s="11">
        <v>6896</v>
      </c>
      <c r="I591" s="11">
        <v>4256527</v>
      </c>
      <c r="J591" s="11">
        <v>6851390</v>
      </c>
      <c r="K591" s="11">
        <v>0</v>
      </c>
      <c r="L591" s="11">
        <v>0</v>
      </c>
      <c r="M591" s="11">
        <v>0</v>
      </c>
      <c r="N591" s="11">
        <v>0</v>
      </c>
      <c r="O591" s="11">
        <v>0</v>
      </c>
      <c r="P591" s="11">
        <v>4938761</v>
      </c>
      <c r="Q591" s="11">
        <v>184698</v>
      </c>
      <c r="R591" s="11">
        <v>4041136</v>
      </c>
      <c r="S591" s="11">
        <v>107227</v>
      </c>
      <c r="T591" s="11">
        <v>44737</v>
      </c>
      <c r="U591" s="11">
        <v>415265</v>
      </c>
      <c r="V591" s="11">
        <v>105667</v>
      </c>
      <c r="W591" s="11">
        <v>0</v>
      </c>
      <c r="X591" s="11">
        <v>1472272</v>
      </c>
      <c r="Y591" s="11">
        <v>0</v>
      </c>
      <c r="Z591" s="11">
        <v>0</v>
      </c>
      <c r="AA591" s="11">
        <v>-2144986</v>
      </c>
      <c r="AB591" s="11">
        <v>68746719</v>
      </c>
      <c r="AC591" s="11">
        <v>0</v>
      </c>
      <c r="AD591" s="11">
        <v>1004600</v>
      </c>
      <c r="AE591" s="17">
        <v>2144986</v>
      </c>
    </row>
    <row r="592" spans="1:31" x14ac:dyDescent="0.3">
      <c r="A592" s="9" t="s">
        <v>1177</v>
      </c>
      <c r="B592" s="8" t="s">
        <v>1178</v>
      </c>
      <c r="C592" s="8">
        <v>1</v>
      </c>
      <c r="D592" s="8">
        <v>0</v>
      </c>
      <c r="E592" s="11">
        <v>8934940</v>
      </c>
      <c r="F592" s="11">
        <v>0</v>
      </c>
      <c r="G592" s="11">
        <v>202082</v>
      </c>
      <c r="H592" s="11">
        <v>2419</v>
      </c>
      <c r="I592" s="11">
        <v>1374608</v>
      </c>
      <c r="J592" s="11">
        <v>1236186</v>
      </c>
      <c r="K592" s="11">
        <v>0</v>
      </c>
      <c r="L592" s="11">
        <v>0</v>
      </c>
      <c r="M592" s="11">
        <v>0</v>
      </c>
      <c r="N592" s="11">
        <v>0</v>
      </c>
      <c r="O592" s="11">
        <v>0</v>
      </c>
      <c r="P592" s="11">
        <v>1372128</v>
      </c>
      <c r="Q592" s="11">
        <v>248055</v>
      </c>
      <c r="R592" s="11">
        <v>369345</v>
      </c>
      <c r="S592" s="11">
        <v>25437</v>
      </c>
      <c r="T592" s="11">
        <v>8494</v>
      </c>
      <c r="U592" s="11">
        <v>103394</v>
      </c>
      <c r="V592" s="11">
        <v>24738</v>
      </c>
      <c r="W592" s="11">
        <v>0</v>
      </c>
      <c r="X592" s="11">
        <v>0</v>
      </c>
      <c r="Y592" s="11">
        <v>0</v>
      </c>
      <c r="Z592" s="11">
        <v>0</v>
      </c>
      <c r="AA592" s="11">
        <v>-387639</v>
      </c>
      <c r="AB592" s="11">
        <v>13514187</v>
      </c>
      <c r="AC592" s="11">
        <v>0</v>
      </c>
      <c r="AD592" s="11">
        <v>0</v>
      </c>
      <c r="AE592" s="17">
        <v>387639</v>
      </c>
    </row>
    <row r="593" spans="1:31" x14ac:dyDescent="0.3">
      <c r="A593" s="9" t="s">
        <v>1179</v>
      </c>
      <c r="B593" s="8" t="s">
        <v>1180</v>
      </c>
      <c r="C593" s="8">
        <v>1</v>
      </c>
      <c r="D593" s="8">
        <v>0</v>
      </c>
      <c r="E593" s="11">
        <v>16124498</v>
      </c>
      <c r="F593" s="11">
        <v>0</v>
      </c>
      <c r="G593" s="11">
        <v>1564377</v>
      </c>
      <c r="H593" s="11">
        <v>0</v>
      </c>
      <c r="I593" s="11">
        <v>1988066</v>
      </c>
      <c r="J593" s="11">
        <v>1422190</v>
      </c>
      <c r="K593" s="11">
        <v>0</v>
      </c>
      <c r="L593" s="11">
        <v>0</v>
      </c>
      <c r="M593" s="11">
        <v>0</v>
      </c>
      <c r="N593" s="11">
        <v>0</v>
      </c>
      <c r="O593" s="11">
        <v>0</v>
      </c>
      <c r="P593" s="11">
        <v>1574851</v>
      </c>
      <c r="Q593" s="11">
        <v>174786</v>
      </c>
      <c r="R593" s="11">
        <v>140236</v>
      </c>
      <c r="S593" s="11">
        <v>30245</v>
      </c>
      <c r="T593" s="11">
        <v>12618</v>
      </c>
      <c r="U593" s="11">
        <v>117083</v>
      </c>
      <c r="V593" s="11">
        <v>18274</v>
      </c>
      <c r="W593" s="11">
        <v>0</v>
      </c>
      <c r="X593" s="11">
        <v>636296</v>
      </c>
      <c r="Y593" s="11">
        <v>0</v>
      </c>
      <c r="Z593" s="11">
        <v>0</v>
      </c>
      <c r="AA593" s="11">
        <v>-633884</v>
      </c>
      <c r="AB593" s="11">
        <v>23169636</v>
      </c>
      <c r="AC593" s="11">
        <v>0</v>
      </c>
      <c r="AD593" s="11">
        <v>0</v>
      </c>
      <c r="AE593" s="17">
        <v>633884</v>
      </c>
    </row>
    <row r="594" spans="1:31" x14ac:dyDescent="0.3">
      <c r="A594" s="9" t="s">
        <v>1181</v>
      </c>
      <c r="B594" s="8" t="s">
        <v>1182</v>
      </c>
      <c r="C594" s="8">
        <v>1</v>
      </c>
      <c r="D594" s="8">
        <v>0</v>
      </c>
      <c r="E594" s="11">
        <v>7729009</v>
      </c>
      <c r="F594" s="11">
        <v>0</v>
      </c>
      <c r="G594" s="11">
        <v>457991</v>
      </c>
      <c r="H594" s="11">
        <v>0</v>
      </c>
      <c r="I594" s="11">
        <v>1935850</v>
      </c>
      <c r="J594" s="11">
        <v>2777483</v>
      </c>
      <c r="K594" s="11">
        <v>0</v>
      </c>
      <c r="L594" s="11">
        <v>0</v>
      </c>
      <c r="M594" s="11">
        <v>0</v>
      </c>
      <c r="N594" s="11">
        <v>0</v>
      </c>
      <c r="O594" s="11">
        <v>0</v>
      </c>
      <c r="P594" s="11">
        <v>1647309</v>
      </c>
      <c r="Q594" s="11">
        <v>539014</v>
      </c>
      <c r="R594" s="11">
        <v>641054</v>
      </c>
      <c r="S594" s="11">
        <v>30005</v>
      </c>
      <c r="T594" s="11">
        <v>12518</v>
      </c>
      <c r="U594" s="11">
        <v>116384</v>
      </c>
      <c r="V594" s="11">
        <v>30684</v>
      </c>
      <c r="W594" s="11">
        <v>0</v>
      </c>
      <c r="X594" s="11">
        <v>0</v>
      </c>
      <c r="Y594" s="11">
        <v>0</v>
      </c>
      <c r="Z594" s="11">
        <v>0</v>
      </c>
      <c r="AA594" s="11">
        <v>-280121</v>
      </c>
      <c r="AB594" s="11">
        <v>15637180</v>
      </c>
      <c r="AC594" s="11">
        <v>0</v>
      </c>
      <c r="AD594" s="11">
        <v>0</v>
      </c>
      <c r="AE594" s="17">
        <v>280121</v>
      </c>
    </row>
    <row r="595" spans="1:31" x14ac:dyDescent="0.3">
      <c r="A595" s="9" t="s">
        <v>1183</v>
      </c>
      <c r="B595" s="8" t="s">
        <v>1184</v>
      </c>
      <c r="C595" s="8">
        <v>0</v>
      </c>
      <c r="D595" s="8">
        <v>0</v>
      </c>
      <c r="E595" s="17" t="s">
        <v>2819</v>
      </c>
      <c r="F595" s="17" t="s">
        <v>2819</v>
      </c>
      <c r="G595" s="17" t="s">
        <v>2819</v>
      </c>
      <c r="H595" s="17" t="s">
        <v>2819</v>
      </c>
      <c r="I595" s="17" t="s">
        <v>2819</v>
      </c>
      <c r="J595" s="17" t="s">
        <v>2819</v>
      </c>
      <c r="K595" s="17" t="s">
        <v>2819</v>
      </c>
      <c r="L595" s="17" t="s">
        <v>2819</v>
      </c>
      <c r="M595" s="17" t="s">
        <v>2819</v>
      </c>
      <c r="N595" s="17" t="s">
        <v>2819</v>
      </c>
      <c r="O595" s="17" t="s">
        <v>2819</v>
      </c>
      <c r="P595" s="17" t="s">
        <v>2819</v>
      </c>
      <c r="Q595" s="17" t="s">
        <v>2819</v>
      </c>
      <c r="R595" s="17" t="s">
        <v>2819</v>
      </c>
      <c r="S595" s="17" t="s">
        <v>2819</v>
      </c>
      <c r="T595" s="17" t="s">
        <v>2819</v>
      </c>
      <c r="U595" s="17" t="s">
        <v>2819</v>
      </c>
      <c r="V595" s="17" t="s">
        <v>2819</v>
      </c>
      <c r="W595" s="17" t="s">
        <v>2819</v>
      </c>
      <c r="X595" s="17" t="s">
        <v>2819</v>
      </c>
      <c r="Y595" s="17" t="s">
        <v>2819</v>
      </c>
      <c r="Z595" s="17" t="s">
        <v>2819</v>
      </c>
      <c r="AA595" s="17" t="s">
        <v>2819</v>
      </c>
      <c r="AB595" s="17" t="s">
        <v>2819</v>
      </c>
      <c r="AC595" s="17" t="s">
        <v>2819</v>
      </c>
      <c r="AD595" s="17" t="s">
        <v>2819</v>
      </c>
      <c r="AE595" s="17" t="s">
        <v>2819</v>
      </c>
    </row>
    <row r="596" spans="1:31" x14ac:dyDescent="0.3">
      <c r="A596" s="9" t="s">
        <v>1185</v>
      </c>
      <c r="B596" s="8" t="s">
        <v>1186</v>
      </c>
      <c r="C596" s="8">
        <v>1</v>
      </c>
      <c r="D596" s="8">
        <v>0</v>
      </c>
      <c r="E596" s="11">
        <v>7045069</v>
      </c>
      <c r="F596" s="11">
        <v>0</v>
      </c>
      <c r="G596" s="11">
        <v>715413</v>
      </c>
      <c r="H596" s="11">
        <v>956</v>
      </c>
      <c r="I596" s="11">
        <v>257155</v>
      </c>
      <c r="J596" s="11">
        <v>491599</v>
      </c>
      <c r="K596" s="11">
        <v>0</v>
      </c>
      <c r="L596" s="11">
        <v>0</v>
      </c>
      <c r="M596" s="11">
        <v>0</v>
      </c>
      <c r="N596" s="11">
        <v>0</v>
      </c>
      <c r="O596" s="11">
        <v>0</v>
      </c>
      <c r="P596" s="11">
        <v>544740</v>
      </c>
      <c r="Q596" s="11">
        <v>17145</v>
      </c>
      <c r="R596" s="11">
        <v>120926</v>
      </c>
      <c r="S596" s="11">
        <v>18531</v>
      </c>
      <c r="T596" s="11">
        <v>7731</v>
      </c>
      <c r="U596" s="11">
        <v>80502</v>
      </c>
      <c r="V596" s="11">
        <v>0</v>
      </c>
      <c r="W596" s="11">
        <v>0</v>
      </c>
      <c r="X596" s="11">
        <v>258032</v>
      </c>
      <c r="Y596" s="11">
        <v>0</v>
      </c>
      <c r="Z596" s="11">
        <v>0</v>
      </c>
      <c r="AA596" s="11">
        <v>-725893</v>
      </c>
      <c r="AB596" s="11">
        <v>8831906</v>
      </c>
      <c r="AC596" s="11">
        <v>0</v>
      </c>
      <c r="AD596" s="11">
        <v>0</v>
      </c>
      <c r="AE596" s="17">
        <v>725893</v>
      </c>
    </row>
    <row r="597" spans="1:31" x14ac:dyDescent="0.3">
      <c r="A597" s="9" t="s">
        <v>1187</v>
      </c>
      <c r="B597" s="8" t="s">
        <v>1188</v>
      </c>
      <c r="C597" s="8">
        <v>1</v>
      </c>
      <c r="D597" s="8">
        <v>0</v>
      </c>
      <c r="E597" s="11">
        <v>15438824</v>
      </c>
      <c r="F597" s="11">
        <v>0</v>
      </c>
      <c r="G597" s="11">
        <v>342714</v>
      </c>
      <c r="H597" s="11">
        <v>3005</v>
      </c>
      <c r="I597" s="11">
        <v>1547031</v>
      </c>
      <c r="J597" s="11">
        <v>1809254</v>
      </c>
      <c r="K597" s="11">
        <v>0</v>
      </c>
      <c r="L597" s="11">
        <v>0</v>
      </c>
      <c r="M597" s="11">
        <v>0</v>
      </c>
      <c r="N597" s="11">
        <v>0</v>
      </c>
      <c r="O597" s="11">
        <v>0</v>
      </c>
      <c r="P597" s="11">
        <v>1703100</v>
      </c>
      <c r="Q597" s="11">
        <v>397348</v>
      </c>
      <c r="R597" s="11">
        <v>935084</v>
      </c>
      <c r="S597" s="11">
        <v>40132</v>
      </c>
      <c r="T597" s="11">
        <v>16743</v>
      </c>
      <c r="U597" s="11">
        <v>151800</v>
      </c>
      <c r="V597" s="11">
        <v>37279</v>
      </c>
      <c r="W597" s="11">
        <v>0</v>
      </c>
      <c r="X597" s="11">
        <v>448382</v>
      </c>
      <c r="Y597" s="11">
        <v>617</v>
      </c>
      <c r="Z597" s="11">
        <v>0</v>
      </c>
      <c r="AA597" s="11">
        <v>-520662</v>
      </c>
      <c r="AB597" s="11">
        <v>22350651</v>
      </c>
      <c r="AC597" s="11">
        <v>0</v>
      </c>
      <c r="AD597" s="11">
        <v>0</v>
      </c>
      <c r="AE597" s="17">
        <v>520662</v>
      </c>
    </row>
    <row r="598" spans="1:31" x14ac:dyDescent="0.3">
      <c r="A598" s="9" t="s">
        <v>1189</v>
      </c>
      <c r="B598" s="8" t="s">
        <v>1190</v>
      </c>
      <c r="C598" s="8">
        <v>1</v>
      </c>
      <c r="D598" s="8">
        <v>0</v>
      </c>
      <c r="E598" s="11">
        <v>20767631</v>
      </c>
      <c r="F598" s="11">
        <v>0</v>
      </c>
      <c r="G598" s="11">
        <v>379007</v>
      </c>
      <c r="H598" s="11">
        <v>6190</v>
      </c>
      <c r="I598" s="11">
        <v>3563106</v>
      </c>
      <c r="J598" s="11">
        <v>1774790</v>
      </c>
      <c r="K598" s="11">
        <v>0</v>
      </c>
      <c r="L598" s="11">
        <v>0</v>
      </c>
      <c r="M598" s="11">
        <v>0</v>
      </c>
      <c r="N598" s="11">
        <v>0</v>
      </c>
      <c r="O598" s="11">
        <v>0</v>
      </c>
      <c r="P598" s="11">
        <v>2346258</v>
      </c>
      <c r="Q598" s="11">
        <v>869860</v>
      </c>
      <c r="R598" s="11">
        <v>327410</v>
      </c>
      <c r="S598" s="11">
        <v>43083</v>
      </c>
      <c r="T598" s="11">
        <v>17975</v>
      </c>
      <c r="U598" s="11">
        <v>174343</v>
      </c>
      <c r="V598" s="11">
        <v>48024</v>
      </c>
      <c r="W598" s="11">
        <v>0</v>
      </c>
      <c r="X598" s="11">
        <v>0</v>
      </c>
      <c r="Y598" s="11">
        <v>0</v>
      </c>
      <c r="Z598" s="11">
        <v>0</v>
      </c>
      <c r="AA598" s="11">
        <v>-449264</v>
      </c>
      <c r="AB598" s="11">
        <v>29868413</v>
      </c>
      <c r="AC598" s="11">
        <v>0</v>
      </c>
      <c r="AD598" s="11">
        <v>0</v>
      </c>
      <c r="AE598" s="17">
        <v>449264</v>
      </c>
    </row>
    <row r="599" spans="1:31" x14ac:dyDescent="0.3">
      <c r="A599" s="9" t="s">
        <v>1191</v>
      </c>
      <c r="B599" s="8" t="s">
        <v>1192</v>
      </c>
      <c r="C599" s="8">
        <v>1</v>
      </c>
      <c r="D599" s="8">
        <v>0</v>
      </c>
      <c r="E599" s="11">
        <v>15963616</v>
      </c>
      <c r="F599" s="11">
        <v>0</v>
      </c>
      <c r="G599" s="11">
        <v>563471</v>
      </c>
      <c r="H599" s="11">
        <v>0</v>
      </c>
      <c r="I599" s="11">
        <v>3032052</v>
      </c>
      <c r="J599" s="11">
        <v>1028768</v>
      </c>
      <c r="K599" s="11">
        <v>0</v>
      </c>
      <c r="L599" s="11">
        <v>0</v>
      </c>
      <c r="M599" s="11">
        <v>0</v>
      </c>
      <c r="N599" s="11">
        <v>0</v>
      </c>
      <c r="O599" s="11">
        <v>0</v>
      </c>
      <c r="P599" s="11">
        <v>1449992</v>
      </c>
      <c r="Q599" s="11">
        <v>533359</v>
      </c>
      <c r="R599" s="11">
        <v>651123</v>
      </c>
      <c r="S599" s="11">
        <v>23968</v>
      </c>
      <c r="T599" s="11">
        <v>10000</v>
      </c>
      <c r="U599" s="11">
        <v>95356</v>
      </c>
      <c r="V599" s="11">
        <v>23658</v>
      </c>
      <c r="W599" s="11">
        <v>0</v>
      </c>
      <c r="X599" s="11">
        <v>0</v>
      </c>
      <c r="Y599" s="11">
        <v>0</v>
      </c>
      <c r="Z599" s="11">
        <v>0</v>
      </c>
      <c r="AA599" s="11">
        <v>-681759</v>
      </c>
      <c r="AB599" s="11">
        <v>22693604</v>
      </c>
      <c r="AC599" s="11">
        <v>0</v>
      </c>
      <c r="AD599" s="11">
        <v>204625</v>
      </c>
      <c r="AE599" s="17">
        <v>681759</v>
      </c>
    </row>
    <row r="600" spans="1:31" x14ac:dyDescent="0.3">
      <c r="A600" s="9" t="s">
        <v>1193</v>
      </c>
      <c r="B600" s="8" t="s">
        <v>1194</v>
      </c>
      <c r="C600" s="8">
        <v>1</v>
      </c>
      <c r="D600" s="8">
        <v>0</v>
      </c>
      <c r="E600" s="11">
        <v>487038</v>
      </c>
      <c r="F600" s="11">
        <v>0</v>
      </c>
      <c r="G600" s="11">
        <v>179940</v>
      </c>
      <c r="H600" s="11">
        <v>0</v>
      </c>
      <c r="I600" s="11">
        <v>29287</v>
      </c>
      <c r="J600" s="11">
        <v>12146</v>
      </c>
      <c r="K600" s="11">
        <v>0</v>
      </c>
      <c r="L600" s="11">
        <v>0</v>
      </c>
      <c r="M600" s="11">
        <v>0</v>
      </c>
      <c r="N600" s="11">
        <v>0</v>
      </c>
      <c r="O600" s="11">
        <v>0</v>
      </c>
      <c r="P600" s="11">
        <v>114058</v>
      </c>
      <c r="Q600" s="11">
        <v>0</v>
      </c>
      <c r="R600" s="11">
        <v>0</v>
      </c>
      <c r="S600" s="11">
        <v>2712</v>
      </c>
      <c r="T600" s="11">
        <v>1131</v>
      </c>
      <c r="U600" s="11">
        <v>7573</v>
      </c>
      <c r="V600" s="11">
        <v>0</v>
      </c>
      <c r="W600" s="11">
        <v>0</v>
      </c>
      <c r="X600" s="11">
        <v>27000</v>
      </c>
      <c r="Y600" s="11">
        <v>0</v>
      </c>
      <c r="Z600" s="11">
        <v>0</v>
      </c>
      <c r="AA600" s="11">
        <v>-16691</v>
      </c>
      <c r="AB600" s="11">
        <v>844194</v>
      </c>
      <c r="AC600" s="11">
        <v>0</v>
      </c>
      <c r="AD600" s="11">
        <v>0</v>
      </c>
      <c r="AE600" s="17">
        <v>16691</v>
      </c>
    </row>
    <row r="601" spans="1:31" x14ac:dyDescent="0.3">
      <c r="A601" s="9" t="s">
        <v>1195</v>
      </c>
      <c r="B601" s="8" t="s">
        <v>1196</v>
      </c>
      <c r="C601" s="8">
        <v>1</v>
      </c>
      <c r="D601" s="8">
        <v>0</v>
      </c>
      <c r="E601" s="11">
        <v>2623148</v>
      </c>
      <c r="F601" s="11">
        <v>0</v>
      </c>
      <c r="G601" s="11">
        <v>251952</v>
      </c>
      <c r="H601" s="11">
        <v>0</v>
      </c>
      <c r="I601" s="11">
        <v>83920</v>
      </c>
      <c r="J601" s="11">
        <v>755867</v>
      </c>
      <c r="K601" s="11">
        <v>749</v>
      </c>
      <c r="L601" s="11">
        <v>0</v>
      </c>
      <c r="M601" s="11">
        <v>0</v>
      </c>
      <c r="N601" s="11">
        <v>0</v>
      </c>
      <c r="O601" s="11">
        <v>0</v>
      </c>
      <c r="P601" s="11">
        <v>147827</v>
      </c>
      <c r="Q601" s="11">
        <v>1564</v>
      </c>
      <c r="R601" s="11">
        <v>108728</v>
      </c>
      <c r="S601" s="11">
        <v>7505</v>
      </c>
      <c r="T601" s="11">
        <v>3131</v>
      </c>
      <c r="U601" s="11">
        <v>29125</v>
      </c>
      <c r="V601" s="11">
        <v>0</v>
      </c>
      <c r="W601" s="11">
        <v>0</v>
      </c>
      <c r="X601" s="11">
        <v>22275</v>
      </c>
      <c r="Y601" s="11">
        <v>0</v>
      </c>
      <c r="Z601" s="11">
        <v>0</v>
      </c>
      <c r="AA601" s="11">
        <v>-136582</v>
      </c>
      <c r="AB601" s="11">
        <v>3899209</v>
      </c>
      <c r="AC601" s="11">
        <v>0</v>
      </c>
      <c r="AD601" s="11">
        <v>0</v>
      </c>
      <c r="AE601" s="17">
        <v>136582</v>
      </c>
    </row>
    <row r="602" spans="1:31" x14ac:dyDescent="0.3">
      <c r="A602" s="9" t="s">
        <v>1197</v>
      </c>
      <c r="B602" s="8" t="s">
        <v>1198</v>
      </c>
      <c r="C602" s="8">
        <v>1</v>
      </c>
      <c r="D602" s="8">
        <v>0</v>
      </c>
      <c r="E602" s="11">
        <v>13810389</v>
      </c>
      <c r="F602" s="11">
        <v>0</v>
      </c>
      <c r="G602" s="11">
        <v>250952</v>
      </c>
      <c r="H602" s="11">
        <v>0</v>
      </c>
      <c r="I602" s="11">
        <v>955233</v>
      </c>
      <c r="J602" s="11">
        <v>3672952</v>
      </c>
      <c r="K602" s="11">
        <v>0</v>
      </c>
      <c r="L602" s="11">
        <v>0</v>
      </c>
      <c r="M602" s="11">
        <v>0</v>
      </c>
      <c r="N602" s="11">
        <v>0</v>
      </c>
      <c r="O602" s="11">
        <v>0</v>
      </c>
      <c r="P602" s="11">
        <v>1500393</v>
      </c>
      <c r="Q602" s="11">
        <v>598268</v>
      </c>
      <c r="R602" s="11">
        <v>268944</v>
      </c>
      <c r="S602" s="11">
        <v>33106</v>
      </c>
      <c r="T602" s="11">
        <v>13812</v>
      </c>
      <c r="U602" s="11">
        <v>116908</v>
      </c>
      <c r="V602" s="11">
        <v>34924</v>
      </c>
      <c r="W602" s="11">
        <v>0</v>
      </c>
      <c r="X602" s="11">
        <v>0</v>
      </c>
      <c r="Y602" s="11">
        <v>20717</v>
      </c>
      <c r="Z602" s="11">
        <v>0</v>
      </c>
      <c r="AA602" s="11">
        <v>-486614</v>
      </c>
      <c r="AB602" s="11">
        <v>20789984</v>
      </c>
      <c r="AC602" s="11">
        <v>0</v>
      </c>
      <c r="AD602" s="11">
        <v>0</v>
      </c>
      <c r="AE602" s="17">
        <v>486614</v>
      </c>
    </row>
    <row r="603" spans="1:31" x14ac:dyDescent="0.3">
      <c r="A603" s="9" t="s">
        <v>1199</v>
      </c>
      <c r="B603" s="8" t="s">
        <v>1200</v>
      </c>
      <c r="C603" s="8">
        <v>1</v>
      </c>
      <c r="D603" s="8">
        <v>0</v>
      </c>
      <c r="E603" s="11">
        <v>2580649</v>
      </c>
      <c r="F603" s="11">
        <v>0</v>
      </c>
      <c r="G603" s="11">
        <v>265147</v>
      </c>
      <c r="H603" s="11">
        <v>0</v>
      </c>
      <c r="I603" s="11">
        <v>235135</v>
      </c>
      <c r="J603" s="11">
        <v>168287</v>
      </c>
      <c r="K603" s="11">
        <v>0</v>
      </c>
      <c r="L603" s="11">
        <v>0</v>
      </c>
      <c r="M603" s="11">
        <v>0</v>
      </c>
      <c r="N603" s="11">
        <v>0</v>
      </c>
      <c r="O603" s="11">
        <v>0</v>
      </c>
      <c r="P603" s="11">
        <v>159023</v>
      </c>
      <c r="Q603" s="11">
        <v>0</v>
      </c>
      <c r="R603" s="11">
        <v>24628</v>
      </c>
      <c r="S603" s="11">
        <v>4584</v>
      </c>
      <c r="T603" s="11">
        <v>1912</v>
      </c>
      <c r="U603" s="11">
        <v>17708</v>
      </c>
      <c r="V603" s="11">
        <v>763</v>
      </c>
      <c r="W603" s="11">
        <v>0</v>
      </c>
      <c r="X603" s="11">
        <v>0</v>
      </c>
      <c r="Y603" s="11">
        <v>0</v>
      </c>
      <c r="Z603" s="11">
        <v>0</v>
      </c>
      <c r="AA603" s="11">
        <v>-148803</v>
      </c>
      <c r="AB603" s="11">
        <v>3309033</v>
      </c>
      <c r="AC603" s="11">
        <v>0</v>
      </c>
      <c r="AD603" s="11">
        <v>0</v>
      </c>
      <c r="AE603" s="17">
        <v>148803</v>
      </c>
    </row>
    <row r="604" spans="1:31" x14ac:dyDescent="0.3">
      <c r="A604" s="9" t="s">
        <v>1201</v>
      </c>
      <c r="B604" s="8" t="s">
        <v>1202</v>
      </c>
      <c r="C604" s="8">
        <v>1</v>
      </c>
      <c r="D604" s="8">
        <v>0</v>
      </c>
      <c r="E604" s="11">
        <v>1557133</v>
      </c>
      <c r="F604" s="11">
        <v>0</v>
      </c>
      <c r="G604" s="11">
        <v>110011</v>
      </c>
      <c r="H604" s="11">
        <v>0</v>
      </c>
      <c r="I604" s="11">
        <v>44036</v>
      </c>
      <c r="J604" s="11">
        <v>100439</v>
      </c>
      <c r="K604" s="11">
        <v>0</v>
      </c>
      <c r="L604" s="11">
        <v>0</v>
      </c>
      <c r="M604" s="11">
        <v>0</v>
      </c>
      <c r="N604" s="11">
        <v>0</v>
      </c>
      <c r="O604" s="11">
        <v>0</v>
      </c>
      <c r="P604" s="11">
        <v>493314</v>
      </c>
      <c r="Q604" s="11">
        <v>760</v>
      </c>
      <c r="R604" s="11">
        <v>15540</v>
      </c>
      <c r="S604" s="11">
        <v>10906</v>
      </c>
      <c r="T604" s="11">
        <v>4550</v>
      </c>
      <c r="U604" s="11">
        <v>42523</v>
      </c>
      <c r="V604" s="11">
        <v>0</v>
      </c>
      <c r="W604" s="11">
        <v>0</v>
      </c>
      <c r="X604" s="11">
        <v>0</v>
      </c>
      <c r="Y604" s="11">
        <v>0</v>
      </c>
      <c r="Z604" s="11">
        <v>0</v>
      </c>
      <c r="AA604" s="11">
        <v>-202949</v>
      </c>
      <c r="AB604" s="11">
        <v>2176263</v>
      </c>
      <c r="AC604" s="11">
        <v>0</v>
      </c>
      <c r="AD604" s="11">
        <v>0</v>
      </c>
      <c r="AE604" s="17">
        <v>202949</v>
      </c>
    </row>
    <row r="605" spans="1:31" x14ac:dyDescent="0.3">
      <c r="A605" s="9" t="s">
        <v>1203</v>
      </c>
      <c r="B605" s="8" t="s">
        <v>1204</v>
      </c>
      <c r="C605" s="8">
        <v>1</v>
      </c>
      <c r="D605" s="8">
        <v>0</v>
      </c>
      <c r="E605" s="11">
        <v>6367003</v>
      </c>
      <c r="F605" s="11">
        <v>0</v>
      </c>
      <c r="G605" s="11">
        <v>97741</v>
      </c>
      <c r="H605" s="11">
        <v>0</v>
      </c>
      <c r="I605" s="11">
        <v>629769</v>
      </c>
      <c r="J605" s="11">
        <v>214662</v>
      </c>
      <c r="K605" s="11">
        <v>0</v>
      </c>
      <c r="L605" s="11">
        <v>0</v>
      </c>
      <c r="M605" s="11">
        <v>0</v>
      </c>
      <c r="N605" s="11">
        <v>0</v>
      </c>
      <c r="O605" s="11">
        <v>0</v>
      </c>
      <c r="P605" s="11">
        <v>374112</v>
      </c>
      <c r="Q605" s="11">
        <v>73484</v>
      </c>
      <c r="R605" s="11">
        <v>129850</v>
      </c>
      <c r="S605" s="11">
        <v>9812</v>
      </c>
      <c r="T605" s="11">
        <v>4093</v>
      </c>
      <c r="U605" s="11">
        <v>40368</v>
      </c>
      <c r="V605" s="11">
        <v>1887</v>
      </c>
      <c r="W605" s="11">
        <v>0</v>
      </c>
      <c r="X605" s="11">
        <v>0</v>
      </c>
      <c r="Y605" s="11">
        <v>0</v>
      </c>
      <c r="Z605" s="11">
        <v>0</v>
      </c>
      <c r="AA605" s="11">
        <v>-177365</v>
      </c>
      <c r="AB605" s="11">
        <v>7765416</v>
      </c>
      <c r="AC605" s="11">
        <v>0</v>
      </c>
      <c r="AD605" s="11">
        <v>100000</v>
      </c>
      <c r="AE605" s="17">
        <v>177365</v>
      </c>
    </row>
    <row r="606" spans="1:31" x14ac:dyDescent="0.3">
      <c r="A606" s="9" t="s">
        <v>1205</v>
      </c>
      <c r="B606" s="8" t="s">
        <v>1206</v>
      </c>
      <c r="C606" s="8">
        <v>1</v>
      </c>
      <c r="D606" s="8">
        <v>0</v>
      </c>
      <c r="E606" s="11">
        <v>15336764</v>
      </c>
      <c r="F606" s="11">
        <v>0</v>
      </c>
      <c r="G606" s="11">
        <v>405813</v>
      </c>
      <c r="H606" s="11">
        <v>15150</v>
      </c>
      <c r="I606" s="11">
        <v>2093367</v>
      </c>
      <c r="J606" s="11">
        <v>4237195</v>
      </c>
      <c r="K606" s="11">
        <v>0</v>
      </c>
      <c r="L606" s="11">
        <v>0</v>
      </c>
      <c r="M606" s="11">
        <v>0</v>
      </c>
      <c r="N606" s="11">
        <v>0</v>
      </c>
      <c r="O606" s="11">
        <v>0</v>
      </c>
      <c r="P606" s="11">
        <v>1907799</v>
      </c>
      <c r="Q606" s="11">
        <v>325072</v>
      </c>
      <c r="R606" s="11">
        <v>523666</v>
      </c>
      <c r="S606" s="11">
        <v>47607</v>
      </c>
      <c r="T606" s="11">
        <v>19862</v>
      </c>
      <c r="U606" s="11">
        <v>190245</v>
      </c>
      <c r="V606" s="11">
        <v>48298</v>
      </c>
      <c r="W606" s="11">
        <v>0</v>
      </c>
      <c r="X606" s="11">
        <v>0</v>
      </c>
      <c r="Y606" s="11">
        <v>0</v>
      </c>
      <c r="Z606" s="11">
        <v>0</v>
      </c>
      <c r="AA606" s="11">
        <v>-476068</v>
      </c>
      <c r="AB606" s="11">
        <v>24674770</v>
      </c>
      <c r="AC606" s="11">
        <v>0</v>
      </c>
      <c r="AD606" s="11">
        <v>0</v>
      </c>
      <c r="AE606" s="17">
        <v>476068</v>
      </c>
    </row>
    <row r="607" spans="1:31" x14ac:dyDescent="0.3">
      <c r="A607" s="9" t="s">
        <v>1207</v>
      </c>
      <c r="B607" s="8" t="s">
        <v>1208</v>
      </c>
      <c r="C607" s="8">
        <v>1</v>
      </c>
      <c r="D607" s="8">
        <v>0</v>
      </c>
      <c r="E607" s="11">
        <v>1231526</v>
      </c>
      <c r="F607" s="11">
        <v>0</v>
      </c>
      <c r="G607" s="11">
        <v>70000</v>
      </c>
      <c r="H607" s="11">
        <v>0</v>
      </c>
      <c r="I607" s="11">
        <v>17839</v>
      </c>
      <c r="J607" s="11">
        <v>60108</v>
      </c>
      <c r="K607" s="11">
        <v>0</v>
      </c>
      <c r="L607" s="11">
        <v>0</v>
      </c>
      <c r="M607" s="11">
        <v>0</v>
      </c>
      <c r="N607" s="11">
        <v>0</v>
      </c>
      <c r="O607" s="11">
        <v>0</v>
      </c>
      <c r="P607" s="11">
        <v>112888</v>
      </c>
      <c r="Q607" s="11">
        <v>32899</v>
      </c>
      <c r="R607" s="11">
        <v>35124</v>
      </c>
      <c r="S607" s="11">
        <v>2442</v>
      </c>
      <c r="T607" s="11">
        <v>1018</v>
      </c>
      <c r="U607" s="11">
        <v>11563</v>
      </c>
      <c r="V607" s="11">
        <v>2249</v>
      </c>
      <c r="W607" s="11">
        <v>0</v>
      </c>
      <c r="X607" s="11">
        <v>0</v>
      </c>
      <c r="Y607" s="11">
        <v>0</v>
      </c>
      <c r="Z607" s="11">
        <v>0</v>
      </c>
      <c r="AA607" s="11">
        <v>-175269</v>
      </c>
      <c r="AB607" s="11">
        <v>1402387</v>
      </c>
      <c r="AC607" s="11">
        <v>0</v>
      </c>
      <c r="AD607" s="11">
        <v>100000</v>
      </c>
      <c r="AE607" s="17">
        <v>175269</v>
      </c>
    </row>
    <row r="608" spans="1:31" x14ac:dyDescent="0.3">
      <c r="A608" s="9" t="s">
        <v>1209</v>
      </c>
      <c r="B608" s="8" t="s">
        <v>1210</v>
      </c>
      <c r="C608" s="8">
        <v>1</v>
      </c>
      <c r="D608" s="8">
        <v>0</v>
      </c>
      <c r="E608" s="11">
        <v>9058596</v>
      </c>
      <c r="F608" s="11">
        <v>0</v>
      </c>
      <c r="G608" s="11">
        <v>462680</v>
      </c>
      <c r="H608" s="11">
        <v>5044</v>
      </c>
      <c r="I608" s="11">
        <v>539293</v>
      </c>
      <c r="J608" s="11">
        <v>917571</v>
      </c>
      <c r="K608" s="11">
        <v>0</v>
      </c>
      <c r="L608" s="11">
        <v>0</v>
      </c>
      <c r="M608" s="11">
        <v>0</v>
      </c>
      <c r="N608" s="11">
        <v>0</v>
      </c>
      <c r="O608" s="11">
        <v>0</v>
      </c>
      <c r="P608" s="11">
        <v>551722</v>
      </c>
      <c r="Q608" s="11">
        <v>203639</v>
      </c>
      <c r="R608" s="11">
        <v>34374</v>
      </c>
      <c r="S608" s="11">
        <v>10202</v>
      </c>
      <c r="T608" s="11">
        <v>4256</v>
      </c>
      <c r="U608" s="11">
        <v>40076</v>
      </c>
      <c r="V608" s="11">
        <v>8636</v>
      </c>
      <c r="W608" s="11">
        <v>0</v>
      </c>
      <c r="X608" s="11">
        <v>61955</v>
      </c>
      <c r="Y608" s="11">
        <v>0</v>
      </c>
      <c r="Z608" s="11">
        <v>0</v>
      </c>
      <c r="AA608" s="11">
        <v>-235395</v>
      </c>
      <c r="AB608" s="11">
        <v>11662649</v>
      </c>
      <c r="AC608" s="11">
        <v>0</v>
      </c>
      <c r="AD608" s="11">
        <v>100000</v>
      </c>
      <c r="AE608" s="17">
        <v>235395</v>
      </c>
    </row>
    <row r="609" spans="1:31" x14ac:dyDescent="0.3">
      <c r="A609" s="9" t="s">
        <v>1211</v>
      </c>
      <c r="B609" s="8" t="s">
        <v>1212</v>
      </c>
      <c r="C609" s="8">
        <v>1</v>
      </c>
      <c r="D609" s="8">
        <v>0</v>
      </c>
      <c r="E609" s="11">
        <v>5663817</v>
      </c>
      <c r="F609" s="11">
        <v>0</v>
      </c>
      <c r="G609" s="11">
        <v>0</v>
      </c>
      <c r="H609" s="11">
        <v>0</v>
      </c>
      <c r="I609" s="11">
        <v>492289</v>
      </c>
      <c r="J609" s="11">
        <v>568492</v>
      </c>
      <c r="K609" s="11">
        <v>0</v>
      </c>
      <c r="L609" s="11">
        <v>0</v>
      </c>
      <c r="M609" s="11">
        <v>0</v>
      </c>
      <c r="N609" s="11">
        <v>0</v>
      </c>
      <c r="O609" s="11">
        <v>0</v>
      </c>
      <c r="P609" s="11">
        <v>589393</v>
      </c>
      <c r="Q609" s="11">
        <v>260938</v>
      </c>
      <c r="R609" s="11">
        <v>139242</v>
      </c>
      <c r="S609" s="11">
        <v>7176</v>
      </c>
      <c r="T609" s="11">
        <v>2993</v>
      </c>
      <c r="U609" s="11">
        <v>28543</v>
      </c>
      <c r="V609" s="11">
        <v>7524</v>
      </c>
      <c r="W609" s="11">
        <v>0</v>
      </c>
      <c r="X609" s="11">
        <v>0</v>
      </c>
      <c r="Y609" s="11">
        <v>0</v>
      </c>
      <c r="Z609" s="11">
        <v>0</v>
      </c>
      <c r="AA609" s="11">
        <v>-115020</v>
      </c>
      <c r="AB609" s="11">
        <v>7645387</v>
      </c>
      <c r="AC609" s="11">
        <v>0</v>
      </c>
      <c r="AD609" s="11">
        <v>0</v>
      </c>
      <c r="AE609" s="17">
        <v>115020</v>
      </c>
    </row>
    <row r="610" spans="1:31" x14ac:dyDescent="0.3">
      <c r="A610" s="9" t="s">
        <v>1213</v>
      </c>
      <c r="B610" s="8" t="s">
        <v>1214</v>
      </c>
      <c r="C610" s="8">
        <v>1</v>
      </c>
      <c r="D610" s="8">
        <v>0</v>
      </c>
      <c r="E610" s="11">
        <v>4246562</v>
      </c>
      <c r="F610" s="11">
        <v>0</v>
      </c>
      <c r="G610" s="11">
        <v>202115</v>
      </c>
      <c r="H610" s="11">
        <v>0</v>
      </c>
      <c r="I610" s="11">
        <v>483045</v>
      </c>
      <c r="J610" s="11">
        <v>446652</v>
      </c>
      <c r="K610" s="11">
        <v>0</v>
      </c>
      <c r="L610" s="11">
        <v>0</v>
      </c>
      <c r="M610" s="11">
        <v>0</v>
      </c>
      <c r="N610" s="11">
        <v>0</v>
      </c>
      <c r="O610" s="11">
        <v>0</v>
      </c>
      <c r="P610" s="11">
        <v>481718</v>
      </c>
      <c r="Q610" s="11">
        <v>115282</v>
      </c>
      <c r="R610" s="11">
        <v>78829</v>
      </c>
      <c r="S610" s="11">
        <v>6502</v>
      </c>
      <c r="T610" s="11">
        <v>2712</v>
      </c>
      <c r="U610" s="11">
        <v>25922</v>
      </c>
      <c r="V610" s="11">
        <v>5641</v>
      </c>
      <c r="W610" s="11">
        <v>0</v>
      </c>
      <c r="X610" s="11">
        <v>59347</v>
      </c>
      <c r="Y610" s="11">
        <v>0</v>
      </c>
      <c r="Z610" s="11">
        <v>0</v>
      </c>
      <c r="AA610" s="11">
        <v>-75603</v>
      </c>
      <c r="AB610" s="11">
        <v>6078724</v>
      </c>
      <c r="AC610" s="11">
        <v>0</v>
      </c>
      <c r="AD610" s="11">
        <v>0</v>
      </c>
      <c r="AE610" s="17">
        <v>75603</v>
      </c>
    </row>
    <row r="611" spans="1:31" x14ac:dyDescent="0.3">
      <c r="A611" s="9" t="s">
        <v>1215</v>
      </c>
      <c r="B611" s="8" t="s">
        <v>1216</v>
      </c>
      <c r="C611" s="8">
        <v>1</v>
      </c>
      <c r="D611" s="8">
        <v>1</v>
      </c>
      <c r="E611" s="11">
        <v>5127415</v>
      </c>
      <c r="F611" s="11">
        <v>0</v>
      </c>
      <c r="G611" s="11">
        <v>0</v>
      </c>
      <c r="H611" s="11">
        <v>1733</v>
      </c>
      <c r="I611" s="11">
        <v>165929</v>
      </c>
      <c r="J611" s="11">
        <v>1117139</v>
      </c>
      <c r="K611" s="11">
        <v>0</v>
      </c>
      <c r="L611" s="11">
        <v>0</v>
      </c>
      <c r="M611" s="11">
        <v>0</v>
      </c>
      <c r="N611" s="11">
        <v>0</v>
      </c>
      <c r="O611" s="11">
        <v>0</v>
      </c>
      <c r="P611" s="11">
        <v>791964</v>
      </c>
      <c r="Q611" s="11">
        <v>273465</v>
      </c>
      <c r="R611" s="11">
        <v>0</v>
      </c>
      <c r="S611" s="11">
        <v>6981</v>
      </c>
      <c r="T611" s="11">
        <v>0</v>
      </c>
      <c r="U611" s="11">
        <v>26726</v>
      </c>
      <c r="V611" s="11">
        <v>1000</v>
      </c>
      <c r="W611" s="11">
        <v>0</v>
      </c>
      <c r="X611" s="11">
        <v>0</v>
      </c>
      <c r="Y611" s="11">
        <v>0</v>
      </c>
      <c r="Z611" s="11">
        <v>0</v>
      </c>
      <c r="AA611" s="11">
        <v>-189100</v>
      </c>
      <c r="AB611" s="11">
        <v>7323252</v>
      </c>
      <c r="AC611" s="11">
        <v>0</v>
      </c>
      <c r="AD611" s="11">
        <v>100000</v>
      </c>
      <c r="AE611" s="17">
        <v>189100</v>
      </c>
    </row>
    <row r="612" spans="1:31" x14ac:dyDescent="0.3">
      <c r="A612" s="9" t="s">
        <v>1217</v>
      </c>
      <c r="B612" s="8" t="s">
        <v>1218</v>
      </c>
      <c r="C612" s="8">
        <v>1</v>
      </c>
      <c r="D612" s="8">
        <v>0</v>
      </c>
      <c r="E612" s="11">
        <v>12847038</v>
      </c>
      <c r="F612" s="11">
        <v>0</v>
      </c>
      <c r="G612" s="11">
        <v>0</v>
      </c>
      <c r="H612" s="11">
        <v>5837</v>
      </c>
      <c r="I612" s="11">
        <v>1326200</v>
      </c>
      <c r="J612" s="11">
        <v>1570989</v>
      </c>
      <c r="K612" s="11">
        <v>0</v>
      </c>
      <c r="L612" s="11">
        <v>0</v>
      </c>
      <c r="M612" s="11">
        <v>0</v>
      </c>
      <c r="N612" s="11">
        <v>0</v>
      </c>
      <c r="O612" s="11">
        <v>0</v>
      </c>
      <c r="P612" s="11">
        <v>1427113</v>
      </c>
      <c r="Q612" s="11">
        <v>780994</v>
      </c>
      <c r="R612" s="11">
        <v>263948</v>
      </c>
      <c r="S612" s="11">
        <v>16089</v>
      </c>
      <c r="T612" s="11">
        <v>6712</v>
      </c>
      <c r="U612" s="11">
        <v>57726</v>
      </c>
      <c r="V612" s="11">
        <v>19468</v>
      </c>
      <c r="W612" s="11">
        <v>0</v>
      </c>
      <c r="X612" s="11">
        <v>126560</v>
      </c>
      <c r="Y612" s="11">
        <v>0</v>
      </c>
      <c r="Z612" s="11">
        <v>0</v>
      </c>
      <c r="AA612" s="11">
        <v>-359922</v>
      </c>
      <c r="AB612" s="11">
        <v>18088752</v>
      </c>
      <c r="AC612" s="11">
        <v>0</v>
      </c>
      <c r="AD612" s="11">
        <v>100000</v>
      </c>
      <c r="AE612" s="17">
        <v>359922</v>
      </c>
    </row>
    <row r="613" spans="1:31" x14ac:dyDescent="0.3">
      <c r="A613" s="9" t="s">
        <v>1219</v>
      </c>
      <c r="B613" s="8" t="s">
        <v>1220</v>
      </c>
      <c r="C613" s="8">
        <v>1</v>
      </c>
      <c r="D613" s="8">
        <v>0</v>
      </c>
      <c r="E613" s="11">
        <v>7357506</v>
      </c>
      <c r="F613" s="11">
        <v>0</v>
      </c>
      <c r="G613" s="11">
        <v>0</v>
      </c>
      <c r="H613" s="11">
        <v>3616</v>
      </c>
      <c r="I613" s="11">
        <v>651962</v>
      </c>
      <c r="J613" s="11">
        <v>1070095</v>
      </c>
      <c r="K613" s="11">
        <v>0</v>
      </c>
      <c r="L613" s="11">
        <v>0</v>
      </c>
      <c r="M613" s="11">
        <v>0</v>
      </c>
      <c r="N613" s="11">
        <v>0</v>
      </c>
      <c r="O613" s="11">
        <v>0</v>
      </c>
      <c r="P613" s="11">
        <v>634771</v>
      </c>
      <c r="Q613" s="11">
        <v>204452</v>
      </c>
      <c r="R613" s="11">
        <v>152710</v>
      </c>
      <c r="S613" s="11">
        <v>14396</v>
      </c>
      <c r="T613" s="11">
        <v>5930</v>
      </c>
      <c r="U613" s="11">
        <v>56037</v>
      </c>
      <c r="V613" s="11">
        <v>14815</v>
      </c>
      <c r="W613" s="11">
        <v>0</v>
      </c>
      <c r="X613" s="11">
        <v>124800</v>
      </c>
      <c r="Y613" s="11">
        <v>0</v>
      </c>
      <c r="Z613" s="11">
        <v>0</v>
      </c>
      <c r="AA613" s="11">
        <v>-133031</v>
      </c>
      <c r="AB613" s="11">
        <v>10158059</v>
      </c>
      <c r="AC613" s="11">
        <v>0</v>
      </c>
      <c r="AD613" s="11">
        <v>0</v>
      </c>
      <c r="AE613" s="17">
        <v>133031</v>
      </c>
    </row>
    <row r="614" spans="1:31" x14ac:dyDescent="0.3">
      <c r="A614" s="9" t="s">
        <v>1221</v>
      </c>
      <c r="B614" s="8" t="s">
        <v>1222</v>
      </c>
      <c r="C614" s="8">
        <v>1</v>
      </c>
      <c r="D614" s="8">
        <v>0</v>
      </c>
      <c r="E614" s="11">
        <v>4960583</v>
      </c>
      <c r="F614" s="11">
        <v>0</v>
      </c>
      <c r="G614" s="11">
        <v>138624</v>
      </c>
      <c r="H614" s="11">
        <v>14700</v>
      </c>
      <c r="I614" s="11">
        <v>895920</v>
      </c>
      <c r="J614" s="11">
        <v>1521774</v>
      </c>
      <c r="K614" s="11">
        <v>0</v>
      </c>
      <c r="L614" s="11">
        <v>0</v>
      </c>
      <c r="M614" s="11">
        <v>0</v>
      </c>
      <c r="N614" s="11">
        <v>0</v>
      </c>
      <c r="O614" s="11">
        <v>0</v>
      </c>
      <c r="P614" s="11">
        <v>642285</v>
      </c>
      <c r="Q614" s="11">
        <v>86782</v>
      </c>
      <c r="R614" s="11">
        <v>0</v>
      </c>
      <c r="S614" s="11">
        <v>6202</v>
      </c>
      <c r="T614" s="11">
        <v>2587</v>
      </c>
      <c r="U614" s="11">
        <v>24698</v>
      </c>
      <c r="V614" s="11">
        <v>7314</v>
      </c>
      <c r="W614" s="11">
        <v>0</v>
      </c>
      <c r="X614" s="11">
        <v>73309</v>
      </c>
      <c r="Y614" s="11">
        <v>0</v>
      </c>
      <c r="Z614" s="11">
        <v>0</v>
      </c>
      <c r="AA614" s="11">
        <v>-150568</v>
      </c>
      <c r="AB614" s="11">
        <v>8224210</v>
      </c>
      <c r="AC614" s="11">
        <v>0</v>
      </c>
      <c r="AD614" s="11">
        <v>0</v>
      </c>
      <c r="AE614" s="17">
        <v>150568</v>
      </c>
    </row>
    <row r="615" spans="1:31" x14ac:dyDescent="0.3">
      <c r="A615" s="9" t="s">
        <v>1223</v>
      </c>
      <c r="B615" s="8" t="s">
        <v>1224</v>
      </c>
      <c r="C615" s="8">
        <v>1</v>
      </c>
      <c r="D615" s="8">
        <v>0</v>
      </c>
      <c r="E615" s="11">
        <v>20111426</v>
      </c>
      <c r="F615" s="11">
        <v>0</v>
      </c>
      <c r="G615" s="11">
        <v>0</v>
      </c>
      <c r="H615" s="11">
        <v>0</v>
      </c>
      <c r="I615" s="11">
        <v>2427531</v>
      </c>
      <c r="J615" s="11">
        <v>4021648</v>
      </c>
      <c r="K615" s="11">
        <v>0</v>
      </c>
      <c r="L615" s="11">
        <v>0</v>
      </c>
      <c r="M615" s="11">
        <v>0</v>
      </c>
      <c r="N615" s="11">
        <v>0</v>
      </c>
      <c r="O615" s="11">
        <v>0</v>
      </c>
      <c r="P615" s="11">
        <v>1884640</v>
      </c>
      <c r="Q615" s="11">
        <v>79788</v>
      </c>
      <c r="R615" s="11">
        <v>430016</v>
      </c>
      <c r="S615" s="11">
        <v>34410</v>
      </c>
      <c r="T615" s="11">
        <v>14356</v>
      </c>
      <c r="U615" s="11">
        <v>134267</v>
      </c>
      <c r="V615" s="11">
        <v>35376</v>
      </c>
      <c r="W615" s="11">
        <v>0</v>
      </c>
      <c r="X615" s="11">
        <v>280301</v>
      </c>
      <c r="Y615" s="11">
        <v>0</v>
      </c>
      <c r="Z615" s="11">
        <v>0</v>
      </c>
      <c r="AA615" s="11">
        <v>-564649</v>
      </c>
      <c r="AB615" s="11">
        <v>28889110</v>
      </c>
      <c r="AC615" s="11">
        <v>0</v>
      </c>
      <c r="AD615" s="11">
        <v>125709</v>
      </c>
      <c r="AE615" s="17">
        <v>564649</v>
      </c>
    </row>
    <row r="616" spans="1:31" x14ac:dyDescent="0.3">
      <c r="A616" s="9" t="s">
        <v>1225</v>
      </c>
      <c r="B616" s="8" t="s">
        <v>1226</v>
      </c>
      <c r="C616" s="8">
        <v>0</v>
      </c>
      <c r="D616" s="8">
        <v>0</v>
      </c>
      <c r="E616" s="17" t="s">
        <v>2819</v>
      </c>
      <c r="F616" s="17" t="s">
        <v>2819</v>
      </c>
      <c r="G616" s="17" t="s">
        <v>2819</v>
      </c>
      <c r="H616" s="17" t="s">
        <v>2819</v>
      </c>
      <c r="I616" s="17" t="s">
        <v>2819</v>
      </c>
      <c r="J616" s="17" t="s">
        <v>2819</v>
      </c>
      <c r="K616" s="17" t="s">
        <v>2819</v>
      </c>
      <c r="L616" s="17" t="s">
        <v>2819</v>
      </c>
      <c r="M616" s="17" t="s">
        <v>2819</v>
      </c>
      <c r="N616" s="17" t="s">
        <v>2819</v>
      </c>
      <c r="O616" s="17" t="s">
        <v>2819</v>
      </c>
      <c r="P616" s="17" t="s">
        <v>2819</v>
      </c>
      <c r="Q616" s="17" t="s">
        <v>2819</v>
      </c>
      <c r="R616" s="17" t="s">
        <v>2819</v>
      </c>
      <c r="S616" s="17" t="s">
        <v>2819</v>
      </c>
      <c r="T616" s="17" t="s">
        <v>2819</v>
      </c>
      <c r="U616" s="17" t="s">
        <v>2819</v>
      </c>
      <c r="V616" s="17" t="s">
        <v>2819</v>
      </c>
      <c r="W616" s="17" t="s">
        <v>2819</v>
      </c>
      <c r="X616" s="17" t="s">
        <v>2819</v>
      </c>
      <c r="Y616" s="17" t="s">
        <v>2819</v>
      </c>
      <c r="Z616" s="17" t="s">
        <v>2819</v>
      </c>
      <c r="AA616" s="17" t="s">
        <v>2819</v>
      </c>
      <c r="AB616" s="17" t="s">
        <v>2819</v>
      </c>
      <c r="AC616" s="17" t="s">
        <v>2819</v>
      </c>
      <c r="AD616" s="17" t="s">
        <v>2819</v>
      </c>
      <c r="AE616" s="17" t="s">
        <v>2819</v>
      </c>
    </row>
    <row r="617" spans="1:31" x14ac:dyDescent="0.3">
      <c r="A617" s="9" t="s">
        <v>1227</v>
      </c>
      <c r="B617" s="8" t="s">
        <v>1228</v>
      </c>
      <c r="C617" s="8">
        <v>0</v>
      </c>
      <c r="D617" s="8">
        <v>0</v>
      </c>
      <c r="E617" s="17" t="s">
        <v>2819</v>
      </c>
      <c r="F617" s="17" t="s">
        <v>2819</v>
      </c>
      <c r="G617" s="17" t="s">
        <v>2819</v>
      </c>
      <c r="H617" s="17" t="s">
        <v>2819</v>
      </c>
      <c r="I617" s="17" t="s">
        <v>2819</v>
      </c>
      <c r="J617" s="17" t="s">
        <v>2819</v>
      </c>
      <c r="K617" s="17" t="s">
        <v>2819</v>
      </c>
      <c r="L617" s="17" t="s">
        <v>2819</v>
      </c>
      <c r="M617" s="17" t="s">
        <v>2819</v>
      </c>
      <c r="N617" s="17" t="s">
        <v>2819</v>
      </c>
      <c r="O617" s="17" t="s">
        <v>2819</v>
      </c>
      <c r="P617" s="17" t="s">
        <v>2819</v>
      </c>
      <c r="Q617" s="17" t="s">
        <v>2819</v>
      </c>
      <c r="R617" s="17" t="s">
        <v>2819</v>
      </c>
      <c r="S617" s="17" t="s">
        <v>2819</v>
      </c>
      <c r="T617" s="17" t="s">
        <v>2819</v>
      </c>
      <c r="U617" s="17" t="s">
        <v>2819</v>
      </c>
      <c r="V617" s="17" t="s">
        <v>2819</v>
      </c>
      <c r="W617" s="17" t="s">
        <v>2819</v>
      </c>
      <c r="X617" s="17" t="s">
        <v>2819</v>
      </c>
      <c r="Y617" s="17" t="s">
        <v>2819</v>
      </c>
      <c r="Z617" s="17" t="s">
        <v>2819</v>
      </c>
      <c r="AA617" s="17" t="s">
        <v>2819</v>
      </c>
      <c r="AB617" s="17" t="s">
        <v>2819</v>
      </c>
      <c r="AC617" s="17" t="s">
        <v>2819</v>
      </c>
      <c r="AD617" s="17" t="s">
        <v>2819</v>
      </c>
      <c r="AE617" s="17" t="s">
        <v>2819</v>
      </c>
    </row>
    <row r="618" spans="1:31" x14ac:dyDescent="0.3">
      <c r="A618" s="9" t="s">
        <v>1229</v>
      </c>
      <c r="B618" s="8" t="s">
        <v>1230</v>
      </c>
      <c r="C618" s="8">
        <v>1</v>
      </c>
      <c r="D618" s="8">
        <v>0</v>
      </c>
      <c r="E618" s="11">
        <v>8126656</v>
      </c>
      <c r="F618" s="11">
        <v>0</v>
      </c>
      <c r="G618" s="11">
        <v>0</v>
      </c>
      <c r="H618" s="11">
        <v>0</v>
      </c>
      <c r="I618" s="11">
        <v>956905</v>
      </c>
      <c r="J618" s="11">
        <v>1661941</v>
      </c>
      <c r="K618" s="11">
        <v>0</v>
      </c>
      <c r="L618" s="11">
        <v>0</v>
      </c>
      <c r="M618" s="11">
        <v>0</v>
      </c>
      <c r="N618" s="11">
        <v>0</v>
      </c>
      <c r="O618" s="11">
        <v>0</v>
      </c>
      <c r="P618" s="11">
        <v>805427</v>
      </c>
      <c r="Q618" s="11">
        <v>73214</v>
      </c>
      <c r="R618" s="11">
        <v>55062</v>
      </c>
      <c r="S618" s="11">
        <v>12479</v>
      </c>
      <c r="T618" s="11">
        <v>5206</v>
      </c>
      <c r="U618" s="11">
        <v>48115</v>
      </c>
      <c r="V618" s="11">
        <v>13164</v>
      </c>
      <c r="W618" s="11">
        <v>0</v>
      </c>
      <c r="X618" s="11">
        <v>61200</v>
      </c>
      <c r="Y618" s="11">
        <v>0</v>
      </c>
      <c r="Z618" s="11">
        <v>0</v>
      </c>
      <c r="AA618" s="11">
        <v>-173568</v>
      </c>
      <c r="AB618" s="11">
        <v>11645801</v>
      </c>
      <c r="AC618" s="11">
        <v>0</v>
      </c>
      <c r="AD618" s="11">
        <v>0</v>
      </c>
      <c r="AE618" s="17">
        <v>173568</v>
      </c>
    </row>
    <row r="619" spans="1:31" x14ac:dyDescent="0.3">
      <c r="A619" s="9" t="s">
        <v>1231</v>
      </c>
      <c r="B619" s="8" t="s">
        <v>1232</v>
      </c>
      <c r="C619" s="8">
        <v>1</v>
      </c>
      <c r="D619" s="8">
        <v>0</v>
      </c>
      <c r="E619" s="11">
        <v>7895782</v>
      </c>
      <c r="F619" s="11">
        <v>0</v>
      </c>
      <c r="G619" s="11">
        <v>0</v>
      </c>
      <c r="H619" s="11">
        <v>0</v>
      </c>
      <c r="I619" s="11">
        <v>1048312</v>
      </c>
      <c r="J619" s="11">
        <v>389833</v>
      </c>
      <c r="K619" s="11">
        <v>0</v>
      </c>
      <c r="L619" s="11">
        <v>0</v>
      </c>
      <c r="M619" s="11">
        <v>0</v>
      </c>
      <c r="N619" s="11">
        <v>0</v>
      </c>
      <c r="O619" s="11">
        <v>0</v>
      </c>
      <c r="P619" s="11">
        <v>563376</v>
      </c>
      <c r="Q619" s="11">
        <v>435113</v>
      </c>
      <c r="R619" s="11">
        <v>147600</v>
      </c>
      <c r="S619" s="11">
        <v>10861</v>
      </c>
      <c r="T619" s="11">
        <v>4531</v>
      </c>
      <c r="U619" s="11">
        <v>42581</v>
      </c>
      <c r="V619" s="11">
        <v>10352</v>
      </c>
      <c r="W619" s="11">
        <v>0</v>
      </c>
      <c r="X619" s="11">
        <v>61152</v>
      </c>
      <c r="Y619" s="11">
        <v>0</v>
      </c>
      <c r="Z619" s="11">
        <v>0</v>
      </c>
      <c r="AA619" s="11">
        <v>-330273</v>
      </c>
      <c r="AB619" s="11">
        <v>10279220</v>
      </c>
      <c r="AC619" s="11">
        <v>0</v>
      </c>
      <c r="AD619" s="11">
        <v>100000</v>
      </c>
      <c r="AE619" s="17">
        <v>330273</v>
      </c>
    </row>
    <row r="620" spans="1:31" x14ac:dyDescent="0.3">
      <c r="A620" s="9" t="s">
        <v>1233</v>
      </c>
      <c r="B620" s="8" t="s">
        <v>1234</v>
      </c>
      <c r="C620" s="8">
        <v>1</v>
      </c>
      <c r="D620" s="8">
        <v>0</v>
      </c>
      <c r="E620" s="11">
        <v>21510173</v>
      </c>
      <c r="F620" s="11">
        <v>0</v>
      </c>
      <c r="G620" s="11">
        <v>0</v>
      </c>
      <c r="H620" s="11">
        <v>0</v>
      </c>
      <c r="I620" s="11">
        <v>1741221</v>
      </c>
      <c r="J620" s="11">
        <v>4212114</v>
      </c>
      <c r="K620" s="11">
        <v>0</v>
      </c>
      <c r="L620" s="11">
        <v>0</v>
      </c>
      <c r="M620" s="11">
        <v>0</v>
      </c>
      <c r="N620" s="11">
        <v>0</v>
      </c>
      <c r="O620" s="11">
        <v>0</v>
      </c>
      <c r="P620" s="11">
        <v>2772901</v>
      </c>
      <c r="Q620" s="11">
        <v>1696958</v>
      </c>
      <c r="R620" s="11">
        <v>246958</v>
      </c>
      <c r="S620" s="11">
        <v>31788</v>
      </c>
      <c r="T620" s="11">
        <v>10645</v>
      </c>
      <c r="U620" s="11">
        <v>121801</v>
      </c>
      <c r="V620" s="11">
        <v>42880</v>
      </c>
      <c r="W620" s="11">
        <v>0</v>
      </c>
      <c r="X620" s="11">
        <v>305968</v>
      </c>
      <c r="Y620" s="11">
        <v>0</v>
      </c>
      <c r="Z620" s="11">
        <v>0</v>
      </c>
      <c r="AA620" s="11">
        <v>-675526</v>
      </c>
      <c r="AB620" s="11">
        <v>32017881</v>
      </c>
      <c r="AC620" s="11">
        <v>0</v>
      </c>
      <c r="AD620" s="11">
        <v>137556</v>
      </c>
      <c r="AE620" s="17">
        <v>675526</v>
      </c>
    </row>
    <row r="621" spans="1:31" x14ac:dyDescent="0.3">
      <c r="A621" s="9" t="s">
        <v>1235</v>
      </c>
      <c r="B621" s="8" t="s">
        <v>1236</v>
      </c>
      <c r="C621" s="8">
        <v>1</v>
      </c>
      <c r="D621" s="8">
        <v>0</v>
      </c>
      <c r="E621" s="11">
        <v>10409727</v>
      </c>
      <c r="F621" s="11">
        <v>0</v>
      </c>
      <c r="G621" s="11">
        <v>0</v>
      </c>
      <c r="H621" s="11">
        <v>7278</v>
      </c>
      <c r="I621" s="11">
        <v>886860</v>
      </c>
      <c r="J621" s="11">
        <v>1407115</v>
      </c>
      <c r="K621" s="11">
        <v>328</v>
      </c>
      <c r="L621" s="11">
        <v>0</v>
      </c>
      <c r="M621" s="11">
        <v>0</v>
      </c>
      <c r="N621" s="11">
        <v>0</v>
      </c>
      <c r="O621" s="11">
        <v>0</v>
      </c>
      <c r="P621" s="11">
        <v>1474875</v>
      </c>
      <c r="Q621" s="11">
        <v>416806</v>
      </c>
      <c r="R621" s="11">
        <v>0</v>
      </c>
      <c r="S621" s="11">
        <v>11730</v>
      </c>
      <c r="T621" s="11">
        <v>3379</v>
      </c>
      <c r="U621" s="11">
        <v>47008</v>
      </c>
      <c r="V621" s="11">
        <v>15557</v>
      </c>
      <c r="W621" s="11">
        <v>0</v>
      </c>
      <c r="X621" s="11">
        <v>413887</v>
      </c>
      <c r="Y621" s="11">
        <v>0</v>
      </c>
      <c r="Z621" s="11">
        <v>0</v>
      </c>
      <c r="AA621" s="11">
        <v>-284981</v>
      </c>
      <c r="AB621" s="11">
        <v>14809569</v>
      </c>
      <c r="AC621" s="11">
        <v>0</v>
      </c>
      <c r="AD621" s="11">
        <v>100000</v>
      </c>
      <c r="AE621" s="17">
        <v>284981</v>
      </c>
    </row>
    <row r="622" spans="1:31" x14ac:dyDescent="0.3">
      <c r="A622" s="9" t="s">
        <v>1237</v>
      </c>
      <c r="B622" s="8" t="s">
        <v>1238</v>
      </c>
      <c r="C622" s="8">
        <v>1</v>
      </c>
      <c r="D622" s="8">
        <v>0</v>
      </c>
      <c r="E622" s="11">
        <v>10731688</v>
      </c>
      <c r="F622" s="11">
        <v>0</v>
      </c>
      <c r="G622" s="11">
        <v>0</v>
      </c>
      <c r="H622" s="11">
        <v>0</v>
      </c>
      <c r="I622" s="11">
        <v>1462188</v>
      </c>
      <c r="J622" s="11">
        <v>1859605</v>
      </c>
      <c r="K622" s="11">
        <v>0</v>
      </c>
      <c r="L622" s="11">
        <v>0</v>
      </c>
      <c r="M622" s="11">
        <v>0</v>
      </c>
      <c r="N622" s="11">
        <v>0</v>
      </c>
      <c r="O622" s="11">
        <v>0</v>
      </c>
      <c r="P622" s="11">
        <v>1476513</v>
      </c>
      <c r="Q622" s="11">
        <v>768706</v>
      </c>
      <c r="R622" s="11">
        <v>108069</v>
      </c>
      <c r="S622" s="11">
        <v>13093</v>
      </c>
      <c r="T622" s="11">
        <v>5462</v>
      </c>
      <c r="U622" s="11">
        <v>51086</v>
      </c>
      <c r="V622" s="11">
        <v>17809</v>
      </c>
      <c r="W622" s="11">
        <v>0</v>
      </c>
      <c r="X622" s="11">
        <v>746103</v>
      </c>
      <c r="Y622" s="11">
        <v>0</v>
      </c>
      <c r="Z622" s="11">
        <v>0</v>
      </c>
      <c r="AA622" s="11">
        <v>-362153</v>
      </c>
      <c r="AB622" s="11">
        <v>16878169</v>
      </c>
      <c r="AC622" s="11">
        <v>0</v>
      </c>
      <c r="AD622" s="11">
        <v>100000</v>
      </c>
      <c r="AE622" s="17">
        <v>362153</v>
      </c>
    </row>
    <row r="623" spans="1:31" x14ac:dyDescent="0.3">
      <c r="A623" s="9" t="s">
        <v>1239</v>
      </c>
      <c r="B623" s="8" t="s">
        <v>1240</v>
      </c>
      <c r="C623" s="8">
        <v>1</v>
      </c>
      <c r="D623" s="8">
        <v>0</v>
      </c>
      <c r="E623" s="11">
        <v>8463799</v>
      </c>
      <c r="F623" s="11">
        <v>0</v>
      </c>
      <c r="G623" s="11">
        <v>0</v>
      </c>
      <c r="H623" s="11">
        <v>4569</v>
      </c>
      <c r="I623" s="11">
        <v>1040569</v>
      </c>
      <c r="J623" s="11">
        <v>1657502</v>
      </c>
      <c r="K623" s="11">
        <v>0</v>
      </c>
      <c r="L623" s="11">
        <v>0</v>
      </c>
      <c r="M623" s="11">
        <v>0</v>
      </c>
      <c r="N623" s="11">
        <v>0</v>
      </c>
      <c r="O623" s="11">
        <v>0</v>
      </c>
      <c r="P623" s="11">
        <v>1192164</v>
      </c>
      <c r="Q623" s="11">
        <v>290633</v>
      </c>
      <c r="R623" s="11">
        <v>136386</v>
      </c>
      <c r="S623" s="11">
        <v>9782</v>
      </c>
      <c r="T623" s="11">
        <v>4081</v>
      </c>
      <c r="U623" s="11">
        <v>39785</v>
      </c>
      <c r="V623" s="11">
        <v>12232</v>
      </c>
      <c r="W623" s="11">
        <v>0</v>
      </c>
      <c r="X623" s="11">
        <v>86254</v>
      </c>
      <c r="Y623" s="11">
        <v>0</v>
      </c>
      <c r="Z623" s="11">
        <v>0</v>
      </c>
      <c r="AA623" s="11">
        <v>-136887</v>
      </c>
      <c r="AB623" s="11">
        <v>12800869</v>
      </c>
      <c r="AC623" s="11">
        <v>0</v>
      </c>
      <c r="AD623" s="11">
        <v>0</v>
      </c>
      <c r="AE623" s="17">
        <v>136887</v>
      </c>
    </row>
    <row r="624" spans="1:31" x14ac:dyDescent="0.3">
      <c r="A624" s="9" t="s">
        <v>1241</v>
      </c>
      <c r="B624" s="8" t="s">
        <v>1242</v>
      </c>
      <c r="C624" s="8">
        <v>1</v>
      </c>
      <c r="D624" s="8">
        <v>0</v>
      </c>
      <c r="E624" s="11">
        <v>10940532</v>
      </c>
      <c r="F624" s="11">
        <v>0</v>
      </c>
      <c r="G624" s="11">
        <v>0</v>
      </c>
      <c r="H624" s="11">
        <v>4930</v>
      </c>
      <c r="I624" s="11">
        <v>1829845</v>
      </c>
      <c r="J624" s="11">
        <v>1116521</v>
      </c>
      <c r="K624" s="11">
        <v>0</v>
      </c>
      <c r="L624" s="11">
        <v>0</v>
      </c>
      <c r="M624" s="11">
        <v>0</v>
      </c>
      <c r="N624" s="11">
        <v>0</v>
      </c>
      <c r="O624" s="11">
        <v>0</v>
      </c>
      <c r="P624" s="11">
        <v>1601608</v>
      </c>
      <c r="Q624" s="11">
        <v>393731</v>
      </c>
      <c r="R624" s="11">
        <v>14184</v>
      </c>
      <c r="S624" s="11">
        <v>32058</v>
      </c>
      <c r="T624" s="11">
        <v>13114</v>
      </c>
      <c r="U624" s="11">
        <v>127859</v>
      </c>
      <c r="V624" s="11">
        <v>34129</v>
      </c>
      <c r="W624" s="11">
        <v>0</v>
      </c>
      <c r="X624" s="11">
        <v>142596</v>
      </c>
      <c r="Y624" s="11">
        <v>0</v>
      </c>
      <c r="Z624" s="11">
        <v>0</v>
      </c>
      <c r="AA624" s="11">
        <v>-219443</v>
      </c>
      <c r="AB624" s="11">
        <v>16031664</v>
      </c>
      <c r="AC624" s="11">
        <v>0</v>
      </c>
      <c r="AD624" s="11">
        <v>0</v>
      </c>
      <c r="AE624" s="17">
        <v>219443</v>
      </c>
    </row>
    <row r="625" spans="1:31" x14ac:dyDescent="0.3">
      <c r="A625" s="9" t="s">
        <v>1243</v>
      </c>
      <c r="B625" s="8" t="s">
        <v>1244</v>
      </c>
      <c r="C625" s="8">
        <v>1</v>
      </c>
      <c r="D625" s="8">
        <v>0</v>
      </c>
      <c r="E625" s="11">
        <v>12574217</v>
      </c>
      <c r="F625" s="11">
        <v>0</v>
      </c>
      <c r="G625" s="11">
        <v>0</v>
      </c>
      <c r="H625" s="11">
        <v>940</v>
      </c>
      <c r="I625" s="11">
        <v>2334009</v>
      </c>
      <c r="J625" s="11">
        <v>1931077</v>
      </c>
      <c r="K625" s="11">
        <v>0</v>
      </c>
      <c r="L625" s="11">
        <v>0</v>
      </c>
      <c r="M625" s="11">
        <v>0</v>
      </c>
      <c r="N625" s="11">
        <v>0</v>
      </c>
      <c r="O625" s="11">
        <v>0</v>
      </c>
      <c r="P625" s="11">
        <v>2134585</v>
      </c>
      <c r="Q625" s="11">
        <v>597367</v>
      </c>
      <c r="R625" s="11">
        <v>62348</v>
      </c>
      <c r="S625" s="11">
        <v>27159</v>
      </c>
      <c r="T625" s="11">
        <v>11150</v>
      </c>
      <c r="U625" s="11">
        <v>100623</v>
      </c>
      <c r="V625" s="11">
        <v>34135</v>
      </c>
      <c r="W625" s="11">
        <v>0</v>
      </c>
      <c r="X625" s="11">
        <v>180086</v>
      </c>
      <c r="Y625" s="11">
        <v>19986</v>
      </c>
      <c r="Z625" s="11">
        <v>0</v>
      </c>
      <c r="AA625" s="11">
        <v>-342851</v>
      </c>
      <c r="AB625" s="11">
        <v>19664831</v>
      </c>
      <c r="AC625" s="11">
        <v>0</v>
      </c>
      <c r="AD625" s="11">
        <v>0</v>
      </c>
      <c r="AE625" s="17">
        <v>342851</v>
      </c>
    </row>
    <row r="626" spans="1:31" x14ac:dyDescent="0.3">
      <c r="A626" s="9" t="s">
        <v>1245</v>
      </c>
      <c r="B626" s="8" t="s">
        <v>1246</v>
      </c>
      <c r="C626" s="8">
        <v>1</v>
      </c>
      <c r="D626" s="8">
        <v>0</v>
      </c>
      <c r="E626" s="11">
        <v>5782046</v>
      </c>
      <c r="F626" s="11">
        <v>0</v>
      </c>
      <c r="G626" s="11">
        <v>0</v>
      </c>
      <c r="H626" s="11">
        <v>2080</v>
      </c>
      <c r="I626" s="11">
        <v>1025736</v>
      </c>
      <c r="J626" s="11">
        <v>3514439</v>
      </c>
      <c r="K626" s="11">
        <v>0</v>
      </c>
      <c r="L626" s="11">
        <v>0</v>
      </c>
      <c r="M626" s="11">
        <v>0</v>
      </c>
      <c r="N626" s="11">
        <v>0</v>
      </c>
      <c r="O626" s="11">
        <v>0</v>
      </c>
      <c r="P626" s="11">
        <v>1313200</v>
      </c>
      <c r="Q626" s="11">
        <v>259389</v>
      </c>
      <c r="R626" s="11">
        <v>125081</v>
      </c>
      <c r="S626" s="11">
        <v>13677</v>
      </c>
      <c r="T626" s="11">
        <v>5706</v>
      </c>
      <c r="U626" s="11">
        <v>54639</v>
      </c>
      <c r="V626" s="11">
        <v>17809</v>
      </c>
      <c r="W626" s="11">
        <v>0</v>
      </c>
      <c r="X626" s="11">
        <v>370597</v>
      </c>
      <c r="Y626" s="11">
        <v>0</v>
      </c>
      <c r="Z626" s="11">
        <v>0</v>
      </c>
      <c r="AA626" s="11">
        <v>-86777</v>
      </c>
      <c r="AB626" s="11">
        <v>12397622</v>
      </c>
      <c r="AC626" s="11">
        <v>0</v>
      </c>
      <c r="AD626" s="11">
        <v>0</v>
      </c>
      <c r="AE626" s="17">
        <v>86777</v>
      </c>
    </row>
    <row r="627" spans="1:31" x14ac:dyDescent="0.3">
      <c r="A627" s="9" t="s">
        <v>1247</v>
      </c>
      <c r="B627" s="8" t="s">
        <v>1248</v>
      </c>
      <c r="C627" s="8">
        <v>1</v>
      </c>
      <c r="D627" s="8">
        <v>0</v>
      </c>
      <c r="E627" s="11">
        <v>12159412</v>
      </c>
      <c r="F627" s="11">
        <v>0</v>
      </c>
      <c r="G627" s="11">
        <v>400577</v>
      </c>
      <c r="H627" s="11">
        <v>0</v>
      </c>
      <c r="I627" s="11">
        <v>1120361</v>
      </c>
      <c r="J627" s="11">
        <v>1790935</v>
      </c>
      <c r="K627" s="11">
        <v>0</v>
      </c>
      <c r="L627" s="11">
        <v>0</v>
      </c>
      <c r="M627" s="11">
        <v>0</v>
      </c>
      <c r="N627" s="11">
        <v>0</v>
      </c>
      <c r="O627" s="11">
        <v>0</v>
      </c>
      <c r="P627" s="11">
        <v>1375432</v>
      </c>
      <c r="Q627" s="11">
        <v>380145</v>
      </c>
      <c r="R627" s="11">
        <v>71633</v>
      </c>
      <c r="S627" s="11">
        <v>14771</v>
      </c>
      <c r="T627" s="11">
        <v>3996</v>
      </c>
      <c r="U627" s="11">
        <v>58483</v>
      </c>
      <c r="V627" s="11">
        <v>17729</v>
      </c>
      <c r="W627" s="11">
        <v>0</v>
      </c>
      <c r="X627" s="11">
        <v>619481</v>
      </c>
      <c r="Y627" s="11">
        <v>1960</v>
      </c>
      <c r="Z627" s="11">
        <v>0</v>
      </c>
      <c r="AA627" s="11">
        <v>-550704</v>
      </c>
      <c r="AB627" s="11">
        <v>17464211</v>
      </c>
      <c r="AC627" s="11">
        <v>0</v>
      </c>
      <c r="AD627" s="11">
        <v>100038</v>
      </c>
      <c r="AE627" s="17">
        <v>550704</v>
      </c>
    </row>
    <row r="628" spans="1:31" x14ac:dyDescent="0.3">
      <c r="A628" s="9" t="s">
        <v>1249</v>
      </c>
      <c r="B628" s="8" t="s">
        <v>1250</v>
      </c>
      <c r="C628" s="8">
        <v>1</v>
      </c>
      <c r="D628" s="8">
        <v>0</v>
      </c>
      <c r="E628" s="11">
        <v>7975878</v>
      </c>
      <c r="F628" s="11">
        <v>0</v>
      </c>
      <c r="G628" s="11">
        <v>0</v>
      </c>
      <c r="H628" s="11">
        <v>0</v>
      </c>
      <c r="I628" s="11">
        <v>1219411</v>
      </c>
      <c r="J628" s="11">
        <v>1557025</v>
      </c>
      <c r="K628" s="11">
        <v>0</v>
      </c>
      <c r="L628" s="11">
        <v>0</v>
      </c>
      <c r="M628" s="11">
        <v>0</v>
      </c>
      <c r="N628" s="11">
        <v>0</v>
      </c>
      <c r="O628" s="11">
        <v>0</v>
      </c>
      <c r="P628" s="11">
        <v>1310198</v>
      </c>
      <c r="Q628" s="11">
        <v>171130</v>
      </c>
      <c r="R628" s="11">
        <v>88149</v>
      </c>
      <c r="S628" s="11">
        <v>14951</v>
      </c>
      <c r="T628" s="11">
        <v>6237</v>
      </c>
      <c r="U628" s="11">
        <v>59124</v>
      </c>
      <c r="V628" s="11">
        <v>18549</v>
      </c>
      <c r="W628" s="11">
        <v>0</v>
      </c>
      <c r="X628" s="11">
        <v>169080</v>
      </c>
      <c r="Y628" s="11">
        <v>0</v>
      </c>
      <c r="Z628" s="11">
        <v>0</v>
      </c>
      <c r="AA628" s="11">
        <v>-201384</v>
      </c>
      <c r="AB628" s="11">
        <v>12388348</v>
      </c>
      <c r="AC628" s="11">
        <v>0</v>
      </c>
      <c r="AD628" s="11">
        <v>0</v>
      </c>
      <c r="AE628" s="17">
        <v>201384</v>
      </c>
    </row>
    <row r="629" spans="1:31" x14ac:dyDescent="0.3">
      <c r="A629" s="9" t="s">
        <v>1251</v>
      </c>
      <c r="B629" s="8" t="s">
        <v>1252</v>
      </c>
      <c r="C629" s="8">
        <v>1</v>
      </c>
      <c r="D629" s="8">
        <v>0</v>
      </c>
      <c r="E629" s="11">
        <v>12897648</v>
      </c>
      <c r="F629" s="11">
        <v>0</v>
      </c>
      <c r="G629" s="11">
        <v>0</v>
      </c>
      <c r="H629" s="11">
        <v>8168</v>
      </c>
      <c r="I629" s="11">
        <v>1375789</v>
      </c>
      <c r="J629" s="11">
        <v>3181149</v>
      </c>
      <c r="K629" s="11">
        <v>189684</v>
      </c>
      <c r="L629" s="11">
        <v>0</v>
      </c>
      <c r="M629" s="11">
        <v>0</v>
      </c>
      <c r="N629" s="11">
        <v>0</v>
      </c>
      <c r="O629" s="11">
        <v>0</v>
      </c>
      <c r="P629" s="11">
        <v>1692007</v>
      </c>
      <c r="Q629" s="11">
        <v>570233</v>
      </c>
      <c r="R629" s="11">
        <v>102803</v>
      </c>
      <c r="S629" s="11">
        <v>17377</v>
      </c>
      <c r="T629" s="11">
        <v>7250</v>
      </c>
      <c r="U629" s="11">
        <v>68095</v>
      </c>
      <c r="V629" s="11">
        <v>19089</v>
      </c>
      <c r="W629" s="11">
        <v>0</v>
      </c>
      <c r="X629" s="11">
        <v>609588</v>
      </c>
      <c r="Y629" s="11">
        <v>0</v>
      </c>
      <c r="Z629" s="11">
        <v>0</v>
      </c>
      <c r="AA629" s="11">
        <v>-359031</v>
      </c>
      <c r="AB629" s="11">
        <v>20379849</v>
      </c>
      <c r="AC629" s="11">
        <v>0</v>
      </c>
      <c r="AD629" s="11">
        <v>107958</v>
      </c>
      <c r="AE629" s="17">
        <v>359031</v>
      </c>
    </row>
    <row r="630" spans="1:31" x14ac:dyDescent="0.3">
      <c r="A630" s="9" t="s">
        <v>1253</v>
      </c>
      <c r="B630" s="8" t="s">
        <v>1254</v>
      </c>
      <c r="C630" s="8">
        <v>1</v>
      </c>
      <c r="D630" s="8">
        <v>0</v>
      </c>
      <c r="E630" s="11">
        <v>10671606</v>
      </c>
      <c r="F630" s="11">
        <v>0</v>
      </c>
      <c r="G630" s="11">
        <v>0</v>
      </c>
      <c r="H630" s="11">
        <v>0</v>
      </c>
      <c r="I630" s="11">
        <v>1265950</v>
      </c>
      <c r="J630" s="11">
        <v>2686133</v>
      </c>
      <c r="K630" s="11">
        <v>0</v>
      </c>
      <c r="L630" s="11">
        <v>0</v>
      </c>
      <c r="M630" s="11">
        <v>0</v>
      </c>
      <c r="N630" s="11">
        <v>0</v>
      </c>
      <c r="O630" s="11">
        <v>0</v>
      </c>
      <c r="P630" s="11">
        <v>1231910</v>
      </c>
      <c r="Q630" s="11">
        <v>204778</v>
      </c>
      <c r="R630" s="11">
        <v>0</v>
      </c>
      <c r="S630" s="11">
        <v>11895</v>
      </c>
      <c r="T630" s="11">
        <v>4962</v>
      </c>
      <c r="U630" s="11">
        <v>46251</v>
      </c>
      <c r="V630" s="11">
        <v>15026</v>
      </c>
      <c r="W630" s="11">
        <v>0</v>
      </c>
      <c r="X630" s="11">
        <v>469763</v>
      </c>
      <c r="Y630" s="11">
        <v>0</v>
      </c>
      <c r="Z630" s="11">
        <v>0</v>
      </c>
      <c r="AA630" s="11">
        <v>-306579</v>
      </c>
      <c r="AB630" s="11">
        <v>16301695</v>
      </c>
      <c r="AC630" s="11">
        <v>0</v>
      </c>
      <c r="AD630" s="11">
        <v>100000</v>
      </c>
      <c r="AE630" s="17">
        <v>306579</v>
      </c>
    </row>
    <row r="631" spans="1:31" x14ac:dyDescent="0.3">
      <c r="A631" s="9" t="s">
        <v>1255</v>
      </c>
      <c r="B631" s="8" t="s">
        <v>1256</v>
      </c>
      <c r="C631" s="8">
        <v>1</v>
      </c>
      <c r="D631" s="8">
        <v>0</v>
      </c>
      <c r="E631" s="11">
        <v>4124733</v>
      </c>
      <c r="F631" s="11">
        <v>0</v>
      </c>
      <c r="G631" s="11">
        <v>100000</v>
      </c>
      <c r="H631" s="11">
        <v>0</v>
      </c>
      <c r="I631" s="11">
        <v>930860</v>
      </c>
      <c r="J631" s="11">
        <v>700528</v>
      </c>
      <c r="K631" s="11">
        <v>0</v>
      </c>
      <c r="L631" s="11">
        <v>0</v>
      </c>
      <c r="M631" s="11">
        <v>0</v>
      </c>
      <c r="N631" s="11">
        <v>0</v>
      </c>
      <c r="O631" s="11">
        <v>0</v>
      </c>
      <c r="P631" s="11">
        <v>2199286</v>
      </c>
      <c r="Q631" s="11">
        <v>62863</v>
      </c>
      <c r="R631" s="11">
        <v>102066</v>
      </c>
      <c r="S631" s="11">
        <v>51067</v>
      </c>
      <c r="T631" s="11">
        <v>16496</v>
      </c>
      <c r="U631" s="11">
        <v>181566</v>
      </c>
      <c r="V631" s="11">
        <v>6353</v>
      </c>
      <c r="W631" s="11">
        <v>0</v>
      </c>
      <c r="X631" s="11">
        <v>0</v>
      </c>
      <c r="Y631" s="11">
        <v>424</v>
      </c>
      <c r="Z631" s="11">
        <v>0</v>
      </c>
      <c r="AA631" s="11">
        <v>-103837</v>
      </c>
      <c r="AB631" s="11">
        <v>8372405</v>
      </c>
      <c r="AC631" s="11">
        <v>0</v>
      </c>
      <c r="AD631" s="11">
        <v>0</v>
      </c>
      <c r="AE631" s="17">
        <v>103837</v>
      </c>
    </row>
    <row r="632" spans="1:31" x14ac:dyDescent="0.3">
      <c r="A632" s="9" t="s">
        <v>1257</v>
      </c>
      <c r="B632" s="8" t="s">
        <v>1258</v>
      </c>
      <c r="C632" s="8">
        <v>1</v>
      </c>
      <c r="D632" s="8">
        <v>0</v>
      </c>
      <c r="E632" s="11">
        <v>4819238</v>
      </c>
      <c r="F632" s="11">
        <v>0</v>
      </c>
      <c r="G632" s="11">
        <v>0</v>
      </c>
      <c r="H632" s="11">
        <v>0</v>
      </c>
      <c r="I632" s="11">
        <v>380278</v>
      </c>
      <c r="J632" s="11">
        <v>681978</v>
      </c>
      <c r="K632" s="11">
        <v>0</v>
      </c>
      <c r="L632" s="11">
        <v>0</v>
      </c>
      <c r="M632" s="11">
        <v>0</v>
      </c>
      <c r="N632" s="11">
        <v>0</v>
      </c>
      <c r="O632" s="11">
        <v>0</v>
      </c>
      <c r="P632" s="11">
        <v>1219603</v>
      </c>
      <c r="Q632" s="11">
        <v>179943</v>
      </c>
      <c r="R632" s="11">
        <v>123632</v>
      </c>
      <c r="S632" s="11">
        <v>67920</v>
      </c>
      <c r="T632" s="11">
        <v>28337</v>
      </c>
      <c r="U632" s="11">
        <v>263756</v>
      </c>
      <c r="V632" s="11">
        <v>0</v>
      </c>
      <c r="W632" s="11">
        <v>0</v>
      </c>
      <c r="X632" s="11">
        <v>54435</v>
      </c>
      <c r="Y632" s="11">
        <v>0</v>
      </c>
      <c r="Z632" s="11">
        <v>0</v>
      </c>
      <c r="AA632" s="11">
        <v>-609556</v>
      </c>
      <c r="AB632" s="11">
        <v>7209564</v>
      </c>
      <c r="AC632" s="11">
        <v>0</v>
      </c>
      <c r="AD632" s="11">
        <v>0</v>
      </c>
      <c r="AE632" s="17">
        <v>609556</v>
      </c>
    </row>
    <row r="633" spans="1:31" x14ac:dyDescent="0.3">
      <c r="A633" s="9" t="s">
        <v>1259</v>
      </c>
      <c r="B633" s="8" t="s">
        <v>1260</v>
      </c>
      <c r="C633" s="8">
        <v>1</v>
      </c>
      <c r="D633" s="8">
        <v>0</v>
      </c>
      <c r="E633" s="11">
        <v>2244747</v>
      </c>
      <c r="F633" s="11">
        <v>0</v>
      </c>
      <c r="G633" s="11">
        <v>100000</v>
      </c>
      <c r="H633" s="11">
        <v>924</v>
      </c>
      <c r="I633" s="11">
        <v>779847</v>
      </c>
      <c r="J633" s="11">
        <v>1416899</v>
      </c>
      <c r="K633" s="11">
        <v>0</v>
      </c>
      <c r="L633" s="11">
        <v>0</v>
      </c>
      <c r="M633" s="11">
        <v>0</v>
      </c>
      <c r="N633" s="11">
        <v>0</v>
      </c>
      <c r="O633" s="11">
        <v>0</v>
      </c>
      <c r="P633" s="11">
        <v>780573</v>
      </c>
      <c r="Q633" s="11">
        <v>68801</v>
      </c>
      <c r="R633" s="11">
        <v>125556</v>
      </c>
      <c r="S633" s="11">
        <v>23924</v>
      </c>
      <c r="T633" s="11">
        <v>9981</v>
      </c>
      <c r="U633" s="11">
        <v>96928</v>
      </c>
      <c r="V633" s="11">
        <v>11517</v>
      </c>
      <c r="W633" s="11">
        <v>0</v>
      </c>
      <c r="X633" s="11">
        <v>0</v>
      </c>
      <c r="Y633" s="11">
        <v>3952</v>
      </c>
      <c r="Z633" s="11">
        <v>0</v>
      </c>
      <c r="AA633" s="11">
        <v>-134443</v>
      </c>
      <c r="AB633" s="11">
        <v>5529206</v>
      </c>
      <c r="AC633" s="11">
        <v>0</v>
      </c>
      <c r="AD633" s="11">
        <v>0</v>
      </c>
      <c r="AE633" s="17">
        <v>134443</v>
      </c>
    </row>
    <row r="634" spans="1:31" x14ac:dyDescent="0.3">
      <c r="A634" s="9" t="s">
        <v>1261</v>
      </c>
      <c r="B634" s="8" t="s">
        <v>1262</v>
      </c>
      <c r="C634" s="8">
        <v>0</v>
      </c>
      <c r="D634" s="8">
        <v>1</v>
      </c>
      <c r="E634" s="17" t="s">
        <v>2819</v>
      </c>
      <c r="F634" s="17" t="s">
        <v>2819</v>
      </c>
      <c r="G634" s="17" t="s">
        <v>2819</v>
      </c>
      <c r="H634" s="17" t="s">
        <v>2819</v>
      </c>
      <c r="I634" s="17" t="s">
        <v>2819</v>
      </c>
      <c r="J634" s="17" t="s">
        <v>2819</v>
      </c>
      <c r="K634" s="17" t="s">
        <v>2819</v>
      </c>
      <c r="L634" s="17" t="s">
        <v>2819</v>
      </c>
      <c r="M634" s="17" t="s">
        <v>2819</v>
      </c>
      <c r="N634" s="17" t="s">
        <v>2819</v>
      </c>
      <c r="O634" s="17" t="s">
        <v>2819</v>
      </c>
      <c r="P634" s="17" t="s">
        <v>2819</v>
      </c>
      <c r="Q634" s="17" t="s">
        <v>2819</v>
      </c>
      <c r="R634" s="17" t="s">
        <v>2819</v>
      </c>
      <c r="S634" s="17" t="s">
        <v>2819</v>
      </c>
      <c r="T634" s="17" t="s">
        <v>2819</v>
      </c>
      <c r="U634" s="17" t="s">
        <v>2819</v>
      </c>
      <c r="V634" s="17" t="s">
        <v>2819</v>
      </c>
      <c r="W634" s="17" t="s">
        <v>2819</v>
      </c>
      <c r="X634" s="17" t="s">
        <v>2819</v>
      </c>
      <c r="Y634" s="17" t="s">
        <v>2819</v>
      </c>
      <c r="Z634" s="17" t="s">
        <v>2819</v>
      </c>
      <c r="AA634" s="17" t="s">
        <v>2819</v>
      </c>
      <c r="AB634" s="17" t="s">
        <v>2819</v>
      </c>
      <c r="AC634" s="17" t="s">
        <v>2819</v>
      </c>
      <c r="AD634" s="17" t="s">
        <v>2819</v>
      </c>
      <c r="AE634" s="17" t="s">
        <v>2819</v>
      </c>
    </row>
    <row r="635" spans="1:31" x14ac:dyDescent="0.3">
      <c r="A635" s="9" t="s">
        <v>1263</v>
      </c>
      <c r="B635" s="8" t="s">
        <v>1264</v>
      </c>
      <c r="C635" s="8">
        <v>1</v>
      </c>
      <c r="D635" s="8">
        <v>0</v>
      </c>
      <c r="E635" s="11">
        <v>3961441</v>
      </c>
      <c r="F635" s="11">
        <v>0</v>
      </c>
      <c r="G635" s="11">
        <v>323759</v>
      </c>
      <c r="H635" s="11">
        <v>0</v>
      </c>
      <c r="I635" s="11">
        <v>355467</v>
      </c>
      <c r="J635" s="11">
        <v>1585563</v>
      </c>
      <c r="K635" s="11">
        <v>0</v>
      </c>
      <c r="L635" s="11">
        <v>0</v>
      </c>
      <c r="M635" s="11">
        <v>0</v>
      </c>
      <c r="N635" s="11">
        <v>0</v>
      </c>
      <c r="O635" s="11">
        <v>0</v>
      </c>
      <c r="P635" s="11">
        <v>1393739</v>
      </c>
      <c r="Q635" s="11">
        <v>37259</v>
      </c>
      <c r="R635" s="11">
        <v>192482</v>
      </c>
      <c r="S635" s="11">
        <v>51292</v>
      </c>
      <c r="T635" s="11">
        <v>21400</v>
      </c>
      <c r="U635" s="11">
        <v>195371</v>
      </c>
      <c r="V635" s="11">
        <v>18147</v>
      </c>
      <c r="W635" s="11">
        <v>0</v>
      </c>
      <c r="X635" s="11">
        <v>0</v>
      </c>
      <c r="Y635" s="11">
        <v>0</v>
      </c>
      <c r="Z635" s="11">
        <v>0</v>
      </c>
      <c r="AA635" s="11">
        <v>-84971</v>
      </c>
      <c r="AB635" s="11">
        <v>8050949</v>
      </c>
      <c r="AC635" s="11">
        <v>0</v>
      </c>
      <c r="AD635" s="11">
        <v>0</v>
      </c>
      <c r="AE635" s="17">
        <v>84971</v>
      </c>
    </row>
    <row r="636" spans="1:31" x14ac:dyDescent="0.3">
      <c r="A636" s="9" t="s">
        <v>1265</v>
      </c>
      <c r="B636" s="8" t="s">
        <v>1266</v>
      </c>
      <c r="C636" s="8">
        <v>1</v>
      </c>
      <c r="D636" s="8">
        <v>0</v>
      </c>
      <c r="E636" s="11">
        <v>1304843</v>
      </c>
      <c r="F636" s="11">
        <v>0</v>
      </c>
      <c r="G636" s="11">
        <v>100000</v>
      </c>
      <c r="H636" s="11">
        <v>0</v>
      </c>
      <c r="I636" s="11">
        <v>230532</v>
      </c>
      <c r="J636" s="11">
        <v>303723</v>
      </c>
      <c r="K636" s="11">
        <v>0</v>
      </c>
      <c r="L636" s="11">
        <v>0</v>
      </c>
      <c r="M636" s="11">
        <v>0</v>
      </c>
      <c r="N636" s="11">
        <v>0</v>
      </c>
      <c r="O636" s="11">
        <v>0</v>
      </c>
      <c r="P636" s="11">
        <v>580942</v>
      </c>
      <c r="Q636" s="11">
        <v>133587</v>
      </c>
      <c r="R636" s="11">
        <v>60820</v>
      </c>
      <c r="S636" s="11">
        <v>17842</v>
      </c>
      <c r="T636" s="11">
        <v>2745</v>
      </c>
      <c r="U636" s="11">
        <v>75667</v>
      </c>
      <c r="V636" s="11">
        <v>5938</v>
      </c>
      <c r="W636" s="11">
        <v>0</v>
      </c>
      <c r="X636" s="11">
        <v>0</v>
      </c>
      <c r="Y636" s="11">
        <v>7468</v>
      </c>
      <c r="Z636" s="11">
        <v>0</v>
      </c>
      <c r="AA636" s="11">
        <v>-84846</v>
      </c>
      <c r="AB636" s="11">
        <v>2739261</v>
      </c>
      <c r="AC636" s="11">
        <v>0</v>
      </c>
      <c r="AD636" s="11">
        <v>0</v>
      </c>
      <c r="AE636" s="17">
        <v>84846</v>
      </c>
    </row>
    <row r="637" spans="1:31" x14ac:dyDescent="0.3">
      <c r="A637" s="9" t="s">
        <v>1267</v>
      </c>
      <c r="B637" s="8" t="s">
        <v>1268</v>
      </c>
      <c r="C637" s="8">
        <v>0</v>
      </c>
      <c r="D637" s="8">
        <v>0</v>
      </c>
      <c r="E637" s="17" t="s">
        <v>2819</v>
      </c>
      <c r="F637" s="17" t="s">
        <v>2819</v>
      </c>
      <c r="G637" s="17" t="s">
        <v>2819</v>
      </c>
      <c r="H637" s="17" t="s">
        <v>2819</v>
      </c>
      <c r="I637" s="17" t="s">
        <v>2819</v>
      </c>
      <c r="J637" s="17" t="s">
        <v>2819</v>
      </c>
      <c r="K637" s="17" t="s">
        <v>2819</v>
      </c>
      <c r="L637" s="17" t="s">
        <v>2819</v>
      </c>
      <c r="M637" s="17" t="s">
        <v>2819</v>
      </c>
      <c r="N637" s="17" t="s">
        <v>2819</v>
      </c>
      <c r="O637" s="17" t="s">
        <v>2819</v>
      </c>
      <c r="P637" s="17" t="s">
        <v>2819</v>
      </c>
      <c r="Q637" s="17" t="s">
        <v>2819</v>
      </c>
      <c r="R637" s="17" t="s">
        <v>2819</v>
      </c>
      <c r="S637" s="17" t="s">
        <v>2819</v>
      </c>
      <c r="T637" s="17" t="s">
        <v>2819</v>
      </c>
      <c r="U637" s="17" t="s">
        <v>2819</v>
      </c>
      <c r="V637" s="17" t="s">
        <v>2819</v>
      </c>
      <c r="W637" s="17" t="s">
        <v>2819</v>
      </c>
      <c r="X637" s="17" t="s">
        <v>2819</v>
      </c>
      <c r="Y637" s="17" t="s">
        <v>2819</v>
      </c>
      <c r="Z637" s="17" t="s">
        <v>2819</v>
      </c>
      <c r="AA637" s="17" t="s">
        <v>2819</v>
      </c>
      <c r="AB637" s="17" t="s">
        <v>2819</v>
      </c>
      <c r="AC637" s="17" t="s">
        <v>2819</v>
      </c>
      <c r="AD637" s="17" t="s">
        <v>2819</v>
      </c>
      <c r="AE637" s="17" t="s">
        <v>2819</v>
      </c>
    </row>
    <row r="638" spans="1:31" x14ac:dyDescent="0.3">
      <c r="A638" s="9" t="s">
        <v>1269</v>
      </c>
      <c r="B638" s="8" t="s">
        <v>1270</v>
      </c>
      <c r="C638" s="8">
        <v>0</v>
      </c>
      <c r="D638" s="8">
        <v>0</v>
      </c>
      <c r="E638" s="17" t="s">
        <v>2819</v>
      </c>
      <c r="F638" s="17" t="s">
        <v>2819</v>
      </c>
      <c r="G638" s="17" t="s">
        <v>2819</v>
      </c>
      <c r="H638" s="17" t="s">
        <v>2819</v>
      </c>
      <c r="I638" s="17" t="s">
        <v>2819</v>
      </c>
      <c r="J638" s="17" t="s">
        <v>2819</v>
      </c>
      <c r="K638" s="17" t="s">
        <v>2819</v>
      </c>
      <c r="L638" s="17" t="s">
        <v>2819</v>
      </c>
      <c r="M638" s="17" t="s">
        <v>2819</v>
      </c>
      <c r="N638" s="17" t="s">
        <v>2819</v>
      </c>
      <c r="O638" s="17" t="s">
        <v>2819</v>
      </c>
      <c r="P638" s="17" t="s">
        <v>2819</v>
      </c>
      <c r="Q638" s="17" t="s">
        <v>2819</v>
      </c>
      <c r="R638" s="17" t="s">
        <v>2819</v>
      </c>
      <c r="S638" s="17" t="s">
        <v>2819</v>
      </c>
      <c r="T638" s="17" t="s">
        <v>2819</v>
      </c>
      <c r="U638" s="17" t="s">
        <v>2819</v>
      </c>
      <c r="V638" s="17" t="s">
        <v>2819</v>
      </c>
      <c r="W638" s="17" t="s">
        <v>2819</v>
      </c>
      <c r="X638" s="17" t="s">
        <v>2819</v>
      </c>
      <c r="Y638" s="17" t="s">
        <v>2819</v>
      </c>
      <c r="Z638" s="17" t="s">
        <v>2819</v>
      </c>
      <c r="AA638" s="17" t="s">
        <v>2819</v>
      </c>
      <c r="AB638" s="17" t="s">
        <v>2819</v>
      </c>
      <c r="AC638" s="17" t="s">
        <v>2819</v>
      </c>
      <c r="AD638" s="17" t="s">
        <v>2819</v>
      </c>
      <c r="AE638" s="17" t="s">
        <v>2819</v>
      </c>
    </row>
    <row r="639" spans="1:31" x14ac:dyDescent="0.3">
      <c r="A639" s="9" t="s">
        <v>1271</v>
      </c>
      <c r="B639" s="8" t="s">
        <v>1272</v>
      </c>
      <c r="C639" s="8">
        <v>1</v>
      </c>
      <c r="D639" s="8">
        <v>0</v>
      </c>
      <c r="E639" s="11">
        <v>1843895</v>
      </c>
      <c r="F639" s="11">
        <v>0</v>
      </c>
      <c r="G639" s="11">
        <v>0</v>
      </c>
      <c r="H639" s="11">
        <v>0</v>
      </c>
      <c r="I639" s="11">
        <v>295145</v>
      </c>
      <c r="J639" s="11">
        <v>765155</v>
      </c>
      <c r="K639" s="11">
        <v>0</v>
      </c>
      <c r="L639" s="11">
        <v>0</v>
      </c>
      <c r="M639" s="11">
        <v>0</v>
      </c>
      <c r="N639" s="11">
        <v>0</v>
      </c>
      <c r="O639" s="11">
        <v>0</v>
      </c>
      <c r="P639" s="11">
        <v>590183</v>
      </c>
      <c r="Q639" s="11">
        <v>105941</v>
      </c>
      <c r="R639" s="11">
        <v>104451</v>
      </c>
      <c r="S639" s="11">
        <v>28043</v>
      </c>
      <c r="T639" s="11">
        <v>11700</v>
      </c>
      <c r="U639" s="11">
        <v>111200</v>
      </c>
      <c r="V639" s="11">
        <v>3851</v>
      </c>
      <c r="W639" s="11">
        <v>0</v>
      </c>
      <c r="X639" s="11">
        <v>0</v>
      </c>
      <c r="Y639" s="11">
        <v>6999</v>
      </c>
      <c r="Z639" s="11">
        <v>0</v>
      </c>
      <c r="AA639" s="11">
        <v>-68978</v>
      </c>
      <c r="AB639" s="11">
        <v>3797585</v>
      </c>
      <c r="AC639" s="11">
        <v>0</v>
      </c>
      <c r="AD639" s="11">
        <v>0</v>
      </c>
      <c r="AE639" s="17">
        <v>68978</v>
      </c>
    </row>
    <row r="640" spans="1:31" x14ac:dyDescent="0.3">
      <c r="A640" s="9" t="s">
        <v>1273</v>
      </c>
      <c r="B640" s="8" t="s">
        <v>1274</v>
      </c>
      <c r="C640" s="8">
        <v>1</v>
      </c>
      <c r="D640" s="8">
        <v>0</v>
      </c>
      <c r="E640" s="11">
        <v>2592543</v>
      </c>
      <c r="F640" s="11">
        <v>0</v>
      </c>
      <c r="G640" s="11">
        <v>100000</v>
      </c>
      <c r="H640" s="11">
        <v>0</v>
      </c>
      <c r="I640" s="11">
        <v>232221</v>
      </c>
      <c r="J640" s="11">
        <v>1229221</v>
      </c>
      <c r="K640" s="11">
        <v>0</v>
      </c>
      <c r="L640" s="11">
        <v>0</v>
      </c>
      <c r="M640" s="11">
        <v>0</v>
      </c>
      <c r="N640" s="11">
        <v>0</v>
      </c>
      <c r="O640" s="11">
        <v>0</v>
      </c>
      <c r="P640" s="11">
        <v>653481</v>
      </c>
      <c r="Q640" s="11">
        <v>65798</v>
      </c>
      <c r="R640" s="11">
        <v>186811</v>
      </c>
      <c r="S640" s="11">
        <v>32912</v>
      </c>
      <c r="T640" s="11">
        <v>13731</v>
      </c>
      <c r="U640" s="11">
        <v>94540</v>
      </c>
      <c r="V640" s="11">
        <v>18715</v>
      </c>
      <c r="W640" s="11">
        <v>0</v>
      </c>
      <c r="X640" s="11">
        <v>0</v>
      </c>
      <c r="Y640" s="11">
        <v>11221</v>
      </c>
      <c r="Z640" s="11">
        <v>0</v>
      </c>
      <c r="AA640" s="11">
        <v>-139152</v>
      </c>
      <c r="AB640" s="11">
        <v>5092042</v>
      </c>
      <c r="AC640" s="11">
        <v>0</v>
      </c>
      <c r="AD640" s="11">
        <v>0</v>
      </c>
      <c r="AE640" s="17">
        <v>139152</v>
      </c>
    </row>
    <row r="641" spans="1:31" x14ac:dyDescent="0.3">
      <c r="A641" s="9" t="s">
        <v>1275</v>
      </c>
      <c r="B641" s="8" t="s">
        <v>1276</v>
      </c>
      <c r="C641" s="8">
        <v>1</v>
      </c>
      <c r="D641" s="8">
        <v>0</v>
      </c>
      <c r="E641" s="11">
        <v>3190543</v>
      </c>
      <c r="F641" s="11">
        <v>0</v>
      </c>
      <c r="G641" s="11">
        <v>129492</v>
      </c>
      <c r="H641" s="11">
        <v>0</v>
      </c>
      <c r="I641" s="11">
        <v>300979</v>
      </c>
      <c r="J641" s="11">
        <v>395305</v>
      </c>
      <c r="K641" s="11">
        <v>0</v>
      </c>
      <c r="L641" s="11">
        <v>0</v>
      </c>
      <c r="M641" s="11">
        <v>0</v>
      </c>
      <c r="N641" s="11">
        <v>0</v>
      </c>
      <c r="O641" s="11">
        <v>0</v>
      </c>
      <c r="P641" s="11">
        <v>867663</v>
      </c>
      <c r="Q641" s="11">
        <v>28356</v>
      </c>
      <c r="R641" s="11">
        <v>110487</v>
      </c>
      <c r="S641" s="11">
        <v>22285</v>
      </c>
      <c r="T641" s="11">
        <v>10587</v>
      </c>
      <c r="U641" s="11">
        <v>99200</v>
      </c>
      <c r="V641" s="11">
        <v>2648</v>
      </c>
      <c r="W641" s="11">
        <v>0</v>
      </c>
      <c r="X641" s="11">
        <v>0</v>
      </c>
      <c r="Y641" s="11">
        <v>0</v>
      </c>
      <c r="Z641" s="11">
        <v>0</v>
      </c>
      <c r="AA641" s="11">
        <v>-38520</v>
      </c>
      <c r="AB641" s="11">
        <v>5119025</v>
      </c>
      <c r="AC641" s="11">
        <v>0</v>
      </c>
      <c r="AD641" s="11">
        <v>0</v>
      </c>
      <c r="AE641" s="17">
        <v>38520</v>
      </c>
    </row>
    <row r="642" spans="1:31" x14ac:dyDescent="0.3">
      <c r="A642" s="9" t="s">
        <v>1277</v>
      </c>
      <c r="B642" s="8" t="s">
        <v>1278</v>
      </c>
      <c r="C642" s="8">
        <v>1</v>
      </c>
      <c r="D642" s="8">
        <v>0</v>
      </c>
      <c r="E642" s="11">
        <v>3771129</v>
      </c>
      <c r="F642" s="11">
        <v>0</v>
      </c>
      <c r="G642" s="11">
        <v>193387</v>
      </c>
      <c r="H642" s="11">
        <v>0</v>
      </c>
      <c r="I642" s="11">
        <v>532574</v>
      </c>
      <c r="J642" s="11">
        <v>1121324</v>
      </c>
      <c r="K642" s="11">
        <v>0</v>
      </c>
      <c r="L642" s="11">
        <v>0</v>
      </c>
      <c r="M642" s="11">
        <v>0</v>
      </c>
      <c r="N642" s="11">
        <v>0</v>
      </c>
      <c r="O642" s="11">
        <v>0</v>
      </c>
      <c r="P642" s="11">
        <v>670029</v>
      </c>
      <c r="Q642" s="11">
        <v>106985</v>
      </c>
      <c r="R642" s="11">
        <v>193042</v>
      </c>
      <c r="S642" s="11">
        <v>35069</v>
      </c>
      <c r="T642" s="11">
        <v>14631</v>
      </c>
      <c r="U642" s="11">
        <v>136305</v>
      </c>
      <c r="V642" s="11">
        <v>19715</v>
      </c>
      <c r="W642" s="11">
        <v>0</v>
      </c>
      <c r="X642" s="11">
        <v>0</v>
      </c>
      <c r="Y642" s="11">
        <v>0</v>
      </c>
      <c r="Z642" s="11">
        <v>0</v>
      </c>
      <c r="AA642" s="11">
        <v>-67665</v>
      </c>
      <c r="AB642" s="11">
        <v>6726525</v>
      </c>
      <c r="AC642" s="11">
        <v>0</v>
      </c>
      <c r="AD642" s="11">
        <v>0</v>
      </c>
      <c r="AE642" s="17">
        <v>67665</v>
      </c>
    </row>
    <row r="643" spans="1:31" x14ac:dyDescent="0.3">
      <c r="A643" s="9" t="s">
        <v>1279</v>
      </c>
      <c r="B643" s="8" t="s">
        <v>1280</v>
      </c>
      <c r="C643" s="8">
        <v>1</v>
      </c>
      <c r="D643" s="8">
        <v>0</v>
      </c>
      <c r="E643" s="11">
        <v>2103877</v>
      </c>
      <c r="F643" s="11">
        <v>0</v>
      </c>
      <c r="G643" s="11">
        <v>0</v>
      </c>
      <c r="H643" s="11">
        <v>0</v>
      </c>
      <c r="I643" s="11">
        <v>254882</v>
      </c>
      <c r="J643" s="11">
        <v>1111641</v>
      </c>
      <c r="K643" s="11">
        <v>0</v>
      </c>
      <c r="L643" s="11">
        <v>0</v>
      </c>
      <c r="M643" s="11">
        <v>0</v>
      </c>
      <c r="N643" s="11">
        <v>0</v>
      </c>
      <c r="O643" s="11">
        <v>0</v>
      </c>
      <c r="P643" s="11">
        <v>694916</v>
      </c>
      <c r="Q643" s="11">
        <v>120911</v>
      </c>
      <c r="R643" s="11">
        <v>69088</v>
      </c>
      <c r="S643" s="11">
        <v>30784</v>
      </c>
      <c r="T643" s="11">
        <v>12843</v>
      </c>
      <c r="U643" s="11">
        <v>119122</v>
      </c>
      <c r="V643" s="11">
        <v>12135</v>
      </c>
      <c r="W643" s="11">
        <v>0</v>
      </c>
      <c r="X643" s="11">
        <v>0</v>
      </c>
      <c r="Y643" s="11">
        <v>6878</v>
      </c>
      <c r="Z643" s="11">
        <v>0</v>
      </c>
      <c r="AA643" s="11">
        <v>-66115</v>
      </c>
      <c r="AB643" s="11">
        <v>4470962</v>
      </c>
      <c r="AC643" s="11">
        <v>1149</v>
      </c>
      <c r="AD643" s="11">
        <v>0</v>
      </c>
      <c r="AE643" s="17">
        <v>66115</v>
      </c>
    </row>
    <row r="644" spans="1:31" x14ac:dyDescent="0.3">
      <c r="A644" s="9" t="s">
        <v>1281</v>
      </c>
      <c r="B644" s="8" t="s">
        <v>1282</v>
      </c>
      <c r="C644" s="8">
        <v>1</v>
      </c>
      <c r="D644" s="8">
        <v>0</v>
      </c>
      <c r="E644" s="11">
        <v>3533029</v>
      </c>
      <c r="F644" s="11">
        <v>0</v>
      </c>
      <c r="G644" s="11">
        <v>0</v>
      </c>
      <c r="H644" s="11">
        <v>0</v>
      </c>
      <c r="I644" s="11">
        <v>365845</v>
      </c>
      <c r="J644" s="11">
        <v>20719</v>
      </c>
      <c r="K644" s="11">
        <v>1249</v>
      </c>
      <c r="L644" s="11">
        <v>0</v>
      </c>
      <c r="M644" s="11">
        <v>0</v>
      </c>
      <c r="N644" s="11">
        <v>0</v>
      </c>
      <c r="O644" s="11">
        <v>0</v>
      </c>
      <c r="P644" s="11">
        <v>674913</v>
      </c>
      <c r="Q644" s="11">
        <v>144177</v>
      </c>
      <c r="R644" s="11">
        <v>74759</v>
      </c>
      <c r="S644" s="11">
        <v>32804</v>
      </c>
      <c r="T644" s="11">
        <v>6048</v>
      </c>
      <c r="U644" s="11">
        <v>121743</v>
      </c>
      <c r="V644" s="11">
        <v>0</v>
      </c>
      <c r="W644" s="11">
        <v>0</v>
      </c>
      <c r="X644" s="11">
        <v>393733</v>
      </c>
      <c r="Y644" s="11">
        <v>615</v>
      </c>
      <c r="Z644" s="11">
        <v>0</v>
      </c>
      <c r="AA644" s="11">
        <v>-312746</v>
      </c>
      <c r="AB644" s="11">
        <v>5056888</v>
      </c>
      <c r="AC644" s="11">
        <v>0</v>
      </c>
      <c r="AD644" s="11">
        <v>0</v>
      </c>
      <c r="AE644" s="17">
        <v>312746</v>
      </c>
    </row>
    <row r="645" spans="1:31" x14ac:dyDescent="0.3">
      <c r="A645" s="9" t="s">
        <v>1283</v>
      </c>
      <c r="B645" s="8" t="s">
        <v>1284</v>
      </c>
      <c r="C645" s="8">
        <v>1</v>
      </c>
      <c r="D645" s="8">
        <v>0</v>
      </c>
      <c r="E645" s="11">
        <v>1862267</v>
      </c>
      <c r="F645" s="11">
        <v>0</v>
      </c>
      <c r="G645" s="11">
        <v>167166</v>
      </c>
      <c r="H645" s="11">
        <v>0</v>
      </c>
      <c r="I645" s="11">
        <v>563989</v>
      </c>
      <c r="J645" s="11">
        <v>260343</v>
      </c>
      <c r="K645" s="11">
        <v>0</v>
      </c>
      <c r="L645" s="11">
        <v>0</v>
      </c>
      <c r="M645" s="11">
        <v>0</v>
      </c>
      <c r="N645" s="11">
        <v>0</v>
      </c>
      <c r="O645" s="11">
        <v>0</v>
      </c>
      <c r="P645" s="11">
        <v>260057</v>
      </c>
      <c r="Q645" s="11">
        <v>126148</v>
      </c>
      <c r="R645" s="11">
        <v>125349</v>
      </c>
      <c r="S645" s="11">
        <v>17227</v>
      </c>
      <c r="T645" s="11">
        <v>7187</v>
      </c>
      <c r="U645" s="11">
        <v>70017</v>
      </c>
      <c r="V645" s="11">
        <v>3980</v>
      </c>
      <c r="W645" s="11">
        <v>0</v>
      </c>
      <c r="X645" s="11">
        <v>97264</v>
      </c>
      <c r="Y645" s="11">
        <v>0</v>
      </c>
      <c r="Z645" s="11">
        <v>0</v>
      </c>
      <c r="AA645" s="11">
        <v>-197107</v>
      </c>
      <c r="AB645" s="11">
        <v>3363887</v>
      </c>
      <c r="AC645" s="11">
        <v>0</v>
      </c>
      <c r="AD645" s="11">
        <v>0</v>
      </c>
      <c r="AE645" s="17">
        <v>197107</v>
      </c>
    </row>
    <row r="646" spans="1:31" x14ac:dyDescent="0.3">
      <c r="A646" s="9" t="s">
        <v>1285</v>
      </c>
      <c r="B646" s="8" t="s">
        <v>1286</v>
      </c>
      <c r="C646" s="8">
        <v>1</v>
      </c>
      <c r="D646" s="8">
        <v>0</v>
      </c>
      <c r="E646" s="11">
        <v>3296046</v>
      </c>
      <c r="F646" s="11">
        <v>0</v>
      </c>
      <c r="G646" s="11">
        <v>0</v>
      </c>
      <c r="H646" s="11">
        <v>0</v>
      </c>
      <c r="I646" s="11">
        <v>371855</v>
      </c>
      <c r="J646" s="11">
        <v>33677</v>
      </c>
      <c r="K646" s="11">
        <v>4046</v>
      </c>
      <c r="L646" s="11">
        <v>0</v>
      </c>
      <c r="M646" s="11">
        <v>0</v>
      </c>
      <c r="N646" s="11">
        <v>0</v>
      </c>
      <c r="O646" s="11">
        <v>0</v>
      </c>
      <c r="P646" s="11">
        <v>418348</v>
      </c>
      <c r="Q646" s="11">
        <v>26298</v>
      </c>
      <c r="R646" s="11">
        <v>81109</v>
      </c>
      <c r="S646" s="11">
        <v>65149</v>
      </c>
      <c r="T646" s="11">
        <v>27181</v>
      </c>
      <c r="U646" s="11">
        <v>268416</v>
      </c>
      <c r="V646" s="11">
        <v>0</v>
      </c>
      <c r="W646" s="11">
        <v>0</v>
      </c>
      <c r="X646" s="11">
        <v>0</v>
      </c>
      <c r="Y646" s="11">
        <v>13169</v>
      </c>
      <c r="Z646" s="11">
        <v>0</v>
      </c>
      <c r="AA646" s="11">
        <v>-460773</v>
      </c>
      <c r="AB646" s="11">
        <v>4144521</v>
      </c>
      <c r="AC646" s="11">
        <v>0</v>
      </c>
      <c r="AD646" s="11">
        <v>0</v>
      </c>
      <c r="AE646" s="17">
        <v>460773</v>
      </c>
    </row>
    <row r="647" spans="1:31" x14ac:dyDescent="0.3">
      <c r="A647" s="9" t="s">
        <v>1287</v>
      </c>
      <c r="B647" s="8" t="s">
        <v>1288</v>
      </c>
      <c r="C647" s="8">
        <v>1</v>
      </c>
      <c r="D647" s="8">
        <v>0</v>
      </c>
      <c r="E647" s="11">
        <v>4792505</v>
      </c>
      <c r="F647" s="11">
        <v>0</v>
      </c>
      <c r="G647" s="11">
        <v>0</v>
      </c>
      <c r="H647" s="11">
        <v>0</v>
      </c>
      <c r="I647" s="11">
        <v>262974</v>
      </c>
      <c r="J647" s="11">
        <v>1278582</v>
      </c>
      <c r="K647" s="11">
        <v>0</v>
      </c>
      <c r="L647" s="11">
        <v>0</v>
      </c>
      <c r="M647" s="11">
        <v>0</v>
      </c>
      <c r="N647" s="11">
        <v>14279</v>
      </c>
      <c r="O647" s="11">
        <v>4027</v>
      </c>
      <c r="P647" s="11">
        <v>0</v>
      </c>
      <c r="Q647" s="11">
        <v>241053</v>
      </c>
      <c r="R647" s="11">
        <v>181914</v>
      </c>
      <c r="S647" s="11">
        <v>104890</v>
      </c>
      <c r="T647" s="11">
        <v>43762</v>
      </c>
      <c r="U647" s="11">
        <v>375305</v>
      </c>
      <c r="V647" s="11">
        <v>3051</v>
      </c>
      <c r="W647" s="11">
        <v>0</v>
      </c>
      <c r="X647" s="11">
        <v>313660</v>
      </c>
      <c r="Y647" s="11">
        <v>37078</v>
      </c>
      <c r="Z647" s="11">
        <v>0</v>
      </c>
      <c r="AA647" s="11">
        <v>-400582</v>
      </c>
      <c r="AB647" s="11">
        <v>7252498</v>
      </c>
      <c r="AC647" s="11">
        <v>0</v>
      </c>
      <c r="AD647" s="11">
        <v>0</v>
      </c>
      <c r="AE647" s="17">
        <v>400582</v>
      </c>
    </row>
    <row r="648" spans="1:31" x14ac:dyDescent="0.3">
      <c r="A648" s="9" t="s">
        <v>1289</v>
      </c>
      <c r="B648" s="8" t="s">
        <v>1290</v>
      </c>
      <c r="C648" s="8">
        <v>1</v>
      </c>
      <c r="D648" s="8">
        <v>0</v>
      </c>
      <c r="E648" s="11">
        <v>3176075</v>
      </c>
      <c r="F648" s="11">
        <v>0</v>
      </c>
      <c r="G648" s="11">
        <v>822562</v>
      </c>
      <c r="H648" s="11">
        <v>0</v>
      </c>
      <c r="I648" s="11">
        <v>439486</v>
      </c>
      <c r="J648" s="11">
        <v>481358</v>
      </c>
      <c r="K648" s="11">
        <v>0</v>
      </c>
      <c r="L648" s="11">
        <v>0</v>
      </c>
      <c r="M648" s="11">
        <v>0</v>
      </c>
      <c r="N648" s="11">
        <v>0</v>
      </c>
      <c r="O648" s="11">
        <v>0</v>
      </c>
      <c r="P648" s="11">
        <v>1021796</v>
      </c>
      <c r="Q648" s="11">
        <v>48014</v>
      </c>
      <c r="R648" s="11">
        <v>210894</v>
      </c>
      <c r="S648" s="11">
        <v>38559</v>
      </c>
      <c r="T648" s="11">
        <v>16087</v>
      </c>
      <c r="U648" s="11">
        <v>118481</v>
      </c>
      <c r="V648" s="11">
        <v>7725</v>
      </c>
      <c r="W648" s="11">
        <v>0</v>
      </c>
      <c r="X648" s="11">
        <v>0</v>
      </c>
      <c r="Y648" s="11">
        <v>8528</v>
      </c>
      <c r="Z648" s="11">
        <v>0</v>
      </c>
      <c r="AA648" s="11">
        <v>-79661</v>
      </c>
      <c r="AB648" s="11">
        <v>6309904</v>
      </c>
      <c r="AC648" s="11">
        <v>0</v>
      </c>
      <c r="AD648" s="11">
        <v>0</v>
      </c>
      <c r="AE648" s="17">
        <v>79661</v>
      </c>
    </row>
    <row r="649" spans="1:31" x14ac:dyDescent="0.3">
      <c r="A649" s="9" t="s">
        <v>1291</v>
      </c>
      <c r="B649" s="8" t="s">
        <v>1292</v>
      </c>
      <c r="C649" s="8">
        <v>1</v>
      </c>
      <c r="D649" s="8">
        <v>0</v>
      </c>
      <c r="E649" s="11">
        <v>651461</v>
      </c>
      <c r="F649" s="11">
        <v>0</v>
      </c>
      <c r="G649" s="11">
        <v>22343</v>
      </c>
      <c r="H649" s="11">
        <v>0</v>
      </c>
      <c r="I649" s="11">
        <v>84856</v>
      </c>
      <c r="J649" s="11">
        <v>147795</v>
      </c>
      <c r="K649" s="11">
        <v>0</v>
      </c>
      <c r="L649" s="11">
        <v>0</v>
      </c>
      <c r="M649" s="11">
        <v>0</v>
      </c>
      <c r="N649" s="11">
        <v>0</v>
      </c>
      <c r="O649" s="11">
        <v>0</v>
      </c>
      <c r="P649" s="11">
        <v>325681</v>
      </c>
      <c r="Q649" s="11">
        <v>5330</v>
      </c>
      <c r="R649" s="11">
        <v>546</v>
      </c>
      <c r="S649" s="11">
        <v>4390</v>
      </c>
      <c r="T649" s="11">
        <v>1831</v>
      </c>
      <c r="U649" s="11">
        <v>24524</v>
      </c>
      <c r="V649" s="11">
        <v>0</v>
      </c>
      <c r="W649" s="11">
        <v>0</v>
      </c>
      <c r="X649" s="11">
        <v>43200</v>
      </c>
      <c r="Y649" s="11">
        <v>0</v>
      </c>
      <c r="Z649" s="11">
        <v>0</v>
      </c>
      <c r="AA649" s="11">
        <v>-34513</v>
      </c>
      <c r="AB649" s="11">
        <v>1277444</v>
      </c>
      <c r="AC649" s="11">
        <v>0</v>
      </c>
      <c r="AD649" s="11">
        <v>0</v>
      </c>
      <c r="AE649" s="17">
        <v>34513</v>
      </c>
    </row>
    <row r="650" spans="1:31" x14ac:dyDescent="0.3">
      <c r="A650" s="9" t="s">
        <v>1293</v>
      </c>
      <c r="B650" s="8" t="s">
        <v>1294</v>
      </c>
      <c r="C650" s="8">
        <v>1</v>
      </c>
      <c r="D650" s="8">
        <v>0</v>
      </c>
      <c r="E650" s="11">
        <v>2415711</v>
      </c>
      <c r="F650" s="11">
        <v>0</v>
      </c>
      <c r="G650" s="11">
        <v>806693</v>
      </c>
      <c r="H650" s="11">
        <v>0</v>
      </c>
      <c r="I650" s="11">
        <v>547798</v>
      </c>
      <c r="J650" s="11">
        <v>432656</v>
      </c>
      <c r="K650" s="11">
        <v>0</v>
      </c>
      <c r="L650" s="11">
        <v>0</v>
      </c>
      <c r="M650" s="11">
        <v>0</v>
      </c>
      <c r="N650" s="11">
        <v>0</v>
      </c>
      <c r="O650" s="11">
        <v>0</v>
      </c>
      <c r="P650" s="11">
        <v>1160856</v>
      </c>
      <c r="Q650" s="11">
        <v>74107</v>
      </c>
      <c r="R650" s="11">
        <v>309682</v>
      </c>
      <c r="S650" s="11">
        <v>21197</v>
      </c>
      <c r="T650" s="11">
        <v>8843</v>
      </c>
      <c r="U650" s="11">
        <v>86327</v>
      </c>
      <c r="V650" s="11">
        <v>4075</v>
      </c>
      <c r="W650" s="11">
        <v>0</v>
      </c>
      <c r="X650" s="11">
        <v>0</v>
      </c>
      <c r="Y650" s="11">
        <v>0</v>
      </c>
      <c r="Z650" s="11">
        <v>0</v>
      </c>
      <c r="AA650" s="11">
        <v>-79630</v>
      </c>
      <c r="AB650" s="11">
        <v>5788315</v>
      </c>
      <c r="AC650" s="11">
        <v>0</v>
      </c>
      <c r="AD650" s="11">
        <v>0</v>
      </c>
      <c r="AE650" s="17">
        <v>79630</v>
      </c>
    </row>
    <row r="651" spans="1:31" x14ac:dyDescent="0.3">
      <c r="A651" s="9" t="s">
        <v>1295</v>
      </c>
      <c r="B651" s="8" t="s">
        <v>1296</v>
      </c>
      <c r="C651" s="8">
        <v>1</v>
      </c>
      <c r="D651" s="8">
        <v>0</v>
      </c>
      <c r="E651" s="11">
        <v>3234227</v>
      </c>
      <c r="F651" s="11">
        <v>0</v>
      </c>
      <c r="G651" s="11">
        <v>183316</v>
      </c>
      <c r="H651" s="11">
        <v>0</v>
      </c>
      <c r="I651" s="11">
        <v>252905</v>
      </c>
      <c r="J651" s="11">
        <v>2186330</v>
      </c>
      <c r="K651" s="11">
        <v>0</v>
      </c>
      <c r="L651" s="11">
        <v>0</v>
      </c>
      <c r="M651" s="11">
        <v>0</v>
      </c>
      <c r="N651" s="11">
        <v>0</v>
      </c>
      <c r="O651" s="11">
        <v>0</v>
      </c>
      <c r="P651" s="11">
        <v>1040460</v>
      </c>
      <c r="Q651" s="11">
        <v>334945</v>
      </c>
      <c r="R651" s="11">
        <v>435403</v>
      </c>
      <c r="S651" s="11">
        <v>25646</v>
      </c>
      <c r="T651" s="11">
        <v>10700</v>
      </c>
      <c r="U651" s="11">
        <v>97569</v>
      </c>
      <c r="V651" s="11">
        <v>16366</v>
      </c>
      <c r="W651" s="11">
        <v>0</v>
      </c>
      <c r="X651" s="11">
        <v>0</v>
      </c>
      <c r="Y651" s="11">
        <v>0</v>
      </c>
      <c r="Z651" s="11">
        <v>0</v>
      </c>
      <c r="AA651" s="11">
        <v>-53328</v>
      </c>
      <c r="AB651" s="11">
        <v>7764539</v>
      </c>
      <c r="AC651" s="11">
        <v>0</v>
      </c>
      <c r="AD651" s="11">
        <v>0</v>
      </c>
      <c r="AE651" s="17">
        <v>53328</v>
      </c>
    </row>
    <row r="652" spans="1:31" x14ac:dyDescent="0.3">
      <c r="A652" s="9" t="s">
        <v>1297</v>
      </c>
      <c r="B652" s="8" t="s">
        <v>1298</v>
      </c>
      <c r="C652" s="8">
        <v>1</v>
      </c>
      <c r="D652" s="8">
        <v>0</v>
      </c>
      <c r="E652" s="11">
        <v>75989804</v>
      </c>
      <c r="F652" s="11">
        <v>2138415</v>
      </c>
      <c r="G652" s="11">
        <v>2045117</v>
      </c>
      <c r="H652" s="11">
        <v>0</v>
      </c>
      <c r="I652" s="11">
        <v>3674648</v>
      </c>
      <c r="J652" s="11">
        <v>8737006</v>
      </c>
      <c r="K652" s="11">
        <v>0</v>
      </c>
      <c r="L652" s="11">
        <v>0</v>
      </c>
      <c r="M652" s="11">
        <v>0</v>
      </c>
      <c r="N652" s="11">
        <v>0</v>
      </c>
      <c r="O652" s="11">
        <v>0</v>
      </c>
      <c r="P652" s="11">
        <v>5286587</v>
      </c>
      <c r="Q652" s="11">
        <v>642887</v>
      </c>
      <c r="R652" s="11">
        <v>1031831</v>
      </c>
      <c r="S652" s="11">
        <v>126087</v>
      </c>
      <c r="T652" s="11">
        <v>52606</v>
      </c>
      <c r="U652" s="11">
        <v>561064</v>
      </c>
      <c r="V652" s="11">
        <v>125882</v>
      </c>
      <c r="W652" s="11">
        <v>0</v>
      </c>
      <c r="X652" s="11">
        <v>2856466</v>
      </c>
      <c r="Y652" s="11">
        <v>305348</v>
      </c>
      <c r="Z652" s="11">
        <v>0</v>
      </c>
      <c r="AA652" s="11">
        <v>-3182264</v>
      </c>
      <c r="AB652" s="11">
        <v>100391484</v>
      </c>
      <c r="AC652" s="11">
        <v>0</v>
      </c>
      <c r="AD652" s="11">
        <v>1603072</v>
      </c>
      <c r="AE652" s="17">
        <v>3182264</v>
      </c>
    </row>
    <row r="653" spans="1:31" x14ac:dyDescent="0.3">
      <c r="A653" s="9" t="s">
        <v>1299</v>
      </c>
      <c r="B653" s="8" t="s">
        <v>1300</v>
      </c>
      <c r="C653" s="8">
        <v>1</v>
      </c>
      <c r="D653" s="8">
        <v>0</v>
      </c>
      <c r="E653" s="11">
        <v>3912755</v>
      </c>
      <c r="F653" s="11">
        <v>0</v>
      </c>
      <c r="G653" s="11">
        <v>0</v>
      </c>
      <c r="H653" s="11">
        <v>0</v>
      </c>
      <c r="I653" s="11">
        <v>1455806</v>
      </c>
      <c r="J653" s="11">
        <v>2018289</v>
      </c>
      <c r="K653" s="11">
        <v>0</v>
      </c>
      <c r="L653" s="11">
        <v>0</v>
      </c>
      <c r="M653" s="11">
        <v>0</v>
      </c>
      <c r="N653" s="11">
        <v>0</v>
      </c>
      <c r="O653" s="11">
        <v>0</v>
      </c>
      <c r="P653" s="11">
        <v>1199924</v>
      </c>
      <c r="Q653" s="11">
        <v>210579</v>
      </c>
      <c r="R653" s="11">
        <v>103605</v>
      </c>
      <c r="S653" s="11">
        <v>54543</v>
      </c>
      <c r="T653" s="11">
        <v>22756</v>
      </c>
      <c r="U653" s="11">
        <v>217739</v>
      </c>
      <c r="V653" s="11">
        <v>18592</v>
      </c>
      <c r="W653" s="11">
        <v>0</v>
      </c>
      <c r="X653" s="11">
        <v>0</v>
      </c>
      <c r="Y653" s="11">
        <v>29997</v>
      </c>
      <c r="Z653" s="11">
        <v>0</v>
      </c>
      <c r="AA653" s="11">
        <v>-140149</v>
      </c>
      <c r="AB653" s="11">
        <v>9104436</v>
      </c>
      <c r="AC653" s="11">
        <v>0</v>
      </c>
      <c r="AD653" s="11">
        <v>0</v>
      </c>
      <c r="AE653" s="17">
        <v>140149</v>
      </c>
    </row>
    <row r="654" spans="1:31" x14ac:dyDescent="0.3">
      <c r="A654" s="9" t="s">
        <v>1301</v>
      </c>
      <c r="B654" s="8" t="s">
        <v>1302</v>
      </c>
      <c r="C654" s="8">
        <v>1</v>
      </c>
      <c r="D654" s="8">
        <v>0</v>
      </c>
      <c r="E654" s="11">
        <v>29190007</v>
      </c>
      <c r="F654" s="11">
        <v>0</v>
      </c>
      <c r="G654" s="11">
        <v>663963</v>
      </c>
      <c r="H654" s="11">
        <v>25857</v>
      </c>
      <c r="I654" s="11">
        <v>6753088</v>
      </c>
      <c r="J654" s="11">
        <v>5649655</v>
      </c>
      <c r="K654" s="11">
        <v>0</v>
      </c>
      <c r="L654" s="11">
        <v>0</v>
      </c>
      <c r="M654" s="11">
        <v>0</v>
      </c>
      <c r="N654" s="11">
        <v>0</v>
      </c>
      <c r="O654" s="11">
        <v>0</v>
      </c>
      <c r="P654" s="11">
        <v>5835830</v>
      </c>
      <c r="Q654" s="11">
        <v>856086</v>
      </c>
      <c r="R654" s="11">
        <v>784814</v>
      </c>
      <c r="S654" s="11">
        <v>194396</v>
      </c>
      <c r="T654" s="11">
        <v>81106</v>
      </c>
      <c r="U654" s="11">
        <v>698301</v>
      </c>
      <c r="V654" s="11">
        <v>150113</v>
      </c>
      <c r="W654" s="11">
        <v>0</v>
      </c>
      <c r="X654" s="11">
        <v>1450654</v>
      </c>
      <c r="Y654" s="11">
        <v>0</v>
      </c>
      <c r="Z654" s="11">
        <v>0</v>
      </c>
      <c r="AA654" s="11">
        <v>-2451984</v>
      </c>
      <c r="AB654" s="11">
        <v>49881886</v>
      </c>
      <c r="AC654" s="11">
        <v>0</v>
      </c>
      <c r="AD654" s="11">
        <v>0</v>
      </c>
      <c r="AE654" s="17">
        <v>2451984</v>
      </c>
    </row>
    <row r="655" spans="1:31" x14ac:dyDescent="0.3">
      <c r="A655" s="9" t="s">
        <v>1303</v>
      </c>
      <c r="B655" s="8" t="s">
        <v>1304</v>
      </c>
      <c r="C655" s="8">
        <v>1</v>
      </c>
      <c r="D655" s="8">
        <v>0</v>
      </c>
      <c r="E655" s="11">
        <v>2033022</v>
      </c>
      <c r="F655" s="11">
        <v>0</v>
      </c>
      <c r="G655" s="11">
        <v>0</v>
      </c>
      <c r="H655" s="11">
        <v>0</v>
      </c>
      <c r="I655" s="11">
        <v>334410</v>
      </c>
      <c r="J655" s="11">
        <v>438559</v>
      </c>
      <c r="K655" s="11">
        <v>0</v>
      </c>
      <c r="L655" s="11">
        <v>0</v>
      </c>
      <c r="M655" s="11">
        <v>0</v>
      </c>
      <c r="N655" s="11">
        <v>0</v>
      </c>
      <c r="O655" s="11">
        <v>0</v>
      </c>
      <c r="P655" s="11">
        <v>1262821</v>
      </c>
      <c r="Q655" s="11">
        <v>19682</v>
      </c>
      <c r="R655" s="11">
        <v>67730</v>
      </c>
      <c r="S655" s="11">
        <v>34425</v>
      </c>
      <c r="T655" s="11">
        <v>14362</v>
      </c>
      <c r="U655" s="11">
        <v>137645</v>
      </c>
      <c r="V655" s="11">
        <v>0</v>
      </c>
      <c r="W655" s="11">
        <v>0</v>
      </c>
      <c r="X655" s="11">
        <v>0</v>
      </c>
      <c r="Y655" s="11">
        <v>2184</v>
      </c>
      <c r="Z655" s="11">
        <v>0</v>
      </c>
      <c r="AA655" s="11">
        <v>-62999</v>
      </c>
      <c r="AB655" s="11">
        <v>4281841</v>
      </c>
      <c r="AC655" s="11">
        <v>0</v>
      </c>
      <c r="AD655" s="11">
        <v>0</v>
      </c>
      <c r="AE655" s="17">
        <v>62999</v>
      </c>
    </row>
    <row r="656" spans="1:31" x14ac:dyDescent="0.3">
      <c r="A656" s="9" t="s">
        <v>1305</v>
      </c>
      <c r="B656" s="8" t="s">
        <v>1306</v>
      </c>
      <c r="C656" s="8">
        <v>1</v>
      </c>
      <c r="D656" s="8">
        <v>0</v>
      </c>
      <c r="E656" s="11">
        <v>1374552</v>
      </c>
      <c r="F656" s="11">
        <v>0</v>
      </c>
      <c r="G656" s="11">
        <v>100000</v>
      </c>
      <c r="H656" s="11">
        <v>0</v>
      </c>
      <c r="I656" s="11">
        <v>322601</v>
      </c>
      <c r="J656" s="11">
        <v>161645</v>
      </c>
      <c r="K656" s="11">
        <v>0</v>
      </c>
      <c r="L656" s="11">
        <v>0</v>
      </c>
      <c r="M656" s="11">
        <v>0</v>
      </c>
      <c r="N656" s="11">
        <v>0</v>
      </c>
      <c r="O656" s="11">
        <v>0</v>
      </c>
      <c r="P656" s="11">
        <v>580339</v>
      </c>
      <c r="Q656" s="11">
        <v>105381</v>
      </c>
      <c r="R656" s="11">
        <v>38571</v>
      </c>
      <c r="S656" s="11">
        <v>15789</v>
      </c>
      <c r="T656" s="11">
        <v>6587</v>
      </c>
      <c r="U656" s="11">
        <v>63784</v>
      </c>
      <c r="V656" s="11">
        <v>485</v>
      </c>
      <c r="W656" s="11">
        <v>0</v>
      </c>
      <c r="X656" s="11">
        <v>0</v>
      </c>
      <c r="Y656" s="11">
        <v>1304</v>
      </c>
      <c r="Z656" s="11">
        <v>0</v>
      </c>
      <c r="AA656" s="11">
        <v>-123176</v>
      </c>
      <c r="AB656" s="11">
        <v>2647862</v>
      </c>
      <c r="AC656" s="11">
        <v>0</v>
      </c>
      <c r="AD656" s="11">
        <v>0</v>
      </c>
      <c r="AE656" s="17">
        <v>123176</v>
      </c>
    </row>
    <row r="657" spans="1:31" x14ac:dyDescent="0.3">
      <c r="A657" s="9" t="s">
        <v>1307</v>
      </c>
      <c r="B657" s="8" t="s">
        <v>1308</v>
      </c>
      <c r="C657" s="8">
        <v>1</v>
      </c>
      <c r="D657" s="8">
        <v>0</v>
      </c>
      <c r="E657" s="11">
        <v>14355885</v>
      </c>
      <c r="F657" s="11">
        <v>0</v>
      </c>
      <c r="G657" s="11">
        <v>299227</v>
      </c>
      <c r="H657" s="11">
        <v>0</v>
      </c>
      <c r="I657" s="11">
        <v>3042249</v>
      </c>
      <c r="J657" s="11">
        <v>3138081</v>
      </c>
      <c r="K657" s="11">
        <v>0</v>
      </c>
      <c r="L657" s="11">
        <v>0</v>
      </c>
      <c r="M657" s="11">
        <v>0</v>
      </c>
      <c r="N657" s="11">
        <v>0</v>
      </c>
      <c r="O657" s="11">
        <v>0</v>
      </c>
      <c r="P657" s="11">
        <v>2962896</v>
      </c>
      <c r="Q657" s="11">
        <v>327194</v>
      </c>
      <c r="R657" s="11">
        <v>297473</v>
      </c>
      <c r="S657" s="11">
        <v>78196</v>
      </c>
      <c r="T657" s="11">
        <v>32625</v>
      </c>
      <c r="U657" s="11">
        <v>303716</v>
      </c>
      <c r="V657" s="11">
        <v>66573</v>
      </c>
      <c r="W657" s="11">
        <v>0</v>
      </c>
      <c r="X657" s="11">
        <v>2991410</v>
      </c>
      <c r="Y657" s="11">
        <v>0</v>
      </c>
      <c r="Z657" s="11">
        <v>0</v>
      </c>
      <c r="AA657" s="11">
        <v>-831129</v>
      </c>
      <c r="AB657" s="11">
        <v>27064396</v>
      </c>
      <c r="AC657" s="11">
        <v>0</v>
      </c>
      <c r="AD657" s="11">
        <v>0</v>
      </c>
      <c r="AE657" s="17">
        <v>831129</v>
      </c>
    </row>
    <row r="658" spans="1:31" x14ac:dyDescent="0.3">
      <c r="A658" s="9" t="s">
        <v>1309</v>
      </c>
      <c r="B658" s="8" t="s">
        <v>1310</v>
      </c>
      <c r="C658" s="8">
        <v>1</v>
      </c>
      <c r="D658" s="8">
        <v>0</v>
      </c>
      <c r="E658" s="11">
        <v>1548086</v>
      </c>
      <c r="F658" s="11">
        <v>0</v>
      </c>
      <c r="G658" s="11">
        <v>100000</v>
      </c>
      <c r="H658" s="11">
        <v>0</v>
      </c>
      <c r="I658" s="11">
        <v>511075</v>
      </c>
      <c r="J658" s="11">
        <v>856522</v>
      </c>
      <c r="K658" s="11">
        <v>0</v>
      </c>
      <c r="L658" s="11">
        <v>0</v>
      </c>
      <c r="M658" s="11">
        <v>0</v>
      </c>
      <c r="N658" s="11">
        <v>0</v>
      </c>
      <c r="O658" s="11">
        <v>0</v>
      </c>
      <c r="P658" s="11">
        <v>1128635</v>
      </c>
      <c r="Q658" s="11">
        <v>33366</v>
      </c>
      <c r="R658" s="11">
        <v>61990</v>
      </c>
      <c r="S658" s="11">
        <v>20958</v>
      </c>
      <c r="T658" s="11">
        <v>8743</v>
      </c>
      <c r="U658" s="11">
        <v>80385</v>
      </c>
      <c r="V658" s="11">
        <v>6095</v>
      </c>
      <c r="W658" s="11">
        <v>0</v>
      </c>
      <c r="X658" s="11">
        <v>0</v>
      </c>
      <c r="Y658" s="11">
        <v>9736</v>
      </c>
      <c r="Z658" s="11">
        <v>0</v>
      </c>
      <c r="AA658" s="11">
        <v>-53798</v>
      </c>
      <c r="AB658" s="11">
        <v>4311793</v>
      </c>
      <c r="AC658" s="11">
        <v>0</v>
      </c>
      <c r="AD658" s="11">
        <v>0</v>
      </c>
      <c r="AE658" s="17">
        <v>53798</v>
      </c>
    </row>
    <row r="659" spans="1:31" x14ac:dyDescent="0.3">
      <c r="A659" s="9" t="s">
        <v>1311</v>
      </c>
      <c r="B659" s="8" t="s">
        <v>1312</v>
      </c>
      <c r="C659" s="8">
        <v>1</v>
      </c>
      <c r="D659" s="8">
        <v>0</v>
      </c>
      <c r="E659" s="11">
        <v>32546434</v>
      </c>
      <c r="F659" s="11">
        <v>0</v>
      </c>
      <c r="G659" s="11">
        <v>613877</v>
      </c>
      <c r="H659" s="11">
        <v>0</v>
      </c>
      <c r="I659" s="11">
        <v>1792690</v>
      </c>
      <c r="J659" s="11">
        <v>3999396</v>
      </c>
      <c r="K659" s="11">
        <v>0</v>
      </c>
      <c r="L659" s="11">
        <v>0</v>
      </c>
      <c r="M659" s="11">
        <v>0</v>
      </c>
      <c r="N659" s="11">
        <v>0</v>
      </c>
      <c r="O659" s="11">
        <v>0</v>
      </c>
      <c r="P659" s="11">
        <v>2347526</v>
      </c>
      <c r="Q659" s="11">
        <v>1610383</v>
      </c>
      <c r="R659" s="11">
        <v>865621</v>
      </c>
      <c r="S659" s="11">
        <v>51172</v>
      </c>
      <c r="T659" s="11">
        <v>19839</v>
      </c>
      <c r="U659" s="11">
        <v>217389</v>
      </c>
      <c r="V659" s="11">
        <v>59025</v>
      </c>
      <c r="W659" s="11">
        <v>0</v>
      </c>
      <c r="X659" s="11">
        <v>764610</v>
      </c>
      <c r="Y659" s="11">
        <v>34452</v>
      </c>
      <c r="Z659" s="11">
        <v>0</v>
      </c>
      <c r="AA659" s="11">
        <v>-1042629</v>
      </c>
      <c r="AB659" s="11">
        <v>43879785</v>
      </c>
      <c r="AC659" s="11">
        <v>0</v>
      </c>
      <c r="AD659" s="11">
        <v>760318</v>
      </c>
      <c r="AE659" s="17">
        <v>1042629</v>
      </c>
    </row>
    <row r="660" spans="1:31" x14ac:dyDescent="0.3">
      <c r="A660" s="9" t="s">
        <v>1313</v>
      </c>
      <c r="B660" s="8" t="s">
        <v>1314</v>
      </c>
      <c r="C660" s="8">
        <v>1</v>
      </c>
      <c r="D660" s="8">
        <v>0</v>
      </c>
      <c r="E660" s="11">
        <v>3510844</v>
      </c>
      <c r="F660" s="11">
        <v>0</v>
      </c>
      <c r="G660" s="11">
        <v>116596</v>
      </c>
      <c r="H660" s="11">
        <v>0</v>
      </c>
      <c r="I660" s="11">
        <v>344622</v>
      </c>
      <c r="J660" s="11">
        <v>1171963</v>
      </c>
      <c r="K660" s="11">
        <v>0</v>
      </c>
      <c r="L660" s="11">
        <v>0</v>
      </c>
      <c r="M660" s="11">
        <v>0</v>
      </c>
      <c r="N660" s="11">
        <v>0</v>
      </c>
      <c r="O660" s="11">
        <v>0</v>
      </c>
      <c r="P660" s="11">
        <v>1633845</v>
      </c>
      <c r="Q660" s="11">
        <v>102224</v>
      </c>
      <c r="R660" s="11">
        <v>90465</v>
      </c>
      <c r="S660" s="11">
        <v>45660</v>
      </c>
      <c r="T660" s="11">
        <v>19050</v>
      </c>
      <c r="U660" s="11">
        <v>172129</v>
      </c>
      <c r="V660" s="11">
        <v>26112</v>
      </c>
      <c r="W660" s="11">
        <v>0</v>
      </c>
      <c r="X660" s="11">
        <v>0</v>
      </c>
      <c r="Y660" s="11">
        <v>0</v>
      </c>
      <c r="Z660" s="11">
        <v>0</v>
      </c>
      <c r="AA660" s="11">
        <v>-85360</v>
      </c>
      <c r="AB660" s="11">
        <v>7148150</v>
      </c>
      <c r="AC660" s="11">
        <v>0</v>
      </c>
      <c r="AD660" s="11">
        <v>0</v>
      </c>
      <c r="AE660" s="17">
        <v>85360</v>
      </c>
    </row>
    <row r="661" spans="1:31" x14ac:dyDescent="0.3">
      <c r="A661" s="9" t="s">
        <v>1315</v>
      </c>
      <c r="B661" s="8" t="s">
        <v>1316</v>
      </c>
      <c r="C661" s="8">
        <v>1</v>
      </c>
      <c r="D661" s="8">
        <v>0</v>
      </c>
      <c r="E661" s="11">
        <v>2113181</v>
      </c>
      <c r="F661" s="11">
        <v>0</v>
      </c>
      <c r="G661" s="11">
        <v>0</v>
      </c>
      <c r="H661" s="11">
        <v>0</v>
      </c>
      <c r="I661" s="11">
        <v>85598</v>
      </c>
      <c r="J661" s="11">
        <v>388354</v>
      </c>
      <c r="K661" s="11">
        <v>0</v>
      </c>
      <c r="L661" s="11">
        <v>0</v>
      </c>
      <c r="M661" s="11">
        <v>0</v>
      </c>
      <c r="N661" s="11">
        <v>0</v>
      </c>
      <c r="O661" s="11">
        <v>0</v>
      </c>
      <c r="P661" s="11">
        <v>373941</v>
      </c>
      <c r="Q661" s="11">
        <v>112432</v>
      </c>
      <c r="R661" s="11">
        <v>13299</v>
      </c>
      <c r="S661" s="11">
        <v>65313</v>
      </c>
      <c r="T661" s="11">
        <v>27250</v>
      </c>
      <c r="U661" s="11">
        <v>210050</v>
      </c>
      <c r="V661" s="11">
        <v>0</v>
      </c>
      <c r="W661" s="11">
        <v>0</v>
      </c>
      <c r="X661" s="11">
        <v>0</v>
      </c>
      <c r="Y661" s="11">
        <v>12145</v>
      </c>
      <c r="Z661" s="11">
        <v>0</v>
      </c>
      <c r="AA661" s="11">
        <v>-84248</v>
      </c>
      <c r="AB661" s="11">
        <v>3317315</v>
      </c>
      <c r="AC661" s="11">
        <v>1180</v>
      </c>
      <c r="AD661" s="11">
        <v>0</v>
      </c>
      <c r="AE661" s="17">
        <v>84248</v>
      </c>
    </row>
    <row r="662" spans="1:31" x14ac:dyDescent="0.3">
      <c r="A662" s="9" t="s">
        <v>1317</v>
      </c>
      <c r="B662" s="8" t="s">
        <v>1318</v>
      </c>
      <c r="C662" s="8">
        <v>1</v>
      </c>
      <c r="D662" s="8">
        <v>0</v>
      </c>
      <c r="E662" s="11">
        <v>1650999</v>
      </c>
      <c r="F662" s="11">
        <v>0</v>
      </c>
      <c r="G662" s="11">
        <v>0</v>
      </c>
      <c r="H662" s="11">
        <v>0</v>
      </c>
      <c r="I662" s="11">
        <v>125174</v>
      </c>
      <c r="J662" s="11">
        <v>372322</v>
      </c>
      <c r="K662" s="11">
        <v>0</v>
      </c>
      <c r="L662" s="11">
        <v>0</v>
      </c>
      <c r="M662" s="11">
        <v>0</v>
      </c>
      <c r="N662" s="11">
        <v>0</v>
      </c>
      <c r="O662" s="11">
        <v>0</v>
      </c>
      <c r="P662" s="11">
        <v>266980</v>
      </c>
      <c r="Q662" s="11">
        <v>146375</v>
      </c>
      <c r="R662" s="11">
        <v>114683</v>
      </c>
      <c r="S662" s="11">
        <v>23834</v>
      </c>
      <c r="T662" s="11">
        <v>9943</v>
      </c>
      <c r="U662" s="11">
        <v>100540</v>
      </c>
      <c r="V662" s="11">
        <v>5429</v>
      </c>
      <c r="W662" s="11">
        <v>0</v>
      </c>
      <c r="X662" s="11">
        <v>0</v>
      </c>
      <c r="Y662" s="11">
        <v>0</v>
      </c>
      <c r="Z662" s="11">
        <v>0</v>
      </c>
      <c r="AA662" s="11">
        <v>-72580</v>
      </c>
      <c r="AB662" s="11">
        <v>2743699</v>
      </c>
      <c r="AC662" s="11">
        <v>0</v>
      </c>
      <c r="AD662" s="11">
        <v>0</v>
      </c>
      <c r="AE662" s="17">
        <v>72580</v>
      </c>
    </row>
    <row r="663" spans="1:31" x14ac:dyDescent="0.3">
      <c r="A663" s="9" t="s">
        <v>1319</v>
      </c>
      <c r="B663" s="8" t="s">
        <v>1320</v>
      </c>
      <c r="C663" s="8">
        <v>1</v>
      </c>
      <c r="D663" s="8">
        <v>0</v>
      </c>
      <c r="E663" s="11">
        <v>21642458</v>
      </c>
      <c r="F663" s="11">
        <v>0</v>
      </c>
      <c r="G663" s="11">
        <v>845434</v>
      </c>
      <c r="H663" s="11">
        <v>0</v>
      </c>
      <c r="I663" s="11">
        <v>1839890</v>
      </c>
      <c r="J663" s="11">
        <v>1734190</v>
      </c>
      <c r="K663" s="11">
        <v>0</v>
      </c>
      <c r="L663" s="11">
        <v>0</v>
      </c>
      <c r="M663" s="11">
        <v>0</v>
      </c>
      <c r="N663" s="11">
        <v>0</v>
      </c>
      <c r="O663" s="11">
        <v>0</v>
      </c>
      <c r="P663" s="11">
        <v>1662515</v>
      </c>
      <c r="Q663" s="11">
        <v>2098138</v>
      </c>
      <c r="R663" s="11">
        <v>169788</v>
      </c>
      <c r="S663" s="11">
        <v>75575</v>
      </c>
      <c r="T663" s="11">
        <v>20918</v>
      </c>
      <c r="U663" s="11">
        <v>308026</v>
      </c>
      <c r="V663" s="11">
        <v>70568</v>
      </c>
      <c r="W663" s="11">
        <v>0</v>
      </c>
      <c r="X663" s="11">
        <v>2100000</v>
      </c>
      <c r="Y663" s="11">
        <v>0</v>
      </c>
      <c r="Z663" s="11">
        <v>0</v>
      </c>
      <c r="AA663" s="11">
        <v>-1382355</v>
      </c>
      <c r="AB663" s="11">
        <v>31185145</v>
      </c>
      <c r="AC663" s="11">
        <v>0</v>
      </c>
      <c r="AD663" s="11">
        <v>809036</v>
      </c>
      <c r="AE663" s="17">
        <v>1382355</v>
      </c>
    </row>
    <row r="664" spans="1:31" x14ac:dyDescent="0.3">
      <c r="A664" s="9" t="s">
        <v>1321</v>
      </c>
      <c r="B664" s="8" t="s">
        <v>1322</v>
      </c>
      <c r="C664" s="8">
        <v>1</v>
      </c>
      <c r="D664" s="8">
        <v>0</v>
      </c>
      <c r="E664" s="11">
        <v>1437769</v>
      </c>
      <c r="F664" s="11">
        <v>0</v>
      </c>
      <c r="G664" s="11">
        <v>100000</v>
      </c>
      <c r="H664" s="11">
        <v>0</v>
      </c>
      <c r="I664" s="11">
        <v>291030</v>
      </c>
      <c r="J664" s="11">
        <v>1306399</v>
      </c>
      <c r="K664" s="11">
        <v>0</v>
      </c>
      <c r="L664" s="11">
        <v>0</v>
      </c>
      <c r="M664" s="11">
        <v>0</v>
      </c>
      <c r="N664" s="11">
        <v>0</v>
      </c>
      <c r="O664" s="11">
        <v>0</v>
      </c>
      <c r="P664" s="11">
        <v>405505</v>
      </c>
      <c r="Q664" s="11">
        <v>34709</v>
      </c>
      <c r="R664" s="11">
        <v>0</v>
      </c>
      <c r="S664" s="11">
        <v>20553</v>
      </c>
      <c r="T664" s="11">
        <v>5384</v>
      </c>
      <c r="U664" s="11">
        <v>84579</v>
      </c>
      <c r="V664" s="11">
        <v>0</v>
      </c>
      <c r="W664" s="11">
        <v>0</v>
      </c>
      <c r="X664" s="11">
        <v>0</v>
      </c>
      <c r="Y664" s="11">
        <v>0</v>
      </c>
      <c r="Z664" s="11">
        <v>0</v>
      </c>
      <c r="AA664" s="11">
        <v>-42101</v>
      </c>
      <c r="AB664" s="11">
        <v>3643827</v>
      </c>
      <c r="AC664" s="11">
        <v>8000</v>
      </c>
      <c r="AD664" s="11">
        <v>0</v>
      </c>
      <c r="AE664" s="17">
        <v>42101</v>
      </c>
    </row>
    <row r="665" spans="1:31" x14ac:dyDescent="0.3">
      <c r="A665" s="9" t="s">
        <v>1323</v>
      </c>
      <c r="B665" s="8" t="s">
        <v>1324</v>
      </c>
      <c r="C665" s="8">
        <v>0</v>
      </c>
      <c r="D665" s="8">
        <v>0</v>
      </c>
      <c r="E665" s="17" t="s">
        <v>2819</v>
      </c>
      <c r="F665" s="17" t="s">
        <v>2819</v>
      </c>
      <c r="G665" s="17" t="s">
        <v>2819</v>
      </c>
      <c r="H665" s="17" t="s">
        <v>2819</v>
      </c>
      <c r="I665" s="17" t="s">
        <v>2819</v>
      </c>
      <c r="J665" s="17" t="s">
        <v>2819</v>
      </c>
      <c r="K665" s="17" t="s">
        <v>2819</v>
      </c>
      <c r="L665" s="17" t="s">
        <v>2819</v>
      </c>
      <c r="M665" s="17" t="s">
        <v>2819</v>
      </c>
      <c r="N665" s="17" t="s">
        <v>2819</v>
      </c>
      <c r="O665" s="17" t="s">
        <v>2819</v>
      </c>
      <c r="P665" s="17" t="s">
        <v>2819</v>
      </c>
      <c r="Q665" s="17" t="s">
        <v>2819</v>
      </c>
      <c r="R665" s="17" t="s">
        <v>2819</v>
      </c>
      <c r="S665" s="17" t="s">
        <v>2819</v>
      </c>
      <c r="T665" s="17" t="s">
        <v>2819</v>
      </c>
      <c r="U665" s="17" t="s">
        <v>2819</v>
      </c>
      <c r="V665" s="17" t="s">
        <v>2819</v>
      </c>
      <c r="W665" s="17" t="s">
        <v>2819</v>
      </c>
      <c r="X665" s="17" t="s">
        <v>2819</v>
      </c>
      <c r="Y665" s="17" t="s">
        <v>2819</v>
      </c>
      <c r="Z665" s="17" t="s">
        <v>2819</v>
      </c>
      <c r="AA665" s="17" t="s">
        <v>2819</v>
      </c>
      <c r="AB665" s="17" t="s">
        <v>2819</v>
      </c>
      <c r="AC665" s="17" t="s">
        <v>2819</v>
      </c>
      <c r="AD665" s="17" t="s">
        <v>2819</v>
      </c>
      <c r="AE665" s="17" t="s">
        <v>2819</v>
      </c>
    </row>
    <row r="666" spans="1:31" x14ac:dyDescent="0.3">
      <c r="A666" s="9" t="s">
        <v>1325</v>
      </c>
      <c r="B666" s="8" t="s">
        <v>1326</v>
      </c>
      <c r="C666" s="8">
        <v>1</v>
      </c>
      <c r="D666" s="8">
        <v>0</v>
      </c>
      <c r="E666" s="11">
        <v>4834105</v>
      </c>
      <c r="F666" s="11">
        <v>0</v>
      </c>
      <c r="G666" s="11">
        <v>141256</v>
      </c>
      <c r="H666" s="11">
        <v>0</v>
      </c>
      <c r="I666" s="11">
        <v>1812368</v>
      </c>
      <c r="J666" s="11">
        <v>1601059</v>
      </c>
      <c r="K666" s="11">
        <v>0</v>
      </c>
      <c r="L666" s="11">
        <v>0</v>
      </c>
      <c r="M666" s="11">
        <v>0</v>
      </c>
      <c r="N666" s="11">
        <v>0</v>
      </c>
      <c r="O666" s="11">
        <v>0</v>
      </c>
      <c r="P666" s="11">
        <v>1014637</v>
      </c>
      <c r="Q666" s="11">
        <v>197720</v>
      </c>
      <c r="R666" s="11">
        <v>267573</v>
      </c>
      <c r="S666" s="11">
        <v>53329</v>
      </c>
      <c r="T666" s="11">
        <v>21911</v>
      </c>
      <c r="U666" s="11">
        <v>175216</v>
      </c>
      <c r="V666" s="11">
        <v>24985</v>
      </c>
      <c r="W666" s="11">
        <v>0</v>
      </c>
      <c r="X666" s="11">
        <v>0</v>
      </c>
      <c r="Y666" s="11">
        <v>0</v>
      </c>
      <c r="Z666" s="11">
        <v>0</v>
      </c>
      <c r="AA666" s="11">
        <v>-72768</v>
      </c>
      <c r="AB666" s="11">
        <v>10071391</v>
      </c>
      <c r="AC666" s="11">
        <v>0</v>
      </c>
      <c r="AD666" s="11">
        <v>0</v>
      </c>
      <c r="AE666" s="17">
        <v>72768</v>
      </c>
    </row>
    <row r="667" spans="1:31" x14ac:dyDescent="0.3">
      <c r="A667" s="9" t="s">
        <v>1327</v>
      </c>
      <c r="B667" s="8" t="s">
        <v>1328</v>
      </c>
      <c r="C667" s="8">
        <v>1</v>
      </c>
      <c r="D667" s="8">
        <v>0</v>
      </c>
      <c r="E667" s="11">
        <v>15373370</v>
      </c>
      <c r="F667" s="11">
        <v>0</v>
      </c>
      <c r="G667" s="11">
        <v>0</v>
      </c>
      <c r="H667" s="11">
        <v>0</v>
      </c>
      <c r="I667" s="11">
        <v>2542181</v>
      </c>
      <c r="J667" s="11">
        <v>3810286</v>
      </c>
      <c r="K667" s="11">
        <v>0</v>
      </c>
      <c r="L667" s="11">
        <v>0</v>
      </c>
      <c r="M667" s="11">
        <v>0</v>
      </c>
      <c r="N667" s="11">
        <v>0</v>
      </c>
      <c r="O667" s="11">
        <v>0</v>
      </c>
      <c r="P667" s="11">
        <v>4321551</v>
      </c>
      <c r="Q667" s="11">
        <v>653424</v>
      </c>
      <c r="R667" s="11">
        <v>605152</v>
      </c>
      <c r="S667" s="11">
        <v>144033</v>
      </c>
      <c r="T667" s="11">
        <v>60093</v>
      </c>
      <c r="U667" s="11">
        <v>484466</v>
      </c>
      <c r="V667" s="11">
        <v>67246</v>
      </c>
      <c r="W667" s="11">
        <v>0</v>
      </c>
      <c r="X667" s="11">
        <v>1986386</v>
      </c>
      <c r="Y667" s="11">
        <v>0</v>
      </c>
      <c r="Z667" s="11">
        <v>0</v>
      </c>
      <c r="AA667" s="11">
        <v>-1636100</v>
      </c>
      <c r="AB667" s="11">
        <v>28412088</v>
      </c>
      <c r="AC667" s="11">
        <v>0</v>
      </c>
      <c r="AD667" s="11">
        <v>0</v>
      </c>
      <c r="AE667" s="17">
        <v>1636100</v>
      </c>
    </row>
    <row r="668" spans="1:31" x14ac:dyDescent="0.3">
      <c r="A668" s="9" t="s">
        <v>1329</v>
      </c>
      <c r="B668" s="8" t="s">
        <v>1330</v>
      </c>
      <c r="C668" s="8">
        <v>1</v>
      </c>
      <c r="D668" s="8">
        <v>1</v>
      </c>
      <c r="E668" s="11">
        <v>213738219</v>
      </c>
      <c r="F668" s="11">
        <v>2582207</v>
      </c>
      <c r="G668" s="11">
        <v>0</v>
      </c>
      <c r="H668" s="11">
        <v>19642</v>
      </c>
      <c r="I668" s="11">
        <v>17907050</v>
      </c>
      <c r="J668" s="11">
        <v>14097349</v>
      </c>
      <c r="K668" s="11">
        <v>0</v>
      </c>
      <c r="L668" s="11">
        <v>0</v>
      </c>
      <c r="M668" s="11">
        <v>999494</v>
      </c>
      <c r="N668" s="11">
        <v>7143513</v>
      </c>
      <c r="O668" s="11">
        <v>2621261</v>
      </c>
      <c r="P668" s="11">
        <v>0</v>
      </c>
      <c r="Q668" s="11">
        <v>9723967</v>
      </c>
      <c r="R668" s="11">
        <v>10841461</v>
      </c>
      <c r="S668" s="11">
        <v>431619</v>
      </c>
      <c r="T668" s="11">
        <v>180081</v>
      </c>
      <c r="U668" s="11">
        <v>1792411</v>
      </c>
      <c r="V668" s="11">
        <v>428127</v>
      </c>
      <c r="W668" s="11">
        <v>0</v>
      </c>
      <c r="X668" s="11">
        <v>10465889</v>
      </c>
      <c r="Y668" s="11">
        <v>552736</v>
      </c>
      <c r="Z668" s="11">
        <v>17500000</v>
      </c>
      <c r="AA668" s="11">
        <v>-10436078</v>
      </c>
      <c r="AB668" s="11">
        <v>300588948</v>
      </c>
      <c r="AC668" s="11">
        <v>0</v>
      </c>
      <c r="AD668" s="11">
        <v>7634095</v>
      </c>
      <c r="AE668" s="17">
        <v>10436078</v>
      </c>
    </row>
    <row r="669" spans="1:31" x14ac:dyDescent="0.3">
      <c r="A669" s="9" t="s">
        <v>1331</v>
      </c>
      <c r="B669" s="8" t="s">
        <v>1332</v>
      </c>
      <c r="C669" s="8">
        <v>1</v>
      </c>
      <c r="D669" s="8">
        <v>0</v>
      </c>
      <c r="E669" s="11">
        <v>24510251</v>
      </c>
      <c r="F669" s="11">
        <v>0</v>
      </c>
      <c r="G669" s="11">
        <v>2416117</v>
      </c>
      <c r="H669" s="11">
        <v>0</v>
      </c>
      <c r="I669" s="11">
        <v>5955047</v>
      </c>
      <c r="J669" s="11">
        <v>3819005</v>
      </c>
      <c r="K669" s="11">
        <v>0</v>
      </c>
      <c r="L669" s="11">
        <v>0</v>
      </c>
      <c r="M669" s="11">
        <v>0</v>
      </c>
      <c r="N669" s="11">
        <v>0</v>
      </c>
      <c r="O669" s="11">
        <v>0</v>
      </c>
      <c r="P669" s="11">
        <v>3286009</v>
      </c>
      <c r="Q669" s="11">
        <v>660285</v>
      </c>
      <c r="R669" s="11">
        <v>784706</v>
      </c>
      <c r="S669" s="11">
        <v>87379</v>
      </c>
      <c r="T669" s="11">
        <v>36456</v>
      </c>
      <c r="U669" s="11">
        <v>336103</v>
      </c>
      <c r="V669" s="11">
        <v>76226</v>
      </c>
      <c r="W669" s="11">
        <v>0</v>
      </c>
      <c r="X669" s="11">
        <v>192247</v>
      </c>
      <c r="Y669" s="11">
        <v>108623</v>
      </c>
      <c r="Z669" s="11">
        <v>0</v>
      </c>
      <c r="AA669" s="11">
        <v>-249604</v>
      </c>
      <c r="AB669" s="11">
        <v>42018850</v>
      </c>
      <c r="AC669" s="11">
        <v>0</v>
      </c>
      <c r="AD669" s="11">
        <v>0</v>
      </c>
      <c r="AE669" s="17">
        <v>249604</v>
      </c>
    </row>
    <row r="670" spans="1:31" x14ac:dyDescent="0.3">
      <c r="A670" s="9" t="s">
        <v>1333</v>
      </c>
      <c r="B670" s="8" t="s">
        <v>1334</v>
      </c>
      <c r="C670" s="8">
        <v>1</v>
      </c>
      <c r="D670" s="8">
        <v>0</v>
      </c>
      <c r="E670" s="11">
        <v>9119194</v>
      </c>
      <c r="F670" s="11">
        <v>0</v>
      </c>
      <c r="G670" s="11">
        <v>1020367</v>
      </c>
      <c r="H670" s="11">
        <v>0</v>
      </c>
      <c r="I670" s="11">
        <v>1815666</v>
      </c>
      <c r="J670" s="11">
        <v>1881856</v>
      </c>
      <c r="K670" s="11">
        <v>0</v>
      </c>
      <c r="L670" s="11">
        <v>0</v>
      </c>
      <c r="M670" s="11">
        <v>0</v>
      </c>
      <c r="N670" s="11">
        <v>0</v>
      </c>
      <c r="O670" s="11">
        <v>0</v>
      </c>
      <c r="P670" s="11">
        <v>976468</v>
      </c>
      <c r="Q670" s="11">
        <v>215355</v>
      </c>
      <c r="R670" s="11">
        <v>259118</v>
      </c>
      <c r="S670" s="11">
        <v>58602</v>
      </c>
      <c r="T670" s="11">
        <v>19349</v>
      </c>
      <c r="U670" s="11">
        <v>211856</v>
      </c>
      <c r="V670" s="11">
        <v>42034</v>
      </c>
      <c r="W670" s="11">
        <v>0</v>
      </c>
      <c r="X670" s="11">
        <v>0</v>
      </c>
      <c r="Y670" s="11">
        <v>48982</v>
      </c>
      <c r="Z670" s="11">
        <v>0</v>
      </c>
      <c r="AA670" s="11">
        <v>-122147</v>
      </c>
      <c r="AB670" s="11">
        <v>15546700</v>
      </c>
      <c r="AC670" s="11">
        <v>0</v>
      </c>
      <c r="AD670" s="11">
        <v>0</v>
      </c>
      <c r="AE670" s="17">
        <v>122147</v>
      </c>
    </row>
    <row r="671" spans="1:31" x14ac:dyDescent="0.3">
      <c r="A671" s="9" t="s">
        <v>1335</v>
      </c>
      <c r="B671" s="8" t="s">
        <v>1336</v>
      </c>
      <c r="C671" s="8">
        <v>1</v>
      </c>
      <c r="D671" s="8">
        <v>0</v>
      </c>
      <c r="E671" s="11">
        <v>12282446</v>
      </c>
      <c r="F671" s="11">
        <v>0</v>
      </c>
      <c r="G671" s="11">
        <v>0</v>
      </c>
      <c r="H671" s="11">
        <v>0</v>
      </c>
      <c r="I671" s="11">
        <v>1110527</v>
      </c>
      <c r="J671" s="11">
        <v>554347</v>
      </c>
      <c r="K671" s="11">
        <v>0</v>
      </c>
      <c r="L671" s="11">
        <v>0</v>
      </c>
      <c r="M671" s="11">
        <v>0</v>
      </c>
      <c r="N671" s="11">
        <v>0</v>
      </c>
      <c r="O671" s="11">
        <v>0</v>
      </c>
      <c r="P671" s="11">
        <v>1468086</v>
      </c>
      <c r="Q671" s="11">
        <v>0</v>
      </c>
      <c r="R671" s="11">
        <v>84758</v>
      </c>
      <c r="S671" s="11">
        <v>17587</v>
      </c>
      <c r="T671" s="11">
        <v>7337</v>
      </c>
      <c r="U671" s="11">
        <v>71007</v>
      </c>
      <c r="V671" s="11">
        <v>19973</v>
      </c>
      <c r="W671" s="11">
        <v>0</v>
      </c>
      <c r="X671" s="11">
        <v>132526</v>
      </c>
      <c r="Y671" s="11">
        <v>0</v>
      </c>
      <c r="Z671" s="11">
        <v>0</v>
      </c>
      <c r="AA671" s="11">
        <v>-202328</v>
      </c>
      <c r="AB671" s="11">
        <v>15546266</v>
      </c>
      <c r="AC671" s="11">
        <v>0</v>
      </c>
      <c r="AD671" s="11">
        <v>0</v>
      </c>
      <c r="AE671" s="17">
        <v>202328</v>
      </c>
    </row>
    <row r="672" spans="1:31" x14ac:dyDescent="0.3">
      <c r="A672" s="9" t="s">
        <v>1337</v>
      </c>
      <c r="B672" s="8" t="s">
        <v>1338</v>
      </c>
      <c r="C672" s="8">
        <v>1</v>
      </c>
      <c r="D672" s="8">
        <v>0</v>
      </c>
      <c r="E672" s="11">
        <v>10849775</v>
      </c>
      <c r="F672" s="11">
        <v>0</v>
      </c>
      <c r="G672" s="11">
        <v>0</v>
      </c>
      <c r="H672" s="11">
        <v>9602</v>
      </c>
      <c r="I672" s="11">
        <v>820006</v>
      </c>
      <c r="J672" s="11">
        <v>1646307</v>
      </c>
      <c r="K672" s="11">
        <v>0</v>
      </c>
      <c r="L672" s="11">
        <v>0</v>
      </c>
      <c r="M672" s="11">
        <v>0</v>
      </c>
      <c r="N672" s="11">
        <v>0</v>
      </c>
      <c r="O672" s="11">
        <v>0</v>
      </c>
      <c r="P672" s="11">
        <v>943652</v>
      </c>
      <c r="Q672" s="11">
        <v>86101</v>
      </c>
      <c r="R672" s="11">
        <v>12221</v>
      </c>
      <c r="S672" s="11">
        <v>13572</v>
      </c>
      <c r="T672" s="11">
        <v>5662</v>
      </c>
      <c r="U672" s="11">
        <v>50911</v>
      </c>
      <c r="V672" s="11">
        <v>17058</v>
      </c>
      <c r="W672" s="11">
        <v>0</v>
      </c>
      <c r="X672" s="11">
        <v>160471</v>
      </c>
      <c r="Y672" s="11">
        <v>0</v>
      </c>
      <c r="Z672" s="11">
        <v>0</v>
      </c>
      <c r="AA672" s="11">
        <v>-205581</v>
      </c>
      <c r="AB672" s="11">
        <v>14409757</v>
      </c>
      <c r="AC672" s="11">
        <v>0</v>
      </c>
      <c r="AD672" s="11">
        <v>0</v>
      </c>
      <c r="AE672" s="17">
        <v>205581</v>
      </c>
    </row>
    <row r="673" spans="1:31" x14ac:dyDescent="0.3">
      <c r="A673" s="9" t="s">
        <v>1339</v>
      </c>
      <c r="B673" s="8" t="s">
        <v>1340</v>
      </c>
      <c r="C673" s="8">
        <v>1</v>
      </c>
      <c r="D673" s="8">
        <v>0</v>
      </c>
      <c r="E673" s="11">
        <v>1663988</v>
      </c>
      <c r="F673" s="11">
        <v>0</v>
      </c>
      <c r="G673" s="11">
        <v>0</v>
      </c>
      <c r="H673" s="11">
        <v>0</v>
      </c>
      <c r="I673" s="11">
        <v>287191</v>
      </c>
      <c r="J673" s="11">
        <v>253297</v>
      </c>
      <c r="K673" s="11">
        <v>0</v>
      </c>
      <c r="L673" s="11">
        <v>0</v>
      </c>
      <c r="M673" s="11">
        <v>0</v>
      </c>
      <c r="N673" s="11">
        <v>0</v>
      </c>
      <c r="O673" s="11">
        <v>0</v>
      </c>
      <c r="P673" s="11">
        <v>208002</v>
      </c>
      <c r="Q673" s="11">
        <v>12037</v>
      </c>
      <c r="R673" s="11">
        <v>0</v>
      </c>
      <c r="S673" s="11">
        <v>1948</v>
      </c>
      <c r="T673" s="11">
        <v>0</v>
      </c>
      <c r="U673" s="11">
        <v>11126</v>
      </c>
      <c r="V673" s="11">
        <v>1570</v>
      </c>
      <c r="W673" s="11">
        <v>0</v>
      </c>
      <c r="X673" s="11">
        <v>0</v>
      </c>
      <c r="Y673" s="11">
        <v>0</v>
      </c>
      <c r="Z673" s="11">
        <v>0</v>
      </c>
      <c r="AA673" s="11">
        <v>-42269</v>
      </c>
      <c r="AB673" s="11">
        <v>2396890</v>
      </c>
      <c r="AC673" s="11">
        <v>0</v>
      </c>
      <c r="AD673" s="11">
        <v>0</v>
      </c>
      <c r="AE673" s="17">
        <v>42269</v>
      </c>
    </row>
    <row r="674" spans="1:31" x14ac:dyDescent="0.3">
      <c r="A674" s="9" t="s">
        <v>1341</v>
      </c>
      <c r="B674" s="8" t="s">
        <v>1342</v>
      </c>
      <c r="C674" s="8">
        <v>1</v>
      </c>
      <c r="D674" s="8">
        <v>0</v>
      </c>
      <c r="E674" s="11">
        <v>7739713</v>
      </c>
      <c r="F674" s="11">
        <v>0</v>
      </c>
      <c r="G674" s="11">
        <v>0</v>
      </c>
      <c r="H674" s="11">
        <v>0</v>
      </c>
      <c r="I674" s="11">
        <v>684007</v>
      </c>
      <c r="J674" s="11">
        <v>2039673</v>
      </c>
      <c r="K674" s="11">
        <v>0</v>
      </c>
      <c r="L674" s="11">
        <v>0</v>
      </c>
      <c r="M674" s="11">
        <v>0</v>
      </c>
      <c r="N674" s="11">
        <v>0</v>
      </c>
      <c r="O674" s="11">
        <v>0</v>
      </c>
      <c r="P674" s="11">
        <v>953358</v>
      </c>
      <c r="Q674" s="11">
        <v>207773</v>
      </c>
      <c r="R674" s="11">
        <v>215235</v>
      </c>
      <c r="S674" s="11">
        <v>13106</v>
      </c>
      <c r="T674" s="11">
        <v>5585</v>
      </c>
      <c r="U674" s="11">
        <v>25530</v>
      </c>
      <c r="V674" s="11">
        <v>15838</v>
      </c>
      <c r="W674" s="11">
        <v>0</v>
      </c>
      <c r="X674" s="11">
        <v>93758</v>
      </c>
      <c r="Y674" s="11">
        <v>0</v>
      </c>
      <c r="Z674" s="11">
        <v>0</v>
      </c>
      <c r="AA674" s="11">
        <v>-204864</v>
      </c>
      <c r="AB674" s="11">
        <v>11788712</v>
      </c>
      <c r="AC674" s="11">
        <v>0</v>
      </c>
      <c r="AD674" s="11">
        <v>0</v>
      </c>
      <c r="AE674" s="17">
        <v>204864</v>
      </c>
    </row>
    <row r="675" spans="1:31" x14ac:dyDescent="0.3">
      <c r="A675" s="9" t="s">
        <v>1343</v>
      </c>
      <c r="B675" s="8" t="s">
        <v>1344</v>
      </c>
      <c r="C675" s="8">
        <v>1</v>
      </c>
      <c r="D675" s="8">
        <v>0</v>
      </c>
      <c r="E675" s="11">
        <v>7936463</v>
      </c>
      <c r="F675" s="11">
        <v>0</v>
      </c>
      <c r="G675" s="11">
        <v>0</v>
      </c>
      <c r="H675" s="11">
        <v>0</v>
      </c>
      <c r="I675" s="11">
        <v>609173</v>
      </c>
      <c r="J675" s="11">
        <v>429856</v>
      </c>
      <c r="K675" s="11">
        <v>0</v>
      </c>
      <c r="L675" s="11">
        <v>0</v>
      </c>
      <c r="M675" s="11">
        <v>0</v>
      </c>
      <c r="N675" s="11">
        <v>0</v>
      </c>
      <c r="O675" s="11">
        <v>0</v>
      </c>
      <c r="P675" s="11">
        <v>1236595</v>
      </c>
      <c r="Q675" s="11">
        <v>184812</v>
      </c>
      <c r="R675" s="11">
        <v>86627</v>
      </c>
      <c r="S675" s="11">
        <v>12554</v>
      </c>
      <c r="T675" s="11">
        <v>5237</v>
      </c>
      <c r="U675" s="11">
        <v>49862</v>
      </c>
      <c r="V675" s="11">
        <v>15555</v>
      </c>
      <c r="W675" s="11">
        <v>0</v>
      </c>
      <c r="X675" s="11">
        <v>71123</v>
      </c>
      <c r="Y675" s="11">
        <v>0</v>
      </c>
      <c r="Z675" s="11">
        <v>0</v>
      </c>
      <c r="AA675" s="11">
        <v>-242258</v>
      </c>
      <c r="AB675" s="11">
        <v>10395599</v>
      </c>
      <c r="AC675" s="11">
        <v>0</v>
      </c>
      <c r="AD675" s="11">
        <v>0</v>
      </c>
      <c r="AE675" s="17">
        <v>242258</v>
      </c>
    </row>
    <row r="676" spans="1:31" x14ac:dyDescent="0.3">
      <c r="A676" s="9" t="s">
        <v>1345</v>
      </c>
      <c r="B676" s="8" t="s">
        <v>1346</v>
      </c>
      <c r="C676" s="8">
        <v>1</v>
      </c>
      <c r="D676" s="8">
        <v>0</v>
      </c>
      <c r="E676" s="11">
        <v>10679567</v>
      </c>
      <c r="F676" s="11">
        <v>0</v>
      </c>
      <c r="G676" s="11">
        <v>200123</v>
      </c>
      <c r="H676" s="11">
        <v>0</v>
      </c>
      <c r="I676" s="11">
        <v>1168382</v>
      </c>
      <c r="J676" s="11">
        <v>2463986</v>
      </c>
      <c r="K676" s="11">
        <v>0</v>
      </c>
      <c r="L676" s="11">
        <v>0</v>
      </c>
      <c r="M676" s="11">
        <v>0</v>
      </c>
      <c r="N676" s="11">
        <v>0</v>
      </c>
      <c r="O676" s="11">
        <v>0</v>
      </c>
      <c r="P676" s="11">
        <v>535351</v>
      </c>
      <c r="Q676" s="11">
        <v>382836</v>
      </c>
      <c r="R676" s="11">
        <v>0</v>
      </c>
      <c r="S676" s="11">
        <v>24283</v>
      </c>
      <c r="T676" s="11">
        <v>10131</v>
      </c>
      <c r="U676" s="11">
        <v>83356</v>
      </c>
      <c r="V676" s="11">
        <v>9415</v>
      </c>
      <c r="W676" s="11">
        <v>0</v>
      </c>
      <c r="X676" s="11">
        <v>443445</v>
      </c>
      <c r="Y676" s="11">
        <v>0</v>
      </c>
      <c r="Z676" s="11">
        <v>0</v>
      </c>
      <c r="AA676" s="11">
        <v>-711208</v>
      </c>
      <c r="AB676" s="11">
        <v>15289667</v>
      </c>
      <c r="AC676" s="11">
        <v>0</v>
      </c>
      <c r="AD676" s="11">
        <v>100000</v>
      </c>
      <c r="AE676" s="17">
        <v>711208</v>
      </c>
    </row>
    <row r="677" spans="1:31" x14ac:dyDescent="0.3">
      <c r="A677" s="9" t="s">
        <v>1347</v>
      </c>
      <c r="B677" s="8" t="s">
        <v>1348</v>
      </c>
      <c r="C677" s="8">
        <v>1</v>
      </c>
      <c r="D677" s="8">
        <v>0</v>
      </c>
      <c r="E677" s="11">
        <v>7914068</v>
      </c>
      <c r="F677" s="11">
        <v>0</v>
      </c>
      <c r="G677" s="11">
        <v>92174</v>
      </c>
      <c r="H677" s="11">
        <v>4474</v>
      </c>
      <c r="I677" s="11">
        <v>628072</v>
      </c>
      <c r="J677" s="11">
        <v>1174931</v>
      </c>
      <c r="K677" s="11">
        <v>0</v>
      </c>
      <c r="L677" s="11">
        <v>0</v>
      </c>
      <c r="M677" s="11">
        <v>0</v>
      </c>
      <c r="N677" s="11">
        <v>0</v>
      </c>
      <c r="O677" s="11">
        <v>0</v>
      </c>
      <c r="P677" s="11">
        <v>531346</v>
      </c>
      <c r="Q677" s="11">
        <v>105309</v>
      </c>
      <c r="R677" s="11">
        <v>29756</v>
      </c>
      <c r="S677" s="11">
        <v>12808</v>
      </c>
      <c r="T677" s="11">
        <v>5343</v>
      </c>
      <c r="U677" s="11">
        <v>49047</v>
      </c>
      <c r="V677" s="11">
        <v>11898</v>
      </c>
      <c r="W677" s="11">
        <v>0</v>
      </c>
      <c r="X677" s="11">
        <v>424220</v>
      </c>
      <c r="Y677" s="11">
        <v>0</v>
      </c>
      <c r="Z677" s="11">
        <v>0</v>
      </c>
      <c r="AA677" s="11">
        <v>-521825</v>
      </c>
      <c r="AB677" s="11">
        <v>10461621</v>
      </c>
      <c r="AC677" s="11">
        <v>0</v>
      </c>
      <c r="AD677" s="11">
        <v>100000</v>
      </c>
      <c r="AE677" s="17">
        <v>521825</v>
      </c>
    </row>
    <row r="678" spans="1:31" x14ac:dyDescent="0.3">
      <c r="A678" s="12" t="s">
        <v>1355</v>
      </c>
      <c r="B678" s="8" t="s">
        <v>1356</v>
      </c>
      <c r="C678" s="8">
        <v>1</v>
      </c>
      <c r="D678" s="8">
        <v>1</v>
      </c>
      <c r="E678" s="11">
        <v>18093005291</v>
      </c>
      <c r="F678" s="11">
        <v>36346171</v>
      </c>
      <c r="G678" s="11">
        <v>207398390</v>
      </c>
      <c r="H678" s="11">
        <v>4958003</v>
      </c>
      <c r="I678" s="11">
        <v>1782780592</v>
      </c>
      <c r="J678" s="11">
        <v>2993236708</v>
      </c>
      <c r="K678" s="11">
        <v>17914408</v>
      </c>
      <c r="L678" s="11">
        <v>5368205</v>
      </c>
      <c r="M678" s="11">
        <v>35541466</v>
      </c>
      <c r="N678" s="11">
        <v>180663152</v>
      </c>
      <c r="O678" s="11">
        <v>66469941</v>
      </c>
      <c r="P678" s="11">
        <v>1001103093</v>
      </c>
      <c r="Q678" s="11">
        <v>600321757</v>
      </c>
      <c r="R678" s="11">
        <v>388177625</v>
      </c>
      <c r="S678" s="11">
        <v>43521530</v>
      </c>
      <c r="T678" s="11">
        <v>17617319</v>
      </c>
      <c r="U678" s="11">
        <v>168359869</v>
      </c>
      <c r="V678" s="11">
        <v>35543700</v>
      </c>
      <c r="W678" s="11">
        <v>2485436</v>
      </c>
      <c r="X678" s="11">
        <v>830481658</v>
      </c>
      <c r="Y678" s="11">
        <v>4130572</v>
      </c>
      <c r="Z678" s="11">
        <v>24735334</v>
      </c>
      <c r="AA678" s="11">
        <v>-1123420352</v>
      </c>
      <c r="AB678" s="11">
        <v>25416739868</v>
      </c>
      <c r="AC678" s="11">
        <v>1647666</v>
      </c>
      <c r="AD678" s="11">
        <v>243027085</v>
      </c>
      <c r="AE678" s="17">
        <v>1133623251</v>
      </c>
    </row>
    <row r="679" spans="1:31" x14ac:dyDescent="0.3">
      <c r="A679" s="12" t="s">
        <v>1357</v>
      </c>
      <c r="B679" s="8" t="s">
        <v>1358</v>
      </c>
      <c r="C679" s="8">
        <v>1</v>
      </c>
      <c r="D679" s="8">
        <v>1</v>
      </c>
      <c r="E679" s="11">
        <v>318782545</v>
      </c>
      <c r="F679" s="11">
        <v>13108201</v>
      </c>
      <c r="G679" s="11">
        <v>15690702</v>
      </c>
      <c r="H679" s="11">
        <v>41814</v>
      </c>
      <c r="I679" s="11">
        <v>44362323</v>
      </c>
      <c r="J679" s="11">
        <v>42959683</v>
      </c>
      <c r="K679" s="11">
        <v>1087538</v>
      </c>
      <c r="L679" s="11">
        <v>0</v>
      </c>
      <c r="M679" s="11">
        <v>0</v>
      </c>
      <c r="N679" s="11">
        <v>0</v>
      </c>
      <c r="O679" s="11">
        <v>0</v>
      </c>
      <c r="P679" s="11">
        <v>33252922</v>
      </c>
      <c r="Q679" s="11">
        <v>19448184</v>
      </c>
      <c r="R679" s="11">
        <v>7545201</v>
      </c>
      <c r="S679" s="11">
        <v>990669</v>
      </c>
      <c r="T679" s="11">
        <v>413335</v>
      </c>
      <c r="U679" s="11">
        <v>3792487</v>
      </c>
      <c r="V679" s="11">
        <v>752626</v>
      </c>
      <c r="W679" s="11">
        <v>0</v>
      </c>
      <c r="X679" s="11">
        <v>5637621</v>
      </c>
      <c r="Y679" s="11">
        <v>178799</v>
      </c>
      <c r="Z679" s="11">
        <v>3536498</v>
      </c>
      <c r="AA679" s="11">
        <v>-10202899</v>
      </c>
      <c r="AB679" s="11">
        <v>501378249</v>
      </c>
      <c r="AC679" s="11">
        <v>159715</v>
      </c>
      <c r="AD679" s="11">
        <v>6974462</v>
      </c>
      <c r="AE679" s="17">
        <v>1123420352</v>
      </c>
    </row>
    <row r="680" spans="1:31" x14ac:dyDescent="0.3">
      <c r="A680" s="9" t="s">
        <v>1349</v>
      </c>
      <c r="B680" s="8" t="s">
        <v>1350</v>
      </c>
      <c r="C680" s="8">
        <v>1</v>
      </c>
      <c r="D680" s="8">
        <v>1</v>
      </c>
      <c r="E680" s="11">
        <v>18411787836</v>
      </c>
      <c r="F680" s="11">
        <v>49454372</v>
      </c>
      <c r="G680" s="11">
        <v>223089092</v>
      </c>
      <c r="H680" s="11">
        <v>4999817</v>
      </c>
      <c r="I680" s="11">
        <v>1827142915</v>
      </c>
      <c r="J680" s="11">
        <v>3036196391</v>
      </c>
      <c r="K680" s="11">
        <v>19001946</v>
      </c>
      <c r="L680" s="11">
        <v>5368205</v>
      </c>
      <c r="M680" s="11">
        <v>35541466</v>
      </c>
      <c r="N680" s="11">
        <v>180663152</v>
      </c>
      <c r="O680" s="11">
        <v>66469941</v>
      </c>
      <c r="P680" s="11">
        <v>1034356015</v>
      </c>
      <c r="Q680" s="11">
        <v>619769941</v>
      </c>
      <c r="R680" s="11">
        <v>395722826</v>
      </c>
      <c r="S680" s="11">
        <v>44512199</v>
      </c>
      <c r="T680" s="11">
        <v>18030654</v>
      </c>
      <c r="U680" s="11">
        <v>172152356</v>
      </c>
      <c r="V680" s="11">
        <v>36296326</v>
      </c>
      <c r="W680" s="11">
        <v>2485436</v>
      </c>
      <c r="X680" s="11">
        <v>836119279</v>
      </c>
      <c r="Y680" s="11">
        <v>4309371</v>
      </c>
      <c r="Z680" s="11">
        <v>28271832</v>
      </c>
      <c r="AA680" s="11">
        <v>-1133623251</v>
      </c>
      <c r="AB680" s="11">
        <v>25918118117</v>
      </c>
      <c r="AC680" s="11">
        <v>1807381</v>
      </c>
      <c r="AD680" s="11">
        <v>250001547</v>
      </c>
      <c r="AE680" s="17">
        <f>SUM(AE5:AE677)</f>
        <v>1123420352</v>
      </c>
    </row>
    <row r="681" spans="1:31" x14ac:dyDescent="0.3">
      <c r="A681" s="8"/>
      <c r="B681" s="8"/>
      <c r="C681" s="8"/>
      <c r="D681" s="8"/>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row>
    <row r="682" spans="1:31" x14ac:dyDescent="0.3">
      <c r="A682" s="8"/>
      <c r="B682" s="8"/>
      <c r="C682" s="8"/>
      <c r="D682" s="8"/>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7"/>
    </row>
    <row r="683" spans="1:31" x14ac:dyDescent="0.3">
      <c r="A683" s="9" t="s">
        <v>1418</v>
      </c>
      <c r="B683" s="8"/>
      <c r="C683" s="8"/>
      <c r="D683" s="8"/>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7"/>
    </row>
    <row r="684" spans="1:31" x14ac:dyDescent="0.3">
      <c r="A684" s="9" t="s">
        <v>1351</v>
      </c>
      <c r="B684" s="8" t="s">
        <v>1352</v>
      </c>
      <c r="C684" s="8"/>
      <c r="D684" s="8"/>
      <c r="E684" s="11" t="s">
        <v>1360</v>
      </c>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7"/>
    </row>
    <row r="685" spans="1:31" x14ac:dyDescent="0.3">
      <c r="A685" s="9" t="s">
        <v>1351</v>
      </c>
      <c r="B685" s="8" t="s">
        <v>1353</v>
      </c>
      <c r="C685" s="8"/>
      <c r="D685" s="8"/>
      <c r="E685" s="11" t="s">
        <v>1361</v>
      </c>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7"/>
    </row>
    <row r="686" spans="1:31" x14ac:dyDescent="0.3">
      <c r="AE686" s="17"/>
    </row>
  </sheetData>
  <hyperlinks>
    <hyperlink ref="A2" location="'Key'!B1" display="DACLB1" xr:uid="{00000000-0004-0000-02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9134-6587-4492-B599-A4EF16141BD6}">
  <dimension ref="A1:AD685"/>
  <sheetViews>
    <sheetView workbookViewId="0">
      <selection activeCell="A4" sqref="A3:A4"/>
    </sheetView>
  </sheetViews>
  <sheetFormatPr defaultRowHeight="14.4" x14ac:dyDescent="0.3"/>
  <sheetData>
    <row r="1" spans="1:30" s="14" customFormat="1" x14ac:dyDescent="0.3">
      <c r="A1" s="14">
        <v>1</v>
      </c>
      <c r="B1" s="14">
        <f>A1+1</f>
        <v>2</v>
      </c>
      <c r="C1" s="14">
        <f t="shared" ref="C1:AD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c r="AC1" s="14">
        <f t="shared" si="0"/>
        <v>29</v>
      </c>
      <c r="AD1" s="14">
        <f t="shared" si="0"/>
        <v>30</v>
      </c>
    </row>
    <row r="2" spans="1:30" ht="129.6" x14ac:dyDescent="0.3">
      <c r="A2" s="19" t="s">
        <v>1419</v>
      </c>
      <c r="B2" s="14" t="s">
        <v>1391</v>
      </c>
      <c r="C2" s="14" t="s">
        <v>0</v>
      </c>
      <c r="D2" s="14" t="s">
        <v>1</v>
      </c>
      <c r="E2" s="16" t="s">
        <v>1420</v>
      </c>
      <c r="F2" s="16" t="s">
        <v>1421</v>
      </c>
      <c r="G2" s="16" t="s">
        <v>1422</v>
      </c>
      <c r="H2" s="16" t="s">
        <v>1423</v>
      </c>
      <c r="I2" s="16" t="s">
        <v>1424</v>
      </c>
      <c r="J2" s="16" t="s">
        <v>1425</v>
      </c>
      <c r="K2" s="16" t="s">
        <v>1426</v>
      </c>
      <c r="L2" s="16" t="s">
        <v>1427</v>
      </c>
      <c r="M2" s="16" t="s">
        <v>1428</v>
      </c>
      <c r="N2" s="16" t="s">
        <v>1429</v>
      </c>
      <c r="O2" s="16" t="s">
        <v>1430</v>
      </c>
      <c r="P2" s="16" t="s">
        <v>1431</v>
      </c>
      <c r="Q2" s="16" t="s">
        <v>1432</v>
      </c>
      <c r="R2" s="16" t="s">
        <v>1433</v>
      </c>
      <c r="S2" s="16" t="s">
        <v>1434</v>
      </c>
      <c r="T2" s="16" t="s">
        <v>1435</v>
      </c>
      <c r="U2" s="16" t="s">
        <v>1436</v>
      </c>
      <c r="V2" s="16" t="s">
        <v>1437</v>
      </c>
      <c r="W2" s="16" t="s">
        <v>1438</v>
      </c>
      <c r="X2" s="16" t="s">
        <v>1439</v>
      </c>
      <c r="Y2" s="16" t="s">
        <v>1440</v>
      </c>
      <c r="Z2" s="16" t="s">
        <v>1441</v>
      </c>
      <c r="AA2" s="16" t="s">
        <v>1442</v>
      </c>
      <c r="AB2" s="16" t="s">
        <v>1443</v>
      </c>
      <c r="AC2" s="16" t="s">
        <v>1444</v>
      </c>
      <c r="AD2" s="16" t="s">
        <v>1445</v>
      </c>
    </row>
    <row r="3" spans="1:30"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c r="AB3" s="16"/>
      <c r="AC3" s="16"/>
      <c r="AD3" s="16"/>
    </row>
    <row r="4" spans="1:30"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c r="AB4" s="16"/>
      <c r="AC4" s="16"/>
      <c r="AD4" s="16"/>
    </row>
    <row r="5" spans="1:30" x14ac:dyDescent="0.3">
      <c r="A5" s="15" t="s">
        <v>3</v>
      </c>
      <c r="B5" s="14" t="s">
        <v>4</v>
      </c>
      <c r="C5" s="14">
        <v>1</v>
      </c>
      <c r="D5" s="14">
        <v>1</v>
      </c>
      <c r="E5" s="17">
        <v>82479470</v>
      </c>
      <c r="F5" s="17">
        <v>2062201</v>
      </c>
      <c r="G5" s="17">
        <v>0</v>
      </c>
      <c r="H5" s="17">
        <v>0</v>
      </c>
      <c r="I5" s="17">
        <v>8628581</v>
      </c>
      <c r="J5" s="17">
        <v>13239177</v>
      </c>
      <c r="K5" s="17">
        <v>0</v>
      </c>
      <c r="L5" s="17">
        <v>0</v>
      </c>
      <c r="M5" s="17">
        <v>484710</v>
      </c>
      <c r="N5" s="17">
        <v>2824037</v>
      </c>
      <c r="O5" s="17">
        <v>1358566</v>
      </c>
      <c r="P5" s="17">
        <v>0</v>
      </c>
      <c r="Q5" s="17">
        <v>1616809</v>
      </c>
      <c r="R5" s="17">
        <v>4144328</v>
      </c>
      <c r="S5" s="17">
        <v>204852</v>
      </c>
      <c r="T5" s="17">
        <v>85469</v>
      </c>
      <c r="U5" s="17">
        <v>706922</v>
      </c>
      <c r="V5" s="17">
        <v>245885</v>
      </c>
      <c r="W5" s="17">
        <v>0</v>
      </c>
      <c r="X5" s="17">
        <v>5306481</v>
      </c>
      <c r="Y5" s="17">
        <v>0</v>
      </c>
      <c r="Z5" s="17">
        <v>1247799</v>
      </c>
      <c r="AA5" s="17">
        <v>0</v>
      </c>
      <c r="AB5" s="17">
        <v>0</v>
      </c>
      <c r="AC5" s="17">
        <v>124635287</v>
      </c>
      <c r="AD5" s="17">
        <v>4449735</v>
      </c>
    </row>
    <row r="6" spans="1:30" x14ac:dyDescent="0.3">
      <c r="A6" s="15" t="s">
        <v>5</v>
      </c>
      <c r="B6" s="14" t="s">
        <v>6</v>
      </c>
      <c r="C6" s="14">
        <v>1</v>
      </c>
      <c r="D6" s="14">
        <v>0</v>
      </c>
      <c r="E6" s="17">
        <v>6472338</v>
      </c>
      <c r="F6" s="17">
        <v>0</v>
      </c>
      <c r="G6" s="17">
        <v>0</v>
      </c>
      <c r="H6" s="17">
        <v>4113</v>
      </c>
      <c r="I6" s="17">
        <v>1452515</v>
      </c>
      <c r="J6" s="17">
        <v>923859</v>
      </c>
      <c r="K6" s="17">
        <v>0</v>
      </c>
      <c r="L6" s="17">
        <v>0</v>
      </c>
      <c r="M6" s="17">
        <v>0</v>
      </c>
      <c r="N6" s="17">
        <v>0</v>
      </c>
      <c r="O6" s="17">
        <v>0</v>
      </c>
      <c r="P6" s="17">
        <v>878917</v>
      </c>
      <c r="Q6" s="17">
        <v>83816</v>
      </c>
      <c r="R6" s="17">
        <v>210390</v>
      </c>
      <c r="S6" s="17">
        <v>10965</v>
      </c>
      <c r="T6" s="17">
        <v>4575</v>
      </c>
      <c r="U6" s="17">
        <v>44154</v>
      </c>
      <c r="V6" s="17">
        <v>10310</v>
      </c>
      <c r="W6" s="17">
        <v>0</v>
      </c>
      <c r="X6" s="17">
        <v>67761</v>
      </c>
      <c r="Y6" s="17">
        <v>0</v>
      </c>
      <c r="Z6" s="17">
        <v>0</v>
      </c>
      <c r="AA6" s="17">
        <v>0</v>
      </c>
      <c r="AB6" s="17">
        <v>0</v>
      </c>
      <c r="AC6" s="17">
        <v>10163713</v>
      </c>
      <c r="AD6" s="17">
        <v>0</v>
      </c>
    </row>
    <row r="7" spans="1:30" x14ac:dyDescent="0.3">
      <c r="A7" s="15" t="s">
        <v>7</v>
      </c>
      <c r="B7" s="14" t="s">
        <v>8</v>
      </c>
      <c r="C7" s="14">
        <v>1</v>
      </c>
      <c r="D7" s="14">
        <v>0</v>
      </c>
      <c r="E7" s="17">
        <v>12836257</v>
      </c>
      <c r="F7" s="17">
        <v>0</v>
      </c>
      <c r="G7" s="17">
        <v>950728</v>
      </c>
      <c r="H7" s="17">
        <v>0</v>
      </c>
      <c r="I7" s="17">
        <v>5117570</v>
      </c>
      <c r="J7" s="17">
        <v>2797756</v>
      </c>
      <c r="K7" s="17">
        <v>0</v>
      </c>
      <c r="L7" s="17">
        <v>0</v>
      </c>
      <c r="M7" s="17">
        <v>0</v>
      </c>
      <c r="N7" s="17">
        <v>0</v>
      </c>
      <c r="O7" s="17">
        <v>0</v>
      </c>
      <c r="P7" s="17">
        <v>1666213</v>
      </c>
      <c r="Q7" s="17">
        <v>517520</v>
      </c>
      <c r="R7" s="17">
        <v>686083</v>
      </c>
      <c r="S7" s="17">
        <v>67470</v>
      </c>
      <c r="T7" s="17">
        <v>28150</v>
      </c>
      <c r="U7" s="17">
        <v>270280</v>
      </c>
      <c r="V7" s="17">
        <v>65289</v>
      </c>
      <c r="W7" s="17">
        <v>0</v>
      </c>
      <c r="X7" s="17">
        <v>0</v>
      </c>
      <c r="Y7" s="17">
        <v>0</v>
      </c>
      <c r="Z7" s="17">
        <v>0</v>
      </c>
      <c r="AA7" s="17">
        <v>0</v>
      </c>
      <c r="AB7" s="17">
        <v>0</v>
      </c>
      <c r="AC7" s="17">
        <v>25003316</v>
      </c>
      <c r="AD7" s="17">
        <v>0</v>
      </c>
    </row>
    <row r="8" spans="1:30" x14ac:dyDescent="0.3">
      <c r="A8" s="15" t="s">
        <v>9</v>
      </c>
      <c r="B8" s="14" t="s">
        <v>10</v>
      </c>
      <c r="C8" s="14">
        <v>1</v>
      </c>
      <c r="D8" s="14">
        <v>0</v>
      </c>
      <c r="E8" s="17">
        <v>11596744</v>
      </c>
      <c r="F8" s="17">
        <v>0</v>
      </c>
      <c r="G8" s="17">
        <v>0</v>
      </c>
      <c r="H8" s="17">
        <v>0</v>
      </c>
      <c r="I8" s="17">
        <v>3036287</v>
      </c>
      <c r="J8" s="17">
        <v>1508462</v>
      </c>
      <c r="K8" s="17">
        <v>0</v>
      </c>
      <c r="L8" s="17">
        <v>0</v>
      </c>
      <c r="M8" s="17">
        <v>0</v>
      </c>
      <c r="N8" s="17">
        <v>0</v>
      </c>
      <c r="O8" s="17">
        <v>0</v>
      </c>
      <c r="P8" s="17">
        <v>1059335</v>
      </c>
      <c r="Q8" s="17">
        <v>265450</v>
      </c>
      <c r="R8" s="17">
        <v>734331</v>
      </c>
      <c r="S8" s="17">
        <v>26889</v>
      </c>
      <c r="T8" s="17">
        <v>11219</v>
      </c>
      <c r="U8" s="17">
        <v>110500</v>
      </c>
      <c r="V8" s="17">
        <v>26541</v>
      </c>
      <c r="W8" s="17">
        <v>0</v>
      </c>
      <c r="X8" s="17">
        <v>173163</v>
      </c>
      <c r="Y8" s="17">
        <v>0</v>
      </c>
      <c r="Z8" s="17">
        <v>0</v>
      </c>
      <c r="AA8" s="17">
        <v>0</v>
      </c>
      <c r="AB8" s="17">
        <v>0</v>
      </c>
      <c r="AC8" s="17">
        <v>18548921</v>
      </c>
      <c r="AD8" s="17">
        <v>0</v>
      </c>
    </row>
    <row r="9" spans="1:30" x14ac:dyDescent="0.3">
      <c r="A9" s="15" t="s">
        <v>11</v>
      </c>
      <c r="B9" s="14" t="s">
        <v>12</v>
      </c>
      <c r="C9" s="14">
        <v>1</v>
      </c>
      <c r="D9" s="14">
        <v>0</v>
      </c>
      <c r="E9" s="17">
        <v>16669596</v>
      </c>
      <c r="F9" s="17">
        <v>95573</v>
      </c>
      <c r="G9" s="17">
        <v>0</v>
      </c>
      <c r="H9" s="17">
        <v>0</v>
      </c>
      <c r="I9" s="17">
        <v>1248608</v>
      </c>
      <c r="J9" s="17">
        <v>3319168</v>
      </c>
      <c r="K9" s="17">
        <v>0</v>
      </c>
      <c r="L9" s="17">
        <v>0</v>
      </c>
      <c r="M9" s="17">
        <v>0</v>
      </c>
      <c r="N9" s="17">
        <v>0</v>
      </c>
      <c r="O9" s="17">
        <v>0</v>
      </c>
      <c r="P9" s="17">
        <v>1340951</v>
      </c>
      <c r="Q9" s="17">
        <v>306080</v>
      </c>
      <c r="R9" s="17">
        <v>517846</v>
      </c>
      <c r="S9" s="17">
        <v>28342</v>
      </c>
      <c r="T9" s="17">
        <v>11825</v>
      </c>
      <c r="U9" s="17">
        <v>117956</v>
      </c>
      <c r="V9" s="17">
        <v>34752</v>
      </c>
      <c r="W9" s="17">
        <v>0</v>
      </c>
      <c r="X9" s="17">
        <v>929437</v>
      </c>
      <c r="Y9" s="17">
        <v>0</v>
      </c>
      <c r="Z9" s="17">
        <v>0</v>
      </c>
      <c r="AA9" s="17">
        <v>0</v>
      </c>
      <c r="AB9" s="17">
        <v>0</v>
      </c>
      <c r="AC9" s="17">
        <v>24620134</v>
      </c>
      <c r="AD9" s="17">
        <v>110625</v>
      </c>
    </row>
    <row r="10" spans="1:30" x14ac:dyDescent="0.3">
      <c r="A10" s="15" t="s">
        <v>13</v>
      </c>
      <c r="B10" s="14" t="s">
        <v>14</v>
      </c>
      <c r="C10" s="14">
        <v>1</v>
      </c>
      <c r="D10" s="14">
        <v>0</v>
      </c>
      <c r="E10" s="17">
        <v>16365390</v>
      </c>
      <c r="F10" s="17">
        <v>0</v>
      </c>
      <c r="G10" s="17">
        <v>0</v>
      </c>
      <c r="H10" s="17">
        <v>0</v>
      </c>
      <c r="I10" s="17">
        <v>3267552</v>
      </c>
      <c r="J10" s="17">
        <v>1691903</v>
      </c>
      <c r="K10" s="17">
        <v>0</v>
      </c>
      <c r="L10" s="17">
        <v>0</v>
      </c>
      <c r="M10" s="17">
        <v>0</v>
      </c>
      <c r="N10" s="17">
        <v>0</v>
      </c>
      <c r="O10" s="17">
        <v>0</v>
      </c>
      <c r="P10" s="17">
        <v>1148170</v>
      </c>
      <c r="Q10" s="17">
        <v>349969</v>
      </c>
      <c r="R10" s="17">
        <v>301429</v>
      </c>
      <c r="S10" s="17">
        <v>82255</v>
      </c>
      <c r="T10" s="17">
        <v>34319</v>
      </c>
      <c r="U10" s="17">
        <v>289736</v>
      </c>
      <c r="V10" s="17">
        <v>71889</v>
      </c>
      <c r="W10" s="17">
        <v>0</v>
      </c>
      <c r="X10" s="17">
        <v>386878</v>
      </c>
      <c r="Y10" s="17">
        <v>0</v>
      </c>
      <c r="Z10" s="17">
        <v>0</v>
      </c>
      <c r="AA10" s="17">
        <v>0</v>
      </c>
      <c r="AB10" s="17">
        <v>0</v>
      </c>
      <c r="AC10" s="17">
        <v>23989490</v>
      </c>
      <c r="AD10" s="17">
        <v>0</v>
      </c>
    </row>
    <row r="11" spans="1:30" x14ac:dyDescent="0.3">
      <c r="A11" s="15" t="s">
        <v>15</v>
      </c>
      <c r="B11" s="14" t="s">
        <v>16</v>
      </c>
      <c r="C11" s="14">
        <v>1</v>
      </c>
      <c r="D11" s="14">
        <v>0</v>
      </c>
      <c r="E11" s="17">
        <v>464711</v>
      </c>
      <c r="F11" s="17">
        <v>41356</v>
      </c>
      <c r="G11" s="17">
        <v>0</v>
      </c>
      <c r="H11" s="17">
        <v>0</v>
      </c>
      <c r="I11" s="17">
        <v>337354</v>
      </c>
      <c r="J11" s="17">
        <v>15833</v>
      </c>
      <c r="K11" s="17">
        <v>0</v>
      </c>
      <c r="L11" s="17">
        <v>0</v>
      </c>
      <c r="M11" s="17">
        <v>0</v>
      </c>
      <c r="N11" s="17">
        <v>0</v>
      </c>
      <c r="O11" s="17">
        <v>0</v>
      </c>
      <c r="P11" s="17">
        <v>174181</v>
      </c>
      <c r="Q11" s="17">
        <v>65329</v>
      </c>
      <c r="R11" s="17">
        <v>76972</v>
      </c>
      <c r="S11" s="17">
        <v>4614</v>
      </c>
      <c r="T11" s="17">
        <v>1925</v>
      </c>
      <c r="U11" s="17">
        <v>29067</v>
      </c>
      <c r="V11" s="17">
        <v>4144</v>
      </c>
      <c r="W11" s="17">
        <v>0</v>
      </c>
      <c r="X11" s="17">
        <v>0</v>
      </c>
      <c r="Y11" s="17">
        <v>0</v>
      </c>
      <c r="Z11" s="17">
        <v>0</v>
      </c>
      <c r="AA11" s="17">
        <v>0</v>
      </c>
      <c r="AB11" s="17">
        <v>0</v>
      </c>
      <c r="AC11" s="17">
        <v>1215486</v>
      </c>
      <c r="AD11" s="17">
        <v>0</v>
      </c>
    </row>
    <row r="12" spans="1:30" x14ac:dyDescent="0.3">
      <c r="A12" s="15" t="s">
        <v>17</v>
      </c>
      <c r="B12" s="14" t="s">
        <v>18</v>
      </c>
      <c r="C12" s="14">
        <v>1</v>
      </c>
      <c r="D12" s="14">
        <v>1</v>
      </c>
      <c r="E12" s="17">
        <v>12125223</v>
      </c>
      <c r="F12" s="17">
        <v>0</v>
      </c>
      <c r="G12" s="17">
        <v>0</v>
      </c>
      <c r="H12" s="17">
        <v>0</v>
      </c>
      <c r="I12" s="17">
        <v>4086051</v>
      </c>
      <c r="J12" s="17">
        <v>2457057</v>
      </c>
      <c r="K12" s="17">
        <v>329547</v>
      </c>
      <c r="L12" s="17">
        <v>285659</v>
      </c>
      <c r="M12" s="17">
        <v>0</v>
      </c>
      <c r="N12" s="17">
        <v>0</v>
      </c>
      <c r="O12" s="17">
        <v>0</v>
      </c>
      <c r="P12" s="17">
        <v>1492128</v>
      </c>
      <c r="Q12" s="17">
        <v>616903</v>
      </c>
      <c r="R12" s="17">
        <v>261600</v>
      </c>
      <c r="S12" s="17">
        <v>100965</v>
      </c>
      <c r="T12" s="17">
        <v>42125</v>
      </c>
      <c r="U12" s="17">
        <v>368082</v>
      </c>
      <c r="V12" s="17">
        <v>86121</v>
      </c>
      <c r="W12" s="17">
        <v>0</v>
      </c>
      <c r="X12" s="17">
        <v>0</v>
      </c>
      <c r="Y12" s="17">
        <v>531</v>
      </c>
      <c r="Z12" s="17">
        <v>0</v>
      </c>
      <c r="AA12" s="17">
        <v>0</v>
      </c>
      <c r="AB12" s="17">
        <v>0</v>
      </c>
      <c r="AC12" s="17">
        <v>22251992</v>
      </c>
      <c r="AD12" s="17">
        <v>0</v>
      </c>
    </row>
    <row r="13" spans="1:30" x14ac:dyDescent="0.3">
      <c r="A13" s="15" t="s">
        <v>19</v>
      </c>
      <c r="B13" s="14" t="s">
        <v>20</v>
      </c>
      <c r="C13" s="14">
        <v>1</v>
      </c>
      <c r="D13" s="14">
        <v>0</v>
      </c>
      <c r="E13" s="17">
        <v>2361337</v>
      </c>
      <c r="F13" s="17">
        <v>101027</v>
      </c>
      <c r="G13" s="17">
        <v>0</v>
      </c>
      <c r="H13" s="17">
        <v>0</v>
      </c>
      <c r="I13" s="17">
        <v>104745</v>
      </c>
      <c r="J13" s="17">
        <v>323859</v>
      </c>
      <c r="K13" s="17">
        <v>0</v>
      </c>
      <c r="L13" s="17">
        <v>0</v>
      </c>
      <c r="M13" s="17">
        <v>0</v>
      </c>
      <c r="N13" s="17">
        <v>0</v>
      </c>
      <c r="O13" s="17">
        <v>0</v>
      </c>
      <c r="P13" s="17">
        <v>239614</v>
      </c>
      <c r="Q13" s="17">
        <v>0</v>
      </c>
      <c r="R13" s="17">
        <v>123493</v>
      </c>
      <c r="S13" s="17">
        <v>3655</v>
      </c>
      <c r="T13" s="17">
        <v>1525</v>
      </c>
      <c r="U13" s="17">
        <v>16834</v>
      </c>
      <c r="V13" s="17">
        <v>3820</v>
      </c>
      <c r="W13" s="17">
        <v>0</v>
      </c>
      <c r="X13" s="17">
        <v>127520</v>
      </c>
      <c r="Y13" s="17">
        <v>0</v>
      </c>
      <c r="Z13" s="17">
        <v>0</v>
      </c>
      <c r="AA13" s="17">
        <v>0</v>
      </c>
      <c r="AB13" s="17">
        <v>0</v>
      </c>
      <c r="AC13" s="17">
        <v>3407429</v>
      </c>
      <c r="AD13" s="17">
        <v>100000</v>
      </c>
    </row>
    <row r="14" spans="1:30" x14ac:dyDescent="0.3">
      <c r="A14" s="15" t="s">
        <v>21</v>
      </c>
      <c r="B14" s="14" t="s">
        <v>22</v>
      </c>
      <c r="C14" s="14">
        <v>1</v>
      </c>
      <c r="D14" s="14">
        <v>0</v>
      </c>
      <c r="E14" s="17">
        <v>15092990</v>
      </c>
      <c r="F14" s="17">
        <v>0</v>
      </c>
      <c r="G14" s="17">
        <v>0</v>
      </c>
      <c r="H14" s="17">
        <v>78311</v>
      </c>
      <c r="I14" s="17">
        <v>4186681</v>
      </c>
      <c r="J14" s="17">
        <v>3022352</v>
      </c>
      <c r="K14" s="17">
        <v>0</v>
      </c>
      <c r="L14" s="17">
        <v>0</v>
      </c>
      <c r="M14" s="17">
        <v>0</v>
      </c>
      <c r="N14" s="17">
        <v>0</v>
      </c>
      <c r="O14" s="17">
        <v>0</v>
      </c>
      <c r="P14" s="17">
        <v>1519475</v>
      </c>
      <c r="Q14" s="17">
        <v>647639</v>
      </c>
      <c r="R14" s="17">
        <v>727010</v>
      </c>
      <c r="S14" s="17">
        <v>74555</v>
      </c>
      <c r="T14" s="17">
        <v>31106</v>
      </c>
      <c r="U14" s="17">
        <v>299056</v>
      </c>
      <c r="V14" s="17">
        <v>68412</v>
      </c>
      <c r="W14" s="17">
        <v>0</v>
      </c>
      <c r="X14" s="17">
        <v>0</v>
      </c>
      <c r="Y14" s="17">
        <v>0</v>
      </c>
      <c r="Z14" s="17">
        <v>0</v>
      </c>
      <c r="AA14" s="17">
        <v>0</v>
      </c>
      <c r="AB14" s="17">
        <v>0</v>
      </c>
      <c r="AC14" s="17">
        <v>25747587</v>
      </c>
      <c r="AD14" s="17">
        <v>0</v>
      </c>
    </row>
    <row r="15" spans="1:30" x14ac:dyDescent="0.3">
      <c r="A15" s="15" t="s">
        <v>23</v>
      </c>
      <c r="B15" s="14" t="s">
        <v>24</v>
      </c>
      <c r="C15" s="14">
        <v>1</v>
      </c>
      <c r="D15" s="14">
        <v>0</v>
      </c>
      <c r="E15" s="17">
        <v>3595288</v>
      </c>
      <c r="F15" s="17">
        <v>0</v>
      </c>
      <c r="G15" s="17">
        <v>0</v>
      </c>
      <c r="H15" s="17">
        <v>0</v>
      </c>
      <c r="I15" s="17">
        <v>864179</v>
      </c>
      <c r="J15" s="17">
        <v>725925</v>
      </c>
      <c r="K15" s="17">
        <v>0</v>
      </c>
      <c r="L15" s="17">
        <v>0</v>
      </c>
      <c r="M15" s="17">
        <v>0</v>
      </c>
      <c r="N15" s="17">
        <v>0</v>
      </c>
      <c r="O15" s="17">
        <v>0</v>
      </c>
      <c r="P15" s="17">
        <v>660065</v>
      </c>
      <c r="Q15" s="17">
        <v>112788</v>
      </c>
      <c r="R15" s="17">
        <v>66176</v>
      </c>
      <c r="S15" s="17">
        <v>17811</v>
      </c>
      <c r="T15" s="17">
        <v>7431</v>
      </c>
      <c r="U15" s="17">
        <v>72347</v>
      </c>
      <c r="V15" s="17">
        <v>16631</v>
      </c>
      <c r="W15" s="17">
        <v>0</v>
      </c>
      <c r="X15" s="17">
        <v>0</v>
      </c>
      <c r="Y15" s="17">
        <v>0</v>
      </c>
      <c r="Z15" s="17">
        <v>0</v>
      </c>
      <c r="AA15" s="17">
        <v>0</v>
      </c>
      <c r="AB15" s="17">
        <v>0</v>
      </c>
      <c r="AC15" s="17">
        <v>6138641</v>
      </c>
      <c r="AD15" s="17">
        <v>0</v>
      </c>
    </row>
    <row r="16" spans="1:30" x14ac:dyDescent="0.3">
      <c r="A16" s="15" t="s">
        <v>25</v>
      </c>
      <c r="B16" s="14" t="s">
        <v>26</v>
      </c>
      <c r="C16" s="14">
        <v>1</v>
      </c>
      <c r="D16" s="14">
        <v>0</v>
      </c>
      <c r="E16" s="17">
        <v>13014199</v>
      </c>
      <c r="F16" s="17">
        <v>222133</v>
      </c>
      <c r="G16" s="17">
        <v>0</v>
      </c>
      <c r="H16" s="17">
        <v>0</v>
      </c>
      <c r="I16" s="17">
        <v>1122138</v>
      </c>
      <c r="J16" s="17">
        <v>3952851</v>
      </c>
      <c r="K16" s="17">
        <v>0</v>
      </c>
      <c r="L16" s="17">
        <v>0</v>
      </c>
      <c r="M16" s="17">
        <v>0</v>
      </c>
      <c r="N16" s="17">
        <v>0</v>
      </c>
      <c r="O16" s="17">
        <v>0</v>
      </c>
      <c r="P16" s="17">
        <v>804855</v>
      </c>
      <c r="Q16" s="17">
        <v>824797</v>
      </c>
      <c r="R16" s="17">
        <v>730991</v>
      </c>
      <c r="S16" s="17">
        <v>20418</v>
      </c>
      <c r="T16" s="17">
        <v>8519</v>
      </c>
      <c r="U16" s="17">
        <v>88074</v>
      </c>
      <c r="V16" s="17">
        <v>26750</v>
      </c>
      <c r="W16" s="17">
        <v>0</v>
      </c>
      <c r="X16" s="17">
        <v>518627</v>
      </c>
      <c r="Y16" s="17">
        <v>0</v>
      </c>
      <c r="Z16" s="17">
        <v>0</v>
      </c>
      <c r="AA16" s="17">
        <v>0</v>
      </c>
      <c r="AB16" s="17">
        <v>0</v>
      </c>
      <c r="AC16" s="17">
        <v>21334352</v>
      </c>
      <c r="AD16" s="17">
        <v>100000</v>
      </c>
    </row>
    <row r="17" spans="1:30" x14ac:dyDescent="0.3">
      <c r="A17" s="15" t="s">
        <v>27</v>
      </c>
      <c r="B17" s="14" t="s">
        <v>28</v>
      </c>
      <c r="C17" s="14">
        <v>1</v>
      </c>
      <c r="D17" s="14">
        <v>0</v>
      </c>
      <c r="E17" s="17">
        <v>5184335</v>
      </c>
      <c r="F17" s="17">
        <v>0</v>
      </c>
      <c r="G17" s="17">
        <v>0</v>
      </c>
      <c r="H17" s="17">
        <v>0</v>
      </c>
      <c r="I17" s="17">
        <v>717036</v>
      </c>
      <c r="J17" s="17">
        <v>1229061</v>
      </c>
      <c r="K17" s="17">
        <v>0</v>
      </c>
      <c r="L17" s="17">
        <v>0</v>
      </c>
      <c r="M17" s="17">
        <v>0</v>
      </c>
      <c r="N17" s="17">
        <v>0</v>
      </c>
      <c r="O17" s="17">
        <v>0</v>
      </c>
      <c r="P17" s="17">
        <v>1296496</v>
      </c>
      <c r="Q17" s="17">
        <v>145477</v>
      </c>
      <c r="R17" s="17">
        <v>0</v>
      </c>
      <c r="S17" s="17">
        <v>8898</v>
      </c>
      <c r="T17" s="17">
        <v>3713</v>
      </c>
      <c r="U17" s="17">
        <v>32096</v>
      </c>
      <c r="V17" s="17">
        <v>11384</v>
      </c>
      <c r="W17" s="17">
        <v>0</v>
      </c>
      <c r="X17" s="17">
        <v>66336</v>
      </c>
      <c r="Y17" s="17">
        <v>0</v>
      </c>
      <c r="Z17" s="17">
        <v>0</v>
      </c>
      <c r="AA17" s="17">
        <v>0</v>
      </c>
      <c r="AB17" s="17">
        <v>0</v>
      </c>
      <c r="AC17" s="17">
        <v>8694832</v>
      </c>
      <c r="AD17" s="17">
        <v>0</v>
      </c>
    </row>
    <row r="18" spans="1:30" x14ac:dyDescent="0.3">
      <c r="A18" s="15" t="s">
        <v>29</v>
      </c>
      <c r="B18" s="14" t="s">
        <v>30</v>
      </c>
      <c r="C18" s="14">
        <v>1</v>
      </c>
      <c r="D18" s="14">
        <v>0</v>
      </c>
      <c r="E18" s="17">
        <v>4132849</v>
      </c>
      <c r="F18" s="17">
        <v>0</v>
      </c>
      <c r="G18" s="17">
        <v>0</v>
      </c>
      <c r="H18" s="17">
        <v>0</v>
      </c>
      <c r="I18" s="17">
        <v>475244</v>
      </c>
      <c r="J18" s="17">
        <v>963081</v>
      </c>
      <c r="K18" s="17">
        <v>0</v>
      </c>
      <c r="L18" s="17">
        <v>0</v>
      </c>
      <c r="M18" s="17">
        <v>0</v>
      </c>
      <c r="N18" s="17">
        <v>0</v>
      </c>
      <c r="O18" s="17">
        <v>0</v>
      </c>
      <c r="P18" s="17">
        <v>824334</v>
      </c>
      <c r="Q18" s="17">
        <v>9932</v>
      </c>
      <c r="R18" s="17">
        <v>0</v>
      </c>
      <c r="S18" s="17">
        <v>4105</v>
      </c>
      <c r="T18" s="17">
        <v>1713</v>
      </c>
      <c r="U18" s="17">
        <v>16194</v>
      </c>
      <c r="V18" s="17">
        <v>5304</v>
      </c>
      <c r="W18" s="17">
        <v>0</v>
      </c>
      <c r="X18" s="17">
        <v>59517</v>
      </c>
      <c r="Y18" s="17">
        <v>0</v>
      </c>
      <c r="Z18" s="17">
        <v>0</v>
      </c>
      <c r="AA18" s="17">
        <v>0</v>
      </c>
      <c r="AB18" s="17">
        <v>0</v>
      </c>
      <c r="AC18" s="17">
        <v>6492273</v>
      </c>
      <c r="AD18" s="17">
        <v>100000</v>
      </c>
    </row>
    <row r="19" spans="1:30" x14ac:dyDescent="0.3">
      <c r="A19" s="15" t="s">
        <v>31</v>
      </c>
      <c r="B19" s="14" t="s">
        <v>32</v>
      </c>
      <c r="C19" s="14">
        <v>1</v>
      </c>
      <c r="D19" s="14">
        <v>0</v>
      </c>
      <c r="E19" s="17">
        <v>7895317</v>
      </c>
      <c r="F19" s="17">
        <v>0</v>
      </c>
      <c r="G19" s="17">
        <v>0</v>
      </c>
      <c r="H19" s="17">
        <v>0</v>
      </c>
      <c r="I19" s="17">
        <v>631996</v>
      </c>
      <c r="J19" s="17">
        <v>3282868</v>
      </c>
      <c r="K19" s="17">
        <v>1</v>
      </c>
      <c r="L19" s="17">
        <v>0</v>
      </c>
      <c r="M19" s="17">
        <v>0</v>
      </c>
      <c r="N19" s="17">
        <v>0</v>
      </c>
      <c r="O19" s="17">
        <v>0</v>
      </c>
      <c r="P19" s="17">
        <v>1293285</v>
      </c>
      <c r="Q19" s="17">
        <v>43312</v>
      </c>
      <c r="R19" s="17">
        <v>36342</v>
      </c>
      <c r="S19" s="17">
        <v>7685</v>
      </c>
      <c r="T19" s="17">
        <v>3206</v>
      </c>
      <c r="U19" s="17">
        <v>28426</v>
      </c>
      <c r="V19" s="17">
        <v>9683</v>
      </c>
      <c r="W19" s="17">
        <v>0</v>
      </c>
      <c r="X19" s="17">
        <v>324204</v>
      </c>
      <c r="Y19" s="17">
        <v>0</v>
      </c>
      <c r="Z19" s="17">
        <v>0</v>
      </c>
      <c r="AA19" s="17">
        <v>0</v>
      </c>
      <c r="AB19" s="17">
        <v>0</v>
      </c>
      <c r="AC19" s="17">
        <v>13556325</v>
      </c>
      <c r="AD19" s="17">
        <v>100000</v>
      </c>
    </row>
    <row r="20" spans="1:30" x14ac:dyDescent="0.3">
      <c r="A20" s="15" t="s">
        <v>33</v>
      </c>
      <c r="B20" s="14" t="s">
        <v>34</v>
      </c>
      <c r="C20" s="14">
        <v>1</v>
      </c>
      <c r="D20" s="14">
        <v>0</v>
      </c>
      <c r="E20" s="17">
        <v>4750491</v>
      </c>
      <c r="F20" s="17">
        <v>0</v>
      </c>
      <c r="G20" s="17">
        <v>0</v>
      </c>
      <c r="H20" s="17">
        <v>15204</v>
      </c>
      <c r="I20" s="17">
        <v>559659</v>
      </c>
      <c r="J20" s="17">
        <v>1475366</v>
      </c>
      <c r="K20" s="17">
        <v>0</v>
      </c>
      <c r="L20" s="17">
        <v>0</v>
      </c>
      <c r="M20" s="17">
        <v>0</v>
      </c>
      <c r="N20" s="17">
        <v>0</v>
      </c>
      <c r="O20" s="17">
        <v>0</v>
      </c>
      <c r="P20" s="17">
        <v>955563</v>
      </c>
      <c r="Q20" s="17">
        <v>89103</v>
      </c>
      <c r="R20" s="17">
        <v>0</v>
      </c>
      <c r="S20" s="17">
        <v>5588</v>
      </c>
      <c r="T20" s="17">
        <v>2331</v>
      </c>
      <c r="U20" s="17">
        <v>22834</v>
      </c>
      <c r="V20" s="17">
        <v>7347</v>
      </c>
      <c r="W20" s="17">
        <v>0</v>
      </c>
      <c r="X20" s="17">
        <v>105638</v>
      </c>
      <c r="Y20" s="17">
        <v>0</v>
      </c>
      <c r="Z20" s="17">
        <v>0</v>
      </c>
      <c r="AA20" s="17">
        <v>0</v>
      </c>
      <c r="AB20" s="17">
        <v>0</v>
      </c>
      <c r="AC20" s="17">
        <v>7989124</v>
      </c>
      <c r="AD20" s="17">
        <v>100000</v>
      </c>
    </row>
    <row r="21" spans="1:30" x14ac:dyDescent="0.3">
      <c r="A21" s="15" t="s">
        <v>35</v>
      </c>
      <c r="B21" s="14" t="s">
        <v>36</v>
      </c>
      <c r="C21" s="14">
        <v>1</v>
      </c>
      <c r="D21" s="14">
        <v>0</v>
      </c>
      <c r="E21" s="17">
        <v>3196746</v>
      </c>
      <c r="F21" s="17">
        <v>0</v>
      </c>
      <c r="G21" s="17">
        <v>0</v>
      </c>
      <c r="H21" s="17">
        <v>0</v>
      </c>
      <c r="I21" s="17">
        <v>257281</v>
      </c>
      <c r="J21" s="17">
        <v>478179</v>
      </c>
      <c r="K21" s="17">
        <v>0</v>
      </c>
      <c r="L21" s="17">
        <v>0</v>
      </c>
      <c r="M21" s="17">
        <v>0</v>
      </c>
      <c r="N21" s="17">
        <v>0</v>
      </c>
      <c r="O21" s="17">
        <v>0</v>
      </c>
      <c r="P21" s="17">
        <v>533166</v>
      </c>
      <c r="Q21" s="17">
        <v>0</v>
      </c>
      <c r="R21" s="17">
        <v>37635</v>
      </c>
      <c r="S21" s="17">
        <v>3026</v>
      </c>
      <c r="T21" s="17">
        <v>1263</v>
      </c>
      <c r="U21" s="17">
        <v>11301</v>
      </c>
      <c r="V21" s="17">
        <v>3549</v>
      </c>
      <c r="W21" s="17">
        <v>0</v>
      </c>
      <c r="X21" s="17">
        <v>82278</v>
      </c>
      <c r="Y21" s="17">
        <v>0</v>
      </c>
      <c r="Z21" s="17">
        <v>0</v>
      </c>
      <c r="AA21" s="17">
        <v>0</v>
      </c>
      <c r="AB21" s="17">
        <v>0</v>
      </c>
      <c r="AC21" s="17">
        <v>4604424</v>
      </c>
      <c r="AD21" s="17">
        <v>100000</v>
      </c>
    </row>
    <row r="22" spans="1:30" x14ac:dyDescent="0.3">
      <c r="A22" s="15" t="s">
        <v>37</v>
      </c>
      <c r="B22" s="14" t="s">
        <v>38</v>
      </c>
      <c r="C22" s="14">
        <v>1</v>
      </c>
      <c r="D22" s="14">
        <v>0</v>
      </c>
      <c r="E22" s="17">
        <v>5038008</v>
      </c>
      <c r="F22" s="17">
        <v>0</v>
      </c>
      <c r="G22" s="17">
        <v>0</v>
      </c>
      <c r="H22" s="17">
        <v>0</v>
      </c>
      <c r="I22" s="17">
        <v>341893</v>
      </c>
      <c r="J22" s="17">
        <v>1268587</v>
      </c>
      <c r="K22" s="17">
        <v>0</v>
      </c>
      <c r="L22" s="17">
        <v>0</v>
      </c>
      <c r="M22" s="17">
        <v>0</v>
      </c>
      <c r="N22" s="17">
        <v>0</v>
      </c>
      <c r="O22" s="17">
        <v>0</v>
      </c>
      <c r="P22" s="17">
        <v>1221248</v>
      </c>
      <c r="Q22" s="17">
        <v>112676</v>
      </c>
      <c r="R22" s="17">
        <v>0</v>
      </c>
      <c r="S22" s="17">
        <v>5378</v>
      </c>
      <c r="T22" s="17">
        <v>2244</v>
      </c>
      <c r="U22" s="17">
        <v>20621</v>
      </c>
      <c r="V22" s="17">
        <v>7549</v>
      </c>
      <c r="W22" s="17">
        <v>0</v>
      </c>
      <c r="X22" s="17">
        <v>109929</v>
      </c>
      <c r="Y22" s="17">
        <v>0</v>
      </c>
      <c r="Z22" s="17">
        <v>0</v>
      </c>
      <c r="AA22" s="17">
        <v>0</v>
      </c>
      <c r="AB22" s="17">
        <v>0</v>
      </c>
      <c r="AC22" s="17">
        <v>8128133</v>
      </c>
      <c r="AD22" s="17">
        <v>100000</v>
      </c>
    </row>
    <row r="23" spans="1:30" x14ac:dyDescent="0.3">
      <c r="A23" s="15" t="s">
        <v>39</v>
      </c>
      <c r="B23" s="14" t="s">
        <v>40</v>
      </c>
      <c r="C23" s="14">
        <v>1</v>
      </c>
      <c r="D23" s="14">
        <v>0</v>
      </c>
      <c r="E23" s="17">
        <v>8042181</v>
      </c>
      <c r="F23" s="17">
        <v>0</v>
      </c>
      <c r="G23" s="17">
        <v>0</v>
      </c>
      <c r="H23" s="17">
        <v>0</v>
      </c>
      <c r="I23" s="17">
        <v>1040988</v>
      </c>
      <c r="J23" s="17">
        <v>2266962</v>
      </c>
      <c r="K23" s="17">
        <v>0</v>
      </c>
      <c r="L23" s="17">
        <v>0</v>
      </c>
      <c r="M23" s="17">
        <v>0</v>
      </c>
      <c r="N23" s="17">
        <v>0</v>
      </c>
      <c r="O23" s="17">
        <v>0</v>
      </c>
      <c r="P23" s="17">
        <v>1311104</v>
      </c>
      <c r="Q23" s="17">
        <v>249300</v>
      </c>
      <c r="R23" s="17">
        <v>0</v>
      </c>
      <c r="S23" s="17">
        <v>10846</v>
      </c>
      <c r="T23" s="17">
        <v>4525</v>
      </c>
      <c r="U23" s="17">
        <v>35649</v>
      </c>
      <c r="V23" s="17">
        <v>14734</v>
      </c>
      <c r="W23" s="17">
        <v>0</v>
      </c>
      <c r="X23" s="17">
        <v>313336</v>
      </c>
      <c r="Y23" s="17">
        <v>0</v>
      </c>
      <c r="Z23" s="17">
        <v>0</v>
      </c>
      <c r="AA23" s="17">
        <v>0</v>
      </c>
      <c r="AB23" s="17">
        <v>0</v>
      </c>
      <c r="AC23" s="17">
        <v>13289625</v>
      </c>
      <c r="AD23" s="17">
        <v>100000</v>
      </c>
    </row>
    <row r="24" spans="1:30" x14ac:dyDescent="0.3">
      <c r="A24" s="15" t="s">
        <v>41</v>
      </c>
      <c r="B24" s="14" t="s">
        <v>42</v>
      </c>
      <c r="C24" s="14">
        <v>1</v>
      </c>
      <c r="D24" s="14">
        <v>0</v>
      </c>
      <c r="E24" s="17">
        <v>3292800</v>
      </c>
      <c r="F24" s="17">
        <v>0</v>
      </c>
      <c r="G24" s="17">
        <v>0</v>
      </c>
      <c r="H24" s="17">
        <v>0</v>
      </c>
      <c r="I24" s="17">
        <v>353550</v>
      </c>
      <c r="J24" s="17">
        <v>657679</v>
      </c>
      <c r="K24" s="17">
        <v>0</v>
      </c>
      <c r="L24" s="17">
        <v>0</v>
      </c>
      <c r="M24" s="17">
        <v>0</v>
      </c>
      <c r="N24" s="17">
        <v>0</v>
      </c>
      <c r="O24" s="17">
        <v>0</v>
      </c>
      <c r="P24" s="17">
        <v>599368</v>
      </c>
      <c r="Q24" s="17">
        <v>26341</v>
      </c>
      <c r="R24" s="17">
        <v>0</v>
      </c>
      <c r="S24" s="17">
        <v>2487</v>
      </c>
      <c r="T24" s="17">
        <v>1038</v>
      </c>
      <c r="U24" s="17">
        <v>7864</v>
      </c>
      <c r="V24" s="17">
        <v>3121</v>
      </c>
      <c r="W24" s="17">
        <v>0</v>
      </c>
      <c r="X24" s="17">
        <v>37407</v>
      </c>
      <c r="Y24" s="17">
        <v>0</v>
      </c>
      <c r="Z24" s="17">
        <v>0</v>
      </c>
      <c r="AA24" s="17">
        <v>0</v>
      </c>
      <c r="AB24" s="17">
        <v>0</v>
      </c>
      <c r="AC24" s="17">
        <v>4981655</v>
      </c>
      <c r="AD24" s="17">
        <v>100000</v>
      </c>
    </row>
    <row r="25" spans="1:30" x14ac:dyDescent="0.3">
      <c r="A25" s="15" t="s">
        <v>43</v>
      </c>
      <c r="B25" s="14" t="s">
        <v>44</v>
      </c>
      <c r="C25" s="14">
        <v>1</v>
      </c>
      <c r="D25" s="14">
        <v>0</v>
      </c>
      <c r="E25" s="17">
        <v>10276429</v>
      </c>
      <c r="F25" s="17">
        <v>0</v>
      </c>
      <c r="G25" s="17">
        <v>0</v>
      </c>
      <c r="H25" s="17">
        <v>0</v>
      </c>
      <c r="I25" s="17">
        <v>1121198</v>
      </c>
      <c r="J25" s="17">
        <v>630565</v>
      </c>
      <c r="K25" s="17">
        <v>0</v>
      </c>
      <c r="L25" s="17">
        <v>0</v>
      </c>
      <c r="M25" s="17">
        <v>0</v>
      </c>
      <c r="N25" s="17">
        <v>0</v>
      </c>
      <c r="O25" s="17">
        <v>0</v>
      </c>
      <c r="P25" s="17">
        <v>1620172</v>
      </c>
      <c r="Q25" s="17">
        <v>116104</v>
      </c>
      <c r="R25" s="17">
        <v>0</v>
      </c>
      <c r="S25" s="17">
        <v>13257</v>
      </c>
      <c r="T25" s="17">
        <v>5531</v>
      </c>
      <c r="U25" s="17">
        <v>47299</v>
      </c>
      <c r="V25" s="17">
        <v>15056</v>
      </c>
      <c r="W25" s="17">
        <v>0</v>
      </c>
      <c r="X25" s="17">
        <v>133764</v>
      </c>
      <c r="Y25" s="17">
        <v>0</v>
      </c>
      <c r="Z25" s="17">
        <v>0</v>
      </c>
      <c r="AA25" s="17">
        <v>0</v>
      </c>
      <c r="AB25" s="17">
        <v>0</v>
      </c>
      <c r="AC25" s="17">
        <v>13979375</v>
      </c>
      <c r="AD25" s="17">
        <v>100000</v>
      </c>
    </row>
    <row r="26" spans="1:30" x14ac:dyDescent="0.3">
      <c r="A26" s="15" t="s">
        <v>45</v>
      </c>
      <c r="B26" s="14" t="s">
        <v>46</v>
      </c>
      <c r="C26" s="14">
        <v>1</v>
      </c>
      <c r="D26" s="14">
        <v>0</v>
      </c>
      <c r="E26" s="17">
        <v>5125190</v>
      </c>
      <c r="F26" s="17">
        <v>0</v>
      </c>
      <c r="G26" s="17">
        <v>0</v>
      </c>
      <c r="H26" s="17">
        <v>0</v>
      </c>
      <c r="I26" s="17">
        <v>520621</v>
      </c>
      <c r="J26" s="17">
        <v>893152</v>
      </c>
      <c r="K26" s="17">
        <v>0</v>
      </c>
      <c r="L26" s="17">
        <v>0</v>
      </c>
      <c r="M26" s="17">
        <v>0</v>
      </c>
      <c r="N26" s="17">
        <v>0</v>
      </c>
      <c r="O26" s="17">
        <v>0</v>
      </c>
      <c r="P26" s="17">
        <v>1216338</v>
      </c>
      <c r="Q26" s="17">
        <v>101848</v>
      </c>
      <c r="R26" s="17">
        <v>0</v>
      </c>
      <c r="S26" s="17">
        <v>4988</v>
      </c>
      <c r="T26" s="17">
        <v>2081</v>
      </c>
      <c r="U26" s="17">
        <v>18582</v>
      </c>
      <c r="V26" s="17">
        <v>6672</v>
      </c>
      <c r="W26" s="17">
        <v>0</v>
      </c>
      <c r="X26" s="17">
        <v>101006</v>
      </c>
      <c r="Y26" s="17">
        <v>0</v>
      </c>
      <c r="Z26" s="17">
        <v>0</v>
      </c>
      <c r="AA26" s="17">
        <v>0</v>
      </c>
      <c r="AB26" s="17">
        <v>0</v>
      </c>
      <c r="AC26" s="17">
        <v>7990478</v>
      </c>
      <c r="AD26" s="17">
        <v>100000</v>
      </c>
    </row>
    <row r="27" spans="1:30" x14ac:dyDescent="0.3">
      <c r="A27" s="15" t="s">
        <v>47</v>
      </c>
      <c r="B27" s="14" t="s">
        <v>48</v>
      </c>
      <c r="C27" s="14">
        <v>1</v>
      </c>
      <c r="D27" s="14">
        <v>0</v>
      </c>
      <c r="E27" s="17">
        <v>12387142</v>
      </c>
      <c r="F27" s="17">
        <v>0</v>
      </c>
      <c r="G27" s="17">
        <v>0</v>
      </c>
      <c r="H27" s="17">
        <v>0</v>
      </c>
      <c r="I27" s="17">
        <v>1056900</v>
      </c>
      <c r="J27" s="17">
        <v>4351957</v>
      </c>
      <c r="K27" s="17">
        <v>0</v>
      </c>
      <c r="L27" s="17">
        <v>0</v>
      </c>
      <c r="M27" s="17">
        <v>0</v>
      </c>
      <c r="N27" s="17">
        <v>0</v>
      </c>
      <c r="O27" s="17">
        <v>0</v>
      </c>
      <c r="P27" s="17">
        <v>2217569</v>
      </c>
      <c r="Q27" s="17">
        <v>573067</v>
      </c>
      <c r="R27" s="17">
        <v>71149</v>
      </c>
      <c r="S27" s="17">
        <v>18605</v>
      </c>
      <c r="T27" s="17">
        <v>7763</v>
      </c>
      <c r="U27" s="17">
        <v>69842</v>
      </c>
      <c r="V27" s="17">
        <v>24586</v>
      </c>
      <c r="W27" s="17">
        <v>0</v>
      </c>
      <c r="X27" s="17">
        <v>256381</v>
      </c>
      <c r="Y27" s="17">
        <v>0</v>
      </c>
      <c r="Z27" s="17">
        <v>0</v>
      </c>
      <c r="AA27" s="17">
        <v>0</v>
      </c>
      <c r="AB27" s="17">
        <v>0</v>
      </c>
      <c r="AC27" s="17">
        <v>21034961</v>
      </c>
      <c r="AD27" s="17">
        <v>114359</v>
      </c>
    </row>
    <row r="28" spans="1:30" x14ac:dyDescent="0.3">
      <c r="A28" s="15" t="s">
        <v>49</v>
      </c>
      <c r="B28" s="14" t="s">
        <v>50</v>
      </c>
      <c r="C28" s="14">
        <v>1</v>
      </c>
      <c r="D28" s="14">
        <v>0</v>
      </c>
      <c r="E28" s="17">
        <v>10685954</v>
      </c>
      <c r="F28" s="17">
        <v>0</v>
      </c>
      <c r="G28" s="17">
        <v>0</v>
      </c>
      <c r="H28" s="17">
        <v>0</v>
      </c>
      <c r="I28" s="17">
        <v>1221796</v>
      </c>
      <c r="J28" s="17">
        <v>1378942</v>
      </c>
      <c r="K28" s="17">
        <v>525</v>
      </c>
      <c r="L28" s="17">
        <v>0</v>
      </c>
      <c r="M28" s="17">
        <v>0</v>
      </c>
      <c r="N28" s="17">
        <v>0</v>
      </c>
      <c r="O28" s="17">
        <v>0</v>
      </c>
      <c r="P28" s="17">
        <v>2181195</v>
      </c>
      <c r="Q28" s="17">
        <v>329350</v>
      </c>
      <c r="R28" s="17">
        <v>39927</v>
      </c>
      <c r="S28" s="17">
        <v>10007</v>
      </c>
      <c r="T28" s="17">
        <v>4175</v>
      </c>
      <c r="U28" s="17">
        <v>38037</v>
      </c>
      <c r="V28" s="17">
        <v>13983</v>
      </c>
      <c r="W28" s="17">
        <v>0</v>
      </c>
      <c r="X28" s="17">
        <v>461659</v>
      </c>
      <c r="Y28" s="17">
        <v>0</v>
      </c>
      <c r="Z28" s="17">
        <v>0</v>
      </c>
      <c r="AA28" s="17">
        <v>0</v>
      </c>
      <c r="AB28" s="17">
        <v>0</v>
      </c>
      <c r="AC28" s="17">
        <v>16365550</v>
      </c>
      <c r="AD28" s="17">
        <v>102276</v>
      </c>
    </row>
    <row r="29" spans="1:30" x14ac:dyDescent="0.3">
      <c r="A29" s="15" t="s">
        <v>51</v>
      </c>
      <c r="B29" s="14" t="s">
        <v>52</v>
      </c>
      <c r="C29" s="14">
        <v>1</v>
      </c>
      <c r="D29" s="14">
        <v>0</v>
      </c>
      <c r="E29" s="17">
        <v>12799460</v>
      </c>
      <c r="F29" s="17">
        <v>0</v>
      </c>
      <c r="G29" s="17">
        <v>0</v>
      </c>
      <c r="H29" s="17">
        <v>0</v>
      </c>
      <c r="I29" s="17">
        <v>2103321</v>
      </c>
      <c r="J29" s="17">
        <v>2779941</v>
      </c>
      <c r="K29" s="17">
        <v>0</v>
      </c>
      <c r="L29" s="17">
        <v>0</v>
      </c>
      <c r="M29" s="17">
        <v>0</v>
      </c>
      <c r="N29" s="17">
        <v>0</v>
      </c>
      <c r="O29" s="17">
        <v>0</v>
      </c>
      <c r="P29" s="17">
        <v>2079531</v>
      </c>
      <c r="Q29" s="17">
        <v>249085</v>
      </c>
      <c r="R29" s="17">
        <v>155109</v>
      </c>
      <c r="S29" s="17">
        <v>20058</v>
      </c>
      <c r="T29" s="17">
        <v>8369</v>
      </c>
      <c r="U29" s="17">
        <v>77240</v>
      </c>
      <c r="V29" s="17">
        <v>26182</v>
      </c>
      <c r="W29" s="17">
        <v>0</v>
      </c>
      <c r="X29" s="17">
        <v>201965</v>
      </c>
      <c r="Y29" s="17">
        <v>47253</v>
      </c>
      <c r="Z29" s="17">
        <v>0</v>
      </c>
      <c r="AA29" s="17">
        <v>0</v>
      </c>
      <c r="AB29" s="17">
        <v>0</v>
      </c>
      <c r="AC29" s="17">
        <v>20547514</v>
      </c>
      <c r="AD29" s="17">
        <v>0</v>
      </c>
    </row>
    <row r="30" spans="1:30" x14ac:dyDescent="0.3">
      <c r="A30" s="15" t="s">
        <v>53</v>
      </c>
      <c r="B30" s="14" t="s">
        <v>54</v>
      </c>
      <c r="C30" s="14">
        <v>1</v>
      </c>
      <c r="D30" s="14">
        <v>0</v>
      </c>
      <c r="E30" s="17">
        <v>52435962</v>
      </c>
      <c r="F30" s="17">
        <v>0</v>
      </c>
      <c r="G30" s="17">
        <v>0</v>
      </c>
      <c r="H30" s="17">
        <v>5809</v>
      </c>
      <c r="I30" s="17">
        <v>2346126</v>
      </c>
      <c r="J30" s="17">
        <v>6359207</v>
      </c>
      <c r="K30" s="17">
        <v>0</v>
      </c>
      <c r="L30" s="17">
        <v>0</v>
      </c>
      <c r="M30" s="17">
        <v>0</v>
      </c>
      <c r="N30" s="17">
        <v>0</v>
      </c>
      <c r="O30" s="17">
        <v>0</v>
      </c>
      <c r="P30" s="17">
        <v>9092531</v>
      </c>
      <c r="Q30" s="17">
        <v>1387707</v>
      </c>
      <c r="R30" s="17">
        <v>1165143</v>
      </c>
      <c r="S30" s="17">
        <v>84727</v>
      </c>
      <c r="T30" s="17">
        <v>35350</v>
      </c>
      <c r="U30" s="17">
        <v>321365</v>
      </c>
      <c r="V30" s="17">
        <v>113880</v>
      </c>
      <c r="W30" s="17">
        <v>0</v>
      </c>
      <c r="X30" s="17">
        <v>2415125</v>
      </c>
      <c r="Y30" s="17">
        <v>0</v>
      </c>
      <c r="Z30" s="17">
        <v>0</v>
      </c>
      <c r="AA30" s="17">
        <v>0</v>
      </c>
      <c r="AB30" s="17">
        <v>0</v>
      </c>
      <c r="AC30" s="17">
        <v>75762932</v>
      </c>
      <c r="AD30" s="17">
        <v>477949</v>
      </c>
    </row>
    <row r="31" spans="1:30" x14ac:dyDescent="0.3">
      <c r="A31" s="15" t="s">
        <v>55</v>
      </c>
      <c r="B31" s="14" t="s">
        <v>56</v>
      </c>
      <c r="C31" s="14">
        <v>1</v>
      </c>
      <c r="D31" s="14">
        <v>0</v>
      </c>
      <c r="E31" s="17">
        <v>10551098</v>
      </c>
      <c r="F31" s="17">
        <v>0</v>
      </c>
      <c r="G31" s="17">
        <v>0</v>
      </c>
      <c r="H31" s="17">
        <v>0</v>
      </c>
      <c r="I31" s="17">
        <v>1285282</v>
      </c>
      <c r="J31" s="17">
        <v>1391840</v>
      </c>
      <c r="K31" s="17">
        <v>0</v>
      </c>
      <c r="L31" s="17">
        <v>0</v>
      </c>
      <c r="M31" s="17">
        <v>0</v>
      </c>
      <c r="N31" s="17">
        <v>0</v>
      </c>
      <c r="O31" s="17">
        <v>0</v>
      </c>
      <c r="P31" s="17">
        <v>1335163</v>
      </c>
      <c r="Q31" s="17">
        <v>240925</v>
      </c>
      <c r="R31" s="17">
        <v>136547</v>
      </c>
      <c r="S31" s="17">
        <v>9602</v>
      </c>
      <c r="T31" s="17">
        <v>4006</v>
      </c>
      <c r="U31" s="17">
        <v>37164</v>
      </c>
      <c r="V31" s="17">
        <v>12161</v>
      </c>
      <c r="W31" s="17">
        <v>0</v>
      </c>
      <c r="X31" s="17">
        <v>166175</v>
      </c>
      <c r="Y31" s="17">
        <v>0</v>
      </c>
      <c r="Z31" s="17">
        <v>0</v>
      </c>
      <c r="AA31" s="17">
        <v>0</v>
      </c>
      <c r="AB31" s="17">
        <v>0</v>
      </c>
      <c r="AC31" s="17">
        <v>15169963</v>
      </c>
      <c r="AD31" s="17">
        <v>100000</v>
      </c>
    </row>
    <row r="32" spans="1:30" x14ac:dyDescent="0.3">
      <c r="A32" s="15" t="s">
        <v>57</v>
      </c>
      <c r="B32" s="14" t="s">
        <v>58</v>
      </c>
      <c r="C32" s="14">
        <v>1</v>
      </c>
      <c r="D32" s="14">
        <v>0</v>
      </c>
      <c r="E32" s="17">
        <v>13285158</v>
      </c>
      <c r="F32" s="17">
        <v>0</v>
      </c>
      <c r="G32" s="17">
        <v>0</v>
      </c>
      <c r="H32" s="17">
        <v>0</v>
      </c>
      <c r="I32" s="17">
        <v>1565364</v>
      </c>
      <c r="J32" s="17">
        <v>3035757</v>
      </c>
      <c r="K32" s="17">
        <v>0</v>
      </c>
      <c r="L32" s="17">
        <v>0</v>
      </c>
      <c r="M32" s="17">
        <v>0</v>
      </c>
      <c r="N32" s="17">
        <v>0</v>
      </c>
      <c r="O32" s="17">
        <v>0</v>
      </c>
      <c r="P32" s="17">
        <v>1915685</v>
      </c>
      <c r="Q32" s="17">
        <v>64659</v>
      </c>
      <c r="R32" s="17">
        <v>93233</v>
      </c>
      <c r="S32" s="17">
        <v>21212</v>
      </c>
      <c r="T32" s="17">
        <v>8850</v>
      </c>
      <c r="U32" s="17">
        <v>83472</v>
      </c>
      <c r="V32" s="17">
        <v>26043</v>
      </c>
      <c r="W32" s="17">
        <v>0</v>
      </c>
      <c r="X32" s="17">
        <v>0</v>
      </c>
      <c r="Y32" s="17">
        <v>0</v>
      </c>
      <c r="Z32" s="17">
        <v>0</v>
      </c>
      <c r="AA32" s="17">
        <v>0</v>
      </c>
      <c r="AB32" s="17">
        <v>0</v>
      </c>
      <c r="AC32" s="17">
        <v>20099433</v>
      </c>
      <c r="AD32" s="17">
        <v>0</v>
      </c>
    </row>
    <row r="33" spans="1:30" x14ac:dyDescent="0.3">
      <c r="A33" s="15" t="s">
        <v>59</v>
      </c>
      <c r="B33" s="14" t="s">
        <v>60</v>
      </c>
      <c r="C33" s="14">
        <v>1</v>
      </c>
      <c r="D33" s="14">
        <v>0</v>
      </c>
      <c r="E33" s="17">
        <v>10567831</v>
      </c>
      <c r="F33" s="17">
        <v>0</v>
      </c>
      <c r="G33" s="17">
        <v>0</v>
      </c>
      <c r="H33" s="17">
        <v>0</v>
      </c>
      <c r="I33" s="17">
        <v>1506171</v>
      </c>
      <c r="J33" s="17">
        <v>3012215</v>
      </c>
      <c r="K33" s="17">
        <v>0</v>
      </c>
      <c r="L33" s="17">
        <v>0</v>
      </c>
      <c r="M33" s="17">
        <v>0</v>
      </c>
      <c r="N33" s="17">
        <v>0</v>
      </c>
      <c r="O33" s="17">
        <v>0</v>
      </c>
      <c r="P33" s="17">
        <v>2810401</v>
      </c>
      <c r="Q33" s="17">
        <v>411804</v>
      </c>
      <c r="R33" s="17">
        <v>41353</v>
      </c>
      <c r="S33" s="17">
        <v>25062</v>
      </c>
      <c r="T33" s="17">
        <v>10456</v>
      </c>
      <c r="U33" s="17">
        <v>98210</v>
      </c>
      <c r="V33" s="17">
        <v>31498</v>
      </c>
      <c r="W33" s="17">
        <v>0</v>
      </c>
      <c r="X33" s="17">
        <v>245882</v>
      </c>
      <c r="Y33" s="17">
        <v>0</v>
      </c>
      <c r="Z33" s="17">
        <v>0</v>
      </c>
      <c r="AA33" s="17">
        <v>0</v>
      </c>
      <c r="AB33" s="17">
        <v>0</v>
      </c>
      <c r="AC33" s="17">
        <v>18760883</v>
      </c>
      <c r="AD33" s="17">
        <v>100000</v>
      </c>
    </row>
    <row r="34" spans="1:30" x14ac:dyDescent="0.3">
      <c r="A34" s="15" t="s">
        <v>61</v>
      </c>
      <c r="B34" s="14" t="s">
        <v>62</v>
      </c>
      <c r="C34" s="14">
        <v>1</v>
      </c>
      <c r="D34" s="14">
        <v>0</v>
      </c>
      <c r="E34" s="17">
        <v>14821855</v>
      </c>
      <c r="F34" s="17">
        <v>0</v>
      </c>
      <c r="G34" s="17">
        <v>0</v>
      </c>
      <c r="H34" s="17">
        <v>0</v>
      </c>
      <c r="I34" s="17">
        <v>2385709</v>
      </c>
      <c r="J34" s="17">
        <v>5633494</v>
      </c>
      <c r="K34" s="17">
        <v>0</v>
      </c>
      <c r="L34" s="17">
        <v>0</v>
      </c>
      <c r="M34" s="17">
        <v>0</v>
      </c>
      <c r="N34" s="17">
        <v>0</v>
      </c>
      <c r="O34" s="17">
        <v>0</v>
      </c>
      <c r="P34" s="17">
        <v>3406091</v>
      </c>
      <c r="Q34" s="17">
        <v>928276</v>
      </c>
      <c r="R34" s="17">
        <v>292559</v>
      </c>
      <c r="S34" s="17">
        <v>38529</v>
      </c>
      <c r="T34" s="17">
        <v>16075</v>
      </c>
      <c r="U34" s="17">
        <v>149994</v>
      </c>
      <c r="V34" s="17">
        <v>50914</v>
      </c>
      <c r="W34" s="17">
        <v>0</v>
      </c>
      <c r="X34" s="17">
        <v>198332</v>
      </c>
      <c r="Y34" s="17">
        <v>0</v>
      </c>
      <c r="Z34" s="17">
        <v>0</v>
      </c>
      <c r="AA34" s="17">
        <v>0</v>
      </c>
      <c r="AB34" s="17">
        <v>0</v>
      </c>
      <c r="AC34" s="17">
        <v>27921828</v>
      </c>
      <c r="AD34" s="17">
        <v>0</v>
      </c>
    </row>
    <row r="35" spans="1:30" x14ac:dyDescent="0.3">
      <c r="A35" s="15" t="s">
        <v>63</v>
      </c>
      <c r="B35" s="14" t="s">
        <v>64</v>
      </c>
      <c r="C35" s="14">
        <v>1</v>
      </c>
      <c r="D35" s="14">
        <v>0</v>
      </c>
      <c r="E35" s="17">
        <v>5203704</v>
      </c>
      <c r="F35" s="17">
        <v>0</v>
      </c>
      <c r="G35" s="17">
        <v>290478</v>
      </c>
      <c r="H35" s="17">
        <v>27254</v>
      </c>
      <c r="I35" s="17">
        <v>641634</v>
      </c>
      <c r="J35" s="17">
        <v>814528</v>
      </c>
      <c r="K35" s="17">
        <v>0</v>
      </c>
      <c r="L35" s="17">
        <v>0</v>
      </c>
      <c r="M35" s="17">
        <v>0</v>
      </c>
      <c r="N35" s="17">
        <v>0</v>
      </c>
      <c r="O35" s="17">
        <v>0</v>
      </c>
      <c r="P35" s="17">
        <v>596251</v>
      </c>
      <c r="Q35" s="17">
        <v>30818</v>
      </c>
      <c r="R35" s="17">
        <v>122745</v>
      </c>
      <c r="S35" s="17">
        <v>6936</v>
      </c>
      <c r="T35" s="17">
        <v>2894</v>
      </c>
      <c r="U35" s="17">
        <v>27028</v>
      </c>
      <c r="V35" s="17">
        <v>3350</v>
      </c>
      <c r="W35" s="17">
        <v>0</v>
      </c>
      <c r="X35" s="17">
        <v>84000</v>
      </c>
      <c r="Y35" s="17">
        <v>0</v>
      </c>
      <c r="Z35" s="17">
        <v>0</v>
      </c>
      <c r="AA35" s="17">
        <v>0</v>
      </c>
      <c r="AB35" s="17">
        <v>0</v>
      </c>
      <c r="AC35" s="17">
        <v>7851620</v>
      </c>
      <c r="AD35" s="17">
        <v>100000</v>
      </c>
    </row>
    <row r="36" spans="1:30" x14ac:dyDescent="0.3">
      <c r="A36" s="15" t="s">
        <v>65</v>
      </c>
      <c r="B36" s="14" t="s">
        <v>66</v>
      </c>
      <c r="C36" s="14">
        <v>1</v>
      </c>
      <c r="D36" s="14">
        <v>0</v>
      </c>
      <c r="E36" s="17">
        <v>17515622</v>
      </c>
      <c r="F36" s="17">
        <v>0</v>
      </c>
      <c r="G36" s="17">
        <v>0</v>
      </c>
      <c r="H36" s="17">
        <v>0</v>
      </c>
      <c r="I36" s="17">
        <v>2396599</v>
      </c>
      <c r="J36" s="17">
        <v>5107906</v>
      </c>
      <c r="K36" s="17">
        <v>0</v>
      </c>
      <c r="L36" s="17">
        <v>0</v>
      </c>
      <c r="M36" s="17">
        <v>0</v>
      </c>
      <c r="N36" s="17">
        <v>0</v>
      </c>
      <c r="O36" s="17">
        <v>0</v>
      </c>
      <c r="P36" s="17">
        <v>2362285</v>
      </c>
      <c r="Q36" s="17">
        <v>426188</v>
      </c>
      <c r="R36" s="17">
        <v>103452</v>
      </c>
      <c r="S36" s="17">
        <v>21197</v>
      </c>
      <c r="T36" s="17">
        <v>8844</v>
      </c>
      <c r="U36" s="17">
        <v>82016</v>
      </c>
      <c r="V36" s="17">
        <v>28353</v>
      </c>
      <c r="W36" s="17">
        <v>0</v>
      </c>
      <c r="X36" s="17">
        <v>1707412</v>
      </c>
      <c r="Y36" s="17">
        <v>0</v>
      </c>
      <c r="Z36" s="17">
        <v>0</v>
      </c>
      <c r="AA36" s="17">
        <v>0</v>
      </c>
      <c r="AB36" s="17">
        <v>0</v>
      </c>
      <c r="AC36" s="17">
        <v>29759874</v>
      </c>
      <c r="AD36" s="17">
        <v>152109</v>
      </c>
    </row>
    <row r="37" spans="1:30" x14ac:dyDescent="0.3">
      <c r="A37" s="15" t="s">
        <v>67</v>
      </c>
      <c r="B37" s="14" t="s">
        <v>68</v>
      </c>
      <c r="C37" s="14">
        <v>1</v>
      </c>
      <c r="D37" s="14">
        <v>0</v>
      </c>
      <c r="E37" s="17">
        <v>24268048</v>
      </c>
      <c r="F37" s="17">
        <v>0</v>
      </c>
      <c r="G37" s="17">
        <v>0</v>
      </c>
      <c r="H37" s="17">
        <v>0</v>
      </c>
      <c r="I37" s="17">
        <v>2468848</v>
      </c>
      <c r="J37" s="17">
        <v>6181826</v>
      </c>
      <c r="K37" s="17">
        <v>0</v>
      </c>
      <c r="L37" s="17">
        <v>0</v>
      </c>
      <c r="M37" s="17">
        <v>0</v>
      </c>
      <c r="N37" s="17">
        <v>0</v>
      </c>
      <c r="O37" s="17">
        <v>0</v>
      </c>
      <c r="P37" s="17">
        <v>4957098</v>
      </c>
      <c r="Q37" s="17">
        <v>1228972</v>
      </c>
      <c r="R37" s="17">
        <v>395708</v>
      </c>
      <c r="S37" s="17">
        <v>56564</v>
      </c>
      <c r="T37" s="17">
        <v>23600</v>
      </c>
      <c r="U37" s="17">
        <v>223622</v>
      </c>
      <c r="V37" s="17">
        <v>72189</v>
      </c>
      <c r="W37" s="17">
        <v>0</v>
      </c>
      <c r="X37" s="17">
        <v>455250</v>
      </c>
      <c r="Y37" s="17">
        <v>0</v>
      </c>
      <c r="Z37" s="17">
        <v>0</v>
      </c>
      <c r="AA37" s="17">
        <v>0</v>
      </c>
      <c r="AB37" s="17">
        <v>0</v>
      </c>
      <c r="AC37" s="17">
        <v>40331725</v>
      </c>
      <c r="AD37" s="17">
        <v>0</v>
      </c>
    </row>
    <row r="38" spans="1:30" x14ac:dyDescent="0.3">
      <c r="A38" s="15" t="s">
        <v>69</v>
      </c>
      <c r="B38" s="14" t="s">
        <v>70</v>
      </c>
      <c r="C38" s="14">
        <v>1</v>
      </c>
      <c r="D38" s="14">
        <v>0</v>
      </c>
      <c r="E38" s="17">
        <v>17855239</v>
      </c>
      <c r="F38" s="17">
        <v>0</v>
      </c>
      <c r="G38" s="17">
        <v>0</v>
      </c>
      <c r="H38" s="17">
        <v>34397</v>
      </c>
      <c r="I38" s="17">
        <v>2065657</v>
      </c>
      <c r="J38" s="17">
        <v>4903504</v>
      </c>
      <c r="K38" s="17">
        <v>0</v>
      </c>
      <c r="L38" s="17">
        <v>0</v>
      </c>
      <c r="M38" s="17">
        <v>0</v>
      </c>
      <c r="N38" s="17">
        <v>0</v>
      </c>
      <c r="O38" s="17">
        <v>0</v>
      </c>
      <c r="P38" s="17">
        <v>2381870</v>
      </c>
      <c r="Q38" s="17">
        <v>648061</v>
      </c>
      <c r="R38" s="17">
        <v>217012</v>
      </c>
      <c r="S38" s="17">
        <v>38454</v>
      </c>
      <c r="T38" s="17">
        <v>16044</v>
      </c>
      <c r="U38" s="17">
        <v>145509</v>
      </c>
      <c r="V38" s="17">
        <v>47957</v>
      </c>
      <c r="W38" s="17">
        <v>0</v>
      </c>
      <c r="X38" s="17">
        <v>251187</v>
      </c>
      <c r="Y38" s="17">
        <v>0</v>
      </c>
      <c r="Z38" s="17">
        <v>0</v>
      </c>
      <c r="AA38" s="17">
        <v>0</v>
      </c>
      <c r="AB38" s="17">
        <v>0</v>
      </c>
      <c r="AC38" s="17">
        <v>28604891</v>
      </c>
      <c r="AD38" s="17">
        <v>179735</v>
      </c>
    </row>
    <row r="39" spans="1:30" x14ac:dyDescent="0.3">
      <c r="A39" s="15" t="s">
        <v>71</v>
      </c>
      <c r="B39" s="14" t="s">
        <v>72</v>
      </c>
      <c r="C39" s="14">
        <v>1</v>
      </c>
      <c r="D39" s="14">
        <v>0</v>
      </c>
      <c r="E39" s="17">
        <v>14702548</v>
      </c>
      <c r="F39" s="17">
        <v>0</v>
      </c>
      <c r="G39" s="17">
        <v>0</v>
      </c>
      <c r="H39" s="17">
        <v>0</v>
      </c>
      <c r="I39" s="17">
        <v>2721497</v>
      </c>
      <c r="J39" s="17">
        <v>4500387</v>
      </c>
      <c r="K39" s="17">
        <v>0</v>
      </c>
      <c r="L39" s="17">
        <v>0</v>
      </c>
      <c r="M39" s="17">
        <v>0</v>
      </c>
      <c r="N39" s="17">
        <v>0</v>
      </c>
      <c r="O39" s="17">
        <v>0</v>
      </c>
      <c r="P39" s="17">
        <v>3911308</v>
      </c>
      <c r="Q39" s="17">
        <v>1475298</v>
      </c>
      <c r="R39" s="17">
        <v>325962</v>
      </c>
      <c r="S39" s="17">
        <v>53224</v>
      </c>
      <c r="T39" s="17">
        <v>22206</v>
      </c>
      <c r="U39" s="17">
        <v>208593</v>
      </c>
      <c r="V39" s="17">
        <v>57178</v>
      </c>
      <c r="W39" s="17">
        <v>0</v>
      </c>
      <c r="X39" s="17">
        <v>267300</v>
      </c>
      <c r="Y39" s="17">
        <v>4264</v>
      </c>
      <c r="Z39" s="17">
        <v>0</v>
      </c>
      <c r="AA39" s="17">
        <v>0</v>
      </c>
      <c r="AB39" s="17">
        <v>0</v>
      </c>
      <c r="AC39" s="17">
        <v>28249765</v>
      </c>
      <c r="AD39" s="17">
        <v>0</v>
      </c>
    </row>
    <row r="40" spans="1:30" x14ac:dyDescent="0.3">
      <c r="A40" s="15" t="s">
        <v>73</v>
      </c>
      <c r="B40" s="14" t="s">
        <v>74</v>
      </c>
      <c r="C40" s="14">
        <v>1</v>
      </c>
      <c r="D40" s="14">
        <v>0</v>
      </c>
      <c r="E40" s="17">
        <v>14234589</v>
      </c>
      <c r="F40" s="17">
        <v>0</v>
      </c>
      <c r="G40" s="17">
        <v>0</v>
      </c>
      <c r="H40" s="17">
        <v>0</v>
      </c>
      <c r="I40" s="17">
        <v>2541807</v>
      </c>
      <c r="J40" s="17">
        <v>3350369</v>
      </c>
      <c r="K40" s="17">
        <v>0</v>
      </c>
      <c r="L40" s="17">
        <v>0</v>
      </c>
      <c r="M40" s="17">
        <v>0</v>
      </c>
      <c r="N40" s="17">
        <v>0</v>
      </c>
      <c r="O40" s="17">
        <v>0</v>
      </c>
      <c r="P40" s="17">
        <v>2531889</v>
      </c>
      <c r="Q40" s="17">
        <v>322032</v>
      </c>
      <c r="R40" s="17">
        <v>184837</v>
      </c>
      <c r="S40" s="17">
        <v>23354</v>
      </c>
      <c r="T40" s="17">
        <v>9744</v>
      </c>
      <c r="U40" s="17">
        <v>88424</v>
      </c>
      <c r="V40" s="17">
        <v>28333</v>
      </c>
      <c r="W40" s="17">
        <v>0</v>
      </c>
      <c r="X40" s="17">
        <v>540343</v>
      </c>
      <c r="Y40" s="17">
        <v>0</v>
      </c>
      <c r="Z40" s="17">
        <v>0</v>
      </c>
      <c r="AA40" s="17">
        <v>0</v>
      </c>
      <c r="AB40" s="17">
        <v>0</v>
      </c>
      <c r="AC40" s="17">
        <v>23855721</v>
      </c>
      <c r="AD40" s="17">
        <v>0</v>
      </c>
    </row>
    <row r="41" spans="1:30" x14ac:dyDescent="0.3">
      <c r="A41" s="15" t="s">
        <v>75</v>
      </c>
      <c r="B41" s="14" t="s">
        <v>76</v>
      </c>
      <c r="C41" s="14">
        <v>1</v>
      </c>
      <c r="D41" s="14">
        <v>0</v>
      </c>
      <c r="E41" s="17">
        <v>3357504</v>
      </c>
      <c r="F41" s="17">
        <v>0</v>
      </c>
      <c r="G41" s="17">
        <v>166648</v>
      </c>
      <c r="H41" s="17">
        <v>0</v>
      </c>
      <c r="I41" s="17">
        <v>381879</v>
      </c>
      <c r="J41" s="17">
        <v>273882</v>
      </c>
      <c r="K41" s="17">
        <v>0</v>
      </c>
      <c r="L41" s="17">
        <v>0</v>
      </c>
      <c r="M41" s="17">
        <v>0</v>
      </c>
      <c r="N41" s="17">
        <v>0</v>
      </c>
      <c r="O41" s="17">
        <v>0</v>
      </c>
      <c r="P41" s="17">
        <v>655605</v>
      </c>
      <c r="Q41" s="17">
        <v>0</v>
      </c>
      <c r="R41" s="17">
        <v>32845</v>
      </c>
      <c r="S41" s="17">
        <v>2951</v>
      </c>
      <c r="T41" s="17">
        <v>1231</v>
      </c>
      <c r="U41" s="17">
        <v>11242</v>
      </c>
      <c r="V41" s="17">
        <v>3075</v>
      </c>
      <c r="W41" s="17">
        <v>0</v>
      </c>
      <c r="X41" s="17">
        <v>76933</v>
      </c>
      <c r="Y41" s="17">
        <v>4176</v>
      </c>
      <c r="Z41" s="17">
        <v>0</v>
      </c>
      <c r="AA41" s="17">
        <v>0</v>
      </c>
      <c r="AB41" s="17">
        <v>0</v>
      </c>
      <c r="AC41" s="17">
        <v>4967971</v>
      </c>
      <c r="AD41" s="17">
        <v>0</v>
      </c>
    </row>
    <row r="42" spans="1:30" x14ac:dyDescent="0.3">
      <c r="A42" s="15" t="s">
        <v>77</v>
      </c>
      <c r="B42" s="14" t="s">
        <v>78</v>
      </c>
      <c r="C42" s="14">
        <v>1</v>
      </c>
      <c r="D42" s="14">
        <v>0</v>
      </c>
      <c r="E42" s="17">
        <v>9986157</v>
      </c>
      <c r="F42" s="17">
        <v>0</v>
      </c>
      <c r="G42" s="17">
        <v>0</v>
      </c>
      <c r="H42" s="17">
        <v>0</v>
      </c>
      <c r="I42" s="17">
        <v>1570828</v>
      </c>
      <c r="J42" s="17">
        <v>1180021</v>
      </c>
      <c r="K42" s="17">
        <v>79635</v>
      </c>
      <c r="L42" s="17">
        <v>0</v>
      </c>
      <c r="M42" s="17">
        <v>0</v>
      </c>
      <c r="N42" s="17">
        <v>0</v>
      </c>
      <c r="O42" s="17">
        <v>0</v>
      </c>
      <c r="P42" s="17">
        <v>2189748</v>
      </c>
      <c r="Q42" s="17">
        <v>389013</v>
      </c>
      <c r="R42" s="17">
        <v>36215</v>
      </c>
      <c r="S42" s="17">
        <v>16328</v>
      </c>
      <c r="T42" s="17">
        <v>6813</v>
      </c>
      <c r="U42" s="17">
        <v>63609</v>
      </c>
      <c r="V42" s="17">
        <v>20654</v>
      </c>
      <c r="W42" s="17">
        <v>0</v>
      </c>
      <c r="X42" s="17">
        <v>149871</v>
      </c>
      <c r="Y42" s="17">
        <v>0</v>
      </c>
      <c r="Z42" s="17">
        <v>0</v>
      </c>
      <c r="AA42" s="17">
        <v>0</v>
      </c>
      <c r="AB42" s="17">
        <v>0</v>
      </c>
      <c r="AC42" s="17">
        <v>15688892</v>
      </c>
      <c r="AD42" s="17">
        <v>0</v>
      </c>
    </row>
    <row r="43" spans="1:30" x14ac:dyDescent="0.3">
      <c r="A43" s="15" t="s">
        <v>79</v>
      </c>
      <c r="B43" s="14" t="s">
        <v>80</v>
      </c>
      <c r="C43" s="14">
        <v>1</v>
      </c>
      <c r="D43" s="14">
        <v>0</v>
      </c>
      <c r="E43" s="17">
        <v>2834274</v>
      </c>
      <c r="F43" s="17">
        <v>0</v>
      </c>
      <c r="G43" s="17">
        <v>0</v>
      </c>
      <c r="H43" s="17">
        <v>0</v>
      </c>
      <c r="I43" s="17">
        <v>229895</v>
      </c>
      <c r="J43" s="17">
        <v>561531</v>
      </c>
      <c r="K43" s="17">
        <v>0</v>
      </c>
      <c r="L43" s="17">
        <v>0</v>
      </c>
      <c r="M43" s="17">
        <v>0</v>
      </c>
      <c r="N43" s="17">
        <v>0</v>
      </c>
      <c r="O43" s="17">
        <v>0</v>
      </c>
      <c r="P43" s="17">
        <v>407709</v>
      </c>
      <c r="Q43" s="17">
        <v>36773</v>
      </c>
      <c r="R43" s="17">
        <v>0</v>
      </c>
      <c r="S43" s="17">
        <v>9198</v>
      </c>
      <c r="T43" s="17">
        <v>3838</v>
      </c>
      <c r="U43" s="17">
        <v>27844</v>
      </c>
      <c r="V43" s="17">
        <v>0</v>
      </c>
      <c r="W43" s="17">
        <v>0</v>
      </c>
      <c r="X43" s="17">
        <v>50614</v>
      </c>
      <c r="Y43" s="17">
        <v>0</v>
      </c>
      <c r="Z43" s="17">
        <v>0</v>
      </c>
      <c r="AA43" s="17">
        <v>0</v>
      </c>
      <c r="AB43" s="17">
        <v>0</v>
      </c>
      <c r="AC43" s="17">
        <v>4161676</v>
      </c>
      <c r="AD43" s="17">
        <v>0</v>
      </c>
    </row>
    <row r="44" spans="1:30" x14ac:dyDescent="0.3">
      <c r="A44" s="15" t="s">
        <v>81</v>
      </c>
      <c r="B44" s="14" t="s">
        <v>82</v>
      </c>
      <c r="C44" s="14">
        <v>1</v>
      </c>
      <c r="D44" s="14">
        <v>0</v>
      </c>
      <c r="E44" s="17">
        <v>9484067</v>
      </c>
      <c r="F44" s="17">
        <v>0</v>
      </c>
      <c r="G44" s="17">
        <v>0</v>
      </c>
      <c r="H44" s="17">
        <v>2792</v>
      </c>
      <c r="I44" s="17">
        <v>1187492</v>
      </c>
      <c r="J44" s="17">
        <v>2128275</v>
      </c>
      <c r="K44" s="17">
        <v>0</v>
      </c>
      <c r="L44" s="17">
        <v>0</v>
      </c>
      <c r="M44" s="17">
        <v>0</v>
      </c>
      <c r="N44" s="17">
        <v>0</v>
      </c>
      <c r="O44" s="17">
        <v>0</v>
      </c>
      <c r="P44" s="17">
        <v>1670681</v>
      </c>
      <c r="Q44" s="17">
        <v>241818</v>
      </c>
      <c r="R44" s="17">
        <v>158729</v>
      </c>
      <c r="S44" s="17">
        <v>9377</v>
      </c>
      <c r="T44" s="17">
        <v>3913</v>
      </c>
      <c r="U44" s="17">
        <v>33436</v>
      </c>
      <c r="V44" s="17">
        <v>11877</v>
      </c>
      <c r="W44" s="17">
        <v>0</v>
      </c>
      <c r="X44" s="17">
        <v>426451</v>
      </c>
      <c r="Y44" s="17">
        <v>0</v>
      </c>
      <c r="Z44" s="17">
        <v>0</v>
      </c>
      <c r="AA44" s="17">
        <v>0</v>
      </c>
      <c r="AB44" s="17">
        <v>0</v>
      </c>
      <c r="AC44" s="17">
        <v>15358908</v>
      </c>
      <c r="AD44" s="17">
        <v>100000</v>
      </c>
    </row>
    <row r="45" spans="1:30" x14ac:dyDescent="0.3">
      <c r="A45" s="15" t="s">
        <v>83</v>
      </c>
      <c r="B45" s="14" t="s">
        <v>84</v>
      </c>
      <c r="C45" s="14">
        <v>1</v>
      </c>
      <c r="D45" s="14">
        <v>0</v>
      </c>
      <c r="E45" s="17">
        <v>5268408</v>
      </c>
      <c r="F45" s="17">
        <v>0</v>
      </c>
      <c r="G45" s="17">
        <v>0</v>
      </c>
      <c r="H45" s="17">
        <v>0</v>
      </c>
      <c r="I45" s="17">
        <v>529629</v>
      </c>
      <c r="J45" s="17">
        <v>396969</v>
      </c>
      <c r="K45" s="17">
        <v>0</v>
      </c>
      <c r="L45" s="17">
        <v>0</v>
      </c>
      <c r="M45" s="17">
        <v>0</v>
      </c>
      <c r="N45" s="17">
        <v>0</v>
      </c>
      <c r="O45" s="17">
        <v>0</v>
      </c>
      <c r="P45" s="17">
        <v>1114548</v>
      </c>
      <c r="Q45" s="17">
        <v>105849</v>
      </c>
      <c r="R45" s="17">
        <v>0</v>
      </c>
      <c r="S45" s="17">
        <v>5618</v>
      </c>
      <c r="T45" s="17">
        <v>2344</v>
      </c>
      <c r="U45" s="17">
        <v>19572</v>
      </c>
      <c r="V45" s="17">
        <v>6616</v>
      </c>
      <c r="W45" s="17">
        <v>0</v>
      </c>
      <c r="X45" s="17">
        <v>98300</v>
      </c>
      <c r="Y45" s="17">
        <v>0</v>
      </c>
      <c r="Z45" s="17">
        <v>0</v>
      </c>
      <c r="AA45" s="17">
        <v>0</v>
      </c>
      <c r="AB45" s="17">
        <v>0</v>
      </c>
      <c r="AC45" s="17">
        <v>7547853</v>
      </c>
      <c r="AD45" s="17">
        <v>100000</v>
      </c>
    </row>
    <row r="46" spans="1:30" x14ac:dyDescent="0.3">
      <c r="A46" s="15" t="s">
        <v>85</v>
      </c>
      <c r="B46" s="14" t="s">
        <v>86</v>
      </c>
      <c r="C46" s="14">
        <v>1</v>
      </c>
      <c r="D46" s="14">
        <v>0</v>
      </c>
      <c r="E46" s="17">
        <v>11026806</v>
      </c>
      <c r="F46" s="17">
        <v>0</v>
      </c>
      <c r="G46" s="17">
        <v>0</v>
      </c>
      <c r="H46" s="17">
        <v>8810</v>
      </c>
      <c r="I46" s="17">
        <v>1810393</v>
      </c>
      <c r="J46" s="17">
        <v>3632259</v>
      </c>
      <c r="K46" s="17">
        <v>211090</v>
      </c>
      <c r="L46" s="17">
        <v>0</v>
      </c>
      <c r="M46" s="17">
        <v>0</v>
      </c>
      <c r="N46" s="17">
        <v>0</v>
      </c>
      <c r="O46" s="17">
        <v>0</v>
      </c>
      <c r="P46" s="17">
        <v>2198504</v>
      </c>
      <c r="Q46" s="17">
        <v>173818</v>
      </c>
      <c r="R46" s="17">
        <v>296750</v>
      </c>
      <c r="S46" s="17">
        <v>13242</v>
      </c>
      <c r="T46" s="17">
        <v>5525</v>
      </c>
      <c r="U46" s="17">
        <v>52017</v>
      </c>
      <c r="V46" s="17">
        <v>16108</v>
      </c>
      <c r="W46" s="17">
        <v>0</v>
      </c>
      <c r="X46" s="17">
        <v>254112</v>
      </c>
      <c r="Y46" s="17">
        <v>45377</v>
      </c>
      <c r="Z46" s="17">
        <v>0</v>
      </c>
      <c r="AA46" s="17">
        <v>0</v>
      </c>
      <c r="AB46" s="17">
        <v>0</v>
      </c>
      <c r="AC46" s="17">
        <v>19744811</v>
      </c>
      <c r="AD46" s="17">
        <v>100000</v>
      </c>
    </row>
    <row r="47" spans="1:30" x14ac:dyDescent="0.3">
      <c r="A47" s="15" t="s">
        <v>87</v>
      </c>
      <c r="B47" s="14" t="s">
        <v>88</v>
      </c>
      <c r="C47" s="14">
        <v>1</v>
      </c>
      <c r="D47" s="14">
        <v>0</v>
      </c>
      <c r="E47" s="17">
        <v>18679650</v>
      </c>
      <c r="F47" s="17">
        <v>0</v>
      </c>
      <c r="G47" s="17">
        <v>0</v>
      </c>
      <c r="H47" s="17">
        <v>0</v>
      </c>
      <c r="I47" s="17">
        <v>959679</v>
      </c>
      <c r="J47" s="17">
        <v>3509023</v>
      </c>
      <c r="K47" s="17">
        <v>0</v>
      </c>
      <c r="L47" s="17">
        <v>0</v>
      </c>
      <c r="M47" s="17">
        <v>0</v>
      </c>
      <c r="N47" s="17">
        <v>0</v>
      </c>
      <c r="O47" s="17">
        <v>0</v>
      </c>
      <c r="P47" s="17">
        <v>3119538</v>
      </c>
      <c r="Q47" s="17">
        <v>554618</v>
      </c>
      <c r="R47" s="17">
        <v>107629</v>
      </c>
      <c r="S47" s="17">
        <v>32522</v>
      </c>
      <c r="T47" s="17">
        <v>13569</v>
      </c>
      <c r="U47" s="17">
        <v>119471</v>
      </c>
      <c r="V47" s="17">
        <v>43029</v>
      </c>
      <c r="W47" s="17">
        <v>0</v>
      </c>
      <c r="X47" s="17">
        <v>477387</v>
      </c>
      <c r="Y47" s="17">
        <v>0</v>
      </c>
      <c r="Z47" s="17">
        <v>0</v>
      </c>
      <c r="AA47" s="17">
        <v>0</v>
      </c>
      <c r="AB47" s="17">
        <v>0</v>
      </c>
      <c r="AC47" s="17">
        <v>27616115</v>
      </c>
      <c r="AD47" s="17">
        <v>129603</v>
      </c>
    </row>
    <row r="48" spans="1:30" x14ac:dyDescent="0.3">
      <c r="A48" s="15" t="s">
        <v>89</v>
      </c>
      <c r="B48" s="14" t="s">
        <v>90</v>
      </c>
      <c r="C48" s="14">
        <v>1</v>
      </c>
      <c r="D48" s="14">
        <v>0</v>
      </c>
      <c r="E48" s="17">
        <v>14173015</v>
      </c>
      <c r="F48" s="17">
        <v>0</v>
      </c>
      <c r="G48" s="17">
        <v>0</v>
      </c>
      <c r="H48" s="17">
        <v>0</v>
      </c>
      <c r="I48" s="17">
        <v>1654974</v>
      </c>
      <c r="J48" s="17">
        <v>1213122</v>
      </c>
      <c r="K48" s="17">
        <v>0</v>
      </c>
      <c r="L48" s="17">
        <v>0</v>
      </c>
      <c r="M48" s="17">
        <v>0</v>
      </c>
      <c r="N48" s="17">
        <v>0</v>
      </c>
      <c r="O48" s="17">
        <v>0</v>
      </c>
      <c r="P48" s="17">
        <v>1625825</v>
      </c>
      <c r="Q48" s="17">
        <v>194343</v>
      </c>
      <c r="R48" s="17">
        <v>417638</v>
      </c>
      <c r="S48" s="17">
        <v>15549</v>
      </c>
      <c r="T48" s="17">
        <v>6488</v>
      </c>
      <c r="U48" s="17">
        <v>62502</v>
      </c>
      <c r="V48" s="17">
        <v>20773</v>
      </c>
      <c r="W48" s="17">
        <v>0</v>
      </c>
      <c r="X48" s="17">
        <v>159730</v>
      </c>
      <c r="Y48" s="17">
        <v>0</v>
      </c>
      <c r="Z48" s="17">
        <v>0</v>
      </c>
      <c r="AA48" s="17">
        <v>0</v>
      </c>
      <c r="AB48" s="17">
        <v>0</v>
      </c>
      <c r="AC48" s="17">
        <v>19543959</v>
      </c>
      <c r="AD48" s="17">
        <v>122173</v>
      </c>
    </row>
    <row r="49" spans="1:30" x14ac:dyDescent="0.3">
      <c r="A49" s="15" t="s">
        <v>91</v>
      </c>
      <c r="B49" s="14" t="s">
        <v>92</v>
      </c>
      <c r="C49" s="14">
        <v>1</v>
      </c>
      <c r="D49" s="14">
        <v>0</v>
      </c>
      <c r="E49" s="17">
        <v>8398873</v>
      </c>
      <c r="F49" s="17">
        <v>0</v>
      </c>
      <c r="G49" s="17">
        <v>0</v>
      </c>
      <c r="H49" s="17">
        <v>0</v>
      </c>
      <c r="I49" s="17">
        <v>1086743</v>
      </c>
      <c r="J49" s="17">
        <v>1276585</v>
      </c>
      <c r="K49" s="17">
        <v>0</v>
      </c>
      <c r="L49" s="17">
        <v>0</v>
      </c>
      <c r="M49" s="17">
        <v>0</v>
      </c>
      <c r="N49" s="17">
        <v>0</v>
      </c>
      <c r="O49" s="17">
        <v>0</v>
      </c>
      <c r="P49" s="17">
        <v>1590634</v>
      </c>
      <c r="Q49" s="17">
        <v>119880</v>
      </c>
      <c r="R49" s="17">
        <v>110044</v>
      </c>
      <c r="S49" s="17">
        <v>14171</v>
      </c>
      <c r="T49" s="17">
        <v>5913</v>
      </c>
      <c r="U49" s="17">
        <v>42406</v>
      </c>
      <c r="V49" s="17">
        <v>19619</v>
      </c>
      <c r="W49" s="17">
        <v>0</v>
      </c>
      <c r="X49" s="17">
        <v>169472</v>
      </c>
      <c r="Y49" s="17">
        <v>0</v>
      </c>
      <c r="Z49" s="17">
        <v>0</v>
      </c>
      <c r="AA49" s="17">
        <v>0</v>
      </c>
      <c r="AB49" s="17">
        <v>0</v>
      </c>
      <c r="AC49" s="17">
        <v>12834340</v>
      </c>
      <c r="AD49" s="17">
        <v>0</v>
      </c>
    </row>
    <row r="50" spans="1:30" x14ac:dyDescent="0.3">
      <c r="A50" s="15" t="s">
        <v>93</v>
      </c>
      <c r="B50" s="14" t="s">
        <v>94</v>
      </c>
      <c r="C50" s="14">
        <v>1</v>
      </c>
      <c r="D50" s="14">
        <v>0</v>
      </c>
      <c r="E50" s="17">
        <v>9239674</v>
      </c>
      <c r="F50" s="17">
        <v>0</v>
      </c>
      <c r="G50" s="17">
        <v>0</v>
      </c>
      <c r="H50" s="17">
        <v>67963</v>
      </c>
      <c r="I50" s="17">
        <v>1152072</v>
      </c>
      <c r="J50" s="17">
        <v>979652</v>
      </c>
      <c r="K50" s="17">
        <v>0</v>
      </c>
      <c r="L50" s="17">
        <v>0</v>
      </c>
      <c r="M50" s="17">
        <v>0</v>
      </c>
      <c r="N50" s="17">
        <v>0</v>
      </c>
      <c r="O50" s="17">
        <v>0</v>
      </c>
      <c r="P50" s="17">
        <v>1327334</v>
      </c>
      <c r="Q50" s="17">
        <v>214257</v>
      </c>
      <c r="R50" s="17">
        <v>148259</v>
      </c>
      <c r="S50" s="17">
        <v>15654</v>
      </c>
      <c r="T50" s="17">
        <v>6531</v>
      </c>
      <c r="U50" s="17">
        <v>60988</v>
      </c>
      <c r="V50" s="17">
        <v>18107</v>
      </c>
      <c r="W50" s="17">
        <v>0</v>
      </c>
      <c r="X50" s="17">
        <v>131324</v>
      </c>
      <c r="Y50" s="17">
        <v>0</v>
      </c>
      <c r="Z50" s="17">
        <v>0</v>
      </c>
      <c r="AA50" s="17">
        <v>0</v>
      </c>
      <c r="AB50" s="17">
        <v>0</v>
      </c>
      <c r="AC50" s="17">
        <v>13361815</v>
      </c>
      <c r="AD50" s="17">
        <v>100000</v>
      </c>
    </row>
    <row r="51" spans="1:30" x14ac:dyDescent="0.3">
      <c r="A51" s="15" t="s">
        <v>95</v>
      </c>
      <c r="B51" s="14" t="s">
        <v>96</v>
      </c>
      <c r="C51" s="14">
        <v>1</v>
      </c>
      <c r="D51" s="14">
        <v>0</v>
      </c>
      <c r="E51" s="17">
        <v>15408309</v>
      </c>
      <c r="F51" s="17">
        <v>0</v>
      </c>
      <c r="G51" s="17">
        <v>0</v>
      </c>
      <c r="H51" s="17">
        <v>0</v>
      </c>
      <c r="I51" s="17">
        <v>1106277</v>
      </c>
      <c r="J51" s="17">
        <v>2355150</v>
      </c>
      <c r="K51" s="17">
        <v>0</v>
      </c>
      <c r="L51" s="17">
        <v>0</v>
      </c>
      <c r="M51" s="17">
        <v>0</v>
      </c>
      <c r="N51" s="17">
        <v>0</v>
      </c>
      <c r="O51" s="17">
        <v>0</v>
      </c>
      <c r="P51" s="17">
        <v>2906020</v>
      </c>
      <c r="Q51" s="17">
        <v>51253</v>
      </c>
      <c r="R51" s="17">
        <v>170911</v>
      </c>
      <c r="S51" s="17">
        <v>19204</v>
      </c>
      <c r="T51" s="17">
        <v>8013</v>
      </c>
      <c r="U51" s="17">
        <v>78987</v>
      </c>
      <c r="V51" s="17">
        <v>28201</v>
      </c>
      <c r="W51" s="17">
        <v>0</v>
      </c>
      <c r="X51" s="17">
        <v>560628</v>
      </c>
      <c r="Y51" s="17">
        <v>0</v>
      </c>
      <c r="Z51" s="17">
        <v>0</v>
      </c>
      <c r="AA51" s="17">
        <v>0</v>
      </c>
      <c r="AB51" s="17">
        <v>0</v>
      </c>
      <c r="AC51" s="17">
        <v>22692953</v>
      </c>
      <c r="AD51" s="17">
        <v>139051</v>
      </c>
    </row>
    <row r="52" spans="1:30" x14ac:dyDescent="0.3">
      <c r="A52" s="15" t="s">
        <v>97</v>
      </c>
      <c r="B52" s="14" t="s">
        <v>98</v>
      </c>
      <c r="C52" s="14">
        <v>1</v>
      </c>
      <c r="D52" s="14">
        <v>0</v>
      </c>
      <c r="E52" s="17">
        <v>26279898</v>
      </c>
      <c r="F52" s="17">
        <v>0</v>
      </c>
      <c r="G52" s="17">
        <v>0</v>
      </c>
      <c r="H52" s="17">
        <v>0</v>
      </c>
      <c r="I52" s="17">
        <v>2288944</v>
      </c>
      <c r="J52" s="17">
        <v>5600995</v>
      </c>
      <c r="K52" s="17">
        <v>208430</v>
      </c>
      <c r="L52" s="17">
        <v>0</v>
      </c>
      <c r="M52" s="17">
        <v>0</v>
      </c>
      <c r="N52" s="17">
        <v>0</v>
      </c>
      <c r="O52" s="17">
        <v>0</v>
      </c>
      <c r="P52" s="17">
        <v>3786295</v>
      </c>
      <c r="Q52" s="17">
        <v>551175</v>
      </c>
      <c r="R52" s="17">
        <v>187637</v>
      </c>
      <c r="S52" s="17">
        <v>37390</v>
      </c>
      <c r="T52" s="17">
        <v>15600</v>
      </c>
      <c r="U52" s="17">
        <v>142480</v>
      </c>
      <c r="V52" s="17">
        <v>46208</v>
      </c>
      <c r="W52" s="17">
        <v>0</v>
      </c>
      <c r="X52" s="17">
        <v>890402</v>
      </c>
      <c r="Y52" s="17">
        <v>12169</v>
      </c>
      <c r="Z52" s="17">
        <v>0</v>
      </c>
      <c r="AA52" s="17">
        <v>0</v>
      </c>
      <c r="AB52" s="17">
        <v>0</v>
      </c>
      <c r="AC52" s="17">
        <v>40047623</v>
      </c>
      <c r="AD52" s="17">
        <v>210306</v>
      </c>
    </row>
    <row r="53" spans="1:30" x14ac:dyDescent="0.3">
      <c r="A53" s="15" t="s">
        <v>99</v>
      </c>
      <c r="B53" s="14" t="s">
        <v>100</v>
      </c>
      <c r="C53" s="14">
        <v>1</v>
      </c>
      <c r="D53" s="14">
        <v>0</v>
      </c>
      <c r="E53" s="17">
        <v>31344155</v>
      </c>
      <c r="F53" s="17">
        <v>0</v>
      </c>
      <c r="G53" s="17">
        <v>0</v>
      </c>
      <c r="H53" s="17">
        <v>61270</v>
      </c>
      <c r="I53" s="17">
        <v>1845173</v>
      </c>
      <c r="J53" s="17">
        <v>3332264</v>
      </c>
      <c r="K53" s="17">
        <v>0</v>
      </c>
      <c r="L53" s="17">
        <v>0</v>
      </c>
      <c r="M53" s="17">
        <v>0</v>
      </c>
      <c r="N53" s="17">
        <v>0</v>
      </c>
      <c r="O53" s="17">
        <v>0</v>
      </c>
      <c r="P53" s="17">
        <v>5646334</v>
      </c>
      <c r="Q53" s="17">
        <v>1323711</v>
      </c>
      <c r="R53" s="17">
        <v>0</v>
      </c>
      <c r="S53" s="17">
        <v>66766</v>
      </c>
      <c r="T53" s="17">
        <v>27856</v>
      </c>
      <c r="U53" s="17">
        <v>254087</v>
      </c>
      <c r="V53" s="17">
        <v>81973</v>
      </c>
      <c r="W53" s="17">
        <v>0</v>
      </c>
      <c r="X53" s="17">
        <v>3527361</v>
      </c>
      <c r="Y53" s="17">
        <v>0</v>
      </c>
      <c r="Z53" s="17">
        <v>0</v>
      </c>
      <c r="AA53" s="17">
        <v>0</v>
      </c>
      <c r="AB53" s="17">
        <v>0</v>
      </c>
      <c r="AC53" s="17">
        <v>47510950</v>
      </c>
      <c r="AD53" s="17">
        <v>211759</v>
      </c>
    </row>
    <row r="54" spans="1:30" x14ac:dyDescent="0.3">
      <c r="A54" s="15" t="s">
        <v>101</v>
      </c>
      <c r="B54" s="14" t="s">
        <v>102</v>
      </c>
      <c r="C54" s="14">
        <v>0</v>
      </c>
      <c r="D54" s="14">
        <v>0</v>
      </c>
      <c r="E54" s="17" t="s">
        <v>2819</v>
      </c>
      <c r="F54" s="17" t="s">
        <v>2819</v>
      </c>
      <c r="G54" s="17" t="s">
        <v>2819</v>
      </c>
      <c r="H54" s="17" t="s">
        <v>2819</v>
      </c>
      <c r="I54" s="17" t="s">
        <v>2819</v>
      </c>
      <c r="J54" s="17" t="s">
        <v>2819</v>
      </c>
      <c r="K54" s="17" t="s">
        <v>2819</v>
      </c>
      <c r="L54" s="17" t="s">
        <v>2819</v>
      </c>
      <c r="M54" s="17" t="s">
        <v>2819</v>
      </c>
      <c r="N54" s="17" t="s">
        <v>2819</v>
      </c>
      <c r="O54" s="17" t="s">
        <v>2819</v>
      </c>
      <c r="P54" s="17" t="s">
        <v>2819</v>
      </c>
      <c r="Q54" s="17" t="s">
        <v>2819</v>
      </c>
      <c r="R54" s="17" t="s">
        <v>2819</v>
      </c>
      <c r="S54" s="17" t="s">
        <v>2819</v>
      </c>
      <c r="T54" s="17" t="s">
        <v>2819</v>
      </c>
      <c r="U54" s="17" t="s">
        <v>2819</v>
      </c>
      <c r="V54" s="17" t="s">
        <v>2819</v>
      </c>
      <c r="W54" s="17" t="s">
        <v>2819</v>
      </c>
      <c r="X54" s="17" t="s">
        <v>2819</v>
      </c>
      <c r="Y54" s="17" t="s">
        <v>2819</v>
      </c>
      <c r="Z54" s="17" t="s">
        <v>2819</v>
      </c>
      <c r="AA54" s="17" t="s">
        <v>2819</v>
      </c>
      <c r="AB54" s="17" t="s">
        <v>2819</v>
      </c>
      <c r="AC54" s="17" t="s">
        <v>2819</v>
      </c>
      <c r="AD54" s="17" t="s">
        <v>2819</v>
      </c>
    </row>
    <row r="55" spans="1:30" x14ac:dyDescent="0.3">
      <c r="A55" s="15" t="s">
        <v>103</v>
      </c>
      <c r="B55" s="14" t="s">
        <v>104</v>
      </c>
      <c r="C55" s="14">
        <v>1</v>
      </c>
      <c r="D55" s="14">
        <v>0</v>
      </c>
      <c r="E55" s="17">
        <v>9771668</v>
      </c>
      <c r="F55" s="17">
        <v>0</v>
      </c>
      <c r="G55" s="17">
        <v>0</v>
      </c>
      <c r="H55" s="17">
        <v>0</v>
      </c>
      <c r="I55" s="17">
        <v>1568943</v>
      </c>
      <c r="J55" s="17">
        <v>1462238</v>
      </c>
      <c r="K55" s="17">
        <v>0</v>
      </c>
      <c r="L55" s="17">
        <v>0</v>
      </c>
      <c r="M55" s="17">
        <v>0</v>
      </c>
      <c r="N55" s="17">
        <v>0</v>
      </c>
      <c r="O55" s="17">
        <v>0</v>
      </c>
      <c r="P55" s="17">
        <v>1620315</v>
      </c>
      <c r="Q55" s="17">
        <v>234468</v>
      </c>
      <c r="R55" s="17">
        <v>34813</v>
      </c>
      <c r="S55" s="17">
        <v>12733</v>
      </c>
      <c r="T55" s="17">
        <v>5313</v>
      </c>
      <c r="U55" s="17">
        <v>49571</v>
      </c>
      <c r="V55" s="17">
        <v>16353</v>
      </c>
      <c r="W55" s="17">
        <v>0</v>
      </c>
      <c r="X55" s="17">
        <v>161533</v>
      </c>
      <c r="Y55" s="17">
        <v>0</v>
      </c>
      <c r="Z55" s="17">
        <v>0</v>
      </c>
      <c r="AA55" s="17">
        <v>0</v>
      </c>
      <c r="AB55" s="17">
        <v>0</v>
      </c>
      <c r="AC55" s="17">
        <v>14937948</v>
      </c>
      <c r="AD55" s="17">
        <v>0</v>
      </c>
    </row>
    <row r="56" spans="1:30" x14ac:dyDescent="0.3">
      <c r="A56" s="15" t="s">
        <v>105</v>
      </c>
      <c r="B56" s="14" t="s">
        <v>106</v>
      </c>
      <c r="C56" s="14">
        <v>1</v>
      </c>
      <c r="D56" s="14">
        <v>0</v>
      </c>
      <c r="E56" s="17">
        <v>6647811</v>
      </c>
      <c r="F56" s="17">
        <v>0</v>
      </c>
      <c r="G56" s="17">
        <v>0</v>
      </c>
      <c r="H56" s="17">
        <v>0</v>
      </c>
      <c r="I56" s="17">
        <v>740234</v>
      </c>
      <c r="J56" s="17">
        <v>867468</v>
      </c>
      <c r="K56" s="17">
        <v>0</v>
      </c>
      <c r="L56" s="17">
        <v>0</v>
      </c>
      <c r="M56" s="17">
        <v>0</v>
      </c>
      <c r="N56" s="17">
        <v>0</v>
      </c>
      <c r="O56" s="17">
        <v>0</v>
      </c>
      <c r="P56" s="17">
        <v>671292</v>
      </c>
      <c r="Q56" s="17">
        <v>157482</v>
      </c>
      <c r="R56" s="17">
        <v>0</v>
      </c>
      <c r="S56" s="17">
        <v>10426</v>
      </c>
      <c r="T56" s="17">
        <v>4350</v>
      </c>
      <c r="U56" s="17">
        <v>42348</v>
      </c>
      <c r="V56" s="17">
        <v>8674</v>
      </c>
      <c r="W56" s="17">
        <v>0</v>
      </c>
      <c r="X56" s="17">
        <v>116824</v>
      </c>
      <c r="Y56" s="17">
        <v>0</v>
      </c>
      <c r="Z56" s="17">
        <v>0</v>
      </c>
      <c r="AA56" s="17">
        <v>0</v>
      </c>
      <c r="AB56" s="17">
        <v>0</v>
      </c>
      <c r="AC56" s="17">
        <v>9266909</v>
      </c>
      <c r="AD56" s="17">
        <v>0</v>
      </c>
    </row>
    <row r="57" spans="1:30" x14ac:dyDescent="0.3">
      <c r="A57" s="15" t="s">
        <v>107</v>
      </c>
      <c r="B57" s="14" t="s">
        <v>108</v>
      </c>
      <c r="C57" s="14">
        <v>1</v>
      </c>
      <c r="D57" s="14">
        <v>0</v>
      </c>
      <c r="E57" s="17">
        <v>9471498</v>
      </c>
      <c r="F57" s="17">
        <v>0</v>
      </c>
      <c r="G57" s="17">
        <v>0</v>
      </c>
      <c r="H57" s="17">
        <v>0</v>
      </c>
      <c r="I57" s="17">
        <v>1210658</v>
      </c>
      <c r="J57" s="17">
        <v>1845802</v>
      </c>
      <c r="K57" s="17">
        <v>0</v>
      </c>
      <c r="L57" s="17">
        <v>0</v>
      </c>
      <c r="M57" s="17">
        <v>0</v>
      </c>
      <c r="N57" s="17">
        <v>0</v>
      </c>
      <c r="O57" s="17">
        <v>0</v>
      </c>
      <c r="P57" s="17">
        <v>1814273</v>
      </c>
      <c r="Q57" s="17">
        <v>95133</v>
      </c>
      <c r="R57" s="17">
        <v>0</v>
      </c>
      <c r="S57" s="17">
        <v>12373</v>
      </c>
      <c r="T57" s="17">
        <v>5163</v>
      </c>
      <c r="U57" s="17">
        <v>49513</v>
      </c>
      <c r="V57" s="17">
        <v>15551</v>
      </c>
      <c r="W57" s="17">
        <v>0</v>
      </c>
      <c r="X57" s="17">
        <v>390820</v>
      </c>
      <c r="Y57" s="17">
        <v>0</v>
      </c>
      <c r="Z57" s="17">
        <v>0</v>
      </c>
      <c r="AA57" s="17">
        <v>0</v>
      </c>
      <c r="AB57" s="17">
        <v>0</v>
      </c>
      <c r="AC57" s="17">
        <v>14910784</v>
      </c>
      <c r="AD57" s="17">
        <v>0</v>
      </c>
    </row>
    <row r="58" spans="1:30" x14ac:dyDescent="0.3">
      <c r="A58" s="15" t="s">
        <v>109</v>
      </c>
      <c r="B58" s="14" t="s">
        <v>110</v>
      </c>
      <c r="C58" s="14">
        <v>1</v>
      </c>
      <c r="D58" s="14">
        <v>0</v>
      </c>
      <c r="E58" s="17">
        <v>8952996</v>
      </c>
      <c r="F58" s="17">
        <v>0</v>
      </c>
      <c r="G58" s="17">
        <v>0</v>
      </c>
      <c r="H58" s="17">
        <v>0</v>
      </c>
      <c r="I58" s="17">
        <v>1010442</v>
      </c>
      <c r="J58" s="17">
        <v>2623455</v>
      </c>
      <c r="K58" s="17">
        <v>0</v>
      </c>
      <c r="L58" s="17">
        <v>0</v>
      </c>
      <c r="M58" s="17">
        <v>0</v>
      </c>
      <c r="N58" s="17">
        <v>0</v>
      </c>
      <c r="O58" s="17">
        <v>0</v>
      </c>
      <c r="P58" s="17">
        <v>1562602</v>
      </c>
      <c r="Q58" s="17">
        <v>170480</v>
      </c>
      <c r="R58" s="17">
        <v>0</v>
      </c>
      <c r="S58" s="17">
        <v>13931</v>
      </c>
      <c r="T58" s="17">
        <v>5813</v>
      </c>
      <c r="U58" s="17">
        <v>56444</v>
      </c>
      <c r="V58" s="17">
        <v>15259</v>
      </c>
      <c r="W58" s="17">
        <v>0</v>
      </c>
      <c r="X58" s="17">
        <v>129511</v>
      </c>
      <c r="Y58" s="17">
        <v>0</v>
      </c>
      <c r="Z58" s="17">
        <v>0</v>
      </c>
      <c r="AA58" s="17">
        <v>0</v>
      </c>
      <c r="AB58" s="17">
        <v>0</v>
      </c>
      <c r="AC58" s="17">
        <v>14540933</v>
      </c>
      <c r="AD58" s="17">
        <v>0</v>
      </c>
    </row>
    <row r="59" spans="1:30" x14ac:dyDescent="0.3">
      <c r="A59" s="15" t="s">
        <v>111</v>
      </c>
      <c r="B59" s="14" t="s">
        <v>112</v>
      </c>
      <c r="C59" s="14">
        <v>1</v>
      </c>
      <c r="D59" s="14">
        <v>0</v>
      </c>
      <c r="E59" s="17">
        <v>7152416</v>
      </c>
      <c r="F59" s="17">
        <v>0</v>
      </c>
      <c r="G59" s="17">
        <v>0</v>
      </c>
      <c r="H59" s="17">
        <v>0</v>
      </c>
      <c r="I59" s="17">
        <v>674216</v>
      </c>
      <c r="J59" s="17">
        <v>750276</v>
      </c>
      <c r="K59" s="17">
        <v>0</v>
      </c>
      <c r="L59" s="17">
        <v>0</v>
      </c>
      <c r="M59" s="17">
        <v>0</v>
      </c>
      <c r="N59" s="17">
        <v>0</v>
      </c>
      <c r="O59" s="17">
        <v>0</v>
      </c>
      <c r="P59" s="17">
        <v>1372561</v>
      </c>
      <c r="Q59" s="17">
        <v>124296</v>
      </c>
      <c r="R59" s="17">
        <v>0</v>
      </c>
      <c r="S59" s="17">
        <v>13617</v>
      </c>
      <c r="T59" s="17">
        <v>5681</v>
      </c>
      <c r="U59" s="17">
        <v>48697</v>
      </c>
      <c r="V59" s="17">
        <v>13814</v>
      </c>
      <c r="W59" s="17">
        <v>0</v>
      </c>
      <c r="X59" s="17">
        <v>300000</v>
      </c>
      <c r="Y59" s="17">
        <v>0</v>
      </c>
      <c r="Z59" s="17">
        <v>0</v>
      </c>
      <c r="AA59" s="17">
        <v>0</v>
      </c>
      <c r="AB59" s="17">
        <v>0</v>
      </c>
      <c r="AC59" s="17">
        <v>10455574</v>
      </c>
      <c r="AD59" s="17">
        <v>0</v>
      </c>
    </row>
    <row r="60" spans="1:30" x14ac:dyDescent="0.3">
      <c r="A60" s="15" t="s">
        <v>113</v>
      </c>
      <c r="B60" s="14" t="s">
        <v>114</v>
      </c>
      <c r="C60" s="14">
        <v>1</v>
      </c>
      <c r="D60" s="14">
        <v>0</v>
      </c>
      <c r="E60" s="17">
        <v>7674242</v>
      </c>
      <c r="F60" s="17">
        <v>0</v>
      </c>
      <c r="G60" s="17">
        <v>0</v>
      </c>
      <c r="H60" s="17">
        <v>11531</v>
      </c>
      <c r="I60" s="17">
        <v>1053135</v>
      </c>
      <c r="J60" s="17">
        <v>5111928</v>
      </c>
      <c r="K60" s="17">
        <v>0</v>
      </c>
      <c r="L60" s="17">
        <v>0</v>
      </c>
      <c r="M60" s="17">
        <v>0</v>
      </c>
      <c r="N60" s="17">
        <v>0</v>
      </c>
      <c r="O60" s="17">
        <v>0</v>
      </c>
      <c r="P60" s="17">
        <v>1415165</v>
      </c>
      <c r="Q60" s="17">
        <v>278680</v>
      </c>
      <c r="R60" s="17">
        <v>92400</v>
      </c>
      <c r="S60" s="17">
        <v>21032</v>
      </c>
      <c r="T60" s="17">
        <v>8775</v>
      </c>
      <c r="U60" s="17">
        <v>76948</v>
      </c>
      <c r="V60" s="17">
        <v>24870</v>
      </c>
      <c r="W60" s="17">
        <v>0</v>
      </c>
      <c r="X60" s="17">
        <v>132675</v>
      </c>
      <c r="Y60" s="17">
        <v>1094</v>
      </c>
      <c r="Z60" s="17">
        <v>0</v>
      </c>
      <c r="AA60" s="17">
        <v>0</v>
      </c>
      <c r="AB60" s="17">
        <v>0</v>
      </c>
      <c r="AC60" s="17">
        <v>15902475</v>
      </c>
      <c r="AD60" s="17">
        <v>0</v>
      </c>
    </row>
    <row r="61" spans="1:30" x14ac:dyDescent="0.3">
      <c r="A61" s="15" t="s">
        <v>115</v>
      </c>
      <c r="B61" s="14" t="s">
        <v>116</v>
      </c>
      <c r="C61" s="14">
        <v>1</v>
      </c>
      <c r="D61" s="14">
        <v>0</v>
      </c>
      <c r="E61" s="17">
        <v>7596393</v>
      </c>
      <c r="F61" s="17">
        <v>0</v>
      </c>
      <c r="G61" s="17">
        <v>0</v>
      </c>
      <c r="H61" s="17">
        <v>0</v>
      </c>
      <c r="I61" s="17">
        <v>826595</v>
      </c>
      <c r="J61" s="17">
        <v>1359657</v>
      </c>
      <c r="K61" s="17">
        <v>0</v>
      </c>
      <c r="L61" s="17">
        <v>0</v>
      </c>
      <c r="M61" s="17">
        <v>0</v>
      </c>
      <c r="N61" s="17">
        <v>0</v>
      </c>
      <c r="O61" s="17">
        <v>0</v>
      </c>
      <c r="P61" s="17">
        <v>1090473</v>
      </c>
      <c r="Q61" s="17">
        <v>232368</v>
      </c>
      <c r="R61" s="17">
        <v>179708</v>
      </c>
      <c r="S61" s="17">
        <v>11669</v>
      </c>
      <c r="T61" s="17">
        <v>4869</v>
      </c>
      <c r="U61" s="17">
        <v>43804</v>
      </c>
      <c r="V61" s="17">
        <v>15948</v>
      </c>
      <c r="W61" s="17">
        <v>0</v>
      </c>
      <c r="X61" s="17">
        <v>76768</v>
      </c>
      <c r="Y61" s="17">
        <v>0</v>
      </c>
      <c r="Z61" s="17">
        <v>0</v>
      </c>
      <c r="AA61" s="17">
        <v>0</v>
      </c>
      <c r="AB61" s="17">
        <v>0</v>
      </c>
      <c r="AC61" s="17">
        <v>11438252</v>
      </c>
      <c r="AD61" s="17">
        <v>0</v>
      </c>
    </row>
    <row r="62" spans="1:30" x14ac:dyDescent="0.3">
      <c r="A62" s="15" t="s">
        <v>117</v>
      </c>
      <c r="B62" s="14" t="s">
        <v>118</v>
      </c>
      <c r="C62" s="14">
        <v>1</v>
      </c>
      <c r="D62" s="14">
        <v>0</v>
      </c>
      <c r="E62" s="17">
        <v>11976214</v>
      </c>
      <c r="F62" s="17">
        <v>0</v>
      </c>
      <c r="G62" s="17">
        <v>0</v>
      </c>
      <c r="H62" s="17">
        <v>0</v>
      </c>
      <c r="I62" s="17">
        <v>1178950</v>
      </c>
      <c r="J62" s="17">
        <v>2027992</v>
      </c>
      <c r="K62" s="17">
        <v>0</v>
      </c>
      <c r="L62" s="17">
        <v>0</v>
      </c>
      <c r="M62" s="17">
        <v>0</v>
      </c>
      <c r="N62" s="17">
        <v>0</v>
      </c>
      <c r="O62" s="17">
        <v>0</v>
      </c>
      <c r="P62" s="17">
        <v>1034413</v>
      </c>
      <c r="Q62" s="17">
        <v>502070</v>
      </c>
      <c r="R62" s="17">
        <v>73128</v>
      </c>
      <c r="S62" s="17">
        <v>11924</v>
      </c>
      <c r="T62" s="17">
        <v>4975</v>
      </c>
      <c r="U62" s="17">
        <v>47124</v>
      </c>
      <c r="V62" s="17">
        <v>14929</v>
      </c>
      <c r="W62" s="17">
        <v>0</v>
      </c>
      <c r="X62" s="17">
        <v>247225</v>
      </c>
      <c r="Y62" s="17">
        <v>0</v>
      </c>
      <c r="Z62" s="17">
        <v>0</v>
      </c>
      <c r="AA62" s="17">
        <v>0</v>
      </c>
      <c r="AB62" s="17">
        <v>0</v>
      </c>
      <c r="AC62" s="17">
        <v>17118944</v>
      </c>
      <c r="AD62" s="17">
        <v>100000</v>
      </c>
    </row>
    <row r="63" spans="1:30" x14ac:dyDescent="0.3">
      <c r="A63" s="15" t="s">
        <v>119</v>
      </c>
      <c r="B63" s="14" t="s">
        <v>120</v>
      </c>
      <c r="C63" s="14">
        <v>1</v>
      </c>
      <c r="D63" s="14">
        <v>0</v>
      </c>
      <c r="E63" s="17">
        <v>4346109</v>
      </c>
      <c r="F63" s="17">
        <v>0</v>
      </c>
      <c r="G63" s="17">
        <v>256703</v>
      </c>
      <c r="H63" s="17">
        <v>0</v>
      </c>
      <c r="I63" s="17">
        <v>371198</v>
      </c>
      <c r="J63" s="17">
        <v>2522939</v>
      </c>
      <c r="K63" s="17">
        <v>379051</v>
      </c>
      <c r="L63" s="17">
        <v>0</v>
      </c>
      <c r="M63" s="17">
        <v>0</v>
      </c>
      <c r="N63" s="17">
        <v>0</v>
      </c>
      <c r="O63" s="17">
        <v>0</v>
      </c>
      <c r="P63" s="17">
        <v>390517</v>
      </c>
      <c r="Q63" s="17">
        <v>52548</v>
      </c>
      <c r="R63" s="17">
        <v>0</v>
      </c>
      <c r="S63" s="17">
        <v>11849</v>
      </c>
      <c r="T63" s="17">
        <v>4944</v>
      </c>
      <c r="U63" s="17">
        <v>39319</v>
      </c>
      <c r="V63" s="17">
        <v>0</v>
      </c>
      <c r="W63" s="17">
        <v>0</v>
      </c>
      <c r="X63" s="17">
        <v>54000</v>
      </c>
      <c r="Y63" s="17">
        <v>0</v>
      </c>
      <c r="Z63" s="17">
        <v>0</v>
      </c>
      <c r="AA63" s="17">
        <v>0</v>
      </c>
      <c r="AB63" s="17">
        <v>0</v>
      </c>
      <c r="AC63" s="17">
        <v>8429177</v>
      </c>
      <c r="AD63" s="17">
        <v>0</v>
      </c>
    </row>
    <row r="64" spans="1:30" x14ac:dyDescent="0.3">
      <c r="A64" s="15" t="s">
        <v>121</v>
      </c>
      <c r="B64" s="14" t="s">
        <v>122</v>
      </c>
      <c r="C64" s="14">
        <v>1</v>
      </c>
      <c r="D64" s="14">
        <v>0</v>
      </c>
      <c r="E64" s="17">
        <v>7832666</v>
      </c>
      <c r="F64" s="17">
        <v>0</v>
      </c>
      <c r="G64" s="17">
        <v>0</v>
      </c>
      <c r="H64" s="17">
        <v>0</v>
      </c>
      <c r="I64" s="17">
        <v>1348092</v>
      </c>
      <c r="J64" s="17">
        <v>1729554</v>
      </c>
      <c r="K64" s="17">
        <v>0</v>
      </c>
      <c r="L64" s="17">
        <v>0</v>
      </c>
      <c r="M64" s="17">
        <v>0</v>
      </c>
      <c r="N64" s="17">
        <v>0</v>
      </c>
      <c r="O64" s="17">
        <v>0</v>
      </c>
      <c r="P64" s="17">
        <v>818998</v>
      </c>
      <c r="Q64" s="17">
        <v>97864</v>
      </c>
      <c r="R64" s="17">
        <v>146791</v>
      </c>
      <c r="S64" s="17">
        <v>10411</v>
      </c>
      <c r="T64" s="17">
        <v>4344</v>
      </c>
      <c r="U64" s="17">
        <v>40833</v>
      </c>
      <c r="V64" s="17">
        <v>13119</v>
      </c>
      <c r="W64" s="17">
        <v>0</v>
      </c>
      <c r="X64" s="17">
        <v>99112</v>
      </c>
      <c r="Y64" s="17">
        <v>0</v>
      </c>
      <c r="Z64" s="17">
        <v>0</v>
      </c>
      <c r="AA64" s="17">
        <v>0</v>
      </c>
      <c r="AB64" s="17">
        <v>0</v>
      </c>
      <c r="AC64" s="17">
        <v>12141784</v>
      </c>
      <c r="AD64" s="17">
        <v>100000</v>
      </c>
    </row>
    <row r="65" spans="1:30" x14ac:dyDescent="0.3">
      <c r="A65" s="15" t="s">
        <v>123</v>
      </c>
      <c r="B65" s="14" t="s">
        <v>124</v>
      </c>
      <c r="C65" s="14">
        <v>1</v>
      </c>
      <c r="D65" s="14">
        <v>0</v>
      </c>
      <c r="E65" s="17">
        <v>4037639</v>
      </c>
      <c r="F65" s="17">
        <v>0</v>
      </c>
      <c r="G65" s="17">
        <v>111903</v>
      </c>
      <c r="H65" s="17">
        <v>0</v>
      </c>
      <c r="I65" s="17">
        <v>390530</v>
      </c>
      <c r="J65" s="17">
        <v>841272</v>
      </c>
      <c r="K65" s="17">
        <v>0</v>
      </c>
      <c r="L65" s="17">
        <v>0</v>
      </c>
      <c r="M65" s="17">
        <v>0</v>
      </c>
      <c r="N65" s="17">
        <v>0</v>
      </c>
      <c r="O65" s="17">
        <v>0</v>
      </c>
      <c r="P65" s="17">
        <v>363664</v>
      </c>
      <c r="Q65" s="17">
        <v>98300</v>
      </c>
      <c r="R65" s="17">
        <v>0</v>
      </c>
      <c r="S65" s="17">
        <v>7220</v>
      </c>
      <c r="T65" s="17">
        <v>3013</v>
      </c>
      <c r="U65" s="17">
        <v>27086</v>
      </c>
      <c r="V65" s="17">
        <v>7278</v>
      </c>
      <c r="W65" s="17">
        <v>0</v>
      </c>
      <c r="X65" s="17">
        <v>56436</v>
      </c>
      <c r="Y65" s="17">
        <v>0</v>
      </c>
      <c r="Z65" s="17">
        <v>0</v>
      </c>
      <c r="AA65" s="17">
        <v>0</v>
      </c>
      <c r="AB65" s="17">
        <v>0</v>
      </c>
      <c r="AC65" s="17">
        <v>5944341</v>
      </c>
      <c r="AD65" s="17">
        <v>100000</v>
      </c>
    </row>
    <row r="66" spans="1:30" x14ac:dyDescent="0.3">
      <c r="A66" s="15" t="s">
        <v>125</v>
      </c>
      <c r="B66" s="14" t="s">
        <v>126</v>
      </c>
      <c r="C66" s="14">
        <v>1</v>
      </c>
      <c r="D66" s="14">
        <v>0</v>
      </c>
      <c r="E66" s="17">
        <v>22310800</v>
      </c>
      <c r="F66" s="17">
        <v>0</v>
      </c>
      <c r="G66" s="17">
        <v>0</v>
      </c>
      <c r="H66" s="17">
        <v>0</v>
      </c>
      <c r="I66" s="17">
        <v>1274004</v>
      </c>
      <c r="J66" s="17">
        <v>4560944</v>
      </c>
      <c r="K66" s="17">
        <v>0</v>
      </c>
      <c r="L66" s="17">
        <v>0</v>
      </c>
      <c r="M66" s="17">
        <v>0</v>
      </c>
      <c r="N66" s="17">
        <v>0</v>
      </c>
      <c r="O66" s="17">
        <v>0</v>
      </c>
      <c r="P66" s="17">
        <v>2113110</v>
      </c>
      <c r="Q66" s="17">
        <v>1105574</v>
      </c>
      <c r="R66" s="17">
        <v>509816</v>
      </c>
      <c r="S66" s="17">
        <v>32821</v>
      </c>
      <c r="T66" s="17">
        <v>13694</v>
      </c>
      <c r="U66" s="17">
        <v>116791</v>
      </c>
      <c r="V66" s="17">
        <v>44751</v>
      </c>
      <c r="W66" s="17">
        <v>0</v>
      </c>
      <c r="X66" s="17">
        <v>2202569</v>
      </c>
      <c r="Y66" s="17">
        <v>0</v>
      </c>
      <c r="Z66" s="17">
        <v>0</v>
      </c>
      <c r="AA66" s="17">
        <v>0</v>
      </c>
      <c r="AB66" s="17">
        <v>0</v>
      </c>
      <c r="AC66" s="17">
        <v>34284874</v>
      </c>
      <c r="AD66" s="17">
        <v>357648</v>
      </c>
    </row>
    <row r="67" spans="1:30" x14ac:dyDescent="0.3">
      <c r="A67" s="15" t="s">
        <v>127</v>
      </c>
      <c r="B67" s="14" t="s">
        <v>128</v>
      </c>
      <c r="C67" s="14">
        <v>1</v>
      </c>
      <c r="D67" s="14">
        <v>0</v>
      </c>
      <c r="E67" s="17">
        <v>3482630</v>
      </c>
      <c r="F67" s="17">
        <v>0</v>
      </c>
      <c r="G67" s="17">
        <v>0</v>
      </c>
      <c r="H67" s="17">
        <v>0</v>
      </c>
      <c r="I67" s="17">
        <v>540169</v>
      </c>
      <c r="J67" s="17">
        <v>1172386</v>
      </c>
      <c r="K67" s="17">
        <v>0</v>
      </c>
      <c r="L67" s="17">
        <v>0</v>
      </c>
      <c r="M67" s="17">
        <v>0</v>
      </c>
      <c r="N67" s="17">
        <v>0</v>
      </c>
      <c r="O67" s="17">
        <v>0</v>
      </c>
      <c r="P67" s="17">
        <v>373261</v>
      </c>
      <c r="Q67" s="17">
        <v>164827</v>
      </c>
      <c r="R67" s="17">
        <v>51947</v>
      </c>
      <c r="S67" s="17">
        <v>9377</v>
      </c>
      <c r="T67" s="17">
        <v>3913</v>
      </c>
      <c r="U67" s="17">
        <v>34659</v>
      </c>
      <c r="V67" s="17">
        <v>7226</v>
      </c>
      <c r="W67" s="17">
        <v>0</v>
      </c>
      <c r="X67" s="17">
        <v>67500</v>
      </c>
      <c r="Y67" s="17">
        <v>0</v>
      </c>
      <c r="Z67" s="17">
        <v>0</v>
      </c>
      <c r="AA67" s="17">
        <v>0</v>
      </c>
      <c r="AB67" s="17">
        <v>0</v>
      </c>
      <c r="AC67" s="17">
        <v>5907895</v>
      </c>
      <c r="AD67" s="17">
        <v>0</v>
      </c>
    </row>
    <row r="68" spans="1:30" x14ac:dyDescent="0.3">
      <c r="A68" s="15" t="s">
        <v>129</v>
      </c>
      <c r="B68" s="14" t="s">
        <v>130</v>
      </c>
      <c r="C68" s="14">
        <v>1</v>
      </c>
      <c r="D68" s="14">
        <v>0</v>
      </c>
      <c r="E68" s="17">
        <v>9843807</v>
      </c>
      <c r="F68" s="17">
        <v>0</v>
      </c>
      <c r="G68" s="17">
        <v>0</v>
      </c>
      <c r="H68" s="17">
        <v>0</v>
      </c>
      <c r="I68" s="17">
        <v>1134385</v>
      </c>
      <c r="J68" s="17">
        <v>656881</v>
      </c>
      <c r="K68" s="17">
        <v>0</v>
      </c>
      <c r="L68" s="17">
        <v>0</v>
      </c>
      <c r="M68" s="17">
        <v>0</v>
      </c>
      <c r="N68" s="17">
        <v>0</v>
      </c>
      <c r="O68" s="17">
        <v>0</v>
      </c>
      <c r="P68" s="17">
        <v>1206269</v>
      </c>
      <c r="Q68" s="17">
        <v>163978</v>
      </c>
      <c r="R68" s="17">
        <v>309439</v>
      </c>
      <c r="S68" s="17">
        <v>16778</v>
      </c>
      <c r="T68" s="17">
        <v>7000</v>
      </c>
      <c r="U68" s="17">
        <v>63784</v>
      </c>
      <c r="V68" s="17">
        <v>21900</v>
      </c>
      <c r="W68" s="17">
        <v>0</v>
      </c>
      <c r="X68" s="17">
        <v>155082</v>
      </c>
      <c r="Y68" s="17">
        <v>0</v>
      </c>
      <c r="Z68" s="17">
        <v>0</v>
      </c>
      <c r="AA68" s="17">
        <v>0</v>
      </c>
      <c r="AB68" s="17">
        <v>0</v>
      </c>
      <c r="AC68" s="17">
        <v>13579303</v>
      </c>
      <c r="AD68" s="17">
        <v>0</v>
      </c>
    </row>
    <row r="69" spans="1:30" x14ac:dyDescent="0.3">
      <c r="A69" s="15" t="s">
        <v>131</v>
      </c>
      <c r="B69" s="14" t="s">
        <v>132</v>
      </c>
      <c r="C69" s="14">
        <v>1</v>
      </c>
      <c r="D69" s="14">
        <v>0</v>
      </c>
      <c r="E69" s="17">
        <v>10224594</v>
      </c>
      <c r="F69" s="17">
        <v>0</v>
      </c>
      <c r="G69" s="17">
        <v>0</v>
      </c>
      <c r="H69" s="17">
        <v>0</v>
      </c>
      <c r="I69" s="17">
        <v>1311325</v>
      </c>
      <c r="J69" s="17">
        <v>1890187</v>
      </c>
      <c r="K69" s="17">
        <v>0</v>
      </c>
      <c r="L69" s="17">
        <v>0</v>
      </c>
      <c r="M69" s="17">
        <v>0</v>
      </c>
      <c r="N69" s="17">
        <v>0</v>
      </c>
      <c r="O69" s="17">
        <v>0</v>
      </c>
      <c r="P69" s="17">
        <v>1785733</v>
      </c>
      <c r="Q69" s="17">
        <v>412690</v>
      </c>
      <c r="R69" s="17">
        <v>234422</v>
      </c>
      <c r="S69" s="17">
        <v>15190</v>
      </c>
      <c r="T69" s="17">
        <v>6338</v>
      </c>
      <c r="U69" s="17">
        <v>60405</v>
      </c>
      <c r="V69" s="17">
        <v>19802</v>
      </c>
      <c r="W69" s="17">
        <v>0</v>
      </c>
      <c r="X69" s="17">
        <v>297145</v>
      </c>
      <c r="Y69" s="17">
        <v>0</v>
      </c>
      <c r="Z69" s="17">
        <v>0</v>
      </c>
      <c r="AA69" s="17">
        <v>0</v>
      </c>
      <c r="AB69" s="17">
        <v>0</v>
      </c>
      <c r="AC69" s="17">
        <v>16257831</v>
      </c>
      <c r="AD69" s="17">
        <v>100000</v>
      </c>
    </row>
    <row r="70" spans="1:30" x14ac:dyDescent="0.3">
      <c r="A70" s="15" t="s">
        <v>133</v>
      </c>
      <c r="B70" s="14" t="s">
        <v>134</v>
      </c>
      <c r="C70" s="14">
        <v>1</v>
      </c>
      <c r="D70" s="14">
        <v>0</v>
      </c>
      <c r="E70" s="17">
        <v>4822646</v>
      </c>
      <c r="F70" s="17">
        <v>0</v>
      </c>
      <c r="G70" s="17">
        <v>0</v>
      </c>
      <c r="H70" s="17">
        <v>0</v>
      </c>
      <c r="I70" s="17">
        <v>837687</v>
      </c>
      <c r="J70" s="17">
        <v>1341671</v>
      </c>
      <c r="K70" s="17">
        <v>0</v>
      </c>
      <c r="L70" s="17">
        <v>0</v>
      </c>
      <c r="M70" s="17">
        <v>0</v>
      </c>
      <c r="N70" s="17">
        <v>0</v>
      </c>
      <c r="O70" s="17">
        <v>0</v>
      </c>
      <c r="P70" s="17">
        <v>538756</v>
      </c>
      <c r="Q70" s="17">
        <v>228447</v>
      </c>
      <c r="R70" s="17">
        <v>97975</v>
      </c>
      <c r="S70" s="17">
        <v>6921</v>
      </c>
      <c r="T70" s="17">
        <v>2888</v>
      </c>
      <c r="U70" s="17">
        <v>27378</v>
      </c>
      <c r="V70" s="17">
        <v>8072</v>
      </c>
      <c r="W70" s="17">
        <v>0</v>
      </c>
      <c r="X70" s="17">
        <v>193378</v>
      </c>
      <c r="Y70" s="17">
        <v>0</v>
      </c>
      <c r="Z70" s="17">
        <v>0</v>
      </c>
      <c r="AA70" s="17">
        <v>0</v>
      </c>
      <c r="AB70" s="17">
        <v>0</v>
      </c>
      <c r="AC70" s="17">
        <v>8105819</v>
      </c>
      <c r="AD70" s="17">
        <v>100000</v>
      </c>
    </row>
    <row r="71" spans="1:30" x14ac:dyDescent="0.3">
      <c r="A71" s="15" t="s">
        <v>135</v>
      </c>
      <c r="B71" s="14" t="s">
        <v>136</v>
      </c>
      <c r="C71" s="14">
        <v>1</v>
      </c>
      <c r="D71" s="14">
        <v>0</v>
      </c>
      <c r="E71" s="17">
        <v>6552703</v>
      </c>
      <c r="F71" s="17">
        <v>0</v>
      </c>
      <c r="G71" s="17">
        <v>0</v>
      </c>
      <c r="H71" s="17">
        <v>11797</v>
      </c>
      <c r="I71" s="17">
        <v>621933</v>
      </c>
      <c r="J71" s="17">
        <v>621952</v>
      </c>
      <c r="K71" s="17">
        <v>0</v>
      </c>
      <c r="L71" s="17">
        <v>0</v>
      </c>
      <c r="M71" s="17">
        <v>0</v>
      </c>
      <c r="N71" s="17">
        <v>0</v>
      </c>
      <c r="O71" s="17">
        <v>0</v>
      </c>
      <c r="P71" s="17">
        <v>504761</v>
      </c>
      <c r="Q71" s="17">
        <v>53908</v>
      </c>
      <c r="R71" s="17">
        <v>69958</v>
      </c>
      <c r="S71" s="17">
        <v>6322</v>
      </c>
      <c r="T71" s="17">
        <v>2638</v>
      </c>
      <c r="U71" s="17">
        <v>23941</v>
      </c>
      <c r="V71" s="17">
        <v>7730</v>
      </c>
      <c r="W71" s="17">
        <v>0</v>
      </c>
      <c r="X71" s="17">
        <v>77100</v>
      </c>
      <c r="Y71" s="17">
        <v>0</v>
      </c>
      <c r="Z71" s="17">
        <v>0</v>
      </c>
      <c r="AA71" s="17">
        <v>0</v>
      </c>
      <c r="AB71" s="17">
        <v>0</v>
      </c>
      <c r="AC71" s="17">
        <v>8554743</v>
      </c>
      <c r="AD71" s="17">
        <v>0</v>
      </c>
    </row>
    <row r="72" spans="1:30" x14ac:dyDescent="0.3">
      <c r="A72" s="15" t="s">
        <v>137</v>
      </c>
      <c r="B72" s="14" t="s">
        <v>138</v>
      </c>
      <c r="C72" s="14">
        <v>1</v>
      </c>
      <c r="D72" s="14">
        <v>0</v>
      </c>
      <c r="E72" s="17">
        <v>50784833</v>
      </c>
      <c r="F72" s="17">
        <v>0</v>
      </c>
      <c r="G72" s="17">
        <v>0</v>
      </c>
      <c r="H72" s="17">
        <v>0</v>
      </c>
      <c r="I72" s="17">
        <v>1581707</v>
      </c>
      <c r="J72" s="17">
        <v>9546025</v>
      </c>
      <c r="K72" s="17">
        <v>0</v>
      </c>
      <c r="L72" s="17">
        <v>0</v>
      </c>
      <c r="M72" s="17">
        <v>0</v>
      </c>
      <c r="N72" s="17">
        <v>0</v>
      </c>
      <c r="O72" s="17">
        <v>0</v>
      </c>
      <c r="P72" s="17">
        <v>3500108</v>
      </c>
      <c r="Q72" s="17">
        <v>1054000</v>
      </c>
      <c r="R72" s="17">
        <v>941161</v>
      </c>
      <c r="S72" s="17">
        <v>67185</v>
      </c>
      <c r="T72" s="17">
        <v>28031</v>
      </c>
      <c r="U72" s="17">
        <v>262475</v>
      </c>
      <c r="V72" s="17">
        <v>98009</v>
      </c>
      <c r="W72" s="17">
        <v>0</v>
      </c>
      <c r="X72" s="17">
        <v>3066147</v>
      </c>
      <c r="Y72" s="17">
        <v>0</v>
      </c>
      <c r="Z72" s="17">
        <v>0</v>
      </c>
      <c r="AA72" s="17">
        <v>0</v>
      </c>
      <c r="AB72" s="17">
        <v>0</v>
      </c>
      <c r="AC72" s="17">
        <v>70929681</v>
      </c>
      <c r="AD72" s="17">
        <v>422610</v>
      </c>
    </row>
    <row r="73" spans="1:30" x14ac:dyDescent="0.3">
      <c r="A73" s="15" t="s">
        <v>139</v>
      </c>
      <c r="B73" s="14" t="s">
        <v>140</v>
      </c>
      <c r="C73" s="14">
        <v>1</v>
      </c>
      <c r="D73" s="14">
        <v>0</v>
      </c>
      <c r="E73" s="17">
        <v>9313439</v>
      </c>
      <c r="F73" s="17">
        <v>0</v>
      </c>
      <c r="G73" s="17">
        <v>0</v>
      </c>
      <c r="H73" s="17">
        <v>0</v>
      </c>
      <c r="I73" s="17">
        <v>861692</v>
      </c>
      <c r="J73" s="17">
        <v>456991</v>
      </c>
      <c r="K73" s="17">
        <v>0</v>
      </c>
      <c r="L73" s="17">
        <v>0</v>
      </c>
      <c r="M73" s="17">
        <v>0</v>
      </c>
      <c r="N73" s="17">
        <v>0</v>
      </c>
      <c r="O73" s="17">
        <v>0</v>
      </c>
      <c r="P73" s="17">
        <v>1134766</v>
      </c>
      <c r="Q73" s="17">
        <v>508600</v>
      </c>
      <c r="R73" s="17">
        <v>30824</v>
      </c>
      <c r="S73" s="17">
        <v>20732</v>
      </c>
      <c r="T73" s="17">
        <v>8650</v>
      </c>
      <c r="U73" s="17">
        <v>83880</v>
      </c>
      <c r="V73" s="17">
        <v>24148</v>
      </c>
      <c r="W73" s="17">
        <v>0</v>
      </c>
      <c r="X73" s="17">
        <v>136560</v>
      </c>
      <c r="Y73" s="17">
        <v>0</v>
      </c>
      <c r="Z73" s="17">
        <v>0</v>
      </c>
      <c r="AA73" s="17">
        <v>0</v>
      </c>
      <c r="AB73" s="17">
        <v>0</v>
      </c>
      <c r="AC73" s="17">
        <v>12580282</v>
      </c>
      <c r="AD73" s="17">
        <v>0</v>
      </c>
    </row>
    <row r="74" spans="1:30" x14ac:dyDescent="0.3">
      <c r="A74" s="15" t="s">
        <v>141</v>
      </c>
      <c r="B74" s="14" t="s">
        <v>142</v>
      </c>
      <c r="C74" s="14">
        <v>1</v>
      </c>
      <c r="D74" s="14">
        <v>0</v>
      </c>
      <c r="E74" s="17">
        <v>7763200</v>
      </c>
      <c r="F74" s="17">
        <v>0</v>
      </c>
      <c r="G74" s="17">
        <v>275127</v>
      </c>
      <c r="H74" s="17">
        <v>0</v>
      </c>
      <c r="I74" s="17">
        <v>705694</v>
      </c>
      <c r="J74" s="17">
        <v>1617012</v>
      </c>
      <c r="K74" s="17">
        <v>0</v>
      </c>
      <c r="L74" s="17">
        <v>0</v>
      </c>
      <c r="M74" s="17">
        <v>0</v>
      </c>
      <c r="N74" s="17">
        <v>0</v>
      </c>
      <c r="O74" s="17">
        <v>0</v>
      </c>
      <c r="P74" s="17">
        <v>746215</v>
      </c>
      <c r="Q74" s="17">
        <v>438198</v>
      </c>
      <c r="R74" s="17">
        <v>0</v>
      </c>
      <c r="S74" s="17">
        <v>8359</v>
      </c>
      <c r="T74" s="17">
        <v>3488</v>
      </c>
      <c r="U74" s="17">
        <v>33319</v>
      </c>
      <c r="V74" s="17">
        <v>10924</v>
      </c>
      <c r="W74" s="17">
        <v>0</v>
      </c>
      <c r="X74" s="17">
        <v>447419</v>
      </c>
      <c r="Y74" s="17">
        <v>0</v>
      </c>
      <c r="Z74" s="17">
        <v>0</v>
      </c>
      <c r="AA74" s="17">
        <v>0</v>
      </c>
      <c r="AB74" s="17">
        <v>0</v>
      </c>
      <c r="AC74" s="17">
        <v>12048955</v>
      </c>
      <c r="AD74" s="17">
        <v>100000</v>
      </c>
    </row>
    <row r="75" spans="1:30" x14ac:dyDescent="0.3">
      <c r="A75" s="15" t="s">
        <v>143</v>
      </c>
      <c r="B75" s="14" t="s">
        <v>144</v>
      </c>
      <c r="C75" s="14">
        <v>1</v>
      </c>
      <c r="D75" s="14">
        <v>0</v>
      </c>
      <c r="E75" s="17">
        <v>4509375</v>
      </c>
      <c r="F75" s="17">
        <v>0</v>
      </c>
      <c r="G75" s="17">
        <v>147825</v>
      </c>
      <c r="H75" s="17">
        <v>2635</v>
      </c>
      <c r="I75" s="17">
        <v>530651</v>
      </c>
      <c r="J75" s="17">
        <v>1114348</v>
      </c>
      <c r="K75" s="17">
        <v>0</v>
      </c>
      <c r="L75" s="17">
        <v>0</v>
      </c>
      <c r="M75" s="17">
        <v>0</v>
      </c>
      <c r="N75" s="17">
        <v>0</v>
      </c>
      <c r="O75" s="17">
        <v>0</v>
      </c>
      <c r="P75" s="17">
        <v>675623</v>
      </c>
      <c r="Q75" s="17">
        <v>18132</v>
      </c>
      <c r="R75" s="17">
        <v>0</v>
      </c>
      <c r="S75" s="17">
        <v>1813</v>
      </c>
      <c r="T75" s="17">
        <v>756</v>
      </c>
      <c r="U75" s="17">
        <v>14388</v>
      </c>
      <c r="V75" s="17">
        <v>2445</v>
      </c>
      <c r="W75" s="17">
        <v>0</v>
      </c>
      <c r="X75" s="17">
        <v>194319</v>
      </c>
      <c r="Y75" s="17">
        <v>0</v>
      </c>
      <c r="Z75" s="17">
        <v>0</v>
      </c>
      <c r="AA75" s="17">
        <v>0</v>
      </c>
      <c r="AB75" s="17">
        <v>0</v>
      </c>
      <c r="AC75" s="17">
        <v>7212310</v>
      </c>
      <c r="AD75" s="17">
        <v>100000</v>
      </c>
    </row>
    <row r="76" spans="1:30" x14ac:dyDescent="0.3">
      <c r="A76" s="15" t="s">
        <v>145</v>
      </c>
      <c r="B76" s="14" t="s">
        <v>146</v>
      </c>
      <c r="C76" s="14">
        <v>1</v>
      </c>
      <c r="D76" s="14">
        <v>0</v>
      </c>
      <c r="E76" s="17">
        <v>5229069</v>
      </c>
      <c r="F76" s="17">
        <v>0</v>
      </c>
      <c r="G76" s="17">
        <v>0</v>
      </c>
      <c r="H76" s="17">
        <v>0</v>
      </c>
      <c r="I76" s="17">
        <v>503385</v>
      </c>
      <c r="J76" s="17">
        <v>744343</v>
      </c>
      <c r="K76" s="17">
        <v>0</v>
      </c>
      <c r="L76" s="17">
        <v>0</v>
      </c>
      <c r="M76" s="17">
        <v>0</v>
      </c>
      <c r="N76" s="17">
        <v>0</v>
      </c>
      <c r="O76" s="17">
        <v>0</v>
      </c>
      <c r="P76" s="17">
        <v>558899</v>
      </c>
      <c r="Q76" s="17">
        <v>10995</v>
      </c>
      <c r="R76" s="17">
        <v>0</v>
      </c>
      <c r="S76" s="17">
        <v>8314</v>
      </c>
      <c r="T76" s="17">
        <v>3469</v>
      </c>
      <c r="U76" s="17">
        <v>27902</v>
      </c>
      <c r="V76" s="17">
        <v>10114</v>
      </c>
      <c r="W76" s="17">
        <v>0</v>
      </c>
      <c r="X76" s="17">
        <v>234016</v>
      </c>
      <c r="Y76" s="17">
        <v>0</v>
      </c>
      <c r="Z76" s="17">
        <v>0</v>
      </c>
      <c r="AA76" s="17">
        <v>0</v>
      </c>
      <c r="AB76" s="17">
        <v>0</v>
      </c>
      <c r="AC76" s="17">
        <v>7330506</v>
      </c>
      <c r="AD76" s="17">
        <v>100000</v>
      </c>
    </row>
    <row r="77" spans="1:30" x14ac:dyDescent="0.3">
      <c r="A77" s="15" t="s">
        <v>147</v>
      </c>
      <c r="B77" s="14" t="s">
        <v>148</v>
      </c>
      <c r="C77" s="14">
        <v>0</v>
      </c>
      <c r="D77" s="14">
        <v>0</v>
      </c>
      <c r="E77" s="17" t="s">
        <v>2819</v>
      </c>
      <c r="F77" s="17" t="s">
        <v>2819</v>
      </c>
      <c r="G77" s="17" t="s">
        <v>2819</v>
      </c>
      <c r="H77" s="17" t="s">
        <v>2819</v>
      </c>
      <c r="I77" s="17" t="s">
        <v>2819</v>
      </c>
      <c r="J77" s="17" t="s">
        <v>2819</v>
      </c>
      <c r="K77" s="17" t="s">
        <v>2819</v>
      </c>
      <c r="L77" s="17" t="s">
        <v>2819</v>
      </c>
      <c r="M77" s="17" t="s">
        <v>2819</v>
      </c>
      <c r="N77" s="17" t="s">
        <v>2819</v>
      </c>
      <c r="O77" s="17" t="s">
        <v>2819</v>
      </c>
      <c r="P77" s="17" t="s">
        <v>2819</v>
      </c>
      <c r="Q77" s="17" t="s">
        <v>2819</v>
      </c>
      <c r="R77" s="17" t="s">
        <v>2819</v>
      </c>
      <c r="S77" s="17" t="s">
        <v>2819</v>
      </c>
      <c r="T77" s="17" t="s">
        <v>2819</v>
      </c>
      <c r="U77" s="17" t="s">
        <v>2819</v>
      </c>
      <c r="V77" s="17" t="s">
        <v>2819</v>
      </c>
      <c r="W77" s="17" t="s">
        <v>2819</v>
      </c>
      <c r="X77" s="17" t="s">
        <v>2819</v>
      </c>
      <c r="Y77" s="17" t="s">
        <v>2819</v>
      </c>
      <c r="Z77" s="17" t="s">
        <v>2819</v>
      </c>
      <c r="AA77" s="17" t="s">
        <v>2819</v>
      </c>
      <c r="AB77" s="17" t="s">
        <v>2819</v>
      </c>
      <c r="AC77" s="17" t="s">
        <v>2819</v>
      </c>
      <c r="AD77" s="17" t="s">
        <v>2819</v>
      </c>
    </row>
    <row r="78" spans="1:30" x14ac:dyDescent="0.3">
      <c r="A78" s="15" t="s">
        <v>149</v>
      </c>
      <c r="B78" s="14" t="s">
        <v>150</v>
      </c>
      <c r="C78" s="14">
        <v>1</v>
      </c>
      <c r="D78" s="14">
        <v>0</v>
      </c>
      <c r="E78" s="17">
        <v>63807748</v>
      </c>
      <c r="F78" s="17">
        <v>396800</v>
      </c>
      <c r="G78" s="17">
        <v>0</v>
      </c>
      <c r="H78" s="17">
        <v>166501</v>
      </c>
      <c r="I78" s="17">
        <v>4951357</v>
      </c>
      <c r="J78" s="17">
        <v>9238186</v>
      </c>
      <c r="K78" s="17">
        <v>0</v>
      </c>
      <c r="L78" s="17">
        <v>0</v>
      </c>
      <c r="M78" s="17">
        <v>0</v>
      </c>
      <c r="N78" s="17">
        <v>0</v>
      </c>
      <c r="O78" s="17">
        <v>0</v>
      </c>
      <c r="P78" s="17">
        <v>9295321</v>
      </c>
      <c r="Q78" s="17">
        <v>1156308</v>
      </c>
      <c r="R78" s="17">
        <v>0</v>
      </c>
      <c r="S78" s="17">
        <v>98074</v>
      </c>
      <c r="T78" s="17">
        <v>40919</v>
      </c>
      <c r="U78" s="17">
        <v>381829</v>
      </c>
      <c r="V78" s="17">
        <v>134671</v>
      </c>
      <c r="W78" s="17">
        <v>0</v>
      </c>
      <c r="X78" s="17">
        <v>1386068</v>
      </c>
      <c r="Y78" s="17">
        <v>0</v>
      </c>
      <c r="Z78" s="17">
        <v>0</v>
      </c>
      <c r="AA78" s="17">
        <v>0</v>
      </c>
      <c r="AB78" s="17">
        <v>0</v>
      </c>
      <c r="AC78" s="17">
        <v>91053782</v>
      </c>
      <c r="AD78" s="17">
        <v>501348</v>
      </c>
    </row>
    <row r="79" spans="1:30" x14ac:dyDescent="0.3">
      <c r="A79" s="15" t="s">
        <v>151</v>
      </c>
      <c r="B79" s="14" t="s">
        <v>152</v>
      </c>
      <c r="C79" s="14">
        <v>1</v>
      </c>
      <c r="D79" s="14">
        <v>0</v>
      </c>
      <c r="E79" s="17">
        <v>21965334</v>
      </c>
      <c r="F79" s="17">
        <v>0</v>
      </c>
      <c r="G79" s="17">
        <v>0</v>
      </c>
      <c r="H79" s="17">
        <v>0</v>
      </c>
      <c r="I79" s="17">
        <v>3321772</v>
      </c>
      <c r="J79" s="17">
        <v>3019952</v>
      </c>
      <c r="K79" s="17">
        <v>0</v>
      </c>
      <c r="L79" s="17">
        <v>0</v>
      </c>
      <c r="M79" s="17">
        <v>0</v>
      </c>
      <c r="N79" s="17">
        <v>0</v>
      </c>
      <c r="O79" s="17">
        <v>0</v>
      </c>
      <c r="P79" s="17">
        <v>4841681</v>
      </c>
      <c r="Q79" s="17">
        <v>611455</v>
      </c>
      <c r="R79" s="17">
        <v>0</v>
      </c>
      <c r="S79" s="17">
        <v>61418</v>
      </c>
      <c r="T79" s="17">
        <v>25625</v>
      </c>
      <c r="U79" s="17">
        <v>227991</v>
      </c>
      <c r="V79" s="17">
        <v>71538</v>
      </c>
      <c r="W79" s="17">
        <v>0</v>
      </c>
      <c r="X79" s="17">
        <v>371608</v>
      </c>
      <c r="Y79" s="17">
        <v>50827</v>
      </c>
      <c r="Z79" s="17">
        <v>0</v>
      </c>
      <c r="AA79" s="17">
        <v>0</v>
      </c>
      <c r="AB79" s="17">
        <v>0</v>
      </c>
      <c r="AC79" s="17">
        <v>34569201</v>
      </c>
      <c r="AD79" s="17">
        <v>0</v>
      </c>
    </row>
    <row r="80" spans="1:30" x14ac:dyDescent="0.3">
      <c r="A80" s="15" t="s">
        <v>153</v>
      </c>
      <c r="B80" s="14" t="s">
        <v>154</v>
      </c>
      <c r="C80" s="14">
        <v>1</v>
      </c>
      <c r="D80" s="14">
        <v>0</v>
      </c>
      <c r="E80" s="17">
        <v>7598820</v>
      </c>
      <c r="F80" s="17">
        <v>0</v>
      </c>
      <c r="G80" s="17">
        <v>0</v>
      </c>
      <c r="H80" s="17">
        <v>0</v>
      </c>
      <c r="I80" s="17">
        <v>564791</v>
      </c>
      <c r="J80" s="17">
        <v>1954980</v>
      </c>
      <c r="K80" s="17">
        <v>0</v>
      </c>
      <c r="L80" s="17">
        <v>0</v>
      </c>
      <c r="M80" s="17">
        <v>0</v>
      </c>
      <c r="N80" s="17">
        <v>0</v>
      </c>
      <c r="O80" s="17">
        <v>0</v>
      </c>
      <c r="P80" s="17">
        <v>1993570</v>
      </c>
      <c r="Q80" s="17">
        <v>351204</v>
      </c>
      <c r="R80" s="17">
        <v>0</v>
      </c>
      <c r="S80" s="17">
        <v>15789</v>
      </c>
      <c r="T80" s="17">
        <v>6588</v>
      </c>
      <c r="U80" s="17">
        <v>60638</v>
      </c>
      <c r="V80" s="17">
        <v>20966</v>
      </c>
      <c r="W80" s="17">
        <v>0</v>
      </c>
      <c r="X80" s="17">
        <v>164736</v>
      </c>
      <c r="Y80" s="17">
        <v>0</v>
      </c>
      <c r="Z80" s="17">
        <v>0</v>
      </c>
      <c r="AA80" s="17">
        <v>0</v>
      </c>
      <c r="AB80" s="17">
        <v>0</v>
      </c>
      <c r="AC80" s="17">
        <v>12732082</v>
      </c>
      <c r="AD80" s="17">
        <v>0</v>
      </c>
    </row>
    <row r="81" spans="1:30" x14ac:dyDescent="0.3">
      <c r="A81" s="15" t="s">
        <v>155</v>
      </c>
      <c r="B81" s="14" t="s">
        <v>156</v>
      </c>
      <c r="C81" s="14">
        <v>1</v>
      </c>
      <c r="D81" s="14">
        <v>0</v>
      </c>
      <c r="E81" s="17">
        <v>7527837</v>
      </c>
      <c r="F81" s="17">
        <v>0</v>
      </c>
      <c r="G81" s="17">
        <v>283125</v>
      </c>
      <c r="H81" s="17">
        <v>0</v>
      </c>
      <c r="I81" s="17">
        <v>1070727</v>
      </c>
      <c r="J81" s="17">
        <v>842370</v>
      </c>
      <c r="K81" s="17">
        <v>0</v>
      </c>
      <c r="L81" s="17">
        <v>0</v>
      </c>
      <c r="M81" s="17">
        <v>0</v>
      </c>
      <c r="N81" s="17">
        <v>0</v>
      </c>
      <c r="O81" s="17">
        <v>0</v>
      </c>
      <c r="P81" s="17">
        <v>1249133</v>
      </c>
      <c r="Q81" s="17">
        <v>49901</v>
      </c>
      <c r="R81" s="17">
        <v>26379</v>
      </c>
      <c r="S81" s="17">
        <v>8134</v>
      </c>
      <c r="T81" s="17">
        <v>3394</v>
      </c>
      <c r="U81" s="17">
        <v>31106</v>
      </c>
      <c r="V81" s="17">
        <v>10170</v>
      </c>
      <c r="W81" s="17">
        <v>0</v>
      </c>
      <c r="X81" s="17">
        <v>81817</v>
      </c>
      <c r="Y81" s="17">
        <v>0</v>
      </c>
      <c r="Z81" s="17">
        <v>0</v>
      </c>
      <c r="AA81" s="17">
        <v>0</v>
      </c>
      <c r="AB81" s="17">
        <v>0</v>
      </c>
      <c r="AC81" s="17">
        <v>11184093</v>
      </c>
      <c r="AD81" s="17">
        <v>100000</v>
      </c>
    </row>
    <row r="82" spans="1:30" x14ac:dyDescent="0.3">
      <c r="A82" s="15" t="s">
        <v>157</v>
      </c>
      <c r="B82" s="14" t="s">
        <v>158</v>
      </c>
      <c r="C82" s="14">
        <v>1</v>
      </c>
      <c r="D82" s="14">
        <v>0</v>
      </c>
      <c r="E82" s="17">
        <v>8424076</v>
      </c>
      <c r="F82" s="17">
        <v>0</v>
      </c>
      <c r="G82" s="17">
        <v>0</v>
      </c>
      <c r="H82" s="17">
        <v>0</v>
      </c>
      <c r="I82" s="17">
        <v>1009425</v>
      </c>
      <c r="J82" s="17">
        <v>1509078</v>
      </c>
      <c r="K82" s="17">
        <v>0</v>
      </c>
      <c r="L82" s="17">
        <v>0</v>
      </c>
      <c r="M82" s="17">
        <v>0</v>
      </c>
      <c r="N82" s="17">
        <v>0</v>
      </c>
      <c r="O82" s="17">
        <v>0</v>
      </c>
      <c r="P82" s="17">
        <v>1416884</v>
      </c>
      <c r="Q82" s="17">
        <v>207403</v>
      </c>
      <c r="R82" s="17">
        <v>0</v>
      </c>
      <c r="S82" s="17">
        <v>11610</v>
      </c>
      <c r="T82" s="17">
        <v>4844</v>
      </c>
      <c r="U82" s="17">
        <v>42406</v>
      </c>
      <c r="V82" s="17">
        <v>14591</v>
      </c>
      <c r="W82" s="17">
        <v>0</v>
      </c>
      <c r="X82" s="17">
        <v>128230</v>
      </c>
      <c r="Y82" s="17">
        <v>0</v>
      </c>
      <c r="Z82" s="17">
        <v>0</v>
      </c>
      <c r="AA82" s="17">
        <v>0</v>
      </c>
      <c r="AB82" s="17">
        <v>0</v>
      </c>
      <c r="AC82" s="17">
        <v>12768547</v>
      </c>
      <c r="AD82" s="17">
        <v>0</v>
      </c>
    </row>
    <row r="83" spans="1:30" x14ac:dyDescent="0.3">
      <c r="A83" s="15" t="s">
        <v>159</v>
      </c>
      <c r="B83" s="14" t="s">
        <v>160</v>
      </c>
      <c r="C83" s="14">
        <v>1</v>
      </c>
      <c r="D83" s="14">
        <v>0</v>
      </c>
      <c r="E83" s="17">
        <v>11624109</v>
      </c>
      <c r="F83" s="17">
        <v>0</v>
      </c>
      <c r="G83" s="17">
        <v>0</v>
      </c>
      <c r="H83" s="17">
        <v>0</v>
      </c>
      <c r="I83" s="17">
        <v>1693118</v>
      </c>
      <c r="J83" s="17">
        <v>2971700</v>
      </c>
      <c r="K83" s="17">
        <v>0</v>
      </c>
      <c r="L83" s="17">
        <v>0</v>
      </c>
      <c r="M83" s="17">
        <v>0</v>
      </c>
      <c r="N83" s="17">
        <v>0</v>
      </c>
      <c r="O83" s="17">
        <v>0</v>
      </c>
      <c r="P83" s="17">
        <v>2110318</v>
      </c>
      <c r="Q83" s="17">
        <v>339187</v>
      </c>
      <c r="R83" s="17">
        <v>210572</v>
      </c>
      <c r="S83" s="17">
        <v>14366</v>
      </c>
      <c r="T83" s="17">
        <v>5994</v>
      </c>
      <c r="U83" s="17">
        <v>56211</v>
      </c>
      <c r="V83" s="17">
        <v>18194</v>
      </c>
      <c r="W83" s="17">
        <v>0</v>
      </c>
      <c r="X83" s="17">
        <v>123521</v>
      </c>
      <c r="Y83" s="17">
        <v>0</v>
      </c>
      <c r="Z83" s="17">
        <v>0</v>
      </c>
      <c r="AA83" s="17">
        <v>0</v>
      </c>
      <c r="AB83" s="17">
        <v>0</v>
      </c>
      <c r="AC83" s="17">
        <v>19167290</v>
      </c>
      <c r="AD83" s="17">
        <v>100000</v>
      </c>
    </row>
    <row r="84" spans="1:30" x14ac:dyDescent="0.3">
      <c r="A84" s="15" t="s">
        <v>161</v>
      </c>
      <c r="B84" s="14" t="s">
        <v>162</v>
      </c>
      <c r="C84" s="14">
        <v>1</v>
      </c>
      <c r="D84" s="14">
        <v>0</v>
      </c>
      <c r="E84" s="17">
        <v>10854095</v>
      </c>
      <c r="F84" s="17">
        <v>0</v>
      </c>
      <c r="G84" s="17">
        <v>0</v>
      </c>
      <c r="H84" s="17">
        <v>0</v>
      </c>
      <c r="I84" s="17">
        <v>1445959</v>
      </c>
      <c r="J84" s="17">
        <v>1821401</v>
      </c>
      <c r="K84" s="17">
        <v>614</v>
      </c>
      <c r="L84" s="17">
        <v>0</v>
      </c>
      <c r="M84" s="17">
        <v>0</v>
      </c>
      <c r="N84" s="17">
        <v>0</v>
      </c>
      <c r="O84" s="17">
        <v>0</v>
      </c>
      <c r="P84" s="17">
        <v>1609427</v>
      </c>
      <c r="Q84" s="17">
        <v>99825</v>
      </c>
      <c r="R84" s="17">
        <v>189692</v>
      </c>
      <c r="S84" s="17">
        <v>11550</v>
      </c>
      <c r="T84" s="17">
        <v>4819</v>
      </c>
      <c r="U84" s="17">
        <v>44095</v>
      </c>
      <c r="V84" s="17">
        <v>14423</v>
      </c>
      <c r="W84" s="17">
        <v>0</v>
      </c>
      <c r="X84" s="17">
        <v>145595</v>
      </c>
      <c r="Y84" s="17">
        <v>0</v>
      </c>
      <c r="Z84" s="17">
        <v>0</v>
      </c>
      <c r="AA84" s="17">
        <v>0</v>
      </c>
      <c r="AB84" s="17">
        <v>0</v>
      </c>
      <c r="AC84" s="17">
        <v>16241495</v>
      </c>
      <c r="AD84" s="17">
        <v>100000</v>
      </c>
    </row>
    <row r="85" spans="1:30" x14ac:dyDescent="0.3">
      <c r="A85" s="15" t="s">
        <v>163</v>
      </c>
      <c r="B85" s="14" t="s">
        <v>164</v>
      </c>
      <c r="C85" s="14">
        <v>1</v>
      </c>
      <c r="D85" s="14">
        <v>0</v>
      </c>
      <c r="E85" s="17">
        <v>18930783</v>
      </c>
      <c r="F85" s="17">
        <v>0</v>
      </c>
      <c r="G85" s="17">
        <v>0</v>
      </c>
      <c r="H85" s="17">
        <v>0</v>
      </c>
      <c r="I85" s="17">
        <v>1565890</v>
      </c>
      <c r="J85" s="17">
        <v>4211351</v>
      </c>
      <c r="K85" s="17">
        <v>0</v>
      </c>
      <c r="L85" s="17">
        <v>0</v>
      </c>
      <c r="M85" s="17">
        <v>0</v>
      </c>
      <c r="N85" s="17">
        <v>0</v>
      </c>
      <c r="O85" s="17">
        <v>0</v>
      </c>
      <c r="P85" s="17">
        <v>3258921</v>
      </c>
      <c r="Q85" s="17">
        <v>539816</v>
      </c>
      <c r="R85" s="17">
        <v>363944</v>
      </c>
      <c r="S85" s="17">
        <v>25811</v>
      </c>
      <c r="T85" s="17">
        <v>10769</v>
      </c>
      <c r="U85" s="17">
        <v>98559</v>
      </c>
      <c r="V85" s="17">
        <v>34191</v>
      </c>
      <c r="W85" s="17">
        <v>0</v>
      </c>
      <c r="X85" s="17">
        <v>373543</v>
      </c>
      <c r="Y85" s="17">
        <v>0</v>
      </c>
      <c r="Z85" s="17">
        <v>0</v>
      </c>
      <c r="AA85" s="17">
        <v>0</v>
      </c>
      <c r="AB85" s="17">
        <v>0</v>
      </c>
      <c r="AC85" s="17">
        <v>29413578</v>
      </c>
      <c r="AD85" s="17">
        <v>155921</v>
      </c>
    </row>
    <row r="86" spans="1:30" x14ac:dyDescent="0.3">
      <c r="A86" s="15" t="s">
        <v>165</v>
      </c>
      <c r="B86" s="14" t="s">
        <v>166</v>
      </c>
      <c r="C86" s="14">
        <v>1</v>
      </c>
      <c r="D86" s="14">
        <v>0</v>
      </c>
      <c r="E86" s="17">
        <v>4642487</v>
      </c>
      <c r="F86" s="17">
        <v>0</v>
      </c>
      <c r="G86" s="17">
        <v>0</v>
      </c>
      <c r="H86" s="17">
        <v>0</v>
      </c>
      <c r="I86" s="17">
        <v>857999</v>
      </c>
      <c r="J86" s="17">
        <v>1005882</v>
      </c>
      <c r="K86" s="17">
        <v>0</v>
      </c>
      <c r="L86" s="17">
        <v>0</v>
      </c>
      <c r="M86" s="17">
        <v>0</v>
      </c>
      <c r="N86" s="17">
        <v>0</v>
      </c>
      <c r="O86" s="17">
        <v>0</v>
      </c>
      <c r="P86" s="17">
        <v>1090585</v>
      </c>
      <c r="Q86" s="17">
        <v>0</v>
      </c>
      <c r="R86" s="17">
        <v>34517</v>
      </c>
      <c r="S86" s="17">
        <v>4554</v>
      </c>
      <c r="T86" s="17">
        <v>1900</v>
      </c>
      <c r="U86" s="17">
        <v>18291</v>
      </c>
      <c r="V86" s="17">
        <v>4723</v>
      </c>
      <c r="W86" s="17">
        <v>0</v>
      </c>
      <c r="X86" s="17">
        <v>151833</v>
      </c>
      <c r="Y86" s="17">
        <v>0</v>
      </c>
      <c r="Z86" s="17">
        <v>0</v>
      </c>
      <c r="AA86" s="17">
        <v>0</v>
      </c>
      <c r="AB86" s="17">
        <v>0</v>
      </c>
      <c r="AC86" s="17">
        <v>7812771</v>
      </c>
      <c r="AD86" s="17">
        <v>100000</v>
      </c>
    </row>
    <row r="87" spans="1:30" x14ac:dyDescent="0.3">
      <c r="A87" s="15" t="s">
        <v>167</v>
      </c>
      <c r="B87" s="14" t="s">
        <v>168</v>
      </c>
      <c r="C87" s="14">
        <v>1</v>
      </c>
      <c r="D87" s="14">
        <v>0</v>
      </c>
      <c r="E87" s="17">
        <v>9231648</v>
      </c>
      <c r="F87" s="17">
        <v>0</v>
      </c>
      <c r="G87" s="17">
        <v>0</v>
      </c>
      <c r="H87" s="17">
        <v>5088</v>
      </c>
      <c r="I87" s="17">
        <v>1011536</v>
      </c>
      <c r="J87" s="17">
        <v>1287449</v>
      </c>
      <c r="K87" s="17">
        <v>0</v>
      </c>
      <c r="L87" s="17">
        <v>0</v>
      </c>
      <c r="M87" s="17">
        <v>0</v>
      </c>
      <c r="N87" s="17">
        <v>0</v>
      </c>
      <c r="O87" s="17">
        <v>0</v>
      </c>
      <c r="P87" s="17">
        <v>1559878</v>
      </c>
      <c r="Q87" s="17">
        <v>244557</v>
      </c>
      <c r="R87" s="17">
        <v>39348</v>
      </c>
      <c r="S87" s="17">
        <v>10935</v>
      </c>
      <c r="T87" s="17">
        <v>4563</v>
      </c>
      <c r="U87" s="17">
        <v>42814</v>
      </c>
      <c r="V87" s="17">
        <v>14380</v>
      </c>
      <c r="W87" s="17">
        <v>0</v>
      </c>
      <c r="X87" s="17">
        <v>136589</v>
      </c>
      <c r="Y87" s="17">
        <v>0</v>
      </c>
      <c r="Z87" s="17">
        <v>0</v>
      </c>
      <c r="AA87" s="17">
        <v>0</v>
      </c>
      <c r="AB87" s="17">
        <v>0</v>
      </c>
      <c r="AC87" s="17">
        <v>13588785</v>
      </c>
      <c r="AD87" s="17">
        <v>100000</v>
      </c>
    </row>
    <row r="88" spans="1:30" x14ac:dyDescent="0.3">
      <c r="A88" s="15" t="s">
        <v>169</v>
      </c>
      <c r="B88" s="14" t="s">
        <v>170</v>
      </c>
      <c r="C88" s="14">
        <v>1</v>
      </c>
      <c r="D88" s="14">
        <v>0</v>
      </c>
      <c r="E88" s="17">
        <v>17697072</v>
      </c>
      <c r="F88" s="17">
        <v>0</v>
      </c>
      <c r="G88" s="17">
        <v>0</v>
      </c>
      <c r="H88" s="17">
        <v>0</v>
      </c>
      <c r="I88" s="17">
        <v>2774216</v>
      </c>
      <c r="J88" s="17">
        <v>2861737</v>
      </c>
      <c r="K88" s="17">
        <v>38154</v>
      </c>
      <c r="L88" s="17">
        <v>0</v>
      </c>
      <c r="M88" s="17">
        <v>0</v>
      </c>
      <c r="N88" s="17">
        <v>0</v>
      </c>
      <c r="O88" s="17">
        <v>0</v>
      </c>
      <c r="P88" s="17">
        <v>2669164</v>
      </c>
      <c r="Q88" s="17">
        <v>317479</v>
      </c>
      <c r="R88" s="17">
        <v>144196</v>
      </c>
      <c r="S88" s="17">
        <v>19744</v>
      </c>
      <c r="T88" s="17">
        <v>8238</v>
      </c>
      <c r="U88" s="17">
        <v>77123</v>
      </c>
      <c r="V88" s="17">
        <v>26313</v>
      </c>
      <c r="W88" s="17">
        <v>0</v>
      </c>
      <c r="X88" s="17">
        <v>255058</v>
      </c>
      <c r="Y88" s="17">
        <v>0</v>
      </c>
      <c r="Z88" s="17">
        <v>0</v>
      </c>
      <c r="AA88" s="17">
        <v>0</v>
      </c>
      <c r="AB88" s="17">
        <v>0</v>
      </c>
      <c r="AC88" s="17">
        <v>26888494</v>
      </c>
      <c r="AD88" s="17">
        <v>154286</v>
      </c>
    </row>
    <row r="89" spans="1:30" x14ac:dyDescent="0.3">
      <c r="A89" s="15" t="s">
        <v>171</v>
      </c>
      <c r="B89" s="14" t="s">
        <v>172</v>
      </c>
      <c r="C89" s="14">
        <v>1</v>
      </c>
      <c r="D89" s="14">
        <v>0</v>
      </c>
      <c r="E89" s="17">
        <v>11329628</v>
      </c>
      <c r="F89" s="17">
        <v>0</v>
      </c>
      <c r="G89" s="17">
        <v>283996</v>
      </c>
      <c r="H89" s="17">
        <v>0</v>
      </c>
      <c r="I89" s="17">
        <v>1801769</v>
      </c>
      <c r="J89" s="17">
        <v>2916165</v>
      </c>
      <c r="K89" s="17">
        <v>662969</v>
      </c>
      <c r="L89" s="17">
        <v>0</v>
      </c>
      <c r="M89" s="17">
        <v>0</v>
      </c>
      <c r="N89" s="17">
        <v>0</v>
      </c>
      <c r="O89" s="17">
        <v>0</v>
      </c>
      <c r="P89" s="17">
        <v>942069</v>
      </c>
      <c r="Q89" s="17">
        <v>152062</v>
      </c>
      <c r="R89" s="17">
        <v>28583</v>
      </c>
      <c r="S89" s="17">
        <v>17407</v>
      </c>
      <c r="T89" s="17">
        <v>7263</v>
      </c>
      <c r="U89" s="17">
        <v>65823</v>
      </c>
      <c r="V89" s="17">
        <v>17125</v>
      </c>
      <c r="W89" s="17">
        <v>0</v>
      </c>
      <c r="X89" s="17">
        <v>522240</v>
      </c>
      <c r="Y89" s="17">
        <v>0</v>
      </c>
      <c r="Z89" s="17">
        <v>0</v>
      </c>
      <c r="AA89" s="17">
        <v>0</v>
      </c>
      <c r="AB89" s="17">
        <v>0</v>
      </c>
      <c r="AC89" s="17">
        <v>18747099</v>
      </c>
      <c r="AD89" s="17">
        <v>100000</v>
      </c>
    </row>
    <row r="90" spans="1:30" x14ac:dyDescent="0.3">
      <c r="A90" s="15" t="s">
        <v>173</v>
      </c>
      <c r="B90" s="14" t="s">
        <v>174</v>
      </c>
      <c r="C90" s="14">
        <v>1</v>
      </c>
      <c r="D90" s="14">
        <v>0</v>
      </c>
      <c r="E90" s="17">
        <v>13455767</v>
      </c>
      <c r="F90" s="17">
        <v>0</v>
      </c>
      <c r="G90" s="17">
        <v>0</v>
      </c>
      <c r="H90" s="17">
        <v>20811</v>
      </c>
      <c r="I90" s="17">
        <v>1851843</v>
      </c>
      <c r="J90" s="17">
        <v>2226894</v>
      </c>
      <c r="K90" s="17">
        <v>0</v>
      </c>
      <c r="L90" s="17">
        <v>0</v>
      </c>
      <c r="M90" s="17">
        <v>0</v>
      </c>
      <c r="N90" s="17">
        <v>0</v>
      </c>
      <c r="O90" s="17">
        <v>0</v>
      </c>
      <c r="P90" s="17">
        <v>1516403</v>
      </c>
      <c r="Q90" s="17">
        <v>465066</v>
      </c>
      <c r="R90" s="17">
        <v>0</v>
      </c>
      <c r="S90" s="17">
        <v>28986</v>
      </c>
      <c r="T90" s="17">
        <v>12094</v>
      </c>
      <c r="U90" s="17">
        <v>114112</v>
      </c>
      <c r="V90" s="17">
        <v>30719</v>
      </c>
      <c r="W90" s="17">
        <v>0</v>
      </c>
      <c r="X90" s="17">
        <v>433390</v>
      </c>
      <c r="Y90" s="17">
        <v>0</v>
      </c>
      <c r="Z90" s="17">
        <v>0</v>
      </c>
      <c r="AA90" s="17">
        <v>0</v>
      </c>
      <c r="AB90" s="17">
        <v>0</v>
      </c>
      <c r="AC90" s="17">
        <v>20156085</v>
      </c>
      <c r="AD90" s="17">
        <v>100000</v>
      </c>
    </row>
    <row r="91" spans="1:30" x14ac:dyDescent="0.3">
      <c r="A91" s="15" t="s">
        <v>175</v>
      </c>
      <c r="B91" s="14" t="s">
        <v>176</v>
      </c>
      <c r="C91" s="14">
        <v>1</v>
      </c>
      <c r="D91" s="14">
        <v>0</v>
      </c>
      <c r="E91" s="17">
        <v>12342263</v>
      </c>
      <c r="F91" s="17">
        <v>0</v>
      </c>
      <c r="G91" s="17">
        <v>0</v>
      </c>
      <c r="H91" s="17">
        <v>0</v>
      </c>
      <c r="I91" s="17">
        <v>1827723</v>
      </c>
      <c r="J91" s="17">
        <v>1800423</v>
      </c>
      <c r="K91" s="17">
        <v>152340</v>
      </c>
      <c r="L91" s="17">
        <v>0</v>
      </c>
      <c r="M91" s="17">
        <v>0</v>
      </c>
      <c r="N91" s="17">
        <v>0</v>
      </c>
      <c r="O91" s="17">
        <v>0</v>
      </c>
      <c r="P91" s="17">
        <v>1441922</v>
      </c>
      <c r="Q91" s="17">
        <v>646660</v>
      </c>
      <c r="R91" s="17">
        <v>0</v>
      </c>
      <c r="S91" s="17">
        <v>17766</v>
      </c>
      <c r="T91" s="17">
        <v>7413</v>
      </c>
      <c r="U91" s="17">
        <v>68094</v>
      </c>
      <c r="V91" s="17">
        <v>21956</v>
      </c>
      <c r="W91" s="17">
        <v>0</v>
      </c>
      <c r="X91" s="17">
        <v>142354</v>
      </c>
      <c r="Y91" s="17">
        <v>0</v>
      </c>
      <c r="Z91" s="17">
        <v>0</v>
      </c>
      <c r="AA91" s="17">
        <v>0</v>
      </c>
      <c r="AB91" s="17">
        <v>0</v>
      </c>
      <c r="AC91" s="17">
        <v>18468914</v>
      </c>
      <c r="AD91" s="17">
        <v>0</v>
      </c>
    </row>
    <row r="92" spans="1:30" x14ac:dyDescent="0.3">
      <c r="A92" s="15" t="s">
        <v>177</v>
      </c>
      <c r="B92" s="14" t="s">
        <v>178</v>
      </c>
      <c r="C92" s="14">
        <v>1</v>
      </c>
      <c r="D92" s="14">
        <v>0</v>
      </c>
      <c r="E92" s="17">
        <v>3217401</v>
      </c>
      <c r="F92" s="17">
        <v>0</v>
      </c>
      <c r="G92" s="17">
        <v>0</v>
      </c>
      <c r="H92" s="17">
        <v>0</v>
      </c>
      <c r="I92" s="17">
        <v>471754</v>
      </c>
      <c r="J92" s="17">
        <v>762657</v>
      </c>
      <c r="K92" s="17">
        <v>0</v>
      </c>
      <c r="L92" s="17">
        <v>0</v>
      </c>
      <c r="M92" s="17">
        <v>0</v>
      </c>
      <c r="N92" s="17">
        <v>0</v>
      </c>
      <c r="O92" s="17">
        <v>0</v>
      </c>
      <c r="P92" s="17">
        <v>537446</v>
      </c>
      <c r="Q92" s="17">
        <v>117750</v>
      </c>
      <c r="R92" s="17">
        <v>0</v>
      </c>
      <c r="S92" s="17">
        <v>6486</v>
      </c>
      <c r="T92" s="17">
        <v>2706</v>
      </c>
      <c r="U92" s="17">
        <v>24407</v>
      </c>
      <c r="V92" s="17">
        <v>7775</v>
      </c>
      <c r="W92" s="17">
        <v>0</v>
      </c>
      <c r="X92" s="17">
        <v>0</v>
      </c>
      <c r="Y92" s="17">
        <v>0</v>
      </c>
      <c r="Z92" s="17">
        <v>0</v>
      </c>
      <c r="AA92" s="17">
        <v>0</v>
      </c>
      <c r="AB92" s="17">
        <v>0</v>
      </c>
      <c r="AC92" s="17">
        <v>5148382</v>
      </c>
      <c r="AD92" s="17">
        <v>0</v>
      </c>
    </row>
    <row r="93" spans="1:30" x14ac:dyDescent="0.3">
      <c r="A93" s="15" t="s">
        <v>179</v>
      </c>
      <c r="B93" s="14" t="s">
        <v>180</v>
      </c>
      <c r="C93" s="14">
        <v>1</v>
      </c>
      <c r="D93" s="14">
        <v>0</v>
      </c>
      <c r="E93" s="17">
        <v>11132418</v>
      </c>
      <c r="F93" s="17">
        <v>0</v>
      </c>
      <c r="G93" s="17">
        <v>0</v>
      </c>
      <c r="H93" s="17">
        <v>0</v>
      </c>
      <c r="I93" s="17">
        <v>1473013</v>
      </c>
      <c r="J93" s="17">
        <v>1788547</v>
      </c>
      <c r="K93" s="17">
        <v>2530</v>
      </c>
      <c r="L93" s="17">
        <v>0</v>
      </c>
      <c r="M93" s="17">
        <v>0</v>
      </c>
      <c r="N93" s="17">
        <v>0</v>
      </c>
      <c r="O93" s="17">
        <v>0</v>
      </c>
      <c r="P93" s="17">
        <v>1098887</v>
      </c>
      <c r="Q93" s="17">
        <v>336548</v>
      </c>
      <c r="R93" s="17">
        <v>0</v>
      </c>
      <c r="S93" s="17">
        <v>11939</v>
      </c>
      <c r="T93" s="17">
        <v>4981</v>
      </c>
      <c r="U93" s="17">
        <v>46367</v>
      </c>
      <c r="V93" s="17">
        <v>13964</v>
      </c>
      <c r="W93" s="17">
        <v>0</v>
      </c>
      <c r="X93" s="17">
        <v>323662</v>
      </c>
      <c r="Y93" s="17">
        <v>0</v>
      </c>
      <c r="Z93" s="17">
        <v>0</v>
      </c>
      <c r="AA93" s="17">
        <v>0</v>
      </c>
      <c r="AB93" s="17">
        <v>0</v>
      </c>
      <c r="AC93" s="17">
        <v>16232856</v>
      </c>
      <c r="AD93" s="17">
        <v>100000</v>
      </c>
    </row>
    <row r="94" spans="1:30" x14ac:dyDescent="0.3">
      <c r="A94" s="15" t="s">
        <v>181</v>
      </c>
      <c r="B94" s="14" t="s">
        <v>182</v>
      </c>
      <c r="C94" s="14">
        <v>1</v>
      </c>
      <c r="D94" s="14">
        <v>0</v>
      </c>
      <c r="E94" s="17">
        <v>18252049</v>
      </c>
      <c r="F94" s="17">
        <v>0</v>
      </c>
      <c r="G94" s="17">
        <v>0</v>
      </c>
      <c r="H94" s="17">
        <v>0</v>
      </c>
      <c r="I94" s="17">
        <v>3115008</v>
      </c>
      <c r="J94" s="17">
        <v>1174528</v>
      </c>
      <c r="K94" s="17">
        <v>0</v>
      </c>
      <c r="L94" s="17">
        <v>0</v>
      </c>
      <c r="M94" s="17">
        <v>0</v>
      </c>
      <c r="N94" s="17">
        <v>0</v>
      </c>
      <c r="O94" s="17">
        <v>0</v>
      </c>
      <c r="P94" s="17">
        <v>2047416</v>
      </c>
      <c r="Q94" s="17">
        <v>436288</v>
      </c>
      <c r="R94" s="17">
        <v>83535</v>
      </c>
      <c r="S94" s="17">
        <v>30514</v>
      </c>
      <c r="T94" s="17">
        <v>12731</v>
      </c>
      <c r="U94" s="17">
        <v>108170</v>
      </c>
      <c r="V94" s="17">
        <v>36626</v>
      </c>
      <c r="W94" s="17">
        <v>0</v>
      </c>
      <c r="X94" s="17">
        <v>623447</v>
      </c>
      <c r="Y94" s="17">
        <v>2222</v>
      </c>
      <c r="Z94" s="17">
        <v>0</v>
      </c>
      <c r="AA94" s="17">
        <v>0</v>
      </c>
      <c r="AB94" s="17">
        <v>0</v>
      </c>
      <c r="AC94" s="17">
        <v>25922534</v>
      </c>
      <c r="AD94" s="17">
        <v>0</v>
      </c>
    </row>
    <row r="95" spans="1:30" x14ac:dyDescent="0.3">
      <c r="A95" s="15" t="s">
        <v>183</v>
      </c>
      <c r="B95" s="14" t="s">
        <v>184</v>
      </c>
      <c r="C95" s="14">
        <v>1</v>
      </c>
      <c r="D95" s="14">
        <v>0</v>
      </c>
      <c r="E95" s="17">
        <v>14492878</v>
      </c>
      <c r="F95" s="17">
        <v>0</v>
      </c>
      <c r="G95" s="17">
        <v>507748</v>
      </c>
      <c r="H95" s="17">
        <v>0</v>
      </c>
      <c r="I95" s="17">
        <v>259009</v>
      </c>
      <c r="J95" s="17">
        <v>1248602</v>
      </c>
      <c r="K95" s="17">
        <v>0</v>
      </c>
      <c r="L95" s="17">
        <v>0</v>
      </c>
      <c r="M95" s="17">
        <v>0</v>
      </c>
      <c r="N95" s="17">
        <v>0</v>
      </c>
      <c r="O95" s="17">
        <v>0</v>
      </c>
      <c r="P95" s="17">
        <v>1768790</v>
      </c>
      <c r="Q95" s="17">
        <v>662193</v>
      </c>
      <c r="R95" s="17">
        <v>30320</v>
      </c>
      <c r="S95" s="17">
        <v>27848</v>
      </c>
      <c r="T95" s="17">
        <v>11619</v>
      </c>
      <c r="U95" s="17">
        <v>110908</v>
      </c>
      <c r="V95" s="17">
        <v>32346</v>
      </c>
      <c r="W95" s="17">
        <v>0</v>
      </c>
      <c r="X95" s="17">
        <v>226069</v>
      </c>
      <c r="Y95" s="17">
        <v>43246</v>
      </c>
      <c r="Z95" s="17">
        <v>0</v>
      </c>
      <c r="AA95" s="17">
        <v>0</v>
      </c>
      <c r="AB95" s="17">
        <v>0</v>
      </c>
      <c r="AC95" s="17">
        <v>19421576</v>
      </c>
      <c r="AD95" s="17">
        <v>100000</v>
      </c>
    </row>
    <row r="96" spans="1:30" x14ac:dyDescent="0.3">
      <c r="A96" s="15" t="s">
        <v>185</v>
      </c>
      <c r="B96" s="14" t="s">
        <v>186</v>
      </c>
      <c r="C96" s="14">
        <v>1</v>
      </c>
      <c r="D96" s="14">
        <v>0</v>
      </c>
      <c r="E96" s="17">
        <v>15129949</v>
      </c>
      <c r="F96" s="17">
        <v>0</v>
      </c>
      <c r="G96" s="17">
        <v>0</v>
      </c>
      <c r="H96" s="17">
        <v>0</v>
      </c>
      <c r="I96" s="17">
        <v>1907954</v>
      </c>
      <c r="J96" s="17">
        <v>555421</v>
      </c>
      <c r="K96" s="17">
        <v>0</v>
      </c>
      <c r="L96" s="17">
        <v>0</v>
      </c>
      <c r="M96" s="17">
        <v>0</v>
      </c>
      <c r="N96" s="17">
        <v>0</v>
      </c>
      <c r="O96" s="17">
        <v>0</v>
      </c>
      <c r="P96" s="17">
        <v>1082819</v>
      </c>
      <c r="Q96" s="17">
        <v>498212</v>
      </c>
      <c r="R96" s="17">
        <v>169267</v>
      </c>
      <c r="S96" s="17">
        <v>21347</v>
      </c>
      <c r="T96" s="17">
        <v>8906</v>
      </c>
      <c r="U96" s="17">
        <v>82657</v>
      </c>
      <c r="V96" s="17">
        <v>25795</v>
      </c>
      <c r="W96" s="17">
        <v>0</v>
      </c>
      <c r="X96" s="17">
        <v>515760</v>
      </c>
      <c r="Y96" s="17">
        <v>0</v>
      </c>
      <c r="Z96" s="17">
        <v>0</v>
      </c>
      <c r="AA96" s="17">
        <v>0</v>
      </c>
      <c r="AB96" s="17">
        <v>0</v>
      </c>
      <c r="AC96" s="17">
        <v>19998087</v>
      </c>
      <c r="AD96" s="17">
        <v>0</v>
      </c>
    </row>
    <row r="97" spans="1:30" x14ac:dyDescent="0.3">
      <c r="A97" s="15" t="s">
        <v>187</v>
      </c>
      <c r="B97" s="14" t="s">
        <v>188</v>
      </c>
      <c r="C97" s="14">
        <v>1</v>
      </c>
      <c r="D97" s="14">
        <v>0</v>
      </c>
      <c r="E97" s="17">
        <v>7378753</v>
      </c>
      <c r="F97" s="17">
        <v>0</v>
      </c>
      <c r="G97" s="17">
        <v>352002</v>
      </c>
      <c r="H97" s="17">
        <v>0</v>
      </c>
      <c r="I97" s="17">
        <v>819099</v>
      </c>
      <c r="J97" s="17">
        <v>2355769</v>
      </c>
      <c r="K97" s="17">
        <v>9783</v>
      </c>
      <c r="L97" s="17">
        <v>0</v>
      </c>
      <c r="M97" s="17">
        <v>0</v>
      </c>
      <c r="N97" s="17">
        <v>0</v>
      </c>
      <c r="O97" s="17">
        <v>0</v>
      </c>
      <c r="P97" s="17">
        <v>480059</v>
      </c>
      <c r="Q97" s="17">
        <v>40273</v>
      </c>
      <c r="R97" s="17">
        <v>374122</v>
      </c>
      <c r="S97" s="17">
        <v>21826</v>
      </c>
      <c r="T97" s="17">
        <v>9106</v>
      </c>
      <c r="U97" s="17">
        <v>79919</v>
      </c>
      <c r="V97" s="17">
        <v>0</v>
      </c>
      <c r="W97" s="17">
        <v>0</v>
      </c>
      <c r="X97" s="17">
        <v>97200</v>
      </c>
      <c r="Y97" s="17">
        <v>0</v>
      </c>
      <c r="Z97" s="17">
        <v>0</v>
      </c>
      <c r="AA97" s="17">
        <v>0</v>
      </c>
      <c r="AB97" s="17">
        <v>0</v>
      </c>
      <c r="AC97" s="17">
        <v>12017911</v>
      </c>
      <c r="AD97" s="17">
        <v>0</v>
      </c>
    </row>
    <row r="98" spans="1:30" x14ac:dyDescent="0.3">
      <c r="A98" s="15" t="s">
        <v>189</v>
      </c>
      <c r="B98" s="14" t="s">
        <v>190</v>
      </c>
      <c r="C98" s="14">
        <v>1</v>
      </c>
      <c r="D98" s="14">
        <v>0</v>
      </c>
      <c r="E98" s="17">
        <v>3675640</v>
      </c>
      <c r="F98" s="17">
        <v>0</v>
      </c>
      <c r="G98" s="17">
        <v>143067</v>
      </c>
      <c r="H98" s="17">
        <v>0</v>
      </c>
      <c r="I98" s="17">
        <v>372185</v>
      </c>
      <c r="J98" s="17">
        <v>106638</v>
      </c>
      <c r="K98" s="17">
        <v>0</v>
      </c>
      <c r="L98" s="17">
        <v>0</v>
      </c>
      <c r="M98" s="17">
        <v>0</v>
      </c>
      <c r="N98" s="17">
        <v>0</v>
      </c>
      <c r="O98" s="17">
        <v>0</v>
      </c>
      <c r="P98" s="17">
        <v>328894</v>
      </c>
      <c r="Q98" s="17">
        <v>1464</v>
      </c>
      <c r="R98" s="17">
        <v>243210</v>
      </c>
      <c r="S98" s="17">
        <v>7445</v>
      </c>
      <c r="T98" s="17">
        <v>3106</v>
      </c>
      <c r="U98" s="17">
        <v>29824</v>
      </c>
      <c r="V98" s="17">
        <v>3127</v>
      </c>
      <c r="W98" s="17">
        <v>0</v>
      </c>
      <c r="X98" s="17">
        <v>380000</v>
      </c>
      <c r="Y98" s="17">
        <v>70</v>
      </c>
      <c r="Z98" s="17">
        <v>0</v>
      </c>
      <c r="AA98" s="17">
        <v>0</v>
      </c>
      <c r="AB98" s="17">
        <v>0</v>
      </c>
      <c r="AC98" s="17">
        <v>5294670</v>
      </c>
      <c r="AD98" s="17">
        <v>0</v>
      </c>
    </row>
    <row r="99" spans="1:30" x14ac:dyDescent="0.3">
      <c r="A99" s="15" t="s">
        <v>191</v>
      </c>
      <c r="B99" s="14" t="s">
        <v>192</v>
      </c>
      <c r="C99" s="14">
        <v>1</v>
      </c>
      <c r="D99" s="14">
        <v>0</v>
      </c>
      <c r="E99" s="17">
        <v>4814072</v>
      </c>
      <c r="F99" s="17">
        <v>0</v>
      </c>
      <c r="G99" s="17">
        <v>148960</v>
      </c>
      <c r="H99" s="17">
        <v>0</v>
      </c>
      <c r="I99" s="17">
        <v>857853</v>
      </c>
      <c r="J99" s="17">
        <v>520150</v>
      </c>
      <c r="K99" s="17">
        <v>0</v>
      </c>
      <c r="L99" s="17">
        <v>0</v>
      </c>
      <c r="M99" s="17">
        <v>0</v>
      </c>
      <c r="N99" s="17">
        <v>0</v>
      </c>
      <c r="O99" s="17">
        <v>0</v>
      </c>
      <c r="P99" s="17">
        <v>681710</v>
      </c>
      <c r="Q99" s="17">
        <v>8703</v>
      </c>
      <c r="R99" s="17">
        <v>217847</v>
      </c>
      <c r="S99" s="17">
        <v>14426</v>
      </c>
      <c r="T99" s="17">
        <v>6019</v>
      </c>
      <c r="U99" s="17">
        <v>59648</v>
      </c>
      <c r="V99" s="17">
        <v>4055</v>
      </c>
      <c r="W99" s="17">
        <v>0</v>
      </c>
      <c r="X99" s="17">
        <v>0</v>
      </c>
      <c r="Y99" s="17">
        <v>0</v>
      </c>
      <c r="Z99" s="17">
        <v>0</v>
      </c>
      <c r="AA99" s="17">
        <v>0</v>
      </c>
      <c r="AB99" s="17">
        <v>0</v>
      </c>
      <c r="AC99" s="17">
        <v>7333443</v>
      </c>
      <c r="AD99" s="17">
        <v>0</v>
      </c>
    </row>
    <row r="100" spans="1:30" x14ac:dyDescent="0.3">
      <c r="A100" s="15" t="s">
        <v>193</v>
      </c>
      <c r="B100" s="14" t="s">
        <v>194</v>
      </c>
      <c r="C100" s="14">
        <v>1</v>
      </c>
      <c r="D100" s="14">
        <v>0</v>
      </c>
      <c r="E100" s="17">
        <v>16217663</v>
      </c>
      <c r="F100" s="17">
        <v>0</v>
      </c>
      <c r="G100" s="17">
        <v>218990</v>
      </c>
      <c r="H100" s="17">
        <v>0</v>
      </c>
      <c r="I100" s="17">
        <v>1600468</v>
      </c>
      <c r="J100" s="17">
        <v>3854469</v>
      </c>
      <c r="K100" s="17">
        <v>714908</v>
      </c>
      <c r="L100" s="17">
        <v>0</v>
      </c>
      <c r="M100" s="17">
        <v>0</v>
      </c>
      <c r="N100" s="17">
        <v>0</v>
      </c>
      <c r="O100" s="17">
        <v>0</v>
      </c>
      <c r="P100" s="17">
        <v>1186259</v>
      </c>
      <c r="Q100" s="17">
        <v>116392</v>
      </c>
      <c r="R100" s="17">
        <v>633269</v>
      </c>
      <c r="S100" s="17">
        <v>25151</v>
      </c>
      <c r="T100" s="17">
        <v>10494</v>
      </c>
      <c r="U100" s="17">
        <v>101530</v>
      </c>
      <c r="V100" s="17">
        <v>20397</v>
      </c>
      <c r="W100" s="17">
        <v>0</v>
      </c>
      <c r="X100" s="17">
        <v>161330</v>
      </c>
      <c r="Y100" s="17">
        <v>0</v>
      </c>
      <c r="Z100" s="17">
        <v>0</v>
      </c>
      <c r="AA100" s="17">
        <v>0</v>
      </c>
      <c r="AB100" s="17">
        <v>0</v>
      </c>
      <c r="AC100" s="17">
        <v>24861320</v>
      </c>
      <c r="AD100" s="17">
        <v>100000</v>
      </c>
    </row>
    <row r="101" spans="1:30" x14ac:dyDescent="0.3">
      <c r="A101" s="15" t="s">
        <v>195</v>
      </c>
      <c r="B101" s="14" t="s">
        <v>196</v>
      </c>
      <c r="C101" s="14">
        <v>1</v>
      </c>
      <c r="D101" s="14">
        <v>0</v>
      </c>
      <c r="E101" s="17">
        <v>10803852</v>
      </c>
      <c r="F101" s="17">
        <v>0</v>
      </c>
      <c r="G101" s="17">
        <v>224558</v>
      </c>
      <c r="H101" s="17">
        <v>15102</v>
      </c>
      <c r="I101" s="17">
        <v>1818214</v>
      </c>
      <c r="J101" s="17">
        <v>781930</v>
      </c>
      <c r="K101" s="17">
        <v>0</v>
      </c>
      <c r="L101" s="17">
        <v>0</v>
      </c>
      <c r="M101" s="17">
        <v>0</v>
      </c>
      <c r="N101" s="17">
        <v>0</v>
      </c>
      <c r="O101" s="17">
        <v>0</v>
      </c>
      <c r="P101" s="17">
        <v>1356942</v>
      </c>
      <c r="Q101" s="17">
        <v>309665</v>
      </c>
      <c r="R101" s="17">
        <v>366451</v>
      </c>
      <c r="S101" s="17">
        <v>25586</v>
      </c>
      <c r="T101" s="17">
        <v>10675</v>
      </c>
      <c r="U101" s="17">
        <v>104908</v>
      </c>
      <c r="V101" s="17">
        <v>23477</v>
      </c>
      <c r="W101" s="17">
        <v>0</v>
      </c>
      <c r="X101" s="17">
        <v>0</v>
      </c>
      <c r="Y101" s="17">
        <v>2199</v>
      </c>
      <c r="Z101" s="17">
        <v>0</v>
      </c>
      <c r="AA101" s="17">
        <v>0</v>
      </c>
      <c r="AB101" s="17">
        <v>0</v>
      </c>
      <c r="AC101" s="17">
        <v>15843559</v>
      </c>
      <c r="AD101" s="17">
        <v>0</v>
      </c>
    </row>
    <row r="102" spans="1:30" x14ac:dyDescent="0.3">
      <c r="A102" s="15" t="s">
        <v>197</v>
      </c>
      <c r="B102" s="14" t="s">
        <v>198</v>
      </c>
      <c r="C102" s="14">
        <v>1</v>
      </c>
      <c r="D102" s="14">
        <v>0</v>
      </c>
      <c r="E102" s="17">
        <v>2344167</v>
      </c>
      <c r="F102" s="17">
        <v>0</v>
      </c>
      <c r="G102" s="17">
        <v>143187</v>
      </c>
      <c r="H102" s="17">
        <v>0</v>
      </c>
      <c r="I102" s="17">
        <v>291445</v>
      </c>
      <c r="J102" s="17">
        <v>103674</v>
      </c>
      <c r="K102" s="17">
        <v>13182</v>
      </c>
      <c r="L102" s="17">
        <v>0</v>
      </c>
      <c r="M102" s="17">
        <v>0</v>
      </c>
      <c r="N102" s="17">
        <v>0</v>
      </c>
      <c r="O102" s="17">
        <v>0</v>
      </c>
      <c r="P102" s="17">
        <v>159287</v>
      </c>
      <c r="Q102" s="17">
        <v>5978</v>
      </c>
      <c r="R102" s="17">
        <v>36881</v>
      </c>
      <c r="S102" s="17">
        <v>7835</v>
      </c>
      <c r="T102" s="17">
        <v>3269</v>
      </c>
      <c r="U102" s="17">
        <v>24116</v>
      </c>
      <c r="V102" s="17">
        <v>1797</v>
      </c>
      <c r="W102" s="17">
        <v>0</v>
      </c>
      <c r="X102" s="17">
        <v>0</v>
      </c>
      <c r="Y102" s="17">
        <v>3825</v>
      </c>
      <c r="Z102" s="17">
        <v>0</v>
      </c>
      <c r="AA102" s="17">
        <v>0</v>
      </c>
      <c r="AB102" s="17">
        <v>0</v>
      </c>
      <c r="AC102" s="17">
        <v>3138643</v>
      </c>
      <c r="AD102" s="17">
        <v>0</v>
      </c>
    </row>
    <row r="103" spans="1:30" x14ac:dyDescent="0.3">
      <c r="A103" s="15" t="s">
        <v>199</v>
      </c>
      <c r="B103" s="14" t="s">
        <v>200</v>
      </c>
      <c r="C103" s="14">
        <v>1</v>
      </c>
      <c r="D103" s="14">
        <v>0</v>
      </c>
      <c r="E103" s="17">
        <v>7776505</v>
      </c>
      <c r="F103" s="17">
        <v>0</v>
      </c>
      <c r="G103" s="17">
        <v>0</v>
      </c>
      <c r="H103" s="17">
        <v>0</v>
      </c>
      <c r="I103" s="17">
        <v>701582</v>
      </c>
      <c r="J103" s="17">
        <v>2268383</v>
      </c>
      <c r="K103" s="17">
        <v>0</v>
      </c>
      <c r="L103" s="17">
        <v>0</v>
      </c>
      <c r="M103" s="17">
        <v>0</v>
      </c>
      <c r="N103" s="17">
        <v>0</v>
      </c>
      <c r="O103" s="17">
        <v>0</v>
      </c>
      <c r="P103" s="17">
        <v>1177898</v>
      </c>
      <c r="Q103" s="17">
        <v>308510</v>
      </c>
      <c r="R103" s="17">
        <v>75640</v>
      </c>
      <c r="S103" s="17">
        <v>7805</v>
      </c>
      <c r="T103" s="17">
        <v>3256</v>
      </c>
      <c r="U103" s="17">
        <v>30348</v>
      </c>
      <c r="V103" s="17">
        <v>9910</v>
      </c>
      <c r="W103" s="17">
        <v>0</v>
      </c>
      <c r="X103" s="17">
        <v>156015</v>
      </c>
      <c r="Y103" s="17">
        <v>0</v>
      </c>
      <c r="Z103" s="17">
        <v>0</v>
      </c>
      <c r="AA103" s="17">
        <v>0</v>
      </c>
      <c r="AB103" s="17">
        <v>0</v>
      </c>
      <c r="AC103" s="17">
        <v>12515852</v>
      </c>
      <c r="AD103" s="17">
        <v>100000</v>
      </c>
    </row>
    <row r="104" spans="1:30" x14ac:dyDescent="0.3">
      <c r="A104" s="15" t="s">
        <v>201</v>
      </c>
      <c r="B104" s="14" t="s">
        <v>202</v>
      </c>
      <c r="C104" s="14">
        <v>1</v>
      </c>
      <c r="D104" s="14">
        <v>0</v>
      </c>
      <c r="E104" s="17">
        <v>21260554</v>
      </c>
      <c r="F104" s="17">
        <v>0</v>
      </c>
      <c r="G104" s="17">
        <v>0</v>
      </c>
      <c r="H104" s="17">
        <v>0</v>
      </c>
      <c r="I104" s="17">
        <v>1472114</v>
      </c>
      <c r="J104" s="17">
        <v>3375376</v>
      </c>
      <c r="K104" s="17">
        <v>0</v>
      </c>
      <c r="L104" s="17">
        <v>0</v>
      </c>
      <c r="M104" s="17">
        <v>0</v>
      </c>
      <c r="N104" s="17">
        <v>0</v>
      </c>
      <c r="O104" s="17">
        <v>0</v>
      </c>
      <c r="P104" s="17">
        <v>2442435</v>
      </c>
      <c r="Q104" s="17">
        <v>1096339</v>
      </c>
      <c r="R104" s="17">
        <v>269131</v>
      </c>
      <c r="S104" s="17">
        <v>34799</v>
      </c>
      <c r="T104" s="17">
        <v>14519</v>
      </c>
      <c r="U104" s="17">
        <v>128966</v>
      </c>
      <c r="V104" s="17">
        <v>43061</v>
      </c>
      <c r="W104" s="17">
        <v>0</v>
      </c>
      <c r="X104" s="17">
        <v>468206</v>
      </c>
      <c r="Y104" s="17">
        <v>0</v>
      </c>
      <c r="Z104" s="17">
        <v>0</v>
      </c>
      <c r="AA104" s="17">
        <v>0</v>
      </c>
      <c r="AB104" s="17">
        <v>0</v>
      </c>
      <c r="AC104" s="17">
        <v>30605500</v>
      </c>
      <c r="AD104" s="17">
        <v>147875</v>
      </c>
    </row>
    <row r="105" spans="1:30" x14ac:dyDescent="0.3">
      <c r="A105" s="15" t="s">
        <v>203</v>
      </c>
      <c r="B105" s="14" t="s">
        <v>204</v>
      </c>
      <c r="C105" s="14">
        <v>1</v>
      </c>
      <c r="D105" s="14">
        <v>0</v>
      </c>
      <c r="E105" s="17">
        <v>6344428</v>
      </c>
      <c r="F105" s="17">
        <v>0</v>
      </c>
      <c r="G105" s="17">
        <v>0</v>
      </c>
      <c r="H105" s="17">
        <v>11</v>
      </c>
      <c r="I105" s="17">
        <v>496309</v>
      </c>
      <c r="J105" s="17">
        <v>1171420</v>
      </c>
      <c r="K105" s="17">
        <v>0</v>
      </c>
      <c r="L105" s="17">
        <v>0</v>
      </c>
      <c r="M105" s="17">
        <v>0</v>
      </c>
      <c r="N105" s="17">
        <v>0</v>
      </c>
      <c r="O105" s="17">
        <v>0</v>
      </c>
      <c r="P105" s="17">
        <v>1023996</v>
      </c>
      <c r="Q105" s="17">
        <v>203660</v>
      </c>
      <c r="R105" s="17">
        <v>37485</v>
      </c>
      <c r="S105" s="17">
        <v>7909</v>
      </c>
      <c r="T105" s="17">
        <v>3300</v>
      </c>
      <c r="U105" s="17">
        <v>31688</v>
      </c>
      <c r="V105" s="17">
        <v>10694</v>
      </c>
      <c r="W105" s="17">
        <v>0</v>
      </c>
      <c r="X105" s="17">
        <v>260512</v>
      </c>
      <c r="Y105" s="17">
        <v>0</v>
      </c>
      <c r="Z105" s="17">
        <v>0</v>
      </c>
      <c r="AA105" s="17">
        <v>0</v>
      </c>
      <c r="AB105" s="17">
        <v>0</v>
      </c>
      <c r="AC105" s="17">
        <v>9591412</v>
      </c>
      <c r="AD105" s="17">
        <v>100000</v>
      </c>
    </row>
    <row r="106" spans="1:30" x14ac:dyDescent="0.3">
      <c r="A106" s="15" t="s">
        <v>205</v>
      </c>
      <c r="B106" s="14" t="s">
        <v>206</v>
      </c>
      <c r="C106" s="14">
        <v>1</v>
      </c>
      <c r="D106" s="14">
        <v>0</v>
      </c>
      <c r="E106" s="17">
        <v>16177430</v>
      </c>
      <c r="F106" s="17">
        <v>0</v>
      </c>
      <c r="G106" s="17">
        <v>0</v>
      </c>
      <c r="H106" s="17">
        <v>0</v>
      </c>
      <c r="I106" s="17">
        <v>2081619</v>
      </c>
      <c r="J106" s="17">
        <v>3376960</v>
      </c>
      <c r="K106" s="17">
        <v>112097</v>
      </c>
      <c r="L106" s="17">
        <v>0</v>
      </c>
      <c r="M106" s="17">
        <v>0</v>
      </c>
      <c r="N106" s="17">
        <v>0</v>
      </c>
      <c r="O106" s="17">
        <v>0</v>
      </c>
      <c r="P106" s="17">
        <v>2543620</v>
      </c>
      <c r="Q106" s="17">
        <v>212967</v>
      </c>
      <c r="R106" s="17">
        <v>63946</v>
      </c>
      <c r="S106" s="17">
        <v>27938</v>
      </c>
      <c r="T106" s="17">
        <v>11656</v>
      </c>
      <c r="U106" s="17">
        <v>109976</v>
      </c>
      <c r="V106" s="17">
        <v>34436</v>
      </c>
      <c r="W106" s="17">
        <v>0</v>
      </c>
      <c r="X106" s="17">
        <v>134322</v>
      </c>
      <c r="Y106" s="17">
        <v>0</v>
      </c>
      <c r="Z106" s="17">
        <v>0</v>
      </c>
      <c r="AA106" s="17">
        <v>0</v>
      </c>
      <c r="AB106" s="17">
        <v>0</v>
      </c>
      <c r="AC106" s="17">
        <v>24886967</v>
      </c>
      <c r="AD106" s="17">
        <v>0</v>
      </c>
    </row>
    <row r="107" spans="1:30" x14ac:dyDescent="0.3">
      <c r="A107" s="15" t="s">
        <v>207</v>
      </c>
      <c r="B107" s="14" t="s">
        <v>208</v>
      </c>
      <c r="C107" s="14">
        <v>1</v>
      </c>
      <c r="D107" s="14">
        <v>0</v>
      </c>
      <c r="E107" s="17">
        <v>9488871</v>
      </c>
      <c r="F107" s="17">
        <v>0</v>
      </c>
      <c r="G107" s="17">
        <v>0</v>
      </c>
      <c r="H107" s="17">
        <v>0</v>
      </c>
      <c r="I107" s="17">
        <v>1017911</v>
      </c>
      <c r="J107" s="17">
        <v>1786570</v>
      </c>
      <c r="K107" s="17">
        <v>0</v>
      </c>
      <c r="L107" s="17">
        <v>0</v>
      </c>
      <c r="M107" s="17">
        <v>0</v>
      </c>
      <c r="N107" s="17">
        <v>0</v>
      </c>
      <c r="O107" s="17">
        <v>0</v>
      </c>
      <c r="P107" s="17">
        <v>1141853</v>
      </c>
      <c r="Q107" s="17">
        <v>88509</v>
      </c>
      <c r="R107" s="17">
        <v>0</v>
      </c>
      <c r="S107" s="17">
        <v>10276</v>
      </c>
      <c r="T107" s="17">
        <v>4288</v>
      </c>
      <c r="U107" s="17">
        <v>39843</v>
      </c>
      <c r="V107" s="17">
        <v>12965</v>
      </c>
      <c r="W107" s="17">
        <v>0</v>
      </c>
      <c r="X107" s="17">
        <v>85523</v>
      </c>
      <c r="Y107" s="17">
        <v>0</v>
      </c>
      <c r="Z107" s="17">
        <v>0</v>
      </c>
      <c r="AA107" s="17">
        <v>0</v>
      </c>
      <c r="AB107" s="17">
        <v>0</v>
      </c>
      <c r="AC107" s="17">
        <v>13676609</v>
      </c>
      <c r="AD107" s="17">
        <v>100000</v>
      </c>
    </row>
    <row r="108" spans="1:30" x14ac:dyDescent="0.3">
      <c r="A108" s="15" t="s">
        <v>209</v>
      </c>
      <c r="B108" s="14" t="s">
        <v>210</v>
      </c>
      <c r="C108" s="14">
        <v>1</v>
      </c>
      <c r="D108" s="14">
        <v>0</v>
      </c>
      <c r="E108" s="17">
        <v>672621</v>
      </c>
      <c r="F108" s="17">
        <v>0</v>
      </c>
      <c r="G108" s="17">
        <v>100000</v>
      </c>
      <c r="H108" s="17">
        <v>0</v>
      </c>
      <c r="I108" s="17">
        <v>21836</v>
      </c>
      <c r="J108" s="17">
        <v>11305</v>
      </c>
      <c r="K108" s="17">
        <v>0</v>
      </c>
      <c r="L108" s="17">
        <v>0</v>
      </c>
      <c r="M108" s="17">
        <v>0</v>
      </c>
      <c r="N108" s="17">
        <v>0</v>
      </c>
      <c r="O108" s="17">
        <v>0</v>
      </c>
      <c r="P108" s="17">
        <v>156747</v>
      </c>
      <c r="Q108" s="17">
        <v>0</v>
      </c>
      <c r="R108" s="17">
        <v>0</v>
      </c>
      <c r="S108" s="17">
        <v>1004</v>
      </c>
      <c r="T108" s="17">
        <v>419</v>
      </c>
      <c r="U108" s="17">
        <v>3670</v>
      </c>
      <c r="V108" s="17">
        <v>0</v>
      </c>
      <c r="W108" s="17">
        <v>0</v>
      </c>
      <c r="X108" s="17">
        <v>16200</v>
      </c>
      <c r="Y108" s="17">
        <v>1318</v>
      </c>
      <c r="Z108" s="17">
        <v>0</v>
      </c>
      <c r="AA108" s="17">
        <v>0</v>
      </c>
      <c r="AB108" s="17">
        <v>0</v>
      </c>
      <c r="AC108" s="17">
        <v>985120</v>
      </c>
      <c r="AD108" s="17">
        <v>0</v>
      </c>
    </row>
    <row r="109" spans="1:30" x14ac:dyDescent="0.3">
      <c r="A109" s="15" t="s">
        <v>211</v>
      </c>
      <c r="B109" s="14" t="s">
        <v>212</v>
      </c>
      <c r="C109" s="14">
        <v>1</v>
      </c>
      <c r="D109" s="14">
        <v>0</v>
      </c>
      <c r="E109" s="17">
        <v>1124059</v>
      </c>
      <c r="F109" s="17">
        <v>0</v>
      </c>
      <c r="G109" s="17">
        <v>237714</v>
      </c>
      <c r="H109" s="17">
        <v>500</v>
      </c>
      <c r="I109" s="17">
        <v>49848</v>
      </c>
      <c r="J109" s="17">
        <v>111754</v>
      </c>
      <c r="K109" s="17">
        <v>0</v>
      </c>
      <c r="L109" s="17">
        <v>0</v>
      </c>
      <c r="M109" s="17">
        <v>0</v>
      </c>
      <c r="N109" s="17">
        <v>0</v>
      </c>
      <c r="O109" s="17">
        <v>0</v>
      </c>
      <c r="P109" s="17">
        <v>227528</v>
      </c>
      <c r="Q109" s="17">
        <v>0</v>
      </c>
      <c r="R109" s="17">
        <v>66732</v>
      </c>
      <c r="S109" s="17">
        <v>3341</v>
      </c>
      <c r="T109" s="17">
        <v>1394</v>
      </c>
      <c r="U109" s="17">
        <v>12990</v>
      </c>
      <c r="V109" s="17">
        <v>0</v>
      </c>
      <c r="W109" s="17">
        <v>0</v>
      </c>
      <c r="X109" s="17">
        <v>0</v>
      </c>
      <c r="Y109" s="17">
        <v>0</v>
      </c>
      <c r="Z109" s="17">
        <v>0</v>
      </c>
      <c r="AA109" s="17">
        <v>0</v>
      </c>
      <c r="AB109" s="17">
        <v>0</v>
      </c>
      <c r="AC109" s="17">
        <v>1835860</v>
      </c>
      <c r="AD109" s="17">
        <v>100000</v>
      </c>
    </row>
    <row r="110" spans="1:30" x14ac:dyDescent="0.3">
      <c r="A110" s="15" t="s">
        <v>213</v>
      </c>
      <c r="B110" s="14" t="s">
        <v>214</v>
      </c>
      <c r="C110" s="14">
        <v>1</v>
      </c>
      <c r="D110" s="14">
        <v>0</v>
      </c>
      <c r="E110" s="17">
        <v>3878744</v>
      </c>
      <c r="F110" s="17">
        <v>0</v>
      </c>
      <c r="G110" s="17">
        <v>70000</v>
      </c>
      <c r="H110" s="17">
        <v>0</v>
      </c>
      <c r="I110" s="17">
        <v>494160</v>
      </c>
      <c r="J110" s="17">
        <v>648480</v>
      </c>
      <c r="K110" s="17">
        <v>0</v>
      </c>
      <c r="L110" s="17">
        <v>0</v>
      </c>
      <c r="M110" s="17">
        <v>0</v>
      </c>
      <c r="N110" s="17">
        <v>0</v>
      </c>
      <c r="O110" s="17">
        <v>0</v>
      </c>
      <c r="P110" s="17">
        <v>766891</v>
      </c>
      <c r="Q110" s="17">
        <v>36596</v>
      </c>
      <c r="R110" s="17">
        <v>150926</v>
      </c>
      <c r="S110" s="17">
        <v>5588</v>
      </c>
      <c r="T110" s="17">
        <v>2331</v>
      </c>
      <c r="U110" s="17">
        <v>22193</v>
      </c>
      <c r="V110" s="17">
        <v>5732</v>
      </c>
      <c r="W110" s="17">
        <v>0</v>
      </c>
      <c r="X110" s="17">
        <v>80000</v>
      </c>
      <c r="Y110" s="17">
        <v>0</v>
      </c>
      <c r="Z110" s="17">
        <v>0</v>
      </c>
      <c r="AA110" s="17">
        <v>0</v>
      </c>
      <c r="AB110" s="17">
        <v>0</v>
      </c>
      <c r="AC110" s="17">
        <v>6161641</v>
      </c>
      <c r="AD110" s="17">
        <v>100000</v>
      </c>
    </row>
    <row r="111" spans="1:30" x14ac:dyDescent="0.3">
      <c r="A111" s="15" t="s">
        <v>215</v>
      </c>
      <c r="B111" s="14" t="s">
        <v>216</v>
      </c>
      <c r="C111" s="14">
        <v>1</v>
      </c>
      <c r="D111" s="14">
        <v>0</v>
      </c>
      <c r="E111" s="17">
        <v>6118187</v>
      </c>
      <c r="F111" s="17">
        <v>0</v>
      </c>
      <c r="G111" s="17">
        <v>181328</v>
      </c>
      <c r="H111" s="17">
        <v>0</v>
      </c>
      <c r="I111" s="17">
        <v>769596</v>
      </c>
      <c r="J111" s="17">
        <v>1224440</v>
      </c>
      <c r="K111" s="17">
        <v>188416</v>
      </c>
      <c r="L111" s="17">
        <v>0</v>
      </c>
      <c r="M111" s="17">
        <v>0</v>
      </c>
      <c r="N111" s="17">
        <v>0</v>
      </c>
      <c r="O111" s="17">
        <v>0</v>
      </c>
      <c r="P111" s="17">
        <v>633296</v>
      </c>
      <c r="Q111" s="17">
        <v>108616</v>
      </c>
      <c r="R111" s="17">
        <v>134491</v>
      </c>
      <c r="S111" s="17">
        <v>11565</v>
      </c>
      <c r="T111" s="17">
        <v>4825</v>
      </c>
      <c r="U111" s="17">
        <v>43862</v>
      </c>
      <c r="V111" s="17">
        <v>10032</v>
      </c>
      <c r="W111" s="17">
        <v>0</v>
      </c>
      <c r="X111" s="17">
        <v>0</v>
      </c>
      <c r="Y111" s="17">
        <v>16795</v>
      </c>
      <c r="Z111" s="17">
        <v>0</v>
      </c>
      <c r="AA111" s="17">
        <v>0</v>
      </c>
      <c r="AB111" s="17">
        <v>0</v>
      </c>
      <c r="AC111" s="17">
        <v>9445449</v>
      </c>
      <c r="AD111" s="17">
        <v>0</v>
      </c>
    </row>
    <row r="112" spans="1:30" x14ac:dyDescent="0.3">
      <c r="A112" s="15" t="s">
        <v>217</v>
      </c>
      <c r="B112" s="14" t="s">
        <v>218</v>
      </c>
      <c r="C112" s="14">
        <v>1</v>
      </c>
      <c r="D112" s="14">
        <v>0</v>
      </c>
      <c r="E112" s="17">
        <v>2798747</v>
      </c>
      <c r="F112" s="17">
        <v>0</v>
      </c>
      <c r="G112" s="17">
        <v>100000</v>
      </c>
      <c r="H112" s="17">
        <v>0</v>
      </c>
      <c r="I112" s="17">
        <v>600347</v>
      </c>
      <c r="J112" s="17">
        <v>420889</v>
      </c>
      <c r="K112" s="17">
        <v>0</v>
      </c>
      <c r="L112" s="17">
        <v>0</v>
      </c>
      <c r="M112" s="17">
        <v>0</v>
      </c>
      <c r="N112" s="17">
        <v>0</v>
      </c>
      <c r="O112" s="17">
        <v>0</v>
      </c>
      <c r="P112" s="17">
        <v>385691</v>
      </c>
      <c r="Q112" s="17">
        <v>514</v>
      </c>
      <c r="R112" s="17">
        <v>44580</v>
      </c>
      <c r="S112" s="17">
        <v>3910</v>
      </c>
      <c r="T112" s="17">
        <v>1631</v>
      </c>
      <c r="U112" s="17">
        <v>13631</v>
      </c>
      <c r="V112" s="17">
        <v>3638</v>
      </c>
      <c r="W112" s="17">
        <v>0</v>
      </c>
      <c r="X112" s="17">
        <v>34623</v>
      </c>
      <c r="Y112" s="17">
        <v>3938</v>
      </c>
      <c r="Z112" s="17">
        <v>0</v>
      </c>
      <c r="AA112" s="17">
        <v>0</v>
      </c>
      <c r="AB112" s="17">
        <v>0</v>
      </c>
      <c r="AC112" s="17">
        <v>4412139</v>
      </c>
      <c r="AD112" s="17">
        <v>100000</v>
      </c>
    </row>
    <row r="113" spans="1:30" x14ac:dyDescent="0.3">
      <c r="A113" s="15" t="s">
        <v>219</v>
      </c>
      <c r="B113" s="14" t="s">
        <v>220</v>
      </c>
      <c r="C113" s="14">
        <v>1</v>
      </c>
      <c r="D113" s="14">
        <v>0</v>
      </c>
      <c r="E113" s="17">
        <v>4853827</v>
      </c>
      <c r="F113" s="17">
        <v>0</v>
      </c>
      <c r="G113" s="17">
        <v>249655</v>
      </c>
      <c r="H113" s="17">
        <v>10774</v>
      </c>
      <c r="I113" s="17">
        <v>410644</v>
      </c>
      <c r="J113" s="17">
        <v>784172</v>
      </c>
      <c r="K113" s="17">
        <v>0</v>
      </c>
      <c r="L113" s="17">
        <v>0</v>
      </c>
      <c r="M113" s="17">
        <v>0</v>
      </c>
      <c r="N113" s="17">
        <v>0</v>
      </c>
      <c r="O113" s="17">
        <v>0</v>
      </c>
      <c r="P113" s="17">
        <v>371237</v>
      </c>
      <c r="Q113" s="17">
        <v>10197</v>
      </c>
      <c r="R113" s="17">
        <v>0</v>
      </c>
      <c r="S113" s="17">
        <v>4749</v>
      </c>
      <c r="T113" s="17">
        <v>1981</v>
      </c>
      <c r="U113" s="17">
        <v>16135</v>
      </c>
      <c r="V113" s="17">
        <v>2953</v>
      </c>
      <c r="W113" s="17">
        <v>0</v>
      </c>
      <c r="X113" s="17">
        <v>0</v>
      </c>
      <c r="Y113" s="17">
        <v>3994</v>
      </c>
      <c r="Z113" s="17">
        <v>0</v>
      </c>
      <c r="AA113" s="17">
        <v>0</v>
      </c>
      <c r="AB113" s="17">
        <v>0</v>
      </c>
      <c r="AC113" s="17">
        <v>6720318</v>
      </c>
      <c r="AD113" s="17">
        <v>100000</v>
      </c>
    </row>
    <row r="114" spans="1:30" x14ac:dyDescent="0.3">
      <c r="A114" s="15" t="s">
        <v>221</v>
      </c>
      <c r="B114" s="14" t="s">
        <v>222</v>
      </c>
      <c r="C114" s="14">
        <v>1</v>
      </c>
      <c r="D114" s="14">
        <v>0</v>
      </c>
      <c r="E114" s="17">
        <v>2366881</v>
      </c>
      <c r="F114" s="17">
        <v>0</v>
      </c>
      <c r="G114" s="17">
        <v>70000</v>
      </c>
      <c r="H114" s="17">
        <v>1164</v>
      </c>
      <c r="I114" s="17">
        <v>132866</v>
      </c>
      <c r="J114" s="17">
        <v>231614</v>
      </c>
      <c r="K114" s="17">
        <v>6382</v>
      </c>
      <c r="L114" s="17">
        <v>0</v>
      </c>
      <c r="M114" s="17">
        <v>0</v>
      </c>
      <c r="N114" s="17">
        <v>0</v>
      </c>
      <c r="O114" s="17">
        <v>0</v>
      </c>
      <c r="P114" s="17">
        <v>387239</v>
      </c>
      <c r="Q114" s="17">
        <v>21198</v>
      </c>
      <c r="R114" s="17">
        <v>0</v>
      </c>
      <c r="S114" s="17">
        <v>5138</v>
      </c>
      <c r="T114" s="17">
        <v>2144</v>
      </c>
      <c r="U114" s="17">
        <v>19747</v>
      </c>
      <c r="V114" s="17">
        <v>0</v>
      </c>
      <c r="W114" s="17">
        <v>0</v>
      </c>
      <c r="X114" s="17">
        <v>48000</v>
      </c>
      <c r="Y114" s="17">
        <v>10960</v>
      </c>
      <c r="Z114" s="17">
        <v>0</v>
      </c>
      <c r="AA114" s="17">
        <v>0</v>
      </c>
      <c r="AB114" s="17">
        <v>0</v>
      </c>
      <c r="AC114" s="17">
        <v>3303333</v>
      </c>
      <c r="AD114" s="17">
        <v>100000</v>
      </c>
    </row>
    <row r="115" spans="1:30" x14ac:dyDescent="0.3">
      <c r="A115" s="15" t="s">
        <v>223</v>
      </c>
      <c r="B115" s="14" t="s">
        <v>224</v>
      </c>
      <c r="C115" s="14">
        <v>1</v>
      </c>
      <c r="D115" s="14">
        <v>0</v>
      </c>
      <c r="E115" s="17">
        <v>2447135</v>
      </c>
      <c r="F115" s="17">
        <v>0</v>
      </c>
      <c r="G115" s="17">
        <v>192600</v>
      </c>
      <c r="H115" s="17">
        <v>0</v>
      </c>
      <c r="I115" s="17">
        <v>141045</v>
      </c>
      <c r="J115" s="17">
        <v>110575</v>
      </c>
      <c r="K115" s="17">
        <v>0</v>
      </c>
      <c r="L115" s="17">
        <v>0</v>
      </c>
      <c r="M115" s="17">
        <v>0</v>
      </c>
      <c r="N115" s="17">
        <v>0</v>
      </c>
      <c r="O115" s="17">
        <v>0</v>
      </c>
      <c r="P115" s="17">
        <v>241370</v>
      </c>
      <c r="Q115" s="17">
        <v>781</v>
      </c>
      <c r="R115" s="17">
        <v>31548</v>
      </c>
      <c r="S115" s="17">
        <v>3760</v>
      </c>
      <c r="T115" s="17">
        <v>1569</v>
      </c>
      <c r="U115" s="17">
        <v>13980</v>
      </c>
      <c r="V115" s="17">
        <v>24</v>
      </c>
      <c r="W115" s="17">
        <v>0</v>
      </c>
      <c r="X115" s="17">
        <v>28350</v>
      </c>
      <c r="Y115" s="17">
        <v>290</v>
      </c>
      <c r="Z115" s="17">
        <v>0</v>
      </c>
      <c r="AA115" s="17">
        <v>0</v>
      </c>
      <c r="AB115" s="17">
        <v>0</v>
      </c>
      <c r="AC115" s="17">
        <v>3213027</v>
      </c>
      <c r="AD115" s="17">
        <v>0</v>
      </c>
    </row>
    <row r="116" spans="1:30" x14ac:dyDescent="0.3">
      <c r="A116" s="15" t="s">
        <v>225</v>
      </c>
      <c r="B116" s="14" t="s">
        <v>226</v>
      </c>
      <c r="C116" s="14">
        <v>1</v>
      </c>
      <c r="D116" s="14">
        <v>0</v>
      </c>
      <c r="E116" s="17">
        <v>11553992</v>
      </c>
      <c r="F116" s="17">
        <v>0</v>
      </c>
      <c r="G116" s="17">
        <v>125580</v>
      </c>
      <c r="H116" s="17">
        <v>9159</v>
      </c>
      <c r="I116" s="17">
        <v>1097249</v>
      </c>
      <c r="J116" s="17">
        <v>2852324</v>
      </c>
      <c r="K116" s="17">
        <v>0</v>
      </c>
      <c r="L116" s="17">
        <v>0</v>
      </c>
      <c r="M116" s="17">
        <v>0</v>
      </c>
      <c r="N116" s="17">
        <v>0</v>
      </c>
      <c r="O116" s="17">
        <v>0</v>
      </c>
      <c r="P116" s="17">
        <v>2233954</v>
      </c>
      <c r="Q116" s="17">
        <v>310642</v>
      </c>
      <c r="R116" s="17">
        <v>98498</v>
      </c>
      <c r="S116" s="17">
        <v>15954</v>
      </c>
      <c r="T116" s="17">
        <v>6656</v>
      </c>
      <c r="U116" s="17">
        <v>59182</v>
      </c>
      <c r="V116" s="17">
        <v>20799</v>
      </c>
      <c r="W116" s="17">
        <v>0</v>
      </c>
      <c r="X116" s="17">
        <v>83978</v>
      </c>
      <c r="Y116" s="17">
        <v>0</v>
      </c>
      <c r="Z116" s="17">
        <v>0</v>
      </c>
      <c r="AA116" s="17">
        <v>0</v>
      </c>
      <c r="AB116" s="17">
        <v>0</v>
      </c>
      <c r="AC116" s="17">
        <v>18467967</v>
      </c>
      <c r="AD116" s="17">
        <v>100000</v>
      </c>
    </row>
    <row r="117" spans="1:30" x14ac:dyDescent="0.3">
      <c r="A117" s="15" t="s">
        <v>227</v>
      </c>
      <c r="B117" s="14" t="s">
        <v>228</v>
      </c>
      <c r="C117" s="14">
        <v>1</v>
      </c>
      <c r="D117" s="14">
        <v>0</v>
      </c>
      <c r="E117" s="17">
        <v>4145174</v>
      </c>
      <c r="F117" s="17">
        <v>0</v>
      </c>
      <c r="G117" s="17">
        <v>92649</v>
      </c>
      <c r="H117" s="17">
        <v>0</v>
      </c>
      <c r="I117" s="17">
        <v>449226</v>
      </c>
      <c r="J117" s="17">
        <v>434973</v>
      </c>
      <c r="K117" s="17">
        <v>0</v>
      </c>
      <c r="L117" s="17">
        <v>0</v>
      </c>
      <c r="M117" s="17">
        <v>0</v>
      </c>
      <c r="N117" s="17">
        <v>0</v>
      </c>
      <c r="O117" s="17">
        <v>0</v>
      </c>
      <c r="P117" s="17">
        <v>472925</v>
      </c>
      <c r="Q117" s="17">
        <v>120123</v>
      </c>
      <c r="R117" s="17">
        <v>91375</v>
      </c>
      <c r="S117" s="17">
        <v>4224</v>
      </c>
      <c r="T117" s="17">
        <v>1763</v>
      </c>
      <c r="U117" s="17">
        <v>16368</v>
      </c>
      <c r="V117" s="17">
        <v>4088</v>
      </c>
      <c r="W117" s="17">
        <v>0</v>
      </c>
      <c r="X117" s="17">
        <v>39199</v>
      </c>
      <c r="Y117" s="17">
        <v>0</v>
      </c>
      <c r="Z117" s="17">
        <v>0</v>
      </c>
      <c r="AA117" s="17">
        <v>0</v>
      </c>
      <c r="AB117" s="17">
        <v>0</v>
      </c>
      <c r="AC117" s="17">
        <v>5872087</v>
      </c>
      <c r="AD117" s="17">
        <v>100000</v>
      </c>
    </row>
    <row r="118" spans="1:30" x14ac:dyDescent="0.3">
      <c r="A118" s="15" t="s">
        <v>229</v>
      </c>
      <c r="B118" s="14" t="s">
        <v>230</v>
      </c>
      <c r="C118" s="14">
        <v>1</v>
      </c>
      <c r="D118" s="14">
        <v>0</v>
      </c>
      <c r="E118" s="17">
        <v>3147857</v>
      </c>
      <c r="F118" s="17">
        <v>0</v>
      </c>
      <c r="G118" s="17">
        <v>100000</v>
      </c>
      <c r="H118" s="17">
        <v>14605</v>
      </c>
      <c r="I118" s="17">
        <v>646332</v>
      </c>
      <c r="J118" s="17">
        <v>944123</v>
      </c>
      <c r="K118" s="17">
        <v>0</v>
      </c>
      <c r="L118" s="17">
        <v>0</v>
      </c>
      <c r="M118" s="17">
        <v>0</v>
      </c>
      <c r="N118" s="17">
        <v>0</v>
      </c>
      <c r="O118" s="17">
        <v>0</v>
      </c>
      <c r="P118" s="17">
        <v>446618</v>
      </c>
      <c r="Q118" s="17">
        <v>37985</v>
      </c>
      <c r="R118" s="17">
        <v>64551</v>
      </c>
      <c r="S118" s="17">
        <v>5003</v>
      </c>
      <c r="T118" s="17">
        <v>2088</v>
      </c>
      <c r="U118" s="17">
        <v>17999</v>
      </c>
      <c r="V118" s="17">
        <v>4195</v>
      </c>
      <c r="W118" s="17">
        <v>0</v>
      </c>
      <c r="X118" s="17">
        <v>56250</v>
      </c>
      <c r="Y118" s="17">
        <v>0</v>
      </c>
      <c r="Z118" s="17">
        <v>0</v>
      </c>
      <c r="AA118" s="17">
        <v>0</v>
      </c>
      <c r="AB118" s="17">
        <v>0</v>
      </c>
      <c r="AC118" s="17">
        <v>5487606</v>
      </c>
      <c r="AD118" s="17">
        <v>100000</v>
      </c>
    </row>
    <row r="119" spans="1:30" x14ac:dyDescent="0.3">
      <c r="A119" s="15" t="s">
        <v>231</v>
      </c>
      <c r="B119" s="14" t="s">
        <v>232</v>
      </c>
      <c r="C119" s="14">
        <v>1</v>
      </c>
      <c r="D119" s="14">
        <v>0</v>
      </c>
      <c r="E119" s="17">
        <v>10079943</v>
      </c>
      <c r="F119" s="17">
        <v>0</v>
      </c>
      <c r="G119" s="17">
        <v>117847</v>
      </c>
      <c r="H119" s="17">
        <v>0</v>
      </c>
      <c r="I119" s="17">
        <v>1170665</v>
      </c>
      <c r="J119" s="17">
        <v>871920</v>
      </c>
      <c r="K119" s="17">
        <v>0</v>
      </c>
      <c r="L119" s="17">
        <v>0</v>
      </c>
      <c r="M119" s="17">
        <v>0</v>
      </c>
      <c r="N119" s="17">
        <v>0</v>
      </c>
      <c r="O119" s="17">
        <v>0</v>
      </c>
      <c r="P119" s="17">
        <v>1436451</v>
      </c>
      <c r="Q119" s="17">
        <v>246603</v>
      </c>
      <c r="R119" s="17">
        <v>103456</v>
      </c>
      <c r="S119" s="17">
        <v>13018</v>
      </c>
      <c r="T119" s="17">
        <v>5431</v>
      </c>
      <c r="U119" s="17">
        <v>50386</v>
      </c>
      <c r="V119" s="17">
        <v>14068</v>
      </c>
      <c r="W119" s="17">
        <v>0</v>
      </c>
      <c r="X119" s="17">
        <v>105496</v>
      </c>
      <c r="Y119" s="17">
        <v>0</v>
      </c>
      <c r="Z119" s="17">
        <v>0</v>
      </c>
      <c r="AA119" s="17">
        <v>0</v>
      </c>
      <c r="AB119" s="17">
        <v>0</v>
      </c>
      <c r="AC119" s="17">
        <v>14215284</v>
      </c>
      <c r="AD119" s="17">
        <v>100000</v>
      </c>
    </row>
    <row r="120" spans="1:30" x14ac:dyDescent="0.3">
      <c r="A120" s="15" t="s">
        <v>233</v>
      </c>
      <c r="B120" s="14" t="s">
        <v>234</v>
      </c>
      <c r="C120" s="14">
        <v>0</v>
      </c>
      <c r="D120" s="14">
        <v>0</v>
      </c>
      <c r="E120" s="17" t="s">
        <v>2819</v>
      </c>
      <c r="F120" s="17" t="s">
        <v>2819</v>
      </c>
      <c r="G120" s="17" t="s">
        <v>2819</v>
      </c>
      <c r="H120" s="17" t="s">
        <v>2819</v>
      </c>
      <c r="I120" s="17" t="s">
        <v>2819</v>
      </c>
      <c r="J120" s="17" t="s">
        <v>2819</v>
      </c>
      <c r="K120" s="17" t="s">
        <v>2819</v>
      </c>
      <c r="L120" s="17" t="s">
        <v>2819</v>
      </c>
      <c r="M120" s="17" t="s">
        <v>2819</v>
      </c>
      <c r="N120" s="17" t="s">
        <v>2819</v>
      </c>
      <c r="O120" s="17" t="s">
        <v>2819</v>
      </c>
      <c r="P120" s="17" t="s">
        <v>2819</v>
      </c>
      <c r="Q120" s="17" t="s">
        <v>2819</v>
      </c>
      <c r="R120" s="17" t="s">
        <v>2819</v>
      </c>
      <c r="S120" s="17" t="s">
        <v>2819</v>
      </c>
      <c r="T120" s="17" t="s">
        <v>2819</v>
      </c>
      <c r="U120" s="17" t="s">
        <v>2819</v>
      </c>
      <c r="V120" s="17" t="s">
        <v>2819</v>
      </c>
      <c r="W120" s="17" t="s">
        <v>2819</v>
      </c>
      <c r="X120" s="17" t="s">
        <v>2819</v>
      </c>
      <c r="Y120" s="17" t="s">
        <v>2819</v>
      </c>
      <c r="Z120" s="17" t="s">
        <v>2819</v>
      </c>
      <c r="AA120" s="17" t="s">
        <v>2819</v>
      </c>
      <c r="AB120" s="17" t="s">
        <v>2819</v>
      </c>
      <c r="AC120" s="17" t="s">
        <v>2819</v>
      </c>
      <c r="AD120" s="17" t="s">
        <v>2819</v>
      </c>
    </row>
    <row r="121" spans="1:30" x14ac:dyDescent="0.3">
      <c r="A121" s="15" t="s">
        <v>235</v>
      </c>
      <c r="B121" s="14" t="s">
        <v>236</v>
      </c>
      <c r="C121" s="14">
        <v>1</v>
      </c>
      <c r="D121" s="14">
        <v>0</v>
      </c>
      <c r="E121" s="17">
        <v>9010389</v>
      </c>
      <c r="F121" s="17">
        <v>0</v>
      </c>
      <c r="G121" s="17">
        <v>0</v>
      </c>
      <c r="H121" s="17">
        <v>0</v>
      </c>
      <c r="I121" s="17">
        <v>1566904</v>
      </c>
      <c r="J121" s="17">
        <v>499901</v>
      </c>
      <c r="K121" s="17">
        <v>0</v>
      </c>
      <c r="L121" s="17">
        <v>0</v>
      </c>
      <c r="M121" s="17">
        <v>0</v>
      </c>
      <c r="N121" s="17">
        <v>0</v>
      </c>
      <c r="O121" s="17">
        <v>0</v>
      </c>
      <c r="P121" s="17">
        <v>1160136</v>
      </c>
      <c r="Q121" s="17">
        <v>316984</v>
      </c>
      <c r="R121" s="17">
        <v>554013</v>
      </c>
      <c r="S121" s="17">
        <v>20193</v>
      </c>
      <c r="T121" s="17">
        <v>8425</v>
      </c>
      <c r="U121" s="17">
        <v>85045</v>
      </c>
      <c r="V121" s="17">
        <v>21465</v>
      </c>
      <c r="W121" s="17">
        <v>0</v>
      </c>
      <c r="X121" s="17">
        <v>95760</v>
      </c>
      <c r="Y121" s="17">
        <v>0</v>
      </c>
      <c r="Z121" s="17">
        <v>0</v>
      </c>
      <c r="AA121" s="17">
        <v>0</v>
      </c>
      <c r="AB121" s="17">
        <v>0</v>
      </c>
      <c r="AC121" s="17">
        <v>13339215</v>
      </c>
      <c r="AD121" s="17">
        <v>0</v>
      </c>
    </row>
    <row r="122" spans="1:30" x14ac:dyDescent="0.3">
      <c r="A122" s="15" t="s">
        <v>237</v>
      </c>
      <c r="B122" s="14" t="s">
        <v>238</v>
      </c>
      <c r="C122" s="14">
        <v>1</v>
      </c>
      <c r="D122" s="14">
        <v>0</v>
      </c>
      <c r="E122" s="17">
        <v>19077548</v>
      </c>
      <c r="F122" s="17">
        <v>0</v>
      </c>
      <c r="G122" s="17">
        <v>727915</v>
      </c>
      <c r="H122" s="17">
        <v>0</v>
      </c>
      <c r="I122" s="17">
        <v>5532467</v>
      </c>
      <c r="J122" s="17">
        <v>2728649</v>
      </c>
      <c r="K122" s="17">
        <v>0</v>
      </c>
      <c r="L122" s="17">
        <v>0</v>
      </c>
      <c r="M122" s="17">
        <v>0</v>
      </c>
      <c r="N122" s="17">
        <v>0</v>
      </c>
      <c r="O122" s="17">
        <v>0</v>
      </c>
      <c r="P122" s="17">
        <v>3053360</v>
      </c>
      <c r="Q122" s="17">
        <v>581434</v>
      </c>
      <c r="R122" s="17">
        <v>953648</v>
      </c>
      <c r="S122" s="17">
        <v>53179</v>
      </c>
      <c r="T122" s="17">
        <v>22188</v>
      </c>
      <c r="U122" s="17">
        <v>212671</v>
      </c>
      <c r="V122" s="17">
        <v>52061</v>
      </c>
      <c r="W122" s="17">
        <v>0</v>
      </c>
      <c r="X122" s="17">
        <v>1462768</v>
      </c>
      <c r="Y122" s="17">
        <v>0</v>
      </c>
      <c r="Z122" s="17">
        <v>0</v>
      </c>
      <c r="AA122" s="17">
        <v>0</v>
      </c>
      <c r="AB122" s="17">
        <v>0</v>
      </c>
      <c r="AC122" s="17">
        <v>34457888</v>
      </c>
      <c r="AD122" s="17">
        <v>0</v>
      </c>
    </row>
    <row r="123" spans="1:30" x14ac:dyDescent="0.3">
      <c r="A123" s="15" t="s">
        <v>239</v>
      </c>
      <c r="B123" s="14" t="s">
        <v>240</v>
      </c>
      <c r="C123" s="14">
        <v>1</v>
      </c>
      <c r="D123" s="14">
        <v>0</v>
      </c>
      <c r="E123" s="17">
        <v>4004399</v>
      </c>
      <c r="F123" s="17">
        <v>0</v>
      </c>
      <c r="G123" s="17">
        <v>232682</v>
      </c>
      <c r="H123" s="17">
        <v>0</v>
      </c>
      <c r="I123" s="17">
        <v>478998</v>
      </c>
      <c r="J123" s="17">
        <v>943533</v>
      </c>
      <c r="K123" s="17">
        <v>0</v>
      </c>
      <c r="L123" s="17">
        <v>0</v>
      </c>
      <c r="M123" s="17">
        <v>0</v>
      </c>
      <c r="N123" s="17">
        <v>0</v>
      </c>
      <c r="O123" s="17">
        <v>0</v>
      </c>
      <c r="P123" s="17">
        <v>387180</v>
      </c>
      <c r="Q123" s="17">
        <v>3173</v>
      </c>
      <c r="R123" s="17">
        <v>126834</v>
      </c>
      <c r="S123" s="17">
        <v>14920</v>
      </c>
      <c r="T123" s="17">
        <v>6225</v>
      </c>
      <c r="U123" s="17">
        <v>37571</v>
      </c>
      <c r="V123" s="17">
        <v>1446</v>
      </c>
      <c r="W123" s="17">
        <v>0</v>
      </c>
      <c r="X123" s="17">
        <v>77002</v>
      </c>
      <c r="Y123" s="17">
        <v>0</v>
      </c>
      <c r="Z123" s="17">
        <v>0</v>
      </c>
      <c r="AA123" s="17">
        <v>0</v>
      </c>
      <c r="AB123" s="17">
        <v>0</v>
      </c>
      <c r="AC123" s="17">
        <v>6313963</v>
      </c>
      <c r="AD123" s="17">
        <v>0</v>
      </c>
    </row>
    <row r="124" spans="1:30" x14ac:dyDescent="0.3">
      <c r="A124" s="15" t="s">
        <v>241</v>
      </c>
      <c r="B124" s="14" t="s">
        <v>242</v>
      </c>
      <c r="C124" s="14">
        <v>1</v>
      </c>
      <c r="D124" s="14">
        <v>0</v>
      </c>
      <c r="E124" s="17">
        <v>3708789</v>
      </c>
      <c r="F124" s="17">
        <v>0</v>
      </c>
      <c r="G124" s="17">
        <v>505490</v>
      </c>
      <c r="H124" s="17">
        <v>16276</v>
      </c>
      <c r="I124" s="17">
        <v>1437603</v>
      </c>
      <c r="J124" s="17">
        <v>725520</v>
      </c>
      <c r="K124" s="17">
        <v>0</v>
      </c>
      <c r="L124" s="17">
        <v>0</v>
      </c>
      <c r="M124" s="17">
        <v>0</v>
      </c>
      <c r="N124" s="17">
        <v>0</v>
      </c>
      <c r="O124" s="17">
        <v>0</v>
      </c>
      <c r="P124" s="17">
        <v>1207253</v>
      </c>
      <c r="Q124" s="17">
        <v>144240</v>
      </c>
      <c r="R124" s="17">
        <v>116272</v>
      </c>
      <c r="S124" s="17">
        <v>22904</v>
      </c>
      <c r="T124" s="17">
        <v>9556</v>
      </c>
      <c r="U124" s="17">
        <v>69784</v>
      </c>
      <c r="V124" s="17">
        <v>16576</v>
      </c>
      <c r="W124" s="17">
        <v>0</v>
      </c>
      <c r="X124" s="17">
        <v>0</v>
      </c>
      <c r="Y124" s="17">
        <v>0</v>
      </c>
      <c r="Z124" s="17">
        <v>0</v>
      </c>
      <c r="AA124" s="17">
        <v>0</v>
      </c>
      <c r="AB124" s="17">
        <v>0</v>
      </c>
      <c r="AC124" s="17">
        <v>7980263</v>
      </c>
      <c r="AD124" s="17">
        <v>0</v>
      </c>
    </row>
    <row r="125" spans="1:30" x14ac:dyDescent="0.3">
      <c r="A125" s="15" t="s">
        <v>243</v>
      </c>
      <c r="B125" s="14" t="s">
        <v>244</v>
      </c>
      <c r="C125" s="14">
        <v>1</v>
      </c>
      <c r="D125" s="14">
        <v>0</v>
      </c>
      <c r="E125" s="17">
        <v>5832222</v>
      </c>
      <c r="F125" s="17">
        <v>0</v>
      </c>
      <c r="G125" s="17">
        <v>27384</v>
      </c>
      <c r="H125" s="17">
        <v>0</v>
      </c>
      <c r="I125" s="17">
        <v>586184</v>
      </c>
      <c r="J125" s="17">
        <v>495058</v>
      </c>
      <c r="K125" s="17">
        <v>0</v>
      </c>
      <c r="L125" s="17">
        <v>0</v>
      </c>
      <c r="M125" s="17">
        <v>0</v>
      </c>
      <c r="N125" s="17">
        <v>0</v>
      </c>
      <c r="O125" s="17">
        <v>0</v>
      </c>
      <c r="P125" s="17">
        <v>509711</v>
      </c>
      <c r="Q125" s="17">
        <v>39792</v>
      </c>
      <c r="R125" s="17">
        <v>278645</v>
      </c>
      <c r="S125" s="17">
        <v>12853</v>
      </c>
      <c r="T125" s="17">
        <v>5363</v>
      </c>
      <c r="U125" s="17">
        <v>52658</v>
      </c>
      <c r="V125" s="17">
        <v>0</v>
      </c>
      <c r="W125" s="17">
        <v>0</v>
      </c>
      <c r="X125" s="17">
        <v>0</v>
      </c>
      <c r="Y125" s="17">
        <v>2989</v>
      </c>
      <c r="Z125" s="17">
        <v>0</v>
      </c>
      <c r="AA125" s="17">
        <v>0</v>
      </c>
      <c r="AB125" s="17">
        <v>0</v>
      </c>
      <c r="AC125" s="17">
        <v>7842859</v>
      </c>
      <c r="AD125" s="17">
        <v>0</v>
      </c>
    </row>
    <row r="126" spans="1:30" x14ac:dyDescent="0.3">
      <c r="A126" s="15" t="s">
        <v>245</v>
      </c>
      <c r="B126" s="14" t="s">
        <v>246</v>
      </c>
      <c r="C126" s="14">
        <v>1</v>
      </c>
      <c r="D126" s="14">
        <v>0</v>
      </c>
      <c r="E126" s="17">
        <v>57278340</v>
      </c>
      <c r="F126" s="17">
        <v>0</v>
      </c>
      <c r="G126" s="17">
        <v>0</v>
      </c>
      <c r="H126" s="17">
        <v>0</v>
      </c>
      <c r="I126" s="17">
        <v>3472456</v>
      </c>
      <c r="J126" s="17">
        <v>1815033</v>
      </c>
      <c r="K126" s="17">
        <v>0</v>
      </c>
      <c r="L126" s="17">
        <v>0</v>
      </c>
      <c r="M126" s="17">
        <v>0</v>
      </c>
      <c r="N126" s="17">
        <v>0</v>
      </c>
      <c r="O126" s="17">
        <v>0</v>
      </c>
      <c r="P126" s="17">
        <v>3068731</v>
      </c>
      <c r="Q126" s="17">
        <v>1471756</v>
      </c>
      <c r="R126" s="17">
        <v>2973438</v>
      </c>
      <c r="S126" s="17">
        <v>67320</v>
      </c>
      <c r="T126" s="17">
        <v>28088</v>
      </c>
      <c r="U126" s="17">
        <v>276979</v>
      </c>
      <c r="V126" s="17">
        <v>85263</v>
      </c>
      <c r="W126" s="17">
        <v>0</v>
      </c>
      <c r="X126" s="17">
        <v>796411</v>
      </c>
      <c r="Y126" s="17">
        <v>0</v>
      </c>
      <c r="Z126" s="17">
        <v>0</v>
      </c>
      <c r="AA126" s="17">
        <v>0</v>
      </c>
      <c r="AB126" s="17">
        <v>0</v>
      </c>
      <c r="AC126" s="17">
        <v>71333815</v>
      </c>
      <c r="AD126" s="17">
        <v>2515164</v>
      </c>
    </row>
    <row r="127" spans="1:30" x14ac:dyDescent="0.3">
      <c r="A127" s="15" t="s">
        <v>247</v>
      </c>
      <c r="B127" s="14" t="s">
        <v>248</v>
      </c>
      <c r="C127" s="14">
        <v>1</v>
      </c>
      <c r="D127" s="14">
        <v>0</v>
      </c>
      <c r="E127" s="17">
        <v>35705954</v>
      </c>
      <c r="F127" s="17">
        <v>0</v>
      </c>
      <c r="G127" s="17">
        <v>222138</v>
      </c>
      <c r="H127" s="17">
        <v>0</v>
      </c>
      <c r="I127" s="17">
        <v>11641793</v>
      </c>
      <c r="J127" s="17">
        <v>8228144</v>
      </c>
      <c r="K127" s="17">
        <v>0</v>
      </c>
      <c r="L127" s="17">
        <v>0</v>
      </c>
      <c r="M127" s="17">
        <v>0</v>
      </c>
      <c r="N127" s="17">
        <v>0</v>
      </c>
      <c r="O127" s="17">
        <v>0</v>
      </c>
      <c r="P127" s="17">
        <v>6774346</v>
      </c>
      <c r="Q127" s="17">
        <v>1938997</v>
      </c>
      <c r="R127" s="17">
        <v>1577432</v>
      </c>
      <c r="S127" s="17">
        <v>142610</v>
      </c>
      <c r="T127" s="17">
        <v>59500</v>
      </c>
      <c r="U127" s="17">
        <v>495009</v>
      </c>
      <c r="V127" s="17">
        <v>146063</v>
      </c>
      <c r="W127" s="17">
        <v>0</v>
      </c>
      <c r="X127" s="17">
        <v>0</v>
      </c>
      <c r="Y127" s="17">
        <v>0</v>
      </c>
      <c r="Z127" s="17">
        <v>0</v>
      </c>
      <c r="AA127" s="17">
        <v>0</v>
      </c>
      <c r="AB127" s="17">
        <v>0</v>
      </c>
      <c r="AC127" s="17">
        <v>66931986</v>
      </c>
      <c r="AD127" s="17">
        <v>0</v>
      </c>
    </row>
    <row r="128" spans="1:30" x14ac:dyDescent="0.3">
      <c r="A128" s="15" t="s">
        <v>249</v>
      </c>
      <c r="B128" s="14" t="s">
        <v>250</v>
      </c>
      <c r="C128" s="14">
        <v>1</v>
      </c>
      <c r="D128" s="14">
        <v>0</v>
      </c>
      <c r="E128" s="17">
        <v>5354574</v>
      </c>
      <c r="F128" s="17">
        <v>0</v>
      </c>
      <c r="G128" s="17">
        <v>341381</v>
      </c>
      <c r="H128" s="17">
        <v>27389</v>
      </c>
      <c r="I128" s="17">
        <v>1444612</v>
      </c>
      <c r="J128" s="17">
        <v>1223084</v>
      </c>
      <c r="K128" s="17">
        <v>0</v>
      </c>
      <c r="L128" s="17">
        <v>0</v>
      </c>
      <c r="M128" s="17">
        <v>0</v>
      </c>
      <c r="N128" s="17">
        <v>0</v>
      </c>
      <c r="O128" s="17">
        <v>0</v>
      </c>
      <c r="P128" s="17">
        <v>1907428</v>
      </c>
      <c r="Q128" s="17">
        <v>175204</v>
      </c>
      <c r="R128" s="17">
        <v>217571</v>
      </c>
      <c r="S128" s="17">
        <v>27084</v>
      </c>
      <c r="T128" s="17">
        <v>11300</v>
      </c>
      <c r="U128" s="17">
        <v>86734</v>
      </c>
      <c r="V128" s="17">
        <v>30015</v>
      </c>
      <c r="W128" s="17">
        <v>0</v>
      </c>
      <c r="X128" s="17">
        <v>0</v>
      </c>
      <c r="Y128" s="17">
        <v>0</v>
      </c>
      <c r="Z128" s="17">
        <v>0</v>
      </c>
      <c r="AA128" s="17">
        <v>0</v>
      </c>
      <c r="AB128" s="17">
        <v>0</v>
      </c>
      <c r="AC128" s="17">
        <v>10846376</v>
      </c>
      <c r="AD128" s="17">
        <v>0</v>
      </c>
    </row>
    <row r="129" spans="1:30" x14ac:dyDescent="0.3">
      <c r="A129" s="15" t="s">
        <v>251</v>
      </c>
      <c r="B129" s="14" t="s">
        <v>252</v>
      </c>
      <c r="C129" s="14">
        <v>1</v>
      </c>
      <c r="D129" s="14">
        <v>0</v>
      </c>
      <c r="E129" s="17">
        <v>10372076</v>
      </c>
      <c r="F129" s="17">
        <v>0</v>
      </c>
      <c r="G129" s="17">
        <v>438238</v>
      </c>
      <c r="H129" s="17">
        <v>0</v>
      </c>
      <c r="I129" s="17">
        <v>1996417</v>
      </c>
      <c r="J129" s="17">
        <v>1296395</v>
      </c>
      <c r="K129" s="17">
        <v>216431</v>
      </c>
      <c r="L129" s="17">
        <v>0</v>
      </c>
      <c r="M129" s="17">
        <v>0</v>
      </c>
      <c r="N129" s="17">
        <v>0</v>
      </c>
      <c r="O129" s="17">
        <v>0</v>
      </c>
      <c r="P129" s="17">
        <v>1404138</v>
      </c>
      <c r="Q129" s="17">
        <v>118526</v>
      </c>
      <c r="R129" s="17">
        <v>493173</v>
      </c>
      <c r="S129" s="17">
        <v>26604</v>
      </c>
      <c r="T129" s="17">
        <v>11100</v>
      </c>
      <c r="U129" s="17">
        <v>106306</v>
      </c>
      <c r="V129" s="17">
        <v>23037</v>
      </c>
      <c r="W129" s="17">
        <v>0</v>
      </c>
      <c r="X129" s="17">
        <v>0</v>
      </c>
      <c r="Y129" s="17">
        <v>0</v>
      </c>
      <c r="Z129" s="17">
        <v>0</v>
      </c>
      <c r="AA129" s="17">
        <v>0</v>
      </c>
      <c r="AB129" s="17">
        <v>0</v>
      </c>
      <c r="AC129" s="17">
        <v>16502441</v>
      </c>
      <c r="AD129" s="17">
        <v>0</v>
      </c>
    </row>
    <row r="130" spans="1:30" x14ac:dyDescent="0.3">
      <c r="A130" s="15" t="s">
        <v>253</v>
      </c>
      <c r="B130" s="14" t="s">
        <v>254</v>
      </c>
      <c r="C130" s="14">
        <v>0</v>
      </c>
      <c r="D130" s="14">
        <v>0</v>
      </c>
      <c r="E130" s="17" t="s">
        <v>2819</v>
      </c>
      <c r="F130" s="17" t="s">
        <v>2819</v>
      </c>
      <c r="G130" s="17" t="s">
        <v>2819</v>
      </c>
      <c r="H130" s="17" t="s">
        <v>2819</v>
      </c>
      <c r="I130" s="17" t="s">
        <v>2819</v>
      </c>
      <c r="J130" s="17" t="s">
        <v>2819</v>
      </c>
      <c r="K130" s="17" t="s">
        <v>2819</v>
      </c>
      <c r="L130" s="17" t="s">
        <v>2819</v>
      </c>
      <c r="M130" s="17" t="s">
        <v>2819</v>
      </c>
      <c r="N130" s="17" t="s">
        <v>2819</v>
      </c>
      <c r="O130" s="17" t="s">
        <v>2819</v>
      </c>
      <c r="P130" s="17" t="s">
        <v>2819</v>
      </c>
      <c r="Q130" s="17" t="s">
        <v>2819</v>
      </c>
      <c r="R130" s="17" t="s">
        <v>2819</v>
      </c>
      <c r="S130" s="17" t="s">
        <v>2819</v>
      </c>
      <c r="T130" s="17" t="s">
        <v>2819</v>
      </c>
      <c r="U130" s="17" t="s">
        <v>2819</v>
      </c>
      <c r="V130" s="17" t="s">
        <v>2819</v>
      </c>
      <c r="W130" s="17" t="s">
        <v>2819</v>
      </c>
      <c r="X130" s="17" t="s">
        <v>2819</v>
      </c>
      <c r="Y130" s="17" t="s">
        <v>2819</v>
      </c>
      <c r="Z130" s="17" t="s">
        <v>2819</v>
      </c>
      <c r="AA130" s="17" t="s">
        <v>2819</v>
      </c>
      <c r="AB130" s="17" t="s">
        <v>2819</v>
      </c>
      <c r="AC130" s="17" t="s">
        <v>2819</v>
      </c>
      <c r="AD130" s="17" t="s">
        <v>2819</v>
      </c>
    </row>
    <row r="131" spans="1:30" x14ac:dyDescent="0.3">
      <c r="A131" s="15" t="s">
        <v>255</v>
      </c>
      <c r="B131" s="14" t="s">
        <v>256</v>
      </c>
      <c r="C131" s="14">
        <v>1</v>
      </c>
      <c r="D131" s="14">
        <v>0</v>
      </c>
      <c r="E131" s="17">
        <v>39570884</v>
      </c>
      <c r="F131" s="17">
        <v>0</v>
      </c>
      <c r="G131" s="17">
        <v>0</v>
      </c>
      <c r="H131" s="17">
        <v>0</v>
      </c>
      <c r="I131" s="17">
        <v>10404212</v>
      </c>
      <c r="J131" s="17">
        <v>3732085</v>
      </c>
      <c r="K131" s="17">
        <v>0</v>
      </c>
      <c r="L131" s="17">
        <v>0</v>
      </c>
      <c r="M131" s="17">
        <v>0</v>
      </c>
      <c r="N131" s="17">
        <v>0</v>
      </c>
      <c r="O131" s="17">
        <v>0</v>
      </c>
      <c r="P131" s="17">
        <v>5696639</v>
      </c>
      <c r="Q131" s="17">
        <v>3349574</v>
      </c>
      <c r="R131" s="17">
        <v>3210478</v>
      </c>
      <c r="S131" s="17">
        <v>167312</v>
      </c>
      <c r="T131" s="17">
        <v>69806</v>
      </c>
      <c r="U131" s="17">
        <v>672846</v>
      </c>
      <c r="V131" s="17">
        <v>151092</v>
      </c>
      <c r="W131" s="17">
        <v>0</v>
      </c>
      <c r="X131" s="17">
        <v>0</v>
      </c>
      <c r="Y131" s="17">
        <v>0</v>
      </c>
      <c r="Z131" s="17">
        <v>0</v>
      </c>
      <c r="AA131" s="17">
        <v>0</v>
      </c>
      <c r="AB131" s="17">
        <v>0</v>
      </c>
      <c r="AC131" s="17">
        <v>67024928</v>
      </c>
      <c r="AD131" s="17">
        <v>0</v>
      </c>
    </row>
    <row r="132" spans="1:30" x14ac:dyDescent="0.3">
      <c r="A132" s="15" t="s">
        <v>257</v>
      </c>
      <c r="B132" s="14" t="s">
        <v>258</v>
      </c>
      <c r="C132" s="14">
        <v>1</v>
      </c>
      <c r="D132" s="14">
        <v>0</v>
      </c>
      <c r="E132" s="17">
        <v>2235859</v>
      </c>
      <c r="F132" s="17">
        <v>0</v>
      </c>
      <c r="G132" s="17">
        <v>83975</v>
      </c>
      <c r="H132" s="17">
        <v>0</v>
      </c>
      <c r="I132" s="17">
        <v>352104</v>
      </c>
      <c r="J132" s="17">
        <v>478423</v>
      </c>
      <c r="K132" s="17">
        <v>0</v>
      </c>
      <c r="L132" s="17">
        <v>0</v>
      </c>
      <c r="M132" s="17">
        <v>0</v>
      </c>
      <c r="N132" s="17">
        <v>0</v>
      </c>
      <c r="O132" s="17">
        <v>0</v>
      </c>
      <c r="P132" s="17">
        <v>502063</v>
      </c>
      <c r="Q132" s="17">
        <v>26314</v>
      </c>
      <c r="R132" s="17">
        <v>148807</v>
      </c>
      <c r="S132" s="17">
        <v>16538</v>
      </c>
      <c r="T132" s="17">
        <v>6900</v>
      </c>
      <c r="U132" s="17">
        <v>58833</v>
      </c>
      <c r="V132" s="17">
        <v>1122</v>
      </c>
      <c r="W132" s="17">
        <v>0</v>
      </c>
      <c r="X132" s="17">
        <v>0</v>
      </c>
      <c r="Y132" s="17">
        <v>0</v>
      </c>
      <c r="Z132" s="17">
        <v>0</v>
      </c>
      <c r="AA132" s="17">
        <v>0</v>
      </c>
      <c r="AB132" s="17">
        <v>0</v>
      </c>
      <c r="AC132" s="17">
        <v>3910938</v>
      </c>
      <c r="AD132" s="17">
        <v>0</v>
      </c>
    </row>
    <row r="133" spans="1:30" x14ac:dyDescent="0.3">
      <c r="A133" s="15" t="s">
        <v>259</v>
      </c>
      <c r="B133" s="14" t="s">
        <v>260</v>
      </c>
      <c r="C133" s="14">
        <v>1</v>
      </c>
      <c r="D133" s="14">
        <v>0</v>
      </c>
      <c r="E133" s="17">
        <v>9583491</v>
      </c>
      <c r="F133" s="17">
        <v>0</v>
      </c>
      <c r="G133" s="17">
        <v>0</v>
      </c>
      <c r="H133" s="17">
        <v>0</v>
      </c>
      <c r="I133" s="17">
        <v>2118385</v>
      </c>
      <c r="J133" s="17">
        <v>1958830</v>
      </c>
      <c r="K133" s="17">
        <v>0</v>
      </c>
      <c r="L133" s="17">
        <v>0</v>
      </c>
      <c r="M133" s="17">
        <v>0</v>
      </c>
      <c r="N133" s="17">
        <v>0</v>
      </c>
      <c r="O133" s="17">
        <v>0</v>
      </c>
      <c r="P133" s="17">
        <v>1275913</v>
      </c>
      <c r="Q133" s="17">
        <v>69930</v>
      </c>
      <c r="R133" s="17">
        <v>280454</v>
      </c>
      <c r="S133" s="17">
        <v>25077</v>
      </c>
      <c r="T133" s="17">
        <v>10463</v>
      </c>
      <c r="U133" s="17">
        <v>96113</v>
      </c>
      <c r="V133" s="17">
        <v>27790</v>
      </c>
      <c r="W133" s="17">
        <v>0</v>
      </c>
      <c r="X133" s="17">
        <v>163404</v>
      </c>
      <c r="Y133" s="17">
        <v>878</v>
      </c>
      <c r="Z133" s="17">
        <v>0</v>
      </c>
      <c r="AA133" s="17">
        <v>0</v>
      </c>
      <c r="AB133" s="17">
        <v>0</v>
      </c>
      <c r="AC133" s="17">
        <v>15610728</v>
      </c>
      <c r="AD133" s="17">
        <v>0</v>
      </c>
    </row>
    <row r="134" spans="1:30" x14ac:dyDescent="0.3">
      <c r="A134" s="15" t="s">
        <v>261</v>
      </c>
      <c r="B134" s="14" t="s">
        <v>262</v>
      </c>
      <c r="C134" s="14">
        <v>1</v>
      </c>
      <c r="D134" s="14">
        <v>0</v>
      </c>
      <c r="E134" s="17">
        <v>7656098</v>
      </c>
      <c r="F134" s="17">
        <v>0</v>
      </c>
      <c r="G134" s="17">
        <v>0</v>
      </c>
      <c r="H134" s="17">
        <v>0</v>
      </c>
      <c r="I134" s="17">
        <v>2457614</v>
      </c>
      <c r="J134" s="17">
        <v>3298044</v>
      </c>
      <c r="K134" s="17">
        <v>268167</v>
      </c>
      <c r="L134" s="17">
        <v>0</v>
      </c>
      <c r="M134" s="17">
        <v>0</v>
      </c>
      <c r="N134" s="17">
        <v>0</v>
      </c>
      <c r="O134" s="17">
        <v>0</v>
      </c>
      <c r="P134" s="17">
        <v>1734838</v>
      </c>
      <c r="Q134" s="17">
        <v>241884</v>
      </c>
      <c r="R134" s="17">
        <v>1011858</v>
      </c>
      <c r="S134" s="17">
        <v>61538</v>
      </c>
      <c r="T134" s="17">
        <v>25675</v>
      </c>
      <c r="U134" s="17">
        <v>217331</v>
      </c>
      <c r="V134" s="17">
        <v>66507</v>
      </c>
      <c r="W134" s="17">
        <v>0</v>
      </c>
      <c r="X134" s="17">
        <v>377955</v>
      </c>
      <c r="Y134" s="17">
        <v>0</v>
      </c>
      <c r="Z134" s="17">
        <v>0</v>
      </c>
      <c r="AA134" s="17">
        <v>0</v>
      </c>
      <c r="AB134" s="17">
        <v>0</v>
      </c>
      <c r="AC134" s="17">
        <v>17417509</v>
      </c>
      <c r="AD134" s="17">
        <v>0</v>
      </c>
    </row>
    <row r="135" spans="1:30" x14ac:dyDescent="0.3">
      <c r="A135" s="15" t="s">
        <v>263</v>
      </c>
      <c r="B135" s="14" t="s">
        <v>264</v>
      </c>
      <c r="C135" s="14">
        <v>1</v>
      </c>
      <c r="D135" s="14">
        <v>0</v>
      </c>
      <c r="E135" s="17">
        <v>25072791</v>
      </c>
      <c r="F135" s="17">
        <v>0</v>
      </c>
      <c r="G135" s="17">
        <v>0</v>
      </c>
      <c r="H135" s="17">
        <v>0</v>
      </c>
      <c r="I135" s="17">
        <v>5442760</v>
      </c>
      <c r="J135" s="17">
        <v>7607618</v>
      </c>
      <c r="K135" s="17">
        <v>0</v>
      </c>
      <c r="L135" s="17">
        <v>0</v>
      </c>
      <c r="M135" s="17">
        <v>0</v>
      </c>
      <c r="N135" s="17">
        <v>0</v>
      </c>
      <c r="O135" s="17">
        <v>0</v>
      </c>
      <c r="P135" s="17">
        <v>3843064</v>
      </c>
      <c r="Q135" s="17">
        <v>245598</v>
      </c>
      <c r="R135" s="17">
        <v>1560481</v>
      </c>
      <c r="S135" s="17">
        <v>167536</v>
      </c>
      <c r="T135" s="17">
        <v>69900</v>
      </c>
      <c r="U135" s="17">
        <v>649371</v>
      </c>
      <c r="V135" s="17">
        <v>169699</v>
      </c>
      <c r="W135" s="17">
        <v>0</v>
      </c>
      <c r="X135" s="17">
        <v>542631</v>
      </c>
      <c r="Y135" s="17">
        <v>0</v>
      </c>
      <c r="Z135" s="17">
        <v>0</v>
      </c>
      <c r="AA135" s="17">
        <v>0</v>
      </c>
      <c r="AB135" s="17">
        <v>0</v>
      </c>
      <c r="AC135" s="17">
        <v>45371449</v>
      </c>
      <c r="AD135" s="17">
        <v>0</v>
      </c>
    </row>
    <row r="136" spans="1:30" x14ac:dyDescent="0.3">
      <c r="A136" s="15" t="s">
        <v>265</v>
      </c>
      <c r="B136" s="14" t="s">
        <v>266</v>
      </c>
      <c r="C136" s="14">
        <v>1</v>
      </c>
      <c r="D136" s="14">
        <v>0</v>
      </c>
      <c r="E136" s="17">
        <v>15004801</v>
      </c>
      <c r="F136" s="17">
        <v>0</v>
      </c>
      <c r="G136" s="17">
        <v>0</v>
      </c>
      <c r="H136" s="17">
        <v>0</v>
      </c>
      <c r="I136" s="17">
        <v>3437075</v>
      </c>
      <c r="J136" s="17">
        <v>2973727</v>
      </c>
      <c r="K136" s="17">
        <v>0</v>
      </c>
      <c r="L136" s="17">
        <v>0</v>
      </c>
      <c r="M136" s="17">
        <v>0</v>
      </c>
      <c r="N136" s="17">
        <v>0</v>
      </c>
      <c r="O136" s="17">
        <v>0</v>
      </c>
      <c r="P136" s="17">
        <v>1458976</v>
      </c>
      <c r="Q136" s="17">
        <v>213670</v>
      </c>
      <c r="R136" s="17">
        <v>894471</v>
      </c>
      <c r="S136" s="17">
        <v>54587</v>
      </c>
      <c r="T136" s="17">
        <v>22775</v>
      </c>
      <c r="U136" s="17">
        <v>217273</v>
      </c>
      <c r="V136" s="17">
        <v>48942</v>
      </c>
      <c r="W136" s="17">
        <v>0</v>
      </c>
      <c r="X136" s="17">
        <v>326700</v>
      </c>
      <c r="Y136" s="17">
        <v>0</v>
      </c>
      <c r="Z136" s="17">
        <v>0</v>
      </c>
      <c r="AA136" s="17">
        <v>0</v>
      </c>
      <c r="AB136" s="17">
        <v>0</v>
      </c>
      <c r="AC136" s="17">
        <v>24652997</v>
      </c>
      <c r="AD136" s="17">
        <v>0</v>
      </c>
    </row>
    <row r="137" spans="1:30" x14ac:dyDescent="0.3">
      <c r="A137" s="15" t="s">
        <v>267</v>
      </c>
      <c r="B137" s="14" t="s">
        <v>268</v>
      </c>
      <c r="C137" s="14">
        <v>1</v>
      </c>
      <c r="D137" s="14">
        <v>0</v>
      </c>
      <c r="E137" s="17">
        <v>4714559</v>
      </c>
      <c r="F137" s="17">
        <v>0</v>
      </c>
      <c r="G137" s="17">
        <v>0</v>
      </c>
      <c r="H137" s="17">
        <v>0</v>
      </c>
      <c r="I137" s="17">
        <v>1153271</v>
      </c>
      <c r="J137" s="17">
        <v>2864368</v>
      </c>
      <c r="K137" s="17">
        <v>0</v>
      </c>
      <c r="L137" s="17">
        <v>0</v>
      </c>
      <c r="M137" s="17">
        <v>0</v>
      </c>
      <c r="N137" s="17">
        <v>0</v>
      </c>
      <c r="O137" s="17">
        <v>0</v>
      </c>
      <c r="P137" s="17">
        <v>952842</v>
      </c>
      <c r="Q137" s="17">
        <v>588048</v>
      </c>
      <c r="R137" s="17">
        <v>156840</v>
      </c>
      <c r="S137" s="17">
        <v>32821</v>
      </c>
      <c r="T137" s="17">
        <v>13694</v>
      </c>
      <c r="U137" s="17">
        <v>112889</v>
      </c>
      <c r="V137" s="17">
        <v>30435</v>
      </c>
      <c r="W137" s="17">
        <v>0</v>
      </c>
      <c r="X137" s="17">
        <v>0</v>
      </c>
      <c r="Y137" s="17">
        <v>0</v>
      </c>
      <c r="Z137" s="17">
        <v>0</v>
      </c>
      <c r="AA137" s="17">
        <v>0</v>
      </c>
      <c r="AB137" s="17">
        <v>0</v>
      </c>
      <c r="AC137" s="17">
        <v>10619767</v>
      </c>
      <c r="AD137" s="17">
        <v>0</v>
      </c>
    </row>
    <row r="138" spans="1:30" x14ac:dyDescent="0.3">
      <c r="A138" s="15" t="s">
        <v>269</v>
      </c>
      <c r="B138" s="14" t="s">
        <v>270</v>
      </c>
      <c r="C138" s="14">
        <v>1</v>
      </c>
      <c r="D138" s="14">
        <v>1</v>
      </c>
      <c r="E138" s="17">
        <v>544172616</v>
      </c>
      <c r="F138" s="17">
        <v>9765360</v>
      </c>
      <c r="G138" s="17">
        <v>0</v>
      </c>
      <c r="H138" s="17">
        <v>0</v>
      </c>
      <c r="I138" s="17">
        <v>33984285</v>
      </c>
      <c r="J138" s="17">
        <v>117152010</v>
      </c>
      <c r="K138" s="17">
        <v>0</v>
      </c>
      <c r="L138" s="17">
        <v>0</v>
      </c>
      <c r="M138" s="17">
        <v>2145979</v>
      </c>
      <c r="N138" s="17">
        <v>7894832</v>
      </c>
      <c r="O138" s="17">
        <v>6528419</v>
      </c>
      <c r="P138" s="17">
        <v>0</v>
      </c>
      <c r="Q138" s="17">
        <v>3821539</v>
      </c>
      <c r="R138" s="17">
        <v>27952577</v>
      </c>
      <c r="S138" s="17">
        <v>670040</v>
      </c>
      <c r="T138" s="17">
        <v>279556</v>
      </c>
      <c r="U138" s="17">
        <v>2621075</v>
      </c>
      <c r="V138" s="17">
        <v>937394</v>
      </c>
      <c r="W138" s="17">
        <v>0</v>
      </c>
      <c r="X138" s="17">
        <v>16594227</v>
      </c>
      <c r="Y138" s="17">
        <v>0</v>
      </c>
      <c r="Z138" s="17">
        <v>0</v>
      </c>
      <c r="AA138" s="17">
        <v>0</v>
      </c>
      <c r="AB138" s="17">
        <v>0</v>
      </c>
      <c r="AC138" s="17">
        <v>774519909</v>
      </c>
      <c r="AD138" s="17">
        <v>21113422</v>
      </c>
    </row>
    <row r="139" spans="1:30" x14ac:dyDescent="0.3">
      <c r="A139" s="15" t="s">
        <v>271</v>
      </c>
      <c r="B139" s="14" t="s">
        <v>272</v>
      </c>
      <c r="C139" s="14">
        <v>1</v>
      </c>
      <c r="D139" s="14">
        <v>0</v>
      </c>
      <c r="E139" s="17">
        <v>9122827</v>
      </c>
      <c r="F139" s="17">
        <v>114100</v>
      </c>
      <c r="G139" s="17">
        <v>0</v>
      </c>
      <c r="H139" s="17">
        <v>0</v>
      </c>
      <c r="I139" s="17">
        <v>4207162</v>
      </c>
      <c r="J139" s="17">
        <v>2220632</v>
      </c>
      <c r="K139" s="17">
        <v>0</v>
      </c>
      <c r="L139" s="17">
        <v>0</v>
      </c>
      <c r="M139" s="17">
        <v>0</v>
      </c>
      <c r="N139" s="17">
        <v>0</v>
      </c>
      <c r="O139" s="17">
        <v>0</v>
      </c>
      <c r="P139" s="17">
        <v>1512984</v>
      </c>
      <c r="Q139" s="17">
        <v>232021</v>
      </c>
      <c r="R139" s="17">
        <v>580118</v>
      </c>
      <c r="S139" s="17">
        <v>33825</v>
      </c>
      <c r="T139" s="17">
        <v>14113</v>
      </c>
      <c r="U139" s="17">
        <v>151800</v>
      </c>
      <c r="V139" s="17">
        <v>35463</v>
      </c>
      <c r="W139" s="17">
        <v>0</v>
      </c>
      <c r="X139" s="17">
        <v>1254320</v>
      </c>
      <c r="Y139" s="17">
        <v>0</v>
      </c>
      <c r="Z139" s="17">
        <v>0</v>
      </c>
      <c r="AA139" s="17">
        <v>0</v>
      </c>
      <c r="AB139" s="17">
        <v>0</v>
      </c>
      <c r="AC139" s="17">
        <v>19479365</v>
      </c>
      <c r="AD139" s="17">
        <v>0</v>
      </c>
    </row>
    <row r="140" spans="1:30" x14ac:dyDescent="0.3">
      <c r="A140" s="15" t="s">
        <v>273</v>
      </c>
      <c r="B140" s="14" t="s">
        <v>274</v>
      </c>
      <c r="C140" s="14">
        <v>1</v>
      </c>
      <c r="D140" s="14">
        <v>0</v>
      </c>
      <c r="E140" s="17">
        <v>11489800</v>
      </c>
      <c r="F140" s="17">
        <v>0</v>
      </c>
      <c r="G140" s="17">
        <v>0</v>
      </c>
      <c r="H140" s="17">
        <v>0</v>
      </c>
      <c r="I140" s="17">
        <v>2467585</v>
      </c>
      <c r="J140" s="17">
        <v>5301478</v>
      </c>
      <c r="K140" s="17">
        <v>0</v>
      </c>
      <c r="L140" s="17">
        <v>0</v>
      </c>
      <c r="M140" s="17">
        <v>0</v>
      </c>
      <c r="N140" s="17">
        <v>0</v>
      </c>
      <c r="O140" s="17">
        <v>0</v>
      </c>
      <c r="P140" s="17">
        <v>1534855</v>
      </c>
      <c r="Q140" s="17">
        <v>394784</v>
      </c>
      <c r="R140" s="17">
        <v>909311</v>
      </c>
      <c r="S140" s="17">
        <v>31922</v>
      </c>
      <c r="T140" s="17">
        <v>13319</v>
      </c>
      <c r="U140" s="17">
        <v>135606</v>
      </c>
      <c r="V140" s="17">
        <v>35790</v>
      </c>
      <c r="W140" s="17">
        <v>0</v>
      </c>
      <c r="X140" s="17">
        <v>170392</v>
      </c>
      <c r="Y140" s="17">
        <v>0</v>
      </c>
      <c r="Z140" s="17">
        <v>0</v>
      </c>
      <c r="AA140" s="17">
        <v>0</v>
      </c>
      <c r="AB140" s="17">
        <v>0</v>
      </c>
      <c r="AC140" s="17">
        <v>22484842</v>
      </c>
      <c r="AD140" s="17">
        <v>0</v>
      </c>
    </row>
    <row r="141" spans="1:30" x14ac:dyDescent="0.3">
      <c r="A141" s="15" t="s">
        <v>275</v>
      </c>
      <c r="B141" s="14" t="s">
        <v>276</v>
      </c>
      <c r="C141" s="14">
        <v>1</v>
      </c>
      <c r="D141" s="14">
        <v>0</v>
      </c>
      <c r="E141" s="17">
        <v>9080670</v>
      </c>
      <c r="F141" s="17">
        <v>162148</v>
      </c>
      <c r="G141" s="17">
        <v>0</v>
      </c>
      <c r="H141" s="17">
        <v>0</v>
      </c>
      <c r="I141" s="17">
        <v>1378840</v>
      </c>
      <c r="J141" s="17">
        <v>1599574</v>
      </c>
      <c r="K141" s="17">
        <v>0</v>
      </c>
      <c r="L141" s="17">
        <v>0</v>
      </c>
      <c r="M141" s="17">
        <v>0</v>
      </c>
      <c r="N141" s="17">
        <v>0</v>
      </c>
      <c r="O141" s="17">
        <v>0</v>
      </c>
      <c r="P141" s="17">
        <v>1219027</v>
      </c>
      <c r="Q141" s="17">
        <v>210095</v>
      </c>
      <c r="R141" s="17">
        <v>710744</v>
      </c>
      <c r="S141" s="17">
        <v>19549</v>
      </c>
      <c r="T141" s="17">
        <v>8156</v>
      </c>
      <c r="U141" s="17">
        <v>85919</v>
      </c>
      <c r="V141" s="17">
        <v>25202</v>
      </c>
      <c r="W141" s="17">
        <v>0</v>
      </c>
      <c r="X141" s="17">
        <v>126140</v>
      </c>
      <c r="Y141" s="17">
        <v>0</v>
      </c>
      <c r="Z141" s="17">
        <v>0</v>
      </c>
      <c r="AA141" s="17">
        <v>0</v>
      </c>
      <c r="AB141" s="17">
        <v>0</v>
      </c>
      <c r="AC141" s="17">
        <v>14626064</v>
      </c>
      <c r="AD141" s="17">
        <v>0</v>
      </c>
    </row>
    <row r="142" spans="1:30" x14ac:dyDescent="0.3">
      <c r="A142" s="15" t="s">
        <v>277</v>
      </c>
      <c r="B142" s="14" t="s">
        <v>278</v>
      </c>
      <c r="C142" s="14">
        <v>1</v>
      </c>
      <c r="D142" s="14">
        <v>0</v>
      </c>
      <c r="E142" s="17">
        <v>12894797</v>
      </c>
      <c r="F142" s="17">
        <v>0</v>
      </c>
      <c r="G142" s="17">
        <v>0</v>
      </c>
      <c r="H142" s="17">
        <v>0</v>
      </c>
      <c r="I142" s="17">
        <v>2273425</v>
      </c>
      <c r="J142" s="17">
        <v>3982299</v>
      </c>
      <c r="K142" s="17">
        <v>0</v>
      </c>
      <c r="L142" s="17">
        <v>0</v>
      </c>
      <c r="M142" s="17">
        <v>0</v>
      </c>
      <c r="N142" s="17">
        <v>0</v>
      </c>
      <c r="O142" s="17">
        <v>0</v>
      </c>
      <c r="P142" s="17">
        <v>1302686</v>
      </c>
      <c r="Q142" s="17">
        <v>260615</v>
      </c>
      <c r="R142" s="17">
        <v>1063334</v>
      </c>
      <c r="S142" s="17">
        <v>27938</v>
      </c>
      <c r="T142" s="17">
        <v>11656</v>
      </c>
      <c r="U142" s="17">
        <v>112190</v>
      </c>
      <c r="V142" s="17">
        <v>33173</v>
      </c>
      <c r="W142" s="17">
        <v>0</v>
      </c>
      <c r="X142" s="17">
        <v>184447</v>
      </c>
      <c r="Y142" s="17">
        <v>19075</v>
      </c>
      <c r="Z142" s="17">
        <v>0</v>
      </c>
      <c r="AA142" s="17">
        <v>0</v>
      </c>
      <c r="AB142" s="17">
        <v>0</v>
      </c>
      <c r="AC142" s="17">
        <v>22165635</v>
      </c>
      <c r="AD142" s="17">
        <v>0</v>
      </c>
    </row>
    <row r="143" spans="1:30" x14ac:dyDescent="0.3">
      <c r="A143" s="15" t="s">
        <v>279</v>
      </c>
      <c r="B143" s="14" t="s">
        <v>280</v>
      </c>
      <c r="C143" s="14">
        <v>1</v>
      </c>
      <c r="D143" s="14">
        <v>0</v>
      </c>
      <c r="E143" s="17">
        <v>10637339</v>
      </c>
      <c r="F143" s="17">
        <v>157878</v>
      </c>
      <c r="G143" s="17">
        <v>520911</v>
      </c>
      <c r="H143" s="17">
        <v>0</v>
      </c>
      <c r="I143" s="17">
        <v>1862864</v>
      </c>
      <c r="J143" s="17">
        <v>2278095</v>
      </c>
      <c r="K143" s="17">
        <v>0</v>
      </c>
      <c r="L143" s="17">
        <v>0</v>
      </c>
      <c r="M143" s="17">
        <v>0</v>
      </c>
      <c r="N143" s="17">
        <v>0</v>
      </c>
      <c r="O143" s="17">
        <v>0</v>
      </c>
      <c r="P143" s="17">
        <v>1508535</v>
      </c>
      <c r="Q143" s="17">
        <v>346873</v>
      </c>
      <c r="R143" s="17">
        <v>1256359</v>
      </c>
      <c r="S143" s="17">
        <v>19878</v>
      </c>
      <c r="T143" s="17">
        <v>8294</v>
      </c>
      <c r="U143" s="17">
        <v>84230</v>
      </c>
      <c r="V143" s="17">
        <v>25530</v>
      </c>
      <c r="W143" s="17">
        <v>0</v>
      </c>
      <c r="X143" s="17">
        <v>174853</v>
      </c>
      <c r="Y143" s="17">
        <v>0</v>
      </c>
      <c r="Z143" s="17">
        <v>0</v>
      </c>
      <c r="AA143" s="17">
        <v>0</v>
      </c>
      <c r="AB143" s="17">
        <v>0</v>
      </c>
      <c r="AC143" s="17">
        <v>18881639</v>
      </c>
      <c r="AD143" s="17">
        <v>100000</v>
      </c>
    </row>
    <row r="144" spans="1:30" x14ac:dyDescent="0.3">
      <c r="A144" s="15" t="s">
        <v>281</v>
      </c>
      <c r="B144" s="14" t="s">
        <v>282</v>
      </c>
      <c r="C144" s="14">
        <v>1</v>
      </c>
      <c r="D144" s="14">
        <v>0</v>
      </c>
      <c r="E144" s="17">
        <v>14317125</v>
      </c>
      <c r="F144" s="17">
        <v>0</v>
      </c>
      <c r="G144" s="17">
        <v>0</v>
      </c>
      <c r="H144" s="17">
        <v>0</v>
      </c>
      <c r="I144" s="17">
        <v>4023087</v>
      </c>
      <c r="J144" s="17">
        <v>4232325</v>
      </c>
      <c r="K144" s="17">
        <v>0</v>
      </c>
      <c r="L144" s="17">
        <v>0</v>
      </c>
      <c r="M144" s="17">
        <v>0</v>
      </c>
      <c r="N144" s="17">
        <v>0</v>
      </c>
      <c r="O144" s="17">
        <v>0</v>
      </c>
      <c r="P144" s="17">
        <v>1759736</v>
      </c>
      <c r="Q144" s="17">
        <v>143701</v>
      </c>
      <c r="R144" s="17">
        <v>1107628</v>
      </c>
      <c r="S144" s="17">
        <v>64684</v>
      </c>
      <c r="T144" s="17">
        <v>26988</v>
      </c>
      <c r="U144" s="17">
        <v>274066</v>
      </c>
      <c r="V144" s="17">
        <v>58935</v>
      </c>
      <c r="W144" s="17">
        <v>0</v>
      </c>
      <c r="X144" s="17">
        <v>243000</v>
      </c>
      <c r="Y144" s="17">
        <v>0</v>
      </c>
      <c r="Z144" s="17">
        <v>0</v>
      </c>
      <c r="AA144" s="17">
        <v>0</v>
      </c>
      <c r="AB144" s="17">
        <v>0</v>
      </c>
      <c r="AC144" s="17">
        <v>26251275</v>
      </c>
      <c r="AD144" s="17">
        <v>0</v>
      </c>
    </row>
    <row r="145" spans="1:30" x14ac:dyDescent="0.3">
      <c r="A145" s="15" t="s">
        <v>283</v>
      </c>
      <c r="B145" s="14" t="s">
        <v>284</v>
      </c>
      <c r="C145" s="14">
        <v>1</v>
      </c>
      <c r="D145" s="14">
        <v>0</v>
      </c>
      <c r="E145" s="17">
        <v>12961599</v>
      </c>
      <c r="F145" s="17">
        <v>0</v>
      </c>
      <c r="G145" s="17">
        <v>0</v>
      </c>
      <c r="H145" s="17">
        <v>11593</v>
      </c>
      <c r="I145" s="17">
        <v>2576947</v>
      </c>
      <c r="J145" s="17">
        <v>2487307</v>
      </c>
      <c r="K145" s="17">
        <v>0</v>
      </c>
      <c r="L145" s="17">
        <v>0</v>
      </c>
      <c r="M145" s="17">
        <v>0</v>
      </c>
      <c r="N145" s="17">
        <v>0</v>
      </c>
      <c r="O145" s="17">
        <v>0</v>
      </c>
      <c r="P145" s="17">
        <v>1430876</v>
      </c>
      <c r="Q145" s="17">
        <v>382729</v>
      </c>
      <c r="R145" s="17">
        <v>184099</v>
      </c>
      <c r="S145" s="17">
        <v>25391</v>
      </c>
      <c r="T145" s="17">
        <v>10594</v>
      </c>
      <c r="U145" s="17">
        <v>98967</v>
      </c>
      <c r="V145" s="17">
        <v>28180</v>
      </c>
      <c r="W145" s="17">
        <v>0</v>
      </c>
      <c r="X145" s="17">
        <v>179001</v>
      </c>
      <c r="Y145" s="17">
        <v>0</v>
      </c>
      <c r="Z145" s="17">
        <v>0</v>
      </c>
      <c r="AA145" s="17">
        <v>0</v>
      </c>
      <c r="AB145" s="17">
        <v>0</v>
      </c>
      <c r="AC145" s="17">
        <v>20377283</v>
      </c>
      <c r="AD145" s="17">
        <v>0</v>
      </c>
    </row>
    <row r="146" spans="1:30" x14ac:dyDescent="0.3">
      <c r="A146" s="15" t="s">
        <v>285</v>
      </c>
      <c r="B146" s="14" t="s">
        <v>286</v>
      </c>
      <c r="C146" s="14">
        <v>1</v>
      </c>
      <c r="D146" s="14">
        <v>0</v>
      </c>
      <c r="E146" s="17">
        <v>7326660</v>
      </c>
      <c r="F146" s="17">
        <v>0</v>
      </c>
      <c r="G146" s="17">
        <v>0</v>
      </c>
      <c r="H146" s="17">
        <v>0</v>
      </c>
      <c r="I146" s="17">
        <v>1600244</v>
      </c>
      <c r="J146" s="17">
        <v>2094410</v>
      </c>
      <c r="K146" s="17">
        <v>0</v>
      </c>
      <c r="L146" s="17">
        <v>0</v>
      </c>
      <c r="M146" s="17">
        <v>0</v>
      </c>
      <c r="N146" s="17">
        <v>0</v>
      </c>
      <c r="O146" s="17">
        <v>0</v>
      </c>
      <c r="P146" s="17">
        <v>991568</v>
      </c>
      <c r="Q146" s="17">
        <v>331077</v>
      </c>
      <c r="R146" s="17">
        <v>227776</v>
      </c>
      <c r="S146" s="17">
        <v>19279</v>
      </c>
      <c r="T146" s="17">
        <v>8044</v>
      </c>
      <c r="U146" s="17">
        <v>78987</v>
      </c>
      <c r="V146" s="17">
        <v>21303</v>
      </c>
      <c r="W146" s="17">
        <v>0</v>
      </c>
      <c r="X146" s="17">
        <v>134616</v>
      </c>
      <c r="Y146" s="17">
        <v>0</v>
      </c>
      <c r="Z146" s="17">
        <v>0</v>
      </c>
      <c r="AA146" s="17">
        <v>0</v>
      </c>
      <c r="AB146" s="17">
        <v>0</v>
      </c>
      <c r="AC146" s="17">
        <v>12833964</v>
      </c>
      <c r="AD146" s="17">
        <v>0</v>
      </c>
    </row>
    <row r="147" spans="1:30" x14ac:dyDescent="0.3">
      <c r="A147" s="15" t="s">
        <v>287</v>
      </c>
      <c r="B147" s="14" t="s">
        <v>288</v>
      </c>
      <c r="C147" s="14">
        <v>1</v>
      </c>
      <c r="D147" s="14">
        <v>0</v>
      </c>
      <c r="E147" s="17">
        <v>9476317</v>
      </c>
      <c r="F147" s="17">
        <v>0</v>
      </c>
      <c r="G147" s="17">
        <v>0</v>
      </c>
      <c r="H147" s="17">
        <v>0</v>
      </c>
      <c r="I147" s="17">
        <v>1982623</v>
      </c>
      <c r="J147" s="17">
        <v>2076314</v>
      </c>
      <c r="K147" s="17">
        <v>0</v>
      </c>
      <c r="L147" s="17">
        <v>0</v>
      </c>
      <c r="M147" s="17">
        <v>0</v>
      </c>
      <c r="N147" s="17">
        <v>0</v>
      </c>
      <c r="O147" s="17">
        <v>0</v>
      </c>
      <c r="P147" s="17">
        <v>1175797</v>
      </c>
      <c r="Q147" s="17">
        <v>160269</v>
      </c>
      <c r="R147" s="17">
        <v>199279</v>
      </c>
      <c r="S147" s="17">
        <v>31143</v>
      </c>
      <c r="T147" s="17">
        <v>12994</v>
      </c>
      <c r="U147" s="17">
        <v>131004</v>
      </c>
      <c r="V147" s="17">
        <v>25659</v>
      </c>
      <c r="W147" s="17">
        <v>0</v>
      </c>
      <c r="X147" s="17">
        <v>0</v>
      </c>
      <c r="Y147" s="17">
        <v>0</v>
      </c>
      <c r="Z147" s="17">
        <v>0</v>
      </c>
      <c r="AA147" s="17">
        <v>0</v>
      </c>
      <c r="AB147" s="17">
        <v>0</v>
      </c>
      <c r="AC147" s="17">
        <v>15271399</v>
      </c>
      <c r="AD147" s="17">
        <v>0</v>
      </c>
    </row>
    <row r="148" spans="1:30" x14ac:dyDescent="0.3">
      <c r="A148" s="15" t="s">
        <v>289</v>
      </c>
      <c r="B148" s="14" t="s">
        <v>290</v>
      </c>
      <c r="C148" s="14">
        <v>1</v>
      </c>
      <c r="D148" s="14">
        <v>0</v>
      </c>
      <c r="E148" s="17">
        <v>21555158</v>
      </c>
      <c r="F148" s="17">
        <v>0</v>
      </c>
      <c r="G148" s="17">
        <v>0</v>
      </c>
      <c r="H148" s="17">
        <v>0</v>
      </c>
      <c r="I148" s="17">
        <v>3474626</v>
      </c>
      <c r="J148" s="17">
        <v>2633329</v>
      </c>
      <c r="K148" s="17">
        <v>143980</v>
      </c>
      <c r="L148" s="17">
        <v>0</v>
      </c>
      <c r="M148" s="17">
        <v>0</v>
      </c>
      <c r="N148" s="17">
        <v>0</v>
      </c>
      <c r="O148" s="17">
        <v>0</v>
      </c>
      <c r="P148" s="17">
        <v>1775794</v>
      </c>
      <c r="Q148" s="17">
        <v>665237</v>
      </c>
      <c r="R148" s="17">
        <v>599619</v>
      </c>
      <c r="S148" s="17">
        <v>32057</v>
      </c>
      <c r="T148" s="17">
        <v>13375</v>
      </c>
      <c r="U148" s="17">
        <v>131995</v>
      </c>
      <c r="V148" s="17">
        <v>37546</v>
      </c>
      <c r="W148" s="17">
        <v>0</v>
      </c>
      <c r="X148" s="17">
        <v>213767</v>
      </c>
      <c r="Y148" s="17">
        <v>7236</v>
      </c>
      <c r="Z148" s="17">
        <v>0</v>
      </c>
      <c r="AA148" s="17">
        <v>0</v>
      </c>
      <c r="AB148" s="17">
        <v>0</v>
      </c>
      <c r="AC148" s="17">
        <v>31283719</v>
      </c>
      <c r="AD148" s="17">
        <v>0</v>
      </c>
    </row>
    <row r="149" spans="1:30" x14ac:dyDescent="0.3">
      <c r="A149" s="15" t="s">
        <v>291</v>
      </c>
      <c r="B149" s="14" t="s">
        <v>292</v>
      </c>
      <c r="C149" s="14">
        <v>1</v>
      </c>
      <c r="D149" s="14">
        <v>0</v>
      </c>
      <c r="E149" s="17">
        <v>11671355</v>
      </c>
      <c r="F149" s="17">
        <v>0</v>
      </c>
      <c r="G149" s="17">
        <v>0</v>
      </c>
      <c r="H149" s="17">
        <v>0</v>
      </c>
      <c r="I149" s="17">
        <v>2647317</v>
      </c>
      <c r="J149" s="17">
        <v>3709116</v>
      </c>
      <c r="K149" s="17">
        <v>0</v>
      </c>
      <c r="L149" s="17">
        <v>0</v>
      </c>
      <c r="M149" s="17">
        <v>0</v>
      </c>
      <c r="N149" s="17">
        <v>0</v>
      </c>
      <c r="O149" s="17">
        <v>0</v>
      </c>
      <c r="P149" s="17">
        <v>1773229</v>
      </c>
      <c r="Q149" s="17">
        <v>325354</v>
      </c>
      <c r="R149" s="17">
        <v>532738</v>
      </c>
      <c r="S149" s="17">
        <v>44536</v>
      </c>
      <c r="T149" s="17">
        <v>18581</v>
      </c>
      <c r="U149" s="17">
        <v>182730</v>
      </c>
      <c r="V149" s="17">
        <v>47053</v>
      </c>
      <c r="W149" s="17">
        <v>0</v>
      </c>
      <c r="X149" s="17">
        <v>110823</v>
      </c>
      <c r="Y149" s="17">
        <v>0</v>
      </c>
      <c r="Z149" s="17">
        <v>0</v>
      </c>
      <c r="AA149" s="17">
        <v>0</v>
      </c>
      <c r="AB149" s="17">
        <v>0</v>
      </c>
      <c r="AC149" s="17">
        <v>21062832</v>
      </c>
      <c r="AD149" s="17">
        <v>0</v>
      </c>
    </row>
    <row r="150" spans="1:30" x14ac:dyDescent="0.3">
      <c r="A150" s="15" t="s">
        <v>293</v>
      </c>
      <c r="B150" s="14" t="s">
        <v>294</v>
      </c>
      <c r="C150" s="14">
        <v>1</v>
      </c>
      <c r="D150" s="14">
        <v>0</v>
      </c>
      <c r="E150" s="17">
        <v>16089879</v>
      </c>
      <c r="F150" s="17">
        <v>0</v>
      </c>
      <c r="G150" s="17">
        <v>0</v>
      </c>
      <c r="H150" s="17">
        <v>0</v>
      </c>
      <c r="I150" s="17">
        <v>3321692</v>
      </c>
      <c r="J150" s="17">
        <v>4162379</v>
      </c>
      <c r="K150" s="17">
        <v>0</v>
      </c>
      <c r="L150" s="17">
        <v>0</v>
      </c>
      <c r="M150" s="17">
        <v>0</v>
      </c>
      <c r="N150" s="17">
        <v>0</v>
      </c>
      <c r="O150" s="17">
        <v>0</v>
      </c>
      <c r="P150" s="17">
        <v>2665425</v>
      </c>
      <c r="Q150" s="17">
        <v>758428</v>
      </c>
      <c r="R150" s="17">
        <v>440338</v>
      </c>
      <c r="S150" s="17">
        <v>53554</v>
      </c>
      <c r="T150" s="17">
        <v>22344</v>
      </c>
      <c r="U150" s="17">
        <v>211506</v>
      </c>
      <c r="V150" s="17">
        <v>59003</v>
      </c>
      <c r="W150" s="17">
        <v>0</v>
      </c>
      <c r="X150" s="17">
        <v>505505</v>
      </c>
      <c r="Y150" s="17">
        <v>0</v>
      </c>
      <c r="Z150" s="17">
        <v>0</v>
      </c>
      <c r="AA150" s="17">
        <v>0</v>
      </c>
      <c r="AB150" s="17">
        <v>0</v>
      </c>
      <c r="AC150" s="17">
        <v>28290053</v>
      </c>
      <c r="AD150" s="17">
        <v>0</v>
      </c>
    </row>
    <row r="151" spans="1:30" x14ac:dyDescent="0.3">
      <c r="A151" s="15" t="s">
        <v>295</v>
      </c>
      <c r="B151" s="14" t="s">
        <v>296</v>
      </c>
      <c r="C151" s="14">
        <v>1</v>
      </c>
      <c r="D151" s="14">
        <v>0</v>
      </c>
      <c r="E151" s="17">
        <v>23103917</v>
      </c>
      <c r="F151" s="17">
        <v>0</v>
      </c>
      <c r="G151" s="17">
        <v>0</v>
      </c>
      <c r="H151" s="17">
        <v>0</v>
      </c>
      <c r="I151" s="17">
        <v>4039579</v>
      </c>
      <c r="J151" s="17">
        <v>3492047</v>
      </c>
      <c r="K151" s="17">
        <v>0</v>
      </c>
      <c r="L151" s="17">
        <v>0</v>
      </c>
      <c r="M151" s="17">
        <v>0</v>
      </c>
      <c r="N151" s="17">
        <v>0</v>
      </c>
      <c r="O151" s="17">
        <v>0</v>
      </c>
      <c r="P151" s="17">
        <v>3407460</v>
      </c>
      <c r="Q151" s="17">
        <v>997038</v>
      </c>
      <c r="R151" s="17">
        <v>962147</v>
      </c>
      <c r="S151" s="17">
        <v>76428</v>
      </c>
      <c r="T151" s="17">
        <v>31888</v>
      </c>
      <c r="U151" s="17">
        <v>287697</v>
      </c>
      <c r="V151" s="17">
        <v>83588</v>
      </c>
      <c r="W151" s="17">
        <v>0</v>
      </c>
      <c r="X151" s="17">
        <v>396689</v>
      </c>
      <c r="Y151" s="17">
        <v>0</v>
      </c>
      <c r="Z151" s="17">
        <v>0</v>
      </c>
      <c r="AA151" s="17">
        <v>0</v>
      </c>
      <c r="AB151" s="17">
        <v>0</v>
      </c>
      <c r="AC151" s="17">
        <v>36878478</v>
      </c>
      <c r="AD151" s="17">
        <v>0</v>
      </c>
    </row>
    <row r="152" spans="1:30" x14ac:dyDescent="0.3">
      <c r="A152" s="15" t="s">
        <v>297</v>
      </c>
      <c r="B152" s="14" t="s">
        <v>298</v>
      </c>
      <c r="C152" s="14">
        <v>1</v>
      </c>
      <c r="D152" s="14">
        <v>0</v>
      </c>
      <c r="E152" s="17">
        <v>6724992</v>
      </c>
      <c r="F152" s="17">
        <v>0</v>
      </c>
      <c r="G152" s="17">
        <v>0</v>
      </c>
      <c r="H152" s="17">
        <v>0</v>
      </c>
      <c r="I152" s="17">
        <v>1250930</v>
      </c>
      <c r="J152" s="17">
        <v>1253781</v>
      </c>
      <c r="K152" s="17">
        <v>0</v>
      </c>
      <c r="L152" s="17">
        <v>0</v>
      </c>
      <c r="M152" s="17">
        <v>0</v>
      </c>
      <c r="N152" s="17">
        <v>0</v>
      </c>
      <c r="O152" s="17">
        <v>0</v>
      </c>
      <c r="P152" s="17">
        <v>1119589</v>
      </c>
      <c r="Q152" s="17">
        <v>177892</v>
      </c>
      <c r="R152" s="17">
        <v>166801</v>
      </c>
      <c r="S152" s="17">
        <v>11924</v>
      </c>
      <c r="T152" s="17">
        <v>4975</v>
      </c>
      <c r="U152" s="17">
        <v>51784</v>
      </c>
      <c r="V152" s="17">
        <v>12309</v>
      </c>
      <c r="W152" s="17">
        <v>0</v>
      </c>
      <c r="X152" s="17">
        <v>84418</v>
      </c>
      <c r="Y152" s="17">
        <v>0</v>
      </c>
      <c r="Z152" s="17">
        <v>0</v>
      </c>
      <c r="AA152" s="17">
        <v>0</v>
      </c>
      <c r="AB152" s="17">
        <v>0</v>
      </c>
      <c r="AC152" s="17">
        <v>10859395</v>
      </c>
      <c r="AD152" s="17">
        <v>0</v>
      </c>
    </row>
    <row r="153" spans="1:30" x14ac:dyDescent="0.3">
      <c r="A153" s="15" t="s">
        <v>299</v>
      </c>
      <c r="B153" s="14" t="s">
        <v>300</v>
      </c>
      <c r="C153" s="14">
        <v>1</v>
      </c>
      <c r="D153" s="14">
        <v>0</v>
      </c>
      <c r="E153" s="17">
        <v>29177618</v>
      </c>
      <c r="F153" s="17">
        <v>525798</v>
      </c>
      <c r="G153" s="17">
        <v>0</v>
      </c>
      <c r="H153" s="17">
        <v>0</v>
      </c>
      <c r="I153" s="17">
        <v>3071276</v>
      </c>
      <c r="J153" s="17">
        <v>4245292</v>
      </c>
      <c r="K153" s="17">
        <v>0</v>
      </c>
      <c r="L153" s="17">
        <v>0</v>
      </c>
      <c r="M153" s="17">
        <v>0</v>
      </c>
      <c r="N153" s="17">
        <v>0</v>
      </c>
      <c r="O153" s="17">
        <v>0</v>
      </c>
      <c r="P153" s="17">
        <v>2710047</v>
      </c>
      <c r="Q153" s="17">
        <v>744814</v>
      </c>
      <c r="R153" s="17">
        <v>1517096</v>
      </c>
      <c r="S153" s="17">
        <v>48101</v>
      </c>
      <c r="T153" s="17">
        <v>20069</v>
      </c>
      <c r="U153" s="17">
        <v>177546</v>
      </c>
      <c r="V153" s="17">
        <v>67293</v>
      </c>
      <c r="W153" s="17">
        <v>0</v>
      </c>
      <c r="X153" s="17">
        <v>1068649</v>
      </c>
      <c r="Y153" s="17">
        <v>0</v>
      </c>
      <c r="Z153" s="17">
        <v>0</v>
      </c>
      <c r="AA153" s="17">
        <v>0</v>
      </c>
      <c r="AB153" s="17">
        <v>0</v>
      </c>
      <c r="AC153" s="17">
        <v>43373599</v>
      </c>
      <c r="AD153" s="17">
        <v>820537</v>
      </c>
    </row>
    <row r="154" spans="1:30" x14ac:dyDescent="0.3">
      <c r="A154" s="15" t="s">
        <v>301</v>
      </c>
      <c r="B154" s="14" t="s">
        <v>302</v>
      </c>
      <c r="C154" s="14">
        <v>1</v>
      </c>
      <c r="D154" s="14">
        <v>0</v>
      </c>
      <c r="E154" s="17">
        <v>22194491</v>
      </c>
      <c r="F154" s="17">
        <v>0</v>
      </c>
      <c r="G154" s="17">
        <v>0</v>
      </c>
      <c r="H154" s="17">
        <v>0</v>
      </c>
      <c r="I154" s="17">
        <v>6179182</v>
      </c>
      <c r="J154" s="17">
        <v>6377201</v>
      </c>
      <c r="K154" s="17">
        <v>0</v>
      </c>
      <c r="L154" s="17">
        <v>0</v>
      </c>
      <c r="M154" s="17">
        <v>0</v>
      </c>
      <c r="N154" s="17">
        <v>0</v>
      </c>
      <c r="O154" s="17">
        <v>0</v>
      </c>
      <c r="P154" s="17">
        <v>3018769</v>
      </c>
      <c r="Q154" s="17">
        <v>910039</v>
      </c>
      <c r="R154" s="17">
        <v>1369351</v>
      </c>
      <c r="S154" s="17">
        <v>93131</v>
      </c>
      <c r="T154" s="17">
        <v>38856</v>
      </c>
      <c r="U154" s="17">
        <v>351772</v>
      </c>
      <c r="V154" s="17">
        <v>102758</v>
      </c>
      <c r="W154" s="17">
        <v>0</v>
      </c>
      <c r="X154" s="17">
        <v>340200</v>
      </c>
      <c r="Y154" s="17">
        <v>0</v>
      </c>
      <c r="Z154" s="17">
        <v>0</v>
      </c>
      <c r="AA154" s="17">
        <v>0</v>
      </c>
      <c r="AB154" s="17">
        <v>0</v>
      </c>
      <c r="AC154" s="17">
        <v>40975750</v>
      </c>
      <c r="AD154" s="17">
        <v>0</v>
      </c>
    </row>
    <row r="155" spans="1:30" x14ac:dyDescent="0.3">
      <c r="A155" s="15" t="s">
        <v>303</v>
      </c>
      <c r="B155" s="14" t="s">
        <v>304</v>
      </c>
      <c r="C155" s="14">
        <v>1</v>
      </c>
      <c r="D155" s="14">
        <v>0</v>
      </c>
      <c r="E155" s="17">
        <v>10243531</v>
      </c>
      <c r="F155" s="17">
        <v>0</v>
      </c>
      <c r="G155" s="17">
        <v>0</v>
      </c>
      <c r="H155" s="17">
        <v>0</v>
      </c>
      <c r="I155" s="17">
        <v>1452339</v>
      </c>
      <c r="J155" s="17">
        <v>2280746</v>
      </c>
      <c r="K155" s="17">
        <v>0</v>
      </c>
      <c r="L155" s="17">
        <v>0</v>
      </c>
      <c r="M155" s="17">
        <v>0</v>
      </c>
      <c r="N155" s="17">
        <v>0</v>
      </c>
      <c r="O155" s="17">
        <v>0</v>
      </c>
      <c r="P155" s="17">
        <v>1327477</v>
      </c>
      <c r="Q155" s="17">
        <v>215645</v>
      </c>
      <c r="R155" s="17">
        <v>377882</v>
      </c>
      <c r="S155" s="17">
        <v>19519</v>
      </c>
      <c r="T155" s="17">
        <v>8144</v>
      </c>
      <c r="U155" s="17">
        <v>78696</v>
      </c>
      <c r="V155" s="17">
        <v>23397</v>
      </c>
      <c r="W155" s="17">
        <v>0</v>
      </c>
      <c r="X155" s="17">
        <v>180158</v>
      </c>
      <c r="Y155" s="17">
        <v>0</v>
      </c>
      <c r="Z155" s="17">
        <v>0</v>
      </c>
      <c r="AA155" s="17">
        <v>0</v>
      </c>
      <c r="AB155" s="17">
        <v>0</v>
      </c>
      <c r="AC155" s="17">
        <v>16207534</v>
      </c>
      <c r="AD155" s="17">
        <v>0</v>
      </c>
    </row>
    <row r="156" spans="1:30" x14ac:dyDescent="0.3">
      <c r="A156" s="15" t="s">
        <v>305</v>
      </c>
      <c r="B156" s="14" t="s">
        <v>306</v>
      </c>
      <c r="C156" s="14">
        <v>1</v>
      </c>
      <c r="D156" s="14">
        <v>0</v>
      </c>
      <c r="E156" s="17">
        <v>5206493</v>
      </c>
      <c r="F156" s="17">
        <v>0</v>
      </c>
      <c r="G156" s="17">
        <v>0</v>
      </c>
      <c r="H156" s="17">
        <v>6193</v>
      </c>
      <c r="I156" s="17">
        <v>1031529</v>
      </c>
      <c r="J156" s="17">
        <v>514653</v>
      </c>
      <c r="K156" s="17">
        <v>0</v>
      </c>
      <c r="L156" s="17">
        <v>0</v>
      </c>
      <c r="M156" s="17">
        <v>0</v>
      </c>
      <c r="N156" s="17">
        <v>0</v>
      </c>
      <c r="O156" s="17">
        <v>0</v>
      </c>
      <c r="P156" s="17">
        <v>553789</v>
      </c>
      <c r="Q156" s="17">
        <v>95977</v>
      </c>
      <c r="R156" s="17">
        <v>176682</v>
      </c>
      <c r="S156" s="17">
        <v>8494</v>
      </c>
      <c r="T156" s="17">
        <v>3544</v>
      </c>
      <c r="U156" s="17">
        <v>34892</v>
      </c>
      <c r="V156" s="17">
        <v>9495</v>
      </c>
      <c r="W156" s="17">
        <v>0</v>
      </c>
      <c r="X156" s="17">
        <v>81245</v>
      </c>
      <c r="Y156" s="17">
        <v>0</v>
      </c>
      <c r="Z156" s="17">
        <v>0</v>
      </c>
      <c r="AA156" s="17">
        <v>0</v>
      </c>
      <c r="AB156" s="17">
        <v>0</v>
      </c>
      <c r="AC156" s="17">
        <v>7722986</v>
      </c>
      <c r="AD156" s="17">
        <v>0</v>
      </c>
    </row>
    <row r="157" spans="1:30" x14ac:dyDescent="0.3">
      <c r="A157" s="15" t="s">
        <v>307</v>
      </c>
      <c r="B157" s="14" t="s">
        <v>308</v>
      </c>
      <c r="C157" s="14">
        <v>1</v>
      </c>
      <c r="D157" s="14">
        <v>0</v>
      </c>
      <c r="E157" s="17">
        <v>15988881</v>
      </c>
      <c r="F157" s="17">
        <v>0</v>
      </c>
      <c r="G157" s="17">
        <v>0</v>
      </c>
      <c r="H157" s="17">
        <v>0</v>
      </c>
      <c r="I157" s="17">
        <v>4200849</v>
      </c>
      <c r="J157" s="17">
        <v>3833042</v>
      </c>
      <c r="K157" s="17">
        <v>0</v>
      </c>
      <c r="L157" s="17">
        <v>0</v>
      </c>
      <c r="M157" s="17">
        <v>0</v>
      </c>
      <c r="N157" s="17">
        <v>0</v>
      </c>
      <c r="O157" s="17">
        <v>0</v>
      </c>
      <c r="P157" s="17">
        <v>2199149</v>
      </c>
      <c r="Q157" s="17">
        <v>802687</v>
      </c>
      <c r="R157" s="17">
        <v>695747</v>
      </c>
      <c r="S157" s="17">
        <v>77776</v>
      </c>
      <c r="T157" s="17">
        <v>32450</v>
      </c>
      <c r="U157" s="17">
        <v>316764</v>
      </c>
      <c r="V157" s="17">
        <v>76016</v>
      </c>
      <c r="W157" s="17">
        <v>0</v>
      </c>
      <c r="X157" s="17">
        <v>270000</v>
      </c>
      <c r="Y157" s="17">
        <v>0</v>
      </c>
      <c r="Z157" s="17">
        <v>0</v>
      </c>
      <c r="AA157" s="17">
        <v>0</v>
      </c>
      <c r="AB157" s="17">
        <v>0</v>
      </c>
      <c r="AC157" s="17">
        <v>28493361</v>
      </c>
      <c r="AD157" s="17">
        <v>0</v>
      </c>
    </row>
    <row r="158" spans="1:30" x14ac:dyDescent="0.3">
      <c r="A158" s="15" t="s">
        <v>309</v>
      </c>
      <c r="B158" s="14" t="s">
        <v>310</v>
      </c>
      <c r="C158" s="14">
        <v>1</v>
      </c>
      <c r="D158" s="14">
        <v>0</v>
      </c>
      <c r="E158" s="17">
        <v>13755173</v>
      </c>
      <c r="F158" s="17">
        <v>87688</v>
      </c>
      <c r="G158" s="17">
        <v>0</v>
      </c>
      <c r="H158" s="17">
        <v>0</v>
      </c>
      <c r="I158" s="17">
        <v>1020665</v>
      </c>
      <c r="J158" s="17">
        <v>1473965</v>
      </c>
      <c r="K158" s="17">
        <v>0</v>
      </c>
      <c r="L158" s="17">
        <v>0</v>
      </c>
      <c r="M158" s="17">
        <v>0</v>
      </c>
      <c r="N158" s="17">
        <v>0</v>
      </c>
      <c r="O158" s="17">
        <v>0</v>
      </c>
      <c r="P158" s="17">
        <v>1748097</v>
      </c>
      <c r="Q158" s="17">
        <v>89506</v>
      </c>
      <c r="R158" s="17">
        <v>753053</v>
      </c>
      <c r="S158" s="17">
        <v>26530</v>
      </c>
      <c r="T158" s="17">
        <v>11069</v>
      </c>
      <c r="U158" s="17">
        <v>111491</v>
      </c>
      <c r="V158" s="17">
        <v>32829</v>
      </c>
      <c r="W158" s="17">
        <v>0</v>
      </c>
      <c r="X158" s="17">
        <v>260275</v>
      </c>
      <c r="Y158" s="17">
        <v>0</v>
      </c>
      <c r="Z158" s="17">
        <v>0</v>
      </c>
      <c r="AA158" s="17">
        <v>0</v>
      </c>
      <c r="AB158" s="17">
        <v>0</v>
      </c>
      <c r="AC158" s="17">
        <v>19370341</v>
      </c>
      <c r="AD158" s="17">
        <v>0</v>
      </c>
    </row>
    <row r="159" spans="1:30" x14ac:dyDescent="0.3">
      <c r="A159" s="15" t="s">
        <v>311</v>
      </c>
      <c r="B159" s="14" t="s">
        <v>312</v>
      </c>
      <c r="C159" s="14">
        <v>1</v>
      </c>
      <c r="D159" s="14">
        <v>0</v>
      </c>
      <c r="E159" s="17">
        <v>39888801</v>
      </c>
      <c r="F159" s="17">
        <v>172998</v>
      </c>
      <c r="G159" s="17">
        <v>0</v>
      </c>
      <c r="H159" s="17">
        <v>0</v>
      </c>
      <c r="I159" s="17">
        <v>5444025</v>
      </c>
      <c r="J159" s="17">
        <v>6901332</v>
      </c>
      <c r="K159" s="17">
        <v>0</v>
      </c>
      <c r="L159" s="17">
        <v>0</v>
      </c>
      <c r="M159" s="17">
        <v>0</v>
      </c>
      <c r="N159" s="17">
        <v>0</v>
      </c>
      <c r="O159" s="17">
        <v>0</v>
      </c>
      <c r="P159" s="17">
        <v>4359987</v>
      </c>
      <c r="Q159" s="17">
        <v>408460</v>
      </c>
      <c r="R159" s="17">
        <v>2517828</v>
      </c>
      <c r="S159" s="17">
        <v>168735</v>
      </c>
      <c r="T159" s="17">
        <v>70400</v>
      </c>
      <c r="U159" s="17">
        <v>487553</v>
      </c>
      <c r="V159" s="17">
        <v>174729</v>
      </c>
      <c r="W159" s="17">
        <v>0</v>
      </c>
      <c r="X159" s="17">
        <v>933905</v>
      </c>
      <c r="Y159" s="17">
        <v>0</v>
      </c>
      <c r="Z159" s="17">
        <v>0</v>
      </c>
      <c r="AA159" s="17">
        <v>0</v>
      </c>
      <c r="AB159" s="17">
        <v>0</v>
      </c>
      <c r="AC159" s="17">
        <v>61528753</v>
      </c>
      <c r="AD159" s="17">
        <v>301599</v>
      </c>
    </row>
    <row r="160" spans="1:30" x14ac:dyDescent="0.3">
      <c r="A160" s="15" t="s">
        <v>313</v>
      </c>
      <c r="B160" s="14" t="s">
        <v>314</v>
      </c>
      <c r="C160" s="14">
        <v>1</v>
      </c>
      <c r="D160" s="14">
        <v>0</v>
      </c>
      <c r="E160" s="17">
        <v>34222598</v>
      </c>
      <c r="F160" s="17">
        <v>0</v>
      </c>
      <c r="G160" s="17">
        <v>0</v>
      </c>
      <c r="H160" s="17">
        <v>0</v>
      </c>
      <c r="I160" s="17">
        <v>4990862</v>
      </c>
      <c r="J160" s="17">
        <v>3215666</v>
      </c>
      <c r="K160" s="17">
        <v>0</v>
      </c>
      <c r="L160" s="17">
        <v>0</v>
      </c>
      <c r="M160" s="17">
        <v>0</v>
      </c>
      <c r="N160" s="17">
        <v>0</v>
      </c>
      <c r="O160" s="17">
        <v>0</v>
      </c>
      <c r="P160" s="17">
        <v>3563773</v>
      </c>
      <c r="Q160" s="17">
        <v>1330778</v>
      </c>
      <c r="R160" s="17">
        <v>1551678</v>
      </c>
      <c r="S160" s="17">
        <v>101415</v>
      </c>
      <c r="T160" s="17">
        <v>42313</v>
      </c>
      <c r="U160" s="17">
        <v>406236</v>
      </c>
      <c r="V160" s="17">
        <v>113865</v>
      </c>
      <c r="W160" s="17">
        <v>0</v>
      </c>
      <c r="X160" s="17">
        <v>643437</v>
      </c>
      <c r="Y160" s="17">
        <v>0</v>
      </c>
      <c r="Z160" s="17">
        <v>0</v>
      </c>
      <c r="AA160" s="17">
        <v>0</v>
      </c>
      <c r="AB160" s="17">
        <v>0</v>
      </c>
      <c r="AC160" s="17">
        <v>50182621</v>
      </c>
      <c r="AD160" s="17">
        <v>0</v>
      </c>
    </row>
    <row r="161" spans="1:30" x14ac:dyDescent="0.3">
      <c r="A161" s="15" t="s">
        <v>315</v>
      </c>
      <c r="B161" s="14" t="s">
        <v>316</v>
      </c>
      <c r="C161" s="14">
        <v>1</v>
      </c>
      <c r="D161" s="14">
        <v>0</v>
      </c>
      <c r="E161" s="17">
        <v>3820318</v>
      </c>
      <c r="F161" s="17">
        <v>0</v>
      </c>
      <c r="G161" s="17">
        <v>70000</v>
      </c>
      <c r="H161" s="17">
        <v>0</v>
      </c>
      <c r="I161" s="17">
        <v>484304</v>
      </c>
      <c r="J161" s="17">
        <v>252753</v>
      </c>
      <c r="K161" s="17">
        <v>0</v>
      </c>
      <c r="L161" s="17">
        <v>0</v>
      </c>
      <c r="M161" s="17">
        <v>0</v>
      </c>
      <c r="N161" s="17">
        <v>0</v>
      </c>
      <c r="O161" s="17">
        <v>0</v>
      </c>
      <c r="P161" s="17">
        <v>355774</v>
      </c>
      <c r="Q161" s="17">
        <v>0</v>
      </c>
      <c r="R161" s="17">
        <v>0</v>
      </c>
      <c r="S161" s="17">
        <v>4644</v>
      </c>
      <c r="T161" s="17">
        <v>1938</v>
      </c>
      <c r="U161" s="17">
        <v>17999</v>
      </c>
      <c r="V161" s="17">
        <v>5304</v>
      </c>
      <c r="W161" s="17">
        <v>0</v>
      </c>
      <c r="X161" s="17">
        <v>66424</v>
      </c>
      <c r="Y161" s="17">
        <v>1248</v>
      </c>
      <c r="Z161" s="17">
        <v>0</v>
      </c>
      <c r="AA161" s="17">
        <v>0</v>
      </c>
      <c r="AB161" s="17">
        <v>0</v>
      </c>
      <c r="AC161" s="17">
        <v>5080706</v>
      </c>
      <c r="AD161" s="17">
        <v>100000</v>
      </c>
    </row>
    <row r="162" spans="1:30" x14ac:dyDescent="0.3">
      <c r="A162" s="15" t="s">
        <v>317</v>
      </c>
      <c r="B162" s="14" t="s">
        <v>318</v>
      </c>
      <c r="C162" s="14">
        <v>1</v>
      </c>
      <c r="D162" s="14">
        <v>0</v>
      </c>
      <c r="E162" s="17">
        <v>444849</v>
      </c>
      <c r="F162" s="17">
        <v>0</v>
      </c>
      <c r="G162" s="17">
        <v>170528</v>
      </c>
      <c r="H162" s="17">
        <v>0</v>
      </c>
      <c r="I162" s="17">
        <v>21500</v>
      </c>
      <c r="J162" s="17">
        <v>6610</v>
      </c>
      <c r="K162" s="17">
        <v>0</v>
      </c>
      <c r="L162" s="17">
        <v>0</v>
      </c>
      <c r="M162" s="17">
        <v>0</v>
      </c>
      <c r="N162" s="17">
        <v>0</v>
      </c>
      <c r="O162" s="17">
        <v>0</v>
      </c>
      <c r="P162" s="17">
        <v>92311</v>
      </c>
      <c r="Q162" s="17">
        <v>0</v>
      </c>
      <c r="R162" s="17">
        <v>0</v>
      </c>
      <c r="S162" s="17">
        <v>2562</v>
      </c>
      <c r="T162" s="17">
        <v>1069</v>
      </c>
      <c r="U162" s="17">
        <v>7806</v>
      </c>
      <c r="V162" s="17">
        <v>0</v>
      </c>
      <c r="W162" s="17">
        <v>0</v>
      </c>
      <c r="X162" s="17">
        <v>13500</v>
      </c>
      <c r="Y162" s="17">
        <v>1555</v>
      </c>
      <c r="Z162" s="17">
        <v>0</v>
      </c>
      <c r="AA162" s="17">
        <v>0</v>
      </c>
      <c r="AB162" s="17">
        <v>0</v>
      </c>
      <c r="AC162" s="17">
        <v>762290</v>
      </c>
      <c r="AD162" s="17">
        <v>0</v>
      </c>
    </row>
    <row r="163" spans="1:30" x14ac:dyDescent="0.3">
      <c r="A163" s="15" t="s">
        <v>319</v>
      </c>
      <c r="B163" s="14" t="s">
        <v>320</v>
      </c>
      <c r="C163" s="14">
        <v>1</v>
      </c>
      <c r="D163" s="14">
        <v>0</v>
      </c>
      <c r="E163" s="17">
        <v>909106</v>
      </c>
      <c r="F163" s="17">
        <v>0</v>
      </c>
      <c r="G163" s="17">
        <v>285697</v>
      </c>
      <c r="H163" s="17">
        <v>0</v>
      </c>
      <c r="I163" s="17">
        <v>28142</v>
      </c>
      <c r="J163" s="17">
        <v>57156</v>
      </c>
      <c r="K163" s="17">
        <v>0</v>
      </c>
      <c r="L163" s="17">
        <v>0</v>
      </c>
      <c r="M163" s="17">
        <v>0</v>
      </c>
      <c r="N163" s="17">
        <v>0</v>
      </c>
      <c r="O163" s="17">
        <v>0</v>
      </c>
      <c r="P163" s="17">
        <v>120988</v>
      </c>
      <c r="Q163" s="17">
        <v>0</v>
      </c>
      <c r="R163" s="17">
        <v>17017</v>
      </c>
      <c r="S163" s="17">
        <v>1618</v>
      </c>
      <c r="T163" s="17">
        <v>675</v>
      </c>
      <c r="U163" s="17">
        <v>6175</v>
      </c>
      <c r="V163" s="17">
        <v>0</v>
      </c>
      <c r="W163" s="17">
        <v>0</v>
      </c>
      <c r="X163" s="17">
        <v>24300</v>
      </c>
      <c r="Y163" s="17">
        <v>0</v>
      </c>
      <c r="Z163" s="17">
        <v>0</v>
      </c>
      <c r="AA163" s="17">
        <v>0</v>
      </c>
      <c r="AB163" s="17">
        <v>0</v>
      </c>
      <c r="AC163" s="17">
        <v>1450874</v>
      </c>
      <c r="AD163" s="17">
        <v>0</v>
      </c>
    </row>
    <row r="164" spans="1:30" x14ac:dyDescent="0.3">
      <c r="A164" s="15" t="s">
        <v>321</v>
      </c>
      <c r="B164" s="14" t="s">
        <v>322</v>
      </c>
      <c r="C164" s="14">
        <v>1</v>
      </c>
      <c r="D164" s="14">
        <v>0</v>
      </c>
      <c r="E164" s="17">
        <v>8500800</v>
      </c>
      <c r="F164" s="17">
        <v>0</v>
      </c>
      <c r="G164" s="17">
        <v>75884</v>
      </c>
      <c r="H164" s="17">
        <v>0</v>
      </c>
      <c r="I164" s="17">
        <v>736830</v>
      </c>
      <c r="J164" s="17">
        <v>1634186</v>
      </c>
      <c r="K164" s="17">
        <v>0</v>
      </c>
      <c r="L164" s="17">
        <v>0</v>
      </c>
      <c r="M164" s="17">
        <v>0</v>
      </c>
      <c r="N164" s="17">
        <v>0</v>
      </c>
      <c r="O164" s="17">
        <v>0</v>
      </c>
      <c r="P164" s="17">
        <v>1052069</v>
      </c>
      <c r="Q164" s="17">
        <v>278384</v>
      </c>
      <c r="R164" s="17">
        <v>0</v>
      </c>
      <c r="S164" s="17">
        <v>10112</v>
      </c>
      <c r="T164" s="17">
        <v>4219</v>
      </c>
      <c r="U164" s="17">
        <v>38969</v>
      </c>
      <c r="V164" s="17">
        <v>13542</v>
      </c>
      <c r="W164" s="17">
        <v>0</v>
      </c>
      <c r="X164" s="17">
        <v>163268</v>
      </c>
      <c r="Y164" s="17">
        <v>0</v>
      </c>
      <c r="Z164" s="17">
        <v>0</v>
      </c>
      <c r="AA164" s="17">
        <v>0</v>
      </c>
      <c r="AB164" s="17">
        <v>0</v>
      </c>
      <c r="AC164" s="17">
        <v>12508263</v>
      </c>
      <c r="AD164" s="17">
        <v>100000</v>
      </c>
    </row>
    <row r="165" spans="1:30" x14ac:dyDescent="0.3">
      <c r="A165" s="15" t="s">
        <v>323</v>
      </c>
      <c r="B165" s="14" t="s">
        <v>324</v>
      </c>
      <c r="C165" s="14">
        <v>1</v>
      </c>
      <c r="D165" s="14">
        <v>0</v>
      </c>
      <c r="E165" s="17">
        <v>321562</v>
      </c>
      <c r="F165" s="17">
        <v>0</v>
      </c>
      <c r="G165" s="17">
        <v>70000</v>
      </c>
      <c r="H165" s="17">
        <v>141</v>
      </c>
      <c r="I165" s="17">
        <v>11077</v>
      </c>
      <c r="J165" s="17">
        <v>86875</v>
      </c>
      <c r="K165" s="17">
        <v>0</v>
      </c>
      <c r="L165" s="17">
        <v>0</v>
      </c>
      <c r="M165" s="17">
        <v>0</v>
      </c>
      <c r="N165" s="17">
        <v>0</v>
      </c>
      <c r="O165" s="17">
        <v>0</v>
      </c>
      <c r="P165" s="17">
        <v>105674</v>
      </c>
      <c r="Q165" s="17">
        <v>0</v>
      </c>
      <c r="R165" s="17">
        <v>0</v>
      </c>
      <c r="S165" s="17">
        <v>1109</v>
      </c>
      <c r="T165" s="17">
        <v>463</v>
      </c>
      <c r="U165" s="17">
        <v>3786</v>
      </c>
      <c r="V165" s="17">
        <v>0</v>
      </c>
      <c r="W165" s="17">
        <v>0</v>
      </c>
      <c r="X165" s="17">
        <v>2700</v>
      </c>
      <c r="Y165" s="17">
        <v>0</v>
      </c>
      <c r="Z165" s="17">
        <v>0</v>
      </c>
      <c r="AA165" s="17">
        <v>0</v>
      </c>
      <c r="AB165" s="17">
        <v>0</v>
      </c>
      <c r="AC165" s="17">
        <v>603387</v>
      </c>
      <c r="AD165" s="17">
        <v>0</v>
      </c>
    </row>
    <row r="166" spans="1:30" x14ac:dyDescent="0.3">
      <c r="A166" s="15" t="s">
        <v>325</v>
      </c>
      <c r="B166" s="14" t="s">
        <v>326</v>
      </c>
      <c r="C166" s="14">
        <v>1</v>
      </c>
      <c r="D166" s="14">
        <v>0</v>
      </c>
      <c r="E166" s="17">
        <v>1852895</v>
      </c>
      <c r="F166" s="17">
        <v>0</v>
      </c>
      <c r="G166" s="17">
        <v>150669</v>
      </c>
      <c r="H166" s="17">
        <v>698</v>
      </c>
      <c r="I166" s="17">
        <v>67788</v>
      </c>
      <c r="J166" s="17">
        <v>68356</v>
      </c>
      <c r="K166" s="17">
        <v>0</v>
      </c>
      <c r="L166" s="17">
        <v>0</v>
      </c>
      <c r="M166" s="17">
        <v>0</v>
      </c>
      <c r="N166" s="17">
        <v>0</v>
      </c>
      <c r="O166" s="17">
        <v>0</v>
      </c>
      <c r="P166" s="17">
        <v>394893</v>
      </c>
      <c r="Q166" s="17">
        <v>48912</v>
      </c>
      <c r="R166" s="17">
        <v>0</v>
      </c>
      <c r="S166" s="17">
        <v>12898</v>
      </c>
      <c r="T166" s="17">
        <v>5381</v>
      </c>
      <c r="U166" s="17">
        <v>35882</v>
      </c>
      <c r="V166" s="17">
        <v>0</v>
      </c>
      <c r="W166" s="17">
        <v>0</v>
      </c>
      <c r="X166" s="17">
        <v>405000</v>
      </c>
      <c r="Y166" s="17">
        <v>0</v>
      </c>
      <c r="Z166" s="17">
        <v>0</v>
      </c>
      <c r="AA166" s="17">
        <v>0</v>
      </c>
      <c r="AB166" s="17">
        <v>0</v>
      </c>
      <c r="AC166" s="17">
        <v>3043372</v>
      </c>
      <c r="AD166" s="17">
        <v>0</v>
      </c>
    </row>
    <row r="167" spans="1:30" x14ac:dyDescent="0.3">
      <c r="A167" s="15" t="s">
        <v>327</v>
      </c>
      <c r="B167" s="14" t="s">
        <v>328</v>
      </c>
      <c r="C167" s="14">
        <v>1</v>
      </c>
      <c r="D167" s="14">
        <v>0</v>
      </c>
      <c r="E167" s="17">
        <v>736469</v>
      </c>
      <c r="F167" s="17">
        <v>0</v>
      </c>
      <c r="G167" s="17">
        <v>181474</v>
      </c>
      <c r="H167" s="17">
        <v>0</v>
      </c>
      <c r="I167" s="17">
        <v>30510</v>
      </c>
      <c r="J167" s="17">
        <v>49048</v>
      </c>
      <c r="K167" s="17">
        <v>0</v>
      </c>
      <c r="L167" s="17">
        <v>0</v>
      </c>
      <c r="M167" s="17">
        <v>0</v>
      </c>
      <c r="N167" s="17">
        <v>0</v>
      </c>
      <c r="O167" s="17">
        <v>0</v>
      </c>
      <c r="P167" s="17">
        <v>93287</v>
      </c>
      <c r="Q167" s="17">
        <v>0</v>
      </c>
      <c r="R167" s="17">
        <v>0</v>
      </c>
      <c r="S167" s="17">
        <v>3071</v>
      </c>
      <c r="T167" s="17">
        <v>1281</v>
      </c>
      <c r="U167" s="17">
        <v>11941</v>
      </c>
      <c r="V167" s="17">
        <v>0</v>
      </c>
      <c r="W167" s="17">
        <v>0</v>
      </c>
      <c r="X167" s="17">
        <v>0</v>
      </c>
      <c r="Y167" s="17">
        <v>0</v>
      </c>
      <c r="Z167" s="17">
        <v>0</v>
      </c>
      <c r="AA167" s="17">
        <v>0</v>
      </c>
      <c r="AB167" s="17">
        <v>0</v>
      </c>
      <c r="AC167" s="17">
        <v>1107081</v>
      </c>
      <c r="AD167" s="17">
        <v>0</v>
      </c>
    </row>
    <row r="168" spans="1:30" x14ac:dyDescent="0.3">
      <c r="A168" s="15" t="s">
        <v>329</v>
      </c>
      <c r="B168" s="14" t="s">
        <v>330</v>
      </c>
      <c r="C168" s="14">
        <v>0</v>
      </c>
      <c r="D168" s="14">
        <v>0</v>
      </c>
      <c r="E168" s="17" t="s">
        <v>2819</v>
      </c>
      <c r="F168" s="17" t="s">
        <v>2819</v>
      </c>
      <c r="G168" s="17" t="s">
        <v>2819</v>
      </c>
      <c r="H168" s="17" t="s">
        <v>2819</v>
      </c>
      <c r="I168" s="17" t="s">
        <v>2819</v>
      </c>
      <c r="J168" s="17" t="s">
        <v>2819</v>
      </c>
      <c r="K168" s="17" t="s">
        <v>2819</v>
      </c>
      <c r="L168" s="17" t="s">
        <v>2819</v>
      </c>
      <c r="M168" s="17" t="s">
        <v>2819</v>
      </c>
      <c r="N168" s="17" t="s">
        <v>2819</v>
      </c>
      <c r="O168" s="17" t="s">
        <v>2819</v>
      </c>
      <c r="P168" s="17" t="s">
        <v>2819</v>
      </c>
      <c r="Q168" s="17" t="s">
        <v>2819</v>
      </c>
      <c r="R168" s="17" t="s">
        <v>2819</v>
      </c>
      <c r="S168" s="17" t="s">
        <v>2819</v>
      </c>
      <c r="T168" s="17" t="s">
        <v>2819</v>
      </c>
      <c r="U168" s="17" t="s">
        <v>2819</v>
      </c>
      <c r="V168" s="17" t="s">
        <v>2819</v>
      </c>
      <c r="W168" s="17" t="s">
        <v>2819</v>
      </c>
      <c r="X168" s="17" t="s">
        <v>2819</v>
      </c>
      <c r="Y168" s="17" t="s">
        <v>2819</v>
      </c>
      <c r="Z168" s="17" t="s">
        <v>2819</v>
      </c>
      <c r="AA168" s="17" t="s">
        <v>2819</v>
      </c>
      <c r="AB168" s="17" t="s">
        <v>2819</v>
      </c>
      <c r="AC168" s="17" t="s">
        <v>2819</v>
      </c>
      <c r="AD168" s="17" t="s">
        <v>2819</v>
      </c>
    </row>
    <row r="169" spans="1:30" x14ac:dyDescent="0.3">
      <c r="A169" s="15" t="s">
        <v>331</v>
      </c>
      <c r="B169" s="14" t="s">
        <v>332</v>
      </c>
      <c r="C169" s="14">
        <v>1</v>
      </c>
      <c r="D169" s="14">
        <v>0</v>
      </c>
      <c r="E169" s="17">
        <v>1763961</v>
      </c>
      <c r="F169" s="17">
        <v>0</v>
      </c>
      <c r="G169" s="17">
        <v>127909</v>
      </c>
      <c r="H169" s="17">
        <v>0</v>
      </c>
      <c r="I169" s="17">
        <v>145731</v>
      </c>
      <c r="J169" s="17">
        <v>389751</v>
      </c>
      <c r="K169" s="17">
        <v>0</v>
      </c>
      <c r="L169" s="17">
        <v>0</v>
      </c>
      <c r="M169" s="17">
        <v>0</v>
      </c>
      <c r="N169" s="17">
        <v>0</v>
      </c>
      <c r="O169" s="17">
        <v>0</v>
      </c>
      <c r="P169" s="17">
        <v>180590</v>
      </c>
      <c r="Q169" s="17">
        <v>29774</v>
      </c>
      <c r="R169" s="17">
        <v>158847</v>
      </c>
      <c r="S169" s="17">
        <v>3850</v>
      </c>
      <c r="T169" s="17">
        <v>1606</v>
      </c>
      <c r="U169" s="17">
        <v>14796</v>
      </c>
      <c r="V169" s="17">
        <v>0</v>
      </c>
      <c r="W169" s="17">
        <v>0</v>
      </c>
      <c r="X169" s="17">
        <v>25138</v>
      </c>
      <c r="Y169" s="17">
        <v>0</v>
      </c>
      <c r="Z169" s="17">
        <v>0</v>
      </c>
      <c r="AA169" s="17">
        <v>0</v>
      </c>
      <c r="AB169" s="17">
        <v>0</v>
      </c>
      <c r="AC169" s="17">
        <v>2841953</v>
      </c>
      <c r="AD169" s="17">
        <v>0</v>
      </c>
    </row>
    <row r="170" spans="1:30" x14ac:dyDescent="0.3">
      <c r="A170" s="15" t="s">
        <v>333</v>
      </c>
      <c r="B170" s="14" t="s">
        <v>334</v>
      </c>
      <c r="C170" s="14">
        <v>1</v>
      </c>
      <c r="D170" s="14">
        <v>1</v>
      </c>
      <c r="E170" s="17">
        <v>4543786</v>
      </c>
      <c r="F170" s="17">
        <v>0</v>
      </c>
      <c r="G170" s="17">
        <v>0</v>
      </c>
      <c r="H170" s="17">
        <v>0</v>
      </c>
      <c r="I170" s="17">
        <v>403279</v>
      </c>
      <c r="J170" s="17">
        <v>196111</v>
      </c>
      <c r="K170" s="17">
        <v>0</v>
      </c>
      <c r="L170" s="17">
        <v>657838</v>
      </c>
      <c r="M170" s="17">
        <v>0</v>
      </c>
      <c r="N170" s="17">
        <v>0</v>
      </c>
      <c r="O170" s="17">
        <v>0</v>
      </c>
      <c r="P170" s="17">
        <v>536437</v>
      </c>
      <c r="Q170" s="17">
        <v>65355</v>
      </c>
      <c r="R170" s="17">
        <v>26113</v>
      </c>
      <c r="S170" s="17">
        <v>6292</v>
      </c>
      <c r="T170" s="17">
        <v>2625</v>
      </c>
      <c r="U170" s="17">
        <v>23941</v>
      </c>
      <c r="V170" s="17">
        <v>3202</v>
      </c>
      <c r="W170" s="17">
        <v>0</v>
      </c>
      <c r="X170" s="17">
        <v>275680</v>
      </c>
      <c r="Y170" s="17">
        <v>0</v>
      </c>
      <c r="Z170" s="17">
        <v>0</v>
      </c>
      <c r="AA170" s="17">
        <v>0</v>
      </c>
      <c r="AB170" s="17">
        <v>0</v>
      </c>
      <c r="AC170" s="17">
        <v>6740659</v>
      </c>
      <c r="AD170" s="17">
        <v>100000</v>
      </c>
    </row>
    <row r="171" spans="1:30" x14ac:dyDescent="0.3">
      <c r="A171" s="15" t="s">
        <v>335</v>
      </c>
      <c r="B171" s="14" t="s">
        <v>336</v>
      </c>
      <c r="C171" s="14">
        <v>1</v>
      </c>
      <c r="D171" s="14">
        <v>0</v>
      </c>
      <c r="E171" s="17">
        <v>6937033</v>
      </c>
      <c r="F171" s="17">
        <v>0</v>
      </c>
      <c r="G171" s="17">
        <v>0</v>
      </c>
      <c r="H171" s="17">
        <v>0</v>
      </c>
      <c r="I171" s="17">
        <v>622598</v>
      </c>
      <c r="J171" s="17">
        <v>636678</v>
      </c>
      <c r="K171" s="17">
        <v>0</v>
      </c>
      <c r="L171" s="17">
        <v>0</v>
      </c>
      <c r="M171" s="17">
        <v>0</v>
      </c>
      <c r="N171" s="17">
        <v>0</v>
      </c>
      <c r="O171" s="17">
        <v>0</v>
      </c>
      <c r="P171" s="17">
        <v>1438132</v>
      </c>
      <c r="Q171" s="17">
        <v>173026</v>
      </c>
      <c r="R171" s="17">
        <v>0</v>
      </c>
      <c r="S171" s="17">
        <v>10980</v>
      </c>
      <c r="T171" s="17">
        <v>4581</v>
      </c>
      <c r="U171" s="17">
        <v>43222</v>
      </c>
      <c r="V171" s="17">
        <v>9472</v>
      </c>
      <c r="W171" s="17">
        <v>0</v>
      </c>
      <c r="X171" s="17">
        <v>97907</v>
      </c>
      <c r="Y171" s="17">
        <v>0</v>
      </c>
      <c r="Z171" s="17">
        <v>0</v>
      </c>
      <c r="AA171" s="17">
        <v>0</v>
      </c>
      <c r="AB171" s="17">
        <v>0</v>
      </c>
      <c r="AC171" s="17">
        <v>9973629</v>
      </c>
      <c r="AD171" s="17">
        <v>0</v>
      </c>
    </row>
    <row r="172" spans="1:30" x14ac:dyDescent="0.3">
      <c r="A172" s="15" t="s">
        <v>337</v>
      </c>
      <c r="B172" s="14" t="s">
        <v>338</v>
      </c>
      <c r="C172" s="14">
        <v>1</v>
      </c>
      <c r="D172" s="14">
        <v>0</v>
      </c>
      <c r="E172" s="17">
        <v>5513602</v>
      </c>
      <c r="F172" s="17">
        <v>0</v>
      </c>
      <c r="G172" s="17">
        <v>0</v>
      </c>
      <c r="H172" s="17">
        <v>0</v>
      </c>
      <c r="I172" s="17">
        <v>538503</v>
      </c>
      <c r="J172" s="17">
        <v>1068066</v>
      </c>
      <c r="K172" s="17">
        <v>0</v>
      </c>
      <c r="L172" s="17">
        <v>0</v>
      </c>
      <c r="M172" s="17">
        <v>0</v>
      </c>
      <c r="N172" s="17">
        <v>0</v>
      </c>
      <c r="O172" s="17">
        <v>0</v>
      </c>
      <c r="P172" s="17">
        <v>1127610</v>
      </c>
      <c r="Q172" s="17">
        <v>124055</v>
      </c>
      <c r="R172" s="17">
        <v>0</v>
      </c>
      <c r="S172" s="17">
        <v>7250</v>
      </c>
      <c r="T172" s="17">
        <v>3025</v>
      </c>
      <c r="U172" s="17">
        <v>24232</v>
      </c>
      <c r="V172" s="17">
        <v>8632</v>
      </c>
      <c r="W172" s="17">
        <v>0</v>
      </c>
      <c r="X172" s="17">
        <v>264663</v>
      </c>
      <c r="Y172" s="17">
        <v>0</v>
      </c>
      <c r="Z172" s="17">
        <v>0</v>
      </c>
      <c r="AA172" s="17">
        <v>0</v>
      </c>
      <c r="AB172" s="17">
        <v>0</v>
      </c>
      <c r="AC172" s="17">
        <v>8679638</v>
      </c>
      <c r="AD172" s="17">
        <v>100000</v>
      </c>
    </row>
    <row r="173" spans="1:30" x14ac:dyDescent="0.3">
      <c r="A173" s="15" t="s">
        <v>339</v>
      </c>
      <c r="B173" s="14" t="s">
        <v>340</v>
      </c>
      <c r="C173" s="14">
        <v>1</v>
      </c>
      <c r="D173" s="14">
        <v>0</v>
      </c>
      <c r="E173" s="17">
        <v>19708344</v>
      </c>
      <c r="F173" s="17">
        <v>0</v>
      </c>
      <c r="G173" s="17">
        <v>0</v>
      </c>
      <c r="H173" s="17">
        <v>0</v>
      </c>
      <c r="I173" s="17">
        <v>1204473</v>
      </c>
      <c r="J173" s="17">
        <v>3930513</v>
      </c>
      <c r="K173" s="17">
        <v>0</v>
      </c>
      <c r="L173" s="17">
        <v>0</v>
      </c>
      <c r="M173" s="17">
        <v>0</v>
      </c>
      <c r="N173" s="17">
        <v>0</v>
      </c>
      <c r="O173" s="17">
        <v>0</v>
      </c>
      <c r="P173" s="17">
        <v>4029263</v>
      </c>
      <c r="Q173" s="17">
        <v>336711</v>
      </c>
      <c r="R173" s="17">
        <v>212590</v>
      </c>
      <c r="S173" s="17">
        <v>20463</v>
      </c>
      <c r="T173" s="17">
        <v>8538</v>
      </c>
      <c r="U173" s="17">
        <v>78230</v>
      </c>
      <c r="V173" s="17">
        <v>30512</v>
      </c>
      <c r="W173" s="17">
        <v>0</v>
      </c>
      <c r="X173" s="17">
        <v>152513</v>
      </c>
      <c r="Y173" s="17">
        <v>32260</v>
      </c>
      <c r="Z173" s="17">
        <v>0</v>
      </c>
      <c r="AA173" s="17">
        <v>0</v>
      </c>
      <c r="AB173" s="17">
        <v>0</v>
      </c>
      <c r="AC173" s="17">
        <v>29744410</v>
      </c>
      <c r="AD173" s="17">
        <v>200831</v>
      </c>
    </row>
    <row r="174" spans="1:30" x14ac:dyDescent="0.3">
      <c r="A174" s="15" t="s">
        <v>341</v>
      </c>
      <c r="B174" s="14" t="s">
        <v>342</v>
      </c>
      <c r="C174" s="14">
        <v>1</v>
      </c>
      <c r="D174" s="14">
        <v>0</v>
      </c>
      <c r="E174" s="17">
        <v>6865596</v>
      </c>
      <c r="F174" s="17">
        <v>0</v>
      </c>
      <c r="G174" s="17">
        <v>227664</v>
      </c>
      <c r="H174" s="17">
        <v>0</v>
      </c>
      <c r="I174" s="17">
        <v>571783</v>
      </c>
      <c r="J174" s="17">
        <v>733905</v>
      </c>
      <c r="K174" s="17">
        <v>0</v>
      </c>
      <c r="L174" s="17">
        <v>0</v>
      </c>
      <c r="M174" s="17">
        <v>0</v>
      </c>
      <c r="N174" s="17">
        <v>0</v>
      </c>
      <c r="O174" s="17">
        <v>0</v>
      </c>
      <c r="P174" s="17">
        <v>493961</v>
      </c>
      <c r="Q174" s="17">
        <v>113923</v>
      </c>
      <c r="R174" s="17">
        <v>6550</v>
      </c>
      <c r="S174" s="17">
        <v>17721</v>
      </c>
      <c r="T174" s="17">
        <v>7394</v>
      </c>
      <c r="U174" s="17">
        <v>68619</v>
      </c>
      <c r="V174" s="17">
        <v>258</v>
      </c>
      <c r="W174" s="17">
        <v>0</v>
      </c>
      <c r="X174" s="17">
        <v>137700</v>
      </c>
      <c r="Y174" s="17">
        <v>0</v>
      </c>
      <c r="Z174" s="17">
        <v>0</v>
      </c>
      <c r="AA174" s="17">
        <v>0</v>
      </c>
      <c r="AB174" s="17">
        <v>0</v>
      </c>
      <c r="AC174" s="17">
        <v>9245074</v>
      </c>
      <c r="AD174" s="17">
        <v>0</v>
      </c>
    </row>
    <row r="175" spans="1:30" x14ac:dyDescent="0.3">
      <c r="A175" s="15" t="s">
        <v>343</v>
      </c>
      <c r="B175" s="14" t="s">
        <v>344</v>
      </c>
      <c r="C175" s="14">
        <v>1</v>
      </c>
      <c r="D175" s="14">
        <v>0</v>
      </c>
      <c r="E175" s="17">
        <v>25019623</v>
      </c>
      <c r="F175" s="17">
        <v>0</v>
      </c>
      <c r="G175" s="17">
        <v>0</v>
      </c>
      <c r="H175" s="17">
        <v>0</v>
      </c>
      <c r="I175" s="17">
        <v>2279367</v>
      </c>
      <c r="J175" s="17">
        <v>3814186</v>
      </c>
      <c r="K175" s="17">
        <v>0</v>
      </c>
      <c r="L175" s="17">
        <v>0</v>
      </c>
      <c r="M175" s="17">
        <v>0</v>
      </c>
      <c r="N175" s="17">
        <v>0</v>
      </c>
      <c r="O175" s="17">
        <v>0</v>
      </c>
      <c r="P175" s="17">
        <v>6091082</v>
      </c>
      <c r="Q175" s="17">
        <v>980165</v>
      </c>
      <c r="R175" s="17">
        <v>310312</v>
      </c>
      <c r="S175" s="17">
        <v>33256</v>
      </c>
      <c r="T175" s="17">
        <v>13875</v>
      </c>
      <c r="U175" s="17">
        <v>128849</v>
      </c>
      <c r="V175" s="17">
        <v>43839</v>
      </c>
      <c r="W175" s="17">
        <v>0</v>
      </c>
      <c r="X175" s="17">
        <v>490300</v>
      </c>
      <c r="Y175" s="17">
        <v>0</v>
      </c>
      <c r="Z175" s="17">
        <v>0</v>
      </c>
      <c r="AA175" s="17">
        <v>0</v>
      </c>
      <c r="AB175" s="17">
        <v>0</v>
      </c>
      <c r="AC175" s="17">
        <v>39204854</v>
      </c>
      <c r="AD175" s="17">
        <v>241483</v>
      </c>
    </row>
    <row r="176" spans="1:30" x14ac:dyDescent="0.3">
      <c r="A176" s="15" t="s">
        <v>345</v>
      </c>
      <c r="B176" s="14" t="s">
        <v>346</v>
      </c>
      <c r="C176" s="14">
        <v>1</v>
      </c>
      <c r="D176" s="14">
        <v>0</v>
      </c>
      <c r="E176" s="17">
        <v>9816557</v>
      </c>
      <c r="F176" s="17">
        <v>0</v>
      </c>
      <c r="G176" s="17">
        <v>0</v>
      </c>
      <c r="H176" s="17">
        <v>0</v>
      </c>
      <c r="I176" s="17">
        <v>1008749</v>
      </c>
      <c r="J176" s="17">
        <v>1171560</v>
      </c>
      <c r="K176" s="17">
        <v>0</v>
      </c>
      <c r="L176" s="17">
        <v>0</v>
      </c>
      <c r="M176" s="17">
        <v>0</v>
      </c>
      <c r="N176" s="17">
        <v>0</v>
      </c>
      <c r="O176" s="17">
        <v>0</v>
      </c>
      <c r="P176" s="17">
        <v>2728360</v>
      </c>
      <c r="Q176" s="17">
        <v>193068</v>
      </c>
      <c r="R176" s="17">
        <v>0</v>
      </c>
      <c r="S176" s="17">
        <v>11070</v>
      </c>
      <c r="T176" s="17">
        <v>4619</v>
      </c>
      <c r="U176" s="17">
        <v>42639</v>
      </c>
      <c r="V176" s="17">
        <v>15630</v>
      </c>
      <c r="W176" s="17">
        <v>0</v>
      </c>
      <c r="X176" s="17">
        <v>95060</v>
      </c>
      <c r="Y176" s="17">
        <v>0</v>
      </c>
      <c r="Z176" s="17">
        <v>0</v>
      </c>
      <c r="AA176" s="17">
        <v>0</v>
      </c>
      <c r="AB176" s="17">
        <v>0</v>
      </c>
      <c r="AC176" s="17">
        <v>15087312</v>
      </c>
      <c r="AD176" s="17">
        <v>102613</v>
      </c>
    </row>
    <row r="177" spans="1:30" x14ac:dyDescent="0.3">
      <c r="A177" s="15" t="s">
        <v>347</v>
      </c>
      <c r="B177" s="14" t="s">
        <v>348</v>
      </c>
      <c r="C177" s="14">
        <v>1</v>
      </c>
      <c r="D177" s="14">
        <v>0</v>
      </c>
      <c r="E177" s="17">
        <v>3604389</v>
      </c>
      <c r="F177" s="17">
        <v>0</v>
      </c>
      <c r="G177" s="17">
        <v>88986</v>
      </c>
      <c r="H177" s="17">
        <v>0</v>
      </c>
      <c r="I177" s="17">
        <v>375603</v>
      </c>
      <c r="J177" s="17">
        <v>569613</v>
      </c>
      <c r="K177" s="17">
        <v>0</v>
      </c>
      <c r="L177" s="17">
        <v>0</v>
      </c>
      <c r="M177" s="17">
        <v>0</v>
      </c>
      <c r="N177" s="17">
        <v>0</v>
      </c>
      <c r="O177" s="17">
        <v>0</v>
      </c>
      <c r="P177" s="17">
        <v>970557</v>
      </c>
      <c r="Q177" s="17">
        <v>0</v>
      </c>
      <c r="R177" s="17">
        <v>0</v>
      </c>
      <c r="S177" s="17">
        <v>3895</v>
      </c>
      <c r="T177" s="17">
        <v>1625</v>
      </c>
      <c r="U177" s="17">
        <v>14970</v>
      </c>
      <c r="V177" s="17">
        <v>4077</v>
      </c>
      <c r="W177" s="17">
        <v>0</v>
      </c>
      <c r="X177" s="17">
        <v>41103</v>
      </c>
      <c r="Y177" s="17">
        <v>0</v>
      </c>
      <c r="Z177" s="17">
        <v>0</v>
      </c>
      <c r="AA177" s="17">
        <v>0</v>
      </c>
      <c r="AB177" s="17">
        <v>0</v>
      </c>
      <c r="AC177" s="17">
        <v>5674818</v>
      </c>
      <c r="AD177" s="17">
        <v>100000</v>
      </c>
    </row>
    <row r="178" spans="1:30" x14ac:dyDescent="0.3">
      <c r="A178" s="15" t="s">
        <v>349</v>
      </c>
      <c r="B178" s="14" t="s">
        <v>350</v>
      </c>
      <c r="C178" s="14">
        <v>1</v>
      </c>
      <c r="D178" s="14">
        <v>0</v>
      </c>
      <c r="E178" s="17">
        <v>1051446</v>
      </c>
      <c r="F178" s="17">
        <v>0</v>
      </c>
      <c r="G178" s="17">
        <v>142853</v>
      </c>
      <c r="H178" s="17">
        <v>0</v>
      </c>
      <c r="I178" s="17">
        <v>131053</v>
      </c>
      <c r="J178" s="17">
        <v>258784</v>
      </c>
      <c r="K178" s="17">
        <v>0</v>
      </c>
      <c r="L178" s="17">
        <v>0</v>
      </c>
      <c r="M178" s="17">
        <v>0</v>
      </c>
      <c r="N178" s="17">
        <v>0</v>
      </c>
      <c r="O178" s="17">
        <v>0</v>
      </c>
      <c r="P178" s="17">
        <v>121777</v>
      </c>
      <c r="Q178" s="17">
        <v>0</v>
      </c>
      <c r="R178" s="17">
        <v>20022</v>
      </c>
      <c r="S178" s="17">
        <v>1678</v>
      </c>
      <c r="T178" s="17">
        <v>700</v>
      </c>
      <c r="U178" s="17">
        <v>7747</v>
      </c>
      <c r="V178" s="17">
        <v>0</v>
      </c>
      <c r="W178" s="17">
        <v>0</v>
      </c>
      <c r="X178" s="17">
        <v>0</v>
      </c>
      <c r="Y178" s="17">
        <v>845</v>
      </c>
      <c r="Z178" s="17">
        <v>0</v>
      </c>
      <c r="AA178" s="17">
        <v>0</v>
      </c>
      <c r="AB178" s="17">
        <v>0</v>
      </c>
      <c r="AC178" s="17">
        <v>1736905</v>
      </c>
      <c r="AD178" s="17">
        <v>0</v>
      </c>
    </row>
    <row r="179" spans="1:30" x14ac:dyDescent="0.3">
      <c r="A179" s="15" t="s">
        <v>351</v>
      </c>
      <c r="B179" s="14" t="s">
        <v>352</v>
      </c>
      <c r="C179" s="14">
        <v>1</v>
      </c>
      <c r="D179" s="14">
        <v>0</v>
      </c>
      <c r="E179" s="17">
        <v>30390942</v>
      </c>
      <c r="F179" s="17">
        <v>0</v>
      </c>
      <c r="G179" s="17">
        <v>0</v>
      </c>
      <c r="H179" s="17">
        <v>0</v>
      </c>
      <c r="I179" s="17">
        <v>2573686</v>
      </c>
      <c r="J179" s="17">
        <v>7715605</v>
      </c>
      <c r="K179" s="17">
        <v>50836</v>
      </c>
      <c r="L179" s="17">
        <v>0</v>
      </c>
      <c r="M179" s="17">
        <v>0</v>
      </c>
      <c r="N179" s="17">
        <v>0</v>
      </c>
      <c r="O179" s="17">
        <v>0</v>
      </c>
      <c r="P179" s="17">
        <v>3350036</v>
      </c>
      <c r="Q179" s="17">
        <v>863110</v>
      </c>
      <c r="R179" s="17">
        <v>635315</v>
      </c>
      <c r="S179" s="17">
        <v>38873</v>
      </c>
      <c r="T179" s="17">
        <v>16219</v>
      </c>
      <c r="U179" s="17">
        <v>152499</v>
      </c>
      <c r="V179" s="17">
        <v>53630</v>
      </c>
      <c r="W179" s="17">
        <v>0</v>
      </c>
      <c r="X179" s="17">
        <v>1544902</v>
      </c>
      <c r="Y179" s="17">
        <v>0</v>
      </c>
      <c r="Z179" s="17">
        <v>0</v>
      </c>
      <c r="AA179" s="17">
        <v>0</v>
      </c>
      <c r="AB179" s="17">
        <v>0</v>
      </c>
      <c r="AC179" s="17">
        <v>47385653</v>
      </c>
      <c r="AD179" s="17">
        <v>257549</v>
      </c>
    </row>
    <row r="180" spans="1:30" x14ac:dyDescent="0.3">
      <c r="A180" s="15" t="s">
        <v>353</v>
      </c>
      <c r="B180" s="14" t="s">
        <v>354</v>
      </c>
      <c r="C180" s="14">
        <v>1</v>
      </c>
      <c r="D180" s="14">
        <v>0</v>
      </c>
      <c r="E180" s="17">
        <v>15853693</v>
      </c>
      <c r="F180" s="17">
        <v>0</v>
      </c>
      <c r="G180" s="17">
        <v>0</v>
      </c>
      <c r="H180" s="17">
        <v>0</v>
      </c>
      <c r="I180" s="17">
        <v>2138382</v>
      </c>
      <c r="J180" s="17">
        <v>3250989</v>
      </c>
      <c r="K180" s="17">
        <v>41796</v>
      </c>
      <c r="L180" s="17">
        <v>0</v>
      </c>
      <c r="M180" s="17">
        <v>0</v>
      </c>
      <c r="N180" s="17">
        <v>0</v>
      </c>
      <c r="O180" s="17">
        <v>0</v>
      </c>
      <c r="P180" s="17">
        <v>2534066</v>
      </c>
      <c r="Q180" s="17">
        <v>231220</v>
      </c>
      <c r="R180" s="17">
        <v>74285</v>
      </c>
      <c r="S180" s="17">
        <v>22380</v>
      </c>
      <c r="T180" s="17">
        <v>9338</v>
      </c>
      <c r="U180" s="17">
        <v>88540</v>
      </c>
      <c r="V180" s="17">
        <v>28309</v>
      </c>
      <c r="W180" s="17">
        <v>0</v>
      </c>
      <c r="X180" s="17">
        <v>276595</v>
      </c>
      <c r="Y180" s="17">
        <v>0</v>
      </c>
      <c r="Z180" s="17">
        <v>0</v>
      </c>
      <c r="AA180" s="17">
        <v>0</v>
      </c>
      <c r="AB180" s="17">
        <v>0</v>
      </c>
      <c r="AC180" s="17">
        <v>24549593</v>
      </c>
      <c r="AD180" s="17">
        <v>100000</v>
      </c>
    </row>
    <row r="181" spans="1:30" x14ac:dyDescent="0.3">
      <c r="A181" s="15" t="s">
        <v>355</v>
      </c>
      <c r="B181" s="14" t="s">
        <v>356</v>
      </c>
      <c r="C181" s="14">
        <v>1</v>
      </c>
      <c r="D181" s="14">
        <v>0</v>
      </c>
      <c r="E181" s="17">
        <v>7301687</v>
      </c>
      <c r="F181" s="17">
        <v>0</v>
      </c>
      <c r="G181" s="17">
        <v>0</v>
      </c>
      <c r="H181" s="17">
        <v>0</v>
      </c>
      <c r="I181" s="17">
        <v>937829</v>
      </c>
      <c r="J181" s="17">
        <v>1344959</v>
      </c>
      <c r="K181" s="17">
        <v>0</v>
      </c>
      <c r="L181" s="17">
        <v>0</v>
      </c>
      <c r="M181" s="17">
        <v>0</v>
      </c>
      <c r="N181" s="17">
        <v>0</v>
      </c>
      <c r="O181" s="17">
        <v>0</v>
      </c>
      <c r="P181" s="17">
        <v>1209232</v>
      </c>
      <c r="Q181" s="17">
        <v>146604</v>
      </c>
      <c r="R181" s="17">
        <v>156866</v>
      </c>
      <c r="S181" s="17">
        <v>12763</v>
      </c>
      <c r="T181" s="17">
        <v>5325</v>
      </c>
      <c r="U181" s="17">
        <v>49804</v>
      </c>
      <c r="V181" s="17">
        <v>14556</v>
      </c>
      <c r="W181" s="17">
        <v>0</v>
      </c>
      <c r="X181" s="17">
        <v>128256</v>
      </c>
      <c r="Y181" s="17">
        <v>0</v>
      </c>
      <c r="Z181" s="17">
        <v>0</v>
      </c>
      <c r="AA181" s="17">
        <v>0</v>
      </c>
      <c r="AB181" s="17">
        <v>0</v>
      </c>
      <c r="AC181" s="17">
        <v>11307881</v>
      </c>
      <c r="AD181" s="17">
        <v>0</v>
      </c>
    </row>
    <row r="182" spans="1:30" x14ac:dyDescent="0.3">
      <c r="A182" s="15" t="s">
        <v>357</v>
      </c>
      <c r="B182" s="14" t="s">
        <v>358</v>
      </c>
      <c r="C182" s="14">
        <v>1</v>
      </c>
      <c r="D182" s="14">
        <v>0</v>
      </c>
      <c r="E182" s="17">
        <v>3105248</v>
      </c>
      <c r="F182" s="17">
        <v>0</v>
      </c>
      <c r="G182" s="17">
        <v>74724</v>
      </c>
      <c r="H182" s="17">
        <v>0</v>
      </c>
      <c r="I182" s="17">
        <v>343951</v>
      </c>
      <c r="J182" s="17">
        <v>796995</v>
      </c>
      <c r="K182" s="17">
        <v>0</v>
      </c>
      <c r="L182" s="17">
        <v>0</v>
      </c>
      <c r="M182" s="17">
        <v>0</v>
      </c>
      <c r="N182" s="17">
        <v>0</v>
      </c>
      <c r="O182" s="17">
        <v>0</v>
      </c>
      <c r="P182" s="17">
        <v>167321</v>
      </c>
      <c r="Q182" s="17">
        <v>42402</v>
      </c>
      <c r="R182" s="17">
        <v>0</v>
      </c>
      <c r="S182" s="17">
        <v>6097</v>
      </c>
      <c r="T182" s="17">
        <v>2544</v>
      </c>
      <c r="U182" s="17">
        <v>19980</v>
      </c>
      <c r="V182" s="17">
        <v>2590</v>
      </c>
      <c r="W182" s="17">
        <v>0</v>
      </c>
      <c r="X182" s="17">
        <v>48600</v>
      </c>
      <c r="Y182" s="17">
        <v>0</v>
      </c>
      <c r="Z182" s="17">
        <v>0</v>
      </c>
      <c r="AA182" s="17">
        <v>0</v>
      </c>
      <c r="AB182" s="17">
        <v>0</v>
      </c>
      <c r="AC182" s="17">
        <v>4610452</v>
      </c>
      <c r="AD182" s="17">
        <v>0</v>
      </c>
    </row>
    <row r="183" spans="1:30" x14ac:dyDescent="0.3">
      <c r="A183" s="15" t="s">
        <v>359</v>
      </c>
      <c r="B183" s="14" t="s">
        <v>360</v>
      </c>
      <c r="C183" s="14">
        <v>1</v>
      </c>
      <c r="D183" s="14">
        <v>0</v>
      </c>
      <c r="E183" s="17">
        <v>11366130</v>
      </c>
      <c r="F183" s="17">
        <v>0</v>
      </c>
      <c r="G183" s="17">
        <v>0</v>
      </c>
      <c r="H183" s="17">
        <v>0</v>
      </c>
      <c r="I183" s="17">
        <v>2369214</v>
      </c>
      <c r="J183" s="17">
        <v>2035755</v>
      </c>
      <c r="K183" s="17">
        <v>69584</v>
      </c>
      <c r="L183" s="17">
        <v>0</v>
      </c>
      <c r="M183" s="17">
        <v>0</v>
      </c>
      <c r="N183" s="17">
        <v>0</v>
      </c>
      <c r="O183" s="17">
        <v>0</v>
      </c>
      <c r="P183" s="17">
        <v>1617004</v>
      </c>
      <c r="Q183" s="17">
        <v>503656</v>
      </c>
      <c r="R183" s="17">
        <v>196479</v>
      </c>
      <c r="S183" s="17">
        <v>25256</v>
      </c>
      <c r="T183" s="17">
        <v>10538</v>
      </c>
      <c r="U183" s="17">
        <v>96462</v>
      </c>
      <c r="V183" s="17">
        <v>29295</v>
      </c>
      <c r="W183" s="17">
        <v>0</v>
      </c>
      <c r="X183" s="17">
        <v>763594</v>
      </c>
      <c r="Y183" s="17">
        <v>0</v>
      </c>
      <c r="Z183" s="17">
        <v>0</v>
      </c>
      <c r="AA183" s="17">
        <v>0</v>
      </c>
      <c r="AB183" s="17">
        <v>0</v>
      </c>
      <c r="AC183" s="17">
        <v>19082967</v>
      </c>
      <c r="AD183" s="17">
        <v>0</v>
      </c>
    </row>
    <row r="184" spans="1:30" x14ac:dyDescent="0.3">
      <c r="A184" s="15" t="s">
        <v>361</v>
      </c>
      <c r="B184" s="14" t="s">
        <v>362</v>
      </c>
      <c r="C184" s="14">
        <v>1</v>
      </c>
      <c r="D184" s="14">
        <v>0</v>
      </c>
      <c r="E184" s="17">
        <v>7773072</v>
      </c>
      <c r="F184" s="17">
        <v>0</v>
      </c>
      <c r="G184" s="17">
        <v>0</v>
      </c>
      <c r="H184" s="17">
        <v>0</v>
      </c>
      <c r="I184" s="17">
        <v>1183367</v>
      </c>
      <c r="J184" s="17">
        <v>837305</v>
      </c>
      <c r="K184" s="17">
        <v>0</v>
      </c>
      <c r="L184" s="17">
        <v>0</v>
      </c>
      <c r="M184" s="17">
        <v>0</v>
      </c>
      <c r="N184" s="17">
        <v>0</v>
      </c>
      <c r="O184" s="17">
        <v>0</v>
      </c>
      <c r="P184" s="17">
        <v>1018964</v>
      </c>
      <c r="Q184" s="17">
        <v>173034</v>
      </c>
      <c r="R184" s="17">
        <v>40272</v>
      </c>
      <c r="S184" s="17">
        <v>11804</v>
      </c>
      <c r="T184" s="17">
        <v>4925</v>
      </c>
      <c r="U184" s="17">
        <v>44736</v>
      </c>
      <c r="V184" s="17">
        <v>15084</v>
      </c>
      <c r="W184" s="17">
        <v>0</v>
      </c>
      <c r="X184" s="17">
        <v>76982</v>
      </c>
      <c r="Y184" s="17">
        <v>0</v>
      </c>
      <c r="Z184" s="17">
        <v>0</v>
      </c>
      <c r="AA184" s="17">
        <v>0</v>
      </c>
      <c r="AB184" s="17">
        <v>0</v>
      </c>
      <c r="AC184" s="17">
        <v>11179545</v>
      </c>
      <c r="AD184" s="17">
        <v>0</v>
      </c>
    </row>
    <row r="185" spans="1:30" x14ac:dyDescent="0.3">
      <c r="A185" s="15" t="s">
        <v>363</v>
      </c>
      <c r="B185" s="14" t="s">
        <v>364</v>
      </c>
      <c r="C185" s="14">
        <v>1</v>
      </c>
      <c r="D185" s="14">
        <v>0</v>
      </c>
      <c r="E185" s="17">
        <v>18474967</v>
      </c>
      <c r="F185" s="17">
        <v>0</v>
      </c>
      <c r="G185" s="17">
        <v>729993</v>
      </c>
      <c r="H185" s="17">
        <v>0</v>
      </c>
      <c r="I185" s="17">
        <v>963872</v>
      </c>
      <c r="J185" s="17">
        <v>3001234</v>
      </c>
      <c r="K185" s="17">
        <v>0</v>
      </c>
      <c r="L185" s="17">
        <v>0</v>
      </c>
      <c r="M185" s="17">
        <v>0</v>
      </c>
      <c r="N185" s="17">
        <v>0</v>
      </c>
      <c r="O185" s="17">
        <v>0</v>
      </c>
      <c r="P185" s="17">
        <v>3178473</v>
      </c>
      <c r="Q185" s="17">
        <v>83650</v>
      </c>
      <c r="R185" s="17">
        <v>497445</v>
      </c>
      <c r="S185" s="17">
        <v>38813</v>
      </c>
      <c r="T185" s="17">
        <v>16194</v>
      </c>
      <c r="U185" s="17">
        <v>140616</v>
      </c>
      <c r="V185" s="17">
        <v>48657</v>
      </c>
      <c r="W185" s="17">
        <v>0</v>
      </c>
      <c r="X185" s="17">
        <v>672719</v>
      </c>
      <c r="Y185" s="17">
        <v>0</v>
      </c>
      <c r="Z185" s="17">
        <v>0</v>
      </c>
      <c r="AA185" s="17">
        <v>0</v>
      </c>
      <c r="AB185" s="17">
        <v>0</v>
      </c>
      <c r="AC185" s="17">
        <v>27846633</v>
      </c>
      <c r="AD185" s="17">
        <v>116085</v>
      </c>
    </row>
    <row r="186" spans="1:30" x14ac:dyDescent="0.3">
      <c r="A186" s="15" t="s">
        <v>365</v>
      </c>
      <c r="B186" s="14" t="s">
        <v>366</v>
      </c>
      <c r="C186" s="14">
        <v>1</v>
      </c>
      <c r="D186" s="14">
        <v>0</v>
      </c>
      <c r="E186" s="17">
        <v>8383200</v>
      </c>
      <c r="F186" s="17">
        <v>0</v>
      </c>
      <c r="G186" s="17">
        <v>0</v>
      </c>
      <c r="H186" s="17">
        <v>0</v>
      </c>
      <c r="I186" s="17">
        <v>1524444</v>
      </c>
      <c r="J186" s="17">
        <v>1743566</v>
      </c>
      <c r="K186" s="17">
        <v>0</v>
      </c>
      <c r="L186" s="17">
        <v>0</v>
      </c>
      <c r="M186" s="17">
        <v>0</v>
      </c>
      <c r="N186" s="17">
        <v>0</v>
      </c>
      <c r="O186" s="17">
        <v>0</v>
      </c>
      <c r="P186" s="17">
        <v>1432728</v>
      </c>
      <c r="Q186" s="17">
        <v>67173</v>
      </c>
      <c r="R186" s="17">
        <v>311074</v>
      </c>
      <c r="S186" s="17">
        <v>12703</v>
      </c>
      <c r="T186" s="17">
        <v>5300</v>
      </c>
      <c r="U186" s="17">
        <v>50969</v>
      </c>
      <c r="V186" s="17">
        <v>15863</v>
      </c>
      <c r="W186" s="17">
        <v>0</v>
      </c>
      <c r="X186" s="17">
        <v>80976</v>
      </c>
      <c r="Y186" s="17">
        <v>0</v>
      </c>
      <c r="Z186" s="17">
        <v>0</v>
      </c>
      <c r="AA186" s="17">
        <v>0</v>
      </c>
      <c r="AB186" s="17">
        <v>0</v>
      </c>
      <c r="AC186" s="17">
        <v>13627996</v>
      </c>
      <c r="AD186" s="17">
        <v>0</v>
      </c>
    </row>
    <row r="187" spans="1:30" x14ac:dyDescent="0.3">
      <c r="A187" s="15" t="s">
        <v>367</v>
      </c>
      <c r="B187" s="14" t="s">
        <v>368</v>
      </c>
      <c r="C187" s="14">
        <v>1</v>
      </c>
      <c r="D187" s="14">
        <v>0</v>
      </c>
      <c r="E187" s="17">
        <v>4649741</v>
      </c>
      <c r="F187" s="17">
        <v>0</v>
      </c>
      <c r="G187" s="17">
        <v>0</v>
      </c>
      <c r="H187" s="17">
        <v>0</v>
      </c>
      <c r="I187" s="17">
        <v>504527</v>
      </c>
      <c r="J187" s="17">
        <v>411337</v>
      </c>
      <c r="K187" s="17">
        <v>0</v>
      </c>
      <c r="L187" s="17">
        <v>0</v>
      </c>
      <c r="M187" s="17">
        <v>0</v>
      </c>
      <c r="N187" s="17">
        <v>0</v>
      </c>
      <c r="O187" s="17">
        <v>0</v>
      </c>
      <c r="P187" s="17">
        <v>611218</v>
      </c>
      <c r="Q187" s="17">
        <v>67183</v>
      </c>
      <c r="R187" s="17">
        <v>40241</v>
      </c>
      <c r="S187" s="17">
        <v>5917</v>
      </c>
      <c r="T187" s="17">
        <v>2469</v>
      </c>
      <c r="U187" s="17">
        <v>24116</v>
      </c>
      <c r="V187" s="17">
        <v>7561</v>
      </c>
      <c r="W187" s="17">
        <v>0</v>
      </c>
      <c r="X187" s="17">
        <v>60827</v>
      </c>
      <c r="Y187" s="17">
        <v>0</v>
      </c>
      <c r="Z187" s="17">
        <v>0</v>
      </c>
      <c r="AA187" s="17">
        <v>0</v>
      </c>
      <c r="AB187" s="17">
        <v>0</v>
      </c>
      <c r="AC187" s="17">
        <v>6385137</v>
      </c>
      <c r="AD187" s="17">
        <v>0</v>
      </c>
    </row>
    <row r="188" spans="1:30" x14ac:dyDescent="0.3">
      <c r="A188" s="15" t="s">
        <v>369</v>
      </c>
      <c r="B188" s="14" t="s">
        <v>370</v>
      </c>
      <c r="C188" s="14">
        <v>1</v>
      </c>
      <c r="D188" s="14">
        <v>0</v>
      </c>
      <c r="E188" s="17">
        <v>8378051</v>
      </c>
      <c r="F188" s="17">
        <v>0</v>
      </c>
      <c r="G188" s="17">
        <v>0</v>
      </c>
      <c r="H188" s="17">
        <v>0</v>
      </c>
      <c r="I188" s="17">
        <v>1645996</v>
      </c>
      <c r="J188" s="17">
        <v>2504613</v>
      </c>
      <c r="K188" s="17">
        <v>0</v>
      </c>
      <c r="L188" s="17">
        <v>0</v>
      </c>
      <c r="M188" s="17">
        <v>0</v>
      </c>
      <c r="N188" s="17">
        <v>0</v>
      </c>
      <c r="O188" s="17">
        <v>0</v>
      </c>
      <c r="P188" s="17">
        <v>1947220</v>
      </c>
      <c r="Q188" s="17">
        <v>470873</v>
      </c>
      <c r="R188" s="17">
        <v>427556</v>
      </c>
      <c r="S188" s="17">
        <v>17871</v>
      </c>
      <c r="T188" s="17">
        <v>7456</v>
      </c>
      <c r="U188" s="17">
        <v>72871</v>
      </c>
      <c r="V188" s="17">
        <v>23298</v>
      </c>
      <c r="W188" s="17">
        <v>0</v>
      </c>
      <c r="X188" s="17">
        <v>85000</v>
      </c>
      <c r="Y188" s="17">
        <v>0</v>
      </c>
      <c r="Z188" s="17">
        <v>0</v>
      </c>
      <c r="AA188" s="17">
        <v>0</v>
      </c>
      <c r="AB188" s="17">
        <v>0</v>
      </c>
      <c r="AC188" s="17">
        <v>15580805</v>
      </c>
      <c r="AD188" s="17">
        <v>0</v>
      </c>
    </row>
    <row r="189" spans="1:30" x14ac:dyDescent="0.3">
      <c r="A189" s="15" t="s">
        <v>371</v>
      </c>
      <c r="B189" s="14" t="s">
        <v>372</v>
      </c>
      <c r="C189" s="14">
        <v>1</v>
      </c>
      <c r="D189" s="14">
        <v>0</v>
      </c>
      <c r="E189" s="17">
        <v>9072941</v>
      </c>
      <c r="F189" s="17">
        <v>0</v>
      </c>
      <c r="G189" s="17">
        <v>0</v>
      </c>
      <c r="H189" s="17">
        <v>13755</v>
      </c>
      <c r="I189" s="17">
        <v>1322040</v>
      </c>
      <c r="J189" s="17">
        <v>2102447</v>
      </c>
      <c r="K189" s="17">
        <v>0</v>
      </c>
      <c r="L189" s="17">
        <v>0</v>
      </c>
      <c r="M189" s="17">
        <v>0</v>
      </c>
      <c r="N189" s="17">
        <v>0</v>
      </c>
      <c r="O189" s="17">
        <v>0</v>
      </c>
      <c r="P189" s="17">
        <v>1244067</v>
      </c>
      <c r="Q189" s="17">
        <v>87306</v>
      </c>
      <c r="R189" s="17">
        <v>0</v>
      </c>
      <c r="S189" s="17">
        <v>11190</v>
      </c>
      <c r="T189" s="17">
        <v>4669</v>
      </c>
      <c r="U189" s="17">
        <v>43804</v>
      </c>
      <c r="V189" s="17">
        <v>15058</v>
      </c>
      <c r="W189" s="17">
        <v>0</v>
      </c>
      <c r="X189" s="17">
        <v>111626</v>
      </c>
      <c r="Y189" s="17">
        <v>0</v>
      </c>
      <c r="Z189" s="17">
        <v>0</v>
      </c>
      <c r="AA189" s="17">
        <v>0</v>
      </c>
      <c r="AB189" s="17">
        <v>0</v>
      </c>
      <c r="AC189" s="17">
        <v>14028903</v>
      </c>
      <c r="AD189" s="17">
        <v>0</v>
      </c>
    </row>
    <row r="190" spans="1:30" x14ac:dyDescent="0.3">
      <c r="A190" s="15" t="s">
        <v>373</v>
      </c>
      <c r="B190" s="14" t="s">
        <v>374</v>
      </c>
      <c r="C190" s="14">
        <v>1</v>
      </c>
      <c r="D190" s="14">
        <v>0</v>
      </c>
      <c r="E190" s="17">
        <v>7472090</v>
      </c>
      <c r="F190" s="17">
        <v>0</v>
      </c>
      <c r="G190" s="17">
        <v>0</v>
      </c>
      <c r="H190" s="17">
        <v>32477</v>
      </c>
      <c r="I190" s="17">
        <v>1034255</v>
      </c>
      <c r="J190" s="17">
        <v>57452</v>
      </c>
      <c r="K190" s="17">
        <v>0</v>
      </c>
      <c r="L190" s="17">
        <v>0</v>
      </c>
      <c r="M190" s="17">
        <v>0</v>
      </c>
      <c r="N190" s="17">
        <v>0</v>
      </c>
      <c r="O190" s="17">
        <v>0</v>
      </c>
      <c r="P190" s="17">
        <v>1078337</v>
      </c>
      <c r="Q190" s="17">
        <v>136334</v>
      </c>
      <c r="R190" s="17">
        <v>231869</v>
      </c>
      <c r="S190" s="17">
        <v>9377</v>
      </c>
      <c r="T190" s="17">
        <v>3913</v>
      </c>
      <c r="U190" s="17">
        <v>35999</v>
      </c>
      <c r="V190" s="17">
        <v>11559</v>
      </c>
      <c r="W190" s="17">
        <v>0</v>
      </c>
      <c r="X190" s="17">
        <v>96617</v>
      </c>
      <c r="Y190" s="17">
        <v>0</v>
      </c>
      <c r="Z190" s="17">
        <v>0</v>
      </c>
      <c r="AA190" s="17">
        <v>0</v>
      </c>
      <c r="AB190" s="17">
        <v>0</v>
      </c>
      <c r="AC190" s="17">
        <v>10200279</v>
      </c>
      <c r="AD190" s="17">
        <v>0</v>
      </c>
    </row>
    <row r="191" spans="1:30" x14ac:dyDescent="0.3">
      <c r="A191" s="15" t="s">
        <v>375</v>
      </c>
      <c r="B191" s="14" t="s">
        <v>376</v>
      </c>
      <c r="C191" s="14">
        <v>1</v>
      </c>
      <c r="D191" s="14">
        <v>0</v>
      </c>
      <c r="E191" s="17">
        <v>9018288</v>
      </c>
      <c r="F191" s="17">
        <v>0</v>
      </c>
      <c r="G191" s="17">
        <v>0</v>
      </c>
      <c r="H191" s="17">
        <v>0</v>
      </c>
      <c r="I191" s="17">
        <v>1466002</v>
      </c>
      <c r="J191" s="17">
        <v>1749632</v>
      </c>
      <c r="K191" s="17">
        <v>0</v>
      </c>
      <c r="L191" s="17">
        <v>0</v>
      </c>
      <c r="M191" s="17">
        <v>0</v>
      </c>
      <c r="N191" s="17">
        <v>0</v>
      </c>
      <c r="O191" s="17">
        <v>0</v>
      </c>
      <c r="P191" s="17">
        <v>1138137</v>
      </c>
      <c r="Q191" s="17">
        <v>108494</v>
      </c>
      <c r="R191" s="17">
        <v>263807</v>
      </c>
      <c r="S191" s="17">
        <v>13407</v>
      </c>
      <c r="T191" s="17">
        <v>5594</v>
      </c>
      <c r="U191" s="17">
        <v>52600</v>
      </c>
      <c r="V191" s="17">
        <v>16136</v>
      </c>
      <c r="W191" s="17">
        <v>0</v>
      </c>
      <c r="X191" s="17">
        <v>195381</v>
      </c>
      <c r="Y191" s="17">
        <v>0</v>
      </c>
      <c r="Z191" s="17">
        <v>0</v>
      </c>
      <c r="AA191" s="17">
        <v>0</v>
      </c>
      <c r="AB191" s="17">
        <v>0</v>
      </c>
      <c r="AC191" s="17">
        <v>14027478</v>
      </c>
      <c r="AD191" s="17">
        <v>0</v>
      </c>
    </row>
    <row r="192" spans="1:30" x14ac:dyDescent="0.3">
      <c r="A192" s="15" t="s">
        <v>377</v>
      </c>
      <c r="B192" s="14" t="s">
        <v>378</v>
      </c>
      <c r="C192" s="14">
        <v>1</v>
      </c>
      <c r="D192" s="14">
        <v>0</v>
      </c>
      <c r="E192" s="17">
        <v>10646077</v>
      </c>
      <c r="F192" s="17">
        <v>0</v>
      </c>
      <c r="G192" s="17">
        <v>184142</v>
      </c>
      <c r="H192" s="17">
        <v>6435</v>
      </c>
      <c r="I192" s="17">
        <v>1695002</v>
      </c>
      <c r="J192" s="17">
        <v>974637</v>
      </c>
      <c r="K192" s="17">
        <v>144289</v>
      </c>
      <c r="L192" s="17">
        <v>0</v>
      </c>
      <c r="M192" s="17">
        <v>0</v>
      </c>
      <c r="N192" s="17">
        <v>0</v>
      </c>
      <c r="O192" s="17">
        <v>0</v>
      </c>
      <c r="P192" s="17">
        <v>1143517</v>
      </c>
      <c r="Q192" s="17">
        <v>131809</v>
      </c>
      <c r="R192" s="17">
        <v>612949</v>
      </c>
      <c r="S192" s="17">
        <v>17661</v>
      </c>
      <c r="T192" s="17">
        <v>7369</v>
      </c>
      <c r="U192" s="17">
        <v>70599</v>
      </c>
      <c r="V192" s="17">
        <v>17062</v>
      </c>
      <c r="W192" s="17">
        <v>0</v>
      </c>
      <c r="X192" s="17">
        <v>61824</v>
      </c>
      <c r="Y192" s="17">
        <v>0</v>
      </c>
      <c r="Z192" s="17">
        <v>0</v>
      </c>
      <c r="AA192" s="17">
        <v>0</v>
      </c>
      <c r="AB192" s="17">
        <v>0</v>
      </c>
      <c r="AC192" s="17">
        <v>15713372</v>
      </c>
      <c r="AD192" s="17">
        <v>0</v>
      </c>
    </row>
    <row r="193" spans="1:30" x14ac:dyDescent="0.3">
      <c r="A193" s="15" t="s">
        <v>379</v>
      </c>
      <c r="B193" s="14" t="s">
        <v>380</v>
      </c>
      <c r="C193" s="14">
        <v>1</v>
      </c>
      <c r="D193" s="14">
        <v>0</v>
      </c>
      <c r="E193" s="17">
        <v>10753449</v>
      </c>
      <c r="F193" s="17">
        <v>0</v>
      </c>
      <c r="G193" s="17">
        <v>188575</v>
      </c>
      <c r="H193" s="17">
        <v>0</v>
      </c>
      <c r="I193" s="17">
        <v>1480142</v>
      </c>
      <c r="J193" s="17">
        <v>2914782</v>
      </c>
      <c r="K193" s="17">
        <v>652057</v>
      </c>
      <c r="L193" s="17">
        <v>0</v>
      </c>
      <c r="M193" s="17">
        <v>0</v>
      </c>
      <c r="N193" s="17">
        <v>0</v>
      </c>
      <c r="O193" s="17">
        <v>0</v>
      </c>
      <c r="P193" s="17">
        <v>1239775</v>
      </c>
      <c r="Q193" s="17">
        <v>186720</v>
      </c>
      <c r="R193" s="17">
        <v>629448</v>
      </c>
      <c r="S193" s="17">
        <v>20073</v>
      </c>
      <c r="T193" s="17">
        <v>8375</v>
      </c>
      <c r="U193" s="17">
        <v>80152</v>
      </c>
      <c r="V193" s="17">
        <v>18030</v>
      </c>
      <c r="W193" s="17">
        <v>0</v>
      </c>
      <c r="X193" s="17">
        <v>115007</v>
      </c>
      <c r="Y193" s="17">
        <v>0</v>
      </c>
      <c r="Z193" s="17">
        <v>0</v>
      </c>
      <c r="AA193" s="17">
        <v>0</v>
      </c>
      <c r="AB193" s="17">
        <v>0</v>
      </c>
      <c r="AC193" s="17">
        <v>18286585</v>
      </c>
      <c r="AD193" s="17">
        <v>100000</v>
      </c>
    </row>
    <row r="194" spans="1:30" x14ac:dyDescent="0.3">
      <c r="A194" s="15" t="s">
        <v>381</v>
      </c>
      <c r="B194" s="14" t="s">
        <v>382</v>
      </c>
      <c r="C194" s="14">
        <v>1</v>
      </c>
      <c r="D194" s="14">
        <v>0</v>
      </c>
      <c r="E194" s="17">
        <v>6954110</v>
      </c>
      <c r="F194" s="17">
        <v>0</v>
      </c>
      <c r="G194" s="17">
        <v>166717</v>
      </c>
      <c r="H194" s="17">
        <v>0</v>
      </c>
      <c r="I194" s="17">
        <v>1348662</v>
      </c>
      <c r="J194" s="17">
        <v>1289849</v>
      </c>
      <c r="K194" s="17">
        <v>0</v>
      </c>
      <c r="L194" s="17">
        <v>0</v>
      </c>
      <c r="M194" s="17">
        <v>0</v>
      </c>
      <c r="N194" s="17">
        <v>0</v>
      </c>
      <c r="O194" s="17">
        <v>0</v>
      </c>
      <c r="P194" s="17">
        <v>1019700</v>
      </c>
      <c r="Q194" s="17">
        <v>93158</v>
      </c>
      <c r="R194" s="17">
        <v>462014</v>
      </c>
      <c r="S194" s="17">
        <v>18276</v>
      </c>
      <c r="T194" s="17">
        <v>7625</v>
      </c>
      <c r="U194" s="17">
        <v>73745</v>
      </c>
      <c r="V194" s="17">
        <v>17094</v>
      </c>
      <c r="W194" s="17">
        <v>0</v>
      </c>
      <c r="X194" s="17">
        <v>0</v>
      </c>
      <c r="Y194" s="17">
        <v>0</v>
      </c>
      <c r="Z194" s="17">
        <v>0</v>
      </c>
      <c r="AA194" s="17">
        <v>0</v>
      </c>
      <c r="AB194" s="17">
        <v>0</v>
      </c>
      <c r="AC194" s="17">
        <v>11450950</v>
      </c>
      <c r="AD194" s="17">
        <v>0</v>
      </c>
    </row>
    <row r="195" spans="1:30" x14ac:dyDescent="0.3">
      <c r="A195" s="15" t="s">
        <v>383</v>
      </c>
      <c r="B195" s="14" t="s">
        <v>384</v>
      </c>
      <c r="C195" s="14">
        <v>1</v>
      </c>
      <c r="D195" s="14">
        <v>0</v>
      </c>
      <c r="E195" s="17">
        <v>8292799</v>
      </c>
      <c r="F195" s="17">
        <v>0</v>
      </c>
      <c r="G195" s="17">
        <v>281504</v>
      </c>
      <c r="H195" s="17">
        <v>0</v>
      </c>
      <c r="I195" s="17">
        <v>1741706</v>
      </c>
      <c r="J195" s="17">
        <v>1174942</v>
      </c>
      <c r="K195" s="17">
        <v>0</v>
      </c>
      <c r="L195" s="17">
        <v>0</v>
      </c>
      <c r="M195" s="17">
        <v>0</v>
      </c>
      <c r="N195" s="17">
        <v>0</v>
      </c>
      <c r="O195" s="17">
        <v>0</v>
      </c>
      <c r="P195" s="17">
        <v>1043915</v>
      </c>
      <c r="Q195" s="17">
        <v>156674</v>
      </c>
      <c r="R195" s="17">
        <v>348681</v>
      </c>
      <c r="S195" s="17">
        <v>17392</v>
      </c>
      <c r="T195" s="17">
        <v>7256</v>
      </c>
      <c r="U195" s="17">
        <v>66405</v>
      </c>
      <c r="V195" s="17">
        <v>17448</v>
      </c>
      <c r="W195" s="17">
        <v>0</v>
      </c>
      <c r="X195" s="17">
        <v>110592</v>
      </c>
      <c r="Y195" s="17">
        <v>0</v>
      </c>
      <c r="Z195" s="17">
        <v>0</v>
      </c>
      <c r="AA195" s="17">
        <v>0</v>
      </c>
      <c r="AB195" s="17">
        <v>0</v>
      </c>
      <c r="AC195" s="17">
        <v>13259314</v>
      </c>
      <c r="AD195" s="17">
        <v>0</v>
      </c>
    </row>
    <row r="196" spans="1:30" x14ac:dyDescent="0.3">
      <c r="A196" s="15" t="s">
        <v>385</v>
      </c>
      <c r="B196" s="14" t="s">
        <v>386</v>
      </c>
      <c r="C196" s="14">
        <v>1</v>
      </c>
      <c r="D196" s="14">
        <v>0</v>
      </c>
      <c r="E196" s="17">
        <v>1618119</v>
      </c>
      <c r="F196" s="17">
        <v>0</v>
      </c>
      <c r="G196" s="17">
        <v>210056</v>
      </c>
      <c r="H196" s="17">
        <v>0</v>
      </c>
      <c r="I196" s="17">
        <v>146244</v>
      </c>
      <c r="J196" s="17">
        <v>204338</v>
      </c>
      <c r="K196" s="17">
        <v>0</v>
      </c>
      <c r="L196" s="17">
        <v>0</v>
      </c>
      <c r="M196" s="17">
        <v>0</v>
      </c>
      <c r="N196" s="17">
        <v>0</v>
      </c>
      <c r="O196" s="17">
        <v>0</v>
      </c>
      <c r="P196" s="17">
        <v>237702</v>
      </c>
      <c r="Q196" s="17">
        <v>6507</v>
      </c>
      <c r="R196" s="17">
        <v>14838</v>
      </c>
      <c r="S196" s="17">
        <v>5782</v>
      </c>
      <c r="T196" s="17">
        <v>2413</v>
      </c>
      <c r="U196" s="17">
        <v>22368</v>
      </c>
      <c r="V196" s="17">
        <v>0</v>
      </c>
      <c r="W196" s="17">
        <v>0</v>
      </c>
      <c r="X196" s="17">
        <v>45900</v>
      </c>
      <c r="Y196" s="17">
        <v>0</v>
      </c>
      <c r="Z196" s="17">
        <v>0</v>
      </c>
      <c r="AA196" s="17">
        <v>0</v>
      </c>
      <c r="AB196" s="17">
        <v>0</v>
      </c>
      <c r="AC196" s="17">
        <v>2514267</v>
      </c>
      <c r="AD196" s="17">
        <v>0</v>
      </c>
    </row>
    <row r="197" spans="1:30" x14ac:dyDescent="0.3">
      <c r="A197" s="15" t="s">
        <v>387</v>
      </c>
      <c r="B197" s="14" t="s">
        <v>388</v>
      </c>
      <c r="C197" s="14">
        <v>1</v>
      </c>
      <c r="D197" s="14">
        <v>0</v>
      </c>
      <c r="E197" s="17">
        <v>1073360</v>
      </c>
      <c r="F197" s="17">
        <v>0</v>
      </c>
      <c r="G197" s="17">
        <v>200976</v>
      </c>
      <c r="H197" s="17">
        <v>0</v>
      </c>
      <c r="I197" s="17">
        <v>51389</v>
      </c>
      <c r="J197" s="17">
        <v>89464</v>
      </c>
      <c r="K197" s="17">
        <v>0</v>
      </c>
      <c r="L197" s="17">
        <v>0</v>
      </c>
      <c r="M197" s="17">
        <v>0</v>
      </c>
      <c r="N197" s="17">
        <v>0</v>
      </c>
      <c r="O197" s="17">
        <v>0</v>
      </c>
      <c r="P197" s="17">
        <v>134028</v>
      </c>
      <c r="Q197" s="17">
        <v>17612</v>
      </c>
      <c r="R197" s="17">
        <v>12165</v>
      </c>
      <c r="S197" s="17">
        <v>4389</v>
      </c>
      <c r="T197" s="17">
        <v>1831</v>
      </c>
      <c r="U197" s="17">
        <v>16951</v>
      </c>
      <c r="V197" s="17">
        <v>0</v>
      </c>
      <c r="W197" s="17">
        <v>0</v>
      </c>
      <c r="X197" s="17">
        <v>0</v>
      </c>
      <c r="Y197" s="17">
        <v>0</v>
      </c>
      <c r="Z197" s="17">
        <v>0</v>
      </c>
      <c r="AA197" s="17">
        <v>0</v>
      </c>
      <c r="AB197" s="17">
        <v>0</v>
      </c>
      <c r="AC197" s="17">
        <v>1602165</v>
      </c>
      <c r="AD197" s="17">
        <v>0</v>
      </c>
    </row>
    <row r="198" spans="1:30" x14ac:dyDescent="0.3">
      <c r="A198" s="15" t="s">
        <v>389</v>
      </c>
      <c r="B198" s="14" t="s">
        <v>390</v>
      </c>
      <c r="C198" s="14">
        <v>1</v>
      </c>
      <c r="D198" s="14">
        <v>0</v>
      </c>
      <c r="E198" s="17">
        <v>472787</v>
      </c>
      <c r="F198" s="17">
        <v>0</v>
      </c>
      <c r="G198" s="17">
        <v>223843</v>
      </c>
      <c r="H198" s="17">
        <v>0</v>
      </c>
      <c r="I198" s="17">
        <v>28082</v>
      </c>
      <c r="J198" s="17">
        <v>22514</v>
      </c>
      <c r="K198" s="17">
        <v>0</v>
      </c>
      <c r="L198" s="17">
        <v>0</v>
      </c>
      <c r="M198" s="17">
        <v>0</v>
      </c>
      <c r="N198" s="17">
        <v>0</v>
      </c>
      <c r="O198" s="17">
        <v>0</v>
      </c>
      <c r="P198" s="17">
        <v>123329</v>
      </c>
      <c r="Q198" s="17">
        <v>0</v>
      </c>
      <c r="R198" s="17">
        <v>0</v>
      </c>
      <c r="S198" s="17">
        <v>1678</v>
      </c>
      <c r="T198" s="17">
        <v>700</v>
      </c>
      <c r="U198" s="17">
        <v>6582</v>
      </c>
      <c r="V198" s="17">
        <v>0</v>
      </c>
      <c r="W198" s="17">
        <v>0</v>
      </c>
      <c r="X198" s="17">
        <v>0</v>
      </c>
      <c r="Y198" s="17">
        <v>0</v>
      </c>
      <c r="Z198" s="17">
        <v>0</v>
      </c>
      <c r="AA198" s="17">
        <v>0</v>
      </c>
      <c r="AB198" s="17">
        <v>0</v>
      </c>
      <c r="AC198" s="17">
        <v>879515</v>
      </c>
      <c r="AD198" s="17">
        <v>0</v>
      </c>
    </row>
    <row r="199" spans="1:30" x14ac:dyDescent="0.3">
      <c r="A199" s="15" t="s">
        <v>391</v>
      </c>
      <c r="B199" s="14" t="s">
        <v>392</v>
      </c>
      <c r="C199" s="14">
        <v>1</v>
      </c>
      <c r="D199" s="14">
        <v>0</v>
      </c>
      <c r="E199" s="17">
        <v>325493</v>
      </c>
      <c r="F199" s="17">
        <v>0</v>
      </c>
      <c r="G199" s="17">
        <v>180008</v>
      </c>
      <c r="H199" s="17">
        <v>0</v>
      </c>
      <c r="I199" s="17">
        <v>29578</v>
      </c>
      <c r="J199" s="17">
        <v>59675</v>
      </c>
      <c r="K199" s="17">
        <v>0</v>
      </c>
      <c r="L199" s="17">
        <v>0</v>
      </c>
      <c r="M199" s="17">
        <v>0</v>
      </c>
      <c r="N199" s="17">
        <v>0</v>
      </c>
      <c r="O199" s="17">
        <v>0</v>
      </c>
      <c r="P199" s="17">
        <v>25674</v>
      </c>
      <c r="Q199" s="17">
        <v>0</v>
      </c>
      <c r="R199" s="17">
        <v>0</v>
      </c>
      <c r="S199" s="17">
        <v>1168</v>
      </c>
      <c r="T199" s="17">
        <v>488</v>
      </c>
      <c r="U199" s="17">
        <v>5184</v>
      </c>
      <c r="V199" s="17">
        <v>0</v>
      </c>
      <c r="W199" s="17">
        <v>0</v>
      </c>
      <c r="X199" s="17">
        <v>18900</v>
      </c>
      <c r="Y199" s="17">
        <v>0</v>
      </c>
      <c r="Z199" s="17">
        <v>0</v>
      </c>
      <c r="AA199" s="17">
        <v>0</v>
      </c>
      <c r="AB199" s="17">
        <v>0</v>
      </c>
      <c r="AC199" s="17">
        <v>646168</v>
      </c>
      <c r="AD199" s="17">
        <v>0</v>
      </c>
    </row>
    <row r="200" spans="1:30" x14ac:dyDescent="0.3">
      <c r="A200" s="15" t="s">
        <v>393</v>
      </c>
      <c r="B200" s="14" t="s">
        <v>394</v>
      </c>
      <c r="C200" s="14">
        <v>1</v>
      </c>
      <c r="D200" s="14">
        <v>0</v>
      </c>
      <c r="E200" s="17">
        <v>262645</v>
      </c>
      <c r="F200" s="17">
        <v>0</v>
      </c>
      <c r="G200" s="17">
        <v>202087</v>
      </c>
      <c r="H200" s="17">
        <v>0</v>
      </c>
      <c r="I200" s="17">
        <v>6983</v>
      </c>
      <c r="J200" s="17">
        <v>11776</v>
      </c>
      <c r="K200" s="17">
        <v>0</v>
      </c>
      <c r="L200" s="17">
        <v>0</v>
      </c>
      <c r="M200" s="17">
        <v>0</v>
      </c>
      <c r="N200" s="17">
        <v>0</v>
      </c>
      <c r="O200" s="17">
        <v>0</v>
      </c>
      <c r="P200" s="17">
        <v>65278</v>
      </c>
      <c r="Q200" s="17">
        <v>0</v>
      </c>
      <c r="R200" s="17">
        <v>0</v>
      </c>
      <c r="S200" s="17">
        <v>974</v>
      </c>
      <c r="T200" s="17">
        <v>406</v>
      </c>
      <c r="U200" s="17">
        <v>3262</v>
      </c>
      <c r="V200" s="17">
        <v>0</v>
      </c>
      <c r="W200" s="17">
        <v>0</v>
      </c>
      <c r="X200" s="17">
        <v>0</v>
      </c>
      <c r="Y200" s="17">
        <v>0</v>
      </c>
      <c r="Z200" s="17">
        <v>0</v>
      </c>
      <c r="AA200" s="17">
        <v>0</v>
      </c>
      <c r="AB200" s="17">
        <v>0</v>
      </c>
      <c r="AC200" s="17">
        <v>553411</v>
      </c>
      <c r="AD200" s="17">
        <v>0</v>
      </c>
    </row>
    <row r="201" spans="1:30" x14ac:dyDescent="0.3">
      <c r="A201" s="15" t="s">
        <v>395</v>
      </c>
      <c r="B201" s="14" t="s">
        <v>396</v>
      </c>
      <c r="C201" s="14">
        <v>1</v>
      </c>
      <c r="D201" s="14">
        <v>0</v>
      </c>
      <c r="E201" s="17">
        <v>847068</v>
      </c>
      <c r="F201" s="17">
        <v>0</v>
      </c>
      <c r="G201" s="17">
        <v>207132</v>
      </c>
      <c r="H201" s="17">
        <v>0</v>
      </c>
      <c r="I201" s="17">
        <v>51333</v>
      </c>
      <c r="J201" s="17">
        <v>166318</v>
      </c>
      <c r="K201" s="17">
        <v>0</v>
      </c>
      <c r="L201" s="17">
        <v>0</v>
      </c>
      <c r="M201" s="17">
        <v>0</v>
      </c>
      <c r="N201" s="17">
        <v>0</v>
      </c>
      <c r="O201" s="17">
        <v>0</v>
      </c>
      <c r="P201" s="17">
        <v>127004</v>
      </c>
      <c r="Q201" s="17">
        <v>0</v>
      </c>
      <c r="R201" s="17">
        <v>0</v>
      </c>
      <c r="S201" s="17">
        <v>2112</v>
      </c>
      <c r="T201" s="17">
        <v>881</v>
      </c>
      <c r="U201" s="17">
        <v>7165</v>
      </c>
      <c r="V201" s="17">
        <v>0</v>
      </c>
      <c r="W201" s="17">
        <v>0</v>
      </c>
      <c r="X201" s="17">
        <v>0</v>
      </c>
      <c r="Y201" s="17">
        <v>0</v>
      </c>
      <c r="Z201" s="17">
        <v>0</v>
      </c>
      <c r="AA201" s="17">
        <v>0</v>
      </c>
      <c r="AB201" s="17">
        <v>0</v>
      </c>
      <c r="AC201" s="17">
        <v>1409013</v>
      </c>
      <c r="AD201" s="17">
        <v>0</v>
      </c>
    </row>
    <row r="202" spans="1:30" x14ac:dyDescent="0.3">
      <c r="A202" s="15" t="s">
        <v>397</v>
      </c>
      <c r="B202" s="14" t="s">
        <v>398</v>
      </c>
      <c r="C202" s="14">
        <v>1</v>
      </c>
      <c r="D202" s="14">
        <v>0</v>
      </c>
      <c r="E202" s="17">
        <v>7537063</v>
      </c>
      <c r="F202" s="17">
        <v>0</v>
      </c>
      <c r="G202" s="17">
        <v>0</v>
      </c>
      <c r="H202" s="17">
        <v>0</v>
      </c>
      <c r="I202" s="17">
        <v>1456959</v>
      </c>
      <c r="J202" s="17">
        <v>1336426</v>
      </c>
      <c r="K202" s="17">
        <v>0</v>
      </c>
      <c r="L202" s="17">
        <v>0</v>
      </c>
      <c r="M202" s="17">
        <v>0</v>
      </c>
      <c r="N202" s="17">
        <v>0</v>
      </c>
      <c r="O202" s="17">
        <v>0</v>
      </c>
      <c r="P202" s="17">
        <v>1212025</v>
      </c>
      <c r="Q202" s="17">
        <v>108589</v>
      </c>
      <c r="R202" s="17">
        <v>96733</v>
      </c>
      <c r="S202" s="17">
        <v>9842</v>
      </c>
      <c r="T202" s="17">
        <v>4106</v>
      </c>
      <c r="U202" s="17">
        <v>37688</v>
      </c>
      <c r="V202" s="17">
        <v>12195</v>
      </c>
      <c r="W202" s="17">
        <v>0</v>
      </c>
      <c r="X202" s="17">
        <v>87204</v>
      </c>
      <c r="Y202" s="17">
        <v>0</v>
      </c>
      <c r="Z202" s="17">
        <v>0</v>
      </c>
      <c r="AA202" s="17">
        <v>0</v>
      </c>
      <c r="AB202" s="17">
        <v>0</v>
      </c>
      <c r="AC202" s="17">
        <v>11898830</v>
      </c>
      <c r="AD202" s="17">
        <v>100000</v>
      </c>
    </row>
    <row r="203" spans="1:30" x14ac:dyDescent="0.3">
      <c r="A203" s="15" t="s">
        <v>399</v>
      </c>
      <c r="B203" s="14" t="s">
        <v>400</v>
      </c>
      <c r="C203" s="14">
        <v>1</v>
      </c>
      <c r="D203" s="14">
        <v>0</v>
      </c>
      <c r="E203" s="17">
        <v>7332514</v>
      </c>
      <c r="F203" s="17">
        <v>0</v>
      </c>
      <c r="G203" s="17">
        <v>0</v>
      </c>
      <c r="H203" s="17">
        <v>0</v>
      </c>
      <c r="I203" s="17">
        <v>929371</v>
      </c>
      <c r="J203" s="17">
        <v>800807</v>
      </c>
      <c r="K203" s="17">
        <v>0</v>
      </c>
      <c r="L203" s="17">
        <v>0</v>
      </c>
      <c r="M203" s="17">
        <v>0</v>
      </c>
      <c r="N203" s="17">
        <v>0</v>
      </c>
      <c r="O203" s="17">
        <v>0</v>
      </c>
      <c r="P203" s="17">
        <v>1493363</v>
      </c>
      <c r="Q203" s="17">
        <v>200160</v>
      </c>
      <c r="R203" s="17">
        <v>80660</v>
      </c>
      <c r="S203" s="17">
        <v>14006</v>
      </c>
      <c r="T203" s="17">
        <v>5844</v>
      </c>
      <c r="U203" s="17">
        <v>54522</v>
      </c>
      <c r="V203" s="17">
        <v>17423</v>
      </c>
      <c r="W203" s="17">
        <v>0</v>
      </c>
      <c r="X203" s="17">
        <v>111626</v>
      </c>
      <c r="Y203" s="17">
        <v>0</v>
      </c>
      <c r="Z203" s="17">
        <v>0</v>
      </c>
      <c r="AA203" s="17">
        <v>0</v>
      </c>
      <c r="AB203" s="17">
        <v>0</v>
      </c>
      <c r="AC203" s="17">
        <v>11040296</v>
      </c>
      <c r="AD203" s="17">
        <v>0</v>
      </c>
    </row>
    <row r="204" spans="1:30" x14ac:dyDescent="0.3">
      <c r="A204" s="15" t="s">
        <v>401</v>
      </c>
      <c r="B204" s="14" t="s">
        <v>402</v>
      </c>
      <c r="C204" s="14">
        <v>1</v>
      </c>
      <c r="D204" s="14">
        <v>0</v>
      </c>
      <c r="E204" s="17">
        <v>8569895</v>
      </c>
      <c r="F204" s="17">
        <v>0</v>
      </c>
      <c r="G204" s="17">
        <v>0</v>
      </c>
      <c r="H204" s="17">
        <v>0</v>
      </c>
      <c r="I204" s="17">
        <v>1114319</v>
      </c>
      <c r="J204" s="17">
        <v>1971663</v>
      </c>
      <c r="K204" s="17">
        <v>0</v>
      </c>
      <c r="L204" s="17">
        <v>0</v>
      </c>
      <c r="M204" s="17">
        <v>0</v>
      </c>
      <c r="N204" s="17">
        <v>0</v>
      </c>
      <c r="O204" s="17">
        <v>0</v>
      </c>
      <c r="P204" s="17">
        <v>1979862</v>
      </c>
      <c r="Q204" s="17">
        <v>343922</v>
      </c>
      <c r="R204" s="17">
        <v>118303</v>
      </c>
      <c r="S204" s="17">
        <v>17062</v>
      </c>
      <c r="T204" s="17">
        <v>7119</v>
      </c>
      <c r="U204" s="17">
        <v>67512</v>
      </c>
      <c r="V204" s="17">
        <v>22850</v>
      </c>
      <c r="W204" s="17">
        <v>0</v>
      </c>
      <c r="X204" s="17">
        <v>59764</v>
      </c>
      <c r="Y204" s="17">
        <v>0</v>
      </c>
      <c r="Z204" s="17">
        <v>0</v>
      </c>
      <c r="AA204" s="17">
        <v>0</v>
      </c>
      <c r="AB204" s="17">
        <v>0</v>
      </c>
      <c r="AC204" s="17">
        <v>14272271</v>
      </c>
      <c r="AD204" s="17">
        <v>100000</v>
      </c>
    </row>
    <row r="205" spans="1:30" x14ac:dyDescent="0.3">
      <c r="A205" s="15" t="s">
        <v>403</v>
      </c>
      <c r="B205" s="14" t="s">
        <v>404</v>
      </c>
      <c r="C205" s="14">
        <v>1</v>
      </c>
      <c r="D205" s="14">
        <v>0</v>
      </c>
      <c r="E205" s="17">
        <v>9974134</v>
      </c>
      <c r="F205" s="17">
        <v>0</v>
      </c>
      <c r="G205" s="17">
        <v>0</v>
      </c>
      <c r="H205" s="17">
        <v>0</v>
      </c>
      <c r="I205" s="17">
        <v>1067728</v>
      </c>
      <c r="J205" s="17">
        <v>565921</v>
      </c>
      <c r="K205" s="17">
        <v>0</v>
      </c>
      <c r="L205" s="17">
        <v>0</v>
      </c>
      <c r="M205" s="17">
        <v>0</v>
      </c>
      <c r="N205" s="17">
        <v>0</v>
      </c>
      <c r="O205" s="17">
        <v>0</v>
      </c>
      <c r="P205" s="17">
        <v>1362896</v>
      </c>
      <c r="Q205" s="17">
        <v>133755</v>
      </c>
      <c r="R205" s="17">
        <v>160095</v>
      </c>
      <c r="S205" s="17">
        <v>16508</v>
      </c>
      <c r="T205" s="17">
        <v>6888</v>
      </c>
      <c r="U205" s="17">
        <v>57376</v>
      </c>
      <c r="V205" s="17">
        <v>22241</v>
      </c>
      <c r="W205" s="17">
        <v>0</v>
      </c>
      <c r="X205" s="17">
        <v>152881</v>
      </c>
      <c r="Y205" s="17">
        <v>3453</v>
      </c>
      <c r="Z205" s="17">
        <v>0</v>
      </c>
      <c r="AA205" s="17">
        <v>0</v>
      </c>
      <c r="AB205" s="17">
        <v>0</v>
      </c>
      <c r="AC205" s="17">
        <v>13523876</v>
      </c>
      <c r="AD205" s="17">
        <v>100000</v>
      </c>
    </row>
    <row r="206" spans="1:30" x14ac:dyDescent="0.3">
      <c r="A206" s="15" t="s">
        <v>405</v>
      </c>
      <c r="B206" s="14" t="s">
        <v>406</v>
      </c>
      <c r="C206" s="14">
        <v>1</v>
      </c>
      <c r="D206" s="14">
        <v>0</v>
      </c>
      <c r="E206" s="17">
        <v>9870234</v>
      </c>
      <c r="F206" s="17">
        <v>0</v>
      </c>
      <c r="G206" s="17">
        <v>0</v>
      </c>
      <c r="H206" s="17">
        <v>12686</v>
      </c>
      <c r="I206" s="17">
        <v>883656</v>
      </c>
      <c r="J206" s="17">
        <v>1267924</v>
      </c>
      <c r="K206" s="17">
        <v>63864</v>
      </c>
      <c r="L206" s="17">
        <v>0</v>
      </c>
      <c r="M206" s="17">
        <v>0</v>
      </c>
      <c r="N206" s="17">
        <v>0</v>
      </c>
      <c r="O206" s="17">
        <v>0</v>
      </c>
      <c r="P206" s="17">
        <v>1049680</v>
      </c>
      <c r="Q206" s="17">
        <v>48083</v>
      </c>
      <c r="R206" s="17">
        <v>47947</v>
      </c>
      <c r="S206" s="17">
        <v>12089</v>
      </c>
      <c r="T206" s="17">
        <v>5044</v>
      </c>
      <c r="U206" s="17">
        <v>41183</v>
      </c>
      <c r="V206" s="17">
        <v>14432</v>
      </c>
      <c r="W206" s="17">
        <v>0</v>
      </c>
      <c r="X206" s="17">
        <v>0</v>
      </c>
      <c r="Y206" s="17">
        <v>0</v>
      </c>
      <c r="Z206" s="17">
        <v>0</v>
      </c>
      <c r="AA206" s="17">
        <v>0</v>
      </c>
      <c r="AB206" s="17">
        <v>0</v>
      </c>
      <c r="AC206" s="17">
        <v>13316822</v>
      </c>
      <c r="AD206" s="17">
        <v>100000</v>
      </c>
    </row>
    <row r="207" spans="1:30" x14ac:dyDescent="0.3">
      <c r="A207" s="15" t="s">
        <v>407</v>
      </c>
      <c r="B207" s="14" t="s">
        <v>408</v>
      </c>
      <c r="C207" s="14">
        <v>1</v>
      </c>
      <c r="D207" s="14">
        <v>0</v>
      </c>
      <c r="E207" s="17">
        <v>4910773</v>
      </c>
      <c r="F207" s="17">
        <v>0</v>
      </c>
      <c r="G207" s="17">
        <v>0</v>
      </c>
      <c r="H207" s="17">
        <v>0</v>
      </c>
      <c r="I207" s="17">
        <v>772704</v>
      </c>
      <c r="J207" s="17">
        <v>204917</v>
      </c>
      <c r="K207" s="17">
        <v>0</v>
      </c>
      <c r="L207" s="17">
        <v>0</v>
      </c>
      <c r="M207" s="17">
        <v>0</v>
      </c>
      <c r="N207" s="17">
        <v>0</v>
      </c>
      <c r="O207" s="17">
        <v>0</v>
      </c>
      <c r="P207" s="17">
        <v>676928</v>
      </c>
      <c r="Q207" s="17">
        <v>70346</v>
      </c>
      <c r="R207" s="17">
        <v>40891</v>
      </c>
      <c r="S207" s="17">
        <v>7595</v>
      </c>
      <c r="T207" s="17">
        <v>3169</v>
      </c>
      <c r="U207" s="17">
        <v>29416</v>
      </c>
      <c r="V207" s="17">
        <v>5742</v>
      </c>
      <c r="W207" s="17">
        <v>0</v>
      </c>
      <c r="X207" s="17">
        <v>149078</v>
      </c>
      <c r="Y207" s="17">
        <v>0</v>
      </c>
      <c r="Z207" s="17">
        <v>0</v>
      </c>
      <c r="AA207" s="17">
        <v>0</v>
      </c>
      <c r="AB207" s="17">
        <v>0</v>
      </c>
      <c r="AC207" s="17">
        <v>6871559</v>
      </c>
      <c r="AD207" s="17">
        <v>100000</v>
      </c>
    </row>
    <row r="208" spans="1:30" x14ac:dyDescent="0.3">
      <c r="A208" s="15" t="s">
        <v>409</v>
      </c>
      <c r="B208" s="14" t="s">
        <v>410</v>
      </c>
      <c r="C208" s="14">
        <v>1</v>
      </c>
      <c r="D208" s="14">
        <v>0</v>
      </c>
      <c r="E208" s="17">
        <v>2470140</v>
      </c>
      <c r="F208" s="17">
        <v>0</v>
      </c>
      <c r="G208" s="17">
        <v>0</v>
      </c>
      <c r="H208" s="17">
        <v>0</v>
      </c>
      <c r="I208" s="17">
        <v>392775</v>
      </c>
      <c r="J208" s="17">
        <v>376748</v>
      </c>
      <c r="K208" s="17">
        <v>0</v>
      </c>
      <c r="L208" s="17">
        <v>0</v>
      </c>
      <c r="M208" s="17">
        <v>0</v>
      </c>
      <c r="N208" s="17">
        <v>0</v>
      </c>
      <c r="O208" s="17">
        <v>0</v>
      </c>
      <c r="P208" s="17">
        <v>526904</v>
      </c>
      <c r="Q208" s="17">
        <v>21321</v>
      </c>
      <c r="R208" s="17">
        <v>0</v>
      </c>
      <c r="S208" s="17">
        <v>2681</v>
      </c>
      <c r="T208" s="17">
        <v>1119</v>
      </c>
      <c r="U208" s="17">
        <v>9029</v>
      </c>
      <c r="V208" s="17">
        <v>2781</v>
      </c>
      <c r="W208" s="17">
        <v>0</v>
      </c>
      <c r="X208" s="17">
        <v>0</v>
      </c>
      <c r="Y208" s="17">
        <v>0</v>
      </c>
      <c r="Z208" s="17">
        <v>0</v>
      </c>
      <c r="AA208" s="17">
        <v>0</v>
      </c>
      <c r="AB208" s="17">
        <v>0</v>
      </c>
      <c r="AC208" s="17">
        <v>3803498</v>
      </c>
      <c r="AD208" s="17">
        <v>100000</v>
      </c>
    </row>
    <row r="209" spans="1:30" x14ac:dyDescent="0.3">
      <c r="A209" s="15" t="s">
        <v>411</v>
      </c>
      <c r="B209" s="14" t="s">
        <v>412</v>
      </c>
      <c r="C209" s="14">
        <v>1</v>
      </c>
      <c r="D209" s="14">
        <v>0</v>
      </c>
      <c r="E209" s="17">
        <v>606319</v>
      </c>
      <c r="F209" s="17">
        <v>0</v>
      </c>
      <c r="G209" s="17">
        <v>271313</v>
      </c>
      <c r="H209" s="17">
        <v>0</v>
      </c>
      <c r="I209" s="17">
        <v>34750</v>
      </c>
      <c r="J209" s="17">
        <v>20271</v>
      </c>
      <c r="K209" s="17">
        <v>0</v>
      </c>
      <c r="L209" s="17">
        <v>0</v>
      </c>
      <c r="M209" s="17">
        <v>0</v>
      </c>
      <c r="N209" s="17">
        <v>0</v>
      </c>
      <c r="O209" s="17">
        <v>0</v>
      </c>
      <c r="P209" s="17">
        <v>176320</v>
      </c>
      <c r="Q209" s="17">
        <v>0</v>
      </c>
      <c r="R209" s="17">
        <v>0</v>
      </c>
      <c r="S209" s="17">
        <v>3790</v>
      </c>
      <c r="T209" s="17">
        <v>1581</v>
      </c>
      <c r="U209" s="17">
        <v>12582</v>
      </c>
      <c r="V209" s="17">
        <v>0</v>
      </c>
      <c r="W209" s="17">
        <v>0</v>
      </c>
      <c r="X209" s="17">
        <v>0</v>
      </c>
      <c r="Y209" s="17">
        <v>2008</v>
      </c>
      <c r="Z209" s="17">
        <v>0</v>
      </c>
      <c r="AA209" s="17">
        <v>0</v>
      </c>
      <c r="AB209" s="17">
        <v>0</v>
      </c>
      <c r="AC209" s="17">
        <v>1128934</v>
      </c>
      <c r="AD209" s="17">
        <v>0</v>
      </c>
    </row>
    <row r="210" spans="1:30" x14ac:dyDescent="0.3">
      <c r="A210" s="15" t="s">
        <v>413</v>
      </c>
      <c r="B210" s="14" t="s">
        <v>414</v>
      </c>
      <c r="C210" s="14">
        <v>1</v>
      </c>
      <c r="D210" s="14">
        <v>0</v>
      </c>
      <c r="E210" s="17">
        <v>13000880</v>
      </c>
      <c r="F210" s="17">
        <v>0</v>
      </c>
      <c r="G210" s="17">
        <v>0</v>
      </c>
      <c r="H210" s="17">
        <v>0</v>
      </c>
      <c r="I210" s="17">
        <v>1421605</v>
      </c>
      <c r="J210" s="17">
        <v>3021577</v>
      </c>
      <c r="K210" s="17">
        <v>45674</v>
      </c>
      <c r="L210" s="17">
        <v>0</v>
      </c>
      <c r="M210" s="17">
        <v>0</v>
      </c>
      <c r="N210" s="17">
        <v>0</v>
      </c>
      <c r="O210" s="17">
        <v>0</v>
      </c>
      <c r="P210" s="17">
        <v>1946321</v>
      </c>
      <c r="Q210" s="17">
        <v>209572</v>
      </c>
      <c r="R210" s="17">
        <v>72570</v>
      </c>
      <c r="S210" s="17">
        <v>15624</v>
      </c>
      <c r="T210" s="17">
        <v>6519</v>
      </c>
      <c r="U210" s="17">
        <v>59823</v>
      </c>
      <c r="V210" s="17">
        <v>20571</v>
      </c>
      <c r="W210" s="17">
        <v>0</v>
      </c>
      <c r="X210" s="17">
        <v>189864</v>
      </c>
      <c r="Y210" s="17">
        <v>0</v>
      </c>
      <c r="Z210" s="17">
        <v>0</v>
      </c>
      <c r="AA210" s="17">
        <v>0</v>
      </c>
      <c r="AB210" s="17">
        <v>0</v>
      </c>
      <c r="AC210" s="17">
        <v>20010600</v>
      </c>
      <c r="AD210" s="17">
        <v>101498</v>
      </c>
    </row>
    <row r="211" spans="1:30" x14ac:dyDescent="0.3">
      <c r="A211" s="15" t="s">
        <v>415</v>
      </c>
      <c r="B211" s="14" t="s">
        <v>416</v>
      </c>
      <c r="C211" s="14">
        <v>1</v>
      </c>
      <c r="D211" s="14">
        <v>1</v>
      </c>
      <c r="E211" s="17">
        <v>22192483</v>
      </c>
      <c r="F211" s="17">
        <v>0</v>
      </c>
      <c r="G211" s="17">
        <v>0</v>
      </c>
      <c r="H211" s="17">
        <v>0</v>
      </c>
      <c r="I211" s="17">
        <v>198126</v>
      </c>
      <c r="J211" s="17">
        <v>8379019</v>
      </c>
      <c r="K211" s="17">
        <v>1</v>
      </c>
      <c r="L211" s="17">
        <v>2668059</v>
      </c>
      <c r="M211" s="17">
        <v>0</v>
      </c>
      <c r="N211" s="17">
        <v>0</v>
      </c>
      <c r="O211" s="17">
        <v>0</v>
      </c>
      <c r="P211" s="17">
        <v>3969684</v>
      </c>
      <c r="Q211" s="17">
        <v>657231</v>
      </c>
      <c r="R211" s="17">
        <v>363672</v>
      </c>
      <c r="S211" s="17">
        <v>31728</v>
      </c>
      <c r="T211" s="17">
        <v>13238</v>
      </c>
      <c r="U211" s="17">
        <v>125471</v>
      </c>
      <c r="V211" s="17">
        <v>45104</v>
      </c>
      <c r="W211" s="17">
        <v>0</v>
      </c>
      <c r="X211" s="17">
        <v>1372241</v>
      </c>
      <c r="Y211" s="17">
        <v>0</v>
      </c>
      <c r="Z211" s="17">
        <v>0</v>
      </c>
      <c r="AA211" s="17">
        <v>0</v>
      </c>
      <c r="AB211" s="17">
        <v>0</v>
      </c>
      <c r="AC211" s="17">
        <v>40016057</v>
      </c>
      <c r="AD211" s="17">
        <v>154059</v>
      </c>
    </row>
    <row r="212" spans="1:30" x14ac:dyDescent="0.3">
      <c r="A212" s="15" t="s">
        <v>417</v>
      </c>
      <c r="B212" s="14" t="s">
        <v>418</v>
      </c>
      <c r="C212" s="14">
        <v>1</v>
      </c>
      <c r="D212" s="14">
        <v>0</v>
      </c>
      <c r="E212" s="17">
        <v>16974438</v>
      </c>
      <c r="F212" s="17">
        <v>0</v>
      </c>
      <c r="G212" s="17">
        <v>0</v>
      </c>
      <c r="H212" s="17">
        <v>0</v>
      </c>
      <c r="I212" s="17">
        <v>2247257</v>
      </c>
      <c r="J212" s="17">
        <v>3325444</v>
      </c>
      <c r="K212" s="17">
        <v>209555</v>
      </c>
      <c r="L212" s="17">
        <v>0</v>
      </c>
      <c r="M212" s="17">
        <v>0</v>
      </c>
      <c r="N212" s="17">
        <v>0</v>
      </c>
      <c r="O212" s="17">
        <v>0</v>
      </c>
      <c r="P212" s="17">
        <v>1844443</v>
      </c>
      <c r="Q212" s="17">
        <v>558565</v>
      </c>
      <c r="R212" s="17">
        <v>36824</v>
      </c>
      <c r="S212" s="17">
        <v>25781</v>
      </c>
      <c r="T212" s="17">
        <v>10756</v>
      </c>
      <c r="U212" s="17">
        <v>101297</v>
      </c>
      <c r="V212" s="17">
        <v>32902</v>
      </c>
      <c r="W212" s="17">
        <v>0</v>
      </c>
      <c r="X212" s="17">
        <v>285307</v>
      </c>
      <c r="Y212" s="17">
        <v>0</v>
      </c>
      <c r="Z212" s="17">
        <v>0</v>
      </c>
      <c r="AA212" s="17">
        <v>0</v>
      </c>
      <c r="AB212" s="17">
        <v>0</v>
      </c>
      <c r="AC212" s="17">
        <v>25652569</v>
      </c>
      <c r="AD212" s="17">
        <v>0</v>
      </c>
    </row>
    <row r="213" spans="1:30" x14ac:dyDescent="0.3">
      <c r="A213" s="15" t="s">
        <v>419</v>
      </c>
      <c r="B213" s="14" t="s">
        <v>420</v>
      </c>
      <c r="C213" s="14">
        <v>1</v>
      </c>
      <c r="D213" s="14">
        <v>0</v>
      </c>
      <c r="E213" s="17">
        <v>3556001</v>
      </c>
      <c r="F213" s="17">
        <v>0</v>
      </c>
      <c r="G213" s="17">
        <v>0</v>
      </c>
      <c r="H213" s="17">
        <v>0</v>
      </c>
      <c r="I213" s="17">
        <v>604036</v>
      </c>
      <c r="J213" s="17">
        <v>481653</v>
      </c>
      <c r="K213" s="17">
        <v>38146</v>
      </c>
      <c r="L213" s="17">
        <v>0</v>
      </c>
      <c r="M213" s="17">
        <v>0</v>
      </c>
      <c r="N213" s="17">
        <v>0</v>
      </c>
      <c r="O213" s="17">
        <v>0</v>
      </c>
      <c r="P213" s="17">
        <v>326790</v>
      </c>
      <c r="Q213" s="17">
        <v>57830</v>
      </c>
      <c r="R213" s="17">
        <v>0</v>
      </c>
      <c r="S213" s="17">
        <v>7190</v>
      </c>
      <c r="T213" s="17">
        <v>3000</v>
      </c>
      <c r="U213" s="17">
        <v>27203</v>
      </c>
      <c r="V213" s="17">
        <v>3415</v>
      </c>
      <c r="W213" s="17">
        <v>0</v>
      </c>
      <c r="X213" s="17">
        <v>48735</v>
      </c>
      <c r="Y213" s="17">
        <v>1320</v>
      </c>
      <c r="Z213" s="17">
        <v>0</v>
      </c>
      <c r="AA213" s="17">
        <v>0</v>
      </c>
      <c r="AB213" s="17">
        <v>0</v>
      </c>
      <c r="AC213" s="17">
        <v>5155319</v>
      </c>
      <c r="AD213" s="17">
        <v>0</v>
      </c>
    </row>
    <row r="214" spans="1:30" x14ac:dyDescent="0.3">
      <c r="A214" s="15" t="s">
        <v>421</v>
      </c>
      <c r="B214" s="14" t="s">
        <v>422</v>
      </c>
      <c r="C214" s="14">
        <v>1</v>
      </c>
      <c r="D214" s="14">
        <v>0</v>
      </c>
      <c r="E214" s="17">
        <v>39931009</v>
      </c>
      <c r="F214" s="17">
        <v>0</v>
      </c>
      <c r="G214" s="17">
        <v>0</v>
      </c>
      <c r="H214" s="17">
        <v>0</v>
      </c>
      <c r="I214" s="17">
        <v>5167859</v>
      </c>
      <c r="J214" s="17">
        <v>6592690</v>
      </c>
      <c r="K214" s="17">
        <v>0</v>
      </c>
      <c r="L214" s="17">
        <v>0</v>
      </c>
      <c r="M214" s="17">
        <v>0</v>
      </c>
      <c r="N214" s="17">
        <v>0</v>
      </c>
      <c r="O214" s="17">
        <v>0</v>
      </c>
      <c r="P214" s="17">
        <v>5095748</v>
      </c>
      <c r="Q214" s="17">
        <v>1419716</v>
      </c>
      <c r="R214" s="17">
        <v>0</v>
      </c>
      <c r="S214" s="17">
        <v>51052</v>
      </c>
      <c r="T214" s="17">
        <v>21300</v>
      </c>
      <c r="U214" s="17">
        <v>202302</v>
      </c>
      <c r="V214" s="17">
        <v>71834</v>
      </c>
      <c r="W214" s="17">
        <v>0</v>
      </c>
      <c r="X214" s="17">
        <v>915415</v>
      </c>
      <c r="Y214" s="17">
        <v>0</v>
      </c>
      <c r="Z214" s="17">
        <v>0</v>
      </c>
      <c r="AA214" s="17">
        <v>0</v>
      </c>
      <c r="AB214" s="17">
        <v>0</v>
      </c>
      <c r="AC214" s="17">
        <v>59468925</v>
      </c>
      <c r="AD214" s="17">
        <v>404452</v>
      </c>
    </row>
    <row r="215" spans="1:30" x14ac:dyDescent="0.3">
      <c r="A215" s="15" t="s">
        <v>423</v>
      </c>
      <c r="B215" s="14" t="s">
        <v>424</v>
      </c>
      <c r="C215" s="14">
        <v>1</v>
      </c>
      <c r="D215" s="14">
        <v>0</v>
      </c>
      <c r="E215" s="17">
        <v>10433122</v>
      </c>
      <c r="F215" s="17">
        <v>0</v>
      </c>
      <c r="G215" s="17">
        <v>0</v>
      </c>
      <c r="H215" s="17">
        <v>0</v>
      </c>
      <c r="I215" s="17">
        <v>1348719</v>
      </c>
      <c r="J215" s="17">
        <v>1607395</v>
      </c>
      <c r="K215" s="17">
        <v>0</v>
      </c>
      <c r="L215" s="17">
        <v>0</v>
      </c>
      <c r="M215" s="17">
        <v>0</v>
      </c>
      <c r="N215" s="17">
        <v>0</v>
      </c>
      <c r="O215" s="17">
        <v>0</v>
      </c>
      <c r="P215" s="17">
        <v>1483773</v>
      </c>
      <c r="Q215" s="17">
        <v>463602</v>
      </c>
      <c r="R215" s="17">
        <v>0</v>
      </c>
      <c r="S215" s="17">
        <v>21152</v>
      </c>
      <c r="T215" s="17">
        <v>8825</v>
      </c>
      <c r="U215" s="17">
        <v>84404</v>
      </c>
      <c r="V215" s="17">
        <v>23680</v>
      </c>
      <c r="W215" s="17">
        <v>0</v>
      </c>
      <c r="X215" s="17">
        <v>224186</v>
      </c>
      <c r="Y215" s="17">
        <v>0</v>
      </c>
      <c r="Z215" s="17">
        <v>0</v>
      </c>
      <c r="AA215" s="17">
        <v>0</v>
      </c>
      <c r="AB215" s="17">
        <v>0</v>
      </c>
      <c r="AC215" s="17">
        <v>15698858</v>
      </c>
      <c r="AD215" s="17">
        <v>0</v>
      </c>
    </row>
    <row r="216" spans="1:30" x14ac:dyDescent="0.3">
      <c r="A216" s="15" t="s">
        <v>425</v>
      </c>
      <c r="B216" s="14" t="s">
        <v>426</v>
      </c>
      <c r="C216" s="14">
        <v>1</v>
      </c>
      <c r="D216" s="14">
        <v>0</v>
      </c>
      <c r="E216" s="17">
        <v>6567163</v>
      </c>
      <c r="F216" s="17">
        <v>0</v>
      </c>
      <c r="G216" s="17">
        <v>0</v>
      </c>
      <c r="H216" s="17">
        <v>0</v>
      </c>
      <c r="I216" s="17">
        <v>966584</v>
      </c>
      <c r="J216" s="17">
        <v>1407630</v>
      </c>
      <c r="K216" s="17">
        <v>168859</v>
      </c>
      <c r="L216" s="17">
        <v>0</v>
      </c>
      <c r="M216" s="17">
        <v>0</v>
      </c>
      <c r="N216" s="17">
        <v>0</v>
      </c>
      <c r="O216" s="17">
        <v>0</v>
      </c>
      <c r="P216" s="17">
        <v>580352</v>
      </c>
      <c r="Q216" s="17">
        <v>139520</v>
      </c>
      <c r="R216" s="17">
        <v>0</v>
      </c>
      <c r="S216" s="17">
        <v>13108</v>
      </c>
      <c r="T216" s="17">
        <v>5469</v>
      </c>
      <c r="U216" s="17">
        <v>50212</v>
      </c>
      <c r="V216" s="17">
        <v>6734</v>
      </c>
      <c r="W216" s="17">
        <v>0</v>
      </c>
      <c r="X216" s="17">
        <v>0</v>
      </c>
      <c r="Y216" s="17">
        <v>0</v>
      </c>
      <c r="Z216" s="17">
        <v>0</v>
      </c>
      <c r="AA216" s="17">
        <v>0</v>
      </c>
      <c r="AB216" s="17">
        <v>0</v>
      </c>
      <c r="AC216" s="17">
        <v>9905631</v>
      </c>
      <c r="AD216" s="17">
        <v>0</v>
      </c>
    </row>
    <row r="217" spans="1:30" x14ac:dyDescent="0.3">
      <c r="A217" s="15" t="s">
        <v>427</v>
      </c>
      <c r="B217" s="14" t="s">
        <v>428</v>
      </c>
      <c r="C217" s="14">
        <v>1</v>
      </c>
      <c r="D217" s="14">
        <v>0</v>
      </c>
      <c r="E217" s="17">
        <v>3286860</v>
      </c>
      <c r="F217" s="17">
        <v>0</v>
      </c>
      <c r="G217" s="17">
        <v>0</v>
      </c>
      <c r="H217" s="17">
        <v>0</v>
      </c>
      <c r="I217" s="17">
        <v>460904</v>
      </c>
      <c r="J217" s="17">
        <v>749759</v>
      </c>
      <c r="K217" s="17">
        <v>146044</v>
      </c>
      <c r="L217" s="17">
        <v>0</v>
      </c>
      <c r="M217" s="17">
        <v>0</v>
      </c>
      <c r="N217" s="17">
        <v>0</v>
      </c>
      <c r="O217" s="17">
        <v>0</v>
      </c>
      <c r="P217" s="17">
        <v>381328</v>
      </c>
      <c r="Q217" s="17">
        <v>64101</v>
      </c>
      <c r="R217" s="17">
        <v>173474</v>
      </c>
      <c r="S217" s="17">
        <v>7130</v>
      </c>
      <c r="T217" s="17">
        <v>2975</v>
      </c>
      <c r="U217" s="17">
        <v>27727</v>
      </c>
      <c r="V217" s="17">
        <v>4515</v>
      </c>
      <c r="W217" s="17">
        <v>0</v>
      </c>
      <c r="X217" s="17">
        <v>107310</v>
      </c>
      <c r="Y217" s="17">
        <v>3277</v>
      </c>
      <c r="Z217" s="17">
        <v>0</v>
      </c>
      <c r="AA217" s="17">
        <v>0</v>
      </c>
      <c r="AB217" s="17">
        <v>0</v>
      </c>
      <c r="AC217" s="17">
        <v>5415404</v>
      </c>
      <c r="AD217" s="17">
        <v>100000</v>
      </c>
    </row>
    <row r="218" spans="1:30" x14ac:dyDescent="0.3">
      <c r="A218" s="15" t="s">
        <v>429</v>
      </c>
      <c r="B218" s="14" t="s">
        <v>430</v>
      </c>
      <c r="C218" s="14">
        <v>1</v>
      </c>
      <c r="D218" s="14">
        <v>0</v>
      </c>
      <c r="E218" s="17">
        <v>2884816</v>
      </c>
      <c r="F218" s="17">
        <v>0</v>
      </c>
      <c r="G218" s="17">
        <v>0</v>
      </c>
      <c r="H218" s="17">
        <v>0</v>
      </c>
      <c r="I218" s="17">
        <v>354740</v>
      </c>
      <c r="J218" s="17">
        <v>401314</v>
      </c>
      <c r="K218" s="17">
        <v>0</v>
      </c>
      <c r="L218" s="17">
        <v>0</v>
      </c>
      <c r="M218" s="17">
        <v>0</v>
      </c>
      <c r="N218" s="17">
        <v>0</v>
      </c>
      <c r="O218" s="17">
        <v>0</v>
      </c>
      <c r="P218" s="17">
        <v>422646</v>
      </c>
      <c r="Q218" s="17">
        <v>65328</v>
      </c>
      <c r="R218" s="17">
        <v>0</v>
      </c>
      <c r="S218" s="17">
        <v>5917</v>
      </c>
      <c r="T218" s="17">
        <v>2469</v>
      </c>
      <c r="U218" s="17">
        <v>20795</v>
      </c>
      <c r="V218" s="17">
        <v>4588</v>
      </c>
      <c r="W218" s="17">
        <v>0</v>
      </c>
      <c r="X218" s="17">
        <v>113616</v>
      </c>
      <c r="Y218" s="17">
        <v>0</v>
      </c>
      <c r="Z218" s="17">
        <v>0</v>
      </c>
      <c r="AA218" s="17">
        <v>0</v>
      </c>
      <c r="AB218" s="17">
        <v>0</v>
      </c>
      <c r="AC218" s="17">
        <v>4276229</v>
      </c>
      <c r="AD218" s="17">
        <v>0</v>
      </c>
    </row>
    <row r="219" spans="1:30" x14ac:dyDescent="0.3">
      <c r="A219" s="15" t="s">
        <v>431</v>
      </c>
      <c r="B219" s="14" t="s">
        <v>432</v>
      </c>
      <c r="C219" s="14">
        <v>1</v>
      </c>
      <c r="D219" s="14">
        <v>0</v>
      </c>
      <c r="E219" s="17">
        <v>2585821</v>
      </c>
      <c r="F219" s="17">
        <v>0</v>
      </c>
      <c r="G219" s="17">
        <v>62551</v>
      </c>
      <c r="H219" s="17">
        <v>0</v>
      </c>
      <c r="I219" s="17">
        <v>325184</v>
      </c>
      <c r="J219" s="17">
        <v>457901</v>
      </c>
      <c r="K219" s="17">
        <v>0</v>
      </c>
      <c r="L219" s="17">
        <v>0</v>
      </c>
      <c r="M219" s="17">
        <v>0</v>
      </c>
      <c r="N219" s="17">
        <v>0</v>
      </c>
      <c r="O219" s="17">
        <v>0</v>
      </c>
      <c r="P219" s="17">
        <v>257027</v>
      </c>
      <c r="Q219" s="17">
        <v>6995</v>
      </c>
      <c r="R219" s="17">
        <v>0</v>
      </c>
      <c r="S219" s="17">
        <v>5033</v>
      </c>
      <c r="T219" s="17">
        <v>2100</v>
      </c>
      <c r="U219" s="17">
        <v>19689</v>
      </c>
      <c r="V219" s="17">
        <v>2830</v>
      </c>
      <c r="W219" s="17">
        <v>0</v>
      </c>
      <c r="X219" s="17">
        <v>35649</v>
      </c>
      <c r="Y219" s="17">
        <v>19298</v>
      </c>
      <c r="Z219" s="17">
        <v>0</v>
      </c>
      <c r="AA219" s="17">
        <v>0</v>
      </c>
      <c r="AB219" s="17">
        <v>0</v>
      </c>
      <c r="AC219" s="17">
        <v>3780078</v>
      </c>
      <c r="AD219" s="17">
        <v>100000</v>
      </c>
    </row>
    <row r="220" spans="1:30" x14ac:dyDescent="0.3">
      <c r="A220" s="15" t="s">
        <v>433</v>
      </c>
      <c r="B220" s="14" t="s">
        <v>434</v>
      </c>
      <c r="C220" s="14">
        <v>1</v>
      </c>
      <c r="D220" s="14">
        <v>0</v>
      </c>
      <c r="E220" s="17">
        <v>4525816</v>
      </c>
      <c r="F220" s="17">
        <v>0</v>
      </c>
      <c r="G220" s="17">
        <v>0</v>
      </c>
      <c r="H220" s="17">
        <v>0</v>
      </c>
      <c r="I220" s="17">
        <v>417941</v>
      </c>
      <c r="J220" s="17">
        <v>1001497</v>
      </c>
      <c r="K220" s="17">
        <v>0</v>
      </c>
      <c r="L220" s="17">
        <v>0</v>
      </c>
      <c r="M220" s="17">
        <v>0</v>
      </c>
      <c r="N220" s="17">
        <v>0</v>
      </c>
      <c r="O220" s="17">
        <v>0</v>
      </c>
      <c r="P220" s="17">
        <v>402796</v>
      </c>
      <c r="Q220" s="17">
        <v>48805</v>
      </c>
      <c r="R220" s="17">
        <v>0</v>
      </c>
      <c r="S220" s="17">
        <v>7071</v>
      </c>
      <c r="T220" s="17">
        <v>2950</v>
      </c>
      <c r="U220" s="17">
        <v>27145</v>
      </c>
      <c r="V220" s="17">
        <v>5825</v>
      </c>
      <c r="W220" s="17">
        <v>0</v>
      </c>
      <c r="X220" s="17">
        <v>77943</v>
      </c>
      <c r="Y220" s="17">
        <v>0</v>
      </c>
      <c r="Z220" s="17">
        <v>0</v>
      </c>
      <c r="AA220" s="17">
        <v>0</v>
      </c>
      <c r="AB220" s="17">
        <v>0</v>
      </c>
      <c r="AC220" s="17">
        <v>6517789</v>
      </c>
      <c r="AD220" s="17">
        <v>100000</v>
      </c>
    </row>
    <row r="221" spans="1:30" x14ac:dyDescent="0.3">
      <c r="A221" s="15" t="s">
        <v>435</v>
      </c>
      <c r="B221" s="14" t="s">
        <v>436</v>
      </c>
      <c r="C221" s="14">
        <v>1</v>
      </c>
      <c r="D221" s="14">
        <v>0</v>
      </c>
      <c r="E221" s="17">
        <v>34104226</v>
      </c>
      <c r="F221" s="17">
        <v>0</v>
      </c>
      <c r="G221" s="17">
        <v>0</v>
      </c>
      <c r="H221" s="17">
        <v>0</v>
      </c>
      <c r="I221" s="17">
        <v>2263761</v>
      </c>
      <c r="J221" s="17">
        <v>5140600</v>
      </c>
      <c r="K221" s="17">
        <v>246001</v>
      </c>
      <c r="L221" s="17">
        <v>0</v>
      </c>
      <c r="M221" s="17">
        <v>0</v>
      </c>
      <c r="N221" s="17">
        <v>0</v>
      </c>
      <c r="O221" s="17">
        <v>0</v>
      </c>
      <c r="P221" s="17">
        <v>3763770</v>
      </c>
      <c r="Q221" s="17">
        <v>467490</v>
      </c>
      <c r="R221" s="17">
        <v>0</v>
      </c>
      <c r="S221" s="17">
        <v>68039</v>
      </c>
      <c r="T221" s="17">
        <v>28388</v>
      </c>
      <c r="U221" s="17">
        <v>246805</v>
      </c>
      <c r="V221" s="17">
        <v>84745</v>
      </c>
      <c r="W221" s="17">
        <v>0</v>
      </c>
      <c r="X221" s="17">
        <v>3570540</v>
      </c>
      <c r="Y221" s="17">
        <v>0</v>
      </c>
      <c r="Z221" s="17">
        <v>0</v>
      </c>
      <c r="AA221" s="17">
        <v>0</v>
      </c>
      <c r="AB221" s="17">
        <v>0</v>
      </c>
      <c r="AC221" s="17">
        <v>49984365</v>
      </c>
      <c r="AD221" s="17">
        <v>222343</v>
      </c>
    </row>
    <row r="222" spans="1:30" x14ac:dyDescent="0.3">
      <c r="A222" s="15" t="s">
        <v>437</v>
      </c>
      <c r="B222" s="14" t="s">
        <v>438</v>
      </c>
      <c r="C222" s="14">
        <v>1</v>
      </c>
      <c r="D222" s="14">
        <v>0</v>
      </c>
      <c r="E222" s="17">
        <v>30656075</v>
      </c>
      <c r="F222" s="17">
        <v>0</v>
      </c>
      <c r="G222" s="17">
        <v>0</v>
      </c>
      <c r="H222" s="17">
        <v>0</v>
      </c>
      <c r="I222" s="17">
        <v>6052890</v>
      </c>
      <c r="J222" s="17">
        <v>1521899</v>
      </c>
      <c r="K222" s="17">
        <v>0</v>
      </c>
      <c r="L222" s="17">
        <v>0</v>
      </c>
      <c r="M222" s="17">
        <v>0</v>
      </c>
      <c r="N222" s="17">
        <v>0</v>
      </c>
      <c r="O222" s="17">
        <v>0</v>
      </c>
      <c r="P222" s="17">
        <v>3705070</v>
      </c>
      <c r="Q222" s="17">
        <v>533121</v>
      </c>
      <c r="R222" s="17">
        <v>171485</v>
      </c>
      <c r="S222" s="17">
        <v>48131</v>
      </c>
      <c r="T222" s="17">
        <v>20081</v>
      </c>
      <c r="U222" s="17">
        <v>186983</v>
      </c>
      <c r="V222" s="17">
        <v>66013</v>
      </c>
      <c r="W222" s="17">
        <v>0</v>
      </c>
      <c r="X222" s="17">
        <v>1312233</v>
      </c>
      <c r="Y222" s="17">
        <v>0</v>
      </c>
      <c r="Z222" s="17">
        <v>0</v>
      </c>
      <c r="AA222" s="17">
        <v>0</v>
      </c>
      <c r="AB222" s="17">
        <v>0</v>
      </c>
      <c r="AC222" s="17">
        <v>44273981</v>
      </c>
      <c r="AD222" s="17">
        <v>273578</v>
      </c>
    </row>
    <row r="223" spans="1:30" x14ac:dyDescent="0.3">
      <c r="A223" s="15" t="s">
        <v>439</v>
      </c>
      <c r="B223" s="14" t="s">
        <v>440</v>
      </c>
      <c r="C223" s="14">
        <v>1</v>
      </c>
      <c r="D223" s="14">
        <v>0</v>
      </c>
      <c r="E223" s="17">
        <v>5509611</v>
      </c>
      <c r="F223" s="17">
        <v>0</v>
      </c>
      <c r="G223" s="17">
        <v>0</v>
      </c>
      <c r="H223" s="17">
        <v>18440</v>
      </c>
      <c r="I223" s="17">
        <v>758964</v>
      </c>
      <c r="J223" s="17">
        <v>1302595</v>
      </c>
      <c r="K223" s="17">
        <v>0</v>
      </c>
      <c r="L223" s="17">
        <v>0</v>
      </c>
      <c r="M223" s="17">
        <v>0</v>
      </c>
      <c r="N223" s="17">
        <v>0</v>
      </c>
      <c r="O223" s="17">
        <v>0</v>
      </c>
      <c r="P223" s="17">
        <v>770563</v>
      </c>
      <c r="Q223" s="17">
        <v>18122</v>
      </c>
      <c r="R223" s="17">
        <v>0</v>
      </c>
      <c r="S223" s="17">
        <v>6561</v>
      </c>
      <c r="T223" s="17">
        <v>2738</v>
      </c>
      <c r="U223" s="17">
        <v>24698</v>
      </c>
      <c r="V223" s="17">
        <v>7589</v>
      </c>
      <c r="W223" s="17">
        <v>0</v>
      </c>
      <c r="X223" s="17">
        <v>406744</v>
      </c>
      <c r="Y223" s="17">
        <v>0</v>
      </c>
      <c r="Z223" s="17">
        <v>0</v>
      </c>
      <c r="AA223" s="17">
        <v>0</v>
      </c>
      <c r="AB223" s="17">
        <v>0</v>
      </c>
      <c r="AC223" s="17">
        <v>8826625</v>
      </c>
      <c r="AD223" s="17">
        <v>100000</v>
      </c>
    </row>
    <row r="224" spans="1:30" x14ac:dyDescent="0.3">
      <c r="A224" s="15" t="s">
        <v>441</v>
      </c>
      <c r="B224" s="14" t="s">
        <v>442</v>
      </c>
      <c r="C224" s="14">
        <v>0</v>
      </c>
      <c r="D224" s="14">
        <v>0</v>
      </c>
      <c r="E224" s="17" t="s">
        <v>2819</v>
      </c>
      <c r="F224" s="17" t="s">
        <v>2819</v>
      </c>
      <c r="G224" s="17" t="s">
        <v>2819</v>
      </c>
      <c r="H224" s="17" t="s">
        <v>2819</v>
      </c>
      <c r="I224" s="17" t="s">
        <v>2819</v>
      </c>
      <c r="J224" s="17" t="s">
        <v>2819</v>
      </c>
      <c r="K224" s="17" t="s">
        <v>2819</v>
      </c>
      <c r="L224" s="17" t="s">
        <v>2819</v>
      </c>
      <c r="M224" s="17" t="s">
        <v>2819</v>
      </c>
      <c r="N224" s="17" t="s">
        <v>2819</v>
      </c>
      <c r="O224" s="17" t="s">
        <v>2819</v>
      </c>
      <c r="P224" s="17" t="s">
        <v>2819</v>
      </c>
      <c r="Q224" s="17" t="s">
        <v>2819</v>
      </c>
      <c r="R224" s="17" t="s">
        <v>2819</v>
      </c>
      <c r="S224" s="17" t="s">
        <v>2819</v>
      </c>
      <c r="T224" s="17" t="s">
        <v>2819</v>
      </c>
      <c r="U224" s="17" t="s">
        <v>2819</v>
      </c>
      <c r="V224" s="17" t="s">
        <v>2819</v>
      </c>
      <c r="W224" s="17" t="s">
        <v>2819</v>
      </c>
      <c r="X224" s="17" t="s">
        <v>2819</v>
      </c>
      <c r="Y224" s="17" t="s">
        <v>2819</v>
      </c>
      <c r="Z224" s="17" t="s">
        <v>2819</v>
      </c>
      <c r="AA224" s="17" t="s">
        <v>2819</v>
      </c>
      <c r="AB224" s="17" t="s">
        <v>2819</v>
      </c>
      <c r="AC224" s="17" t="s">
        <v>2819</v>
      </c>
      <c r="AD224" s="17" t="s">
        <v>2819</v>
      </c>
    </row>
    <row r="225" spans="1:30" x14ac:dyDescent="0.3">
      <c r="A225" s="15" t="s">
        <v>443</v>
      </c>
      <c r="B225" s="14" t="s">
        <v>444</v>
      </c>
      <c r="C225" s="14">
        <v>1</v>
      </c>
      <c r="D225" s="14">
        <v>0</v>
      </c>
      <c r="E225" s="17">
        <v>13220880</v>
      </c>
      <c r="F225" s="17">
        <v>0</v>
      </c>
      <c r="G225" s="17">
        <v>0</v>
      </c>
      <c r="H225" s="17">
        <v>0</v>
      </c>
      <c r="I225" s="17">
        <v>1291152</v>
      </c>
      <c r="J225" s="17">
        <v>3517745</v>
      </c>
      <c r="K225" s="17">
        <v>0</v>
      </c>
      <c r="L225" s="17">
        <v>0</v>
      </c>
      <c r="M225" s="17">
        <v>0</v>
      </c>
      <c r="N225" s="17">
        <v>0</v>
      </c>
      <c r="O225" s="17">
        <v>0</v>
      </c>
      <c r="P225" s="17">
        <v>1477645</v>
      </c>
      <c r="Q225" s="17">
        <v>180624</v>
      </c>
      <c r="R225" s="17">
        <v>0</v>
      </c>
      <c r="S225" s="17">
        <v>19863</v>
      </c>
      <c r="T225" s="17">
        <v>8288</v>
      </c>
      <c r="U225" s="17">
        <v>74269</v>
      </c>
      <c r="V225" s="17">
        <v>24195</v>
      </c>
      <c r="W225" s="17">
        <v>0</v>
      </c>
      <c r="X225" s="17">
        <v>152015</v>
      </c>
      <c r="Y225" s="17">
        <v>0</v>
      </c>
      <c r="Z225" s="17">
        <v>0</v>
      </c>
      <c r="AA225" s="17">
        <v>0</v>
      </c>
      <c r="AB225" s="17">
        <v>0</v>
      </c>
      <c r="AC225" s="17">
        <v>19966676</v>
      </c>
      <c r="AD225" s="17">
        <v>117907</v>
      </c>
    </row>
    <row r="226" spans="1:30" x14ac:dyDescent="0.3">
      <c r="A226" s="15" t="s">
        <v>445</v>
      </c>
      <c r="B226" s="14" t="s">
        <v>446</v>
      </c>
      <c r="C226" s="14">
        <v>1</v>
      </c>
      <c r="D226" s="14">
        <v>0</v>
      </c>
      <c r="E226" s="17">
        <v>11421574</v>
      </c>
      <c r="F226" s="17">
        <v>0</v>
      </c>
      <c r="G226" s="17">
        <v>0</v>
      </c>
      <c r="H226" s="17">
        <v>0</v>
      </c>
      <c r="I226" s="17">
        <v>1867178</v>
      </c>
      <c r="J226" s="17">
        <v>1537256</v>
      </c>
      <c r="K226" s="17">
        <v>204447</v>
      </c>
      <c r="L226" s="17">
        <v>0</v>
      </c>
      <c r="M226" s="17">
        <v>0</v>
      </c>
      <c r="N226" s="17">
        <v>0</v>
      </c>
      <c r="O226" s="17">
        <v>0</v>
      </c>
      <c r="P226" s="17">
        <v>898107</v>
      </c>
      <c r="Q226" s="17">
        <v>254020</v>
      </c>
      <c r="R226" s="17">
        <v>92597</v>
      </c>
      <c r="S226" s="17">
        <v>14905</v>
      </c>
      <c r="T226" s="17">
        <v>6219</v>
      </c>
      <c r="U226" s="17">
        <v>57143</v>
      </c>
      <c r="V226" s="17">
        <v>15242</v>
      </c>
      <c r="W226" s="17">
        <v>0</v>
      </c>
      <c r="X226" s="17">
        <v>89413</v>
      </c>
      <c r="Y226" s="17">
        <v>0</v>
      </c>
      <c r="Z226" s="17">
        <v>0</v>
      </c>
      <c r="AA226" s="17">
        <v>0</v>
      </c>
      <c r="AB226" s="17">
        <v>0</v>
      </c>
      <c r="AC226" s="17">
        <v>16458101</v>
      </c>
      <c r="AD226" s="17">
        <v>100000</v>
      </c>
    </row>
    <row r="227" spans="1:30" x14ac:dyDescent="0.3">
      <c r="A227" s="15" t="s">
        <v>447</v>
      </c>
      <c r="B227" s="14" t="s">
        <v>448</v>
      </c>
      <c r="C227" s="14">
        <v>1</v>
      </c>
      <c r="D227" s="14">
        <v>0</v>
      </c>
      <c r="E227" s="17">
        <v>7723465</v>
      </c>
      <c r="F227" s="17">
        <v>0</v>
      </c>
      <c r="G227" s="17">
        <v>0</v>
      </c>
      <c r="H227" s="17">
        <v>0</v>
      </c>
      <c r="I227" s="17">
        <v>1236459</v>
      </c>
      <c r="J227" s="17">
        <v>1269661</v>
      </c>
      <c r="K227" s="17">
        <v>0</v>
      </c>
      <c r="L227" s="17">
        <v>0</v>
      </c>
      <c r="M227" s="17">
        <v>0</v>
      </c>
      <c r="N227" s="17">
        <v>0</v>
      </c>
      <c r="O227" s="17">
        <v>0</v>
      </c>
      <c r="P227" s="17">
        <v>988099</v>
      </c>
      <c r="Q227" s="17">
        <v>80679</v>
      </c>
      <c r="R227" s="17">
        <v>0</v>
      </c>
      <c r="S227" s="17">
        <v>13332</v>
      </c>
      <c r="T227" s="17">
        <v>5563</v>
      </c>
      <c r="U227" s="17">
        <v>52076</v>
      </c>
      <c r="V227" s="17">
        <v>14667</v>
      </c>
      <c r="W227" s="17">
        <v>0</v>
      </c>
      <c r="X227" s="17">
        <v>0</v>
      </c>
      <c r="Y227" s="17">
        <v>0</v>
      </c>
      <c r="Z227" s="17">
        <v>0</v>
      </c>
      <c r="AA227" s="17">
        <v>0</v>
      </c>
      <c r="AB227" s="17">
        <v>0</v>
      </c>
      <c r="AC227" s="17">
        <v>11384001</v>
      </c>
      <c r="AD227" s="17">
        <v>100000</v>
      </c>
    </row>
    <row r="228" spans="1:30" x14ac:dyDescent="0.3">
      <c r="A228" s="15" t="s">
        <v>449</v>
      </c>
      <c r="B228" s="14" t="s">
        <v>450</v>
      </c>
      <c r="C228" s="14">
        <v>1</v>
      </c>
      <c r="D228" s="14">
        <v>0</v>
      </c>
      <c r="E228" s="17">
        <v>5825457</v>
      </c>
      <c r="F228" s="17">
        <v>0</v>
      </c>
      <c r="G228" s="17">
        <v>0</v>
      </c>
      <c r="H228" s="17">
        <v>0</v>
      </c>
      <c r="I228" s="17">
        <v>777010</v>
      </c>
      <c r="J228" s="17">
        <v>1103281</v>
      </c>
      <c r="K228" s="17">
        <v>0</v>
      </c>
      <c r="L228" s="17">
        <v>0</v>
      </c>
      <c r="M228" s="17">
        <v>0</v>
      </c>
      <c r="N228" s="17">
        <v>0</v>
      </c>
      <c r="O228" s="17">
        <v>0</v>
      </c>
      <c r="P228" s="17">
        <v>1112461</v>
      </c>
      <c r="Q228" s="17">
        <v>96396</v>
      </c>
      <c r="R228" s="17">
        <v>192599</v>
      </c>
      <c r="S228" s="17">
        <v>15355</v>
      </c>
      <c r="T228" s="17">
        <v>6406</v>
      </c>
      <c r="U228" s="17">
        <v>57202</v>
      </c>
      <c r="V228" s="17">
        <v>19348</v>
      </c>
      <c r="W228" s="17">
        <v>0</v>
      </c>
      <c r="X228" s="17">
        <v>0</v>
      </c>
      <c r="Y228" s="17">
        <v>0</v>
      </c>
      <c r="Z228" s="17">
        <v>0</v>
      </c>
      <c r="AA228" s="17">
        <v>0</v>
      </c>
      <c r="AB228" s="17">
        <v>0</v>
      </c>
      <c r="AC228" s="17">
        <v>9205515</v>
      </c>
      <c r="AD228" s="17">
        <v>0</v>
      </c>
    </row>
    <row r="229" spans="1:30" x14ac:dyDescent="0.3">
      <c r="A229" s="15" t="s">
        <v>451</v>
      </c>
      <c r="B229" s="14" t="s">
        <v>452</v>
      </c>
      <c r="C229" s="14">
        <v>1</v>
      </c>
      <c r="D229" s="14">
        <v>0</v>
      </c>
      <c r="E229" s="17">
        <v>6750741</v>
      </c>
      <c r="F229" s="17">
        <v>0</v>
      </c>
      <c r="G229" s="17">
        <v>0</v>
      </c>
      <c r="H229" s="17">
        <v>0</v>
      </c>
      <c r="I229" s="17">
        <v>711551</v>
      </c>
      <c r="J229" s="17">
        <v>1406870</v>
      </c>
      <c r="K229" s="17">
        <v>0</v>
      </c>
      <c r="L229" s="17">
        <v>0</v>
      </c>
      <c r="M229" s="17">
        <v>0</v>
      </c>
      <c r="N229" s="17">
        <v>0</v>
      </c>
      <c r="O229" s="17">
        <v>0</v>
      </c>
      <c r="P229" s="17">
        <v>1042196</v>
      </c>
      <c r="Q229" s="17">
        <v>268223</v>
      </c>
      <c r="R229" s="17">
        <v>88167</v>
      </c>
      <c r="S229" s="17">
        <v>11475</v>
      </c>
      <c r="T229" s="17">
        <v>4788</v>
      </c>
      <c r="U229" s="17">
        <v>45319</v>
      </c>
      <c r="V229" s="17">
        <v>13736</v>
      </c>
      <c r="W229" s="17">
        <v>0</v>
      </c>
      <c r="X229" s="17">
        <v>61177</v>
      </c>
      <c r="Y229" s="17">
        <v>0</v>
      </c>
      <c r="Z229" s="17">
        <v>0</v>
      </c>
      <c r="AA229" s="17">
        <v>0</v>
      </c>
      <c r="AB229" s="17">
        <v>0</v>
      </c>
      <c r="AC229" s="17">
        <v>10404243</v>
      </c>
      <c r="AD229" s="17">
        <v>0</v>
      </c>
    </row>
    <row r="230" spans="1:30" x14ac:dyDescent="0.3">
      <c r="A230" s="15" t="s">
        <v>453</v>
      </c>
      <c r="B230" s="14" t="s">
        <v>454</v>
      </c>
      <c r="C230" s="14">
        <v>1</v>
      </c>
      <c r="D230" s="14">
        <v>0</v>
      </c>
      <c r="E230" s="17">
        <v>5323998</v>
      </c>
      <c r="F230" s="17">
        <v>0</v>
      </c>
      <c r="G230" s="17">
        <v>0</v>
      </c>
      <c r="H230" s="17">
        <v>0</v>
      </c>
      <c r="I230" s="17">
        <v>831343</v>
      </c>
      <c r="J230" s="17">
        <v>885042</v>
      </c>
      <c r="K230" s="17">
        <v>0</v>
      </c>
      <c r="L230" s="17">
        <v>0</v>
      </c>
      <c r="M230" s="17">
        <v>0</v>
      </c>
      <c r="N230" s="17">
        <v>0</v>
      </c>
      <c r="O230" s="17">
        <v>0</v>
      </c>
      <c r="P230" s="17">
        <v>721957</v>
      </c>
      <c r="Q230" s="17">
        <v>229846</v>
      </c>
      <c r="R230" s="17">
        <v>215517</v>
      </c>
      <c r="S230" s="17">
        <v>13287</v>
      </c>
      <c r="T230" s="17">
        <v>5544</v>
      </c>
      <c r="U230" s="17">
        <v>51843</v>
      </c>
      <c r="V230" s="17">
        <v>12106</v>
      </c>
      <c r="W230" s="17">
        <v>0</v>
      </c>
      <c r="X230" s="17">
        <v>97200</v>
      </c>
      <c r="Y230" s="17">
        <v>4248</v>
      </c>
      <c r="Z230" s="17">
        <v>0</v>
      </c>
      <c r="AA230" s="17">
        <v>0</v>
      </c>
      <c r="AB230" s="17">
        <v>0</v>
      </c>
      <c r="AC230" s="17">
        <v>8391931</v>
      </c>
      <c r="AD230" s="17">
        <v>0</v>
      </c>
    </row>
    <row r="231" spans="1:30" x14ac:dyDescent="0.3">
      <c r="A231" s="15" t="s">
        <v>455</v>
      </c>
      <c r="B231" s="14" t="s">
        <v>456</v>
      </c>
      <c r="C231" s="14">
        <v>1</v>
      </c>
      <c r="D231" s="14">
        <v>0</v>
      </c>
      <c r="E231" s="17">
        <v>10673928</v>
      </c>
      <c r="F231" s="17">
        <v>0</v>
      </c>
      <c r="G231" s="17">
        <v>0</v>
      </c>
      <c r="H231" s="17">
        <v>5983</v>
      </c>
      <c r="I231" s="17">
        <v>1337262</v>
      </c>
      <c r="J231" s="17">
        <v>1337677</v>
      </c>
      <c r="K231" s="17">
        <v>0</v>
      </c>
      <c r="L231" s="17">
        <v>0</v>
      </c>
      <c r="M231" s="17">
        <v>0</v>
      </c>
      <c r="N231" s="17">
        <v>0</v>
      </c>
      <c r="O231" s="17">
        <v>0</v>
      </c>
      <c r="P231" s="17">
        <v>1377230</v>
      </c>
      <c r="Q231" s="17">
        <v>49590</v>
      </c>
      <c r="R231" s="17">
        <v>310416</v>
      </c>
      <c r="S231" s="17">
        <v>21466</v>
      </c>
      <c r="T231" s="17">
        <v>8956</v>
      </c>
      <c r="U231" s="17">
        <v>84929</v>
      </c>
      <c r="V231" s="17">
        <v>23962</v>
      </c>
      <c r="W231" s="17">
        <v>0</v>
      </c>
      <c r="X231" s="17">
        <v>106400</v>
      </c>
      <c r="Y231" s="17">
        <v>0</v>
      </c>
      <c r="Z231" s="17">
        <v>0</v>
      </c>
      <c r="AA231" s="17">
        <v>0</v>
      </c>
      <c r="AB231" s="17">
        <v>0</v>
      </c>
      <c r="AC231" s="17">
        <v>15337799</v>
      </c>
      <c r="AD231" s="17">
        <v>0</v>
      </c>
    </row>
    <row r="232" spans="1:30" x14ac:dyDescent="0.3">
      <c r="A232" s="15" t="s">
        <v>457</v>
      </c>
      <c r="B232" s="14" t="s">
        <v>458</v>
      </c>
      <c r="C232" s="14">
        <v>1</v>
      </c>
      <c r="D232" s="14">
        <v>0</v>
      </c>
      <c r="E232" s="17">
        <v>6440546</v>
      </c>
      <c r="F232" s="17">
        <v>0</v>
      </c>
      <c r="G232" s="17">
        <v>0</v>
      </c>
      <c r="H232" s="17">
        <v>20338</v>
      </c>
      <c r="I232" s="17">
        <v>843463</v>
      </c>
      <c r="J232" s="17">
        <v>1026659</v>
      </c>
      <c r="K232" s="17">
        <v>0</v>
      </c>
      <c r="L232" s="17">
        <v>0</v>
      </c>
      <c r="M232" s="17">
        <v>0</v>
      </c>
      <c r="N232" s="17">
        <v>0</v>
      </c>
      <c r="O232" s="17">
        <v>0</v>
      </c>
      <c r="P232" s="17">
        <v>1034467</v>
      </c>
      <c r="Q232" s="17">
        <v>332974</v>
      </c>
      <c r="R232" s="17">
        <v>212660</v>
      </c>
      <c r="S232" s="17">
        <v>7924</v>
      </c>
      <c r="T232" s="17">
        <v>3306</v>
      </c>
      <c r="U232" s="17">
        <v>32445</v>
      </c>
      <c r="V232" s="17">
        <v>10727</v>
      </c>
      <c r="W232" s="17">
        <v>0</v>
      </c>
      <c r="X232" s="17">
        <v>204406</v>
      </c>
      <c r="Y232" s="17">
        <v>0</v>
      </c>
      <c r="Z232" s="17">
        <v>0</v>
      </c>
      <c r="AA232" s="17">
        <v>0</v>
      </c>
      <c r="AB232" s="17">
        <v>0</v>
      </c>
      <c r="AC232" s="17">
        <v>10169915</v>
      </c>
      <c r="AD232" s="17">
        <v>100000</v>
      </c>
    </row>
    <row r="233" spans="1:30" x14ac:dyDescent="0.3">
      <c r="A233" s="15" t="s">
        <v>459</v>
      </c>
      <c r="B233" s="14" t="s">
        <v>460</v>
      </c>
      <c r="C233" s="14">
        <v>1</v>
      </c>
      <c r="D233" s="14">
        <v>0</v>
      </c>
      <c r="E233" s="17">
        <v>15558778</v>
      </c>
      <c r="F233" s="17">
        <v>0</v>
      </c>
      <c r="G233" s="17">
        <v>0</v>
      </c>
      <c r="H233" s="17">
        <v>101057</v>
      </c>
      <c r="I233" s="17">
        <v>197472</v>
      </c>
      <c r="J233" s="17">
        <v>877033</v>
      </c>
      <c r="K233" s="17">
        <v>0</v>
      </c>
      <c r="L233" s="17">
        <v>0</v>
      </c>
      <c r="M233" s="17">
        <v>0</v>
      </c>
      <c r="N233" s="17">
        <v>0</v>
      </c>
      <c r="O233" s="17">
        <v>0</v>
      </c>
      <c r="P233" s="17">
        <v>1755943</v>
      </c>
      <c r="Q233" s="17">
        <v>464174</v>
      </c>
      <c r="R233" s="17">
        <v>428533</v>
      </c>
      <c r="S233" s="17">
        <v>20253</v>
      </c>
      <c r="T233" s="17">
        <v>8450</v>
      </c>
      <c r="U233" s="17">
        <v>78871</v>
      </c>
      <c r="V233" s="17">
        <v>25782</v>
      </c>
      <c r="W233" s="17">
        <v>0</v>
      </c>
      <c r="X233" s="17">
        <v>830569</v>
      </c>
      <c r="Y233" s="17">
        <v>0</v>
      </c>
      <c r="Z233" s="17">
        <v>0</v>
      </c>
      <c r="AA233" s="17">
        <v>0</v>
      </c>
      <c r="AB233" s="17">
        <v>0</v>
      </c>
      <c r="AC233" s="17">
        <v>20346915</v>
      </c>
      <c r="AD233" s="17">
        <v>136766</v>
      </c>
    </row>
    <row r="234" spans="1:30" x14ac:dyDescent="0.3">
      <c r="A234" s="15" t="s">
        <v>461</v>
      </c>
      <c r="B234" s="14" t="s">
        <v>462</v>
      </c>
      <c r="C234" s="14">
        <v>1</v>
      </c>
      <c r="D234" s="14">
        <v>0</v>
      </c>
      <c r="E234" s="17">
        <v>9378375</v>
      </c>
      <c r="F234" s="17">
        <v>0</v>
      </c>
      <c r="G234" s="17">
        <v>0</v>
      </c>
      <c r="H234" s="17">
        <v>0</v>
      </c>
      <c r="I234" s="17">
        <v>935624</v>
      </c>
      <c r="J234" s="17">
        <v>1115174</v>
      </c>
      <c r="K234" s="17">
        <v>53104</v>
      </c>
      <c r="L234" s="17">
        <v>0</v>
      </c>
      <c r="M234" s="17">
        <v>0</v>
      </c>
      <c r="N234" s="17">
        <v>0</v>
      </c>
      <c r="O234" s="17">
        <v>0</v>
      </c>
      <c r="P234" s="17">
        <v>822020</v>
      </c>
      <c r="Q234" s="17">
        <v>75577</v>
      </c>
      <c r="R234" s="17">
        <v>108379</v>
      </c>
      <c r="S234" s="17">
        <v>8763</v>
      </c>
      <c r="T234" s="17">
        <v>3656</v>
      </c>
      <c r="U234" s="17">
        <v>34251</v>
      </c>
      <c r="V234" s="17">
        <v>10958</v>
      </c>
      <c r="W234" s="17">
        <v>0</v>
      </c>
      <c r="X234" s="17">
        <v>318269</v>
      </c>
      <c r="Y234" s="17">
        <v>0</v>
      </c>
      <c r="Z234" s="17">
        <v>0</v>
      </c>
      <c r="AA234" s="17">
        <v>0</v>
      </c>
      <c r="AB234" s="17">
        <v>0</v>
      </c>
      <c r="AC234" s="17">
        <v>12864150</v>
      </c>
      <c r="AD234" s="17">
        <v>100000</v>
      </c>
    </row>
    <row r="235" spans="1:30" x14ac:dyDescent="0.3">
      <c r="A235" s="15" t="s">
        <v>463</v>
      </c>
      <c r="B235" s="14" t="s">
        <v>464</v>
      </c>
      <c r="C235" s="14">
        <v>1</v>
      </c>
      <c r="D235" s="14">
        <v>0</v>
      </c>
      <c r="E235" s="17">
        <v>7098739</v>
      </c>
      <c r="F235" s="17">
        <v>0</v>
      </c>
      <c r="G235" s="17">
        <v>0</v>
      </c>
      <c r="H235" s="17">
        <v>0</v>
      </c>
      <c r="I235" s="17">
        <v>1084073</v>
      </c>
      <c r="J235" s="17">
        <v>879390</v>
      </c>
      <c r="K235" s="17">
        <v>0</v>
      </c>
      <c r="L235" s="17">
        <v>0</v>
      </c>
      <c r="M235" s="17">
        <v>0</v>
      </c>
      <c r="N235" s="17">
        <v>0</v>
      </c>
      <c r="O235" s="17">
        <v>0</v>
      </c>
      <c r="P235" s="17">
        <v>902896</v>
      </c>
      <c r="Q235" s="17">
        <v>102369</v>
      </c>
      <c r="R235" s="17">
        <v>84898</v>
      </c>
      <c r="S235" s="17">
        <v>10456</v>
      </c>
      <c r="T235" s="17">
        <v>4363</v>
      </c>
      <c r="U235" s="17">
        <v>41882</v>
      </c>
      <c r="V235" s="17">
        <v>12972</v>
      </c>
      <c r="W235" s="17">
        <v>0</v>
      </c>
      <c r="X235" s="17">
        <v>124245</v>
      </c>
      <c r="Y235" s="17">
        <v>0</v>
      </c>
      <c r="Z235" s="17">
        <v>0</v>
      </c>
      <c r="AA235" s="17">
        <v>0</v>
      </c>
      <c r="AB235" s="17">
        <v>0</v>
      </c>
      <c r="AC235" s="17">
        <v>10346283</v>
      </c>
      <c r="AD235" s="17">
        <v>0</v>
      </c>
    </row>
    <row r="236" spans="1:30" x14ac:dyDescent="0.3">
      <c r="A236" s="15" t="s">
        <v>465</v>
      </c>
      <c r="B236" s="14" t="s">
        <v>466</v>
      </c>
      <c r="C236" s="14">
        <v>1</v>
      </c>
      <c r="D236" s="14">
        <v>0</v>
      </c>
      <c r="E236" s="17">
        <v>2860905</v>
      </c>
      <c r="F236" s="17">
        <v>0</v>
      </c>
      <c r="G236" s="17">
        <v>0</v>
      </c>
      <c r="H236" s="17">
        <v>0</v>
      </c>
      <c r="I236" s="17">
        <v>465578</v>
      </c>
      <c r="J236" s="17">
        <v>348161</v>
      </c>
      <c r="K236" s="17">
        <v>0</v>
      </c>
      <c r="L236" s="17">
        <v>0</v>
      </c>
      <c r="M236" s="17">
        <v>0</v>
      </c>
      <c r="N236" s="17">
        <v>0</v>
      </c>
      <c r="O236" s="17">
        <v>0</v>
      </c>
      <c r="P236" s="17">
        <v>566320</v>
      </c>
      <c r="Q236" s="17">
        <v>88622</v>
      </c>
      <c r="R236" s="17">
        <v>0</v>
      </c>
      <c r="S236" s="17">
        <v>3430</v>
      </c>
      <c r="T236" s="17">
        <v>1431</v>
      </c>
      <c r="U236" s="17">
        <v>12582</v>
      </c>
      <c r="V236" s="17">
        <v>4206</v>
      </c>
      <c r="W236" s="17">
        <v>0</v>
      </c>
      <c r="X236" s="17">
        <v>30843</v>
      </c>
      <c r="Y236" s="17">
        <v>0</v>
      </c>
      <c r="Z236" s="17">
        <v>0</v>
      </c>
      <c r="AA236" s="17">
        <v>0</v>
      </c>
      <c r="AB236" s="17">
        <v>0</v>
      </c>
      <c r="AC236" s="17">
        <v>4382078</v>
      </c>
      <c r="AD236" s="17">
        <v>100000</v>
      </c>
    </row>
    <row r="237" spans="1:30" x14ac:dyDescent="0.3">
      <c r="A237" s="15" t="s">
        <v>467</v>
      </c>
      <c r="B237" s="14" t="s">
        <v>468</v>
      </c>
      <c r="C237" s="14">
        <v>1</v>
      </c>
      <c r="D237" s="14">
        <v>0</v>
      </c>
      <c r="E237" s="17">
        <v>6375746</v>
      </c>
      <c r="F237" s="17">
        <v>0</v>
      </c>
      <c r="G237" s="17">
        <v>0</v>
      </c>
      <c r="H237" s="17">
        <v>0</v>
      </c>
      <c r="I237" s="17">
        <v>1286760</v>
      </c>
      <c r="J237" s="17">
        <v>1684076</v>
      </c>
      <c r="K237" s="17">
        <v>0</v>
      </c>
      <c r="L237" s="17">
        <v>0</v>
      </c>
      <c r="M237" s="17">
        <v>0</v>
      </c>
      <c r="N237" s="17">
        <v>0</v>
      </c>
      <c r="O237" s="17">
        <v>0</v>
      </c>
      <c r="P237" s="17">
        <v>624633</v>
      </c>
      <c r="Q237" s="17">
        <v>204632</v>
      </c>
      <c r="R237" s="17">
        <v>0</v>
      </c>
      <c r="S237" s="17">
        <v>20148</v>
      </c>
      <c r="T237" s="17">
        <v>8406</v>
      </c>
      <c r="U237" s="17">
        <v>79861</v>
      </c>
      <c r="V237" s="17">
        <v>19367</v>
      </c>
      <c r="W237" s="17">
        <v>0</v>
      </c>
      <c r="X237" s="17">
        <v>0</v>
      </c>
      <c r="Y237" s="17">
        <v>0</v>
      </c>
      <c r="Z237" s="17">
        <v>0</v>
      </c>
      <c r="AA237" s="17">
        <v>0</v>
      </c>
      <c r="AB237" s="17">
        <v>0</v>
      </c>
      <c r="AC237" s="17">
        <v>10303629</v>
      </c>
      <c r="AD237" s="17">
        <v>0</v>
      </c>
    </row>
    <row r="238" spans="1:30" x14ac:dyDescent="0.3">
      <c r="A238" s="15" t="s">
        <v>469</v>
      </c>
      <c r="B238" s="14" t="s">
        <v>470</v>
      </c>
      <c r="C238" s="14">
        <v>1</v>
      </c>
      <c r="D238" s="14">
        <v>0</v>
      </c>
      <c r="E238" s="17">
        <v>4457358</v>
      </c>
      <c r="F238" s="17">
        <v>0</v>
      </c>
      <c r="G238" s="17">
        <v>158847</v>
      </c>
      <c r="H238" s="17">
        <v>0</v>
      </c>
      <c r="I238" s="17">
        <v>682949</v>
      </c>
      <c r="J238" s="17">
        <v>600122</v>
      </c>
      <c r="K238" s="17">
        <v>0</v>
      </c>
      <c r="L238" s="17">
        <v>0</v>
      </c>
      <c r="M238" s="17">
        <v>0</v>
      </c>
      <c r="N238" s="17">
        <v>0</v>
      </c>
      <c r="O238" s="17">
        <v>0</v>
      </c>
      <c r="P238" s="17">
        <v>504240</v>
      </c>
      <c r="Q238" s="17">
        <v>1328</v>
      </c>
      <c r="R238" s="17">
        <v>0</v>
      </c>
      <c r="S238" s="17">
        <v>4943</v>
      </c>
      <c r="T238" s="17">
        <v>2063</v>
      </c>
      <c r="U238" s="17">
        <v>19281</v>
      </c>
      <c r="V238" s="17">
        <v>4959</v>
      </c>
      <c r="W238" s="17">
        <v>0</v>
      </c>
      <c r="X238" s="17">
        <v>313099</v>
      </c>
      <c r="Y238" s="17">
        <v>0</v>
      </c>
      <c r="Z238" s="17">
        <v>0</v>
      </c>
      <c r="AA238" s="17">
        <v>0</v>
      </c>
      <c r="AB238" s="17">
        <v>0</v>
      </c>
      <c r="AC238" s="17">
        <v>6749189</v>
      </c>
      <c r="AD238" s="17">
        <v>100000</v>
      </c>
    </row>
    <row r="239" spans="1:30" x14ac:dyDescent="0.3">
      <c r="A239" s="15" t="s">
        <v>471</v>
      </c>
      <c r="B239" s="14" t="s">
        <v>472</v>
      </c>
      <c r="C239" s="14">
        <v>1</v>
      </c>
      <c r="D239" s="14">
        <v>0</v>
      </c>
      <c r="E239" s="17">
        <v>7649300</v>
      </c>
      <c r="F239" s="17">
        <v>0</v>
      </c>
      <c r="G239" s="17">
        <v>0</v>
      </c>
      <c r="H239" s="17">
        <v>0</v>
      </c>
      <c r="I239" s="17">
        <v>1421940</v>
      </c>
      <c r="J239" s="17">
        <v>1383335</v>
      </c>
      <c r="K239" s="17">
        <v>0</v>
      </c>
      <c r="L239" s="17">
        <v>0</v>
      </c>
      <c r="M239" s="17">
        <v>0</v>
      </c>
      <c r="N239" s="17">
        <v>0</v>
      </c>
      <c r="O239" s="17">
        <v>0</v>
      </c>
      <c r="P239" s="17">
        <v>1056778</v>
      </c>
      <c r="Q239" s="17">
        <v>147628</v>
      </c>
      <c r="R239" s="17">
        <v>95931</v>
      </c>
      <c r="S239" s="17">
        <v>8883</v>
      </c>
      <c r="T239" s="17">
        <v>3706</v>
      </c>
      <c r="U239" s="17">
        <v>35183</v>
      </c>
      <c r="V239" s="17">
        <v>10633</v>
      </c>
      <c r="W239" s="17">
        <v>0</v>
      </c>
      <c r="X239" s="17">
        <v>99759</v>
      </c>
      <c r="Y239" s="17">
        <v>0</v>
      </c>
      <c r="Z239" s="17">
        <v>0</v>
      </c>
      <c r="AA239" s="17">
        <v>0</v>
      </c>
      <c r="AB239" s="17">
        <v>0</v>
      </c>
      <c r="AC239" s="17">
        <v>11913076</v>
      </c>
      <c r="AD239" s="17">
        <v>100000</v>
      </c>
    </row>
    <row r="240" spans="1:30" x14ac:dyDescent="0.3">
      <c r="A240" s="15" t="s">
        <v>473</v>
      </c>
      <c r="B240" s="14" t="s">
        <v>474</v>
      </c>
      <c r="C240" s="14">
        <v>1</v>
      </c>
      <c r="D240" s="14">
        <v>0</v>
      </c>
      <c r="E240" s="17">
        <v>3446983</v>
      </c>
      <c r="F240" s="17">
        <v>0</v>
      </c>
      <c r="G240" s="17">
        <v>0</v>
      </c>
      <c r="H240" s="17">
        <v>0</v>
      </c>
      <c r="I240" s="17">
        <v>486269</v>
      </c>
      <c r="J240" s="17">
        <v>579594</v>
      </c>
      <c r="K240" s="17">
        <v>0</v>
      </c>
      <c r="L240" s="17">
        <v>0</v>
      </c>
      <c r="M240" s="17">
        <v>0</v>
      </c>
      <c r="N240" s="17">
        <v>0</v>
      </c>
      <c r="O240" s="17">
        <v>0</v>
      </c>
      <c r="P240" s="17">
        <v>477663</v>
      </c>
      <c r="Q240" s="17">
        <v>61238</v>
      </c>
      <c r="R240" s="17">
        <v>88046</v>
      </c>
      <c r="S240" s="17">
        <v>9407</v>
      </c>
      <c r="T240" s="17">
        <v>3925</v>
      </c>
      <c r="U240" s="17">
        <v>32678</v>
      </c>
      <c r="V240" s="17">
        <v>9240</v>
      </c>
      <c r="W240" s="17">
        <v>0</v>
      </c>
      <c r="X240" s="17">
        <v>69500</v>
      </c>
      <c r="Y240" s="17">
        <v>7730</v>
      </c>
      <c r="Z240" s="17">
        <v>0</v>
      </c>
      <c r="AA240" s="17">
        <v>0</v>
      </c>
      <c r="AB240" s="17">
        <v>0</v>
      </c>
      <c r="AC240" s="17">
        <v>5272273</v>
      </c>
      <c r="AD240" s="17">
        <v>0</v>
      </c>
    </row>
    <row r="241" spans="1:30" x14ac:dyDescent="0.3">
      <c r="A241" s="15" t="s">
        <v>475</v>
      </c>
      <c r="B241" s="14" t="s">
        <v>476</v>
      </c>
      <c r="C241" s="14">
        <v>1</v>
      </c>
      <c r="D241" s="14">
        <v>0</v>
      </c>
      <c r="E241" s="17">
        <v>10672278</v>
      </c>
      <c r="F241" s="17">
        <v>0</v>
      </c>
      <c r="G241" s="17">
        <v>0</v>
      </c>
      <c r="H241" s="17">
        <v>0</v>
      </c>
      <c r="I241" s="17">
        <v>1762667</v>
      </c>
      <c r="J241" s="17">
        <v>1358208</v>
      </c>
      <c r="K241" s="17">
        <v>0</v>
      </c>
      <c r="L241" s="17">
        <v>0</v>
      </c>
      <c r="M241" s="17">
        <v>0</v>
      </c>
      <c r="N241" s="17">
        <v>0</v>
      </c>
      <c r="O241" s="17">
        <v>0</v>
      </c>
      <c r="P241" s="17">
        <v>1937122</v>
      </c>
      <c r="Q241" s="17">
        <v>442761</v>
      </c>
      <c r="R241" s="17">
        <v>219863</v>
      </c>
      <c r="S241" s="17">
        <v>19639</v>
      </c>
      <c r="T241" s="17">
        <v>8194</v>
      </c>
      <c r="U241" s="17">
        <v>78055</v>
      </c>
      <c r="V241" s="17">
        <v>25444</v>
      </c>
      <c r="W241" s="17">
        <v>0</v>
      </c>
      <c r="X241" s="17">
        <v>55488</v>
      </c>
      <c r="Y241" s="17">
        <v>0</v>
      </c>
      <c r="Z241" s="17">
        <v>0</v>
      </c>
      <c r="AA241" s="17">
        <v>0</v>
      </c>
      <c r="AB241" s="17">
        <v>0</v>
      </c>
      <c r="AC241" s="17">
        <v>16579719</v>
      </c>
      <c r="AD241" s="17">
        <v>0</v>
      </c>
    </row>
    <row r="242" spans="1:30" x14ac:dyDescent="0.3">
      <c r="A242" s="15" t="s">
        <v>477</v>
      </c>
      <c r="B242" s="14" t="s">
        <v>478</v>
      </c>
      <c r="C242" s="14">
        <v>1</v>
      </c>
      <c r="D242" s="14">
        <v>0</v>
      </c>
      <c r="E242" s="17">
        <v>4312569</v>
      </c>
      <c r="F242" s="17">
        <v>0</v>
      </c>
      <c r="G242" s="17">
        <v>0</v>
      </c>
      <c r="H242" s="17">
        <v>0</v>
      </c>
      <c r="I242" s="17">
        <v>494115</v>
      </c>
      <c r="J242" s="17">
        <v>977869</v>
      </c>
      <c r="K242" s="17">
        <v>0</v>
      </c>
      <c r="L242" s="17">
        <v>0</v>
      </c>
      <c r="M242" s="17">
        <v>0</v>
      </c>
      <c r="N242" s="17">
        <v>0</v>
      </c>
      <c r="O242" s="17">
        <v>0</v>
      </c>
      <c r="P242" s="17">
        <v>537875</v>
      </c>
      <c r="Q242" s="17">
        <v>81787</v>
      </c>
      <c r="R242" s="17">
        <v>0</v>
      </c>
      <c r="S242" s="17">
        <v>6846</v>
      </c>
      <c r="T242" s="17">
        <v>2856</v>
      </c>
      <c r="U242" s="17">
        <v>24873</v>
      </c>
      <c r="V242" s="17">
        <v>8748</v>
      </c>
      <c r="W242" s="17">
        <v>0</v>
      </c>
      <c r="X242" s="17">
        <v>274117</v>
      </c>
      <c r="Y242" s="17">
        <v>0</v>
      </c>
      <c r="Z242" s="17">
        <v>0</v>
      </c>
      <c r="AA242" s="17">
        <v>0</v>
      </c>
      <c r="AB242" s="17">
        <v>0</v>
      </c>
      <c r="AC242" s="17">
        <v>6721655</v>
      </c>
      <c r="AD242" s="17">
        <v>100000</v>
      </c>
    </row>
    <row r="243" spans="1:30" x14ac:dyDescent="0.3">
      <c r="A243" s="15" t="s">
        <v>479</v>
      </c>
      <c r="B243" s="14" t="s">
        <v>480</v>
      </c>
      <c r="C243" s="14">
        <v>1</v>
      </c>
      <c r="D243" s="14">
        <v>0</v>
      </c>
      <c r="E243" s="17">
        <v>17195732</v>
      </c>
      <c r="F243" s="17">
        <v>0</v>
      </c>
      <c r="G243" s="17">
        <v>0</v>
      </c>
      <c r="H243" s="17">
        <v>0</v>
      </c>
      <c r="I243" s="17">
        <v>2362515</v>
      </c>
      <c r="J243" s="17">
        <v>2491578</v>
      </c>
      <c r="K243" s="17">
        <v>100037</v>
      </c>
      <c r="L243" s="17">
        <v>0</v>
      </c>
      <c r="M243" s="17">
        <v>0</v>
      </c>
      <c r="N243" s="17">
        <v>0</v>
      </c>
      <c r="O243" s="17">
        <v>0</v>
      </c>
      <c r="P243" s="17">
        <v>2251067</v>
      </c>
      <c r="Q243" s="17">
        <v>635473</v>
      </c>
      <c r="R243" s="17">
        <v>181083</v>
      </c>
      <c r="S243" s="17">
        <v>30379</v>
      </c>
      <c r="T243" s="17">
        <v>12675</v>
      </c>
      <c r="U243" s="17">
        <v>113995</v>
      </c>
      <c r="V243" s="17">
        <v>39213</v>
      </c>
      <c r="W243" s="17">
        <v>0</v>
      </c>
      <c r="X243" s="17">
        <v>274186</v>
      </c>
      <c r="Y243" s="17">
        <v>0</v>
      </c>
      <c r="Z243" s="17">
        <v>0</v>
      </c>
      <c r="AA243" s="17">
        <v>0</v>
      </c>
      <c r="AB243" s="17">
        <v>0</v>
      </c>
      <c r="AC243" s="17">
        <v>25687933</v>
      </c>
      <c r="AD243" s="17">
        <v>0</v>
      </c>
    </row>
    <row r="244" spans="1:30" x14ac:dyDescent="0.3">
      <c r="A244" s="15" t="s">
        <v>481</v>
      </c>
      <c r="B244" s="14" t="s">
        <v>482</v>
      </c>
      <c r="C244" s="14">
        <v>1</v>
      </c>
      <c r="D244" s="14">
        <v>0</v>
      </c>
      <c r="E244" s="17">
        <v>5224669</v>
      </c>
      <c r="F244" s="17">
        <v>0</v>
      </c>
      <c r="G244" s="17">
        <v>0</v>
      </c>
      <c r="H244" s="17">
        <v>0</v>
      </c>
      <c r="I244" s="17">
        <v>881729</v>
      </c>
      <c r="J244" s="17">
        <v>989694</v>
      </c>
      <c r="K244" s="17">
        <v>0</v>
      </c>
      <c r="L244" s="17">
        <v>0</v>
      </c>
      <c r="M244" s="17">
        <v>0</v>
      </c>
      <c r="N244" s="17">
        <v>0</v>
      </c>
      <c r="O244" s="17">
        <v>0</v>
      </c>
      <c r="P244" s="17">
        <v>999343</v>
      </c>
      <c r="Q244" s="17">
        <v>34237</v>
      </c>
      <c r="R244" s="17">
        <v>73933</v>
      </c>
      <c r="S244" s="17">
        <v>6037</v>
      </c>
      <c r="T244" s="17">
        <v>2519</v>
      </c>
      <c r="U244" s="17">
        <v>23242</v>
      </c>
      <c r="V244" s="17">
        <v>8270</v>
      </c>
      <c r="W244" s="17">
        <v>0</v>
      </c>
      <c r="X244" s="17">
        <v>69466</v>
      </c>
      <c r="Y244" s="17">
        <v>0</v>
      </c>
      <c r="Z244" s="17">
        <v>0</v>
      </c>
      <c r="AA244" s="17">
        <v>0</v>
      </c>
      <c r="AB244" s="17">
        <v>0</v>
      </c>
      <c r="AC244" s="17">
        <v>8313139</v>
      </c>
      <c r="AD244" s="17">
        <v>100000</v>
      </c>
    </row>
    <row r="245" spans="1:30" x14ac:dyDescent="0.3">
      <c r="A245" s="15" t="s">
        <v>483</v>
      </c>
      <c r="B245" s="14" t="s">
        <v>484</v>
      </c>
      <c r="C245" s="14">
        <v>1</v>
      </c>
      <c r="D245" s="14">
        <v>0</v>
      </c>
      <c r="E245" s="17">
        <v>13360062</v>
      </c>
      <c r="F245" s="17">
        <v>0</v>
      </c>
      <c r="G245" s="17">
        <v>0</v>
      </c>
      <c r="H245" s="17">
        <v>41450</v>
      </c>
      <c r="I245" s="17">
        <v>2512475</v>
      </c>
      <c r="J245" s="17">
        <v>1210867</v>
      </c>
      <c r="K245" s="17">
        <v>0</v>
      </c>
      <c r="L245" s="17">
        <v>0</v>
      </c>
      <c r="M245" s="17">
        <v>0</v>
      </c>
      <c r="N245" s="17">
        <v>0</v>
      </c>
      <c r="O245" s="17">
        <v>0</v>
      </c>
      <c r="P245" s="17">
        <v>1749896</v>
      </c>
      <c r="Q245" s="17">
        <v>442610</v>
      </c>
      <c r="R245" s="17">
        <v>81026</v>
      </c>
      <c r="S245" s="17">
        <v>28222</v>
      </c>
      <c r="T245" s="17">
        <v>11775</v>
      </c>
      <c r="U245" s="17">
        <v>110442</v>
      </c>
      <c r="V245" s="17">
        <v>35334</v>
      </c>
      <c r="W245" s="17">
        <v>0</v>
      </c>
      <c r="X245" s="17">
        <v>365040</v>
      </c>
      <c r="Y245" s="17">
        <v>0</v>
      </c>
      <c r="Z245" s="17">
        <v>0</v>
      </c>
      <c r="AA245" s="17">
        <v>0</v>
      </c>
      <c r="AB245" s="17">
        <v>0</v>
      </c>
      <c r="AC245" s="17">
        <v>19949199</v>
      </c>
      <c r="AD245" s="17">
        <v>0</v>
      </c>
    </row>
    <row r="246" spans="1:30" x14ac:dyDescent="0.3">
      <c r="A246" s="15" t="s">
        <v>485</v>
      </c>
      <c r="B246" s="14" t="s">
        <v>486</v>
      </c>
      <c r="C246" s="14">
        <v>1</v>
      </c>
      <c r="D246" s="14">
        <v>0</v>
      </c>
      <c r="E246" s="17">
        <v>8209392</v>
      </c>
      <c r="F246" s="17">
        <v>0</v>
      </c>
      <c r="G246" s="17">
        <v>0</v>
      </c>
      <c r="H246" s="17">
        <v>14444</v>
      </c>
      <c r="I246" s="17">
        <v>2317681</v>
      </c>
      <c r="J246" s="17">
        <v>951411</v>
      </c>
      <c r="K246" s="17">
        <v>95371</v>
      </c>
      <c r="L246" s="17">
        <v>0</v>
      </c>
      <c r="M246" s="17">
        <v>0</v>
      </c>
      <c r="N246" s="17">
        <v>0</v>
      </c>
      <c r="O246" s="17">
        <v>0</v>
      </c>
      <c r="P246" s="17">
        <v>2359564</v>
      </c>
      <c r="Q246" s="17">
        <v>565922</v>
      </c>
      <c r="R246" s="17">
        <v>646510</v>
      </c>
      <c r="S246" s="17">
        <v>79948</v>
      </c>
      <c r="T246" s="17">
        <v>33356</v>
      </c>
      <c r="U246" s="17">
        <v>222865</v>
      </c>
      <c r="V246" s="17">
        <v>86921</v>
      </c>
      <c r="W246" s="17">
        <v>940018</v>
      </c>
      <c r="X246" s="17">
        <v>0</v>
      </c>
      <c r="Y246" s="17">
        <v>0</v>
      </c>
      <c r="Z246" s="17">
        <v>0</v>
      </c>
      <c r="AA246" s="17">
        <v>0</v>
      </c>
      <c r="AB246" s="17">
        <v>0</v>
      </c>
      <c r="AC246" s="17">
        <v>16523403</v>
      </c>
      <c r="AD246" s="17">
        <v>0</v>
      </c>
    </row>
    <row r="247" spans="1:30" x14ac:dyDescent="0.3">
      <c r="A247" s="15" t="s">
        <v>487</v>
      </c>
      <c r="B247" s="14" t="s">
        <v>488</v>
      </c>
      <c r="C247" s="14">
        <v>1</v>
      </c>
      <c r="D247" s="14">
        <v>0</v>
      </c>
      <c r="E247" s="17">
        <v>23015896</v>
      </c>
      <c r="F247" s="17">
        <v>234133</v>
      </c>
      <c r="G247" s="17">
        <v>1154706</v>
      </c>
      <c r="H247" s="17">
        <v>0</v>
      </c>
      <c r="I247" s="17">
        <v>5482811</v>
      </c>
      <c r="J247" s="17">
        <v>7067068</v>
      </c>
      <c r="K247" s="17">
        <v>0</v>
      </c>
      <c r="L247" s="17">
        <v>0</v>
      </c>
      <c r="M247" s="17">
        <v>0</v>
      </c>
      <c r="N247" s="17">
        <v>0</v>
      </c>
      <c r="O247" s="17">
        <v>0</v>
      </c>
      <c r="P247" s="17">
        <v>3006668</v>
      </c>
      <c r="Q247" s="17">
        <v>1547259</v>
      </c>
      <c r="R247" s="17">
        <v>950219</v>
      </c>
      <c r="S247" s="17">
        <v>63980</v>
      </c>
      <c r="T247" s="17">
        <v>26694</v>
      </c>
      <c r="U247" s="17">
        <v>241039</v>
      </c>
      <c r="V247" s="17">
        <v>73901</v>
      </c>
      <c r="W247" s="17">
        <v>0</v>
      </c>
      <c r="X247" s="17">
        <v>900000</v>
      </c>
      <c r="Y247" s="17">
        <v>0</v>
      </c>
      <c r="Z247" s="17">
        <v>0</v>
      </c>
      <c r="AA247" s="17">
        <v>0</v>
      </c>
      <c r="AB247" s="17">
        <v>0</v>
      </c>
      <c r="AC247" s="17">
        <v>43764374</v>
      </c>
      <c r="AD247" s="17">
        <v>0</v>
      </c>
    </row>
    <row r="248" spans="1:30" x14ac:dyDescent="0.3">
      <c r="A248" s="15" t="s">
        <v>489</v>
      </c>
      <c r="B248" s="14" t="s">
        <v>490</v>
      </c>
      <c r="C248" s="14">
        <v>1</v>
      </c>
      <c r="D248" s="14">
        <v>0</v>
      </c>
      <c r="E248" s="17">
        <v>63197962</v>
      </c>
      <c r="F248" s="17">
        <v>415096</v>
      </c>
      <c r="G248" s="17">
        <v>0</v>
      </c>
      <c r="H248" s="17">
        <v>0</v>
      </c>
      <c r="I248" s="17">
        <v>14192177</v>
      </c>
      <c r="J248" s="17">
        <v>8822402</v>
      </c>
      <c r="K248" s="17">
        <v>0</v>
      </c>
      <c r="L248" s="17">
        <v>0</v>
      </c>
      <c r="M248" s="17">
        <v>0</v>
      </c>
      <c r="N248" s="17">
        <v>0</v>
      </c>
      <c r="O248" s="17">
        <v>0</v>
      </c>
      <c r="P248" s="17">
        <v>8688054</v>
      </c>
      <c r="Q248" s="17">
        <v>2186016</v>
      </c>
      <c r="R248" s="17">
        <v>1621632</v>
      </c>
      <c r="S248" s="17">
        <v>188463</v>
      </c>
      <c r="T248" s="17">
        <v>78631</v>
      </c>
      <c r="U248" s="17">
        <v>683913</v>
      </c>
      <c r="V248" s="17">
        <v>237783</v>
      </c>
      <c r="W248" s="17">
        <v>0</v>
      </c>
      <c r="X248" s="17">
        <v>1157225</v>
      </c>
      <c r="Y248" s="17">
        <v>0</v>
      </c>
      <c r="Z248" s="17">
        <v>0</v>
      </c>
      <c r="AA248" s="17">
        <v>0</v>
      </c>
      <c r="AB248" s="17">
        <v>0</v>
      </c>
      <c r="AC248" s="17">
        <v>101469354</v>
      </c>
      <c r="AD248" s="17">
        <v>535333</v>
      </c>
    </row>
    <row r="249" spans="1:30" x14ac:dyDescent="0.3">
      <c r="A249" s="15" t="s">
        <v>491</v>
      </c>
      <c r="B249" s="14" t="s">
        <v>492</v>
      </c>
      <c r="C249" s="14">
        <v>1</v>
      </c>
      <c r="D249" s="14">
        <v>0</v>
      </c>
      <c r="E249" s="17">
        <v>15330470</v>
      </c>
      <c r="F249" s="17">
        <v>0</v>
      </c>
      <c r="G249" s="17">
        <v>0</v>
      </c>
      <c r="H249" s="17">
        <v>0</v>
      </c>
      <c r="I249" s="17">
        <v>3886344</v>
      </c>
      <c r="J249" s="17">
        <v>8226522</v>
      </c>
      <c r="K249" s="17">
        <v>0</v>
      </c>
      <c r="L249" s="17">
        <v>0</v>
      </c>
      <c r="M249" s="17">
        <v>0</v>
      </c>
      <c r="N249" s="17">
        <v>0</v>
      </c>
      <c r="O249" s="17">
        <v>0</v>
      </c>
      <c r="P249" s="17">
        <v>3618385</v>
      </c>
      <c r="Q249" s="17">
        <v>973478</v>
      </c>
      <c r="R249" s="17">
        <v>873387</v>
      </c>
      <c r="S249" s="17">
        <v>51037</v>
      </c>
      <c r="T249" s="17">
        <v>21294</v>
      </c>
      <c r="U249" s="17">
        <v>179818</v>
      </c>
      <c r="V249" s="17">
        <v>60682</v>
      </c>
      <c r="W249" s="17">
        <v>0</v>
      </c>
      <c r="X249" s="17">
        <v>236197</v>
      </c>
      <c r="Y249" s="17">
        <v>0</v>
      </c>
      <c r="Z249" s="17">
        <v>0</v>
      </c>
      <c r="AA249" s="17">
        <v>0</v>
      </c>
      <c r="AB249" s="17">
        <v>0</v>
      </c>
      <c r="AC249" s="17">
        <v>33457614</v>
      </c>
      <c r="AD249" s="17">
        <v>0</v>
      </c>
    </row>
    <row r="250" spans="1:30" x14ac:dyDescent="0.3">
      <c r="A250" s="15" t="s">
        <v>493</v>
      </c>
      <c r="B250" s="14" t="s">
        <v>494</v>
      </c>
      <c r="C250" s="14">
        <v>1</v>
      </c>
      <c r="D250" s="14">
        <v>0</v>
      </c>
      <c r="E250" s="17">
        <v>16313345</v>
      </c>
      <c r="F250" s="17">
        <v>0</v>
      </c>
      <c r="G250" s="17">
        <v>0</v>
      </c>
      <c r="H250" s="17">
        <v>0</v>
      </c>
      <c r="I250" s="17">
        <v>2102574</v>
      </c>
      <c r="J250" s="17">
        <v>2949108</v>
      </c>
      <c r="K250" s="17">
        <v>0</v>
      </c>
      <c r="L250" s="17">
        <v>0</v>
      </c>
      <c r="M250" s="17">
        <v>0</v>
      </c>
      <c r="N250" s="17">
        <v>0</v>
      </c>
      <c r="O250" s="17">
        <v>0</v>
      </c>
      <c r="P250" s="17">
        <v>3803051</v>
      </c>
      <c r="Q250" s="17">
        <v>861318</v>
      </c>
      <c r="R250" s="17">
        <v>637330</v>
      </c>
      <c r="S250" s="17">
        <v>55995</v>
      </c>
      <c r="T250" s="17">
        <v>23363</v>
      </c>
      <c r="U250" s="17">
        <v>217972</v>
      </c>
      <c r="V250" s="17">
        <v>71101</v>
      </c>
      <c r="W250" s="17">
        <v>0</v>
      </c>
      <c r="X250" s="17">
        <v>0</v>
      </c>
      <c r="Y250" s="17">
        <v>0</v>
      </c>
      <c r="Z250" s="17">
        <v>0</v>
      </c>
      <c r="AA250" s="17">
        <v>0</v>
      </c>
      <c r="AB250" s="17">
        <v>0</v>
      </c>
      <c r="AC250" s="17">
        <v>27035157</v>
      </c>
      <c r="AD250" s="17">
        <v>0</v>
      </c>
    </row>
    <row r="251" spans="1:30" x14ac:dyDescent="0.3">
      <c r="A251" s="15" t="s">
        <v>495</v>
      </c>
      <c r="B251" s="14" t="s">
        <v>496</v>
      </c>
      <c r="C251" s="14">
        <v>1</v>
      </c>
      <c r="D251" s="14">
        <v>0</v>
      </c>
      <c r="E251" s="17">
        <v>8625902</v>
      </c>
      <c r="F251" s="17">
        <v>0</v>
      </c>
      <c r="G251" s="17">
        <v>0</v>
      </c>
      <c r="H251" s="17">
        <v>34311</v>
      </c>
      <c r="I251" s="17">
        <v>2225612</v>
      </c>
      <c r="J251" s="17">
        <v>2824946</v>
      </c>
      <c r="K251" s="17">
        <v>202571</v>
      </c>
      <c r="L251" s="17">
        <v>0</v>
      </c>
      <c r="M251" s="17">
        <v>0</v>
      </c>
      <c r="N251" s="17">
        <v>0</v>
      </c>
      <c r="O251" s="17">
        <v>0</v>
      </c>
      <c r="P251" s="17">
        <v>2130327</v>
      </c>
      <c r="Q251" s="17">
        <v>589773</v>
      </c>
      <c r="R251" s="17">
        <v>260400</v>
      </c>
      <c r="S251" s="17">
        <v>33915</v>
      </c>
      <c r="T251" s="17">
        <v>14150</v>
      </c>
      <c r="U251" s="17">
        <v>128383</v>
      </c>
      <c r="V251" s="17">
        <v>38406</v>
      </c>
      <c r="W251" s="17">
        <v>0</v>
      </c>
      <c r="X251" s="17">
        <v>75937</v>
      </c>
      <c r="Y251" s="17">
        <v>0</v>
      </c>
      <c r="Z251" s="17">
        <v>0</v>
      </c>
      <c r="AA251" s="17">
        <v>0</v>
      </c>
      <c r="AB251" s="17">
        <v>0</v>
      </c>
      <c r="AC251" s="17">
        <v>17184633</v>
      </c>
      <c r="AD251" s="17">
        <v>0</v>
      </c>
    </row>
    <row r="252" spans="1:30" x14ac:dyDescent="0.3">
      <c r="A252" s="15" t="s">
        <v>497</v>
      </c>
      <c r="B252" s="14" t="s">
        <v>498</v>
      </c>
      <c r="C252" s="14">
        <v>1</v>
      </c>
      <c r="D252" s="14">
        <v>0</v>
      </c>
      <c r="E252" s="17">
        <v>21250290</v>
      </c>
      <c r="F252" s="17">
        <v>0</v>
      </c>
      <c r="G252" s="17">
        <v>0</v>
      </c>
      <c r="H252" s="17">
        <v>0</v>
      </c>
      <c r="I252" s="17">
        <v>3787855</v>
      </c>
      <c r="J252" s="17">
        <v>7777145</v>
      </c>
      <c r="K252" s="17">
        <v>0</v>
      </c>
      <c r="L252" s="17">
        <v>0</v>
      </c>
      <c r="M252" s="17">
        <v>0</v>
      </c>
      <c r="N252" s="17">
        <v>0</v>
      </c>
      <c r="O252" s="17">
        <v>0</v>
      </c>
      <c r="P252" s="17">
        <v>3015271</v>
      </c>
      <c r="Q252" s="17">
        <v>965021</v>
      </c>
      <c r="R252" s="17">
        <v>375609</v>
      </c>
      <c r="S252" s="17">
        <v>53568</v>
      </c>
      <c r="T252" s="17">
        <v>22350</v>
      </c>
      <c r="U252" s="17">
        <v>215875</v>
      </c>
      <c r="V252" s="17">
        <v>66462</v>
      </c>
      <c r="W252" s="17">
        <v>0</v>
      </c>
      <c r="X252" s="17">
        <v>0</v>
      </c>
      <c r="Y252" s="17">
        <v>0</v>
      </c>
      <c r="Z252" s="17">
        <v>0</v>
      </c>
      <c r="AA252" s="17">
        <v>0</v>
      </c>
      <c r="AB252" s="17">
        <v>0</v>
      </c>
      <c r="AC252" s="17">
        <v>37529446</v>
      </c>
      <c r="AD252" s="17">
        <v>0</v>
      </c>
    </row>
    <row r="253" spans="1:30" x14ac:dyDescent="0.3">
      <c r="A253" s="15" t="s">
        <v>499</v>
      </c>
      <c r="B253" s="14" t="s">
        <v>500</v>
      </c>
      <c r="C253" s="14">
        <v>1</v>
      </c>
      <c r="D253" s="14">
        <v>0</v>
      </c>
      <c r="E253" s="17">
        <v>22351184</v>
      </c>
      <c r="F253" s="17">
        <v>0</v>
      </c>
      <c r="G253" s="17">
        <v>0</v>
      </c>
      <c r="H253" s="17">
        <v>0</v>
      </c>
      <c r="I253" s="17">
        <v>4806133</v>
      </c>
      <c r="J253" s="17">
        <v>2871116</v>
      </c>
      <c r="K253" s="17">
        <v>0</v>
      </c>
      <c r="L253" s="17">
        <v>0</v>
      </c>
      <c r="M253" s="17">
        <v>0</v>
      </c>
      <c r="N253" s="17">
        <v>0</v>
      </c>
      <c r="O253" s="17">
        <v>0</v>
      </c>
      <c r="P253" s="17">
        <v>4224238</v>
      </c>
      <c r="Q253" s="17">
        <v>1145907</v>
      </c>
      <c r="R253" s="17">
        <v>416966</v>
      </c>
      <c r="S253" s="17">
        <v>65208</v>
      </c>
      <c r="T253" s="17">
        <v>27206</v>
      </c>
      <c r="U253" s="17">
        <v>256300</v>
      </c>
      <c r="V253" s="17">
        <v>82904</v>
      </c>
      <c r="W253" s="17">
        <v>0</v>
      </c>
      <c r="X253" s="17">
        <v>286944</v>
      </c>
      <c r="Y253" s="17">
        <v>0</v>
      </c>
      <c r="Z253" s="17">
        <v>0</v>
      </c>
      <c r="AA253" s="17">
        <v>0</v>
      </c>
      <c r="AB253" s="17">
        <v>0</v>
      </c>
      <c r="AC253" s="17">
        <v>36534106</v>
      </c>
      <c r="AD253" s="17">
        <v>0</v>
      </c>
    </row>
    <row r="254" spans="1:30" x14ac:dyDescent="0.3">
      <c r="A254" s="15" t="s">
        <v>501</v>
      </c>
      <c r="B254" s="14" t="s">
        <v>502</v>
      </c>
      <c r="C254" s="14">
        <v>1</v>
      </c>
      <c r="D254" s="14">
        <v>0</v>
      </c>
      <c r="E254" s="17">
        <v>13669841</v>
      </c>
      <c r="F254" s="17">
        <v>0</v>
      </c>
      <c r="G254" s="17">
        <v>0</v>
      </c>
      <c r="H254" s="17">
        <v>74332</v>
      </c>
      <c r="I254" s="17">
        <v>4054351</v>
      </c>
      <c r="J254" s="17">
        <v>7047415</v>
      </c>
      <c r="K254" s="17">
        <v>0</v>
      </c>
      <c r="L254" s="17">
        <v>0</v>
      </c>
      <c r="M254" s="17">
        <v>0</v>
      </c>
      <c r="N254" s="17">
        <v>0</v>
      </c>
      <c r="O254" s="17">
        <v>0</v>
      </c>
      <c r="P254" s="17">
        <v>3430154</v>
      </c>
      <c r="Q254" s="17">
        <v>885087</v>
      </c>
      <c r="R254" s="17">
        <v>583404</v>
      </c>
      <c r="S254" s="17">
        <v>89371</v>
      </c>
      <c r="T254" s="17">
        <v>37288</v>
      </c>
      <c r="U254" s="17">
        <v>287872</v>
      </c>
      <c r="V254" s="17">
        <v>101208</v>
      </c>
      <c r="W254" s="17">
        <v>0</v>
      </c>
      <c r="X254" s="17">
        <v>0</v>
      </c>
      <c r="Y254" s="17">
        <v>0</v>
      </c>
      <c r="Z254" s="17">
        <v>0</v>
      </c>
      <c r="AA254" s="17">
        <v>0</v>
      </c>
      <c r="AB254" s="17">
        <v>0</v>
      </c>
      <c r="AC254" s="17">
        <v>30260323</v>
      </c>
      <c r="AD254" s="17">
        <v>0</v>
      </c>
    </row>
    <row r="255" spans="1:30" x14ac:dyDescent="0.3">
      <c r="A255" s="15" t="s">
        <v>503</v>
      </c>
      <c r="B255" s="14" t="s">
        <v>504</v>
      </c>
      <c r="C255" s="14">
        <v>1</v>
      </c>
      <c r="D255" s="14">
        <v>0</v>
      </c>
      <c r="E255" s="17">
        <v>23684846</v>
      </c>
      <c r="F255" s="17">
        <v>0</v>
      </c>
      <c r="G255" s="17">
        <v>0</v>
      </c>
      <c r="H255" s="17">
        <v>119943</v>
      </c>
      <c r="I255" s="17">
        <v>5697004</v>
      </c>
      <c r="J255" s="17">
        <v>5293931</v>
      </c>
      <c r="K255" s="17">
        <v>0</v>
      </c>
      <c r="L255" s="17">
        <v>0</v>
      </c>
      <c r="M255" s="17">
        <v>0</v>
      </c>
      <c r="N255" s="17">
        <v>0</v>
      </c>
      <c r="O255" s="17">
        <v>0</v>
      </c>
      <c r="P255" s="17">
        <v>4362324</v>
      </c>
      <c r="Q255" s="17">
        <v>1944904</v>
      </c>
      <c r="R255" s="17">
        <v>396624</v>
      </c>
      <c r="S255" s="17">
        <v>85086</v>
      </c>
      <c r="T255" s="17">
        <v>35500</v>
      </c>
      <c r="U255" s="17">
        <v>343966</v>
      </c>
      <c r="V255" s="17">
        <v>93882</v>
      </c>
      <c r="W255" s="17">
        <v>0</v>
      </c>
      <c r="X255" s="17">
        <v>360000</v>
      </c>
      <c r="Y255" s="17">
        <v>0</v>
      </c>
      <c r="Z255" s="17">
        <v>0</v>
      </c>
      <c r="AA255" s="17">
        <v>0</v>
      </c>
      <c r="AB255" s="17">
        <v>0</v>
      </c>
      <c r="AC255" s="17">
        <v>42418010</v>
      </c>
      <c r="AD255" s="17">
        <v>0</v>
      </c>
    </row>
    <row r="256" spans="1:30" x14ac:dyDescent="0.3">
      <c r="A256" s="15" t="s">
        <v>505</v>
      </c>
      <c r="B256" s="14" t="s">
        <v>506</v>
      </c>
      <c r="C256" s="14">
        <v>1</v>
      </c>
      <c r="D256" s="14">
        <v>0</v>
      </c>
      <c r="E256" s="17">
        <v>6603930</v>
      </c>
      <c r="F256" s="17">
        <v>0</v>
      </c>
      <c r="G256" s="17">
        <v>325321</v>
      </c>
      <c r="H256" s="17">
        <v>0</v>
      </c>
      <c r="I256" s="17">
        <v>534663</v>
      </c>
      <c r="J256" s="17">
        <v>1592648</v>
      </c>
      <c r="K256" s="17">
        <v>0</v>
      </c>
      <c r="L256" s="17">
        <v>0</v>
      </c>
      <c r="M256" s="17">
        <v>0</v>
      </c>
      <c r="N256" s="17">
        <v>0</v>
      </c>
      <c r="O256" s="17">
        <v>0</v>
      </c>
      <c r="P256" s="17">
        <v>1141670</v>
      </c>
      <c r="Q256" s="17">
        <v>531640</v>
      </c>
      <c r="R256" s="17">
        <v>224239</v>
      </c>
      <c r="S256" s="17">
        <v>17122</v>
      </c>
      <c r="T256" s="17">
        <v>7144</v>
      </c>
      <c r="U256" s="17">
        <v>60930</v>
      </c>
      <c r="V256" s="17">
        <v>19168</v>
      </c>
      <c r="W256" s="17">
        <v>0</v>
      </c>
      <c r="X256" s="17">
        <v>156349</v>
      </c>
      <c r="Y256" s="17">
        <v>0</v>
      </c>
      <c r="Z256" s="17">
        <v>0</v>
      </c>
      <c r="AA256" s="17">
        <v>0</v>
      </c>
      <c r="AB256" s="17">
        <v>0</v>
      </c>
      <c r="AC256" s="17">
        <v>11214824</v>
      </c>
      <c r="AD256" s="17">
        <v>0</v>
      </c>
    </row>
    <row r="257" spans="1:30" x14ac:dyDescent="0.3">
      <c r="A257" s="15" t="s">
        <v>507</v>
      </c>
      <c r="B257" s="14" t="s">
        <v>508</v>
      </c>
      <c r="C257" s="14">
        <v>1</v>
      </c>
      <c r="D257" s="14">
        <v>0</v>
      </c>
      <c r="E257" s="17">
        <v>9172942</v>
      </c>
      <c r="F257" s="17">
        <v>0</v>
      </c>
      <c r="G257" s="17">
        <v>0</v>
      </c>
      <c r="H257" s="17">
        <v>0</v>
      </c>
      <c r="I257" s="17">
        <v>3859440</v>
      </c>
      <c r="J257" s="17">
        <v>4511761</v>
      </c>
      <c r="K257" s="17">
        <v>0</v>
      </c>
      <c r="L257" s="17">
        <v>0</v>
      </c>
      <c r="M257" s="17">
        <v>0</v>
      </c>
      <c r="N257" s="17">
        <v>0</v>
      </c>
      <c r="O257" s="17">
        <v>0</v>
      </c>
      <c r="P257" s="17">
        <v>4334389</v>
      </c>
      <c r="Q257" s="17">
        <v>606928</v>
      </c>
      <c r="R257" s="17">
        <v>301043</v>
      </c>
      <c r="S257" s="17">
        <v>93475</v>
      </c>
      <c r="T257" s="17">
        <v>39000</v>
      </c>
      <c r="U257" s="17">
        <v>353985</v>
      </c>
      <c r="V257" s="17">
        <v>94229</v>
      </c>
      <c r="W257" s="17">
        <v>0</v>
      </c>
      <c r="X257" s="17">
        <v>0</v>
      </c>
      <c r="Y257" s="17">
        <v>0</v>
      </c>
      <c r="Z257" s="17">
        <v>0</v>
      </c>
      <c r="AA257" s="17">
        <v>0</v>
      </c>
      <c r="AB257" s="17">
        <v>0</v>
      </c>
      <c r="AC257" s="17">
        <v>23367192</v>
      </c>
      <c r="AD257" s="17">
        <v>0</v>
      </c>
    </row>
    <row r="258" spans="1:30" x14ac:dyDescent="0.3">
      <c r="A258" s="15" t="s">
        <v>509</v>
      </c>
      <c r="B258" s="14" t="s">
        <v>510</v>
      </c>
      <c r="C258" s="14">
        <v>1</v>
      </c>
      <c r="D258" s="14">
        <v>0</v>
      </c>
      <c r="E258" s="17">
        <v>22641457</v>
      </c>
      <c r="F258" s="17">
        <v>0</v>
      </c>
      <c r="G258" s="17">
        <v>0</v>
      </c>
      <c r="H258" s="17">
        <v>0</v>
      </c>
      <c r="I258" s="17">
        <v>5706065</v>
      </c>
      <c r="J258" s="17">
        <v>6591952</v>
      </c>
      <c r="K258" s="17">
        <v>0</v>
      </c>
      <c r="L258" s="17">
        <v>0</v>
      </c>
      <c r="M258" s="17">
        <v>0</v>
      </c>
      <c r="N258" s="17">
        <v>0</v>
      </c>
      <c r="O258" s="17">
        <v>0</v>
      </c>
      <c r="P258" s="17">
        <v>3185730</v>
      </c>
      <c r="Q258" s="17">
        <v>1291864</v>
      </c>
      <c r="R258" s="17">
        <v>860555</v>
      </c>
      <c r="S258" s="17">
        <v>56310</v>
      </c>
      <c r="T258" s="17">
        <v>23494</v>
      </c>
      <c r="U258" s="17">
        <v>232884</v>
      </c>
      <c r="V258" s="17">
        <v>70954</v>
      </c>
      <c r="W258" s="17">
        <v>0</v>
      </c>
      <c r="X258" s="17">
        <v>0</v>
      </c>
      <c r="Y258" s="17">
        <v>0</v>
      </c>
      <c r="Z258" s="17">
        <v>0</v>
      </c>
      <c r="AA258" s="17">
        <v>0</v>
      </c>
      <c r="AB258" s="17">
        <v>0</v>
      </c>
      <c r="AC258" s="17">
        <v>40661265</v>
      </c>
      <c r="AD258" s="17">
        <v>0</v>
      </c>
    </row>
    <row r="259" spans="1:30" x14ac:dyDescent="0.3">
      <c r="A259" s="15" t="s">
        <v>511</v>
      </c>
      <c r="B259" s="14" t="s">
        <v>512</v>
      </c>
      <c r="C259" s="14">
        <v>1</v>
      </c>
      <c r="D259" s="14">
        <v>1</v>
      </c>
      <c r="E259" s="17">
        <v>447461596</v>
      </c>
      <c r="F259" s="17">
        <v>6738108</v>
      </c>
      <c r="G259" s="17">
        <v>0</v>
      </c>
      <c r="H259" s="17">
        <v>401616</v>
      </c>
      <c r="I259" s="17">
        <v>56761930</v>
      </c>
      <c r="J259" s="17">
        <v>74346387</v>
      </c>
      <c r="K259" s="17">
        <v>0</v>
      </c>
      <c r="L259" s="17">
        <v>0</v>
      </c>
      <c r="M259" s="17">
        <v>1679657</v>
      </c>
      <c r="N259" s="17">
        <v>5590553</v>
      </c>
      <c r="O259" s="17">
        <v>5138016</v>
      </c>
      <c r="P259" s="17">
        <v>0</v>
      </c>
      <c r="Q259" s="17">
        <v>9349134</v>
      </c>
      <c r="R259" s="17">
        <v>10342268</v>
      </c>
      <c r="S259" s="17">
        <v>476903</v>
      </c>
      <c r="T259" s="17">
        <v>198975</v>
      </c>
      <c r="U259" s="17">
        <v>1975141</v>
      </c>
      <c r="V259" s="17">
        <v>678750</v>
      </c>
      <c r="W259" s="17">
        <v>0</v>
      </c>
      <c r="X259" s="17">
        <v>36188959</v>
      </c>
      <c r="Y259" s="17">
        <v>0</v>
      </c>
      <c r="Z259" s="17">
        <v>0</v>
      </c>
      <c r="AA259" s="17">
        <v>0</v>
      </c>
      <c r="AB259" s="17">
        <v>0</v>
      </c>
      <c r="AC259" s="17">
        <v>657327993</v>
      </c>
      <c r="AD259" s="17">
        <v>14374405</v>
      </c>
    </row>
    <row r="260" spans="1:30" x14ac:dyDescent="0.3">
      <c r="A260" s="15" t="s">
        <v>513</v>
      </c>
      <c r="B260" s="14" t="s">
        <v>514</v>
      </c>
      <c r="C260" s="14">
        <v>1</v>
      </c>
      <c r="D260" s="14">
        <v>0</v>
      </c>
      <c r="E260" s="17">
        <v>20812524</v>
      </c>
      <c r="F260" s="17">
        <v>0</v>
      </c>
      <c r="G260" s="17">
        <v>0</v>
      </c>
      <c r="H260" s="17">
        <v>0</v>
      </c>
      <c r="I260" s="17">
        <v>8755401</v>
      </c>
      <c r="J260" s="17">
        <v>4429465</v>
      </c>
      <c r="K260" s="17">
        <v>0</v>
      </c>
      <c r="L260" s="17">
        <v>0</v>
      </c>
      <c r="M260" s="17">
        <v>0</v>
      </c>
      <c r="N260" s="17">
        <v>0</v>
      </c>
      <c r="O260" s="17">
        <v>0</v>
      </c>
      <c r="P260" s="17">
        <v>3240231</v>
      </c>
      <c r="Q260" s="17">
        <v>2121757</v>
      </c>
      <c r="R260" s="17">
        <v>633688</v>
      </c>
      <c r="S260" s="17">
        <v>83214</v>
      </c>
      <c r="T260" s="17">
        <v>34719</v>
      </c>
      <c r="U260" s="17">
        <v>341229</v>
      </c>
      <c r="V260" s="17">
        <v>83616</v>
      </c>
      <c r="W260" s="17">
        <v>0</v>
      </c>
      <c r="X260" s="17">
        <v>555039</v>
      </c>
      <c r="Y260" s="17">
        <v>0</v>
      </c>
      <c r="Z260" s="17">
        <v>0</v>
      </c>
      <c r="AA260" s="17">
        <v>0</v>
      </c>
      <c r="AB260" s="17">
        <v>0</v>
      </c>
      <c r="AC260" s="17">
        <v>41090883</v>
      </c>
      <c r="AD260" s="17">
        <v>189986</v>
      </c>
    </row>
    <row r="261" spans="1:30" x14ac:dyDescent="0.3">
      <c r="A261" s="15" t="s">
        <v>515</v>
      </c>
      <c r="B261" s="14" t="s">
        <v>516</v>
      </c>
      <c r="C261" s="14">
        <v>1</v>
      </c>
      <c r="D261" s="14">
        <v>0</v>
      </c>
      <c r="E261" s="17">
        <v>28117917</v>
      </c>
      <c r="F261" s="17">
        <v>0</v>
      </c>
      <c r="G261" s="17">
        <v>0</v>
      </c>
      <c r="H261" s="17">
        <v>0</v>
      </c>
      <c r="I261" s="17">
        <v>5607124</v>
      </c>
      <c r="J261" s="17">
        <v>3672516</v>
      </c>
      <c r="K261" s="17">
        <v>0</v>
      </c>
      <c r="L261" s="17">
        <v>0</v>
      </c>
      <c r="M261" s="17">
        <v>0</v>
      </c>
      <c r="N261" s="17">
        <v>0</v>
      </c>
      <c r="O261" s="17">
        <v>0</v>
      </c>
      <c r="P261" s="17">
        <v>3794938</v>
      </c>
      <c r="Q261" s="17">
        <v>1134273</v>
      </c>
      <c r="R261" s="17">
        <v>560679</v>
      </c>
      <c r="S261" s="17">
        <v>47247</v>
      </c>
      <c r="T261" s="17">
        <v>19713</v>
      </c>
      <c r="U261" s="17">
        <v>185293</v>
      </c>
      <c r="V261" s="17">
        <v>59382</v>
      </c>
      <c r="W261" s="17">
        <v>0</v>
      </c>
      <c r="X261" s="17">
        <v>359327</v>
      </c>
      <c r="Y261" s="17">
        <v>0</v>
      </c>
      <c r="Z261" s="17">
        <v>0</v>
      </c>
      <c r="AA261" s="17">
        <v>0</v>
      </c>
      <c r="AB261" s="17">
        <v>0</v>
      </c>
      <c r="AC261" s="17">
        <v>43558409</v>
      </c>
      <c r="AD261" s="17">
        <v>0</v>
      </c>
    </row>
    <row r="262" spans="1:30" x14ac:dyDescent="0.3">
      <c r="A262" s="15" t="s">
        <v>517</v>
      </c>
      <c r="B262" s="14" t="s">
        <v>518</v>
      </c>
      <c r="C262" s="14">
        <v>1</v>
      </c>
      <c r="D262" s="14">
        <v>0</v>
      </c>
      <c r="E262" s="17">
        <v>29035261</v>
      </c>
      <c r="F262" s="17">
        <v>0</v>
      </c>
      <c r="G262" s="17">
        <v>0</v>
      </c>
      <c r="H262" s="17">
        <v>0</v>
      </c>
      <c r="I262" s="17">
        <v>8033142</v>
      </c>
      <c r="J262" s="17">
        <v>7834417</v>
      </c>
      <c r="K262" s="17">
        <v>0</v>
      </c>
      <c r="L262" s="17">
        <v>0</v>
      </c>
      <c r="M262" s="17">
        <v>0</v>
      </c>
      <c r="N262" s="17">
        <v>0</v>
      </c>
      <c r="O262" s="17">
        <v>0</v>
      </c>
      <c r="P262" s="17">
        <v>6132305</v>
      </c>
      <c r="Q262" s="17">
        <v>1209937</v>
      </c>
      <c r="R262" s="17">
        <v>896132</v>
      </c>
      <c r="S262" s="17">
        <v>131045</v>
      </c>
      <c r="T262" s="17">
        <v>54675</v>
      </c>
      <c r="U262" s="17">
        <v>531124</v>
      </c>
      <c r="V262" s="17">
        <v>140993</v>
      </c>
      <c r="W262" s="17">
        <v>0</v>
      </c>
      <c r="X262" s="17">
        <v>342900</v>
      </c>
      <c r="Y262" s="17">
        <v>0</v>
      </c>
      <c r="Z262" s="17">
        <v>0</v>
      </c>
      <c r="AA262" s="17">
        <v>0</v>
      </c>
      <c r="AB262" s="17">
        <v>0</v>
      </c>
      <c r="AC262" s="17">
        <v>54341931</v>
      </c>
      <c r="AD262" s="17">
        <v>0</v>
      </c>
    </row>
    <row r="263" spans="1:30" x14ac:dyDescent="0.3">
      <c r="A263" s="15" t="s">
        <v>519</v>
      </c>
      <c r="B263" s="14" t="s">
        <v>520</v>
      </c>
      <c r="C263" s="14">
        <v>1</v>
      </c>
      <c r="D263" s="14">
        <v>0</v>
      </c>
      <c r="E263" s="17">
        <v>4420293</v>
      </c>
      <c r="F263" s="17">
        <v>0</v>
      </c>
      <c r="G263" s="17">
        <v>181923</v>
      </c>
      <c r="H263" s="17">
        <v>0</v>
      </c>
      <c r="I263" s="17">
        <v>906252</v>
      </c>
      <c r="J263" s="17">
        <v>1232012</v>
      </c>
      <c r="K263" s="17">
        <v>0</v>
      </c>
      <c r="L263" s="17">
        <v>0</v>
      </c>
      <c r="M263" s="17">
        <v>0</v>
      </c>
      <c r="N263" s="17">
        <v>0</v>
      </c>
      <c r="O263" s="17">
        <v>0</v>
      </c>
      <c r="P263" s="17">
        <v>1151880</v>
      </c>
      <c r="Q263" s="17">
        <v>87784</v>
      </c>
      <c r="R263" s="17">
        <v>154718</v>
      </c>
      <c r="S263" s="17">
        <v>9602</v>
      </c>
      <c r="T263" s="17">
        <v>4006</v>
      </c>
      <c r="U263" s="17">
        <v>36581</v>
      </c>
      <c r="V263" s="17">
        <v>10067</v>
      </c>
      <c r="W263" s="17">
        <v>0</v>
      </c>
      <c r="X263" s="17">
        <v>81000</v>
      </c>
      <c r="Y263" s="17">
        <v>0</v>
      </c>
      <c r="Z263" s="17">
        <v>0</v>
      </c>
      <c r="AA263" s="17">
        <v>0</v>
      </c>
      <c r="AB263" s="17">
        <v>0</v>
      </c>
      <c r="AC263" s="17">
        <v>8276118</v>
      </c>
      <c r="AD263" s="17">
        <v>0</v>
      </c>
    </row>
    <row r="264" spans="1:30" x14ac:dyDescent="0.3">
      <c r="A264" s="15" t="s">
        <v>521</v>
      </c>
      <c r="B264" s="14" t="s">
        <v>522</v>
      </c>
      <c r="C264" s="14">
        <v>1</v>
      </c>
      <c r="D264" s="14">
        <v>0</v>
      </c>
      <c r="E264" s="17">
        <v>32540980</v>
      </c>
      <c r="F264" s="17">
        <v>0</v>
      </c>
      <c r="G264" s="17">
        <v>0</v>
      </c>
      <c r="H264" s="17">
        <v>76220</v>
      </c>
      <c r="I264" s="17">
        <v>4632753</v>
      </c>
      <c r="J264" s="17">
        <v>8391159</v>
      </c>
      <c r="K264" s="17">
        <v>64350</v>
      </c>
      <c r="L264" s="17">
        <v>0</v>
      </c>
      <c r="M264" s="17">
        <v>0</v>
      </c>
      <c r="N264" s="17">
        <v>0</v>
      </c>
      <c r="O264" s="17">
        <v>0</v>
      </c>
      <c r="P264" s="17">
        <v>3685246</v>
      </c>
      <c r="Q264" s="17">
        <v>664367</v>
      </c>
      <c r="R264" s="17">
        <v>797854</v>
      </c>
      <c r="S264" s="17">
        <v>60295</v>
      </c>
      <c r="T264" s="17">
        <v>25156</v>
      </c>
      <c r="U264" s="17">
        <v>236029</v>
      </c>
      <c r="V264" s="17">
        <v>80749</v>
      </c>
      <c r="W264" s="17">
        <v>0</v>
      </c>
      <c r="X264" s="17">
        <v>2171705</v>
      </c>
      <c r="Y264" s="17">
        <v>0</v>
      </c>
      <c r="Z264" s="17">
        <v>0</v>
      </c>
      <c r="AA264" s="17">
        <v>0</v>
      </c>
      <c r="AB264" s="17">
        <v>0</v>
      </c>
      <c r="AC264" s="17">
        <v>53426863</v>
      </c>
      <c r="AD264" s="17">
        <v>585370</v>
      </c>
    </row>
    <row r="265" spans="1:30" x14ac:dyDescent="0.3">
      <c r="A265" s="15" t="s">
        <v>523</v>
      </c>
      <c r="B265" s="14" t="s">
        <v>524</v>
      </c>
      <c r="C265" s="14">
        <v>1</v>
      </c>
      <c r="D265" s="14">
        <v>0</v>
      </c>
      <c r="E265" s="17">
        <v>9017041</v>
      </c>
      <c r="F265" s="17">
        <v>0</v>
      </c>
      <c r="G265" s="17">
        <v>0</v>
      </c>
      <c r="H265" s="17">
        <v>28771</v>
      </c>
      <c r="I265" s="17">
        <v>1261841</v>
      </c>
      <c r="J265" s="17">
        <v>2331657</v>
      </c>
      <c r="K265" s="17">
        <v>0</v>
      </c>
      <c r="L265" s="17">
        <v>0</v>
      </c>
      <c r="M265" s="17">
        <v>0</v>
      </c>
      <c r="N265" s="17">
        <v>0</v>
      </c>
      <c r="O265" s="17">
        <v>0</v>
      </c>
      <c r="P265" s="17">
        <v>1287567</v>
      </c>
      <c r="Q265" s="17">
        <v>78755</v>
      </c>
      <c r="R265" s="17">
        <v>223704</v>
      </c>
      <c r="S265" s="17">
        <v>13033</v>
      </c>
      <c r="T265" s="17">
        <v>5438</v>
      </c>
      <c r="U265" s="17">
        <v>48056</v>
      </c>
      <c r="V265" s="17">
        <v>16254</v>
      </c>
      <c r="W265" s="17">
        <v>0</v>
      </c>
      <c r="X265" s="17">
        <v>348112</v>
      </c>
      <c r="Y265" s="17">
        <v>0</v>
      </c>
      <c r="Z265" s="17">
        <v>0</v>
      </c>
      <c r="AA265" s="17">
        <v>0</v>
      </c>
      <c r="AB265" s="17">
        <v>0</v>
      </c>
      <c r="AC265" s="17">
        <v>14660229</v>
      </c>
      <c r="AD265" s="17">
        <v>100000</v>
      </c>
    </row>
    <row r="266" spans="1:30" x14ac:dyDescent="0.3">
      <c r="A266" s="15" t="s">
        <v>525</v>
      </c>
      <c r="B266" s="14" t="s">
        <v>526</v>
      </c>
      <c r="C266" s="14">
        <v>1</v>
      </c>
      <c r="D266" s="14">
        <v>0</v>
      </c>
      <c r="E266" s="17">
        <v>11643891</v>
      </c>
      <c r="F266" s="17">
        <v>0</v>
      </c>
      <c r="G266" s="17">
        <v>0</v>
      </c>
      <c r="H266" s="17">
        <v>0</v>
      </c>
      <c r="I266" s="17">
        <v>2072133</v>
      </c>
      <c r="J266" s="17">
        <v>2173145</v>
      </c>
      <c r="K266" s="17">
        <v>0</v>
      </c>
      <c r="L266" s="17">
        <v>0</v>
      </c>
      <c r="M266" s="17">
        <v>0</v>
      </c>
      <c r="N266" s="17">
        <v>0</v>
      </c>
      <c r="O266" s="17">
        <v>0</v>
      </c>
      <c r="P266" s="17">
        <v>1406059</v>
      </c>
      <c r="Q266" s="17">
        <v>234816</v>
      </c>
      <c r="R266" s="17">
        <v>98392</v>
      </c>
      <c r="S266" s="17">
        <v>18545</v>
      </c>
      <c r="T266" s="17">
        <v>7738</v>
      </c>
      <c r="U266" s="17">
        <v>71182</v>
      </c>
      <c r="V266" s="17">
        <v>21960</v>
      </c>
      <c r="W266" s="17">
        <v>0</v>
      </c>
      <c r="X266" s="17">
        <v>390003</v>
      </c>
      <c r="Y266" s="17">
        <v>0</v>
      </c>
      <c r="Z266" s="17">
        <v>0</v>
      </c>
      <c r="AA266" s="17">
        <v>0</v>
      </c>
      <c r="AB266" s="17">
        <v>0</v>
      </c>
      <c r="AC266" s="17">
        <v>18137864</v>
      </c>
      <c r="AD266" s="17">
        <v>0</v>
      </c>
    </row>
    <row r="267" spans="1:30" x14ac:dyDescent="0.3">
      <c r="A267" s="15" t="s">
        <v>527</v>
      </c>
      <c r="B267" s="14" t="s">
        <v>528</v>
      </c>
      <c r="C267" s="14">
        <v>1</v>
      </c>
      <c r="D267" s="14">
        <v>0</v>
      </c>
      <c r="E267" s="17">
        <v>9831747</v>
      </c>
      <c r="F267" s="17">
        <v>0</v>
      </c>
      <c r="G267" s="17">
        <v>344565</v>
      </c>
      <c r="H267" s="17">
        <v>0</v>
      </c>
      <c r="I267" s="17">
        <v>1455044</v>
      </c>
      <c r="J267" s="17">
        <v>1257859</v>
      </c>
      <c r="K267" s="17">
        <v>0</v>
      </c>
      <c r="L267" s="17">
        <v>0</v>
      </c>
      <c r="M267" s="17">
        <v>0</v>
      </c>
      <c r="N267" s="17">
        <v>0</v>
      </c>
      <c r="O267" s="17">
        <v>0</v>
      </c>
      <c r="P267" s="17">
        <v>1329868</v>
      </c>
      <c r="Q267" s="17">
        <v>87332</v>
      </c>
      <c r="R267" s="17">
        <v>291540</v>
      </c>
      <c r="S267" s="17">
        <v>12793</v>
      </c>
      <c r="T267" s="17">
        <v>5338</v>
      </c>
      <c r="U267" s="17">
        <v>48581</v>
      </c>
      <c r="V267" s="17">
        <v>16285</v>
      </c>
      <c r="W267" s="17">
        <v>0</v>
      </c>
      <c r="X267" s="17">
        <v>430702</v>
      </c>
      <c r="Y267" s="17">
        <v>0</v>
      </c>
      <c r="Z267" s="17">
        <v>0</v>
      </c>
      <c r="AA267" s="17">
        <v>0</v>
      </c>
      <c r="AB267" s="17">
        <v>0</v>
      </c>
      <c r="AC267" s="17">
        <v>15111654</v>
      </c>
      <c r="AD267" s="17">
        <v>100000</v>
      </c>
    </row>
    <row r="268" spans="1:30" x14ac:dyDescent="0.3">
      <c r="A268" s="15" t="s">
        <v>529</v>
      </c>
      <c r="B268" s="14" t="s">
        <v>530</v>
      </c>
      <c r="C268" s="14">
        <v>1</v>
      </c>
      <c r="D268" s="14">
        <v>1</v>
      </c>
      <c r="E268" s="17">
        <v>9249888</v>
      </c>
      <c r="F268" s="17">
        <v>0</v>
      </c>
      <c r="G268" s="17">
        <v>150754</v>
      </c>
      <c r="H268" s="17">
        <v>0</v>
      </c>
      <c r="I268" s="17">
        <v>1364239</v>
      </c>
      <c r="J268" s="17">
        <v>734997</v>
      </c>
      <c r="K268" s="17">
        <v>256</v>
      </c>
      <c r="L268" s="17">
        <v>879696</v>
      </c>
      <c r="M268" s="17">
        <v>0</v>
      </c>
      <c r="N268" s="17">
        <v>0</v>
      </c>
      <c r="O268" s="17">
        <v>0</v>
      </c>
      <c r="P268" s="17">
        <v>1009960</v>
      </c>
      <c r="Q268" s="17">
        <v>245888</v>
      </c>
      <c r="R268" s="17">
        <v>67678</v>
      </c>
      <c r="S268" s="17">
        <v>10576</v>
      </c>
      <c r="T268" s="17">
        <v>4413</v>
      </c>
      <c r="U268" s="17">
        <v>41066</v>
      </c>
      <c r="V268" s="17">
        <v>13788</v>
      </c>
      <c r="W268" s="17">
        <v>0</v>
      </c>
      <c r="X268" s="17">
        <v>137627</v>
      </c>
      <c r="Y268" s="17">
        <v>0</v>
      </c>
      <c r="Z268" s="17">
        <v>0</v>
      </c>
      <c r="AA268" s="17">
        <v>0</v>
      </c>
      <c r="AB268" s="17">
        <v>0</v>
      </c>
      <c r="AC268" s="17">
        <v>13910826</v>
      </c>
      <c r="AD268" s="17">
        <v>100000</v>
      </c>
    </row>
    <row r="269" spans="1:30" x14ac:dyDescent="0.3">
      <c r="A269" s="15" t="s">
        <v>531</v>
      </c>
      <c r="B269" s="14" t="s">
        <v>532</v>
      </c>
      <c r="C269" s="14">
        <v>1</v>
      </c>
      <c r="D269" s="14">
        <v>0</v>
      </c>
      <c r="E269" s="17">
        <v>9003827</v>
      </c>
      <c r="F269" s="17">
        <v>0</v>
      </c>
      <c r="G269" s="17">
        <v>317335</v>
      </c>
      <c r="H269" s="17">
        <v>0</v>
      </c>
      <c r="I269" s="17">
        <v>1784659</v>
      </c>
      <c r="J269" s="17">
        <v>457181</v>
      </c>
      <c r="K269" s="17">
        <v>0</v>
      </c>
      <c r="L269" s="17">
        <v>0</v>
      </c>
      <c r="M269" s="17">
        <v>0</v>
      </c>
      <c r="N269" s="17">
        <v>0</v>
      </c>
      <c r="O269" s="17">
        <v>0</v>
      </c>
      <c r="P269" s="17">
        <v>1033059</v>
      </c>
      <c r="Q269" s="17">
        <v>847130</v>
      </c>
      <c r="R269" s="17">
        <v>619262</v>
      </c>
      <c r="S269" s="17">
        <v>60369</v>
      </c>
      <c r="T269" s="17">
        <v>25188</v>
      </c>
      <c r="U269" s="17">
        <v>215933</v>
      </c>
      <c r="V269" s="17">
        <v>29745</v>
      </c>
      <c r="W269" s="17">
        <v>0</v>
      </c>
      <c r="X269" s="17">
        <v>216147</v>
      </c>
      <c r="Y269" s="17">
        <v>0</v>
      </c>
      <c r="Z269" s="17">
        <v>0</v>
      </c>
      <c r="AA269" s="17">
        <v>0</v>
      </c>
      <c r="AB269" s="17">
        <v>0</v>
      </c>
      <c r="AC269" s="17">
        <v>14609835</v>
      </c>
      <c r="AD269" s="17">
        <v>0</v>
      </c>
    </row>
    <row r="270" spans="1:30" x14ac:dyDescent="0.3">
      <c r="A270" s="15" t="s">
        <v>533</v>
      </c>
      <c r="B270" s="14" t="s">
        <v>534</v>
      </c>
      <c r="C270" s="14">
        <v>0</v>
      </c>
      <c r="D270" s="14">
        <v>1</v>
      </c>
      <c r="E270" s="17" t="s">
        <v>2819</v>
      </c>
      <c r="F270" s="17" t="s">
        <v>2819</v>
      </c>
      <c r="G270" s="17" t="s">
        <v>2819</v>
      </c>
      <c r="H270" s="17" t="s">
        <v>2819</v>
      </c>
      <c r="I270" s="17" t="s">
        <v>2819</v>
      </c>
      <c r="J270" s="17" t="s">
        <v>2819</v>
      </c>
      <c r="K270" s="17" t="s">
        <v>2819</v>
      </c>
      <c r="L270" s="17" t="s">
        <v>2819</v>
      </c>
      <c r="M270" s="17" t="s">
        <v>2819</v>
      </c>
      <c r="N270" s="17" t="s">
        <v>2819</v>
      </c>
      <c r="O270" s="17" t="s">
        <v>2819</v>
      </c>
      <c r="P270" s="17" t="s">
        <v>2819</v>
      </c>
      <c r="Q270" s="17" t="s">
        <v>2819</v>
      </c>
      <c r="R270" s="17" t="s">
        <v>2819</v>
      </c>
      <c r="S270" s="17" t="s">
        <v>2819</v>
      </c>
      <c r="T270" s="17" t="s">
        <v>2819</v>
      </c>
      <c r="U270" s="17" t="s">
        <v>2819</v>
      </c>
      <c r="V270" s="17" t="s">
        <v>2819</v>
      </c>
      <c r="W270" s="17" t="s">
        <v>2819</v>
      </c>
      <c r="X270" s="17" t="s">
        <v>2819</v>
      </c>
      <c r="Y270" s="17" t="s">
        <v>2819</v>
      </c>
      <c r="Z270" s="17" t="s">
        <v>2819</v>
      </c>
      <c r="AA270" s="17" t="s">
        <v>2819</v>
      </c>
      <c r="AB270" s="17" t="s">
        <v>2819</v>
      </c>
      <c r="AC270" s="17" t="s">
        <v>2819</v>
      </c>
      <c r="AD270" s="17" t="s">
        <v>2819</v>
      </c>
    </row>
    <row r="271" spans="1:30" x14ac:dyDescent="0.3">
      <c r="A271" s="15" t="s">
        <v>535</v>
      </c>
      <c r="B271" s="14" t="s">
        <v>536</v>
      </c>
      <c r="C271" s="14">
        <v>1</v>
      </c>
      <c r="D271" s="14">
        <v>0</v>
      </c>
      <c r="E271" s="17">
        <v>39573425</v>
      </c>
      <c r="F271" s="17">
        <v>4011685</v>
      </c>
      <c r="G271" s="17">
        <v>1755704</v>
      </c>
      <c r="H271" s="17">
        <v>0</v>
      </c>
      <c r="I271" s="17">
        <v>5921962</v>
      </c>
      <c r="J271" s="17">
        <v>1758219</v>
      </c>
      <c r="K271" s="17">
        <v>0</v>
      </c>
      <c r="L271" s="17">
        <v>0</v>
      </c>
      <c r="M271" s="17">
        <v>0</v>
      </c>
      <c r="N271" s="17">
        <v>0</v>
      </c>
      <c r="O271" s="17">
        <v>0</v>
      </c>
      <c r="P271" s="17">
        <v>3511148</v>
      </c>
      <c r="Q271" s="17">
        <v>4418572</v>
      </c>
      <c r="R271" s="17">
        <v>830677</v>
      </c>
      <c r="S271" s="17">
        <v>160750</v>
      </c>
      <c r="T271" s="17">
        <v>67069</v>
      </c>
      <c r="U271" s="17">
        <v>466175</v>
      </c>
      <c r="V271" s="17">
        <v>159190</v>
      </c>
      <c r="W271" s="17">
        <v>0</v>
      </c>
      <c r="X271" s="17">
        <v>3240000</v>
      </c>
      <c r="Y271" s="17">
        <v>0</v>
      </c>
      <c r="Z271" s="17">
        <v>0</v>
      </c>
      <c r="AA271" s="17">
        <v>0</v>
      </c>
      <c r="AB271" s="17">
        <v>0</v>
      </c>
      <c r="AC271" s="17">
        <v>65874576</v>
      </c>
      <c r="AD271" s="17">
        <v>1415807</v>
      </c>
    </row>
    <row r="272" spans="1:30" x14ac:dyDescent="0.3">
      <c r="A272" s="15" t="s">
        <v>537</v>
      </c>
      <c r="B272" s="14" t="s">
        <v>538</v>
      </c>
      <c r="C272" s="14">
        <v>1</v>
      </c>
      <c r="D272" s="14">
        <v>0</v>
      </c>
      <c r="E272" s="17">
        <v>27960393</v>
      </c>
      <c r="F272" s="17">
        <v>0</v>
      </c>
      <c r="G272" s="17">
        <v>3378742</v>
      </c>
      <c r="H272" s="17">
        <v>0</v>
      </c>
      <c r="I272" s="17">
        <v>4270080</v>
      </c>
      <c r="J272" s="17">
        <v>1480282</v>
      </c>
      <c r="K272" s="17">
        <v>0</v>
      </c>
      <c r="L272" s="17">
        <v>0</v>
      </c>
      <c r="M272" s="17">
        <v>0</v>
      </c>
      <c r="N272" s="17">
        <v>0</v>
      </c>
      <c r="O272" s="17">
        <v>0</v>
      </c>
      <c r="P272" s="17">
        <v>4834275</v>
      </c>
      <c r="Q272" s="17">
        <v>2081939</v>
      </c>
      <c r="R272" s="17">
        <v>728367</v>
      </c>
      <c r="S272" s="17">
        <v>110223</v>
      </c>
      <c r="T272" s="17">
        <v>45988</v>
      </c>
      <c r="U272" s="17">
        <v>456564</v>
      </c>
      <c r="V272" s="17">
        <v>101496</v>
      </c>
      <c r="W272" s="17">
        <v>0</v>
      </c>
      <c r="X272" s="17">
        <v>0</v>
      </c>
      <c r="Y272" s="17">
        <v>33193</v>
      </c>
      <c r="Z272" s="17">
        <v>0</v>
      </c>
      <c r="AA272" s="17">
        <v>0</v>
      </c>
      <c r="AB272" s="17">
        <v>0</v>
      </c>
      <c r="AC272" s="17">
        <v>45481542</v>
      </c>
      <c r="AD272" s="17">
        <v>0</v>
      </c>
    </row>
    <row r="273" spans="1:30" x14ac:dyDescent="0.3">
      <c r="A273" s="15" t="s">
        <v>539</v>
      </c>
      <c r="B273" s="14" t="s">
        <v>540</v>
      </c>
      <c r="C273" s="14">
        <v>1</v>
      </c>
      <c r="D273" s="14">
        <v>0</v>
      </c>
      <c r="E273" s="17">
        <v>9573222</v>
      </c>
      <c r="F273" s="17">
        <v>0</v>
      </c>
      <c r="G273" s="17">
        <v>947589</v>
      </c>
      <c r="H273" s="17">
        <v>0</v>
      </c>
      <c r="I273" s="17">
        <v>901494</v>
      </c>
      <c r="J273" s="17">
        <v>988359</v>
      </c>
      <c r="K273" s="17">
        <v>0</v>
      </c>
      <c r="L273" s="17">
        <v>0</v>
      </c>
      <c r="M273" s="17">
        <v>0</v>
      </c>
      <c r="N273" s="17">
        <v>0</v>
      </c>
      <c r="O273" s="17">
        <v>0</v>
      </c>
      <c r="P273" s="17">
        <v>940344</v>
      </c>
      <c r="Q273" s="17">
        <v>577972</v>
      </c>
      <c r="R273" s="17">
        <v>298094</v>
      </c>
      <c r="S273" s="17">
        <v>31039</v>
      </c>
      <c r="T273" s="17">
        <v>12950</v>
      </c>
      <c r="U273" s="17">
        <v>124131</v>
      </c>
      <c r="V273" s="17">
        <v>29584</v>
      </c>
      <c r="W273" s="17">
        <v>0</v>
      </c>
      <c r="X273" s="17">
        <v>178200</v>
      </c>
      <c r="Y273" s="17">
        <v>4977</v>
      </c>
      <c r="Z273" s="17">
        <v>0</v>
      </c>
      <c r="AA273" s="17">
        <v>0</v>
      </c>
      <c r="AB273" s="17">
        <v>0</v>
      </c>
      <c r="AC273" s="17">
        <v>14607955</v>
      </c>
      <c r="AD273" s="17">
        <v>0</v>
      </c>
    </row>
    <row r="274" spans="1:30" x14ac:dyDescent="0.3">
      <c r="A274" s="15" t="s">
        <v>541</v>
      </c>
      <c r="B274" s="14" t="s">
        <v>542</v>
      </c>
      <c r="C274" s="14">
        <v>1</v>
      </c>
      <c r="D274" s="14">
        <v>0</v>
      </c>
      <c r="E274" s="17">
        <v>39265252</v>
      </c>
      <c r="F274" s="17">
        <v>0</v>
      </c>
      <c r="G274" s="17">
        <v>4406095</v>
      </c>
      <c r="H274" s="17">
        <v>0</v>
      </c>
      <c r="I274" s="17">
        <v>467312</v>
      </c>
      <c r="J274" s="17">
        <v>3003171</v>
      </c>
      <c r="K274" s="17">
        <v>0</v>
      </c>
      <c r="L274" s="17">
        <v>0</v>
      </c>
      <c r="M274" s="17">
        <v>0</v>
      </c>
      <c r="N274" s="17">
        <v>0</v>
      </c>
      <c r="O274" s="17">
        <v>0</v>
      </c>
      <c r="P274" s="17">
        <v>4842962</v>
      </c>
      <c r="Q274" s="17">
        <v>1869951</v>
      </c>
      <c r="R274" s="17">
        <v>859364</v>
      </c>
      <c r="S274" s="17">
        <v>107826</v>
      </c>
      <c r="T274" s="17">
        <v>44988</v>
      </c>
      <c r="U274" s="17">
        <v>435652</v>
      </c>
      <c r="V274" s="17">
        <v>114618</v>
      </c>
      <c r="W274" s="17">
        <v>0</v>
      </c>
      <c r="X274" s="17">
        <v>374934</v>
      </c>
      <c r="Y274" s="17">
        <v>208322</v>
      </c>
      <c r="Z274" s="17">
        <v>0</v>
      </c>
      <c r="AA274" s="17">
        <v>0</v>
      </c>
      <c r="AB274" s="17">
        <v>0</v>
      </c>
      <c r="AC274" s="17">
        <v>56000447</v>
      </c>
      <c r="AD274" s="17">
        <v>0</v>
      </c>
    </row>
    <row r="275" spans="1:30" x14ac:dyDescent="0.3">
      <c r="A275" s="15" t="s">
        <v>543</v>
      </c>
      <c r="B275" s="14" t="s">
        <v>544</v>
      </c>
      <c r="C275" s="14">
        <v>1</v>
      </c>
      <c r="D275" s="14">
        <v>0</v>
      </c>
      <c r="E275" s="17">
        <v>7704131</v>
      </c>
      <c r="F275" s="17">
        <v>0</v>
      </c>
      <c r="G275" s="17">
        <v>710955</v>
      </c>
      <c r="H275" s="17">
        <v>0</v>
      </c>
      <c r="I275" s="17">
        <v>1402372</v>
      </c>
      <c r="J275" s="17">
        <v>1379810</v>
      </c>
      <c r="K275" s="17">
        <v>0</v>
      </c>
      <c r="L275" s="17">
        <v>0</v>
      </c>
      <c r="M275" s="17">
        <v>0</v>
      </c>
      <c r="N275" s="17">
        <v>0</v>
      </c>
      <c r="O275" s="17">
        <v>0</v>
      </c>
      <c r="P275" s="17">
        <v>2125877</v>
      </c>
      <c r="Q275" s="17">
        <v>316995</v>
      </c>
      <c r="R275" s="17">
        <v>291324</v>
      </c>
      <c r="S275" s="17">
        <v>38049</v>
      </c>
      <c r="T275" s="17">
        <v>15875</v>
      </c>
      <c r="U275" s="17">
        <v>133626</v>
      </c>
      <c r="V275" s="17">
        <v>29751</v>
      </c>
      <c r="W275" s="17">
        <v>0</v>
      </c>
      <c r="X275" s="17">
        <v>0</v>
      </c>
      <c r="Y275" s="17">
        <v>13483</v>
      </c>
      <c r="Z275" s="17">
        <v>0</v>
      </c>
      <c r="AA275" s="17">
        <v>0</v>
      </c>
      <c r="AB275" s="17">
        <v>0</v>
      </c>
      <c r="AC275" s="17">
        <v>14162248</v>
      </c>
      <c r="AD275" s="17">
        <v>0</v>
      </c>
    </row>
    <row r="276" spans="1:30" x14ac:dyDescent="0.3">
      <c r="A276" s="15" t="s">
        <v>545</v>
      </c>
      <c r="B276" s="14" t="s">
        <v>546</v>
      </c>
      <c r="C276" s="14">
        <v>1</v>
      </c>
      <c r="D276" s="14">
        <v>0</v>
      </c>
      <c r="E276" s="17">
        <v>2864770</v>
      </c>
      <c r="F276" s="17">
        <v>0</v>
      </c>
      <c r="G276" s="17">
        <v>413153</v>
      </c>
      <c r="H276" s="17">
        <v>0</v>
      </c>
      <c r="I276" s="17">
        <v>396186</v>
      </c>
      <c r="J276" s="17">
        <v>1068648</v>
      </c>
      <c r="K276" s="17">
        <v>0</v>
      </c>
      <c r="L276" s="17">
        <v>0</v>
      </c>
      <c r="M276" s="17">
        <v>0</v>
      </c>
      <c r="N276" s="17">
        <v>0</v>
      </c>
      <c r="O276" s="17">
        <v>0</v>
      </c>
      <c r="P276" s="17">
        <v>1089788</v>
      </c>
      <c r="Q276" s="17">
        <v>71834</v>
      </c>
      <c r="R276" s="17">
        <v>10511</v>
      </c>
      <c r="S276" s="17">
        <v>17377</v>
      </c>
      <c r="T276" s="17">
        <v>7250</v>
      </c>
      <c r="U276" s="17">
        <v>59998</v>
      </c>
      <c r="V276" s="17">
        <v>11173</v>
      </c>
      <c r="W276" s="17">
        <v>0</v>
      </c>
      <c r="X276" s="17">
        <v>50400</v>
      </c>
      <c r="Y276" s="17">
        <v>0</v>
      </c>
      <c r="Z276" s="17">
        <v>0</v>
      </c>
      <c r="AA276" s="17">
        <v>0</v>
      </c>
      <c r="AB276" s="17">
        <v>0</v>
      </c>
      <c r="AC276" s="17">
        <v>6061088</v>
      </c>
      <c r="AD276" s="17">
        <v>0</v>
      </c>
    </row>
    <row r="277" spans="1:30" x14ac:dyDescent="0.3">
      <c r="A277" s="15" t="s">
        <v>547</v>
      </c>
      <c r="B277" s="14" t="s">
        <v>548</v>
      </c>
      <c r="C277" s="14">
        <v>1</v>
      </c>
      <c r="D277" s="14">
        <v>0</v>
      </c>
      <c r="E277" s="17">
        <v>37882319</v>
      </c>
      <c r="F277" s="17">
        <v>1107943</v>
      </c>
      <c r="G277" s="17">
        <v>3926511</v>
      </c>
      <c r="H277" s="17">
        <v>0</v>
      </c>
      <c r="I277" s="17">
        <v>3828070</v>
      </c>
      <c r="J277" s="17">
        <v>14375460</v>
      </c>
      <c r="K277" s="17">
        <v>0</v>
      </c>
      <c r="L277" s="17">
        <v>0</v>
      </c>
      <c r="M277" s="17">
        <v>0</v>
      </c>
      <c r="N277" s="17">
        <v>0</v>
      </c>
      <c r="O277" s="17">
        <v>0</v>
      </c>
      <c r="P277" s="17">
        <v>1858880</v>
      </c>
      <c r="Q277" s="17">
        <v>2500643</v>
      </c>
      <c r="R277" s="17">
        <v>864173</v>
      </c>
      <c r="S277" s="17">
        <v>61882</v>
      </c>
      <c r="T277" s="17">
        <v>25819</v>
      </c>
      <c r="U277" s="17">
        <v>238942</v>
      </c>
      <c r="V277" s="17">
        <v>82775</v>
      </c>
      <c r="W277" s="17">
        <v>0</v>
      </c>
      <c r="X277" s="17">
        <v>1947439</v>
      </c>
      <c r="Y277" s="17">
        <v>0</v>
      </c>
      <c r="Z277" s="17">
        <v>0</v>
      </c>
      <c r="AA277" s="17">
        <v>0</v>
      </c>
      <c r="AB277" s="17">
        <v>0</v>
      </c>
      <c r="AC277" s="17">
        <v>68700856</v>
      </c>
      <c r="AD277" s="17">
        <v>1058438</v>
      </c>
    </row>
    <row r="278" spans="1:30" x14ac:dyDescent="0.3">
      <c r="A278" s="15" t="s">
        <v>549</v>
      </c>
      <c r="B278" s="14" t="s">
        <v>550</v>
      </c>
      <c r="C278" s="14">
        <v>1</v>
      </c>
      <c r="D278" s="14">
        <v>0</v>
      </c>
      <c r="E278" s="17">
        <v>56127381</v>
      </c>
      <c r="F278" s="17">
        <v>0</v>
      </c>
      <c r="G278" s="17">
        <v>3657932</v>
      </c>
      <c r="H278" s="17">
        <v>0</v>
      </c>
      <c r="I278" s="17">
        <v>6864651</v>
      </c>
      <c r="J278" s="17">
        <v>5208218</v>
      </c>
      <c r="K278" s="17">
        <v>0</v>
      </c>
      <c r="L278" s="17">
        <v>0</v>
      </c>
      <c r="M278" s="17">
        <v>0</v>
      </c>
      <c r="N278" s="17">
        <v>0</v>
      </c>
      <c r="O278" s="17">
        <v>0</v>
      </c>
      <c r="P278" s="17">
        <v>3567836</v>
      </c>
      <c r="Q278" s="17">
        <v>4098737</v>
      </c>
      <c r="R278" s="17">
        <v>1294188</v>
      </c>
      <c r="S278" s="17">
        <v>105070</v>
      </c>
      <c r="T278" s="17">
        <v>43838</v>
      </c>
      <c r="U278" s="17">
        <v>438856</v>
      </c>
      <c r="V278" s="17">
        <v>124248</v>
      </c>
      <c r="W278" s="17">
        <v>0</v>
      </c>
      <c r="X278" s="17">
        <v>1827589</v>
      </c>
      <c r="Y278" s="17">
        <v>0</v>
      </c>
      <c r="Z278" s="17">
        <v>0</v>
      </c>
      <c r="AA278" s="17">
        <v>0</v>
      </c>
      <c r="AB278" s="17">
        <v>0</v>
      </c>
      <c r="AC278" s="17">
        <v>83358544</v>
      </c>
      <c r="AD278" s="17">
        <v>1644332</v>
      </c>
    </row>
    <row r="279" spans="1:30" x14ac:dyDescent="0.3">
      <c r="A279" s="15" t="s">
        <v>551</v>
      </c>
      <c r="B279" s="14" t="s">
        <v>552</v>
      </c>
      <c r="C279" s="14">
        <v>1</v>
      </c>
      <c r="D279" s="14">
        <v>0</v>
      </c>
      <c r="E279" s="17">
        <v>18386599</v>
      </c>
      <c r="F279" s="17">
        <v>0</v>
      </c>
      <c r="G279" s="17">
        <v>2262592</v>
      </c>
      <c r="H279" s="17">
        <v>26297</v>
      </c>
      <c r="I279" s="17">
        <v>4459682</v>
      </c>
      <c r="J279" s="17">
        <v>1028422</v>
      </c>
      <c r="K279" s="17">
        <v>0</v>
      </c>
      <c r="L279" s="17">
        <v>0</v>
      </c>
      <c r="M279" s="17">
        <v>0</v>
      </c>
      <c r="N279" s="17">
        <v>0</v>
      </c>
      <c r="O279" s="17">
        <v>0</v>
      </c>
      <c r="P279" s="17">
        <v>2984663</v>
      </c>
      <c r="Q279" s="17">
        <v>1414898</v>
      </c>
      <c r="R279" s="17">
        <v>567164</v>
      </c>
      <c r="S279" s="17">
        <v>71859</v>
      </c>
      <c r="T279" s="17">
        <v>29981</v>
      </c>
      <c r="U279" s="17">
        <v>309424</v>
      </c>
      <c r="V279" s="17">
        <v>67679</v>
      </c>
      <c r="W279" s="17">
        <v>0</v>
      </c>
      <c r="X279" s="17">
        <v>0</v>
      </c>
      <c r="Y279" s="17">
        <v>99700</v>
      </c>
      <c r="Z279" s="17">
        <v>0</v>
      </c>
      <c r="AA279" s="17">
        <v>0</v>
      </c>
      <c r="AB279" s="17">
        <v>0</v>
      </c>
      <c r="AC279" s="17">
        <v>31708960</v>
      </c>
      <c r="AD279" s="17">
        <v>0</v>
      </c>
    </row>
    <row r="280" spans="1:30" x14ac:dyDescent="0.3">
      <c r="A280" s="15" t="s">
        <v>553</v>
      </c>
      <c r="B280" s="14" t="s">
        <v>554</v>
      </c>
      <c r="C280" s="14">
        <v>1</v>
      </c>
      <c r="D280" s="14">
        <v>0</v>
      </c>
      <c r="E280" s="17">
        <v>14393342</v>
      </c>
      <c r="F280" s="17">
        <v>0</v>
      </c>
      <c r="G280" s="17">
        <v>2030230</v>
      </c>
      <c r="H280" s="17">
        <v>0</v>
      </c>
      <c r="I280" s="17">
        <v>2177781</v>
      </c>
      <c r="J280" s="17">
        <v>1369903</v>
      </c>
      <c r="K280" s="17">
        <v>0</v>
      </c>
      <c r="L280" s="17">
        <v>0</v>
      </c>
      <c r="M280" s="17">
        <v>0</v>
      </c>
      <c r="N280" s="17">
        <v>0</v>
      </c>
      <c r="O280" s="17">
        <v>0</v>
      </c>
      <c r="P280" s="17">
        <v>1921237</v>
      </c>
      <c r="Q280" s="17">
        <v>234009</v>
      </c>
      <c r="R280" s="17">
        <v>231867</v>
      </c>
      <c r="S280" s="17">
        <v>82480</v>
      </c>
      <c r="T280" s="17">
        <v>34413</v>
      </c>
      <c r="U280" s="17">
        <v>348801</v>
      </c>
      <c r="V280" s="17">
        <v>47169</v>
      </c>
      <c r="W280" s="17">
        <v>0</v>
      </c>
      <c r="X280" s="17">
        <v>0</v>
      </c>
      <c r="Y280" s="17">
        <v>0</v>
      </c>
      <c r="Z280" s="17">
        <v>0</v>
      </c>
      <c r="AA280" s="17">
        <v>0</v>
      </c>
      <c r="AB280" s="17">
        <v>0</v>
      </c>
      <c r="AC280" s="17">
        <v>22871232</v>
      </c>
      <c r="AD280" s="17">
        <v>0</v>
      </c>
    </row>
    <row r="281" spans="1:30" x14ac:dyDescent="0.3">
      <c r="A281" s="15" t="s">
        <v>555</v>
      </c>
      <c r="B281" s="14" t="s">
        <v>556</v>
      </c>
      <c r="C281" s="14">
        <v>1</v>
      </c>
      <c r="D281" s="14">
        <v>0</v>
      </c>
      <c r="E281" s="17">
        <v>6810874</v>
      </c>
      <c r="F281" s="17">
        <v>0</v>
      </c>
      <c r="G281" s="17">
        <v>599691</v>
      </c>
      <c r="H281" s="17">
        <v>0</v>
      </c>
      <c r="I281" s="17">
        <v>2055206</v>
      </c>
      <c r="J281" s="17">
        <v>1101851</v>
      </c>
      <c r="K281" s="17">
        <v>0</v>
      </c>
      <c r="L281" s="17">
        <v>0</v>
      </c>
      <c r="M281" s="17">
        <v>0</v>
      </c>
      <c r="N281" s="17">
        <v>0</v>
      </c>
      <c r="O281" s="17">
        <v>0</v>
      </c>
      <c r="P281" s="17">
        <v>744213</v>
      </c>
      <c r="Q281" s="17">
        <v>822352</v>
      </c>
      <c r="R281" s="17">
        <v>155525</v>
      </c>
      <c r="S281" s="17">
        <v>31458</v>
      </c>
      <c r="T281" s="17">
        <v>13125</v>
      </c>
      <c r="U281" s="17">
        <v>136072</v>
      </c>
      <c r="V281" s="17">
        <v>23835</v>
      </c>
      <c r="W281" s="17">
        <v>0</v>
      </c>
      <c r="X281" s="17">
        <v>0</v>
      </c>
      <c r="Y281" s="17">
        <v>9367</v>
      </c>
      <c r="Z281" s="17">
        <v>0</v>
      </c>
      <c r="AA281" s="17">
        <v>0</v>
      </c>
      <c r="AB281" s="17">
        <v>0</v>
      </c>
      <c r="AC281" s="17">
        <v>12503569</v>
      </c>
      <c r="AD281" s="17">
        <v>0</v>
      </c>
    </row>
    <row r="282" spans="1:30" x14ac:dyDescent="0.3">
      <c r="A282" s="15" t="s">
        <v>557</v>
      </c>
      <c r="B282" s="14" t="s">
        <v>558</v>
      </c>
      <c r="C282" s="14">
        <v>1</v>
      </c>
      <c r="D282" s="14">
        <v>1</v>
      </c>
      <c r="E282" s="17">
        <v>8489085</v>
      </c>
      <c r="F282" s="17">
        <v>0</v>
      </c>
      <c r="G282" s="17">
        <v>805075</v>
      </c>
      <c r="H282" s="17">
        <v>0</v>
      </c>
      <c r="I282" s="17">
        <v>228341</v>
      </c>
      <c r="J282" s="17">
        <v>1960872</v>
      </c>
      <c r="K282" s="17">
        <v>0</v>
      </c>
      <c r="L282" s="17">
        <v>0</v>
      </c>
      <c r="M282" s="17">
        <v>0</v>
      </c>
      <c r="N282" s="17">
        <v>0</v>
      </c>
      <c r="O282" s="17">
        <v>0</v>
      </c>
      <c r="P282" s="17">
        <v>769929</v>
      </c>
      <c r="Q282" s="17">
        <v>257327</v>
      </c>
      <c r="R282" s="17">
        <v>293144</v>
      </c>
      <c r="S282" s="17">
        <v>29960</v>
      </c>
      <c r="T282" s="17">
        <v>12500</v>
      </c>
      <c r="U282" s="17">
        <v>126111</v>
      </c>
      <c r="V282" s="17">
        <v>28798</v>
      </c>
      <c r="W282" s="17">
        <v>0</v>
      </c>
      <c r="X282" s="17">
        <v>0</v>
      </c>
      <c r="Y282" s="17">
        <v>17124</v>
      </c>
      <c r="Z282" s="17">
        <v>0</v>
      </c>
      <c r="AA282" s="17">
        <v>0</v>
      </c>
      <c r="AB282" s="17">
        <v>0</v>
      </c>
      <c r="AC282" s="17">
        <v>13018266</v>
      </c>
      <c r="AD282" s="17">
        <v>0</v>
      </c>
    </row>
    <row r="283" spans="1:30" x14ac:dyDescent="0.3">
      <c r="A283" s="15" t="s">
        <v>559</v>
      </c>
      <c r="B283" s="14" t="s">
        <v>560</v>
      </c>
      <c r="C283" s="14">
        <v>1</v>
      </c>
      <c r="D283" s="14">
        <v>0</v>
      </c>
      <c r="E283" s="17">
        <v>4663522</v>
      </c>
      <c r="F283" s="17">
        <v>0</v>
      </c>
      <c r="G283" s="17">
        <v>229331</v>
      </c>
      <c r="H283" s="17">
        <v>0</v>
      </c>
      <c r="I283" s="17">
        <v>3421154</v>
      </c>
      <c r="J283" s="17">
        <v>1370767</v>
      </c>
      <c r="K283" s="17">
        <v>0</v>
      </c>
      <c r="L283" s="17">
        <v>0</v>
      </c>
      <c r="M283" s="17">
        <v>0</v>
      </c>
      <c r="N283" s="17">
        <v>0</v>
      </c>
      <c r="O283" s="17">
        <v>0</v>
      </c>
      <c r="P283" s="17">
        <v>1816616</v>
      </c>
      <c r="Q283" s="17">
        <v>111020</v>
      </c>
      <c r="R283" s="17">
        <v>83693</v>
      </c>
      <c r="S283" s="17">
        <v>63036</v>
      </c>
      <c r="T283" s="17">
        <v>26300</v>
      </c>
      <c r="U283" s="17">
        <v>294221</v>
      </c>
      <c r="V283" s="17">
        <v>36456</v>
      </c>
      <c r="W283" s="17">
        <v>0</v>
      </c>
      <c r="X283" s="17">
        <v>332286</v>
      </c>
      <c r="Y283" s="17">
        <v>4496</v>
      </c>
      <c r="Z283" s="17">
        <v>0</v>
      </c>
      <c r="AA283" s="17">
        <v>0</v>
      </c>
      <c r="AB283" s="17">
        <v>0</v>
      </c>
      <c r="AC283" s="17">
        <v>12452898</v>
      </c>
      <c r="AD283" s="17">
        <v>0</v>
      </c>
    </row>
    <row r="284" spans="1:30" x14ac:dyDescent="0.3">
      <c r="A284" s="15" t="s">
        <v>561</v>
      </c>
      <c r="B284" s="14" t="s">
        <v>562</v>
      </c>
      <c r="C284" s="14">
        <v>1</v>
      </c>
      <c r="D284" s="14">
        <v>0</v>
      </c>
      <c r="E284" s="17">
        <v>6602095</v>
      </c>
      <c r="F284" s="17">
        <v>0</v>
      </c>
      <c r="G284" s="17">
        <v>240598</v>
      </c>
      <c r="H284" s="17">
        <v>0</v>
      </c>
      <c r="I284" s="17">
        <v>4230424</v>
      </c>
      <c r="J284" s="17">
        <v>81354</v>
      </c>
      <c r="K284" s="17">
        <v>0</v>
      </c>
      <c r="L284" s="17">
        <v>0</v>
      </c>
      <c r="M284" s="17">
        <v>0</v>
      </c>
      <c r="N284" s="17">
        <v>0</v>
      </c>
      <c r="O284" s="17">
        <v>0</v>
      </c>
      <c r="P284" s="17">
        <v>360078</v>
      </c>
      <c r="Q284" s="17">
        <v>596983</v>
      </c>
      <c r="R284" s="17">
        <v>110736</v>
      </c>
      <c r="S284" s="17">
        <v>94599</v>
      </c>
      <c r="T284" s="17">
        <v>39469</v>
      </c>
      <c r="U284" s="17">
        <v>442409</v>
      </c>
      <c r="V284" s="17">
        <v>0</v>
      </c>
      <c r="W284" s="17">
        <v>0</v>
      </c>
      <c r="X284" s="17">
        <v>589300</v>
      </c>
      <c r="Y284" s="17">
        <v>22561</v>
      </c>
      <c r="Z284" s="17">
        <v>0</v>
      </c>
      <c r="AA284" s="17">
        <v>0</v>
      </c>
      <c r="AB284" s="17">
        <v>0</v>
      </c>
      <c r="AC284" s="17">
        <v>13410606</v>
      </c>
      <c r="AD284" s="17">
        <v>0</v>
      </c>
    </row>
    <row r="285" spans="1:30" x14ac:dyDescent="0.3">
      <c r="A285" s="15" t="s">
        <v>563</v>
      </c>
      <c r="B285" s="14" t="s">
        <v>564</v>
      </c>
      <c r="C285" s="14">
        <v>1</v>
      </c>
      <c r="D285" s="14">
        <v>0</v>
      </c>
      <c r="E285" s="17">
        <v>19106768</v>
      </c>
      <c r="F285" s="17">
        <v>0</v>
      </c>
      <c r="G285" s="17">
        <v>1401076</v>
      </c>
      <c r="H285" s="17">
        <v>0</v>
      </c>
      <c r="I285" s="17">
        <v>3284805</v>
      </c>
      <c r="J285" s="17">
        <v>992634</v>
      </c>
      <c r="K285" s="17">
        <v>0</v>
      </c>
      <c r="L285" s="17">
        <v>0</v>
      </c>
      <c r="M285" s="17">
        <v>0</v>
      </c>
      <c r="N285" s="17">
        <v>0</v>
      </c>
      <c r="O285" s="17">
        <v>0</v>
      </c>
      <c r="P285" s="17">
        <v>1524745</v>
      </c>
      <c r="Q285" s="17">
        <v>589593</v>
      </c>
      <c r="R285" s="17">
        <v>310840</v>
      </c>
      <c r="S285" s="17">
        <v>50393</v>
      </c>
      <c r="T285" s="17">
        <v>21025</v>
      </c>
      <c r="U285" s="17">
        <v>212787</v>
      </c>
      <c r="V285" s="17">
        <v>49903</v>
      </c>
      <c r="W285" s="17">
        <v>0</v>
      </c>
      <c r="X285" s="17">
        <v>564510</v>
      </c>
      <c r="Y285" s="17">
        <v>0</v>
      </c>
      <c r="Z285" s="17">
        <v>0</v>
      </c>
      <c r="AA285" s="17">
        <v>0</v>
      </c>
      <c r="AB285" s="17">
        <v>0</v>
      </c>
      <c r="AC285" s="17">
        <v>28109079</v>
      </c>
      <c r="AD285" s="17">
        <v>140010</v>
      </c>
    </row>
    <row r="286" spans="1:30" x14ac:dyDescent="0.3">
      <c r="A286" s="15" t="s">
        <v>565</v>
      </c>
      <c r="B286" s="14" t="s">
        <v>566</v>
      </c>
      <c r="C286" s="14">
        <v>1</v>
      </c>
      <c r="D286" s="14">
        <v>0</v>
      </c>
      <c r="E286" s="17">
        <v>5840724</v>
      </c>
      <c r="F286" s="17">
        <v>0</v>
      </c>
      <c r="G286" s="17">
        <v>553249</v>
      </c>
      <c r="H286" s="17">
        <v>0</v>
      </c>
      <c r="I286" s="17">
        <v>462281</v>
      </c>
      <c r="J286" s="17">
        <v>684932</v>
      </c>
      <c r="K286" s="17">
        <v>0</v>
      </c>
      <c r="L286" s="17">
        <v>0</v>
      </c>
      <c r="M286" s="17">
        <v>0</v>
      </c>
      <c r="N286" s="17">
        <v>0</v>
      </c>
      <c r="O286" s="17">
        <v>0</v>
      </c>
      <c r="P286" s="17">
        <v>402437</v>
      </c>
      <c r="Q286" s="17">
        <v>214203</v>
      </c>
      <c r="R286" s="17">
        <v>20869</v>
      </c>
      <c r="S286" s="17">
        <v>27968</v>
      </c>
      <c r="T286" s="17">
        <v>11669</v>
      </c>
      <c r="U286" s="17">
        <v>115393</v>
      </c>
      <c r="V286" s="17">
        <v>23178</v>
      </c>
      <c r="W286" s="17">
        <v>0</v>
      </c>
      <c r="X286" s="17">
        <v>0</v>
      </c>
      <c r="Y286" s="17">
        <v>0</v>
      </c>
      <c r="Z286" s="17">
        <v>0</v>
      </c>
      <c r="AA286" s="17">
        <v>0</v>
      </c>
      <c r="AB286" s="17">
        <v>0</v>
      </c>
      <c r="AC286" s="17">
        <v>8356903</v>
      </c>
      <c r="AD286" s="17">
        <v>0</v>
      </c>
    </row>
    <row r="287" spans="1:30" x14ac:dyDescent="0.3">
      <c r="A287" s="15" t="s">
        <v>567</v>
      </c>
      <c r="B287" s="14" t="s">
        <v>568</v>
      </c>
      <c r="C287" s="14">
        <v>1</v>
      </c>
      <c r="D287" s="14">
        <v>0</v>
      </c>
      <c r="E287" s="17">
        <v>3962289</v>
      </c>
      <c r="F287" s="17">
        <v>0</v>
      </c>
      <c r="G287" s="17">
        <v>314685</v>
      </c>
      <c r="H287" s="17">
        <v>0</v>
      </c>
      <c r="I287" s="17">
        <v>746664</v>
      </c>
      <c r="J287" s="17">
        <v>408905</v>
      </c>
      <c r="K287" s="17">
        <v>0</v>
      </c>
      <c r="L287" s="17">
        <v>0</v>
      </c>
      <c r="M287" s="17">
        <v>0</v>
      </c>
      <c r="N287" s="17">
        <v>0</v>
      </c>
      <c r="O287" s="17">
        <v>0</v>
      </c>
      <c r="P287" s="17">
        <v>603658</v>
      </c>
      <c r="Q287" s="17">
        <v>374043</v>
      </c>
      <c r="R287" s="17">
        <v>282199</v>
      </c>
      <c r="S287" s="17">
        <v>72293</v>
      </c>
      <c r="T287" s="17">
        <v>30163</v>
      </c>
      <c r="U287" s="17">
        <v>262183</v>
      </c>
      <c r="V287" s="17">
        <v>7591</v>
      </c>
      <c r="W287" s="17">
        <v>0</v>
      </c>
      <c r="X287" s="17">
        <v>0</v>
      </c>
      <c r="Y287" s="17">
        <v>0</v>
      </c>
      <c r="Z287" s="17">
        <v>0</v>
      </c>
      <c r="AA287" s="17">
        <v>0</v>
      </c>
      <c r="AB287" s="17">
        <v>0</v>
      </c>
      <c r="AC287" s="17">
        <v>7064673</v>
      </c>
      <c r="AD287" s="17">
        <v>0</v>
      </c>
    </row>
    <row r="288" spans="1:30" x14ac:dyDescent="0.3">
      <c r="A288" s="15" t="s">
        <v>569</v>
      </c>
      <c r="B288" s="14" t="s">
        <v>570</v>
      </c>
      <c r="C288" s="14">
        <v>1</v>
      </c>
      <c r="D288" s="14">
        <v>0</v>
      </c>
      <c r="E288" s="17">
        <v>4136087</v>
      </c>
      <c r="F288" s="17">
        <v>0</v>
      </c>
      <c r="G288" s="17">
        <v>575562</v>
      </c>
      <c r="H288" s="17">
        <v>0</v>
      </c>
      <c r="I288" s="17">
        <v>486537</v>
      </c>
      <c r="J288" s="17">
        <v>968683</v>
      </c>
      <c r="K288" s="17">
        <v>0</v>
      </c>
      <c r="L288" s="17">
        <v>0</v>
      </c>
      <c r="M288" s="17">
        <v>0</v>
      </c>
      <c r="N288" s="17">
        <v>0</v>
      </c>
      <c r="O288" s="17">
        <v>0</v>
      </c>
      <c r="P288" s="17">
        <v>801341</v>
      </c>
      <c r="Q288" s="17">
        <v>139417</v>
      </c>
      <c r="R288" s="17">
        <v>90258</v>
      </c>
      <c r="S288" s="17">
        <v>19085</v>
      </c>
      <c r="T288" s="17">
        <v>7963</v>
      </c>
      <c r="U288" s="17">
        <v>75783</v>
      </c>
      <c r="V288" s="17">
        <v>13534</v>
      </c>
      <c r="W288" s="17">
        <v>0</v>
      </c>
      <c r="X288" s="17">
        <v>0</v>
      </c>
      <c r="Y288" s="17">
        <v>0</v>
      </c>
      <c r="Z288" s="17">
        <v>0</v>
      </c>
      <c r="AA288" s="17">
        <v>0</v>
      </c>
      <c r="AB288" s="17">
        <v>0</v>
      </c>
      <c r="AC288" s="17">
        <v>7314250</v>
      </c>
      <c r="AD288" s="17">
        <v>0</v>
      </c>
    </row>
    <row r="289" spans="1:30" x14ac:dyDescent="0.3">
      <c r="A289" s="15" t="s">
        <v>571</v>
      </c>
      <c r="B289" s="14" t="s">
        <v>572</v>
      </c>
      <c r="C289" s="14">
        <v>1</v>
      </c>
      <c r="D289" s="14">
        <v>0</v>
      </c>
      <c r="E289" s="17">
        <v>6562928</v>
      </c>
      <c r="F289" s="17">
        <v>0</v>
      </c>
      <c r="G289" s="17">
        <v>395881</v>
      </c>
      <c r="H289" s="17">
        <v>0</v>
      </c>
      <c r="I289" s="17">
        <v>1511931</v>
      </c>
      <c r="J289" s="17">
        <v>1010483</v>
      </c>
      <c r="K289" s="17">
        <v>0</v>
      </c>
      <c r="L289" s="17">
        <v>0</v>
      </c>
      <c r="M289" s="17">
        <v>0</v>
      </c>
      <c r="N289" s="17">
        <v>0</v>
      </c>
      <c r="O289" s="17">
        <v>0</v>
      </c>
      <c r="P289" s="17">
        <v>1451006</v>
      </c>
      <c r="Q289" s="17">
        <v>294428</v>
      </c>
      <c r="R289" s="17">
        <v>317009</v>
      </c>
      <c r="S289" s="17">
        <v>46393</v>
      </c>
      <c r="T289" s="17">
        <v>19356</v>
      </c>
      <c r="U289" s="17">
        <v>178595</v>
      </c>
      <c r="V289" s="17">
        <v>34626</v>
      </c>
      <c r="W289" s="17">
        <v>0</v>
      </c>
      <c r="X289" s="17">
        <v>0</v>
      </c>
      <c r="Y289" s="17">
        <v>0</v>
      </c>
      <c r="Z289" s="17">
        <v>0</v>
      </c>
      <c r="AA289" s="17">
        <v>0</v>
      </c>
      <c r="AB289" s="17">
        <v>0</v>
      </c>
      <c r="AC289" s="17">
        <v>11822636</v>
      </c>
      <c r="AD289" s="17">
        <v>0</v>
      </c>
    </row>
    <row r="290" spans="1:30" x14ac:dyDescent="0.3">
      <c r="A290" s="15" t="s">
        <v>573</v>
      </c>
      <c r="B290" s="14" t="s">
        <v>574</v>
      </c>
      <c r="C290" s="14">
        <v>1</v>
      </c>
      <c r="D290" s="14">
        <v>0</v>
      </c>
      <c r="E290" s="17">
        <v>5748391</v>
      </c>
      <c r="F290" s="17">
        <v>0</v>
      </c>
      <c r="G290" s="17">
        <v>376635</v>
      </c>
      <c r="H290" s="17">
        <v>0</v>
      </c>
      <c r="I290" s="17">
        <v>1708178</v>
      </c>
      <c r="J290" s="17">
        <v>1634869</v>
      </c>
      <c r="K290" s="17">
        <v>0</v>
      </c>
      <c r="L290" s="17">
        <v>0</v>
      </c>
      <c r="M290" s="17">
        <v>0</v>
      </c>
      <c r="N290" s="17">
        <v>0</v>
      </c>
      <c r="O290" s="17">
        <v>0</v>
      </c>
      <c r="P290" s="17">
        <v>2452715</v>
      </c>
      <c r="Q290" s="17">
        <v>121996</v>
      </c>
      <c r="R290" s="17">
        <v>178830</v>
      </c>
      <c r="S290" s="17">
        <v>61598</v>
      </c>
      <c r="T290" s="17">
        <v>25700</v>
      </c>
      <c r="U290" s="17">
        <v>234515</v>
      </c>
      <c r="V290" s="17">
        <v>36719</v>
      </c>
      <c r="W290" s="17">
        <v>0</v>
      </c>
      <c r="X290" s="17">
        <v>0</v>
      </c>
      <c r="Y290" s="17">
        <v>0</v>
      </c>
      <c r="Z290" s="17">
        <v>0</v>
      </c>
      <c r="AA290" s="17">
        <v>0</v>
      </c>
      <c r="AB290" s="17">
        <v>0</v>
      </c>
      <c r="AC290" s="17">
        <v>12580146</v>
      </c>
      <c r="AD290" s="17">
        <v>0</v>
      </c>
    </row>
    <row r="291" spans="1:30" x14ac:dyDescent="0.3">
      <c r="A291" s="15" t="s">
        <v>575</v>
      </c>
      <c r="B291" s="14" t="s">
        <v>576</v>
      </c>
      <c r="C291" s="14">
        <v>1</v>
      </c>
      <c r="D291" s="14">
        <v>0</v>
      </c>
      <c r="E291" s="17">
        <v>3275949</v>
      </c>
      <c r="F291" s="17">
        <v>0</v>
      </c>
      <c r="G291" s="17">
        <v>161576</v>
      </c>
      <c r="H291" s="17">
        <v>0</v>
      </c>
      <c r="I291" s="17">
        <v>239281</v>
      </c>
      <c r="J291" s="17">
        <v>628149</v>
      </c>
      <c r="K291" s="17">
        <v>0</v>
      </c>
      <c r="L291" s="17">
        <v>0</v>
      </c>
      <c r="M291" s="17">
        <v>0</v>
      </c>
      <c r="N291" s="17">
        <v>0</v>
      </c>
      <c r="O291" s="17">
        <v>0</v>
      </c>
      <c r="P291" s="17">
        <v>598171</v>
      </c>
      <c r="Q291" s="17">
        <v>154262</v>
      </c>
      <c r="R291" s="17">
        <v>86254</v>
      </c>
      <c r="S291" s="17">
        <v>25062</v>
      </c>
      <c r="T291" s="17">
        <v>10456</v>
      </c>
      <c r="U291" s="17">
        <v>93841</v>
      </c>
      <c r="V291" s="17">
        <v>18826</v>
      </c>
      <c r="W291" s="17">
        <v>0</v>
      </c>
      <c r="X291" s="17">
        <v>0</v>
      </c>
      <c r="Y291" s="17">
        <v>0</v>
      </c>
      <c r="Z291" s="17">
        <v>0</v>
      </c>
      <c r="AA291" s="17">
        <v>0</v>
      </c>
      <c r="AB291" s="17">
        <v>0</v>
      </c>
      <c r="AC291" s="17">
        <v>5291827</v>
      </c>
      <c r="AD291" s="17">
        <v>0</v>
      </c>
    </row>
    <row r="292" spans="1:30" x14ac:dyDescent="0.3">
      <c r="A292" s="15" t="s">
        <v>577</v>
      </c>
      <c r="B292" s="14" t="s">
        <v>578</v>
      </c>
      <c r="C292" s="14">
        <v>1</v>
      </c>
      <c r="D292" s="14">
        <v>0</v>
      </c>
      <c r="E292" s="17">
        <v>11337161</v>
      </c>
      <c r="F292" s="17">
        <v>0</v>
      </c>
      <c r="G292" s="17">
        <v>872758</v>
      </c>
      <c r="H292" s="17">
        <v>0</v>
      </c>
      <c r="I292" s="17">
        <v>1227560</v>
      </c>
      <c r="J292" s="17">
        <v>2227190</v>
      </c>
      <c r="K292" s="17">
        <v>0</v>
      </c>
      <c r="L292" s="17">
        <v>0</v>
      </c>
      <c r="M292" s="17">
        <v>0</v>
      </c>
      <c r="N292" s="17">
        <v>0</v>
      </c>
      <c r="O292" s="17">
        <v>0</v>
      </c>
      <c r="P292" s="17">
        <v>1801758</v>
      </c>
      <c r="Q292" s="17">
        <v>268192</v>
      </c>
      <c r="R292" s="17">
        <v>318091</v>
      </c>
      <c r="S292" s="17">
        <v>41794</v>
      </c>
      <c r="T292" s="17">
        <v>17438</v>
      </c>
      <c r="U292" s="17">
        <v>175100</v>
      </c>
      <c r="V292" s="17">
        <v>34434</v>
      </c>
      <c r="W292" s="17">
        <v>0</v>
      </c>
      <c r="X292" s="17">
        <v>0</v>
      </c>
      <c r="Y292" s="17">
        <v>22291</v>
      </c>
      <c r="Z292" s="17">
        <v>0</v>
      </c>
      <c r="AA292" s="17">
        <v>0</v>
      </c>
      <c r="AB292" s="17">
        <v>0</v>
      </c>
      <c r="AC292" s="17">
        <v>18343767</v>
      </c>
      <c r="AD292" s="17">
        <v>0</v>
      </c>
    </row>
    <row r="293" spans="1:30" x14ac:dyDescent="0.3">
      <c r="A293" s="15" t="s">
        <v>579</v>
      </c>
      <c r="B293" s="14" t="s">
        <v>580</v>
      </c>
      <c r="C293" s="14">
        <v>1</v>
      </c>
      <c r="D293" s="14">
        <v>1</v>
      </c>
      <c r="E293" s="17">
        <v>4204598</v>
      </c>
      <c r="F293" s="17">
        <v>0</v>
      </c>
      <c r="G293" s="17">
        <v>1099857</v>
      </c>
      <c r="H293" s="17">
        <v>0</v>
      </c>
      <c r="I293" s="17">
        <v>825902</v>
      </c>
      <c r="J293" s="17">
        <v>557496</v>
      </c>
      <c r="K293" s="17">
        <v>0</v>
      </c>
      <c r="L293" s="17">
        <v>0</v>
      </c>
      <c r="M293" s="17">
        <v>0</v>
      </c>
      <c r="N293" s="17">
        <v>0</v>
      </c>
      <c r="O293" s="17">
        <v>0</v>
      </c>
      <c r="P293" s="17">
        <v>513153</v>
      </c>
      <c r="Q293" s="17">
        <v>349019</v>
      </c>
      <c r="R293" s="17">
        <v>205445</v>
      </c>
      <c r="S293" s="17">
        <v>17976</v>
      </c>
      <c r="T293" s="17">
        <v>7500</v>
      </c>
      <c r="U293" s="17">
        <v>64891</v>
      </c>
      <c r="V293" s="17">
        <v>17017</v>
      </c>
      <c r="W293" s="17">
        <v>0</v>
      </c>
      <c r="X293" s="17">
        <v>0</v>
      </c>
      <c r="Y293" s="17">
        <v>0</v>
      </c>
      <c r="Z293" s="17">
        <v>0</v>
      </c>
      <c r="AA293" s="17">
        <v>0</v>
      </c>
      <c r="AB293" s="17">
        <v>0</v>
      </c>
      <c r="AC293" s="17">
        <v>7862854</v>
      </c>
      <c r="AD293" s="17">
        <v>0</v>
      </c>
    </row>
    <row r="294" spans="1:30" x14ac:dyDescent="0.3">
      <c r="A294" s="15" t="s">
        <v>581</v>
      </c>
      <c r="B294" s="14" t="s">
        <v>582</v>
      </c>
      <c r="C294" s="14">
        <v>1</v>
      </c>
      <c r="D294" s="14">
        <v>0</v>
      </c>
      <c r="E294" s="17">
        <v>4196284</v>
      </c>
      <c r="F294" s="17">
        <v>0</v>
      </c>
      <c r="G294" s="17">
        <v>193215</v>
      </c>
      <c r="H294" s="17">
        <v>0</v>
      </c>
      <c r="I294" s="17">
        <v>592064</v>
      </c>
      <c r="J294" s="17">
        <v>566843</v>
      </c>
      <c r="K294" s="17">
        <v>0</v>
      </c>
      <c r="L294" s="17">
        <v>0</v>
      </c>
      <c r="M294" s="17">
        <v>0</v>
      </c>
      <c r="N294" s="17">
        <v>0</v>
      </c>
      <c r="O294" s="17">
        <v>0</v>
      </c>
      <c r="P294" s="17">
        <v>1070961</v>
      </c>
      <c r="Q294" s="17">
        <v>217752</v>
      </c>
      <c r="R294" s="17">
        <v>0</v>
      </c>
      <c r="S294" s="17">
        <v>24223</v>
      </c>
      <c r="T294" s="17">
        <v>10106</v>
      </c>
      <c r="U294" s="17">
        <v>92618</v>
      </c>
      <c r="V294" s="17">
        <v>17413</v>
      </c>
      <c r="W294" s="17">
        <v>0</v>
      </c>
      <c r="X294" s="17">
        <v>0</v>
      </c>
      <c r="Y294" s="17">
        <v>0</v>
      </c>
      <c r="Z294" s="17">
        <v>0</v>
      </c>
      <c r="AA294" s="17">
        <v>0</v>
      </c>
      <c r="AB294" s="17">
        <v>0</v>
      </c>
      <c r="AC294" s="17">
        <v>6981479</v>
      </c>
      <c r="AD294" s="17">
        <v>0</v>
      </c>
    </row>
    <row r="295" spans="1:30" x14ac:dyDescent="0.3">
      <c r="A295" s="15" t="s">
        <v>583</v>
      </c>
      <c r="B295" s="14" t="s">
        <v>584</v>
      </c>
      <c r="C295" s="14">
        <v>1</v>
      </c>
      <c r="D295" s="14">
        <v>0</v>
      </c>
      <c r="E295" s="17">
        <v>11424728</v>
      </c>
      <c r="F295" s="17">
        <v>0</v>
      </c>
      <c r="G295" s="17">
        <v>1342564</v>
      </c>
      <c r="H295" s="17">
        <v>0</v>
      </c>
      <c r="I295" s="17">
        <v>1439403</v>
      </c>
      <c r="J295" s="17">
        <v>899241</v>
      </c>
      <c r="K295" s="17">
        <v>0</v>
      </c>
      <c r="L295" s="17">
        <v>0</v>
      </c>
      <c r="M295" s="17">
        <v>0</v>
      </c>
      <c r="N295" s="17">
        <v>0</v>
      </c>
      <c r="O295" s="17">
        <v>0</v>
      </c>
      <c r="P295" s="17">
        <v>1133576</v>
      </c>
      <c r="Q295" s="17">
        <v>673791</v>
      </c>
      <c r="R295" s="17">
        <v>207718</v>
      </c>
      <c r="S295" s="17">
        <v>33046</v>
      </c>
      <c r="T295" s="17">
        <v>13788</v>
      </c>
      <c r="U295" s="17">
        <v>133917</v>
      </c>
      <c r="V295" s="17">
        <v>30056</v>
      </c>
      <c r="W295" s="17">
        <v>0</v>
      </c>
      <c r="X295" s="17">
        <v>0</v>
      </c>
      <c r="Y295" s="17">
        <v>366</v>
      </c>
      <c r="Z295" s="17">
        <v>0</v>
      </c>
      <c r="AA295" s="17">
        <v>0</v>
      </c>
      <c r="AB295" s="17">
        <v>0</v>
      </c>
      <c r="AC295" s="17">
        <v>17332194</v>
      </c>
      <c r="AD295" s="17">
        <v>0</v>
      </c>
    </row>
    <row r="296" spans="1:30" x14ac:dyDescent="0.3">
      <c r="A296" s="15" t="s">
        <v>585</v>
      </c>
      <c r="B296" s="14" t="s">
        <v>586</v>
      </c>
      <c r="C296" s="14">
        <v>1</v>
      </c>
      <c r="D296" s="14">
        <v>0</v>
      </c>
      <c r="E296" s="17">
        <v>5803288</v>
      </c>
      <c r="F296" s="17">
        <v>0</v>
      </c>
      <c r="G296" s="17">
        <v>520201</v>
      </c>
      <c r="H296" s="17">
        <v>0</v>
      </c>
      <c r="I296" s="17">
        <v>3400351</v>
      </c>
      <c r="J296" s="17">
        <v>614367</v>
      </c>
      <c r="K296" s="17">
        <v>0</v>
      </c>
      <c r="L296" s="17">
        <v>0</v>
      </c>
      <c r="M296" s="17">
        <v>0</v>
      </c>
      <c r="N296" s="17">
        <v>0</v>
      </c>
      <c r="O296" s="17">
        <v>0</v>
      </c>
      <c r="P296" s="17">
        <v>758848</v>
      </c>
      <c r="Q296" s="17">
        <v>420981</v>
      </c>
      <c r="R296" s="17">
        <v>274686</v>
      </c>
      <c r="S296" s="17">
        <v>39008</v>
      </c>
      <c r="T296" s="17">
        <v>16275</v>
      </c>
      <c r="U296" s="17">
        <v>189429</v>
      </c>
      <c r="V296" s="17">
        <v>21614</v>
      </c>
      <c r="W296" s="17">
        <v>0</v>
      </c>
      <c r="X296" s="17">
        <v>0</v>
      </c>
      <c r="Y296" s="17">
        <v>0</v>
      </c>
      <c r="Z296" s="17">
        <v>0</v>
      </c>
      <c r="AA296" s="17">
        <v>0</v>
      </c>
      <c r="AB296" s="17">
        <v>0</v>
      </c>
      <c r="AC296" s="17">
        <v>12059048</v>
      </c>
      <c r="AD296" s="17">
        <v>0</v>
      </c>
    </row>
    <row r="297" spans="1:30" x14ac:dyDescent="0.3">
      <c r="A297" s="15" t="s">
        <v>587</v>
      </c>
      <c r="B297" s="14" t="s">
        <v>588</v>
      </c>
      <c r="C297" s="14">
        <v>1</v>
      </c>
      <c r="D297" s="14">
        <v>0</v>
      </c>
      <c r="E297" s="17">
        <v>5260452</v>
      </c>
      <c r="F297" s="17">
        <v>0</v>
      </c>
      <c r="G297" s="17">
        <v>620873</v>
      </c>
      <c r="H297" s="17">
        <v>0</v>
      </c>
      <c r="I297" s="17">
        <v>322982</v>
      </c>
      <c r="J297" s="17">
        <v>214370</v>
      </c>
      <c r="K297" s="17">
        <v>0</v>
      </c>
      <c r="L297" s="17">
        <v>0</v>
      </c>
      <c r="M297" s="17">
        <v>0</v>
      </c>
      <c r="N297" s="17">
        <v>0</v>
      </c>
      <c r="O297" s="17">
        <v>0</v>
      </c>
      <c r="P297" s="17">
        <v>835311</v>
      </c>
      <c r="Q297" s="17">
        <v>291270</v>
      </c>
      <c r="R297" s="17">
        <v>96011</v>
      </c>
      <c r="S297" s="17">
        <v>19159</v>
      </c>
      <c r="T297" s="17">
        <v>7994</v>
      </c>
      <c r="U297" s="17">
        <v>70366</v>
      </c>
      <c r="V297" s="17">
        <v>19035</v>
      </c>
      <c r="W297" s="17">
        <v>0</v>
      </c>
      <c r="X297" s="17">
        <v>0</v>
      </c>
      <c r="Y297" s="17">
        <v>7831</v>
      </c>
      <c r="Z297" s="17">
        <v>0</v>
      </c>
      <c r="AA297" s="17">
        <v>0</v>
      </c>
      <c r="AB297" s="17">
        <v>0</v>
      </c>
      <c r="AC297" s="17">
        <v>7765654</v>
      </c>
      <c r="AD297" s="17">
        <v>0</v>
      </c>
    </row>
    <row r="298" spans="1:30" x14ac:dyDescent="0.3">
      <c r="A298" s="15" t="s">
        <v>589</v>
      </c>
      <c r="B298" s="14" t="s">
        <v>590</v>
      </c>
      <c r="C298" s="14">
        <v>1</v>
      </c>
      <c r="D298" s="14">
        <v>1</v>
      </c>
      <c r="E298" s="17">
        <v>5697454</v>
      </c>
      <c r="F298" s="17">
        <v>0</v>
      </c>
      <c r="G298" s="17">
        <v>358885</v>
      </c>
      <c r="H298" s="17">
        <v>0</v>
      </c>
      <c r="I298" s="17">
        <v>407075</v>
      </c>
      <c r="J298" s="17">
        <v>795929</v>
      </c>
      <c r="K298" s="17">
        <v>0</v>
      </c>
      <c r="L298" s="17">
        <v>0</v>
      </c>
      <c r="M298" s="17">
        <v>0</v>
      </c>
      <c r="N298" s="17">
        <v>0</v>
      </c>
      <c r="O298" s="17">
        <v>0</v>
      </c>
      <c r="P298" s="17">
        <v>939062</v>
      </c>
      <c r="Q298" s="17">
        <v>203939</v>
      </c>
      <c r="R298" s="17">
        <v>55054</v>
      </c>
      <c r="S298" s="17">
        <v>21886</v>
      </c>
      <c r="T298" s="17">
        <v>9131</v>
      </c>
      <c r="U298" s="17">
        <v>90928</v>
      </c>
      <c r="V298" s="17">
        <v>22345</v>
      </c>
      <c r="W298" s="17">
        <v>0</v>
      </c>
      <c r="X298" s="17">
        <v>0</v>
      </c>
      <c r="Y298" s="17">
        <v>0</v>
      </c>
      <c r="Z298" s="17">
        <v>0</v>
      </c>
      <c r="AA298" s="17">
        <v>0</v>
      </c>
      <c r="AB298" s="17">
        <v>0</v>
      </c>
      <c r="AC298" s="17">
        <v>8601688</v>
      </c>
      <c r="AD298" s="17">
        <v>0</v>
      </c>
    </row>
    <row r="299" spans="1:30" x14ac:dyDescent="0.3">
      <c r="A299" s="15" t="s">
        <v>591</v>
      </c>
      <c r="B299" s="14" t="s">
        <v>592</v>
      </c>
      <c r="C299" s="14">
        <v>1</v>
      </c>
      <c r="D299" s="14">
        <v>0</v>
      </c>
      <c r="E299" s="17">
        <v>1610240</v>
      </c>
      <c r="F299" s="17">
        <v>0</v>
      </c>
      <c r="G299" s="17">
        <v>151277</v>
      </c>
      <c r="H299" s="17">
        <v>6381</v>
      </c>
      <c r="I299" s="17">
        <v>172319</v>
      </c>
      <c r="J299" s="17">
        <v>65050</v>
      </c>
      <c r="K299" s="17">
        <v>0</v>
      </c>
      <c r="L299" s="17">
        <v>0</v>
      </c>
      <c r="M299" s="17">
        <v>0</v>
      </c>
      <c r="N299" s="17">
        <v>0</v>
      </c>
      <c r="O299" s="17">
        <v>0</v>
      </c>
      <c r="P299" s="17">
        <v>357239</v>
      </c>
      <c r="Q299" s="17">
        <v>32435</v>
      </c>
      <c r="R299" s="17">
        <v>39470</v>
      </c>
      <c r="S299" s="17">
        <v>10216</v>
      </c>
      <c r="T299" s="17">
        <v>4263</v>
      </c>
      <c r="U299" s="17">
        <v>64133</v>
      </c>
      <c r="V299" s="17">
        <v>0</v>
      </c>
      <c r="W299" s="17">
        <v>0</v>
      </c>
      <c r="X299" s="17">
        <v>600000</v>
      </c>
      <c r="Y299" s="17">
        <v>0</v>
      </c>
      <c r="Z299" s="17">
        <v>0</v>
      </c>
      <c r="AA299" s="17">
        <v>0</v>
      </c>
      <c r="AB299" s="17">
        <v>0</v>
      </c>
      <c r="AC299" s="17">
        <v>3113023</v>
      </c>
      <c r="AD299" s="17">
        <v>0</v>
      </c>
    </row>
    <row r="300" spans="1:30" x14ac:dyDescent="0.3">
      <c r="A300" s="15" t="s">
        <v>593</v>
      </c>
      <c r="B300" s="14" t="s">
        <v>594</v>
      </c>
      <c r="C300" s="14">
        <v>1</v>
      </c>
      <c r="D300" s="14">
        <v>1</v>
      </c>
      <c r="E300" s="17">
        <v>15420544</v>
      </c>
      <c r="F300" s="17">
        <v>0</v>
      </c>
      <c r="G300" s="17">
        <v>475099</v>
      </c>
      <c r="H300" s="17">
        <v>0</v>
      </c>
      <c r="I300" s="17">
        <v>3385189</v>
      </c>
      <c r="J300" s="17">
        <v>892915</v>
      </c>
      <c r="K300" s="17">
        <v>0</v>
      </c>
      <c r="L300" s="17">
        <v>0</v>
      </c>
      <c r="M300" s="17">
        <v>0</v>
      </c>
      <c r="N300" s="17">
        <v>0</v>
      </c>
      <c r="O300" s="17">
        <v>0</v>
      </c>
      <c r="P300" s="17">
        <v>2720715</v>
      </c>
      <c r="Q300" s="17">
        <v>2164342</v>
      </c>
      <c r="R300" s="17">
        <v>821352</v>
      </c>
      <c r="S300" s="17">
        <v>73627</v>
      </c>
      <c r="T300" s="17">
        <v>30719</v>
      </c>
      <c r="U300" s="17">
        <v>305638</v>
      </c>
      <c r="V300" s="17">
        <v>71961</v>
      </c>
      <c r="W300" s="17">
        <v>0</v>
      </c>
      <c r="X300" s="17">
        <v>0</v>
      </c>
      <c r="Y300" s="17">
        <v>0</v>
      </c>
      <c r="Z300" s="17">
        <v>0</v>
      </c>
      <c r="AA300" s="17">
        <v>0</v>
      </c>
      <c r="AB300" s="17">
        <v>0</v>
      </c>
      <c r="AC300" s="17">
        <v>26362101</v>
      </c>
      <c r="AD300" s="17">
        <v>0</v>
      </c>
    </row>
    <row r="301" spans="1:30" x14ac:dyDescent="0.3">
      <c r="A301" s="15" t="s">
        <v>595</v>
      </c>
      <c r="B301" s="14" t="s">
        <v>596</v>
      </c>
      <c r="C301" s="14">
        <v>1</v>
      </c>
      <c r="D301" s="14">
        <v>0</v>
      </c>
      <c r="E301" s="17">
        <v>25749551</v>
      </c>
      <c r="F301" s="17">
        <v>0</v>
      </c>
      <c r="G301" s="17">
        <v>889779</v>
      </c>
      <c r="H301" s="17">
        <v>0</v>
      </c>
      <c r="I301" s="17">
        <v>5003754</v>
      </c>
      <c r="J301" s="17">
        <v>5231826</v>
      </c>
      <c r="K301" s="17">
        <v>0</v>
      </c>
      <c r="L301" s="17">
        <v>0</v>
      </c>
      <c r="M301" s="17">
        <v>0</v>
      </c>
      <c r="N301" s="17">
        <v>0</v>
      </c>
      <c r="O301" s="17">
        <v>0</v>
      </c>
      <c r="P301" s="17">
        <v>1662780</v>
      </c>
      <c r="Q301" s="17">
        <v>2034441</v>
      </c>
      <c r="R301" s="17">
        <v>1103620</v>
      </c>
      <c r="S301" s="17">
        <v>126461</v>
      </c>
      <c r="T301" s="17">
        <v>52763</v>
      </c>
      <c r="U301" s="17">
        <v>549705</v>
      </c>
      <c r="V301" s="17">
        <v>107255</v>
      </c>
      <c r="W301" s="17">
        <v>0</v>
      </c>
      <c r="X301" s="17">
        <v>0</v>
      </c>
      <c r="Y301" s="17">
        <v>0</v>
      </c>
      <c r="Z301" s="17">
        <v>0</v>
      </c>
      <c r="AA301" s="17">
        <v>0</v>
      </c>
      <c r="AB301" s="17">
        <v>0</v>
      </c>
      <c r="AC301" s="17">
        <v>42511935</v>
      </c>
      <c r="AD301" s="17">
        <v>0</v>
      </c>
    </row>
    <row r="302" spans="1:30" x14ac:dyDescent="0.3">
      <c r="A302" s="15" t="s">
        <v>597</v>
      </c>
      <c r="B302" s="14" t="s">
        <v>598</v>
      </c>
      <c r="C302" s="14">
        <v>1</v>
      </c>
      <c r="D302" s="14">
        <v>0</v>
      </c>
      <c r="E302" s="17">
        <v>14433578</v>
      </c>
      <c r="F302" s="17">
        <v>0</v>
      </c>
      <c r="G302" s="17">
        <v>630887</v>
      </c>
      <c r="H302" s="17">
        <v>0</v>
      </c>
      <c r="I302" s="17">
        <v>3758629</v>
      </c>
      <c r="J302" s="17">
        <v>3889886</v>
      </c>
      <c r="K302" s="17">
        <v>0</v>
      </c>
      <c r="L302" s="17">
        <v>0</v>
      </c>
      <c r="M302" s="17">
        <v>0</v>
      </c>
      <c r="N302" s="17">
        <v>0</v>
      </c>
      <c r="O302" s="17">
        <v>0</v>
      </c>
      <c r="P302" s="17">
        <v>3533826</v>
      </c>
      <c r="Q302" s="17">
        <v>937686</v>
      </c>
      <c r="R302" s="17">
        <v>636648</v>
      </c>
      <c r="S302" s="17">
        <v>80742</v>
      </c>
      <c r="T302" s="17">
        <v>33688</v>
      </c>
      <c r="U302" s="17">
        <v>324686</v>
      </c>
      <c r="V302" s="17">
        <v>68480</v>
      </c>
      <c r="W302" s="17">
        <v>0</v>
      </c>
      <c r="X302" s="17">
        <v>0</v>
      </c>
      <c r="Y302" s="17">
        <v>0</v>
      </c>
      <c r="Z302" s="17">
        <v>0</v>
      </c>
      <c r="AA302" s="17">
        <v>0</v>
      </c>
      <c r="AB302" s="17">
        <v>0</v>
      </c>
      <c r="AC302" s="17">
        <v>28328736</v>
      </c>
      <c r="AD302" s="17">
        <v>0</v>
      </c>
    </row>
    <row r="303" spans="1:30" x14ac:dyDescent="0.3">
      <c r="A303" s="15" t="s">
        <v>599</v>
      </c>
      <c r="B303" s="14" t="s">
        <v>600</v>
      </c>
      <c r="C303" s="14">
        <v>1</v>
      </c>
      <c r="D303" s="14">
        <v>0</v>
      </c>
      <c r="E303" s="17">
        <v>17740415</v>
      </c>
      <c r="F303" s="17">
        <v>0</v>
      </c>
      <c r="G303" s="17">
        <v>417052</v>
      </c>
      <c r="H303" s="17">
        <v>6673</v>
      </c>
      <c r="I303" s="17">
        <v>1171365</v>
      </c>
      <c r="J303" s="17">
        <v>3173585</v>
      </c>
      <c r="K303" s="17">
        <v>0</v>
      </c>
      <c r="L303" s="17">
        <v>0</v>
      </c>
      <c r="M303" s="17">
        <v>0</v>
      </c>
      <c r="N303" s="17">
        <v>0</v>
      </c>
      <c r="O303" s="17">
        <v>0</v>
      </c>
      <c r="P303" s="17">
        <v>1553803</v>
      </c>
      <c r="Q303" s="17">
        <v>52700</v>
      </c>
      <c r="R303" s="17">
        <v>266114</v>
      </c>
      <c r="S303" s="17">
        <v>61163</v>
      </c>
      <c r="T303" s="17">
        <v>25519</v>
      </c>
      <c r="U303" s="17">
        <v>220709</v>
      </c>
      <c r="V303" s="17">
        <v>6719</v>
      </c>
      <c r="W303" s="17">
        <v>0</v>
      </c>
      <c r="X303" s="17">
        <v>567278</v>
      </c>
      <c r="Y303" s="17">
        <v>0</v>
      </c>
      <c r="Z303" s="17">
        <v>0</v>
      </c>
      <c r="AA303" s="17">
        <v>0</v>
      </c>
      <c r="AB303" s="17">
        <v>0</v>
      </c>
      <c r="AC303" s="17">
        <v>25263095</v>
      </c>
      <c r="AD303" s="17">
        <v>0</v>
      </c>
    </row>
    <row r="304" spans="1:30" x14ac:dyDescent="0.3">
      <c r="A304" s="15" t="s">
        <v>601</v>
      </c>
      <c r="B304" s="14" t="s">
        <v>602</v>
      </c>
      <c r="C304" s="14">
        <v>1</v>
      </c>
      <c r="D304" s="14">
        <v>0</v>
      </c>
      <c r="E304" s="17">
        <v>37757001</v>
      </c>
      <c r="F304" s="17">
        <v>0</v>
      </c>
      <c r="G304" s="17">
        <v>3531123</v>
      </c>
      <c r="H304" s="17">
        <v>0</v>
      </c>
      <c r="I304" s="17">
        <v>5093083</v>
      </c>
      <c r="J304" s="17">
        <v>1263367</v>
      </c>
      <c r="K304" s="17">
        <v>0</v>
      </c>
      <c r="L304" s="17">
        <v>0</v>
      </c>
      <c r="M304" s="17">
        <v>0</v>
      </c>
      <c r="N304" s="17">
        <v>0</v>
      </c>
      <c r="O304" s="17">
        <v>0</v>
      </c>
      <c r="P304" s="17">
        <v>3612405</v>
      </c>
      <c r="Q304" s="17">
        <v>3512073</v>
      </c>
      <c r="R304" s="17">
        <v>1623297</v>
      </c>
      <c r="S304" s="17">
        <v>80817</v>
      </c>
      <c r="T304" s="17">
        <v>33719</v>
      </c>
      <c r="U304" s="17">
        <v>325967</v>
      </c>
      <c r="V304" s="17">
        <v>90869</v>
      </c>
      <c r="W304" s="17">
        <v>0</v>
      </c>
      <c r="X304" s="17">
        <v>1492138</v>
      </c>
      <c r="Y304" s="17">
        <v>0</v>
      </c>
      <c r="Z304" s="17">
        <v>0</v>
      </c>
      <c r="AA304" s="17">
        <v>0</v>
      </c>
      <c r="AB304" s="17">
        <v>0</v>
      </c>
      <c r="AC304" s="17">
        <v>58415859</v>
      </c>
      <c r="AD304" s="17">
        <v>938797</v>
      </c>
    </row>
    <row r="305" spans="1:30" x14ac:dyDescent="0.3">
      <c r="A305" s="15" t="s">
        <v>603</v>
      </c>
      <c r="B305" s="14" t="s">
        <v>604</v>
      </c>
      <c r="C305" s="14">
        <v>1</v>
      </c>
      <c r="D305" s="14">
        <v>0</v>
      </c>
      <c r="E305" s="17">
        <v>1724786</v>
      </c>
      <c r="F305" s="17">
        <v>0</v>
      </c>
      <c r="G305" s="17">
        <v>136611</v>
      </c>
      <c r="H305" s="17">
        <v>0</v>
      </c>
      <c r="I305" s="17">
        <v>509073</v>
      </c>
      <c r="J305" s="17">
        <v>136773</v>
      </c>
      <c r="K305" s="17">
        <v>0</v>
      </c>
      <c r="L305" s="17">
        <v>0</v>
      </c>
      <c r="M305" s="17">
        <v>0</v>
      </c>
      <c r="N305" s="17">
        <v>0</v>
      </c>
      <c r="O305" s="17">
        <v>0</v>
      </c>
      <c r="P305" s="17">
        <v>825647</v>
      </c>
      <c r="Q305" s="17">
        <v>47216</v>
      </c>
      <c r="R305" s="17">
        <v>253385</v>
      </c>
      <c r="S305" s="17">
        <v>25106</v>
      </c>
      <c r="T305" s="17">
        <v>10475</v>
      </c>
      <c r="U305" s="17">
        <v>105433</v>
      </c>
      <c r="V305" s="17">
        <v>7057</v>
      </c>
      <c r="W305" s="17">
        <v>0</v>
      </c>
      <c r="X305" s="17">
        <v>0</v>
      </c>
      <c r="Y305" s="17">
        <v>13288</v>
      </c>
      <c r="Z305" s="17">
        <v>0</v>
      </c>
      <c r="AA305" s="17">
        <v>0</v>
      </c>
      <c r="AB305" s="17">
        <v>0</v>
      </c>
      <c r="AC305" s="17">
        <v>3794850</v>
      </c>
      <c r="AD305" s="17">
        <v>0</v>
      </c>
    </row>
    <row r="306" spans="1:30" x14ac:dyDescent="0.3">
      <c r="A306" s="15" t="s">
        <v>605</v>
      </c>
      <c r="B306" s="14" t="s">
        <v>606</v>
      </c>
      <c r="C306" s="14">
        <v>1</v>
      </c>
      <c r="D306" s="14">
        <v>0</v>
      </c>
      <c r="E306" s="17">
        <v>3185119</v>
      </c>
      <c r="F306" s="17">
        <v>0</v>
      </c>
      <c r="G306" s="17">
        <v>250393</v>
      </c>
      <c r="H306" s="17">
        <v>0</v>
      </c>
      <c r="I306" s="17">
        <v>1192531</v>
      </c>
      <c r="J306" s="17">
        <v>368589</v>
      </c>
      <c r="K306" s="17">
        <v>0</v>
      </c>
      <c r="L306" s="17">
        <v>0</v>
      </c>
      <c r="M306" s="17">
        <v>0</v>
      </c>
      <c r="N306" s="17">
        <v>0</v>
      </c>
      <c r="O306" s="17">
        <v>0</v>
      </c>
      <c r="P306" s="17">
        <v>1257596</v>
      </c>
      <c r="Q306" s="17">
        <v>155663</v>
      </c>
      <c r="R306" s="17">
        <v>254722</v>
      </c>
      <c r="S306" s="17">
        <v>48520</v>
      </c>
      <c r="T306" s="17">
        <v>20244</v>
      </c>
      <c r="U306" s="17">
        <v>198807</v>
      </c>
      <c r="V306" s="17">
        <v>9719</v>
      </c>
      <c r="W306" s="17">
        <v>0</v>
      </c>
      <c r="X306" s="17">
        <v>54525</v>
      </c>
      <c r="Y306" s="17">
        <v>0</v>
      </c>
      <c r="Z306" s="17">
        <v>0</v>
      </c>
      <c r="AA306" s="17">
        <v>0</v>
      </c>
      <c r="AB306" s="17">
        <v>0</v>
      </c>
      <c r="AC306" s="17">
        <v>6996428</v>
      </c>
      <c r="AD306" s="17">
        <v>0</v>
      </c>
    </row>
    <row r="307" spans="1:30" x14ac:dyDescent="0.3">
      <c r="A307" s="15" t="s">
        <v>607</v>
      </c>
      <c r="B307" s="14" t="s">
        <v>608</v>
      </c>
      <c r="C307" s="14">
        <v>1</v>
      </c>
      <c r="D307" s="14">
        <v>0</v>
      </c>
      <c r="E307" s="17">
        <v>5399098</v>
      </c>
      <c r="F307" s="17">
        <v>0</v>
      </c>
      <c r="G307" s="17">
        <v>361671</v>
      </c>
      <c r="H307" s="17">
        <v>15240</v>
      </c>
      <c r="I307" s="17">
        <v>1266952</v>
      </c>
      <c r="J307" s="17">
        <v>1517274</v>
      </c>
      <c r="K307" s="17">
        <v>0</v>
      </c>
      <c r="L307" s="17">
        <v>0</v>
      </c>
      <c r="M307" s="17">
        <v>0</v>
      </c>
      <c r="N307" s="17">
        <v>0</v>
      </c>
      <c r="O307" s="17">
        <v>0</v>
      </c>
      <c r="P307" s="17">
        <v>862617</v>
      </c>
      <c r="Q307" s="17">
        <v>435987</v>
      </c>
      <c r="R307" s="17">
        <v>609502</v>
      </c>
      <c r="S307" s="17">
        <v>80742</v>
      </c>
      <c r="T307" s="17">
        <v>33688</v>
      </c>
      <c r="U307" s="17">
        <v>339248</v>
      </c>
      <c r="V307" s="17">
        <v>21392</v>
      </c>
      <c r="W307" s="17">
        <v>0</v>
      </c>
      <c r="X307" s="17">
        <v>601723</v>
      </c>
      <c r="Y307" s="17">
        <v>41592</v>
      </c>
      <c r="Z307" s="17">
        <v>0</v>
      </c>
      <c r="AA307" s="17">
        <v>0</v>
      </c>
      <c r="AB307" s="17">
        <v>0</v>
      </c>
      <c r="AC307" s="17">
        <v>11586726</v>
      </c>
      <c r="AD307" s="17">
        <v>0</v>
      </c>
    </row>
    <row r="308" spans="1:30" x14ac:dyDescent="0.3">
      <c r="A308" s="15" t="s">
        <v>609</v>
      </c>
      <c r="B308" s="14" t="s">
        <v>610</v>
      </c>
      <c r="C308" s="14">
        <v>1</v>
      </c>
      <c r="D308" s="14">
        <v>0</v>
      </c>
      <c r="E308" s="17">
        <v>3799829</v>
      </c>
      <c r="F308" s="17">
        <v>0</v>
      </c>
      <c r="G308" s="17">
        <v>458062</v>
      </c>
      <c r="H308" s="17">
        <v>0</v>
      </c>
      <c r="I308" s="17">
        <v>419692</v>
      </c>
      <c r="J308" s="17">
        <v>838562</v>
      </c>
      <c r="K308" s="17">
        <v>0</v>
      </c>
      <c r="L308" s="17">
        <v>0</v>
      </c>
      <c r="M308" s="17">
        <v>0</v>
      </c>
      <c r="N308" s="17">
        <v>0</v>
      </c>
      <c r="O308" s="17">
        <v>0</v>
      </c>
      <c r="P308" s="17">
        <v>755237</v>
      </c>
      <c r="Q308" s="17">
        <v>294197</v>
      </c>
      <c r="R308" s="17">
        <v>65242</v>
      </c>
      <c r="S308" s="17">
        <v>27443</v>
      </c>
      <c r="T308" s="17">
        <v>11450</v>
      </c>
      <c r="U308" s="17">
        <v>98559</v>
      </c>
      <c r="V308" s="17">
        <v>18665</v>
      </c>
      <c r="W308" s="17">
        <v>0</v>
      </c>
      <c r="X308" s="17">
        <v>148500</v>
      </c>
      <c r="Y308" s="17">
        <v>0</v>
      </c>
      <c r="Z308" s="17">
        <v>0</v>
      </c>
      <c r="AA308" s="17">
        <v>0</v>
      </c>
      <c r="AB308" s="17">
        <v>0</v>
      </c>
      <c r="AC308" s="17">
        <v>6935438</v>
      </c>
      <c r="AD308" s="17">
        <v>0</v>
      </c>
    </row>
    <row r="309" spans="1:30" x14ac:dyDescent="0.3">
      <c r="A309" s="15" t="s">
        <v>611</v>
      </c>
      <c r="B309" s="14" t="s">
        <v>612</v>
      </c>
      <c r="C309" s="14">
        <v>1</v>
      </c>
      <c r="D309" s="14">
        <v>0</v>
      </c>
      <c r="E309" s="17">
        <v>2802108</v>
      </c>
      <c r="F309" s="17">
        <v>0</v>
      </c>
      <c r="G309" s="17">
        <v>215117</v>
      </c>
      <c r="H309" s="17">
        <v>0</v>
      </c>
      <c r="I309" s="17">
        <v>214665</v>
      </c>
      <c r="J309" s="17">
        <v>261755</v>
      </c>
      <c r="K309" s="17">
        <v>0</v>
      </c>
      <c r="L309" s="17">
        <v>0</v>
      </c>
      <c r="M309" s="17">
        <v>0</v>
      </c>
      <c r="N309" s="17">
        <v>0</v>
      </c>
      <c r="O309" s="17">
        <v>0</v>
      </c>
      <c r="P309" s="17">
        <v>625847</v>
      </c>
      <c r="Q309" s="17">
        <v>363698</v>
      </c>
      <c r="R309" s="17">
        <v>201324</v>
      </c>
      <c r="S309" s="17">
        <v>56190</v>
      </c>
      <c r="T309" s="17">
        <v>23444</v>
      </c>
      <c r="U309" s="17">
        <v>192866</v>
      </c>
      <c r="V309" s="17">
        <v>0</v>
      </c>
      <c r="W309" s="17">
        <v>0</v>
      </c>
      <c r="X309" s="17">
        <v>0</v>
      </c>
      <c r="Y309" s="17">
        <v>3434</v>
      </c>
      <c r="Z309" s="17">
        <v>0</v>
      </c>
      <c r="AA309" s="17">
        <v>0</v>
      </c>
      <c r="AB309" s="17">
        <v>0</v>
      </c>
      <c r="AC309" s="17">
        <v>4960448</v>
      </c>
      <c r="AD309" s="17">
        <v>0</v>
      </c>
    </row>
    <row r="310" spans="1:30" x14ac:dyDescent="0.3">
      <c r="A310" s="15" t="s">
        <v>613</v>
      </c>
      <c r="B310" s="14" t="s">
        <v>614</v>
      </c>
      <c r="C310" s="14">
        <v>1</v>
      </c>
      <c r="D310" s="14">
        <v>0</v>
      </c>
      <c r="E310" s="17">
        <v>6053309</v>
      </c>
      <c r="F310" s="17">
        <v>0</v>
      </c>
      <c r="G310" s="17">
        <v>452843</v>
      </c>
      <c r="H310" s="17">
        <v>36864</v>
      </c>
      <c r="I310" s="17">
        <v>726182</v>
      </c>
      <c r="J310" s="17">
        <v>279606</v>
      </c>
      <c r="K310" s="17">
        <v>0</v>
      </c>
      <c r="L310" s="17">
        <v>0</v>
      </c>
      <c r="M310" s="17">
        <v>0</v>
      </c>
      <c r="N310" s="17">
        <v>0</v>
      </c>
      <c r="O310" s="17">
        <v>0</v>
      </c>
      <c r="P310" s="17">
        <v>869707</v>
      </c>
      <c r="Q310" s="17">
        <v>246192</v>
      </c>
      <c r="R310" s="17">
        <v>507686</v>
      </c>
      <c r="S310" s="17">
        <v>122536</v>
      </c>
      <c r="T310" s="17">
        <v>51125</v>
      </c>
      <c r="U310" s="17">
        <v>503397</v>
      </c>
      <c r="V310" s="17">
        <v>0</v>
      </c>
      <c r="W310" s="17">
        <v>0</v>
      </c>
      <c r="X310" s="17">
        <v>654324</v>
      </c>
      <c r="Y310" s="17">
        <v>33711</v>
      </c>
      <c r="Z310" s="17">
        <v>0</v>
      </c>
      <c r="AA310" s="17">
        <v>0</v>
      </c>
      <c r="AB310" s="17">
        <v>0</v>
      </c>
      <c r="AC310" s="17">
        <v>10537482</v>
      </c>
      <c r="AD310" s="17">
        <v>0</v>
      </c>
    </row>
    <row r="311" spans="1:30" x14ac:dyDescent="0.3">
      <c r="A311" s="15" t="s">
        <v>615</v>
      </c>
      <c r="B311" s="14" t="s">
        <v>616</v>
      </c>
      <c r="C311" s="14">
        <v>1</v>
      </c>
      <c r="D311" s="14">
        <v>0</v>
      </c>
      <c r="E311" s="17">
        <v>7205900</v>
      </c>
      <c r="F311" s="17">
        <v>0</v>
      </c>
      <c r="G311" s="17">
        <v>425196</v>
      </c>
      <c r="H311" s="17">
        <v>0</v>
      </c>
      <c r="I311" s="17">
        <v>1245445</v>
      </c>
      <c r="J311" s="17">
        <v>1324792</v>
      </c>
      <c r="K311" s="17">
        <v>0</v>
      </c>
      <c r="L311" s="17">
        <v>0</v>
      </c>
      <c r="M311" s="17">
        <v>0</v>
      </c>
      <c r="N311" s="17">
        <v>0</v>
      </c>
      <c r="O311" s="17">
        <v>0</v>
      </c>
      <c r="P311" s="17">
        <v>1639876</v>
      </c>
      <c r="Q311" s="17">
        <v>277928</v>
      </c>
      <c r="R311" s="17">
        <v>419150</v>
      </c>
      <c r="S311" s="17">
        <v>67200</v>
      </c>
      <c r="T311" s="17">
        <v>28038</v>
      </c>
      <c r="U311" s="17">
        <v>250067</v>
      </c>
      <c r="V311" s="17">
        <v>39842</v>
      </c>
      <c r="W311" s="17">
        <v>0</v>
      </c>
      <c r="X311" s="17">
        <v>148500</v>
      </c>
      <c r="Y311" s="17">
        <v>0</v>
      </c>
      <c r="Z311" s="17">
        <v>0</v>
      </c>
      <c r="AA311" s="17">
        <v>0</v>
      </c>
      <c r="AB311" s="17">
        <v>0</v>
      </c>
      <c r="AC311" s="17">
        <v>13071934</v>
      </c>
      <c r="AD311" s="17">
        <v>0</v>
      </c>
    </row>
    <row r="312" spans="1:30" x14ac:dyDescent="0.3">
      <c r="A312" s="15" t="s">
        <v>617</v>
      </c>
      <c r="B312" s="14" t="s">
        <v>618</v>
      </c>
      <c r="C312" s="14">
        <v>1</v>
      </c>
      <c r="D312" s="14">
        <v>0</v>
      </c>
      <c r="E312" s="17">
        <v>4332121</v>
      </c>
      <c r="F312" s="17">
        <v>0</v>
      </c>
      <c r="G312" s="17">
        <v>290733</v>
      </c>
      <c r="H312" s="17">
        <v>0</v>
      </c>
      <c r="I312" s="17">
        <v>734956</v>
      </c>
      <c r="J312" s="17">
        <v>433573</v>
      </c>
      <c r="K312" s="17">
        <v>0</v>
      </c>
      <c r="L312" s="17">
        <v>0</v>
      </c>
      <c r="M312" s="17">
        <v>0</v>
      </c>
      <c r="N312" s="17">
        <v>0</v>
      </c>
      <c r="O312" s="17">
        <v>0</v>
      </c>
      <c r="P312" s="17">
        <v>1226634</v>
      </c>
      <c r="Q312" s="17">
        <v>201526</v>
      </c>
      <c r="R312" s="17">
        <v>169607</v>
      </c>
      <c r="S312" s="17">
        <v>75080</v>
      </c>
      <c r="T312" s="17">
        <v>31325</v>
      </c>
      <c r="U312" s="17">
        <v>191235</v>
      </c>
      <c r="V312" s="17">
        <v>11765</v>
      </c>
      <c r="W312" s="17">
        <v>0</v>
      </c>
      <c r="X312" s="17">
        <v>145800</v>
      </c>
      <c r="Y312" s="17">
        <v>0</v>
      </c>
      <c r="Z312" s="17">
        <v>0</v>
      </c>
      <c r="AA312" s="17">
        <v>0</v>
      </c>
      <c r="AB312" s="17">
        <v>0</v>
      </c>
      <c r="AC312" s="17">
        <v>7844355</v>
      </c>
      <c r="AD312" s="17">
        <v>0</v>
      </c>
    </row>
    <row r="313" spans="1:30" x14ac:dyDescent="0.3">
      <c r="A313" s="15" t="s">
        <v>619</v>
      </c>
      <c r="B313" s="14" t="s">
        <v>620</v>
      </c>
      <c r="C313" s="14">
        <v>1</v>
      </c>
      <c r="D313" s="14">
        <v>0</v>
      </c>
      <c r="E313" s="17">
        <v>3169300</v>
      </c>
      <c r="F313" s="17">
        <v>0</v>
      </c>
      <c r="G313" s="17">
        <v>233260</v>
      </c>
      <c r="H313" s="17">
        <v>0</v>
      </c>
      <c r="I313" s="17">
        <v>105137</v>
      </c>
      <c r="J313" s="17">
        <v>166092</v>
      </c>
      <c r="K313" s="17">
        <v>0</v>
      </c>
      <c r="L313" s="17">
        <v>0</v>
      </c>
      <c r="M313" s="17">
        <v>0</v>
      </c>
      <c r="N313" s="17">
        <v>0</v>
      </c>
      <c r="O313" s="17">
        <v>0</v>
      </c>
      <c r="P313" s="17">
        <v>797422</v>
      </c>
      <c r="Q313" s="17">
        <v>16017</v>
      </c>
      <c r="R313" s="17">
        <v>71131</v>
      </c>
      <c r="S313" s="17">
        <v>19938</v>
      </c>
      <c r="T313" s="17">
        <v>8319</v>
      </c>
      <c r="U313" s="17">
        <v>83006</v>
      </c>
      <c r="V313" s="17">
        <v>483</v>
      </c>
      <c r="W313" s="17">
        <v>0</v>
      </c>
      <c r="X313" s="17">
        <v>0</v>
      </c>
      <c r="Y313" s="17">
        <v>0</v>
      </c>
      <c r="Z313" s="17">
        <v>0</v>
      </c>
      <c r="AA313" s="17">
        <v>0</v>
      </c>
      <c r="AB313" s="17">
        <v>0</v>
      </c>
      <c r="AC313" s="17">
        <v>4670105</v>
      </c>
      <c r="AD313" s="17">
        <v>0</v>
      </c>
    </row>
    <row r="314" spans="1:30" x14ac:dyDescent="0.3">
      <c r="A314" s="15" t="s">
        <v>621</v>
      </c>
      <c r="B314" s="14" t="s">
        <v>622</v>
      </c>
      <c r="C314" s="14">
        <v>1</v>
      </c>
      <c r="D314" s="14">
        <v>0</v>
      </c>
      <c r="E314" s="17">
        <v>2977778</v>
      </c>
      <c r="F314" s="17">
        <v>0</v>
      </c>
      <c r="G314" s="17">
        <v>212171</v>
      </c>
      <c r="H314" s="17">
        <v>0</v>
      </c>
      <c r="I314" s="17">
        <v>248761</v>
      </c>
      <c r="J314" s="17">
        <v>414811</v>
      </c>
      <c r="K314" s="17">
        <v>0</v>
      </c>
      <c r="L314" s="17">
        <v>0</v>
      </c>
      <c r="M314" s="17">
        <v>0</v>
      </c>
      <c r="N314" s="17">
        <v>0</v>
      </c>
      <c r="O314" s="17">
        <v>0</v>
      </c>
      <c r="P314" s="17">
        <v>993460</v>
      </c>
      <c r="Q314" s="17">
        <v>214045</v>
      </c>
      <c r="R314" s="17">
        <v>307245</v>
      </c>
      <c r="S314" s="17">
        <v>43517</v>
      </c>
      <c r="T314" s="17">
        <v>18156</v>
      </c>
      <c r="U314" s="17">
        <v>163450</v>
      </c>
      <c r="V314" s="17">
        <v>0</v>
      </c>
      <c r="W314" s="17">
        <v>0</v>
      </c>
      <c r="X314" s="17">
        <v>0</v>
      </c>
      <c r="Y314" s="17">
        <v>20389</v>
      </c>
      <c r="Z314" s="17">
        <v>0</v>
      </c>
      <c r="AA314" s="17">
        <v>0</v>
      </c>
      <c r="AB314" s="17">
        <v>0</v>
      </c>
      <c r="AC314" s="17">
        <v>5613783</v>
      </c>
      <c r="AD314" s="17">
        <v>0</v>
      </c>
    </row>
    <row r="315" spans="1:30" x14ac:dyDescent="0.3">
      <c r="A315" s="15" t="s">
        <v>623</v>
      </c>
      <c r="B315" s="14" t="s">
        <v>624</v>
      </c>
      <c r="C315" s="14">
        <v>1</v>
      </c>
      <c r="D315" s="14">
        <v>0</v>
      </c>
      <c r="E315" s="17">
        <v>8527586</v>
      </c>
      <c r="F315" s="17">
        <v>0</v>
      </c>
      <c r="G315" s="17">
        <v>697595</v>
      </c>
      <c r="H315" s="17">
        <v>0</v>
      </c>
      <c r="I315" s="17">
        <v>2140549</v>
      </c>
      <c r="J315" s="17">
        <v>1248506</v>
      </c>
      <c r="K315" s="17">
        <v>0</v>
      </c>
      <c r="L315" s="17">
        <v>0</v>
      </c>
      <c r="M315" s="17">
        <v>0</v>
      </c>
      <c r="N315" s="17">
        <v>0</v>
      </c>
      <c r="O315" s="17">
        <v>0</v>
      </c>
      <c r="P315" s="17">
        <v>3364094</v>
      </c>
      <c r="Q315" s="17">
        <v>458192</v>
      </c>
      <c r="R315" s="17">
        <v>393938</v>
      </c>
      <c r="S315" s="17">
        <v>108994</v>
      </c>
      <c r="T315" s="17">
        <v>45475</v>
      </c>
      <c r="U315" s="17">
        <v>403498</v>
      </c>
      <c r="V315" s="17">
        <v>38913</v>
      </c>
      <c r="W315" s="17">
        <v>0</v>
      </c>
      <c r="X315" s="17">
        <v>0</v>
      </c>
      <c r="Y315" s="17">
        <v>0</v>
      </c>
      <c r="Z315" s="17">
        <v>0</v>
      </c>
      <c r="AA315" s="17">
        <v>0</v>
      </c>
      <c r="AB315" s="17">
        <v>0</v>
      </c>
      <c r="AC315" s="17">
        <v>17427340</v>
      </c>
      <c r="AD315" s="17">
        <v>0</v>
      </c>
    </row>
    <row r="316" spans="1:30" x14ac:dyDescent="0.3">
      <c r="A316" s="15" t="s">
        <v>625</v>
      </c>
      <c r="B316" s="14" t="s">
        <v>626</v>
      </c>
      <c r="C316" s="14">
        <v>1</v>
      </c>
      <c r="D316" s="14">
        <v>0</v>
      </c>
      <c r="E316" s="17">
        <v>2633693</v>
      </c>
      <c r="F316" s="17">
        <v>0</v>
      </c>
      <c r="G316" s="17">
        <v>167690</v>
      </c>
      <c r="H316" s="17">
        <v>0</v>
      </c>
      <c r="I316" s="17">
        <v>300351</v>
      </c>
      <c r="J316" s="17">
        <v>103181</v>
      </c>
      <c r="K316" s="17">
        <v>0</v>
      </c>
      <c r="L316" s="17">
        <v>0</v>
      </c>
      <c r="M316" s="17">
        <v>0</v>
      </c>
      <c r="N316" s="17">
        <v>0</v>
      </c>
      <c r="O316" s="17">
        <v>0</v>
      </c>
      <c r="P316" s="17">
        <v>735010</v>
      </c>
      <c r="Q316" s="17">
        <v>28930</v>
      </c>
      <c r="R316" s="17">
        <v>93654</v>
      </c>
      <c r="S316" s="17">
        <v>37016</v>
      </c>
      <c r="T316" s="17">
        <v>15444</v>
      </c>
      <c r="U316" s="17">
        <v>143412</v>
      </c>
      <c r="V316" s="17">
        <v>0</v>
      </c>
      <c r="W316" s="17">
        <v>0</v>
      </c>
      <c r="X316" s="17">
        <v>0</v>
      </c>
      <c r="Y316" s="17">
        <v>0</v>
      </c>
      <c r="Z316" s="17">
        <v>0</v>
      </c>
      <c r="AA316" s="17">
        <v>0</v>
      </c>
      <c r="AB316" s="17">
        <v>0</v>
      </c>
      <c r="AC316" s="17">
        <v>4258381</v>
      </c>
      <c r="AD316" s="17">
        <v>0</v>
      </c>
    </row>
    <row r="317" spans="1:30" x14ac:dyDescent="0.3">
      <c r="A317" s="15" t="s">
        <v>627</v>
      </c>
      <c r="B317" s="14" t="s">
        <v>628</v>
      </c>
      <c r="C317" s="14">
        <v>1</v>
      </c>
      <c r="D317" s="14">
        <v>0</v>
      </c>
      <c r="E317" s="17">
        <v>11408701</v>
      </c>
      <c r="F317" s="17">
        <v>0</v>
      </c>
      <c r="G317" s="17">
        <v>1623853</v>
      </c>
      <c r="H317" s="17">
        <v>0</v>
      </c>
      <c r="I317" s="17">
        <v>2345180</v>
      </c>
      <c r="J317" s="17">
        <v>1308436</v>
      </c>
      <c r="K317" s="17">
        <v>0</v>
      </c>
      <c r="L317" s="17">
        <v>0</v>
      </c>
      <c r="M317" s="17">
        <v>0</v>
      </c>
      <c r="N317" s="17">
        <v>0</v>
      </c>
      <c r="O317" s="17">
        <v>0</v>
      </c>
      <c r="P317" s="17">
        <v>2388507</v>
      </c>
      <c r="Q317" s="17">
        <v>475637</v>
      </c>
      <c r="R317" s="17">
        <v>529653</v>
      </c>
      <c r="S317" s="17">
        <v>76608</v>
      </c>
      <c r="T317" s="17">
        <v>31963</v>
      </c>
      <c r="U317" s="17">
        <v>307444</v>
      </c>
      <c r="V317" s="17">
        <v>46533</v>
      </c>
      <c r="W317" s="17">
        <v>0</v>
      </c>
      <c r="X317" s="17">
        <v>0</v>
      </c>
      <c r="Y317" s="17">
        <v>0</v>
      </c>
      <c r="Z317" s="17">
        <v>0</v>
      </c>
      <c r="AA317" s="17">
        <v>0</v>
      </c>
      <c r="AB317" s="17">
        <v>0</v>
      </c>
      <c r="AC317" s="17">
        <v>20542515</v>
      </c>
      <c r="AD317" s="17">
        <v>0</v>
      </c>
    </row>
    <row r="318" spans="1:30" x14ac:dyDescent="0.3">
      <c r="A318" s="15" t="s">
        <v>629</v>
      </c>
      <c r="B318" s="14" t="s">
        <v>630</v>
      </c>
      <c r="C318" s="14">
        <v>1</v>
      </c>
      <c r="D318" s="14">
        <v>0</v>
      </c>
      <c r="E318" s="17">
        <v>1773571</v>
      </c>
      <c r="F318" s="17">
        <v>0</v>
      </c>
      <c r="G318" s="17">
        <v>122398</v>
      </c>
      <c r="H318" s="17">
        <v>0</v>
      </c>
      <c r="I318" s="17">
        <v>178506</v>
      </c>
      <c r="J318" s="17">
        <v>240253</v>
      </c>
      <c r="K318" s="17">
        <v>0</v>
      </c>
      <c r="L318" s="17">
        <v>0</v>
      </c>
      <c r="M318" s="17">
        <v>0</v>
      </c>
      <c r="N318" s="17">
        <v>0</v>
      </c>
      <c r="O318" s="17">
        <v>0</v>
      </c>
      <c r="P318" s="17">
        <v>501029</v>
      </c>
      <c r="Q318" s="17">
        <v>49461</v>
      </c>
      <c r="R318" s="17">
        <v>173166</v>
      </c>
      <c r="S318" s="17">
        <v>32626</v>
      </c>
      <c r="T318" s="17">
        <v>13613</v>
      </c>
      <c r="U318" s="17">
        <v>111491</v>
      </c>
      <c r="V318" s="17">
        <v>0</v>
      </c>
      <c r="W318" s="17">
        <v>0</v>
      </c>
      <c r="X318" s="17">
        <v>80440</v>
      </c>
      <c r="Y318" s="17">
        <v>851</v>
      </c>
      <c r="Z318" s="17">
        <v>0</v>
      </c>
      <c r="AA318" s="17">
        <v>0</v>
      </c>
      <c r="AB318" s="17">
        <v>0</v>
      </c>
      <c r="AC318" s="17">
        <v>3277405</v>
      </c>
      <c r="AD318" s="17">
        <v>0</v>
      </c>
    </row>
    <row r="319" spans="1:30" x14ac:dyDescent="0.3">
      <c r="A319" s="15" t="s">
        <v>631</v>
      </c>
      <c r="B319" s="14" t="s">
        <v>632</v>
      </c>
      <c r="C319" s="14">
        <v>1</v>
      </c>
      <c r="D319" s="14">
        <v>0</v>
      </c>
      <c r="E319" s="17">
        <v>3451540</v>
      </c>
      <c r="F319" s="17">
        <v>0</v>
      </c>
      <c r="G319" s="17">
        <v>239788</v>
      </c>
      <c r="H319" s="17">
        <v>0</v>
      </c>
      <c r="I319" s="17">
        <v>510493</v>
      </c>
      <c r="J319" s="17">
        <v>344157</v>
      </c>
      <c r="K319" s="17">
        <v>0</v>
      </c>
      <c r="L319" s="17">
        <v>0</v>
      </c>
      <c r="M319" s="17">
        <v>0</v>
      </c>
      <c r="N319" s="17">
        <v>0</v>
      </c>
      <c r="O319" s="17">
        <v>0</v>
      </c>
      <c r="P319" s="17">
        <v>1029342</v>
      </c>
      <c r="Q319" s="17">
        <v>271247</v>
      </c>
      <c r="R319" s="17">
        <v>54548</v>
      </c>
      <c r="S319" s="17">
        <v>54812</v>
      </c>
      <c r="T319" s="17">
        <v>22869</v>
      </c>
      <c r="U319" s="17">
        <v>193041</v>
      </c>
      <c r="V319" s="17">
        <v>2125</v>
      </c>
      <c r="W319" s="17">
        <v>0</v>
      </c>
      <c r="X319" s="17">
        <v>0</v>
      </c>
      <c r="Y319" s="17">
        <v>17623</v>
      </c>
      <c r="Z319" s="17">
        <v>0</v>
      </c>
      <c r="AA319" s="17">
        <v>0</v>
      </c>
      <c r="AB319" s="17">
        <v>0</v>
      </c>
      <c r="AC319" s="17">
        <v>6191585</v>
      </c>
      <c r="AD319" s="17">
        <v>0</v>
      </c>
    </row>
    <row r="320" spans="1:30" x14ac:dyDescent="0.3">
      <c r="A320" s="15" t="s">
        <v>633</v>
      </c>
      <c r="B320" s="14" t="s">
        <v>634</v>
      </c>
      <c r="C320" s="14">
        <v>1</v>
      </c>
      <c r="D320" s="14">
        <v>0</v>
      </c>
      <c r="E320" s="17">
        <v>12362994</v>
      </c>
      <c r="F320" s="17">
        <v>0</v>
      </c>
      <c r="G320" s="17">
        <v>938243</v>
      </c>
      <c r="H320" s="17">
        <v>0</v>
      </c>
      <c r="I320" s="17">
        <v>2271848</v>
      </c>
      <c r="J320" s="17">
        <v>1097943</v>
      </c>
      <c r="K320" s="17">
        <v>0</v>
      </c>
      <c r="L320" s="17">
        <v>0</v>
      </c>
      <c r="M320" s="17">
        <v>0</v>
      </c>
      <c r="N320" s="17">
        <v>0</v>
      </c>
      <c r="O320" s="17">
        <v>0</v>
      </c>
      <c r="P320" s="17">
        <v>1735121</v>
      </c>
      <c r="Q320" s="17">
        <v>489362</v>
      </c>
      <c r="R320" s="17">
        <v>713045</v>
      </c>
      <c r="S320" s="17">
        <v>94853</v>
      </c>
      <c r="T320" s="17">
        <v>39575</v>
      </c>
      <c r="U320" s="17">
        <v>329928</v>
      </c>
      <c r="V320" s="17">
        <v>43825</v>
      </c>
      <c r="W320" s="17">
        <v>0</v>
      </c>
      <c r="X320" s="17">
        <v>0</v>
      </c>
      <c r="Y320" s="17">
        <v>0</v>
      </c>
      <c r="Z320" s="17">
        <v>0</v>
      </c>
      <c r="AA320" s="17">
        <v>0</v>
      </c>
      <c r="AB320" s="17">
        <v>0</v>
      </c>
      <c r="AC320" s="17">
        <v>20116737</v>
      </c>
      <c r="AD320" s="17">
        <v>0</v>
      </c>
    </row>
    <row r="321" spans="1:30" x14ac:dyDescent="0.3">
      <c r="A321" s="15" t="s">
        <v>635</v>
      </c>
      <c r="B321" s="14" t="s">
        <v>636</v>
      </c>
      <c r="C321" s="14">
        <v>1</v>
      </c>
      <c r="D321" s="14">
        <v>0</v>
      </c>
      <c r="E321" s="17">
        <v>12325274</v>
      </c>
      <c r="F321" s="17">
        <v>0</v>
      </c>
      <c r="G321" s="17">
        <v>1440012</v>
      </c>
      <c r="H321" s="17">
        <v>0</v>
      </c>
      <c r="I321" s="17">
        <v>1653207</v>
      </c>
      <c r="J321" s="17">
        <v>3099080</v>
      </c>
      <c r="K321" s="17">
        <v>0</v>
      </c>
      <c r="L321" s="17">
        <v>0</v>
      </c>
      <c r="M321" s="17">
        <v>0</v>
      </c>
      <c r="N321" s="17">
        <v>0</v>
      </c>
      <c r="O321" s="17">
        <v>0</v>
      </c>
      <c r="P321" s="17">
        <v>1629144</v>
      </c>
      <c r="Q321" s="17">
        <v>325444</v>
      </c>
      <c r="R321" s="17">
        <v>162193</v>
      </c>
      <c r="S321" s="17">
        <v>45315</v>
      </c>
      <c r="T321" s="17">
        <v>18906</v>
      </c>
      <c r="U321" s="17">
        <v>171139</v>
      </c>
      <c r="V321" s="17">
        <v>37847</v>
      </c>
      <c r="W321" s="17">
        <v>0</v>
      </c>
      <c r="X321" s="17">
        <v>0</v>
      </c>
      <c r="Y321" s="17">
        <v>12802</v>
      </c>
      <c r="Z321" s="17">
        <v>0</v>
      </c>
      <c r="AA321" s="17">
        <v>0</v>
      </c>
      <c r="AB321" s="17">
        <v>0</v>
      </c>
      <c r="AC321" s="17">
        <v>20920363</v>
      </c>
      <c r="AD321" s="17">
        <v>0</v>
      </c>
    </row>
    <row r="322" spans="1:30" x14ac:dyDescent="0.3">
      <c r="A322" s="15" t="s">
        <v>637</v>
      </c>
      <c r="B322" s="14" t="s">
        <v>638</v>
      </c>
      <c r="C322" s="14">
        <v>0</v>
      </c>
      <c r="D322" s="14">
        <v>0</v>
      </c>
      <c r="E322" s="17" t="s">
        <v>2819</v>
      </c>
      <c r="F322" s="17" t="s">
        <v>2819</v>
      </c>
      <c r="G322" s="17" t="s">
        <v>2819</v>
      </c>
      <c r="H322" s="17" t="s">
        <v>2819</v>
      </c>
      <c r="I322" s="17" t="s">
        <v>2819</v>
      </c>
      <c r="J322" s="17" t="s">
        <v>2819</v>
      </c>
      <c r="K322" s="17" t="s">
        <v>2819</v>
      </c>
      <c r="L322" s="17" t="s">
        <v>2819</v>
      </c>
      <c r="M322" s="17" t="s">
        <v>2819</v>
      </c>
      <c r="N322" s="17" t="s">
        <v>2819</v>
      </c>
      <c r="O322" s="17" t="s">
        <v>2819</v>
      </c>
      <c r="P322" s="17" t="s">
        <v>2819</v>
      </c>
      <c r="Q322" s="17" t="s">
        <v>2819</v>
      </c>
      <c r="R322" s="17" t="s">
        <v>2819</v>
      </c>
      <c r="S322" s="17" t="s">
        <v>2819</v>
      </c>
      <c r="T322" s="17" t="s">
        <v>2819</v>
      </c>
      <c r="U322" s="17" t="s">
        <v>2819</v>
      </c>
      <c r="V322" s="17" t="s">
        <v>2819</v>
      </c>
      <c r="W322" s="17" t="s">
        <v>2819</v>
      </c>
      <c r="X322" s="17" t="s">
        <v>2819</v>
      </c>
      <c r="Y322" s="17" t="s">
        <v>2819</v>
      </c>
      <c r="Z322" s="17" t="s">
        <v>2819</v>
      </c>
      <c r="AA322" s="17" t="s">
        <v>2819</v>
      </c>
      <c r="AB322" s="17" t="s">
        <v>2819</v>
      </c>
      <c r="AC322" s="17" t="s">
        <v>2819</v>
      </c>
      <c r="AD322" s="17" t="s">
        <v>2819</v>
      </c>
    </row>
    <row r="323" spans="1:30" x14ac:dyDescent="0.3">
      <c r="A323" s="15" t="s">
        <v>639</v>
      </c>
      <c r="B323" s="14" t="s">
        <v>640</v>
      </c>
      <c r="C323" s="14">
        <v>1</v>
      </c>
      <c r="D323" s="14">
        <v>0</v>
      </c>
      <c r="E323" s="17">
        <v>19753557</v>
      </c>
      <c r="F323" s="17">
        <v>0</v>
      </c>
      <c r="G323" s="17">
        <v>3243907</v>
      </c>
      <c r="H323" s="17">
        <v>49701</v>
      </c>
      <c r="I323" s="17">
        <v>2867584</v>
      </c>
      <c r="J323" s="17">
        <v>1230040</v>
      </c>
      <c r="K323" s="17">
        <v>0</v>
      </c>
      <c r="L323" s="17">
        <v>0</v>
      </c>
      <c r="M323" s="17">
        <v>0</v>
      </c>
      <c r="N323" s="17">
        <v>0</v>
      </c>
      <c r="O323" s="17">
        <v>0</v>
      </c>
      <c r="P323" s="17">
        <v>2228811</v>
      </c>
      <c r="Q323" s="17">
        <v>1716076</v>
      </c>
      <c r="R323" s="17">
        <v>217584</v>
      </c>
      <c r="S323" s="17">
        <v>81252</v>
      </c>
      <c r="T323" s="17">
        <v>33900</v>
      </c>
      <c r="U323" s="17">
        <v>331559</v>
      </c>
      <c r="V323" s="17">
        <v>59461</v>
      </c>
      <c r="W323" s="17">
        <v>0</v>
      </c>
      <c r="X323" s="17">
        <v>419194</v>
      </c>
      <c r="Y323" s="17">
        <v>0</v>
      </c>
      <c r="Z323" s="17">
        <v>0</v>
      </c>
      <c r="AA323" s="17">
        <v>0</v>
      </c>
      <c r="AB323" s="17">
        <v>0</v>
      </c>
      <c r="AC323" s="17">
        <v>32232626</v>
      </c>
      <c r="AD323" s="17">
        <v>0</v>
      </c>
    </row>
    <row r="324" spans="1:30" x14ac:dyDescent="0.3">
      <c r="A324" s="15" t="s">
        <v>641</v>
      </c>
      <c r="B324" s="14" t="s">
        <v>642</v>
      </c>
      <c r="C324" s="14">
        <v>1</v>
      </c>
      <c r="D324" s="14">
        <v>0</v>
      </c>
      <c r="E324" s="17">
        <v>16564629</v>
      </c>
      <c r="F324" s="17">
        <v>0</v>
      </c>
      <c r="G324" s="17">
        <v>2035976</v>
      </c>
      <c r="H324" s="17">
        <v>0</v>
      </c>
      <c r="I324" s="17">
        <v>3410174</v>
      </c>
      <c r="J324" s="17">
        <v>3759107</v>
      </c>
      <c r="K324" s="17">
        <v>0</v>
      </c>
      <c r="L324" s="17">
        <v>0</v>
      </c>
      <c r="M324" s="17">
        <v>0</v>
      </c>
      <c r="N324" s="17">
        <v>0</v>
      </c>
      <c r="O324" s="17">
        <v>0</v>
      </c>
      <c r="P324" s="17">
        <v>3496981</v>
      </c>
      <c r="Q324" s="17">
        <v>739476</v>
      </c>
      <c r="R324" s="17">
        <v>863727</v>
      </c>
      <c r="S324" s="17">
        <v>108755</v>
      </c>
      <c r="T324" s="17">
        <v>45375</v>
      </c>
      <c r="U324" s="17">
        <v>444448</v>
      </c>
      <c r="V324" s="17">
        <v>65006</v>
      </c>
      <c r="W324" s="17">
        <v>0</v>
      </c>
      <c r="X324" s="17">
        <v>0</v>
      </c>
      <c r="Y324" s="17">
        <v>0</v>
      </c>
      <c r="Z324" s="17">
        <v>0</v>
      </c>
      <c r="AA324" s="17">
        <v>0</v>
      </c>
      <c r="AB324" s="17">
        <v>0</v>
      </c>
      <c r="AC324" s="17">
        <v>31533654</v>
      </c>
      <c r="AD324" s="17">
        <v>0</v>
      </c>
    </row>
    <row r="325" spans="1:30" x14ac:dyDescent="0.3">
      <c r="A325" s="15" t="s">
        <v>643</v>
      </c>
      <c r="B325" s="14" t="s">
        <v>644</v>
      </c>
      <c r="C325" s="14">
        <v>1</v>
      </c>
      <c r="D325" s="14">
        <v>1</v>
      </c>
      <c r="E325" s="17">
        <v>8094006866</v>
      </c>
      <c r="F325" s="17">
        <v>0</v>
      </c>
      <c r="G325" s="17">
        <v>0</v>
      </c>
      <c r="H325" s="17">
        <v>0</v>
      </c>
      <c r="I325" s="17">
        <v>583569694</v>
      </c>
      <c r="J325" s="17">
        <v>1349070619</v>
      </c>
      <c r="K325" s="17">
        <v>0</v>
      </c>
      <c r="L325" s="17">
        <v>0</v>
      </c>
      <c r="M325" s="17">
        <v>28298730</v>
      </c>
      <c r="N325" s="17">
        <v>143167284</v>
      </c>
      <c r="O325" s="17">
        <v>40380516</v>
      </c>
      <c r="P325" s="17">
        <v>0</v>
      </c>
      <c r="Q325" s="17">
        <v>271449342</v>
      </c>
      <c r="R325" s="17">
        <v>174908030</v>
      </c>
      <c r="S325" s="17">
        <v>18780411</v>
      </c>
      <c r="T325" s="17">
        <v>7835619</v>
      </c>
      <c r="U325" s="17">
        <v>72561967</v>
      </c>
      <c r="V325" s="17">
        <v>11771732</v>
      </c>
      <c r="W325" s="17">
        <v>0</v>
      </c>
      <c r="X325" s="17">
        <v>550858443</v>
      </c>
      <c r="Y325" s="17">
        <v>0</v>
      </c>
      <c r="Z325" s="17">
        <v>1200000</v>
      </c>
      <c r="AA325" s="17">
        <v>0</v>
      </c>
      <c r="AB325" s="17">
        <v>0</v>
      </c>
      <c r="AC325" s="17">
        <v>11347859253</v>
      </c>
      <c r="AD325" s="17">
        <v>117696335</v>
      </c>
    </row>
    <row r="326" spans="1:30" x14ac:dyDescent="0.3">
      <c r="A326" s="15" t="s">
        <v>645</v>
      </c>
      <c r="B326" s="14" t="s">
        <v>646</v>
      </c>
      <c r="C326" s="14">
        <v>1</v>
      </c>
      <c r="D326" s="14">
        <v>0</v>
      </c>
      <c r="E326" s="17">
        <v>9707695</v>
      </c>
      <c r="F326" s="17">
        <v>0</v>
      </c>
      <c r="G326" s="17">
        <v>491475</v>
      </c>
      <c r="H326" s="17">
        <v>0</v>
      </c>
      <c r="I326" s="17">
        <v>1886497</v>
      </c>
      <c r="J326" s="17">
        <v>3685318</v>
      </c>
      <c r="K326" s="17">
        <v>0</v>
      </c>
      <c r="L326" s="17">
        <v>0</v>
      </c>
      <c r="M326" s="17">
        <v>0</v>
      </c>
      <c r="N326" s="17">
        <v>0</v>
      </c>
      <c r="O326" s="17">
        <v>0</v>
      </c>
      <c r="P326" s="17">
        <v>1301613</v>
      </c>
      <c r="Q326" s="17">
        <v>267757</v>
      </c>
      <c r="R326" s="17">
        <v>595872</v>
      </c>
      <c r="S326" s="17">
        <v>33735</v>
      </c>
      <c r="T326" s="17">
        <v>14075</v>
      </c>
      <c r="U326" s="17">
        <v>128092</v>
      </c>
      <c r="V326" s="17">
        <v>31009</v>
      </c>
      <c r="W326" s="17">
        <v>0</v>
      </c>
      <c r="X326" s="17">
        <v>142720</v>
      </c>
      <c r="Y326" s="17">
        <v>0</v>
      </c>
      <c r="Z326" s="17">
        <v>0</v>
      </c>
      <c r="AA326" s="17">
        <v>0</v>
      </c>
      <c r="AB326" s="17">
        <v>0</v>
      </c>
      <c r="AC326" s="17">
        <v>18285858</v>
      </c>
      <c r="AD326" s="17">
        <v>0</v>
      </c>
    </row>
    <row r="327" spans="1:30" x14ac:dyDescent="0.3">
      <c r="A327" s="15" t="s">
        <v>647</v>
      </c>
      <c r="B327" s="14" t="s">
        <v>648</v>
      </c>
      <c r="C327" s="14">
        <v>1</v>
      </c>
      <c r="D327" s="14">
        <v>0</v>
      </c>
      <c r="E327" s="17">
        <v>37392534</v>
      </c>
      <c r="F327" s="17">
        <v>0</v>
      </c>
      <c r="G327" s="17">
        <v>0</v>
      </c>
      <c r="H327" s="17">
        <v>0</v>
      </c>
      <c r="I327" s="17">
        <v>4753467</v>
      </c>
      <c r="J327" s="17">
        <v>7131494</v>
      </c>
      <c r="K327" s="17">
        <v>0</v>
      </c>
      <c r="L327" s="17">
        <v>0</v>
      </c>
      <c r="M327" s="17">
        <v>0</v>
      </c>
      <c r="N327" s="17">
        <v>0</v>
      </c>
      <c r="O327" s="17">
        <v>0</v>
      </c>
      <c r="P327" s="17">
        <v>3672905</v>
      </c>
      <c r="Q327" s="17">
        <v>167755</v>
      </c>
      <c r="R327" s="17">
        <v>3684033</v>
      </c>
      <c r="S327" s="17">
        <v>72698</v>
      </c>
      <c r="T327" s="17">
        <v>30331</v>
      </c>
      <c r="U327" s="17">
        <v>289153</v>
      </c>
      <c r="V327" s="17">
        <v>92897</v>
      </c>
      <c r="W327" s="17">
        <v>0</v>
      </c>
      <c r="X327" s="17">
        <v>739947</v>
      </c>
      <c r="Y327" s="17">
        <v>0</v>
      </c>
      <c r="Z327" s="17">
        <v>0</v>
      </c>
      <c r="AA327" s="17">
        <v>0</v>
      </c>
      <c r="AB327" s="17">
        <v>0</v>
      </c>
      <c r="AC327" s="17">
        <v>58027214</v>
      </c>
      <c r="AD327" s="17">
        <v>0</v>
      </c>
    </row>
    <row r="328" spans="1:30" x14ac:dyDescent="0.3">
      <c r="A328" s="15" t="s">
        <v>649</v>
      </c>
      <c r="B328" s="14" t="s">
        <v>650</v>
      </c>
      <c r="C328" s="14">
        <v>1</v>
      </c>
      <c r="D328" s="14">
        <v>0</v>
      </c>
      <c r="E328" s="17">
        <v>13156351</v>
      </c>
      <c r="F328" s="17">
        <v>0</v>
      </c>
      <c r="G328" s="17">
        <v>0</v>
      </c>
      <c r="H328" s="17">
        <v>0</v>
      </c>
      <c r="I328" s="17">
        <v>2412659</v>
      </c>
      <c r="J328" s="17">
        <v>900801</v>
      </c>
      <c r="K328" s="17">
        <v>0</v>
      </c>
      <c r="L328" s="17">
        <v>0</v>
      </c>
      <c r="M328" s="17">
        <v>0</v>
      </c>
      <c r="N328" s="17">
        <v>0</v>
      </c>
      <c r="O328" s="17">
        <v>0</v>
      </c>
      <c r="P328" s="17">
        <v>1441784</v>
      </c>
      <c r="Q328" s="17">
        <v>226873</v>
      </c>
      <c r="R328" s="17">
        <v>420520</v>
      </c>
      <c r="S328" s="17">
        <v>20358</v>
      </c>
      <c r="T328" s="17">
        <v>8494</v>
      </c>
      <c r="U328" s="17">
        <v>80618</v>
      </c>
      <c r="V328" s="17">
        <v>25060</v>
      </c>
      <c r="W328" s="17">
        <v>0</v>
      </c>
      <c r="X328" s="17">
        <v>287676</v>
      </c>
      <c r="Y328" s="17">
        <v>0</v>
      </c>
      <c r="Z328" s="17">
        <v>0</v>
      </c>
      <c r="AA328" s="17">
        <v>0</v>
      </c>
      <c r="AB328" s="17">
        <v>0</v>
      </c>
      <c r="AC328" s="17">
        <v>18981194</v>
      </c>
      <c r="AD328" s="17">
        <v>0</v>
      </c>
    </row>
    <row r="329" spans="1:30" x14ac:dyDescent="0.3">
      <c r="A329" s="15" t="s">
        <v>651</v>
      </c>
      <c r="B329" s="14" t="s">
        <v>652</v>
      </c>
      <c r="C329" s="14">
        <v>1</v>
      </c>
      <c r="D329" s="14">
        <v>0</v>
      </c>
      <c r="E329" s="17">
        <v>21210980</v>
      </c>
      <c r="F329" s="17">
        <v>0</v>
      </c>
      <c r="G329" s="17">
        <v>0</v>
      </c>
      <c r="H329" s="17">
        <v>0</v>
      </c>
      <c r="I329" s="17">
        <v>4177310</v>
      </c>
      <c r="J329" s="17">
        <v>3315508</v>
      </c>
      <c r="K329" s="17">
        <v>0</v>
      </c>
      <c r="L329" s="17">
        <v>0</v>
      </c>
      <c r="M329" s="17">
        <v>0</v>
      </c>
      <c r="N329" s="17">
        <v>0</v>
      </c>
      <c r="O329" s="17">
        <v>0</v>
      </c>
      <c r="P329" s="17">
        <v>3007682</v>
      </c>
      <c r="Q329" s="17">
        <v>603439</v>
      </c>
      <c r="R329" s="17">
        <v>963596</v>
      </c>
      <c r="S329" s="17">
        <v>60489</v>
      </c>
      <c r="T329" s="17">
        <v>25238</v>
      </c>
      <c r="U329" s="17">
        <v>220476</v>
      </c>
      <c r="V329" s="17">
        <v>69380</v>
      </c>
      <c r="W329" s="17">
        <v>0</v>
      </c>
      <c r="X329" s="17">
        <v>830208</v>
      </c>
      <c r="Y329" s="17">
        <v>0</v>
      </c>
      <c r="Z329" s="17">
        <v>0</v>
      </c>
      <c r="AA329" s="17">
        <v>0</v>
      </c>
      <c r="AB329" s="17">
        <v>0</v>
      </c>
      <c r="AC329" s="17">
        <v>34484306</v>
      </c>
      <c r="AD329" s="17">
        <v>0</v>
      </c>
    </row>
    <row r="330" spans="1:30" x14ac:dyDescent="0.3">
      <c r="A330" s="15" t="s">
        <v>653</v>
      </c>
      <c r="B330" s="14" t="s">
        <v>654</v>
      </c>
      <c r="C330" s="14">
        <v>1</v>
      </c>
      <c r="D330" s="14">
        <v>0</v>
      </c>
      <c r="E330" s="17">
        <v>83999238</v>
      </c>
      <c r="F330" s="17">
        <v>95448</v>
      </c>
      <c r="G330" s="17">
        <v>0</v>
      </c>
      <c r="H330" s="17">
        <v>0</v>
      </c>
      <c r="I330" s="17">
        <v>7605480</v>
      </c>
      <c r="J330" s="17">
        <v>12721203</v>
      </c>
      <c r="K330" s="17">
        <v>0</v>
      </c>
      <c r="L330" s="17">
        <v>0</v>
      </c>
      <c r="M330" s="17">
        <v>0</v>
      </c>
      <c r="N330" s="17">
        <v>0</v>
      </c>
      <c r="O330" s="17">
        <v>0</v>
      </c>
      <c r="P330" s="17">
        <v>4602099</v>
      </c>
      <c r="Q330" s="17">
        <v>1771985</v>
      </c>
      <c r="R330" s="17">
        <v>4164406</v>
      </c>
      <c r="S330" s="17">
        <v>103946</v>
      </c>
      <c r="T330" s="17">
        <v>43369</v>
      </c>
      <c r="U330" s="17">
        <v>440137</v>
      </c>
      <c r="V330" s="17">
        <v>144582</v>
      </c>
      <c r="W330" s="17">
        <v>0</v>
      </c>
      <c r="X330" s="17">
        <v>4354139</v>
      </c>
      <c r="Y330" s="17">
        <v>0</v>
      </c>
      <c r="Z330" s="17">
        <v>0</v>
      </c>
      <c r="AA330" s="17">
        <v>0</v>
      </c>
      <c r="AB330" s="17">
        <v>0</v>
      </c>
      <c r="AC330" s="17">
        <v>120046032</v>
      </c>
      <c r="AD330" s="17">
        <v>733330</v>
      </c>
    </row>
    <row r="331" spans="1:30" x14ac:dyDescent="0.3">
      <c r="A331" s="15" t="s">
        <v>655</v>
      </c>
      <c r="B331" s="14" t="s">
        <v>656</v>
      </c>
      <c r="C331" s="14">
        <v>1</v>
      </c>
      <c r="D331" s="14">
        <v>0</v>
      </c>
      <c r="E331" s="17">
        <v>29122268</v>
      </c>
      <c r="F331" s="17">
        <v>0</v>
      </c>
      <c r="G331" s="17">
        <v>0</v>
      </c>
      <c r="H331" s="17">
        <v>0</v>
      </c>
      <c r="I331" s="17">
        <v>2689936</v>
      </c>
      <c r="J331" s="17">
        <v>6054994</v>
      </c>
      <c r="K331" s="17">
        <v>0</v>
      </c>
      <c r="L331" s="17">
        <v>0</v>
      </c>
      <c r="M331" s="17">
        <v>0</v>
      </c>
      <c r="N331" s="17">
        <v>0</v>
      </c>
      <c r="O331" s="17">
        <v>0</v>
      </c>
      <c r="P331" s="17">
        <v>2731120</v>
      </c>
      <c r="Q331" s="17">
        <v>1184417</v>
      </c>
      <c r="R331" s="17">
        <v>1431774</v>
      </c>
      <c r="S331" s="17">
        <v>49838</v>
      </c>
      <c r="T331" s="17">
        <v>20794</v>
      </c>
      <c r="U331" s="17">
        <v>208419</v>
      </c>
      <c r="V331" s="17">
        <v>59982</v>
      </c>
      <c r="W331" s="17">
        <v>0</v>
      </c>
      <c r="X331" s="17">
        <v>289290</v>
      </c>
      <c r="Y331" s="17">
        <v>79824</v>
      </c>
      <c r="Z331" s="17">
        <v>0</v>
      </c>
      <c r="AA331" s="17">
        <v>0</v>
      </c>
      <c r="AB331" s="17">
        <v>0</v>
      </c>
      <c r="AC331" s="17">
        <v>43922656</v>
      </c>
      <c r="AD331" s="17">
        <v>0</v>
      </c>
    </row>
    <row r="332" spans="1:30" x14ac:dyDescent="0.3">
      <c r="A332" s="15" t="s">
        <v>657</v>
      </c>
      <c r="B332" s="14" t="s">
        <v>658</v>
      </c>
      <c r="C332" s="14">
        <v>1</v>
      </c>
      <c r="D332" s="14">
        <v>0</v>
      </c>
      <c r="E332" s="17">
        <v>12015447</v>
      </c>
      <c r="F332" s="17">
        <v>0</v>
      </c>
      <c r="G332" s="17">
        <v>0</v>
      </c>
      <c r="H332" s="17">
        <v>25027</v>
      </c>
      <c r="I332" s="17">
        <v>3172196</v>
      </c>
      <c r="J332" s="17">
        <v>2216772</v>
      </c>
      <c r="K332" s="17">
        <v>0</v>
      </c>
      <c r="L332" s="17">
        <v>0</v>
      </c>
      <c r="M332" s="17">
        <v>0</v>
      </c>
      <c r="N332" s="17">
        <v>0</v>
      </c>
      <c r="O332" s="17">
        <v>0</v>
      </c>
      <c r="P332" s="17">
        <v>1479298</v>
      </c>
      <c r="Q332" s="17">
        <v>646102</v>
      </c>
      <c r="R332" s="17">
        <v>736001</v>
      </c>
      <c r="S332" s="17">
        <v>44940</v>
      </c>
      <c r="T332" s="17">
        <v>18750</v>
      </c>
      <c r="U332" s="17">
        <v>184944</v>
      </c>
      <c r="V332" s="17">
        <v>52127</v>
      </c>
      <c r="W332" s="17">
        <v>0</v>
      </c>
      <c r="X332" s="17">
        <v>103040</v>
      </c>
      <c r="Y332" s="17">
        <v>0</v>
      </c>
      <c r="Z332" s="17">
        <v>0</v>
      </c>
      <c r="AA332" s="17">
        <v>0</v>
      </c>
      <c r="AB332" s="17">
        <v>0</v>
      </c>
      <c r="AC332" s="17">
        <v>20694644</v>
      </c>
      <c r="AD332" s="17">
        <v>0</v>
      </c>
    </row>
    <row r="333" spans="1:30" x14ac:dyDescent="0.3">
      <c r="A333" s="15" t="s">
        <v>659</v>
      </c>
      <c r="B333" s="14" t="s">
        <v>660</v>
      </c>
      <c r="C333" s="14">
        <v>1</v>
      </c>
      <c r="D333" s="14">
        <v>0</v>
      </c>
      <c r="E333" s="17">
        <v>10256381</v>
      </c>
      <c r="F333" s="17">
        <v>0</v>
      </c>
      <c r="G333" s="17">
        <v>0</v>
      </c>
      <c r="H333" s="17">
        <v>0</v>
      </c>
      <c r="I333" s="17">
        <v>2306559</v>
      </c>
      <c r="J333" s="17">
        <v>663208</v>
      </c>
      <c r="K333" s="17">
        <v>0</v>
      </c>
      <c r="L333" s="17">
        <v>0</v>
      </c>
      <c r="M333" s="17">
        <v>0</v>
      </c>
      <c r="N333" s="17">
        <v>0</v>
      </c>
      <c r="O333" s="17">
        <v>0</v>
      </c>
      <c r="P333" s="17">
        <v>1365818</v>
      </c>
      <c r="Q333" s="17">
        <v>331913</v>
      </c>
      <c r="R333" s="17">
        <v>569101</v>
      </c>
      <c r="S333" s="17">
        <v>17916</v>
      </c>
      <c r="T333" s="17">
        <v>7475</v>
      </c>
      <c r="U333" s="17">
        <v>71589</v>
      </c>
      <c r="V333" s="17">
        <v>22604</v>
      </c>
      <c r="W333" s="17">
        <v>0</v>
      </c>
      <c r="X333" s="17">
        <v>117776</v>
      </c>
      <c r="Y333" s="17">
        <v>0</v>
      </c>
      <c r="Z333" s="17">
        <v>0</v>
      </c>
      <c r="AA333" s="17">
        <v>0</v>
      </c>
      <c r="AB333" s="17">
        <v>0</v>
      </c>
      <c r="AC333" s="17">
        <v>15730340</v>
      </c>
      <c r="AD333" s="17">
        <v>0</v>
      </c>
    </row>
    <row r="334" spans="1:30" x14ac:dyDescent="0.3">
      <c r="A334" s="15" t="s">
        <v>661</v>
      </c>
      <c r="B334" s="14" t="s">
        <v>662</v>
      </c>
      <c r="C334" s="14">
        <v>1</v>
      </c>
      <c r="D334" s="14">
        <v>0</v>
      </c>
      <c r="E334" s="17">
        <v>5250642</v>
      </c>
      <c r="F334" s="17">
        <v>0</v>
      </c>
      <c r="G334" s="17">
        <v>0</v>
      </c>
      <c r="H334" s="17">
        <v>0</v>
      </c>
      <c r="I334" s="17">
        <v>1131335</v>
      </c>
      <c r="J334" s="17">
        <v>815545</v>
      </c>
      <c r="K334" s="17">
        <v>0</v>
      </c>
      <c r="L334" s="17">
        <v>0</v>
      </c>
      <c r="M334" s="17">
        <v>0</v>
      </c>
      <c r="N334" s="17">
        <v>0</v>
      </c>
      <c r="O334" s="17">
        <v>0</v>
      </c>
      <c r="P334" s="17">
        <v>938439</v>
      </c>
      <c r="Q334" s="17">
        <v>160920</v>
      </c>
      <c r="R334" s="17">
        <v>221376</v>
      </c>
      <c r="S334" s="17">
        <v>10441</v>
      </c>
      <c r="T334" s="17">
        <v>4356</v>
      </c>
      <c r="U334" s="17">
        <v>41008</v>
      </c>
      <c r="V334" s="17">
        <v>13224</v>
      </c>
      <c r="W334" s="17">
        <v>0</v>
      </c>
      <c r="X334" s="17">
        <v>107223</v>
      </c>
      <c r="Y334" s="17">
        <v>0</v>
      </c>
      <c r="Z334" s="17">
        <v>0</v>
      </c>
      <c r="AA334" s="17">
        <v>0</v>
      </c>
      <c r="AB334" s="17">
        <v>0</v>
      </c>
      <c r="AC334" s="17">
        <v>8694509</v>
      </c>
      <c r="AD334" s="17">
        <v>0</v>
      </c>
    </row>
    <row r="335" spans="1:30" x14ac:dyDescent="0.3">
      <c r="A335" s="15" t="s">
        <v>663</v>
      </c>
      <c r="B335" s="14" t="s">
        <v>664</v>
      </c>
      <c r="C335" s="14">
        <v>1</v>
      </c>
      <c r="D335" s="14">
        <v>0</v>
      </c>
      <c r="E335" s="17">
        <v>9659104</v>
      </c>
      <c r="F335" s="17">
        <v>0</v>
      </c>
      <c r="G335" s="17">
        <v>0</v>
      </c>
      <c r="H335" s="17">
        <v>0</v>
      </c>
      <c r="I335" s="17">
        <v>1636636</v>
      </c>
      <c r="J335" s="17">
        <v>1067375</v>
      </c>
      <c r="K335" s="17">
        <v>0</v>
      </c>
      <c r="L335" s="17">
        <v>0</v>
      </c>
      <c r="M335" s="17">
        <v>0</v>
      </c>
      <c r="N335" s="17">
        <v>0</v>
      </c>
      <c r="O335" s="17">
        <v>0</v>
      </c>
      <c r="P335" s="17">
        <v>1051949</v>
      </c>
      <c r="Q335" s="17">
        <v>188607</v>
      </c>
      <c r="R335" s="17">
        <v>271496</v>
      </c>
      <c r="S335" s="17">
        <v>15504</v>
      </c>
      <c r="T335" s="17">
        <v>6469</v>
      </c>
      <c r="U335" s="17">
        <v>63900</v>
      </c>
      <c r="V335" s="17">
        <v>17984</v>
      </c>
      <c r="W335" s="17">
        <v>0</v>
      </c>
      <c r="X335" s="17">
        <v>131516</v>
      </c>
      <c r="Y335" s="17">
        <v>0</v>
      </c>
      <c r="Z335" s="17">
        <v>0</v>
      </c>
      <c r="AA335" s="17">
        <v>0</v>
      </c>
      <c r="AB335" s="17">
        <v>0</v>
      </c>
      <c r="AC335" s="17">
        <v>14110540</v>
      </c>
      <c r="AD335" s="17">
        <v>0</v>
      </c>
    </row>
    <row r="336" spans="1:30" x14ac:dyDescent="0.3">
      <c r="A336" s="15" t="s">
        <v>665</v>
      </c>
      <c r="B336" s="14" t="s">
        <v>666</v>
      </c>
      <c r="C336" s="14">
        <v>1</v>
      </c>
      <c r="D336" s="14">
        <v>0</v>
      </c>
      <c r="E336" s="17">
        <v>12108662</v>
      </c>
      <c r="F336" s="17">
        <v>0</v>
      </c>
      <c r="G336" s="17">
        <v>0</v>
      </c>
      <c r="H336" s="17">
        <v>0</v>
      </c>
      <c r="I336" s="17">
        <v>2091129</v>
      </c>
      <c r="J336" s="17">
        <v>1834532</v>
      </c>
      <c r="K336" s="17">
        <v>158103</v>
      </c>
      <c r="L336" s="17">
        <v>0</v>
      </c>
      <c r="M336" s="17">
        <v>0</v>
      </c>
      <c r="N336" s="17">
        <v>0</v>
      </c>
      <c r="O336" s="17">
        <v>0</v>
      </c>
      <c r="P336" s="17">
        <v>1269071</v>
      </c>
      <c r="Q336" s="17">
        <v>88992</v>
      </c>
      <c r="R336" s="17">
        <v>323423</v>
      </c>
      <c r="S336" s="17">
        <v>17317</v>
      </c>
      <c r="T336" s="17">
        <v>7225</v>
      </c>
      <c r="U336" s="17">
        <v>67628</v>
      </c>
      <c r="V336" s="17">
        <v>18715</v>
      </c>
      <c r="W336" s="17">
        <v>0</v>
      </c>
      <c r="X336" s="17">
        <v>140626</v>
      </c>
      <c r="Y336" s="17">
        <v>0</v>
      </c>
      <c r="Z336" s="17">
        <v>0</v>
      </c>
      <c r="AA336" s="17">
        <v>0</v>
      </c>
      <c r="AB336" s="17">
        <v>0</v>
      </c>
      <c r="AC336" s="17">
        <v>18125423</v>
      </c>
      <c r="AD336" s="17">
        <v>100000</v>
      </c>
    </row>
    <row r="337" spans="1:30" x14ac:dyDescent="0.3">
      <c r="A337" s="15" t="s">
        <v>667</v>
      </c>
      <c r="B337" s="14" t="s">
        <v>668</v>
      </c>
      <c r="C337" s="14">
        <v>1</v>
      </c>
      <c r="D337" s="14">
        <v>0</v>
      </c>
      <c r="E337" s="17">
        <v>25612881</v>
      </c>
      <c r="F337" s="17">
        <v>0</v>
      </c>
      <c r="G337" s="17">
        <v>0</v>
      </c>
      <c r="H337" s="17">
        <v>0</v>
      </c>
      <c r="I337" s="17">
        <v>3726172</v>
      </c>
      <c r="J337" s="17">
        <v>5186678</v>
      </c>
      <c r="K337" s="17">
        <v>0</v>
      </c>
      <c r="L337" s="17">
        <v>0</v>
      </c>
      <c r="M337" s="17">
        <v>0</v>
      </c>
      <c r="N337" s="17">
        <v>0</v>
      </c>
      <c r="O337" s="17">
        <v>0</v>
      </c>
      <c r="P337" s="17">
        <v>2387268</v>
      </c>
      <c r="Q337" s="17">
        <v>587308</v>
      </c>
      <c r="R337" s="17">
        <v>369991</v>
      </c>
      <c r="S337" s="17">
        <v>30394</v>
      </c>
      <c r="T337" s="17">
        <v>12681</v>
      </c>
      <c r="U337" s="17">
        <v>117490</v>
      </c>
      <c r="V337" s="17">
        <v>38888</v>
      </c>
      <c r="W337" s="17">
        <v>0</v>
      </c>
      <c r="X337" s="17">
        <v>452605</v>
      </c>
      <c r="Y337" s="17">
        <v>0</v>
      </c>
      <c r="Z337" s="17">
        <v>0</v>
      </c>
      <c r="AA337" s="17">
        <v>0</v>
      </c>
      <c r="AB337" s="17">
        <v>0</v>
      </c>
      <c r="AC337" s="17">
        <v>38522356</v>
      </c>
      <c r="AD337" s="17">
        <v>243929</v>
      </c>
    </row>
    <row r="338" spans="1:30" x14ac:dyDescent="0.3">
      <c r="A338" s="15" t="s">
        <v>669</v>
      </c>
      <c r="B338" s="14" t="s">
        <v>670</v>
      </c>
      <c r="C338" s="14">
        <v>1</v>
      </c>
      <c r="D338" s="14">
        <v>0</v>
      </c>
      <c r="E338" s="17">
        <v>6719850</v>
      </c>
      <c r="F338" s="17">
        <v>0</v>
      </c>
      <c r="G338" s="17">
        <v>0</v>
      </c>
      <c r="H338" s="17">
        <v>0</v>
      </c>
      <c r="I338" s="17">
        <v>887791</v>
      </c>
      <c r="J338" s="17">
        <v>925203</v>
      </c>
      <c r="K338" s="17">
        <v>0</v>
      </c>
      <c r="L338" s="17">
        <v>0</v>
      </c>
      <c r="M338" s="17">
        <v>0</v>
      </c>
      <c r="N338" s="17">
        <v>0</v>
      </c>
      <c r="O338" s="17">
        <v>0</v>
      </c>
      <c r="P338" s="17">
        <v>1755639</v>
      </c>
      <c r="Q338" s="17">
        <v>107488</v>
      </c>
      <c r="R338" s="17">
        <v>192071</v>
      </c>
      <c r="S338" s="17">
        <v>19100</v>
      </c>
      <c r="T338" s="17">
        <v>7969</v>
      </c>
      <c r="U338" s="17">
        <v>74269</v>
      </c>
      <c r="V338" s="17">
        <v>22709</v>
      </c>
      <c r="W338" s="17">
        <v>0</v>
      </c>
      <c r="X338" s="17">
        <v>0</v>
      </c>
      <c r="Y338" s="17">
        <v>0</v>
      </c>
      <c r="Z338" s="17">
        <v>0</v>
      </c>
      <c r="AA338" s="17">
        <v>0</v>
      </c>
      <c r="AB338" s="17">
        <v>0</v>
      </c>
      <c r="AC338" s="17">
        <v>10712089</v>
      </c>
      <c r="AD338" s="17">
        <v>0</v>
      </c>
    </row>
    <row r="339" spans="1:30" x14ac:dyDescent="0.3">
      <c r="A339" s="15" t="s">
        <v>671</v>
      </c>
      <c r="B339" s="14" t="s">
        <v>672</v>
      </c>
      <c r="C339" s="14">
        <v>1</v>
      </c>
      <c r="D339" s="14">
        <v>0</v>
      </c>
      <c r="E339" s="17">
        <v>7793167</v>
      </c>
      <c r="F339" s="17">
        <v>0</v>
      </c>
      <c r="G339" s="17">
        <v>0</v>
      </c>
      <c r="H339" s="17">
        <v>0</v>
      </c>
      <c r="I339" s="17">
        <v>1914048</v>
      </c>
      <c r="J339" s="17">
        <v>2701551</v>
      </c>
      <c r="K339" s="17">
        <v>0</v>
      </c>
      <c r="L339" s="17">
        <v>0</v>
      </c>
      <c r="M339" s="17">
        <v>0</v>
      </c>
      <c r="N339" s="17">
        <v>0</v>
      </c>
      <c r="O339" s="17">
        <v>0</v>
      </c>
      <c r="P339" s="17">
        <v>3120810</v>
      </c>
      <c r="Q339" s="17">
        <v>350745</v>
      </c>
      <c r="R339" s="17">
        <v>327428</v>
      </c>
      <c r="S339" s="17">
        <v>39397</v>
      </c>
      <c r="T339" s="17">
        <v>16438</v>
      </c>
      <c r="U339" s="17">
        <v>151974</v>
      </c>
      <c r="V339" s="17">
        <v>44679</v>
      </c>
      <c r="W339" s="17">
        <v>0</v>
      </c>
      <c r="X339" s="17">
        <v>0</v>
      </c>
      <c r="Y339" s="17">
        <v>12636</v>
      </c>
      <c r="Z339" s="17">
        <v>0</v>
      </c>
      <c r="AA339" s="17">
        <v>0</v>
      </c>
      <c r="AB339" s="17">
        <v>0</v>
      </c>
      <c r="AC339" s="17">
        <v>16472873</v>
      </c>
      <c r="AD339" s="17">
        <v>0</v>
      </c>
    </row>
    <row r="340" spans="1:30" x14ac:dyDescent="0.3">
      <c r="A340" s="15" t="s">
        <v>673</v>
      </c>
      <c r="B340" s="14" t="s">
        <v>674</v>
      </c>
      <c r="C340" s="14">
        <v>1</v>
      </c>
      <c r="D340" s="14">
        <v>0</v>
      </c>
      <c r="E340" s="17">
        <v>2469172</v>
      </c>
      <c r="F340" s="17">
        <v>0</v>
      </c>
      <c r="G340" s="17">
        <v>0</v>
      </c>
      <c r="H340" s="17">
        <v>0</v>
      </c>
      <c r="I340" s="17">
        <v>453562</v>
      </c>
      <c r="J340" s="17">
        <v>447707</v>
      </c>
      <c r="K340" s="17">
        <v>0</v>
      </c>
      <c r="L340" s="17">
        <v>0</v>
      </c>
      <c r="M340" s="17">
        <v>0</v>
      </c>
      <c r="N340" s="17">
        <v>0</v>
      </c>
      <c r="O340" s="17">
        <v>0</v>
      </c>
      <c r="P340" s="17">
        <v>1155910</v>
      </c>
      <c r="Q340" s="17">
        <v>86509</v>
      </c>
      <c r="R340" s="17">
        <v>57110</v>
      </c>
      <c r="S340" s="17">
        <v>8134</v>
      </c>
      <c r="T340" s="17">
        <v>3394</v>
      </c>
      <c r="U340" s="17">
        <v>33377</v>
      </c>
      <c r="V340" s="17">
        <v>8738</v>
      </c>
      <c r="W340" s="17">
        <v>0</v>
      </c>
      <c r="X340" s="17">
        <v>0</v>
      </c>
      <c r="Y340" s="17">
        <v>0</v>
      </c>
      <c r="Z340" s="17">
        <v>0</v>
      </c>
      <c r="AA340" s="17">
        <v>0</v>
      </c>
      <c r="AB340" s="17">
        <v>0</v>
      </c>
      <c r="AC340" s="17">
        <v>4723613</v>
      </c>
      <c r="AD340" s="17">
        <v>0</v>
      </c>
    </row>
    <row r="341" spans="1:30" x14ac:dyDescent="0.3">
      <c r="A341" s="15" t="s">
        <v>675</v>
      </c>
      <c r="B341" s="14" t="s">
        <v>676</v>
      </c>
      <c r="C341" s="14">
        <v>1</v>
      </c>
      <c r="D341" s="14">
        <v>0</v>
      </c>
      <c r="E341" s="17">
        <v>8584263</v>
      </c>
      <c r="F341" s="17">
        <v>0</v>
      </c>
      <c r="G341" s="17">
        <v>0</v>
      </c>
      <c r="H341" s="17">
        <v>0</v>
      </c>
      <c r="I341" s="17">
        <v>1300273</v>
      </c>
      <c r="J341" s="17">
        <v>2907572</v>
      </c>
      <c r="K341" s="17">
        <v>91171</v>
      </c>
      <c r="L341" s="17">
        <v>0</v>
      </c>
      <c r="M341" s="17">
        <v>0</v>
      </c>
      <c r="N341" s="17">
        <v>0</v>
      </c>
      <c r="O341" s="17">
        <v>0</v>
      </c>
      <c r="P341" s="17">
        <v>1182330</v>
      </c>
      <c r="Q341" s="17">
        <v>429322</v>
      </c>
      <c r="R341" s="17">
        <v>145437</v>
      </c>
      <c r="S341" s="17">
        <v>14441</v>
      </c>
      <c r="T341" s="17">
        <v>6025</v>
      </c>
      <c r="U341" s="17">
        <v>56736</v>
      </c>
      <c r="V341" s="17">
        <v>18452</v>
      </c>
      <c r="W341" s="17">
        <v>0</v>
      </c>
      <c r="X341" s="17">
        <v>101808</v>
      </c>
      <c r="Y341" s="17">
        <v>0</v>
      </c>
      <c r="Z341" s="17">
        <v>0</v>
      </c>
      <c r="AA341" s="17">
        <v>0</v>
      </c>
      <c r="AB341" s="17">
        <v>0</v>
      </c>
      <c r="AC341" s="17">
        <v>14837830</v>
      </c>
      <c r="AD341" s="17">
        <v>0</v>
      </c>
    </row>
    <row r="342" spans="1:30" x14ac:dyDescent="0.3">
      <c r="A342" s="15" t="s">
        <v>677</v>
      </c>
      <c r="B342" s="14" t="s">
        <v>678</v>
      </c>
      <c r="C342" s="14">
        <v>1</v>
      </c>
      <c r="D342" s="14">
        <v>0</v>
      </c>
      <c r="E342" s="17">
        <v>4875802</v>
      </c>
      <c r="F342" s="17">
        <v>0</v>
      </c>
      <c r="G342" s="17">
        <v>203231</v>
      </c>
      <c r="H342" s="17">
        <v>0</v>
      </c>
      <c r="I342" s="17">
        <v>619442</v>
      </c>
      <c r="J342" s="17">
        <v>820852</v>
      </c>
      <c r="K342" s="17">
        <v>0</v>
      </c>
      <c r="L342" s="17">
        <v>0</v>
      </c>
      <c r="M342" s="17">
        <v>0</v>
      </c>
      <c r="N342" s="17">
        <v>0</v>
      </c>
      <c r="O342" s="17">
        <v>0</v>
      </c>
      <c r="P342" s="17">
        <v>605319</v>
      </c>
      <c r="Q342" s="17">
        <v>23431</v>
      </c>
      <c r="R342" s="17">
        <v>0</v>
      </c>
      <c r="S342" s="17">
        <v>6187</v>
      </c>
      <c r="T342" s="17">
        <v>2581</v>
      </c>
      <c r="U342" s="17">
        <v>24057</v>
      </c>
      <c r="V342" s="17">
        <v>6576</v>
      </c>
      <c r="W342" s="17">
        <v>0</v>
      </c>
      <c r="X342" s="17">
        <v>61587</v>
      </c>
      <c r="Y342" s="17">
        <v>0</v>
      </c>
      <c r="Z342" s="17">
        <v>0</v>
      </c>
      <c r="AA342" s="17">
        <v>0</v>
      </c>
      <c r="AB342" s="17">
        <v>0</v>
      </c>
      <c r="AC342" s="17">
        <v>7249065</v>
      </c>
      <c r="AD342" s="17">
        <v>100000</v>
      </c>
    </row>
    <row r="343" spans="1:30" x14ac:dyDescent="0.3">
      <c r="A343" s="15" t="s">
        <v>679</v>
      </c>
      <c r="B343" s="14" t="s">
        <v>680</v>
      </c>
      <c r="C343" s="14">
        <v>1</v>
      </c>
      <c r="D343" s="14">
        <v>0</v>
      </c>
      <c r="E343" s="17">
        <v>50591226</v>
      </c>
      <c r="F343" s="17">
        <v>0</v>
      </c>
      <c r="G343" s="17">
        <v>0</v>
      </c>
      <c r="H343" s="17">
        <v>0</v>
      </c>
      <c r="I343" s="17">
        <v>5381062</v>
      </c>
      <c r="J343" s="17">
        <v>7250266</v>
      </c>
      <c r="K343" s="17">
        <v>0</v>
      </c>
      <c r="L343" s="17">
        <v>0</v>
      </c>
      <c r="M343" s="17">
        <v>0</v>
      </c>
      <c r="N343" s="17">
        <v>0</v>
      </c>
      <c r="O343" s="17">
        <v>0</v>
      </c>
      <c r="P343" s="17">
        <v>6429059</v>
      </c>
      <c r="Q343" s="17">
        <v>867232</v>
      </c>
      <c r="R343" s="17">
        <v>1239176</v>
      </c>
      <c r="S343" s="17">
        <v>82690</v>
      </c>
      <c r="T343" s="17">
        <v>34500</v>
      </c>
      <c r="U343" s="17">
        <v>324453</v>
      </c>
      <c r="V343" s="17">
        <v>112077</v>
      </c>
      <c r="W343" s="17">
        <v>0</v>
      </c>
      <c r="X343" s="17">
        <v>2303589</v>
      </c>
      <c r="Y343" s="17">
        <v>0</v>
      </c>
      <c r="Z343" s="17">
        <v>0</v>
      </c>
      <c r="AA343" s="17">
        <v>0</v>
      </c>
      <c r="AB343" s="17">
        <v>0</v>
      </c>
      <c r="AC343" s="17">
        <v>74615330</v>
      </c>
      <c r="AD343" s="17">
        <v>369655</v>
      </c>
    </row>
    <row r="344" spans="1:30" x14ac:dyDescent="0.3">
      <c r="A344" s="15" t="s">
        <v>681</v>
      </c>
      <c r="B344" s="14" t="s">
        <v>682</v>
      </c>
      <c r="C344" s="14">
        <v>1</v>
      </c>
      <c r="D344" s="14">
        <v>0</v>
      </c>
      <c r="E344" s="17">
        <v>8028901</v>
      </c>
      <c r="F344" s="17">
        <v>0</v>
      </c>
      <c r="G344" s="17">
        <v>0</v>
      </c>
      <c r="H344" s="17">
        <v>0</v>
      </c>
      <c r="I344" s="17">
        <v>1289072</v>
      </c>
      <c r="J344" s="17">
        <v>1715038</v>
      </c>
      <c r="K344" s="17">
        <v>59697</v>
      </c>
      <c r="L344" s="17">
        <v>0</v>
      </c>
      <c r="M344" s="17">
        <v>0</v>
      </c>
      <c r="N344" s="17">
        <v>0</v>
      </c>
      <c r="O344" s="17">
        <v>0</v>
      </c>
      <c r="P344" s="17">
        <v>1474854</v>
      </c>
      <c r="Q344" s="17">
        <v>174459</v>
      </c>
      <c r="R344" s="17">
        <v>148985</v>
      </c>
      <c r="S344" s="17">
        <v>11400</v>
      </c>
      <c r="T344" s="17">
        <v>4756</v>
      </c>
      <c r="U344" s="17">
        <v>43804</v>
      </c>
      <c r="V344" s="17">
        <v>14770</v>
      </c>
      <c r="W344" s="17">
        <v>0</v>
      </c>
      <c r="X344" s="17">
        <v>187922</v>
      </c>
      <c r="Y344" s="17">
        <v>0</v>
      </c>
      <c r="Z344" s="17">
        <v>0</v>
      </c>
      <c r="AA344" s="17">
        <v>0</v>
      </c>
      <c r="AB344" s="17">
        <v>0</v>
      </c>
      <c r="AC344" s="17">
        <v>13153658</v>
      </c>
      <c r="AD344" s="17">
        <v>0</v>
      </c>
    </row>
    <row r="345" spans="1:30" x14ac:dyDescent="0.3">
      <c r="A345" s="15" t="s">
        <v>683</v>
      </c>
      <c r="B345" s="14" t="s">
        <v>684</v>
      </c>
      <c r="C345" s="14">
        <v>1</v>
      </c>
      <c r="D345" s="14">
        <v>0</v>
      </c>
      <c r="E345" s="17">
        <v>14670628</v>
      </c>
      <c r="F345" s="17">
        <v>0</v>
      </c>
      <c r="G345" s="17">
        <v>0</v>
      </c>
      <c r="H345" s="17">
        <v>17890</v>
      </c>
      <c r="I345" s="17">
        <v>2176319</v>
      </c>
      <c r="J345" s="17">
        <v>1454875</v>
      </c>
      <c r="K345" s="17">
        <v>0</v>
      </c>
      <c r="L345" s="17">
        <v>0</v>
      </c>
      <c r="M345" s="17">
        <v>0</v>
      </c>
      <c r="N345" s="17">
        <v>0</v>
      </c>
      <c r="O345" s="17">
        <v>0</v>
      </c>
      <c r="P345" s="17">
        <v>2078172</v>
      </c>
      <c r="Q345" s="17">
        <v>106734</v>
      </c>
      <c r="R345" s="17">
        <v>96797</v>
      </c>
      <c r="S345" s="17">
        <v>26575</v>
      </c>
      <c r="T345" s="17">
        <v>11088</v>
      </c>
      <c r="U345" s="17">
        <v>106714</v>
      </c>
      <c r="V345" s="17">
        <v>34516</v>
      </c>
      <c r="W345" s="17">
        <v>0</v>
      </c>
      <c r="X345" s="17">
        <v>263480</v>
      </c>
      <c r="Y345" s="17">
        <v>0</v>
      </c>
      <c r="Z345" s="17">
        <v>0</v>
      </c>
      <c r="AA345" s="17">
        <v>0</v>
      </c>
      <c r="AB345" s="17">
        <v>0</v>
      </c>
      <c r="AC345" s="17">
        <v>21043788</v>
      </c>
      <c r="AD345" s="17">
        <v>0</v>
      </c>
    </row>
    <row r="346" spans="1:30" x14ac:dyDescent="0.3">
      <c r="A346" s="15" t="s">
        <v>685</v>
      </c>
      <c r="B346" s="14" t="s">
        <v>686</v>
      </c>
      <c r="C346" s="14">
        <v>1</v>
      </c>
      <c r="D346" s="14">
        <v>0</v>
      </c>
      <c r="E346" s="17">
        <v>11717451</v>
      </c>
      <c r="F346" s="17">
        <v>0</v>
      </c>
      <c r="G346" s="17">
        <v>0</v>
      </c>
      <c r="H346" s="17">
        <v>0</v>
      </c>
      <c r="I346" s="17">
        <v>2006280</v>
      </c>
      <c r="J346" s="17">
        <v>1645854</v>
      </c>
      <c r="K346" s="17">
        <v>0</v>
      </c>
      <c r="L346" s="17">
        <v>0</v>
      </c>
      <c r="M346" s="17">
        <v>0</v>
      </c>
      <c r="N346" s="17">
        <v>0</v>
      </c>
      <c r="O346" s="17">
        <v>0</v>
      </c>
      <c r="P346" s="17">
        <v>2304422</v>
      </c>
      <c r="Q346" s="17">
        <v>123730</v>
      </c>
      <c r="R346" s="17">
        <v>133340</v>
      </c>
      <c r="S346" s="17">
        <v>19923</v>
      </c>
      <c r="T346" s="17">
        <v>8313</v>
      </c>
      <c r="U346" s="17">
        <v>78288</v>
      </c>
      <c r="V346" s="17">
        <v>24268</v>
      </c>
      <c r="W346" s="17">
        <v>0</v>
      </c>
      <c r="X346" s="17">
        <v>63936</v>
      </c>
      <c r="Y346" s="17">
        <v>0</v>
      </c>
      <c r="Z346" s="17">
        <v>0</v>
      </c>
      <c r="AA346" s="17">
        <v>0</v>
      </c>
      <c r="AB346" s="17">
        <v>0</v>
      </c>
      <c r="AC346" s="17">
        <v>18125805</v>
      </c>
      <c r="AD346" s="17">
        <v>0</v>
      </c>
    </row>
    <row r="347" spans="1:30" x14ac:dyDescent="0.3">
      <c r="A347" s="15" t="s">
        <v>687</v>
      </c>
      <c r="B347" s="14" t="s">
        <v>688</v>
      </c>
      <c r="C347" s="14">
        <v>1</v>
      </c>
      <c r="D347" s="14">
        <v>0</v>
      </c>
      <c r="E347" s="17">
        <v>105435323</v>
      </c>
      <c r="F347" s="17">
        <v>2170433</v>
      </c>
      <c r="G347" s="17">
        <v>0</v>
      </c>
      <c r="H347" s="17">
        <v>108952</v>
      </c>
      <c r="I347" s="17">
        <v>7082701</v>
      </c>
      <c r="J347" s="17">
        <v>14496332</v>
      </c>
      <c r="K347" s="17">
        <v>0</v>
      </c>
      <c r="L347" s="17">
        <v>0</v>
      </c>
      <c r="M347" s="17">
        <v>0</v>
      </c>
      <c r="N347" s="17">
        <v>0</v>
      </c>
      <c r="O347" s="17">
        <v>0</v>
      </c>
      <c r="P347" s="17">
        <v>15281714</v>
      </c>
      <c r="Q347" s="17">
        <v>1639071</v>
      </c>
      <c r="R347" s="17">
        <v>4565811</v>
      </c>
      <c r="S347" s="17">
        <v>171386</v>
      </c>
      <c r="T347" s="17">
        <v>71506</v>
      </c>
      <c r="U347" s="17">
        <v>664807</v>
      </c>
      <c r="V347" s="17">
        <v>252230</v>
      </c>
      <c r="W347" s="17">
        <v>0</v>
      </c>
      <c r="X347" s="17">
        <v>2086659</v>
      </c>
      <c r="Y347" s="17">
        <v>0</v>
      </c>
      <c r="Z347" s="17">
        <v>0</v>
      </c>
      <c r="AA347" s="17">
        <v>0</v>
      </c>
      <c r="AB347" s="17">
        <v>0</v>
      </c>
      <c r="AC347" s="17">
        <v>154026925</v>
      </c>
      <c r="AD347" s="17">
        <v>1816965</v>
      </c>
    </row>
    <row r="348" spans="1:30" x14ac:dyDescent="0.3">
      <c r="A348" s="15" t="s">
        <v>689</v>
      </c>
      <c r="B348" s="14" t="s">
        <v>690</v>
      </c>
      <c r="C348" s="14">
        <v>1</v>
      </c>
      <c r="D348" s="14">
        <v>0</v>
      </c>
      <c r="E348" s="17">
        <v>7678939</v>
      </c>
      <c r="F348" s="17">
        <v>0</v>
      </c>
      <c r="G348" s="17">
        <v>0</v>
      </c>
      <c r="H348" s="17">
        <v>0</v>
      </c>
      <c r="I348" s="17">
        <v>1212358</v>
      </c>
      <c r="J348" s="17">
        <v>1600546</v>
      </c>
      <c r="K348" s="17">
        <v>0</v>
      </c>
      <c r="L348" s="17">
        <v>0</v>
      </c>
      <c r="M348" s="17">
        <v>0</v>
      </c>
      <c r="N348" s="17">
        <v>0</v>
      </c>
      <c r="O348" s="17">
        <v>0</v>
      </c>
      <c r="P348" s="17">
        <v>1948446</v>
      </c>
      <c r="Q348" s="17">
        <v>66568</v>
      </c>
      <c r="R348" s="17">
        <v>47017</v>
      </c>
      <c r="S348" s="17">
        <v>13078</v>
      </c>
      <c r="T348" s="17">
        <v>5456</v>
      </c>
      <c r="U348" s="17">
        <v>51784</v>
      </c>
      <c r="V348" s="17">
        <v>16605</v>
      </c>
      <c r="W348" s="17">
        <v>0</v>
      </c>
      <c r="X348" s="17">
        <v>101304</v>
      </c>
      <c r="Y348" s="17">
        <v>0</v>
      </c>
      <c r="Z348" s="17">
        <v>0</v>
      </c>
      <c r="AA348" s="17">
        <v>0</v>
      </c>
      <c r="AB348" s="17">
        <v>0</v>
      </c>
      <c r="AC348" s="17">
        <v>12742101</v>
      </c>
      <c r="AD348" s="17">
        <v>0</v>
      </c>
    </row>
    <row r="349" spans="1:30" x14ac:dyDescent="0.3">
      <c r="A349" s="15" t="s">
        <v>691</v>
      </c>
      <c r="B349" s="14" t="s">
        <v>692</v>
      </c>
      <c r="C349" s="14">
        <v>1</v>
      </c>
      <c r="D349" s="14">
        <v>0</v>
      </c>
      <c r="E349" s="17">
        <v>4809172</v>
      </c>
      <c r="F349" s="17">
        <v>0</v>
      </c>
      <c r="G349" s="17">
        <v>0</v>
      </c>
      <c r="H349" s="17">
        <v>0</v>
      </c>
      <c r="I349" s="17">
        <v>750482</v>
      </c>
      <c r="J349" s="17">
        <v>947386</v>
      </c>
      <c r="K349" s="17">
        <v>0</v>
      </c>
      <c r="L349" s="17">
        <v>0</v>
      </c>
      <c r="M349" s="17">
        <v>0</v>
      </c>
      <c r="N349" s="17">
        <v>0</v>
      </c>
      <c r="O349" s="17">
        <v>0</v>
      </c>
      <c r="P349" s="17">
        <v>1312564</v>
      </c>
      <c r="Q349" s="17">
        <v>14827</v>
      </c>
      <c r="R349" s="17">
        <v>149875</v>
      </c>
      <c r="S349" s="17">
        <v>8928</v>
      </c>
      <c r="T349" s="17">
        <v>3725</v>
      </c>
      <c r="U349" s="17">
        <v>34251</v>
      </c>
      <c r="V349" s="17">
        <v>10341</v>
      </c>
      <c r="W349" s="17">
        <v>0</v>
      </c>
      <c r="X349" s="17">
        <v>64872</v>
      </c>
      <c r="Y349" s="17">
        <v>0</v>
      </c>
      <c r="Z349" s="17">
        <v>0</v>
      </c>
      <c r="AA349" s="17">
        <v>0</v>
      </c>
      <c r="AB349" s="17">
        <v>0</v>
      </c>
      <c r="AC349" s="17">
        <v>8106423</v>
      </c>
      <c r="AD349" s="17">
        <v>0</v>
      </c>
    </row>
    <row r="350" spans="1:30" x14ac:dyDescent="0.3">
      <c r="A350" s="15" t="s">
        <v>693</v>
      </c>
      <c r="B350" s="14" t="s">
        <v>694</v>
      </c>
      <c r="C350" s="14">
        <v>1</v>
      </c>
      <c r="D350" s="14">
        <v>0</v>
      </c>
      <c r="E350" s="17">
        <v>19330808</v>
      </c>
      <c r="F350" s="17">
        <v>0</v>
      </c>
      <c r="G350" s="17">
        <v>0</v>
      </c>
      <c r="H350" s="17">
        <v>0</v>
      </c>
      <c r="I350" s="17">
        <v>3192079</v>
      </c>
      <c r="J350" s="17">
        <v>5405729</v>
      </c>
      <c r="K350" s="17">
        <v>0</v>
      </c>
      <c r="L350" s="17">
        <v>0</v>
      </c>
      <c r="M350" s="17">
        <v>0</v>
      </c>
      <c r="N350" s="17">
        <v>0</v>
      </c>
      <c r="O350" s="17">
        <v>0</v>
      </c>
      <c r="P350" s="17">
        <v>3984273</v>
      </c>
      <c r="Q350" s="17">
        <v>555888</v>
      </c>
      <c r="R350" s="17">
        <v>662302</v>
      </c>
      <c r="S350" s="17">
        <v>49689</v>
      </c>
      <c r="T350" s="17">
        <v>20731</v>
      </c>
      <c r="U350" s="17">
        <v>194613</v>
      </c>
      <c r="V350" s="17">
        <v>61407</v>
      </c>
      <c r="W350" s="17">
        <v>0</v>
      </c>
      <c r="X350" s="17">
        <v>0</v>
      </c>
      <c r="Y350" s="17">
        <v>0</v>
      </c>
      <c r="Z350" s="17">
        <v>0</v>
      </c>
      <c r="AA350" s="17">
        <v>0</v>
      </c>
      <c r="AB350" s="17">
        <v>0</v>
      </c>
      <c r="AC350" s="17">
        <v>33457519</v>
      </c>
      <c r="AD350" s="17">
        <v>0</v>
      </c>
    </row>
    <row r="351" spans="1:30" x14ac:dyDescent="0.3">
      <c r="A351" s="15" t="s">
        <v>695</v>
      </c>
      <c r="B351" s="14" t="s">
        <v>696</v>
      </c>
      <c r="C351" s="14">
        <v>1</v>
      </c>
      <c r="D351" s="14">
        <v>0</v>
      </c>
      <c r="E351" s="17">
        <v>20730909</v>
      </c>
      <c r="F351" s="17">
        <v>0</v>
      </c>
      <c r="G351" s="17">
        <v>0</v>
      </c>
      <c r="H351" s="17">
        <v>0</v>
      </c>
      <c r="I351" s="17">
        <v>5935590</v>
      </c>
      <c r="J351" s="17">
        <v>3939323</v>
      </c>
      <c r="K351" s="17">
        <v>0</v>
      </c>
      <c r="L351" s="17">
        <v>0</v>
      </c>
      <c r="M351" s="17">
        <v>0</v>
      </c>
      <c r="N351" s="17">
        <v>0</v>
      </c>
      <c r="O351" s="17">
        <v>0</v>
      </c>
      <c r="P351" s="17">
        <v>2888817</v>
      </c>
      <c r="Q351" s="17">
        <v>1276391</v>
      </c>
      <c r="R351" s="17">
        <v>117722</v>
      </c>
      <c r="S351" s="17">
        <v>73597</v>
      </c>
      <c r="T351" s="17">
        <v>30706</v>
      </c>
      <c r="U351" s="17">
        <v>264979</v>
      </c>
      <c r="V351" s="17">
        <v>89765</v>
      </c>
      <c r="W351" s="17">
        <v>0</v>
      </c>
      <c r="X351" s="17">
        <v>0</v>
      </c>
      <c r="Y351" s="17">
        <v>0</v>
      </c>
      <c r="Z351" s="17">
        <v>0</v>
      </c>
      <c r="AA351" s="17">
        <v>0</v>
      </c>
      <c r="AB351" s="17">
        <v>0</v>
      </c>
      <c r="AC351" s="17">
        <v>35347799</v>
      </c>
      <c r="AD351" s="17">
        <v>0</v>
      </c>
    </row>
    <row r="352" spans="1:30" x14ac:dyDescent="0.3">
      <c r="A352" s="15" t="s">
        <v>697</v>
      </c>
      <c r="B352" s="14" t="s">
        <v>698</v>
      </c>
      <c r="C352" s="14">
        <v>1</v>
      </c>
      <c r="D352" s="14">
        <v>0</v>
      </c>
      <c r="E352" s="17">
        <v>46734982</v>
      </c>
      <c r="F352" s="17">
        <v>0</v>
      </c>
      <c r="G352" s="17">
        <v>0</v>
      </c>
      <c r="H352" s="17">
        <v>0</v>
      </c>
      <c r="I352" s="17">
        <v>9255606</v>
      </c>
      <c r="J352" s="17">
        <v>2870743</v>
      </c>
      <c r="K352" s="17">
        <v>0</v>
      </c>
      <c r="L352" s="17">
        <v>0</v>
      </c>
      <c r="M352" s="17">
        <v>0</v>
      </c>
      <c r="N352" s="17">
        <v>0</v>
      </c>
      <c r="O352" s="17">
        <v>0</v>
      </c>
      <c r="P352" s="17">
        <v>6069178</v>
      </c>
      <c r="Q352" s="17">
        <v>5076224</v>
      </c>
      <c r="R352" s="17">
        <v>373290</v>
      </c>
      <c r="S352" s="17">
        <v>125877</v>
      </c>
      <c r="T352" s="17">
        <v>52519</v>
      </c>
      <c r="U352" s="17">
        <v>503630</v>
      </c>
      <c r="V352" s="17">
        <v>155158</v>
      </c>
      <c r="W352" s="17">
        <v>0</v>
      </c>
      <c r="X352" s="17">
        <v>606120</v>
      </c>
      <c r="Y352" s="17">
        <v>0</v>
      </c>
      <c r="Z352" s="17">
        <v>0</v>
      </c>
      <c r="AA352" s="17">
        <v>0</v>
      </c>
      <c r="AB352" s="17">
        <v>0</v>
      </c>
      <c r="AC352" s="17">
        <v>71823327</v>
      </c>
      <c r="AD352" s="17">
        <v>0</v>
      </c>
    </row>
    <row r="353" spans="1:30" x14ac:dyDescent="0.3">
      <c r="A353" s="15" t="s">
        <v>699</v>
      </c>
      <c r="B353" s="14" t="s">
        <v>700</v>
      </c>
      <c r="C353" s="14">
        <v>1</v>
      </c>
      <c r="D353" s="14">
        <v>0</v>
      </c>
      <c r="E353" s="17">
        <v>17368866</v>
      </c>
      <c r="F353" s="17">
        <v>0</v>
      </c>
      <c r="G353" s="17">
        <v>916120</v>
      </c>
      <c r="H353" s="17">
        <v>0</v>
      </c>
      <c r="I353" s="17">
        <v>3919502</v>
      </c>
      <c r="J353" s="17">
        <v>5468956</v>
      </c>
      <c r="K353" s="17">
        <v>0</v>
      </c>
      <c r="L353" s="17">
        <v>0</v>
      </c>
      <c r="M353" s="17">
        <v>0</v>
      </c>
      <c r="N353" s="17">
        <v>0</v>
      </c>
      <c r="O353" s="17">
        <v>0</v>
      </c>
      <c r="P353" s="17">
        <v>2101486</v>
      </c>
      <c r="Q353" s="17">
        <v>997554</v>
      </c>
      <c r="R353" s="17">
        <v>171667</v>
      </c>
      <c r="S353" s="17">
        <v>55591</v>
      </c>
      <c r="T353" s="17">
        <v>23194</v>
      </c>
      <c r="U353" s="17">
        <v>188264</v>
      </c>
      <c r="V353" s="17">
        <v>61158</v>
      </c>
      <c r="W353" s="17">
        <v>0</v>
      </c>
      <c r="X353" s="17">
        <v>435676</v>
      </c>
      <c r="Y353" s="17">
        <v>22235</v>
      </c>
      <c r="Z353" s="17">
        <v>0</v>
      </c>
      <c r="AA353" s="17">
        <v>0</v>
      </c>
      <c r="AB353" s="17">
        <v>0</v>
      </c>
      <c r="AC353" s="17">
        <v>31730269</v>
      </c>
      <c r="AD353" s="17">
        <v>0</v>
      </c>
    </row>
    <row r="354" spans="1:30" x14ac:dyDescent="0.3">
      <c r="A354" s="15" t="s">
        <v>701</v>
      </c>
      <c r="B354" s="14" t="s">
        <v>702</v>
      </c>
      <c r="C354" s="14">
        <v>1</v>
      </c>
      <c r="D354" s="14">
        <v>0</v>
      </c>
      <c r="E354" s="17">
        <v>6953690</v>
      </c>
      <c r="F354" s="17">
        <v>0</v>
      </c>
      <c r="G354" s="17">
        <v>0</v>
      </c>
      <c r="H354" s="17">
        <v>0</v>
      </c>
      <c r="I354" s="17">
        <v>2520642</v>
      </c>
      <c r="J354" s="17">
        <v>1889176</v>
      </c>
      <c r="K354" s="17">
        <v>0</v>
      </c>
      <c r="L354" s="17">
        <v>0</v>
      </c>
      <c r="M354" s="17">
        <v>0</v>
      </c>
      <c r="N354" s="17">
        <v>0</v>
      </c>
      <c r="O354" s="17">
        <v>0</v>
      </c>
      <c r="P354" s="17">
        <v>1721830</v>
      </c>
      <c r="Q354" s="17">
        <v>446673</v>
      </c>
      <c r="R354" s="17">
        <v>24237</v>
      </c>
      <c r="S354" s="17">
        <v>60384</v>
      </c>
      <c r="T354" s="17">
        <v>25194</v>
      </c>
      <c r="U354" s="17">
        <v>172245</v>
      </c>
      <c r="V354" s="17">
        <v>65456</v>
      </c>
      <c r="W354" s="17">
        <v>0</v>
      </c>
      <c r="X354" s="17">
        <v>0</v>
      </c>
      <c r="Y354" s="17">
        <v>0</v>
      </c>
      <c r="Z354" s="17">
        <v>0</v>
      </c>
      <c r="AA354" s="17">
        <v>0</v>
      </c>
      <c r="AB354" s="17">
        <v>0</v>
      </c>
      <c r="AC354" s="17">
        <v>13879527</v>
      </c>
      <c r="AD354" s="17">
        <v>0</v>
      </c>
    </row>
    <row r="355" spans="1:30" x14ac:dyDescent="0.3">
      <c r="A355" s="15" t="s">
        <v>703</v>
      </c>
      <c r="B355" s="14" t="s">
        <v>704</v>
      </c>
      <c r="C355" s="14">
        <v>1</v>
      </c>
      <c r="D355" s="14">
        <v>0</v>
      </c>
      <c r="E355" s="17">
        <v>10474906</v>
      </c>
      <c r="F355" s="17">
        <v>0</v>
      </c>
      <c r="G355" s="17">
        <v>0</v>
      </c>
      <c r="H355" s="17">
        <v>0</v>
      </c>
      <c r="I355" s="17">
        <v>2353072</v>
      </c>
      <c r="J355" s="17">
        <v>2509908</v>
      </c>
      <c r="K355" s="17">
        <v>0</v>
      </c>
      <c r="L355" s="17">
        <v>0</v>
      </c>
      <c r="M355" s="17">
        <v>0</v>
      </c>
      <c r="N355" s="17">
        <v>0</v>
      </c>
      <c r="O355" s="17">
        <v>0</v>
      </c>
      <c r="P355" s="17">
        <v>1773356</v>
      </c>
      <c r="Q355" s="17">
        <v>253000</v>
      </c>
      <c r="R355" s="17">
        <v>24112</v>
      </c>
      <c r="S355" s="17">
        <v>16628</v>
      </c>
      <c r="T355" s="17">
        <v>6938</v>
      </c>
      <c r="U355" s="17">
        <v>66172</v>
      </c>
      <c r="V355" s="17">
        <v>20576</v>
      </c>
      <c r="W355" s="17">
        <v>0</v>
      </c>
      <c r="X355" s="17">
        <v>1171884</v>
      </c>
      <c r="Y355" s="17">
        <v>0</v>
      </c>
      <c r="Z355" s="17">
        <v>0</v>
      </c>
      <c r="AA355" s="17">
        <v>0</v>
      </c>
      <c r="AB355" s="17">
        <v>0</v>
      </c>
      <c r="AC355" s="17">
        <v>18670552</v>
      </c>
      <c r="AD355" s="17">
        <v>0</v>
      </c>
    </row>
    <row r="356" spans="1:30" x14ac:dyDescent="0.3">
      <c r="A356" s="15" t="s">
        <v>705</v>
      </c>
      <c r="B356" s="14" t="s">
        <v>706</v>
      </c>
      <c r="C356" s="14">
        <v>1</v>
      </c>
      <c r="D356" s="14">
        <v>0</v>
      </c>
      <c r="E356" s="17">
        <v>5530924</v>
      </c>
      <c r="F356" s="17">
        <v>0</v>
      </c>
      <c r="G356" s="17">
        <v>202348</v>
      </c>
      <c r="H356" s="17">
        <v>0</v>
      </c>
      <c r="I356" s="17">
        <v>1570909</v>
      </c>
      <c r="J356" s="17">
        <v>1041061</v>
      </c>
      <c r="K356" s="17">
        <v>0</v>
      </c>
      <c r="L356" s="17">
        <v>0</v>
      </c>
      <c r="M356" s="17">
        <v>0</v>
      </c>
      <c r="N356" s="17">
        <v>0</v>
      </c>
      <c r="O356" s="17">
        <v>0</v>
      </c>
      <c r="P356" s="17">
        <v>896390</v>
      </c>
      <c r="Q356" s="17">
        <v>83175</v>
      </c>
      <c r="R356" s="17">
        <v>0</v>
      </c>
      <c r="S356" s="17">
        <v>9213</v>
      </c>
      <c r="T356" s="17">
        <v>3844</v>
      </c>
      <c r="U356" s="17">
        <v>36872</v>
      </c>
      <c r="V356" s="17">
        <v>10612</v>
      </c>
      <c r="W356" s="17">
        <v>0</v>
      </c>
      <c r="X356" s="17">
        <v>0</v>
      </c>
      <c r="Y356" s="17">
        <v>0</v>
      </c>
      <c r="Z356" s="17">
        <v>0</v>
      </c>
      <c r="AA356" s="17">
        <v>0</v>
      </c>
      <c r="AB356" s="17">
        <v>0</v>
      </c>
      <c r="AC356" s="17">
        <v>9385348</v>
      </c>
      <c r="AD356" s="17">
        <v>0</v>
      </c>
    </row>
    <row r="357" spans="1:30" x14ac:dyDescent="0.3">
      <c r="A357" s="15" t="s">
        <v>707</v>
      </c>
      <c r="B357" s="14" t="s">
        <v>708</v>
      </c>
      <c r="C357" s="14">
        <v>1</v>
      </c>
      <c r="D357" s="14">
        <v>0</v>
      </c>
      <c r="E357" s="17">
        <v>7753771</v>
      </c>
      <c r="F357" s="17">
        <v>0</v>
      </c>
      <c r="G357" s="17">
        <v>0</v>
      </c>
      <c r="H357" s="17">
        <v>0</v>
      </c>
      <c r="I357" s="17">
        <v>2400973</v>
      </c>
      <c r="J357" s="17">
        <v>3509607</v>
      </c>
      <c r="K357" s="17">
        <v>0</v>
      </c>
      <c r="L357" s="17">
        <v>0</v>
      </c>
      <c r="M357" s="17">
        <v>0</v>
      </c>
      <c r="N357" s="17">
        <v>0</v>
      </c>
      <c r="O357" s="17">
        <v>0</v>
      </c>
      <c r="P357" s="17">
        <v>1653568</v>
      </c>
      <c r="Q357" s="17">
        <v>367214</v>
      </c>
      <c r="R357" s="17">
        <v>64169</v>
      </c>
      <c r="S357" s="17">
        <v>26799</v>
      </c>
      <c r="T357" s="17">
        <v>11181</v>
      </c>
      <c r="U357" s="17">
        <v>106248</v>
      </c>
      <c r="V357" s="17">
        <v>33422</v>
      </c>
      <c r="W357" s="17">
        <v>0</v>
      </c>
      <c r="X357" s="17">
        <v>0</v>
      </c>
      <c r="Y357" s="17">
        <v>0</v>
      </c>
      <c r="Z357" s="17">
        <v>0</v>
      </c>
      <c r="AA357" s="17">
        <v>0</v>
      </c>
      <c r="AB357" s="17">
        <v>0</v>
      </c>
      <c r="AC357" s="17">
        <v>15926952</v>
      </c>
      <c r="AD357" s="17">
        <v>0</v>
      </c>
    </row>
    <row r="358" spans="1:30" x14ac:dyDescent="0.3">
      <c r="A358" s="15" t="s">
        <v>709</v>
      </c>
      <c r="B358" s="14" t="s">
        <v>710</v>
      </c>
      <c r="C358" s="14">
        <v>1</v>
      </c>
      <c r="D358" s="14">
        <v>0</v>
      </c>
      <c r="E358" s="17">
        <v>9763879</v>
      </c>
      <c r="F358" s="17">
        <v>0</v>
      </c>
      <c r="G358" s="17">
        <v>0</v>
      </c>
      <c r="H358" s="17">
        <v>0</v>
      </c>
      <c r="I358" s="17">
        <v>1834795</v>
      </c>
      <c r="J358" s="17">
        <v>2508873</v>
      </c>
      <c r="K358" s="17">
        <v>0</v>
      </c>
      <c r="L358" s="17">
        <v>0</v>
      </c>
      <c r="M358" s="17">
        <v>0</v>
      </c>
      <c r="N358" s="17">
        <v>0</v>
      </c>
      <c r="O358" s="17">
        <v>0</v>
      </c>
      <c r="P358" s="17">
        <v>1207977</v>
      </c>
      <c r="Q358" s="17">
        <v>357483</v>
      </c>
      <c r="R358" s="17">
        <v>29977</v>
      </c>
      <c r="S358" s="17">
        <v>21002</v>
      </c>
      <c r="T358" s="17">
        <v>8763</v>
      </c>
      <c r="U358" s="17">
        <v>79977</v>
      </c>
      <c r="V358" s="17">
        <v>26498</v>
      </c>
      <c r="W358" s="17">
        <v>0</v>
      </c>
      <c r="X358" s="17">
        <v>539176</v>
      </c>
      <c r="Y358" s="17">
        <v>0</v>
      </c>
      <c r="Z358" s="17">
        <v>0</v>
      </c>
      <c r="AA358" s="17">
        <v>0</v>
      </c>
      <c r="AB358" s="17">
        <v>0</v>
      </c>
      <c r="AC358" s="17">
        <v>16378400</v>
      </c>
      <c r="AD358" s="17">
        <v>100000</v>
      </c>
    </row>
    <row r="359" spans="1:30" x14ac:dyDescent="0.3">
      <c r="A359" s="15" t="s">
        <v>711</v>
      </c>
      <c r="B359" s="14" t="s">
        <v>712</v>
      </c>
      <c r="C359" s="14">
        <v>0</v>
      </c>
      <c r="D359" s="14">
        <v>0</v>
      </c>
      <c r="E359" s="17" t="s">
        <v>2819</v>
      </c>
      <c r="F359" s="17" t="s">
        <v>2819</v>
      </c>
      <c r="G359" s="17" t="s">
        <v>2819</v>
      </c>
      <c r="H359" s="17" t="s">
        <v>2819</v>
      </c>
      <c r="I359" s="17" t="s">
        <v>2819</v>
      </c>
      <c r="J359" s="17" t="s">
        <v>2819</v>
      </c>
      <c r="K359" s="17" t="s">
        <v>2819</v>
      </c>
      <c r="L359" s="17" t="s">
        <v>2819</v>
      </c>
      <c r="M359" s="17" t="s">
        <v>2819</v>
      </c>
      <c r="N359" s="17" t="s">
        <v>2819</v>
      </c>
      <c r="O359" s="17" t="s">
        <v>2819</v>
      </c>
      <c r="P359" s="17" t="s">
        <v>2819</v>
      </c>
      <c r="Q359" s="17" t="s">
        <v>2819</v>
      </c>
      <c r="R359" s="17" t="s">
        <v>2819</v>
      </c>
      <c r="S359" s="17" t="s">
        <v>2819</v>
      </c>
      <c r="T359" s="17" t="s">
        <v>2819</v>
      </c>
      <c r="U359" s="17" t="s">
        <v>2819</v>
      </c>
      <c r="V359" s="17" t="s">
        <v>2819</v>
      </c>
      <c r="W359" s="17" t="s">
        <v>2819</v>
      </c>
      <c r="X359" s="17" t="s">
        <v>2819</v>
      </c>
      <c r="Y359" s="17" t="s">
        <v>2819</v>
      </c>
      <c r="Z359" s="17" t="s">
        <v>2819</v>
      </c>
      <c r="AA359" s="17" t="s">
        <v>2819</v>
      </c>
      <c r="AB359" s="17" t="s">
        <v>2819</v>
      </c>
      <c r="AC359" s="17" t="s">
        <v>2819</v>
      </c>
      <c r="AD359" s="17" t="s">
        <v>2819</v>
      </c>
    </row>
    <row r="360" spans="1:30" x14ac:dyDescent="0.3">
      <c r="A360" s="15" t="s">
        <v>713</v>
      </c>
      <c r="B360" s="14" t="s">
        <v>714</v>
      </c>
      <c r="C360" s="14">
        <v>1</v>
      </c>
      <c r="D360" s="14">
        <v>0</v>
      </c>
      <c r="E360" s="17">
        <v>26777674</v>
      </c>
      <c r="F360" s="17">
        <v>0</v>
      </c>
      <c r="G360" s="17">
        <v>0</v>
      </c>
      <c r="H360" s="17">
        <v>0</v>
      </c>
      <c r="I360" s="17">
        <v>6921120</v>
      </c>
      <c r="J360" s="17">
        <v>4146395</v>
      </c>
      <c r="K360" s="17">
        <v>0</v>
      </c>
      <c r="L360" s="17">
        <v>0</v>
      </c>
      <c r="M360" s="17">
        <v>0</v>
      </c>
      <c r="N360" s="17">
        <v>0</v>
      </c>
      <c r="O360" s="17">
        <v>0</v>
      </c>
      <c r="P360" s="17">
        <v>3429087</v>
      </c>
      <c r="Q360" s="17">
        <v>1716757</v>
      </c>
      <c r="R360" s="17">
        <v>236281</v>
      </c>
      <c r="S360" s="17">
        <v>86075</v>
      </c>
      <c r="T360" s="17">
        <v>35913</v>
      </c>
      <c r="U360" s="17">
        <v>336394</v>
      </c>
      <c r="V360" s="17">
        <v>106236</v>
      </c>
      <c r="W360" s="17">
        <v>0</v>
      </c>
      <c r="X360" s="17">
        <v>0</v>
      </c>
      <c r="Y360" s="17">
        <v>0</v>
      </c>
      <c r="Z360" s="17">
        <v>0</v>
      </c>
      <c r="AA360" s="17">
        <v>0</v>
      </c>
      <c r="AB360" s="17">
        <v>0</v>
      </c>
      <c r="AC360" s="17">
        <v>43791932</v>
      </c>
      <c r="AD360" s="17">
        <v>0</v>
      </c>
    </row>
    <row r="361" spans="1:30" x14ac:dyDescent="0.3">
      <c r="A361" s="15" t="s">
        <v>715</v>
      </c>
      <c r="B361" s="14" t="s">
        <v>716</v>
      </c>
      <c r="C361" s="14">
        <v>1</v>
      </c>
      <c r="D361" s="14">
        <v>0</v>
      </c>
      <c r="E361" s="17">
        <v>9726199</v>
      </c>
      <c r="F361" s="17">
        <v>0</v>
      </c>
      <c r="G361" s="17">
        <v>0</v>
      </c>
      <c r="H361" s="17">
        <v>0</v>
      </c>
      <c r="I361" s="17">
        <v>4579849</v>
      </c>
      <c r="J361" s="17">
        <v>3543321</v>
      </c>
      <c r="K361" s="17">
        <v>0</v>
      </c>
      <c r="L361" s="17">
        <v>0</v>
      </c>
      <c r="M361" s="17">
        <v>0</v>
      </c>
      <c r="N361" s="17">
        <v>0</v>
      </c>
      <c r="O361" s="17">
        <v>0</v>
      </c>
      <c r="P361" s="17">
        <v>2736040</v>
      </c>
      <c r="Q361" s="17">
        <v>732141</v>
      </c>
      <c r="R361" s="17">
        <v>0</v>
      </c>
      <c r="S361" s="17">
        <v>63680</v>
      </c>
      <c r="T361" s="17">
        <v>26569</v>
      </c>
      <c r="U361" s="17">
        <v>255659</v>
      </c>
      <c r="V361" s="17">
        <v>72320</v>
      </c>
      <c r="W361" s="17">
        <v>0</v>
      </c>
      <c r="X361" s="17">
        <v>0</v>
      </c>
      <c r="Y361" s="17">
        <v>0</v>
      </c>
      <c r="Z361" s="17">
        <v>0</v>
      </c>
      <c r="AA361" s="17">
        <v>0</v>
      </c>
      <c r="AB361" s="17">
        <v>0</v>
      </c>
      <c r="AC361" s="17">
        <v>21735778</v>
      </c>
      <c r="AD361" s="17">
        <v>0</v>
      </c>
    </row>
    <row r="362" spans="1:30" x14ac:dyDescent="0.3">
      <c r="A362" s="15" t="s">
        <v>717</v>
      </c>
      <c r="B362" s="14" t="s">
        <v>718</v>
      </c>
      <c r="C362" s="14">
        <v>1</v>
      </c>
      <c r="D362" s="14">
        <v>0</v>
      </c>
      <c r="E362" s="17">
        <v>8517836</v>
      </c>
      <c r="F362" s="17">
        <v>0</v>
      </c>
      <c r="G362" s="17">
        <v>0</v>
      </c>
      <c r="H362" s="17">
        <v>0</v>
      </c>
      <c r="I362" s="17">
        <v>2046323</v>
      </c>
      <c r="J362" s="17">
        <v>2845970</v>
      </c>
      <c r="K362" s="17">
        <v>0</v>
      </c>
      <c r="L362" s="17">
        <v>0</v>
      </c>
      <c r="M362" s="17">
        <v>0</v>
      </c>
      <c r="N362" s="17">
        <v>0</v>
      </c>
      <c r="O362" s="17">
        <v>0</v>
      </c>
      <c r="P362" s="17">
        <v>1512144</v>
      </c>
      <c r="Q362" s="17">
        <v>548126</v>
      </c>
      <c r="R362" s="17">
        <v>119748</v>
      </c>
      <c r="S362" s="17">
        <v>22081</v>
      </c>
      <c r="T362" s="17">
        <v>9213</v>
      </c>
      <c r="U362" s="17">
        <v>87317</v>
      </c>
      <c r="V362" s="17">
        <v>25468</v>
      </c>
      <c r="W362" s="17">
        <v>0</v>
      </c>
      <c r="X362" s="17">
        <v>0</v>
      </c>
      <c r="Y362" s="17">
        <v>0</v>
      </c>
      <c r="Z362" s="17">
        <v>0</v>
      </c>
      <c r="AA362" s="17">
        <v>0</v>
      </c>
      <c r="AB362" s="17">
        <v>0</v>
      </c>
      <c r="AC362" s="17">
        <v>15734226</v>
      </c>
      <c r="AD362" s="17">
        <v>0</v>
      </c>
    </row>
    <row r="363" spans="1:30" x14ac:dyDescent="0.3">
      <c r="A363" s="15" t="s">
        <v>719</v>
      </c>
      <c r="B363" s="14" t="s">
        <v>720</v>
      </c>
      <c r="C363" s="14">
        <v>1</v>
      </c>
      <c r="D363" s="14">
        <v>0</v>
      </c>
      <c r="E363" s="17">
        <v>5518085</v>
      </c>
      <c r="F363" s="17">
        <v>0</v>
      </c>
      <c r="G363" s="17">
        <v>0</v>
      </c>
      <c r="H363" s="17">
        <v>0</v>
      </c>
      <c r="I363" s="17">
        <v>1872661</v>
      </c>
      <c r="J363" s="17">
        <v>1874462</v>
      </c>
      <c r="K363" s="17">
        <v>0</v>
      </c>
      <c r="L363" s="17">
        <v>0</v>
      </c>
      <c r="M363" s="17">
        <v>0</v>
      </c>
      <c r="N363" s="17">
        <v>0</v>
      </c>
      <c r="O363" s="17">
        <v>0</v>
      </c>
      <c r="P363" s="17">
        <v>1168907</v>
      </c>
      <c r="Q363" s="17">
        <v>334758</v>
      </c>
      <c r="R363" s="17">
        <v>0</v>
      </c>
      <c r="S363" s="17">
        <v>11804</v>
      </c>
      <c r="T363" s="17">
        <v>4925</v>
      </c>
      <c r="U363" s="17">
        <v>48348</v>
      </c>
      <c r="V363" s="17">
        <v>14245</v>
      </c>
      <c r="W363" s="17">
        <v>0</v>
      </c>
      <c r="X363" s="17">
        <v>105552</v>
      </c>
      <c r="Y363" s="17">
        <v>18672</v>
      </c>
      <c r="Z363" s="17">
        <v>0</v>
      </c>
      <c r="AA363" s="17">
        <v>0</v>
      </c>
      <c r="AB363" s="17">
        <v>0</v>
      </c>
      <c r="AC363" s="17">
        <v>10972419</v>
      </c>
      <c r="AD363" s="17">
        <v>0</v>
      </c>
    </row>
    <row r="364" spans="1:30" x14ac:dyDescent="0.3">
      <c r="A364" s="15" t="s">
        <v>721</v>
      </c>
      <c r="B364" s="14" t="s">
        <v>722</v>
      </c>
      <c r="C364" s="14">
        <v>1</v>
      </c>
      <c r="D364" s="14">
        <v>0</v>
      </c>
      <c r="E364" s="17">
        <v>43624448</v>
      </c>
      <c r="F364" s="17">
        <v>0</v>
      </c>
      <c r="G364" s="17">
        <v>0</v>
      </c>
      <c r="H364" s="17">
        <v>0</v>
      </c>
      <c r="I364" s="17">
        <v>7077747</v>
      </c>
      <c r="J364" s="17">
        <v>6609718</v>
      </c>
      <c r="K364" s="17">
        <v>0</v>
      </c>
      <c r="L364" s="17">
        <v>0</v>
      </c>
      <c r="M364" s="17">
        <v>0</v>
      </c>
      <c r="N364" s="17">
        <v>0</v>
      </c>
      <c r="O364" s="17">
        <v>0</v>
      </c>
      <c r="P364" s="17">
        <v>4915450</v>
      </c>
      <c r="Q364" s="17">
        <v>2933704</v>
      </c>
      <c r="R364" s="17">
        <v>177705</v>
      </c>
      <c r="S364" s="17">
        <v>104500</v>
      </c>
      <c r="T364" s="17">
        <v>43600</v>
      </c>
      <c r="U364" s="17">
        <v>423885</v>
      </c>
      <c r="V364" s="17">
        <v>129147</v>
      </c>
      <c r="W364" s="17">
        <v>0</v>
      </c>
      <c r="X364" s="17">
        <v>574400</v>
      </c>
      <c r="Y364" s="17">
        <v>87640</v>
      </c>
      <c r="Z364" s="17">
        <v>0</v>
      </c>
      <c r="AA364" s="17">
        <v>0</v>
      </c>
      <c r="AB364" s="17">
        <v>0</v>
      </c>
      <c r="AC364" s="17">
        <v>66701944</v>
      </c>
      <c r="AD364" s="17">
        <v>0</v>
      </c>
    </row>
    <row r="365" spans="1:30" x14ac:dyDescent="0.3">
      <c r="A365" s="15" t="s">
        <v>723</v>
      </c>
      <c r="B365" s="14" t="s">
        <v>724</v>
      </c>
      <c r="C365" s="14">
        <v>1</v>
      </c>
      <c r="D365" s="14">
        <v>0</v>
      </c>
      <c r="E365" s="17">
        <v>1997782</v>
      </c>
      <c r="F365" s="17">
        <v>0</v>
      </c>
      <c r="G365" s="17">
        <v>136453</v>
      </c>
      <c r="H365" s="17">
        <v>20260</v>
      </c>
      <c r="I365" s="17">
        <v>579337</v>
      </c>
      <c r="J365" s="17">
        <v>900308</v>
      </c>
      <c r="K365" s="17">
        <v>0</v>
      </c>
      <c r="L365" s="17">
        <v>0</v>
      </c>
      <c r="M365" s="17">
        <v>0</v>
      </c>
      <c r="N365" s="17">
        <v>0</v>
      </c>
      <c r="O365" s="17">
        <v>0</v>
      </c>
      <c r="P365" s="17">
        <v>485416</v>
      </c>
      <c r="Q365" s="17">
        <v>23501</v>
      </c>
      <c r="R365" s="17">
        <v>0</v>
      </c>
      <c r="S365" s="17">
        <v>5782</v>
      </c>
      <c r="T365" s="17">
        <v>2413</v>
      </c>
      <c r="U365" s="17">
        <v>33436</v>
      </c>
      <c r="V365" s="17">
        <v>7585</v>
      </c>
      <c r="W365" s="17">
        <v>0</v>
      </c>
      <c r="X365" s="17">
        <v>410824</v>
      </c>
      <c r="Y365" s="17">
        <v>0</v>
      </c>
      <c r="Z365" s="17">
        <v>0</v>
      </c>
      <c r="AA365" s="17">
        <v>0</v>
      </c>
      <c r="AB365" s="17">
        <v>0</v>
      </c>
      <c r="AC365" s="17">
        <v>4603097</v>
      </c>
      <c r="AD365" s="17">
        <v>0</v>
      </c>
    </row>
    <row r="366" spans="1:30" x14ac:dyDescent="0.3">
      <c r="A366" s="15" t="s">
        <v>725</v>
      </c>
      <c r="B366" s="14" t="s">
        <v>726</v>
      </c>
      <c r="C366" s="14">
        <v>1</v>
      </c>
      <c r="D366" s="14">
        <v>0</v>
      </c>
      <c r="E366" s="17">
        <v>4113363</v>
      </c>
      <c r="F366" s="17">
        <v>0</v>
      </c>
      <c r="G366" s="17">
        <v>0</v>
      </c>
      <c r="H366" s="17">
        <v>0</v>
      </c>
      <c r="I366" s="17">
        <v>495186</v>
      </c>
      <c r="J366" s="17">
        <v>1829009</v>
      </c>
      <c r="K366" s="17">
        <v>0</v>
      </c>
      <c r="L366" s="17">
        <v>0</v>
      </c>
      <c r="M366" s="17">
        <v>0</v>
      </c>
      <c r="N366" s="17">
        <v>0</v>
      </c>
      <c r="O366" s="17">
        <v>0</v>
      </c>
      <c r="P366" s="17">
        <v>859787</v>
      </c>
      <c r="Q366" s="17">
        <v>67847</v>
      </c>
      <c r="R366" s="17">
        <v>0</v>
      </c>
      <c r="S366" s="17">
        <v>19474</v>
      </c>
      <c r="T366" s="17">
        <v>8125</v>
      </c>
      <c r="U366" s="17">
        <v>75900</v>
      </c>
      <c r="V366" s="17">
        <v>7802</v>
      </c>
      <c r="W366" s="17">
        <v>0</v>
      </c>
      <c r="X366" s="17">
        <v>0</v>
      </c>
      <c r="Y366" s="17">
        <v>1066</v>
      </c>
      <c r="Z366" s="17">
        <v>0</v>
      </c>
      <c r="AA366" s="17">
        <v>0</v>
      </c>
      <c r="AB366" s="17">
        <v>0</v>
      </c>
      <c r="AC366" s="17">
        <v>7477559</v>
      </c>
      <c r="AD366" s="17">
        <v>0</v>
      </c>
    </row>
    <row r="367" spans="1:30" x14ac:dyDescent="0.3">
      <c r="A367" s="15" t="s">
        <v>727</v>
      </c>
      <c r="B367" s="14" t="s">
        <v>728</v>
      </c>
      <c r="C367" s="14">
        <v>1</v>
      </c>
      <c r="D367" s="14">
        <v>1</v>
      </c>
      <c r="E367" s="17">
        <v>288485296</v>
      </c>
      <c r="F367" s="17">
        <v>3813188</v>
      </c>
      <c r="G367" s="17">
        <v>0</v>
      </c>
      <c r="H367" s="17">
        <v>0</v>
      </c>
      <c r="I367" s="17">
        <v>17209698</v>
      </c>
      <c r="J367" s="17">
        <v>36658776</v>
      </c>
      <c r="K367" s="17">
        <v>0</v>
      </c>
      <c r="L367" s="17">
        <v>0</v>
      </c>
      <c r="M367" s="17">
        <v>1122116</v>
      </c>
      <c r="N367" s="17">
        <v>6694069</v>
      </c>
      <c r="O367" s="17">
        <v>5990022</v>
      </c>
      <c r="P367" s="17">
        <v>0</v>
      </c>
      <c r="Q367" s="17">
        <v>3643899</v>
      </c>
      <c r="R367" s="17">
        <v>748151</v>
      </c>
      <c r="S367" s="17">
        <v>330039</v>
      </c>
      <c r="T367" s="17">
        <v>137700</v>
      </c>
      <c r="U367" s="17">
        <v>1303169</v>
      </c>
      <c r="V367" s="17">
        <v>463328</v>
      </c>
      <c r="W367" s="17">
        <v>0</v>
      </c>
      <c r="X367" s="17">
        <v>14255222</v>
      </c>
      <c r="Y367" s="17">
        <v>0</v>
      </c>
      <c r="Z367" s="17">
        <v>2328394</v>
      </c>
      <c r="AA367" s="17">
        <v>0</v>
      </c>
      <c r="AB367" s="17">
        <v>0</v>
      </c>
      <c r="AC367" s="17">
        <v>383183067</v>
      </c>
      <c r="AD367" s="17">
        <v>14607303</v>
      </c>
    </row>
    <row r="368" spans="1:30" x14ac:dyDescent="0.3">
      <c r="A368" s="15" t="s">
        <v>729</v>
      </c>
      <c r="B368" s="14" t="s">
        <v>730</v>
      </c>
      <c r="C368" s="14">
        <v>1</v>
      </c>
      <c r="D368" s="14">
        <v>0</v>
      </c>
      <c r="E368" s="17">
        <v>6392852</v>
      </c>
      <c r="F368" s="17">
        <v>0</v>
      </c>
      <c r="G368" s="17">
        <v>0</v>
      </c>
      <c r="H368" s="17">
        <v>0</v>
      </c>
      <c r="I368" s="17">
        <v>1062353</v>
      </c>
      <c r="J368" s="17">
        <v>1765855</v>
      </c>
      <c r="K368" s="17">
        <v>0</v>
      </c>
      <c r="L368" s="17">
        <v>0</v>
      </c>
      <c r="M368" s="17">
        <v>0</v>
      </c>
      <c r="N368" s="17">
        <v>0</v>
      </c>
      <c r="O368" s="17">
        <v>0</v>
      </c>
      <c r="P368" s="17">
        <v>1146763</v>
      </c>
      <c r="Q368" s="17">
        <v>143843</v>
      </c>
      <c r="R368" s="17">
        <v>0</v>
      </c>
      <c r="S368" s="17">
        <v>11714</v>
      </c>
      <c r="T368" s="17">
        <v>4888</v>
      </c>
      <c r="U368" s="17">
        <v>46192</v>
      </c>
      <c r="V368" s="17">
        <v>12509</v>
      </c>
      <c r="W368" s="17">
        <v>0</v>
      </c>
      <c r="X368" s="17">
        <v>0</v>
      </c>
      <c r="Y368" s="17">
        <v>0</v>
      </c>
      <c r="Z368" s="17">
        <v>0</v>
      </c>
      <c r="AA368" s="17">
        <v>0</v>
      </c>
      <c r="AB368" s="17">
        <v>0</v>
      </c>
      <c r="AC368" s="17">
        <v>10586969</v>
      </c>
      <c r="AD368" s="17">
        <v>0</v>
      </c>
    </row>
    <row r="369" spans="1:30" x14ac:dyDescent="0.3">
      <c r="A369" s="15" t="s">
        <v>731</v>
      </c>
      <c r="B369" s="14" t="s">
        <v>732</v>
      </c>
      <c r="C369" s="14">
        <v>1</v>
      </c>
      <c r="D369" s="14">
        <v>0</v>
      </c>
      <c r="E369" s="17">
        <v>18639297</v>
      </c>
      <c r="F369" s="17">
        <v>0</v>
      </c>
      <c r="G369" s="17">
        <v>0</v>
      </c>
      <c r="H369" s="17">
        <v>0</v>
      </c>
      <c r="I369" s="17">
        <v>2686316</v>
      </c>
      <c r="J369" s="17">
        <v>3211264</v>
      </c>
      <c r="K369" s="17">
        <v>0</v>
      </c>
      <c r="L369" s="17">
        <v>0</v>
      </c>
      <c r="M369" s="17">
        <v>0</v>
      </c>
      <c r="N369" s="17">
        <v>0</v>
      </c>
      <c r="O369" s="17">
        <v>0</v>
      </c>
      <c r="P369" s="17">
        <v>2514100</v>
      </c>
      <c r="Q369" s="17">
        <v>877968</v>
      </c>
      <c r="R369" s="17">
        <v>252223</v>
      </c>
      <c r="S369" s="17">
        <v>52310</v>
      </c>
      <c r="T369" s="17">
        <v>21825</v>
      </c>
      <c r="U369" s="17">
        <v>197176</v>
      </c>
      <c r="V369" s="17">
        <v>51464</v>
      </c>
      <c r="W369" s="17">
        <v>0</v>
      </c>
      <c r="X369" s="17">
        <v>265121</v>
      </c>
      <c r="Y369" s="17">
        <v>0</v>
      </c>
      <c r="Z369" s="17">
        <v>0</v>
      </c>
      <c r="AA369" s="17">
        <v>0</v>
      </c>
      <c r="AB369" s="17">
        <v>0</v>
      </c>
      <c r="AC369" s="17">
        <v>28769064</v>
      </c>
      <c r="AD369" s="17">
        <v>0</v>
      </c>
    </row>
    <row r="370" spans="1:30" x14ac:dyDescent="0.3">
      <c r="A370" s="15" t="s">
        <v>733</v>
      </c>
      <c r="B370" s="14" t="s">
        <v>734</v>
      </c>
      <c r="C370" s="14">
        <v>1</v>
      </c>
      <c r="D370" s="14">
        <v>0</v>
      </c>
      <c r="E370" s="17">
        <v>6470729</v>
      </c>
      <c r="F370" s="17">
        <v>0</v>
      </c>
      <c r="G370" s="17">
        <v>0</v>
      </c>
      <c r="H370" s="17">
        <v>0</v>
      </c>
      <c r="I370" s="17">
        <v>1038197</v>
      </c>
      <c r="J370" s="17">
        <v>1981263</v>
      </c>
      <c r="K370" s="17">
        <v>0</v>
      </c>
      <c r="L370" s="17">
        <v>0</v>
      </c>
      <c r="M370" s="17">
        <v>0</v>
      </c>
      <c r="N370" s="17">
        <v>0</v>
      </c>
      <c r="O370" s="17">
        <v>0</v>
      </c>
      <c r="P370" s="17">
        <v>996368</v>
      </c>
      <c r="Q370" s="17">
        <v>297531</v>
      </c>
      <c r="R370" s="17">
        <v>95153</v>
      </c>
      <c r="S370" s="17">
        <v>12643</v>
      </c>
      <c r="T370" s="17">
        <v>5275</v>
      </c>
      <c r="U370" s="17">
        <v>50328</v>
      </c>
      <c r="V370" s="17">
        <v>14399</v>
      </c>
      <c r="W370" s="17">
        <v>0</v>
      </c>
      <c r="X370" s="17">
        <v>53997</v>
      </c>
      <c r="Y370" s="17">
        <v>0</v>
      </c>
      <c r="Z370" s="17">
        <v>0</v>
      </c>
      <c r="AA370" s="17">
        <v>0</v>
      </c>
      <c r="AB370" s="17">
        <v>0</v>
      </c>
      <c r="AC370" s="17">
        <v>11015883</v>
      </c>
      <c r="AD370" s="17">
        <v>0</v>
      </c>
    </row>
    <row r="371" spans="1:30" x14ac:dyDescent="0.3">
      <c r="A371" s="15" t="s">
        <v>735</v>
      </c>
      <c r="B371" s="14" t="s">
        <v>736</v>
      </c>
      <c r="C371" s="14">
        <v>1</v>
      </c>
      <c r="D371" s="14">
        <v>0</v>
      </c>
      <c r="E371" s="17">
        <v>20589664</v>
      </c>
      <c r="F371" s="17">
        <v>0</v>
      </c>
      <c r="G371" s="17">
        <v>0</v>
      </c>
      <c r="H371" s="17">
        <v>0</v>
      </c>
      <c r="I371" s="17">
        <v>2215005</v>
      </c>
      <c r="J371" s="17">
        <v>6714238</v>
      </c>
      <c r="K371" s="17">
        <v>376299</v>
      </c>
      <c r="L371" s="17">
        <v>0</v>
      </c>
      <c r="M371" s="17">
        <v>0</v>
      </c>
      <c r="N371" s="17">
        <v>0</v>
      </c>
      <c r="O371" s="17">
        <v>0</v>
      </c>
      <c r="P371" s="17">
        <v>2470076</v>
      </c>
      <c r="Q371" s="17">
        <v>1650792</v>
      </c>
      <c r="R371" s="17">
        <v>178369</v>
      </c>
      <c r="S371" s="17">
        <v>33540</v>
      </c>
      <c r="T371" s="17">
        <v>13994</v>
      </c>
      <c r="U371" s="17">
        <v>129548</v>
      </c>
      <c r="V371" s="17">
        <v>40908</v>
      </c>
      <c r="W371" s="17">
        <v>0</v>
      </c>
      <c r="X371" s="17">
        <v>957358</v>
      </c>
      <c r="Y371" s="17">
        <v>0</v>
      </c>
      <c r="Z371" s="17">
        <v>0</v>
      </c>
      <c r="AA371" s="17">
        <v>0</v>
      </c>
      <c r="AB371" s="17">
        <v>0</v>
      </c>
      <c r="AC371" s="17">
        <v>35369791</v>
      </c>
      <c r="AD371" s="17">
        <v>257750</v>
      </c>
    </row>
    <row r="372" spans="1:30" x14ac:dyDescent="0.3">
      <c r="A372" s="15" t="s">
        <v>737</v>
      </c>
      <c r="B372" s="14" t="s">
        <v>738</v>
      </c>
      <c r="C372" s="14">
        <v>1</v>
      </c>
      <c r="D372" s="14">
        <v>0</v>
      </c>
      <c r="E372" s="17">
        <v>10593158</v>
      </c>
      <c r="F372" s="17">
        <v>0</v>
      </c>
      <c r="G372" s="17">
        <v>0</v>
      </c>
      <c r="H372" s="17">
        <v>0</v>
      </c>
      <c r="I372" s="17">
        <v>1722474</v>
      </c>
      <c r="J372" s="17">
        <v>2418321</v>
      </c>
      <c r="K372" s="17">
        <v>175007</v>
      </c>
      <c r="L372" s="17">
        <v>0</v>
      </c>
      <c r="M372" s="17">
        <v>0</v>
      </c>
      <c r="N372" s="17">
        <v>0</v>
      </c>
      <c r="O372" s="17">
        <v>0</v>
      </c>
      <c r="P372" s="17">
        <v>1356452</v>
      </c>
      <c r="Q372" s="17">
        <v>597226</v>
      </c>
      <c r="R372" s="17">
        <v>96472</v>
      </c>
      <c r="S372" s="17">
        <v>18440</v>
      </c>
      <c r="T372" s="17">
        <v>7694</v>
      </c>
      <c r="U372" s="17">
        <v>73220</v>
      </c>
      <c r="V372" s="17">
        <v>15252</v>
      </c>
      <c r="W372" s="17">
        <v>0</v>
      </c>
      <c r="X372" s="17">
        <v>321383</v>
      </c>
      <c r="Y372" s="17">
        <v>0</v>
      </c>
      <c r="Z372" s="17">
        <v>0</v>
      </c>
      <c r="AA372" s="17">
        <v>0</v>
      </c>
      <c r="AB372" s="17">
        <v>0</v>
      </c>
      <c r="AC372" s="17">
        <v>17395099</v>
      </c>
      <c r="AD372" s="17">
        <v>0</v>
      </c>
    </row>
    <row r="373" spans="1:30" x14ac:dyDescent="0.3">
      <c r="A373" s="15" t="s">
        <v>739</v>
      </c>
      <c r="B373" s="14" t="s">
        <v>740</v>
      </c>
      <c r="C373" s="14">
        <v>1</v>
      </c>
      <c r="D373" s="14">
        <v>0</v>
      </c>
      <c r="E373" s="17">
        <v>5765433</v>
      </c>
      <c r="F373" s="17">
        <v>0</v>
      </c>
      <c r="G373" s="17">
        <v>0</v>
      </c>
      <c r="H373" s="17">
        <v>10594</v>
      </c>
      <c r="I373" s="17">
        <v>1033352</v>
      </c>
      <c r="J373" s="17">
        <v>934262</v>
      </c>
      <c r="K373" s="17">
        <v>0</v>
      </c>
      <c r="L373" s="17">
        <v>0</v>
      </c>
      <c r="M373" s="17">
        <v>0</v>
      </c>
      <c r="N373" s="17">
        <v>0</v>
      </c>
      <c r="O373" s="17">
        <v>0</v>
      </c>
      <c r="P373" s="17">
        <v>1157448</v>
      </c>
      <c r="Q373" s="17">
        <v>774739</v>
      </c>
      <c r="R373" s="17">
        <v>157959</v>
      </c>
      <c r="S373" s="17">
        <v>11879</v>
      </c>
      <c r="T373" s="17">
        <v>4956</v>
      </c>
      <c r="U373" s="17">
        <v>46775</v>
      </c>
      <c r="V373" s="17">
        <v>15966</v>
      </c>
      <c r="W373" s="17">
        <v>0</v>
      </c>
      <c r="X373" s="17">
        <v>60164</v>
      </c>
      <c r="Y373" s="17">
        <v>0</v>
      </c>
      <c r="Z373" s="17">
        <v>0</v>
      </c>
      <c r="AA373" s="17">
        <v>0</v>
      </c>
      <c r="AB373" s="17">
        <v>0</v>
      </c>
      <c r="AC373" s="17">
        <v>9973527</v>
      </c>
      <c r="AD373" s="17">
        <v>0</v>
      </c>
    </row>
    <row r="374" spans="1:30" x14ac:dyDescent="0.3">
      <c r="A374" s="15" t="s">
        <v>741</v>
      </c>
      <c r="B374" s="14" t="s">
        <v>742</v>
      </c>
      <c r="C374" s="14">
        <v>1</v>
      </c>
      <c r="D374" s="14">
        <v>0</v>
      </c>
      <c r="E374" s="17">
        <v>4994395</v>
      </c>
      <c r="F374" s="17">
        <v>0</v>
      </c>
      <c r="G374" s="17">
        <v>258763</v>
      </c>
      <c r="H374" s="17">
        <v>50154</v>
      </c>
      <c r="I374" s="17">
        <v>712453</v>
      </c>
      <c r="J374" s="17">
        <v>1413141</v>
      </c>
      <c r="K374" s="17">
        <v>0</v>
      </c>
      <c r="L374" s="17">
        <v>0</v>
      </c>
      <c r="M374" s="17">
        <v>0</v>
      </c>
      <c r="N374" s="17">
        <v>0</v>
      </c>
      <c r="O374" s="17">
        <v>0</v>
      </c>
      <c r="P374" s="17">
        <v>583856</v>
      </c>
      <c r="Q374" s="17">
        <v>114859</v>
      </c>
      <c r="R374" s="17">
        <v>29844</v>
      </c>
      <c r="S374" s="17">
        <v>9452</v>
      </c>
      <c r="T374" s="17">
        <v>3944</v>
      </c>
      <c r="U374" s="17">
        <v>36989</v>
      </c>
      <c r="V374" s="17">
        <v>5680</v>
      </c>
      <c r="W374" s="17">
        <v>0</v>
      </c>
      <c r="X374" s="17">
        <v>45988</v>
      </c>
      <c r="Y374" s="17">
        <v>0</v>
      </c>
      <c r="Z374" s="17">
        <v>0</v>
      </c>
      <c r="AA374" s="17">
        <v>0</v>
      </c>
      <c r="AB374" s="17">
        <v>0</v>
      </c>
      <c r="AC374" s="17">
        <v>8259518</v>
      </c>
      <c r="AD374" s="17">
        <v>0</v>
      </c>
    </row>
    <row r="375" spans="1:30" x14ac:dyDescent="0.3">
      <c r="A375" s="15" t="s">
        <v>743</v>
      </c>
      <c r="B375" s="14" t="s">
        <v>744</v>
      </c>
      <c r="C375" s="14">
        <v>1</v>
      </c>
      <c r="D375" s="14">
        <v>0</v>
      </c>
      <c r="E375" s="17">
        <v>13952683</v>
      </c>
      <c r="F375" s="17">
        <v>0</v>
      </c>
      <c r="G375" s="17">
        <v>0</v>
      </c>
      <c r="H375" s="17">
        <v>0</v>
      </c>
      <c r="I375" s="17">
        <v>2023765</v>
      </c>
      <c r="J375" s="17">
        <v>2389522</v>
      </c>
      <c r="K375" s="17">
        <v>44391</v>
      </c>
      <c r="L375" s="17">
        <v>0</v>
      </c>
      <c r="M375" s="17">
        <v>0</v>
      </c>
      <c r="N375" s="17">
        <v>0</v>
      </c>
      <c r="O375" s="17">
        <v>0</v>
      </c>
      <c r="P375" s="17">
        <v>1819919</v>
      </c>
      <c r="Q375" s="17">
        <v>644533</v>
      </c>
      <c r="R375" s="17">
        <v>208496</v>
      </c>
      <c r="S375" s="17">
        <v>23698</v>
      </c>
      <c r="T375" s="17">
        <v>9888</v>
      </c>
      <c r="U375" s="17">
        <v>94307</v>
      </c>
      <c r="V375" s="17">
        <v>30053</v>
      </c>
      <c r="W375" s="17">
        <v>0</v>
      </c>
      <c r="X375" s="17">
        <v>534324</v>
      </c>
      <c r="Y375" s="17">
        <v>0</v>
      </c>
      <c r="Z375" s="17">
        <v>0</v>
      </c>
      <c r="AA375" s="17">
        <v>0</v>
      </c>
      <c r="AB375" s="17">
        <v>0</v>
      </c>
      <c r="AC375" s="17">
        <v>21775579</v>
      </c>
      <c r="AD375" s="17">
        <v>0</v>
      </c>
    </row>
    <row r="376" spans="1:30" x14ac:dyDescent="0.3">
      <c r="A376" s="15" t="s">
        <v>745</v>
      </c>
      <c r="B376" s="14" t="s">
        <v>746</v>
      </c>
      <c r="C376" s="14">
        <v>1</v>
      </c>
      <c r="D376" s="14">
        <v>0</v>
      </c>
      <c r="E376" s="17">
        <v>5683088</v>
      </c>
      <c r="F376" s="17">
        <v>0</v>
      </c>
      <c r="G376" s="17">
        <v>135290</v>
      </c>
      <c r="H376" s="17">
        <v>0</v>
      </c>
      <c r="I376" s="17">
        <v>684163</v>
      </c>
      <c r="J376" s="17">
        <v>145761</v>
      </c>
      <c r="K376" s="17">
        <v>0</v>
      </c>
      <c r="L376" s="17">
        <v>0</v>
      </c>
      <c r="M376" s="17">
        <v>0</v>
      </c>
      <c r="N376" s="17">
        <v>0</v>
      </c>
      <c r="O376" s="17">
        <v>0</v>
      </c>
      <c r="P376" s="17">
        <v>606569</v>
      </c>
      <c r="Q376" s="17">
        <v>82012</v>
      </c>
      <c r="R376" s="17">
        <v>61234</v>
      </c>
      <c r="S376" s="17">
        <v>8344</v>
      </c>
      <c r="T376" s="17">
        <v>3481</v>
      </c>
      <c r="U376" s="17">
        <v>33319</v>
      </c>
      <c r="V376" s="17">
        <v>5836</v>
      </c>
      <c r="W376" s="17">
        <v>0</v>
      </c>
      <c r="X376" s="17">
        <v>97200</v>
      </c>
      <c r="Y376" s="17">
        <v>0</v>
      </c>
      <c r="Z376" s="17">
        <v>0</v>
      </c>
      <c r="AA376" s="17">
        <v>0</v>
      </c>
      <c r="AB376" s="17">
        <v>0</v>
      </c>
      <c r="AC376" s="17">
        <v>7546297</v>
      </c>
      <c r="AD376" s="17">
        <v>0</v>
      </c>
    </row>
    <row r="377" spans="1:30" x14ac:dyDescent="0.3">
      <c r="A377" s="15" t="s">
        <v>747</v>
      </c>
      <c r="B377" s="14" t="s">
        <v>748</v>
      </c>
      <c r="C377" s="14">
        <v>1</v>
      </c>
      <c r="D377" s="14">
        <v>0</v>
      </c>
      <c r="E377" s="17">
        <v>12250284</v>
      </c>
      <c r="F377" s="17">
        <v>0</v>
      </c>
      <c r="G377" s="17">
        <v>0</v>
      </c>
      <c r="H377" s="17">
        <v>0</v>
      </c>
      <c r="I377" s="17">
        <v>3188661</v>
      </c>
      <c r="J377" s="17">
        <v>5523699</v>
      </c>
      <c r="K377" s="17">
        <v>0</v>
      </c>
      <c r="L377" s="17">
        <v>0</v>
      </c>
      <c r="M377" s="17">
        <v>0</v>
      </c>
      <c r="N377" s="17">
        <v>0</v>
      </c>
      <c r="O377" s="17">
        <v>0</v>
      </c>
      <c r="P377" s="17">
        <v>1913857</v>
      </c>
      <c r="Q377" s="17">
        <v>1155113</v>
      </c>
      <c r="R377" s="17">
        <v>484272</v>
      </c>
      <c r="S377" s="17">
        <v>64803</v>
      </c>
      <c r="T377" s="17">
        <v>27038</v>
      </c>
      <c r="U377" s="17">
        <v>260552</v>
      </c>
      <c r="V377" s="17">
        <v>69199</v>
      </c>
      <c r="W377" s="17">
        <v>0</v>
      </c>
      <c r="X377" s="17">
        <v>543600</v>
      </c>
      <c r="Y377" s="17">
        <v>0</v>
      </c>
      <c r="Z377" s="17">
        <v>0</v>
      </c>
      <c r="AA377" s="17">
        <v>0</v>
      </c>
      <c r="AB377" s="17">
        <v>0</v>
      </c>
      <c r="AC377" s="17">
        <v>25481078</v>
      </c>
      <c r="AD377" s="17">
        <v>0</v>
      </c>
    </row>
    <row r="378" spans="1:30" x14ac:dyDescent="0.3">
      <c r="A378" s="15" t="s">
        <v>749</v>
      </c>
      <c r="B378" s="14" t="s">
        <v>750</v>
      </c>
      <c r="C378" s="14">
        <v>1</v>
      </c>
      <c r="D378" s="14">
        <v>0</v>
      </c>
      <c r="E378" s="17">
        <v>21876807</v>
      </c>
      <c r="F378" s="17">
        <v>0</v>
      </c>
      <c r="G378" s="17">
        <v>500874</v>
      </c>
      <c r="H378" s="17">
        <v>0</v>
      </c>
      <c r="I378" s="17">
        <v>6085292</v>
      </c>
      <c r="J378" s="17">
        <v>4412880</v>
      </c>
      <c r="K378" s="17">
        <v>0</v>
      </c>
      <c r="L378" s="17">
        <v>0</v>
      </c>
      <c r="M378" s="17">
        <v>0</v>
      </c>
      <c r="N378" s="17">
        <v>0</v>
      </c>
      <c r="O378" s="17">
        <v>0</v>
      </c>
      <c r="P378" s="17">
        <v>2913471</v>
      </c>
      <c r="Q378" s="17">
        <v>1475175</v>
      </c>
      <c r="R378" s="17">
        <v>382203</v>
      </c>
      <c r="S378" s="17">
        <v>57568</v>
      </c>
      <c r="T378" s="17">
        <v>24019</v>
      </c>
      <c r="U378" s="17">
        <v>279542</v>
      </c>
      <c r="V378" s="17">
        <v>63147</v>
      </c>
      <c r="W378" s="17">
        <v>462221</v>
      </c>
      <c r="X378" s="17">
        <v>255245</v>
      </c>
      <c r="Y378" s="17">
        <v>17651</v>
      </c>
      <c r="Z378" s="17">
        <v>0</v>
      </c>
      <c r="AA378" s="17">
        <v>0</v>
      </c>
      <c r="AB378" s="17">
        <v>0</v>
      </c>
      <c r="AC378" s="17">
        <v>38806095</v>
      </c>
      <c r="AD378" s="17">
        <v>0</v>
      </c>
    </row>
    <row r="379" spans="1:30" x14ac:dyDescent="0.3">
      <c r="A379" s="15" t="s">
        <v>751</v>
      </c>
      <c r="B379" s="14" t="s">
        <v>752</v>
      </c>
      <c r="C379" s="14">
        <v>1</v>
      </c>
      <c r="D379" s="14">
        <v>0</v>
      </c>
      <c r="E379" s="17">
        <v>4077824</v>
      </c>
      <c r="F379" s="17">
        <v>0</v>
      </c>
      <c r="G379" s="17">
        <v>192726</v>
      </c>
      <c r="H379" s="17">
        <v>0</v>
      </c>
      <c r="I379" s="17">
        <v>1091681</v>
      </c>
      <c r="J379" s="17">
        <v>1240480</v>
      </c>
      <c r="K379" s="17">
        <v>0</v>
      </c>
      <c r="L379" s="17">
        <v>0</v>
      </c>
      <c r="M379" s="17">
        <v>0</v>
      </c>
      <c r="N379" s="17">
        <v>0</v>
      </c>
      <c r="O379" s="17">
        <v>0</v>
      </c>
      <c r="P379" s="17">
        <v>699330</v>
      </c>
      <c r="Q379" s="17">
        <v>873828</v>
      </c>
      <c r="R379" s="17">
        <v>369078</v>
      </c>
      <c r="S379" s="17">
        <v>14980</v>
      </c>
      <c r="T379" s="17">
        <v>6250</v>
      </c>
      <c r="U379" s="17">
        <v>59415</v>
      </c>
      <c r="V379" s="17">
        <v>14060</v>
      </c>
      <c r="W379" s="17">
        <v>0</v>
      </c>
      <c r="X379" s="17">
        <v>0</v>
      </c>
      <c r="Y379" s="17">
        <v>28906</v>
      </c>
      <c r="Z379" s="17">
        <v>0</v>
      </c>
      <c r="AA379" s="17">
        <v>0</v>
      </c>
      <c r="AB379" s="17">
        <v>0</v>
      </c>
      <c r="AC379" s="17">
        <v>8668558</v>
      </c>
      <c r="AD379" s="17">
        <v>0</v>
      </c>
    </row>
    <row r="380" spans="1:30" x14ac:dyDescent="0.3">
      <c r="A380" s="15" t="s">
        <v>753</v>
      </c>
      <c r="B380" s="14" t="s">
        <v>754</v>
      </c>
      <c r="C380" s="14">
        <v>1</v>
      </c>
      <c r="D380" s="14">
        <v>0</v>
      </c>
      <c r="E380" s="17">
        <v>12103751</v>
      </c>
      <c r="F380" s="17">
        <v>0</v>
      </c>
      <c r="G380" s="17">
        <v>344880</v>
      </c>
      <c r="H380" s="17">
        <v>0</v>
      </c>
      <c r="I380" s="17">
        <v>2627809</v>
      </c>
      <c r="J380" s="17">
        <v>2657148</v>
      </c>
      <c r="K380" s="17">
        <v>0</v>
      </c>
      <c r="L380" s="17">
        <v>0</v>
      </c>
      <c r="M380" s="17">
        <v>0</v>
      </c>
      <c r="N380" s="17">
        <v>0</v>
      </c>
      <c r="O380" s="17">
        <v>0</v>
      </c>
      <c r="P380" s="17">
        <v>1708734</v>
      </c>
      <c r="Q380" s="17">
        <v>490203</v>
      </c>
      <c r="R380" s="17">
        <v>842618</v>
      </c>
      <c r="S380" s="17">
        <v>49030</v>
      </c>
      <c r="T380" s="17">
        <v>20456</v>
      </c>
      <c r="U380" s="17">
        <v>181507</v>
      </c>
      <c r="V380" s="17">
        <v>53385</v>
      </c>
      <c r="W380" s="17">
        <v>0</v>
      </c>
      <c r="X380" s="17">
        <v>0</v>
      </c>
      <c r="Y380" s="17">
        <v>0</v>
      </c>
      <c r="Z380" s="17">
        <v>0</v>
      </c>
      <c r="AA380" s="17">
        <v>0</v>
      </c>
      <c r="AB380" s="17">
        <v>0</v>
      </c>
      <c r="AC380" s="17">
        <v>21079521</v>
      </c>
      <c r="AD380" s="17">
        <v>0</v>
      </c>
    </row>
    <row r="381" spans="1:30" x14ac:dyDescent="0.3">
      <c r="A381" s="15" t="s">
        <v>755</v>
      </c>
      <c r="B381" s="14" t="s">
        <v>756</v>
      </c>
      <c r="C381" s="14">
        <v>1</v>
      </c>
      <c r="D381" s="14">
        <v>0</v>
      </c>
      <c r="E381" s="17">
        <v>39297243</v>
      </c>
      <c r="F381" s="17">
        <v>0</v>
      </c>
      <c r="G381" s="17">
        <v>646971</v>
      </c>
      <c r="H381" s="17">
        <v>0</v>
      </c>
      <c r="I381" s="17">
        <v>7048614</v>
      </c>
      <c r="J381" s="17">
        <v>4030825</v>
      </c>
      <c r="K381" s="17">
        <v>0</v>
      </c>
      <c r="L381" s="17">
        <v>0</v>
      </c>
      <c r="M381" s="17">
        <v>0</v>
      </c>
      <c r="N381" s="17">
        <v>0</v>
      </c>
      <c r="O381" s="17">
        <v>0</v>
      </c>
      <c r="P381" s="17">
        <v>2759692</v>
      </c>
      <c r="Q381" s="17">
        <v>2511309</v>
      </c>
      <c r="R381" s="17">
        <v>994178</v>
      </c>
      <c r="S381" s="17">
        <v>81536</v>
      </c>
      <c r="T381" s="17">
        <v>34019</v>
      </c>
      <c r="U381" s="17">
        <v>317055</v>
      </c>
      <c r="V381" s="17">
        <v>96946</v>
      </c>
      <c r="W381" s="17">
        <v>0</v>
      </c>
      <c r="X381" s="17">
        <v>346896</v>
      </c>
      <c r="Y381" s="17">
        <v>0</v>
      </c>
      <c r="Z381" s="17">
        <v>0</v>
      </c>
      <c r="AA381" s="17">
        <v>0</v>
      </c>
      <c r="AB381" s="17">
        <v>0</v>
      </c>
      <c r="AC381" s="17">
        <v>58165284</v>
      </c>
      <c r="AD381" s="17">
        <v>261523</v>
      </c>
    </row>
    <row r="382" spans="1:30" x14ac:dyDescent="0.3">
      <c r="A382" s="15" t="s">
        <v>757</v>
      </c>
      <c r="B382" s="14" t="s">
        <v>758</v>
      </c>
      <c r="C382" s="14">
        <v>1</v>
      </c>
      <c r="D382" s="14">
        <v>0</v>
      </c>
      <c r="E382" s="17">
        <v>10027935</v>
      </c>
      <c r="F382" s="17">
        <v>0</v>
      </c>
      <c r="G382" s="17">
        <v>526970</v>
      </c>
      <c r="H382" s="17">
        <v>0</v>
      </c>
      <c r="I382" s="17">
        <v>3050219</v>
      </c>
      <c r="J382" s="17">
        <v>1942269</v>
      </c>
      <c r="K382" s="17">
        <v>0</v>
      </c>
      <c r="L382" s="17">
        <v>0</v>
      </c>
      <c r="M382" s="17">
        <v>0</v>
      </c>
      <c r="N382" s="17">
        <v>0</v>
      </c>
      <c r="O382" s="17">
        <v>0</v>
      </c>
      <c r="P382" s="17">
        <v>1545385</v>
      </c>
      <c r="Q382" s="17">
        <v>728845</v>
      </c>
      <c r="R382" s="17">
        <v>245305</v>
      </c>
      <c r="S382" s="17">
        <v>50558</v>
      </c>
      <c r="T382" s="17">
        <v>21094</v>
      </c>
      <c r="U382" s="17">
        <v>177138</v>
      </c>
      <c r="V382" s="17">
        <v>48842</v>
      </c>
      <c r="W382" s="17">
        <v>0</v>
      </c>
      <c r="X382" s="17">
        <v>0</v>
      </c>
      <c r="Y382" s="17">
        <v>0</v>
      </c>
      <c r="Z382" s="17">
        <v>0</v>
      </c>
      <c r="AA382" s="17">
        <v>0</v>
      </c>
      <c r="AB382" s="17">
        <v>0</v>
      </c>
      <c r="AC382" s="17">
        <v>18364560</v>
      </c>
      <c r="AD382" s="17">
        <v>0</v>
      </c>
    </row>
    <row r="383" spans="1:30" x14ac:dyDescent="0.3">
      <c r="A383" s="15" t="s">
        <v>759</v>
      </c>
      <c r="B383" s="14" t="s">
        <v>760</v>
      </c>
      <c r="C383" s="14">
        <v>1</v>
      </c>
      <c r="D383" s="14">
        <v>0</v>
      </c>
      <c r="E383" s="17">
        <v>6405546</v>
      </c>
      <c r="F383" s="17">
        <v>0</v>
      </c>
      <c r="G383" s="17">
        <v>317551</v>
      </c>
      <c r="H383" s="17">
        <v>0</v>
      </c>
      <c r="I383" s="17">
        <v>1583440</v>
      </c>
      <c r="J383" s="17">
        <v>293960</v>
      </c>
      <c r="K383" s="17">
        <v>0</v>
      </c>
      <c r="L383" s="17">
        <v>0</v>
      </c>
      <c r="M383" s="17">
        <v>0</v>
      </c>
      <c r="N383" s="17">
        <v>0</v>
      </c>
      <c r="O383" s="17">
        <v>0</v>
      </c>
      <c r="P383" s="17">
        <v>1107547</v>
      </c>
      <c r="Q383" s="17">
        <v>429215</v>
      </c>
      <c r="R383" s="17">
        <v>196180</v>
      </c>
      <c r="S383" s="17">
        <v>18395</v>
      </c>
      <c r="T383" s="17">
        <v>7675</v>
      </c>
      <c r="U383" s="17">
        <v>71123</v>
      </c>
      <c r="V383" s="17">
        <v>21485</v>
      </c>
      <c r="W383" s="17">
        <v>0</v>
      </c>
      <c r="X383" s="17">
        <v>0</v>
      </c>
      <c r="Y383" s="17">
        <v>0</v>
      </c>
      <c r="Z383" s="17">
        <v>0</v>
      </c>
      <c r="AA383" s="17">
        <v>0</v>
      </c>
      <c r="AB383" s="17">
        <v>0</v>
      </c>
      <c r="AC383" s="17">
        <v>10452117</v>
      </c>
      <c r="AD383" s="17">
        <v>0</v>
      </c>
    </row>
    <row r="384" spans="1:30" x14ac:dyDescent="0.3">
      <c r="A384" s="15" t="s">
        <v>761</v>
      </c>
      <c r="B384" s="14" t="s">
        <v>762</v>
      </c>
      <c r="C384" s="14">
        <v>1</v>
      </c>
      <c r="D384" s="14">
        <v>0</v>
      </c>
      <c r="E384" s="17">
        <v>77246937</v>
      </c>
      <c r="F384" s="17">
        <v>0</v>
      </c>
      <c r="G384" s="17">
        <v>714091</v>
      </c>
      <c r="H384" s="17">
        <v>140296</v>
      </c>
      <c r="I384" s="17">
        <v>7762124</v>
      </c>
      <c r="J384" s="17">
        <v>10220784</v>
      </c>
      <c r="K384" s="17">
        <v>0</v>
      </c>
      <c r="L384" s="17">
        <v>0</v>
      </c>
      <c r="M384" s="17">
        <v>0</v>
      </c>
      <c r="N384" s="17">
        <v>0</v>
      </c>
      <c r="O384" s="17">
        <v>0</v>
      </c>
      <c r="P384" s="17">
        <v>8489395</v>
      </c>
      <c r="Q384" s="17">
        <v>4427853</v>
      </c>
      <c r="R384" s="17">
        <v>1992984</v>
      </c>
      <c r="S384" s="17">
        <v>118087</v>
      </c>
      <c r="T384" s="17">
        <v>49269</v>
      </c>
      <c r="U384" s="17">
        <v>456797</v>
      </c>
      <c r="V384" s="17">
        <v>149562</v>
      </c>
      <c r="W384" s="17">
        <v>0</v>
      </c>
      <c r="X384" s="17">
        <v>1061514</v>
      </c>
      <c r="Y384" s="17">
        <v>0</v>
      </c>
      <c r="Z384" s="17">
        <v>0</v>
      </c>
      <c r="AA384" s="17">
        <v>0</v>
      </c>
      <c r="AB384" s="17">
        <v>0</v>
      </c>
      <c r="AC384" s="17">
        <v>112829693</v>
      </c>
      <c r="AD384" s="17">
        <v>2038800</v>
      </c>
    </row>
    <row r="385" spans="1:30" x14ac:dyDescent="0.3">
      <c r="A385" s="15" t="s">
        <v>763</v>
      </c>
      <c r="B385" s="14" t="s">
        <v>764</v>
      </c>
      <c r="C385" s="14">
        <v>1</v>
      </c>
      <c r="D385" s="14">
        <v>0</v>
      </c>
      <c r="E385" s="17">
        <v>25947607</v>
      </c>
      <c r="F385" s="17">
        <v>0</v>
      </c>
      <c r="G385" s="17">
        <v>492317</v>
      </c>
      <c r="H385" s="17">
        <v>0</v>
      </c>
      <c r="I385" s="17">
        <v>5163948</v>
      </c>
      <c r="J385" s="17">
        <v>4349633</v>
      </c>
      <c r="K385" s="17">
        <v>768988</v>
      </c>
      <c r="L385" s="17">
        <v>0</v>
      </c>
      <c r="M385" s="17">
        <v>0</v>
      </c>
      <c r="N385" s="17">
        <v>0</v>
      </c>
      <c r="O385" s="17">
        <v>0</v>
      </c>
      <c r="P385" s="17">
        <v>2165187</v>
      </c>
      <c r="Q385" s="17">
        <v>2107315</v>
      </c>
      <c r="R385" s="17">
        <v>1579215</v>
      </c>
      <c r="S385" s="17">
        <v>54722</v>
      </c>
      <c r="T385" s="17">
        <v>22831</v>
      </c>
      <c r="U385" s="17">
        <v>221117</v>
      </c>
      <c r="V385" s="17">
        <v>61793</v>
      </c>
      <c r="W385" s="17">
        <v>0</v>
      </c>
      <c r="X385" s="17">
        <v>331118</v>
      </c>
      <c r="Y385" s="17">
        <v>0</v>
      </c>
      <c r="Z385" s="17">
        <v>0</v>
      </c>
      <c r="AA385" s="17">
        <v>0</v>
      </c>
      <c r="AB385" s="17">
        <v>0</v>
      </c>
      <c r="AC385" s="17">
        <v>43265791</v>
      </c>
      <c r="AD385" s="17">
        <v>0</v>
      </c>
    </row>
    <row r="386" spans="1:30" x14ac:dyDescent="0.3">
      <c r="A386" s="15" t="s">
        <v>765</v>
      </c>
      <c r="B386" s="14" t="s">
        <v>766</v>
      </c>
      <c r="C386" s="14">
        <v>1</v>
      </c>
      <c r="D386" s="14">
        <v>0</v>
      </c>
      <c r="E386" s="17">
        <v>31248011</v>
      </c>
      <c r="F386" s="17">
        <v>0</v>
      </c>
      <c r="G386" s="17">
        <v>1602240</v>
      </c>
      <c r="H386" s="17">
        <v>0</v>
      </c>
      <c r="I386" s="17">
        <v>8759068</v>
      </c>
      <c r="J386" s="17">
        <v>3955157</v>
      </c>
      <c r="K386" s="17">
        <v>846791</v>
      </c>
      <c r="L386" s="17">
        <v>0</v>
      </c>
      <c r="M386" s="17">
        <v>0</v>
      </c>
      <c r="N386" s="17">
        <v>0</v>
      </c>
      <c r="O386" s="17">
        <v>0</v>
      </c>
      <c r="P386" s="17">
        <v>3509942</v>
      </c>
      <c r="Q386" s="17">
        <v>2372418</v>
      </c>
      <c r="R386" s="17">
        <v>1019903</v>
      </c>
      <c r="S386" s="17">
        <v>191834</v>
      </c>
      <c r="T386" s="17">
        <v>80038</v>
      </c>
      <c r="U386" s="17">
        <v>472932</v>
      </c>
      <c r="V386" s="17">
        <v>189352</v>
      </c>
      <c r="W386" s="17">
        <v>0</v>
      </c>
      <c r="X386" s="17">
        <v>0</v>
      </c>
      <c r="Y386" s="17">
        <v>0</v>
      </c>
      <c r="Z386" s="17">
        <v>0</v>
      </c>
      <c r="AA386" s="17">
        <v>0</v>
      </c>
      <c r="AB386" s="17">
        <v>0</v>
      </c>
      <c r="AC386" s="17">
        <v>54247686</v>
      </c>
      <c r="AD386" s="17">
        <v>0</v>
      </c>
    </row>
    <row r="387" spans="1:30" x14ac:dyDescent="0.3">
      <c r="A387" s="15" t="s">
        <v>767</v>
      </c>
      <c r="B387" s="14" t="s">
        <v>768</v>
      </c>
      <c r="C387" s="14">
        <v>1</v>
      </c>
      <c r="D387" s="14">
        <v>1</v>
      </c>
      <c r="E387" s="17">
        <v>1390120</v>
      </c>
      <c r="F387" s="17">
        <v>0</v>
      </c>
      <c r="G387" s="17">
        <v>70000</v>
      </c>
      <c r="H387" s="17">
        <v>0</v>
      </c>
      <c r="I387" s="17">
        <v>3996842</v>
      </c>
      <c r="J387" s="17">
        <v>0</v>
      </c>
      <c r="K387" s="17">
        <v>0</v>
      </c>
      <c r="L387" s="17">
        <v>0</v>
      </c>
      <c r="M387" s="17">
        <v>0</v>
      </c>
      <c r="N387" s="17">
        <v>0</v>
      </c>
      <c r="O387" s="17">
        <v>0</v>
      </c>
      <c r="P387" s="17">
        <v>56882</v>
      </c>
      <c r="Q387" s="17">
        <v>11229</v>
      </c>
      <c r="R387" s="17">
        <v>29147</v>
      </c>
      <c r="S387" s="17">
        <v>129862</v>
      </c>
      <c r="T387" s="17">
        <v>54181</v>
      </c>
      <c r="U387" s="17">
        <v>743794</v>
      </c>
      <c r="V387" s="17">
        <v>0</v>
      </c>
      <c r="W387" s="17">
        <v>0</v>
      </c>
      <c r="X387" s="17">
        <v>1347024</v>
      </c>
      <c r="Y387" s="17">
        <v>10401</v>
      </c>
      <c r="Z387" s="17">
        <v>0</v>
      </c>
      <c r="AA387" s="17">
        <v>0</v>
      </c>
      <c r="AB387" s="17">
        <v>0</v>
      </c>
      <c r="AC387" s="17">
        <v>7839482</v>
      </c>
      <c r="AD387" s="17">
        <v>100000</v>
      </c>
    </row>
    <row r="388" spans="1:30" x14ac:dyDescent="0.3">
      <c r="A388" s="15" t="s">
        <v>769</v>
      </c>
      <c r="B388" s="14" t="s">
        <v>770</v>
      </c>
      <c r="C388" s="14">
        <v>1</v>
      </c>
      <c r="D388" s="14">
        <v>0</v>
      </c>
      <c r="E388" s="17">
        <v>26602529</v>
      </c>
      <c r="F388" s="17">
        <v>0</v>
      </c>
      <c r="G388" s="17">
        <v>536651</v>
      </c>
      <c r="H388" s="17">
        <v>0</v>
      </c>
      <c r="I388" s="17">
        <v>4497071</v>
      </c>
      <c r="J388" s="17">
        <v>2521864</v>
      </c>
      <c r="K388" s="17">
        <v>0</v>
      </c>
      <c r="L388" s="17">
        <v>0</v>
      </c>
      <c r="M388" s="17">
        <v>0</v>
      </c>
      <c r="N388" s="17">
        <v>0</v>
      </c>
      <c r="O388" s="17">
        <v>0</v>
      </c>
      <c r="P388" s="17">
        <v>1802983</v>
      </c>
      <c r="Q388" s="17">
        <v>860941</v>
      </c>
      <c r="R388" s="17">
        <v>955143</v>
      </c>
      <c r="S388" s="17">
        <v>67095</v>
      </c>
      <c r="T388" s="17">
        <v>27994</v>
      </c>
      <c r="U388" s="17">
        <v>254902</v>
      </c>
      <c r="V388" s="17">
        <v>71972</v>
      </c>
      <c r="W388" s="17">
        <v>0</v>
      </c>
      <c r="X388" s="17">
        <v>1071472</v>
      </c>
      <c r="Y388" s="17">
        <v>0</v>
      </c>
      <c r="Z388" s="17">
        <v>0</v>
      </c>
      <c r="AA388" s="17">
        <v>0</v>
      </c>
      <c r="AB388" s="17">
        <v>0</v>
      </c>
      <c r="AC388" s="17">
        <v>39270617</v>
      </c>
      <c r="AD388" s="17">
        <v>0</v>
      </c>
    </row>
    <row r="389" spans="1:30" x14ac:dyDescent="0.3">
      <c r="A389" s="15" t="s">
        <v>771</v>
      </c>
      <c r="B389" s="14" t="s">
        <v>772</v>
      </c>
      <c r="C389" s="14">
        <v>1</v>
      </c>
      <c r="D389" s="14">
        <v>0</v>
      </c>
      <c r="E389" s="17">
        <v>118551722</v>
      </c>
      <c r="F389" s="17">
        <v>0</v>
      </c>
      <c r="G389" s="17">
        <v>3600531</v>
      </c>
      <c r="H389" s="17">
        <v>0</v>
      </c>
      <c r="I389" s="17">
        <v>12476449</v>
      </c>
      <c r="J389" s="17">
        <v>8588482</v>
      </c>
      <c r="K389" s="17">
        <v>0</v>
      </c>
      <c r="L389" s="17">
        <v>0</v>
      </c>
      <c r="M389" s="17">
        <v>524274</v>
      </c>
      <c r="N389" s="17">
        <v>7093008</v>
      </c>
      <c r="O389" s="17">
        <v>4010732</v>
      </c>
      <c r="P389" s="17">
        <v>0</v>
      </c>
      <c r="Q389" s="17">
        <v>4399379</v>
      </c>
      <c r="R389" s="17">
        <v>3345425</v>
      </c>
      <c r="S389" s="17">
        <v>172465</v>
      </c>
      <c r="T389" s="17">
        <v>71956</v>
      </c>
      <c r="U389" s="17">
        <v>685894</v>
      </c>
      <c r="V389" s="17">
        <v>217876</v>
      </c>
      <c r="W389" s="17">
        <v>0</v>
      </c>
      <c r="X389" s="17">
        <v>5712815</v>
      </c>
      <c r="Y389" s="17">
        <v>0</v>
      </c>
      <c r="Z389" s="17">
        <v>0</v>
      </c>
      <c r="AA389" s="17">
        <v>0</v>
      </c>
      <c r="AB389" s="17">
        <v>0</v>
      </c>
      <c r="AC389" s="17">
        <v>169451008</v>
      </c>
      <c r="AD389" s="17">
        <v>837244</v>
      </c>
    </row>
    <row r="390" spans="1:30" x14ac:dyDescent="0.3">
      <c r="A390" s="15" t="s">
        <v>773</v>
      </c>
      <c r="B390" s="14" t="s">
        <v>774</v>
      </c>
      <c r="C390" s="14">
        <v>1</v>
      </c>
      <c r="D390" s="14">
        <v>0</v>
      </c>
      <c r="E390" s="17">
        <v>31890049</v>
      </c>
      <c r="F390" s="17">
        <v>0</v>
      </c>
      <c r="G390" s="17">
        <v>343745</v>
      </c>
      <c r="H390" s="17">
        <v>106152</v>
      </c>
      <c r="I390" s="17">
        <v>2951478</v>
      </c>
      <c r="J390" s="17">
        <v>3958300</v>
      </c>
      <c r="K390" s="17">
        <v>0</v>
      </c>
      <c r="L390" s="17">
        <v>0</v>
      </c>
      <c r="M390" s="17">
        <v>0</v>
      </c>
      <c r="N390" s="17">
        <v>0</v>
      </c>
      <c r="O390" s="17">
        <v>0</v>
      </c>
      <c r="P390" s="17">
        <v>1559342</v>
      </c>
      <c r="Q390" s="17">
        <v>1922380</v>
      </c>
      <c r="R390" s="17">
        <v>699264</v>
      </c>
      <c r="S390" s="17">
        <v>40057</v>
      </c>
      <c r="T390" s="17">
        <v>16713</v>
      </c>
      <c r="U390" s="17">
        <v>150809</v>
      </c>
      <c r="V390" s="17">
        <v>50215</v>
      </c>
      <c r="W390" s="17">
        <v>0</v>
      </c>
      <c r="X390" s="17">
        <v>304375</v>
      </c>
      <c r="Y390" s="17">
        <v>0</v>
      </c>
      <c r="Z390" s="17">
        <v>0</v>
      </c>
      <c r="AA390" s="17">
        <v>0</v>
      </c>
      <c r="AB390" s="17">
        <v>0</v>
      </c>
      <c r="AC390" s="17">
        <v>43992879</v>
      </c>
      <c r="AD390" s="17">
        <v>189220</v>
      </c>
    </row>
    <row r="391" spans="1:30" x14ac:dyDescent="0.3">
      <c r="A391" s="15" t="s">
        <v>775</v>
      </c>
      <c r="B391" s="14" t="s">
        <v>776</v>
      </c>
      <c r="C391" s="14">
        <v>1</v>
      </c>
      <c r="D391" s="14">
        <v>0</v>
      </c>
      <c r="E391" s="17">
        <v>603276</v>
      </c>
      <c r="F391" s="17">
        <v>0</v>
      </c>
      <c r="G391" s="17">
        <v>50000</v>
      </c>
      <c r="H391" s="17">
        <v>0</v>
      </c>
      <c r="I391" s="17">
        <v>65361</v>
      </c>
      <c r="J391" s="17">
        <v>80638</v>
      </c>
      <c r="K391" s="17">
        <v>0</v>
      </c>
      <c r="L391" s="17">
        <v>0</v>
      </c>
      <c r="M391" s="17">
        <v>0</v>
      </c>
      <c r="N391" s="17">
        <v>0</v>
      </c>
      <c r="O391" s="17">
        <v>0</v>
      </c>
      <c r="P391" s="17">
        <v>203402</v>
      </c>
      <c r="Q391" s="17">
        <v>22902</v>
      </c>
      <c r="R391" s="17">
        <v>1166</v>
      </c>
      <c r="S391" s="17">
        <v>6157</v>
      </c>
      <c r="T391" s="17">
        <v>2569</v>
      </c>
      <c r="U391" s="17">
        <v>16077</v>
      </c>
      <c r="V391" s="17">
        <v>0</v>
      </c>
      <c r="W391" s="17">
        <v>0</v>
      </c>
      <c r="X391" s="17">
        <v>0</v>
      </c>
      <c r="Y391" s="17">
        <v>0</v>
      </c>
      <c r="Z391" s="17">
        <v>0</v>
      </c>
      <c r="AA391" s="17">
        <v>0</v>
      </c>
      <c r="AB391" s="17">
        <v>0</v>
      </c>
      <c r="AC391" s="17">
        <v>1051548</v>
      </c>
      <c r="AD391" s="17">
        <v>0</v>
      </c>
    </row>
    <row r="392" spans="1:30" x14ac:dyDescent="0.3">
      <c r="A392" s="15" t="s">
        <v>777</v>
      </c>
      <c r="B392" s="14" t="s">
        <v>778</v>
      </c>
      <c r="C392" s="14">
        <v>1</v>
      </c>
      <c r="D392" s="14">
        <v>0</v>
      </c>
      <c r="E392" s="17">
        <v>15963941</v>
      </c>
      <c r="F392" s="17">
        <v>0</v>
      </c>
      <c r="G392" s="17">
        <v>780717</v>
      </c>
      <c r="H392" s="17">
        <v>0</v>
      </c>
      <c r="I392" s="17">
        <v>3388138</v>
      </c>
      <c r="J392" s="17">
        <v>3437795</v>
      </c>
      <c r="K392" s="17">
        <v>0</v>
      </c>
      <c r="L392" s="17">
        <v>0</v>
      </c>
      <c r="M392" s="17">
        <v>0</v>
      </c>
      <c r="N392" s="17">
        <v>0</v>
      </c>
      <c r="O392" s="17">
        <v>0</v>
      </c>
      <c r="P392" s="17">
        <v>1953965</v>
      </c>
      <c r="Q392" s="17">
        <v>1310143</v>
      </c>
      <c r="R392" s="17">
        <v>314812</v>
      </c>
      <c r="S392" s="17">
        <v>55156</v>
      </c>
      <c r="T392" s="17">
        <v>23013</v>
      </c>
      <c r="U392" s="17">
        <v>203584</v>
      </c>
      <c r="V392" s="17">
        <v>52393</v>
      </c>
      <c r="W392" s="17">
        <v>0</v>
      </c>
      <c r="X392" s="17">
        <v>0</v>
      </c>
      <c r="Y392" s="17">
        <v>10949</v>
      </c>
      <c r="Z392" s="17">
        <v>0</v>
      </c>
      <c r="AA392" s="17">
        <v>0</v>
      </c>
      <c r="AB392" s="17">
        <v>0</v>
      </c>
      <c r="AC392" s="17">
        <v>27494606</v>
      </c>
      <c r="AD392" s="17">
        <v>0</v>
      </c>
    </row>
    <row r="393" spans="1:30" x14ac:dyDescent="0.3">
      <c r="A393" s="15" t="s">
        <v>779</v>
      </c>
      <c r="B393" s="14" t="s">
        <v>780</v>
      </c>
      <c r="C393" s="14">
        <v>1</v>
      </c>
      <c r="D393" s="14">
        <v>0</v>
      </c>
      <c r="E393" s="17">
        <v>4616284</v>
      </c>
      <c r="F393" s="17">
        <v>0</v>
      </c>
      <c r="G393" s="17">
        <v>426016</v>
      </c>
      <c r="H393" s="17">
        <v>0</v>
      </c>
      <c r="I393" s="17">
        <v>1340884</v>
      </c>
      <c r="J393" s="17">
        <v>299014</v>
      </c>
      <c r="K393" s="17">
        <v>0</v>
      </c>
      <c r="L393" s="17">
        <v>0</v>
      </c>
      <c r="M393" s="17">
        <v>0</v>
      </c>
      <c r="N393" s="17">
        <v>0</v>
      </c>
      <c r="O393" s="17">
        <v>0</v>
      </c>
      <c r="P393" s="17">
        <v>534910</v>
      </c>
      <c r="Q393" s="17">
        <v>43031</v>
      </c>
      <c r="R393" s="17">
        <v>22994</v>
      </c>
      <c r="S393" s="17">
        <v>7160</v>
      </c>
      <c r="T393" s="17">
        <v>2988</v>
      </c>
      <c r="U393" s="17">
        <v>44620</v>
      </c>
      <c r="V393" s="17">
        <v>6026</v>
      </c>
      <c r="W393" s="17">
        <v>0</v>
      </c>
      <c r="X393" s="17">
        <v>0</v>
      </c>
      <c r="Y393" s="17">
        <v>16330</v>
      </c>
      <c r="Z393" s="17">
        <v>0</v>
      </c>
      <c r="AA393" s="17">
        <v>0</v>
      </c>
      <c r="AB393" s="17">
        <v>0</v>
      </c>
      <c r="AC393" s="17">
        <v>7360257</v>
      </c>
      <c r="AD393" s="17">
        <v>0</v>
      </c>
    </row>
    <row r="394" spans="1:30" x14ac:dyDescent="0.3">
      <c r="A394" s="15" t="s">
        <v>781</v>
      </c>
      <c r="B394" s="14" t="s">
        <v>782</v>
      </c>
      <c r="C394" s="14">
        <v>1</v>
      </c>
      <c r="D394" s="14">
        <v>0</v>
      </c>
      <c r="E394" s="17">
        <v>3350958</v>
      </c>
      <c r="F394" s="17">
        <v>0</v>
      </c>
      <c r="G394" s="17">
        <v>281467</v>
      </c>
      <c r="H394" s="17">
        <v>0</v>
      </c>
      <c r="I394" s="17">
        <v>694073</v>
      </c>
      <c r="J394" s="17">
        <v>648493</v>
      </c>
      <c r="K394" s="17">
        <v>0</v>
      </c>
      <c r="L394" s="17">
        <v>0</v>
      </c>
      <c r="M394" s="17">
        <v>0</v>
      </c>
      <c r="N394" s="17">
        <v>0</v>
      </c>
      <c r="O394" s="17">
        <v>0</v>
      </c>
      <c r="P394" s="17">
        <v>1089201</v>
      </c>
      <c r="Q394" s="17">
        <v>239207</v>
      </c>
      <c r="R394" s="17">
        <v>175888</v>
      </c>
      <c r="S394" s="17">
        <v>11505</v>
      </c>
      <c r="T394" s="17">
        <v>4800</v>
      </c>
      <c r="U394" s="17">
        <v>47416</v>
      </c>
      <c r="V394" s="17">
        <v>11411</v>
      </c>
      <c r="W394" s="17">
        <v>0</v>
      </c>
      <c r="X394" s="17">
        <v>176903</v>
      </c>
      <c r="Y394" s="17">
        <v>0</v>
      </c>
      <c r="Z394" s="17">
        <v>0</v>
      </c>
      <c r="AA394" s="17">
        <v>0</v>
      </c>
      <c r="AB394" s="17">
        <v>0</v>
      </c>
      <c r="AC394" s="17">
        <v>6731322</v>
      </c>
      <c r="AD394" s="17">
        <v>0</v>
      </c>
    </row>
    <row r="395" spans="1:30" x14ac:dyDescent="0.3">
      <c r="A395" s="15" t="s">
        <v>783</v>
      </c>
      <c r="B395" s="14" t="s">
        <v>784</v>
      </c>
      <c r="C395" s="14">
        <v>1</v>
      </c>
      <c r="D395" s="14">
        <v>0</v>
      </c>
      <c r="E395" s="17">
        <v>21399648</v>
      </c>
      <c r="F395" s="17">
        <v>0</v>
      </c>
      <c r="G395" s="17">
        <v>256623</v>
      </c>
      <c r="H395" s="17">
        <v>0</v>
      </c>
      <c r="I395" s="17">
        <v>1866764</v>
      </c>
      <c r="J395" s="17">
        <v>1940952</v>
      </c>
      <c r="K395" s="17">
        <v>0</v>
      </c>
      <c r="L395" s="17">
        <v>0</v>
      </c>
      <c r="M395" s="17">
        <v>0</v>
      </c>
      <c r="N395" s="17">
        <v>0</v>
      </c>
      <c r="O395" s="17">
        <v>0</v>
      </c>
      <c r="P395" s="17">
        <v>691881</v>
      </c>
      <c r="Q395" s="17">
        <v>231730</v>
      </c>
      <c r="R395" s="17">
        <v>812681</v>
      </c>
      <c r="S395" s="17">
        <v>26590</v>
      </c>
      <c r="T395" s="17">
        <v>11094</v>
      </c>
      <c r="U395" s="17">
        <v>104384</v>
      </c>
      <c r="V395" s="17">
        <v>35653</v>
      </c>
      <c r="W395" s="17">
        <v>0</v>
      </c>
      <c r="X395" s="17">
        <v>410717</v>
      </c>
      <c r="Y395" s="17">
        <v>0</v>
      </c>
      <c r="Z395" s="17">
        <v>0</v>
      </c>
      <c r="AA395" s="17">
        <v>0</v>
      </c>
      <c r="AB395" s="17">
        <v>0</v>
      </c>
      <c r="AC395" s="17">
        <v>27788717</v>
      </c>
      <c r="AD395" s="17">
        <v>171687</v>
      </c>
    </row>
    <row r="396" spans="1:30" x14ac:dyDescent="0.3">
      <c r="A396" s="15" t="s">
        <v>785</v>
      </c>
      <c r="B396" s="14" t="s">
        <v>786</v>
      </c>
      <c r="C396" s="14">
        <v>1</v>
      </c>
      <c r="D396" s="14">
        <v>0</v>
      </c>
      <c r="E396" s="17">
        <v>7901137</v>
      </c>
      <c r="F396" s="17">
        <v>0</v>
      </c>
      <c r="G396" s="17">
        <v>101659</v>
      </c>
      <c r="H396" s="17">
        <v>0</v>
      </c>
      <c r="I396" s="17">
        <v>1093427</v>
      </c>
      <c r="J396" s="17">
        <v>2652195</v>
      </c>
      <c r="K396" s="17">
        <v>0</v>
      </c>
      <c r="L396" s="17">
        <v>0</v>
      </c>
      <c r="M396" s="17">
        <v>0</v>
      </c>
      <c r="N396" s="17">
        <v>0</v>
      </c>
      <c r="O396" s="17">
        <v>0</v>
      </c>
      <c r="P396" s="17">
        <v>1084699</v>
      </c>
      <c r="Q396" s="17">
        <v>390501</v>
      </c>
      <c r="R396" s="17">
        <v>82009</v>
      </c>
      <c r="S396" s="17">
        <v>10366</v>
      </c>
      <c r="T396" s="17">
        <v>4325</v>
      </c>
      <c r="U396" s="17">
        <v>41241</v>
      </c>
      <c r="V396" s="17">
        <v>12878</v>
      </c>
      <c r="W396" s="17">
        <v>0</v>
      </c>
      <c r="X396" s="17">
        <v>86793</v>
      </c>
      <c r="Y396" s="17">
        <v>0</v>
      </c>
      <c r="Z396" s="17">
        <v>0</v>
      </c>
      <c r="AA396" s="17">
        <v>0</v>
      </c>
      <c r="AB396" s="17">
        <v>0</v>
      </c>
      <c r="AC396" s="17">
        <v>13461230</v>
      </c>
      <c r="AD396" s="17">
        <v>0</v>
      </c>
    </row>
    <row r="397" spans="1:30" x14ac:dyDescent="0.3">
      <c r="A397" s="15" t="s">
        <v>787</v>
      </c>
      <c r="B397" s="14" t="s">
        <v>788</v>
      </c>
      <c r="C397" s="14">
        <v>1</v>
      </c>
      <c r="D397" s="14">
        <v>0</v>
      </c>
      <c r="E397" s="17">
        <v>10622376</v>
      </c>
      <c r="F397" s="17">
        <v>0</v>
      </c>
      <c r="G397" s="17">
        <v>129497</v>
      </c>
      <c r="H397" s="17">
        <v>0</v>
      </c>
      <c r="I397" s="17">
        <v>1628737</v>
      </c>
      <c r="J397" s="17">
        <v>2766466</v>
      </c>
      <c r="K397" s="17">
        <v>0</v>
      </c>
      <c r="L397" s="17">
        <v>0</v>
      </c>
      <c r="M397" s="17">
        <v>0</v>
      </c>
      <c r="N397" s="17">
        <v>0</v>
      </c>
      <c r="O397" s="17">
        <v>0</v>
      </c>
      <c r="P397" s="17">
        <v>1434756</v>
      </c>
      <c r="Q397" s="17">
        <v>199987</v>
      </c>
      <c r="R397" s="17">
        <v>312376</v>
      </c>
      <c r="S397" s="17">
        <v>14021</v>
      </c>
      <c r="T397" s="17">
        <v>5850</v>
      </c>
      <c r="U397" s="17">
        <v>55046</v>
      </c>
      <c r="V397" s="17">
        <v>18483</v>
      </c>
      <c r="W397" s="17">
        <v>0</v>
      </c>
      <c r="X397" s="17">
        <v>151148</v>
      </c>
      <c r="Y397" s="17">
        <v>0</v>
      </c>
      <c r="Z397" s="17">
        <v>0</v>
      </c>
      <c r="AA397" s="17">
        <v>0</v>
      </c>
      <c r="AB397" s="17">
        <v>0</v>
      </c>
      <c r="AC397" s="17">
        <v>17338743</v>
      </c>
      <c r="AD397" s="17">
        <v>0</v>
      </c>
    </row>
    <row r="398" spans="1:30" x14ac:dyDescent="0.3">
      <c r="A398" s="15" t="s">
        <v>789</v>
      </c>
      <c r="B398" s="14" t="s">
        <v>790</v>
      </c>
      <c r="C398" s="14">
        <v>1</v>
      </c>
      <c r="D398" s="14">
        <v>0</v>
      </c>
      <c r="E398" s="17">
        <v>17999389</v>
      </c>
      <c r="F398" s="17">
        <v>0</v>
      </c>
      <c r="G398" s="17">
        <v>198267</v>
      </c>
      <c r="H398" s="17">
        <v>3889</v>
      </c>
      <c r="I398" s="17">
        <v>2455228</v>
      </c>
      <c r="J398" s="17">
        <v>4118015</v>
      </c>
      <c r="K398" s="17">
        <v>0</v>
      </c>
      <c r="L398" s="17">
        <v>0</v>
      </c>
      <c r="M398" s="17">
        <v>0</v>
      </c>
      <c r="N398" s="17">
        <v>0</v>
      </c>
      <c r="O398" s="17">
        <v>0</v>
      </c>
      <c r="P398" s="17">
        <v>1959801</v>
      </c>
      <c r="Q398" s="17">
        <v>379282</v>
      </c>
      <c r="R398" s="17">
        <v>698053</v>
      </c>
      <c r="S398" s="17">
        <v>21511</v>
      </c>
      <c r="T398" s="17">
        <v>8975</v>
      </c>
      <c r="U398" s="17">
        <v>83006</v>
      </c>
      <c r="V398" s="17">
        <v>29365</v>
      </c>
      <c r="W398" s="17">
        <v>0</v>
      </c>
      <c r="X398" s="17">
        <v>266457</v>
      </c>
      <c r="Y398" s="17">
        <v>0</v>
      </c>
      <c r="Z398" s="17">
        <v>0</v>
      </c>
      <c r="AA398" s="17">
        <v>0</v>
      </c>
      <c r="AB398" s="17">
        <v>0</v>
      </c>
      <c r="AC398" s="17">
        <v>28221238</v>
      </c>
      <c r="AD398" s="17">
        <v>135337</v>
      </c>
    </row>
    <row r="399" spans="1:30" x14ac:dyDescent="0.3">
      <c r="A399" s="15" t="s">
        <v>791</v>
      </c>
      <c r="B399" s="14" t="s">
        <v>792</v>
      </c>
      <c r="C399" s="14">
        <v>1</v>
      </c>
      <c r="D399" s="14">
        <v>0</v>
      </c>
      <c r="E399" s="17">
        <v>6399047</v>
      </c>
      <c r="F399" s="17">
        <v>0</v>
      </c>
      <c r="G399" s="17">
        <v>80523</v>
      </c>
      <c r="H399" s="17">
        <v>0</v>
      </c>
      <c r="I399" s="17">
        <v>736436</v>
      </c>
      <c r="J399" s="17">
        <v>1526292</v>
      </c>
      <c r="K399" s="17">
        <v>0</v>
      </c>
      <c r="L399" s="17">
        <v>0</v>
      </c>
      <c r="M399" s="17">
        <v>0</v>
      </c>
      <c r="N399" s="17">
        <v>0</v>
      </c>
      <c r="O399" s="17">
        <v>0</v>
      </c>
      <c r="P399" s="17">
        <v>739262</v>
      </c>
      <c r="Q399" s="17">
        <v>157802</v>
      </c>
      <c r="R399" s="17">
        <v>116859</v>
      </c>
      <c r="S399" s="17">
        <v>8748</v>
      </c>
      <c r="T399" s="17">
        <v>3650</v>
      </c>
      <c r="U399" s="17">
        <v>33377</v>
      </c>
      <c r="V399" s="17">
        <v>10656</v>
      </c>
      <c r="W399" s="17">
        <v>0</v>
      </c>
      <c r="X399" s="17">
        <v>635410</v>
      </c>
      <c r="Y399" s="17">
        <v>0</v>
      </c>
      <c r="Z399" s="17">
        <v>0</v>
      </c>
      <c r="AA399" s="17">
        <v>0</v>
      </c>
      <c r="AB399" s="17">
        <v>0</v>
      </c>
      <c r="AC399" s="17">
        <v>10448062</v>
      </c>
      <c r="AD399" s="17">
        <v>0</v>
      </c>
    </row>
    <row r="400" spans="1:30" x14ac:dyDescent="0.3">
      <c r="A400" s="15" t="s">
        <v>793</v>
      </c>
      <c r="B400" s="14" t="s">
        <v>794</v>
      </c>
      <c r="C400" s="14">
        <v>1</v>
      </c>
      <c r="D400" s="14">
        <v>0</v>
      </c>
      <c r="E400" s="17">
        <v>16807098</v>
      </c>
      <c r="F400" s="17">
        <v>0</v>
      </c>
      <c r="G400" s="17">
        <v>0</v>
      </c>
      <c r="H400" s="17">
        <v>0</v>
      </c>
      <c r="I400" s="17">
        <v>2643063</v>
      </c>
      <c r="J400" s="17">
        <v>2868291</v>
      </c>
      <c r="K400" s="17">
        <v>0</v>
      </c>
      <c r="L400" s="17">
        <v>0</v>
      </c>
      <c r="M400" s="17">
        <v>0</v>
      </c>
      <c r="N400" s="17">
        <v>0</v>
      </c>
      <c r="O400" s="17">
        <v>0</v>
      </c>
      <c r="P400" s="17">
        <v>2458863</v>
      </c>
      <c r="Q400" s="17">
        <v>1004585</v>
      </c>
      <c r="R400" s="17">
        <v>160179</v>
      </c>
      <c r="S400" s="17">
        <v>16029</v>
      </c>
      <c r="T400" s="17">
        <v>6688</v>
      </c>
      <c r="U400" s="17">
        <v>62502</v>
      </c>
      <c r="V400" s="17">
        <v>20638</v>
      </c>
      <c r="W400" s="17">
        <v>0</v>
      </c>
      <c r="X400" s="17">
        <v>129009</v>
      </c>
      <c r="Y400" s="17">
        <v>0</v>
      </c>
      <c r="Z400" s="17">
        <v>0</v>
      </c>
      <c r="AA400" s="17">
        <v>0</v>
      </c>
      <c r="AB400" s="17">
        <v>0</v>
      </c>
      <c r="AC400" s="17">
        <v>26176945</v>
      </c>
      <c r="AD400" s="17">
        <v>154393</v>
      </c>
    </row>
    <row r="401" spans="1:30" x14ac:dyDescent="0.3">
      <c r="A401" s="15" t="s">
        <v>795</v>
      </c>
      <c r="B401" s="14" t="s">
        <v>796</v>
      </c>
      <c r="C401" s="14">
        <v>1</v>
      </c>
      <c r="D401" s="14">
        <v>0</v>
      </c>
      <c r="E401" s="17">
        <v>35318059</v>
      </c>
      <c r="F401" s="17">
        <v>0</v>
      </c>
      <c r="G401" s="17">
        <v>0</v>
      </c>
      <c r="H401" s="17">
        <v>0</v>
      </c>
      <c r="I401" s="17">
        <v>3850761</v>
      </c>
      <c r="J401" s="17">
        <v>3659503</v>
      </c>
      <c r="K401" s="17">
        <v>0</v>
      </c>
      <c r="L401" s="17">
        <v>0</v>
      </c>
      <c r="M401" s="17">
        <v>0</v>
      </c>
      <c r="N401" s="17">
        <v>0</v>
      </c>
      <c r="O401" s="17">
        <v>0</v>
      </c>
      <c r="P401" s="17">
        <v>5557253</v>
      </c>
      <c r="Q401" s="17">
        <v>2135079</v>
      </c>
      <c r="R401" s="17">
        <v>0</v>
      </c>
      <c r="S401" s="17">
        <v>48071</v>
      </c>
      <c r="T401" s="17">
        <v>20056</v>
      </c>
      <c r="U401" s="17">
        <v>189254</v>
      </c>
      <c r="V401" s="17">
        <v>67251</v>
      </c>
      <c r="W401" s="17">
        <v>0</v>
      </c>
      <c r="X401" s="17">
        <v>657280</v>
      </c>
      <c r="Y401" s="17">
        <v>0</v>
      </c>
      <c r="Z401" s="17">
        <v>0</v>
      </c>
      <c r="AA401" s="17">
        <v>0</v>
      </c>
      <c r="AB401" s="17">
        <v>0</v>
      </c>
      <c r="AC401" s="17">
        <v>51502567</v>
      </c>
      <c r="AD401" s="17">
        <v>463215</v>
      </c>
    </row>
    <row r="402" spans="1:30" x14ac:dyDescent="0.3">
      <c r="A402" s="15" t="s">
        <v>797</v>
      </c>
      <c r="B402" s="14" t="s">
        <v>798</v>
      </c>
      <c r="C402" s="14">
        <v>1</v>
      </c>
      <c r="D402" s="14">
        <v>0</v>
      </c>
      <c r="E402" s="17">
        <v>16333106</v>
      </c>
      <c r="F402" s="17">
        <v>0</v>
      </c>
      <c r="G402" s="17">
        <v>0</v>
      </c>
      <c r="H402" s="17">
        <v>0</v>
      </c>
      <c r="I402" s="17">
        <v>2424956</v>
      </c>
      <c r="J402" s="17">
        <v>3551631</v>
      </c>
      <c r="K402" s="17">
        <v>0</v>
      </c>
      <c r="L402" s="17">
        <v>0</v>
      </c>
      <c r="M402" s="17">
        <v>0</v>
      </c>
      <c r="N402" s="17">
        <v>0</v>
      </c>
      <c r="O402" s="17">
        <v>0</v>
      </c>
      <c r="P402" s="17">
        <v>2575383</v>
      </c>
      <c r="Q402" s="17">
        <v>319785</v>
      </c>
      <c r="R402" s="17">
        <v>91810</v>
      </c>
      <c r="S402" s="17">
        <v>18395</v>
      </c>
      <c r="T402" s="17">
        <v>7675</v>
      </c>
      <c r="U402" s="17">
        <v>73512</v>
      </c>
      <c r="V402" s="17">
        <v>25913</v>
      </c>
      <c r="W402" s="17">
        <v>0</v>
      </c>
      <c r="X402" s="17">
        <v>243526</v>
      </c>
      <c r="Y402" s="17">
        <v>0</v>
      </c>
      <c r="Z402" s="17">
        <v>0</v>
      </c>
      <c r="AA402" s="17">
        <v>0</v>
      </c>
      <c r="AB402" s="17">
        <v>0</v>
      </c>
      <c r="AC402" s="17">
        <v>25665692</v>
      </c>
      <c r="AD402" s="17">
        <v>149286</v>
      </c>
    </row>
    <row r="403" spans="1:30" x14ac:dyDescent="0.3">
      <c r="A403" s="15" t="s">
        <v>799</v>
      </c>
      <c r="B403" s="14" t="s">
        <v>800</v>
      </c>
      <c r="C403" s="14">
        <v>1</v>
      </c>
      <c r="D403" s="14">
        <v>0</v>
      </c>
      <c r="E403" s="17">
        <v>32556041</v>
      </c>
      <c r="F403" s="17">
        <v>0</v>
      </c>
      <c r="G403" s="17">
        <v>0</v>
      </c>
      <c r="H403" s="17">
        <v>0</v>
      </c>
      <c r="I403" s="17">
        <v>6421054</v>
      </c>
      <c r="J403" s="17">
        <v>2271766</v>
      </c>
      <c r="K403" s="17">
        <v>0</v>
      </c>
      <c r="L403" s="17">
        <v>0</v>
      </c>
      <c r="M403" s="17">
        <v>0</v>
      </c>
      <c r="N403" s="17">
        <v>0</v>
      </c>
      <c r="O403" s="17">
        <v>0</v>
      </c>
      <c r="P403" s="17">
        <v>4978124</v>
      </c>
      <c r="Q403" s="17">
        <v>2056604</v>
      </c>
      <c r="R403" s="17">
        <v>187238</v>
      </c>
      <c r="S403" s="17">
        <v>53104</v>
      </c>
      <c r="T403" s="17">
        <v>22156</v>
      </c>
      <c r="U403" s="17">
        <v>212263</v>
      </c>
      <c r="V403" s="17">
        <v>66229</v>
      </c>
      <c r="W403" s="17">
        <v>0</v>
      </c>
      <c r="X403" s="17">
        <v>372526</v>
      </c>
      <c r="Y403" s="17">
        <v>0</v>
      </c>
      <c r="Z403" s="17">
        <v>0</v>
      </c>
      <c r="AA403" s="17">
        <v>0</v>
      </c>
      <c r="AB403" s="17">
        <v>0</v>
      </c>
      <c r="AC403" s="17">
        <v>49197105</v>
      </c>
      <c r="AD403" s="17">
        <v>0</v>
      </c>
    </row>
    <row r="404" spans="1:30" x14ac:dyDescent="0.3">
      <c r="A404" s="15" t="s">
        <v>801</v>
      </c>
      <c r="B404" s="14" t="s">
        <v>802</v>
      </c>
      <c r="C404" s="14">
        <v>1</v>
      </c>
      <c r="D404" s="14">
        <v>0</v>
      </c>
      <c r="E404" s="17">
        <v>21241693</v>
      </c>
      <c r="F404" s="17">
        <v>0</v>
      </c>
      <c r="G404" s="17">
        <v>0</v>
      </c>
      <c r="H404" s="17">
        <v>0</v>
      </c>
      <c r="I404" s="17">
        <v>2995837</v>
      </c>
      <c r="J404" s="17">
        <v>3538065</v>
      </c>
      <c r="K404" s="17">
        <v>0</v>
      </c>
      <c r="L404" s="17">
        <v>0</v>
      </c>
      <c r="M404" s="17">
        <v>0</v>
      </c>
      <c r="N404" s="17">
        <v>0</v>
      </c>
      <c r="O404" s="17">
        <v>0</v>
      </c>
      <c r="P404" s="17">
        <v>3502848</v>
      </c>
      <c r="Q404" s="17">
        <v>845225</v>
      </c>
      <c r="R404" s="17">
        <v>34116</v>
      </c>
      <c r="S404" s="17">
        <v>28058</v>
      </c>
      <c r="T404" s="17">
        <v>11706</v>
      </c>
      <c r="U404" s="17">
        <v>111316</v>
      </c>
      <c r="V404" s="17">
        <v>29507</v>
      </c>
      <c r="W404" s="17">
        <v>0</v>
      </c>
      <c r="X404" s="17">
        <v>338395</v>
      </c>
      <c r="Y404" s="17">
        <v>0</v>
      </c>
      <c r="Z404" s="17">
        <v>0</v>
      </c>
      <c r="AA404" s="17">
        <v>0</v>
      </c>
      <c r="AB404" s="17">
        <v>0</v>
      </c>
      <c r="AC404" s="17">
        <v>32676766</v>
      </c>
      <c r="AD404" s="17">
        <v>0</v>
      </c>
    </row>
    <row r="405" spans="1:30" x14ac:dyDescent="0.3">
      <c r="A405" s="15" t="s">
        <v>803</v>
      </c>
      <c r="B405" s="14" t="s">
        <v>804</v>
      </c>
      <c r="C405" s="14">
        <v>1</v>
      </c>
      <c r="D405" s="14">
        <v>0</v>
      </c>
      <c r="E405" s="17">
        <v>18673602</v>
      </c>
      <c r="F405" s="17">
        <v>0</v>
      </c>
      <c r="G405" s="17">
        <v>0</v>
      </c>
      <c r="H405" s="17">
        <v>71559</v>
      </c>
      <c r="I405" s="17">
        <v>3564852</v>
      </c>
      <c r="J405" s="17">
        <v>4682619</v>
      </c>
      <c r="K405" s="17">
        <v>0</v>
      </c>
      <c r="L405" s="17">
        <v>0</v>
      </c>
      <c r="M405" s="17">
        <v>0</v>
      </c>
      <c r="N405" s="17">
        <v>0</v>
      </c>
      <c r="O405" s="17">
        <v>0</v>
      </c>
      <c r="P405" s="17">
        <v>5564219</v>
      </c>
      <c r="Q405" s="17">
        <v>928890</v>
      </c>
      <c r="R405" s="17">
        <v>130388</v>
      </c>
      <c r="S405" s="17">
        <v>57269</v>
      </c>
      <c r="T405" s="17">
        <v>23894</v>
      </c>
      <c r="U405" s="17">
        <v>221758</v>
      </c>
      <c r="V405" s="17">
        <v>72348</v>
      </c>
      <c r="W405" s="17">
        <v>0</v>
      </c>
      <c r="X405" s="17">
        <v>495891</v>
      </c>
      <c r="Y405" s="17">
        <v>0</v>
      </c>
      <c r="Z405" s="17">
        <v>0</v>
      </c>
      <c r="AA405" s="17">
        <v>0</v>
      </c>
      <c r="AB405" s="17">
        <v>0</v>
      </c>
      <c r="AC405" s="17">
        <v>34487289</v>
      </c>
      <c r="AD405" s="17">
        <v>0</v>
      </c>
    </row>
    <row r="406" spans="1:30" x14ac:dyDescent="0.3">
      <c r="A406" s="15" t="s">
        <v>805</v>
      </c>
      <c r="B406" s="14" t="s">
        <v>806</v>
      </c>
      <c r="C406" s="14">
        <v>1</v>
      </c>
      <c r="D406" s="14">
        <v>0</v>
      </c>
      <c r="E406" s="17">
        <v>11207157</v>
      </c>
      <c r="F406" s="17">
        <v>0</v>
      </c>
      <c r="G406" s="17">
        <v>0</v>
      </c>
      <c r="H406" s="17">
        <v>13766</v>
      </c>
      <c r="I406" s="17">
        <v>1210932</v>
      </c>
      <c r="J406" s="17">
        <v>2560624</v>
      </c>
      <c r="K406" s="17">
        <v>0</v>
      </c>
      <c r="L406" s="17">
        <v>0</v>
      </c>
      <c r="M406" s="17">
        <v>0</v>
      </c>
      <c r="N406" s="17">
        <v>0</v>
      </c>
      <c r="O406" s="17">
        <v>0</v>
      </c>
      <c r="P406" s="17">
        <v>1757556</v>
      </c>
      <c r="Q406" s="17">
        <v>633232</v>
      </c>
      <c r="R406" s="17">
        <v>0</v>
      </c>
      <c r="S406" s="17">
        <v>13857</v>
      </c>
      <c r="T406" s="17">
        <v>5781</v>
      </c>
      <c r="U406" s="17">
        <v>53124</v>
      </c>
      <c r="V406" s="17">
        <v>17998</v>
      </c>
      <c r="W406" s="17">
        <v>0</v>
      </c>
      <c r="X406" s="17">
        <v>204691</v>
      </c>
      <c r="Y406" s="17">
        <v>0</v>
      </c>
      <c r="Z406" s="17">
        <v>0</v>
      </c>
      <c r="AA406" s="17">
        <v>0</v>
      </c>
      <c r="AB406" s="17">
        <v>0</v>
      </c>
      <c r="AC406" s="17">
        <v>17678718</v>
      </c>
      <c r="AD406" s="17">
        <v>100000</v>
      </c>
    </row>
    <row r="407" spans="1:30" x14ac:dyDescent="0.3">
      <c r="A407" s="15" t="s">
        <v>807</v>
      </c>
      <c r="B407" s="14" t="s">
        <v>808</v>
      </c>
      <c r="C407" s="14">
        <v>1</v>
      </c>
      <c r="D407" s="14">
        <v>0</v>
      </c>
      <c r="E407" s="17">
        <v>11272228</v>
      </c>
      <c r="F407" s="17">
        <v>0</v>
      </c>
      <c r="G407" s="17">
        <v>250743</v>
      </c>
      <c r="H407" s="17">
        <v>0</v>
      </c>
      <c r="I407" s="17">
        <v>1589738</v>
      </c>
      <c r="J407" s="17">
        <v>388009</v>
      </c>
      <c r="K407" s="17">
        <v>0</v>
      </c>
      <c r="L407" s="17">
        <v>0</v>
      </c>
      <c r="M407" s="17">
        <v>0</v>
      </c>
      <c r="N407" s="17">
        <v>0</v>
      </c>
      <c r="O407" s="17">
        <v>0</v>
      </c>
      <c r="P407" s="17">
        <v>1370596</v>
      </c>
      <c r="Q407" s="17">
        <v>97559</v>
      </c>
      <c r="R407" s="17">
        <v>26118</v>
      </c>
      <c r="S407" s="17">
        <v>11535</v>
      </c>
      <c r="T407" s="17">
        <v>4813</v>
      </c>
      <c r="U407" s="17">
        <v>44561</v>
      </c>
      <c r="V407" s="17">
        <v>12541</v>
      </c>
      <c r="W407" s="17">
        <v>0</v>
      </c>
      <c r="X407" s="17">
        <v>155357</v>
      </c>
      <c r="Y407" s="17">
        <v>0</v>
      </c>
      <c r="Z407" s="17">
        <v>0</v>
      </c>
      <c r="AA407" s="17">
        <v>0</v>
      </c>
      <c r="AB407" s="17">
        <v>0</v>
      </c>
      <c r="AC407" s="17">
        <v>15223798</v>
      </c>
      <c r="AD407" s="17">
        <v>100000</v>
      </c>
    </row>
    <row r="408" spans="1:30" x14ac:dyDescent="0.3">
      <c r="A408" s="15" t="s">
        <v>809</v>
      </c>
      <c r="B408" s="14" t="s">
        <v>810</v>
      </c>
      <c r="C408" s="14">
        <v>1</v>
      </c>
      <c r="D408" s="14">
        <v>0</v>
      </c>
      <c r="E408" s="17">
        <v>18548129</v>
      </c>
      <c r="F408" s="17">
        <v>0</v>
      </c>
      <c r="G408" s="17">
        <v>0</v>
      </c>
      <c r="H408" s="17">
        <v>81899</v>
      </c>
      <c r="I408" s="17">
        <v>2630673</v>
      </c>
      <c r="J408" s="17">
        <v>4177116</v>
      </c>
      <c r="K408" s="17">
        <v>0</v>
      </c>
      <c r="L408" s="17">
        <v>0</v>
      </c>
      <c r="M408" s="17">
        <v>0</v>
      </c>
      <c r="N408" s="17">
        <v>0</v>
      </c>
      <c r="O408" s="17">
        <v>0</v>
      </c>
      <c r="P408" s="17">
        <v>2981916</v>
      </c>
      <c r="Q408" s="17">
        <v>435060</v>
      </c>
      <c r="R408" s="17">
        <v>0</v>
      </c>
      <c r="S408" s="17">
        <v>24942</v>
      </c>
      <c r="T408" s="17">
        <v>10406</v>
      </c>
      <c r="U408" s="17">
        <v>100190</v>
      </c>
      <c r="V408" s="17">
        <v>31993</v>
      </c>
      <c r="W408" s="17">
        <v>0</v>
      </c>
      <c r="X408" s="17">
        <v>224979</v>
      </c>
      <c r="Y408" s="17">
        <v>22892</v>
      </c>
      <c r="Z408" s="17">
        <v>0</v>
      </c>
      <c r="AA408" s="17">
        <v>0</v>
      </c>
      <c r="AB408" s="17">
        <v>0</v>
      </c>
      <c r="AC408" s="17">
        <v>29270195</v>
      </c>
      <c r="AD408" s="17">
        <v>0</v>
      </c>
    </row>
    <row r="409" spans="1:30" x14ac:dyDescent="0.3">
      <c r="A409" s="15" t="s">
        <v>811</v>
      </c>
      <c r="B409" s="14" t="s">
        <v>812</v>
      </c>
      <c r="C409" s="14">
        <v>1</v>
      </c>
      <c r="D409" s="14">
        <v>0</v>
      </c>
      <c r="E409" s="17">
        <v>4744915</v>
      </c>
      <c r="F409" s="17">
        <v>0</v>
      </c>
      <c r="G409" s="17">
        <v>0</v>
      </c>
      <c r="H409" s="17">
        <v>0</v>
      </c>
      <c r="I409" s="17">
        <v>681744</v>
      </c>
      <c r="J409" s="17">
        <v>924714</v>
      </c>
      <c r="K409" s="17">
        <v>97195</v>
      </c>
      <c r="L409" s="17">
        <v>0</v>
      </c>
      <c r="M409" s="17">
        <v>0</v>
      </c>
      <c r="N409" s="17">
        <v>0</v>
      </c>
      <c r="O409" s="17">
        <v>0</v>
      </c>
      <c r="P409" s="17">
        <v>618058</v>
      </c>
      <c r="Q409" s="17">
        <v>65001</v>
      </c>
      <c r="R409" s="17">
        <v>0</v>
      </c>
      <c r="S409" s="17">
        <v>4898</v>
      </c>
      <c r="T409" s="17">
        <v>2044</v>
      </c>
      <c r="U409" s="17">
        <v>19164</v>
      </c>
      <c r="V409" s="17">
        <v>5500</v>
      </c>
      <c r="W409" s="17">
        <v>0</v>
      </c>
      <c r="X409" s="17">
        <v>0</v>
      </c>
      <c r="Y409" s="17">
        <v>0</v>
      </c>
      <c r="Z409" s="17">
        <v>0</v>
      </c>
      <c r="AA409" s="17">
        <v>0</v>
      </c>
      <c r="AB409" s="17">
        <v>0</v>
      </c>
      <c r="AC409" s="17">
        <v>7163233</v>
      </c>
      <c r="AD409" s="17">
        <v>100000</v>
      </c>
    </row>
    <row r="410" spans="1:30" x14ac:dyDescent="0.3">
      <c r="A410" s="15" t="s">
        <v>813</v>
      </c>
      <c r="B410" s="14" t="s">
        <v>814</v>
      </c>
      <c r="C410" s="14">
        <v>1</v>
      </c>
      <c r="D410" s="14">
        <v>0</v>
      </c>
      <c r="E410" s="17">
        <v>5238820</v>
      </c>
      <c r="F410" s="17">
        <v>0</v>
      </c>
      <c r="G410" s="17">
        <v>0</v>
      </c>
      <c r="H410" s="17">
        <v>36248</v>
      </c>
      <c r="I410" s="17">
        <v>656573</v>
      </c>
      <c r="J410" s="17">
        <v>561768</v>
      </c>
      <c r="K410" s="17">
        <v>0</v>
      </c>
      <c r="L410" s="17">
        <v>0</v>
      </c>
      <c r="M410" s="17">
        <v>0</v>
      </c>
      <c r="N410" s="17">
        <v>0</v>
      </c>
      <c r="O410" s="17">
        <v>0</v>
      </c>
      <c r="P410" s="17">
        <v>588504</v>
      </c>
      <c r="Q410" s="17">
        <v>46559</v>
      </c>
      <c r="R410" s="17">
        <v>211897</v>
      </c>
      <c r="S410" s="17">
        <v>5003</v>
      </c>
      <c r="T410" s="17">
        <v>2088</v>
      </c>
      <c r="U410" s="17">
        <v>18815</v>
      </c>
      <c r="V410" s="17">
        <v>5463</v>
      </c>
      <c r="W410" s="17">
        <v>0</v>
      </c>
      <c r="X410" s="17">
        <v>66750</v>
      </c>
      <c r="Y410" s="17">
        <v>0</v>
      </c>
      <c r="Z410" s="17">
        <v>0</v>
      </c>
      <c r="AA410" s="17">
        <v>0</v>
      </c>
      <c r="AB410" s="17">
        <v>0</v>
      </c>
      <c r="AC410" s="17">
        <v>7438488</v>
      </c>
      <c r="AD410" s="17">
        <v>100000</v>
      </c>
    </row>
    <row r="411" spans="1:30" x14ac:dyDescent="0.3">
      <c r="A411" s="15" t="s">
        <v>815</v>
      </c>
      <c r="B411" s="14" t="s">
        <v>816</v>
      </c>
      <c r="C411" s="14">
        <v>1</v>
      </c>
      <c r="D411" s="14">
        <v>0</v>
      </c>
      <c r="E411" s="17">
        <v>4236702</v>
      </c>
      <c r="F411" s="17">
        <v>0</v>
      </c>
      <c r="G411" s="17">
        <v>0</v>
      </c>
      <c r="H411" s="17">
        <v>0</v>
      </c>
      <c r="I411" s="17">
        <v>579071</v>
      </c>
      <c r="J411" s="17">
        <v>1413004</v>
      </c>
      <c r="K411" s="17">
        <v>0</v>
      </c>
      <c r="L411" s="17">
        <v>0</v>
      </c>
      <c r="M411" s="17">
        <v>0</v>
      </c>
      <c r="N411" s="17">
        <v>0</v>
      </c>
      <c r="O411" s="17">
        <v>0</v>
      </c>
      <c r="P411" s="17">
        <v>471834</v>
      </c>
      <c r="Q411" s="17">
        <v>83847</v>
      </c>
      <c r="R411" s="17">
        <v>99940</v>
      </c>
      <c r="S411" s="17">
        <v>4524</v>
      </c>
      <c r="T411" s="17">
        <v>1888</v>
      </c>
      <c r="U411" s="17">
        <v>17941</v>
      </c>
      <c r="V411" s="17">
        <v>5225</v>
      </c>
      <c r="W411" s="17">
        <v>0</v>
      </c>
      <c r="X411" s="17">
        <v>0</v>
      </c>
      <c r="Y411" s="17">
        <v>0</v>
      </c>
      <c r="Z411" s="17">
        <v>0</v>
      </c>
      <c r="AA411" s="17">
        <v>0</v>
      </c>
      <c r="AB411" s="17">
        <v>0</v>
      </c>
      <c r="AC411" s="17">
        <v>6913976</v>
      </c>
      <c r="AD411" s="17">
        <v>100000</v>
      </c>
    </row>
    <row r="412" spans="1:30" x14ac:dyDescent="0.3">
      <c r="A412" s="15" t="s">
        <v>817</v>
      </c>
      <c r="B412" s="14" t="s">
        <v>818</v>
      </c>
      <c r="C412" s="14">
        <v>1</v>
      </c>
      <c r="D412" s="14">
        <v>0</v>
      </c>
      <c r="E412" s="17">
        <v>3470146</v>
      </c>
      <c r="F412" s="17">
        <v>0</v>
      </c>
      <c r="G412" s="17">
        <v>0</v>
      </c>
      <c r="H412" s="17">
        <v>0</v>
      </c>
      <c r="I412" s="17">
        <v>610062</v>
      </c>
      <c r="J412" s="17">
        <v>710316</v>
      </c>
      <c r="K412" s="17">
        <v>0</v>
      </c>
      <c r="L412" s="17">
        <v>0</v>
      </c>
      <c r="M412" s="17">
        <v>0</v>
      </c>
      <c r="N412" s="17">
        <v>0</v>
      </c>
      <c r="O412" s="17">
        <v>0</v>
      </c>
      <c r="P412" s="17">
        <v>616679</v>
      </c>
      <c r="Q412" s="17">
        <v>88168</v>
      </c>
      <c r="R412" s="17">
        <v>97122</v>
      </c>
      <c r="S412" s="17">
        <v>4659</v>
      </c>
      <c r="T412" s="17">
        <v>1944</v>
      </c>
      <c r="U412" s="17">
        <v>18232</v>
      </c>
      <c r="V412" s="17">
        <v>5148</v>
      </c>
      <c r="W412" s="17">
        <v>0</v>
      </c>
      <c r="X412" s="17">
        <v>65489</v>
      </c>
      <c r="Y412" s="17">
        <v>2008</v>
      </c>
      <c r="Z412" s="17">
        <v>0</v>
      </c>
      <c r="AA412" s="17">
        <v>0</v>
      </c>
      <c r="AB412" s="17">
        <v>0</v>
      </c>
      <c r="AC412" s="17">
        <v>5689973</v>
      </c>
      <c r="AD412" s="17">
        <v>100000</v>
      </c>
    </row>
    <row r="413" spans="1:30" x14ac:dyDescent="0.3">
      <c r="A413" s="15" t="s">
        <v>819</v>
      </c>
      <c r="B413" s="14" t="s">
        <v>820</v>
      </c>
      <c r="C413" s="14">
        <v>1</v>
      </c>
      <c r="D413" s="14">
        <v>0</v>
      </c>
      <c r="E413" s="17">
        <v>4178174</v>
      </c>
      <c r="F413" s="17">
        <v>0</v>
      </c>
      <c r="G413" s="17">
        <v>0</v>
      </c>
      <c r="H413" s="17">
        <v>0</v>
      </c>
      <c r="I413" s="17">
        <v>431134</v>
      </c>
      <c r="J413" s="17">
        <v>350785</v>
      </c>
      <c r="K413" s="17">
        <v>0</v>
      </c>
      <c r="L413" s="17">
        <v>0</v>
      </c>
      <c r="M413" s="17">
        <v>0</v>
      </c>
      <c r="N413" s="17">
        <v>0</v>
      </c>
      <c r="O413" s="17">
        <v>0</v>
      </c>
      <c r="P413" s="17">
        <v>451271</v>
      </c>
      <c r="Q413" s="17">
        <v>737</v>
      </c>
      <c r="R413" s="17">
        <v>45589</v>
      </c>
      <c r="S413" s="17">
        <v>5063</v>
      </c>
      <c r="T413" s="17">
        <v>2113</v>
      </c>
      <c r="U413" s="17">
        <v>19048</v>
      </c>
      <c r="V413" s="17">
        <v>4580</v>
      </c>
      <c r="W413" s="17">
        <v>0</v>
      </c>
      <c r="X413" s="17">
        <v>59175</v>
      </c>
      <c r="Y413" s="17">
        <v>0</v>
      </c>
      <c r="Z413" s="17">
        <v>0</v>
      </c>
      <c r="AA413" s="17">
        <v>0</v>
      </c>
      <c r="AB413" s="17">
        <v>0</v>
      </c>
      <c r="AC413" s="17">
        <v>5547669</v>
      </c>
      <c r="AD413" s="17">
        <v>100000</v>
      </c>
    </row>
    <row r="414" spans="1:30" x14ac:dyDescent="0.3">
      <c r="A414" s="15" t="s">
        <v>821</v>
      </c>
      <c r="B414" s="14" t="s">
        <v>822</v>
      </c>
      <c r="C414" s="14">
        <v>1</v>
      </c>
      <c r="D414" s="14">
        <v>0</v>
      </c>
      <c r="E414" s="17">
        <v>4601952</v>
      </c>
      <c r="F414" s="17">
        <v>0</v>
      </c>
      <c r="G414" s="17">
        <v>0</v>
      </c>
      <c r="H414" s="17">
        <v>38517</v>
      </c>
      <c r="I414" s="17">
        <v>694673</v>
      </c>
      <c r="J414" s="17">
        <v>449591</v>
      </c>
      <c r="K414" s="17">
        <v>0</v>
      </c>
      <c r="L414" s="17">
        <v>0</v>
      </c>
      <c r="M414" s="17">
        <v>0</v>
      </c>
      <c r="N414" s="17">
        <v>0</v>
      </c>
      <c r="O414" s="17">
        <v>0</v>
      </c>
      <c r="P414" s="17">
        <v>542821</v>
      </c>
      <c r="Q414" s="17">
        <v>78570</v>
      </c>
      <c r="R414" s="17">
        <v>148046</v>
      </c>
      <c r="S414" s="17">
        <v>4524</v>
      </c>
      <c r="T414" s="17">
        <v>1888</v>
      </c>
      <c r="U414" s="17">
        <v>17126</v>
      </c>
      <c r="V414" s="17">
        <v>4984</v>
      </c>
      <c r="W414" s="17">
        <v>0</v>
      </c>
      <c r="X414" s="17">
        <v>90166</v>
      </c>
      <c r="Y414" s="17">
        <v>0</v>
      </c>
      <c r="Z414" s="17">
        <v>0</v>
      </c>
      <c r="AA414" s="17">
        <v>0</v>
      </c>
      <c r="AB414" s="17">
        <v>0</v>
      </c>
      <c r="AC414" s="17">
        <v>6672858</v>
      </c>
      <c r="AD414" s="17">
        <v>100000</v>
      </c>
    </row>
    <row r="415" spans="1:30" x14ac:dyDescent="0.3">
      <c r="A415" s="15" t="s">
        <v>823</v>
      </c>
      <c r="B415" s="14" t="s">
        <v>824</v>
      </c>
      <c r="C415" s="14">
        <v>1</v>
      </c>
      <c r="D415" s="14">
        <v>0</v>
      </c>
      <c r="E415" s="17">
        <v>11027116</v>
      </c>
      <c r="F415" s="17">
        <v>0</v>
      </c>
      <c r="G415" s="17">
        <v>0</v>
      </c>
      <c r="H415" s="17">
        <v>0</v>
      </c>
      <c r="I415" s="17">
        <v>1067943</v>
      </c>
      <c r="J415" s="17">
        <v>2032072</v>
      </c>
      <c r="K415" s="17">
        <v>0</v>
      </c>
      <c r="L415" s="17">
        <v>0</v>
      </c>
      <c r="M415" s="17">
        <v>0</v>
      </c>
      <c r="N415" s="17">
        <v>0</v>
      </c>
      <c r="O415" s="17">
        <v>0</v>
      </c>
      <c r="P415" s="17">
        <v>1570441</v>
      </c>
      <c r="Q415" s="17">
        <v>284824</v>
      </c>
      <c r="R415" s="17">
        <v>625518</v>
      </c>
      <c r="S415" s="17">
        <v>25721</v>
      </c>
      <c r="T415" s="17">
        <v>10731</v>
      </c>
      <c r="U415" s="17">
        <v>100190</v>
      </c>
      <c r="V415" s="17">
        <v>27174</v>
      </c>
      <c r="W415" s="17">
        <v>0</v>
      </c>
      <c r="X415" s="17">
        <v>275283</v>
      </c>
      <c r="Y415" s="17">
        <v>0</v>
      </c>
      <c r="Z415" s="17">
        <v>0</v>
      </c>
      <c r="AA415" s="17">
        <v>0</v>
      </c>
      <c r="AB415" s="17">
        <v>0</v>
      </c>
      <c r="AC415" s="17">
        <v>17047013</v>
      </c>
      <c r="AD415" s="17">
        <v>0</v>
      </c>
    </row>
    <row r="416" spans="1:30" x14ac:dyDescent="0.3">
      <c r="A416" s="15" t="s">
        <v>825</v>
      </c>
      <c r="B416" s="14" t="s">
        <v>826</v>
      </c>
      <c r="C416" s="14">
        <v>1</v>
      </c>
      <c r="D416" s="14">
        <v>0</v>
      </c>
      <c r="E416" s="17">
        <v>9645542</v>
      </c>
      <c r="F416" s="17">
        <v>0</v>
      </c>
      <c r="G416" s="17">
        <v>0</v>
      </c>
      <c r="H416" s="17">
        <v>0</v>
      </c>
      <c r="I416" s="17">
        <v>1108327</v>
      </c>
      <c r="J416" s="17">
        <v>1993915</v>
      </c>
      <c r="K416" s="17">
        <v>0</v>
      </c>
      <c r="L416" s="17">
        <v>0</v>
      </c>
      <c r="M416" s="17">
        <v>0</v>
      </c>
      <c r="N416" s="17">
        <v>0</v>
      </c>
      <c r="O416" s="17">
        <v>0</v>
      </c>
      <c r="P416" s="17">
        <v>1641105</v>
      </c>
      <c r="Q416" s="17">
        <v>105833</v>
      </c>
      <c r="R416" s="17">
        <v>185564</v>
      </c>
      <c r="S416" s="17">
        <v>13167</v>
      </c>
      <c r="T416" s="17">
        <v>5494</v>
      </c>
      <c r="U416" s="17">
        <v>45959</v>
      </c>
      <c r="V416" s="17">
        <v>16145</v>
      </c>
      <c r="W416" s="17">
        <v>0</v>
      </c>
      <c r="X416" s="17">
        <v>0</v>
      </c>
      <c r="Y416" s="17">
        <v>0</v>
      </c>
      <c r="Z416" s="17">
        <v>0</v>
      </c>
      <c r="AA416" s="17">
        <v>0</v>
      </c>
      <c r="AB416" s="17">
        <v>0</v>
      </c>
      <c r="AC416" s="17">
        <v>14761051</v>
      </c>
      <c r="AD416" s="17">
        <v>100000</v>
      </c>
    </row>
    <row r="417" spans="1:30" x14ac:dyDescent="0.3">
      <c r="A417" s="15" t="s">
        <v>827</v>
      </c>
      <c r="B417" s="14" t="s">
        <v>828</v>
      </c>
      <c r="C417" s="14">
        <v>1</v>
      </c>
      <c r="D417" s="14">
        <v>0</v>
      </c>
      <c r="E417" s="17">
        <v>4369933</v>
      </c>
      <c r="F417" s="17">
        <v>0</v>
      </c>
      <c r="G417" s="17">
        <v>0</v>
      </c>
      <c r="H417" s="17">
        <v>0</v>
      </c>
      <c r="I417" s="17">
        <v>427957</v>
      </c>
      <c r="J417" s="17">
        <v>1006764</v>
      </c>
      <c r="K417" s="17">
        <v>0</v>
      </c>
      <c r="L417" s="17">
        <v>0</v>
      </c>
      <c r="M417" s="17">
        <v>0</v>
      </c>
      <c r="N417" s="17">
        <v>0</v>
      </c>
      <c r="O417" s="17">
        <v>0</v>
      </c>
      <c r="P417" s="17">
        <v>470090</v>
      </c>
      <c r="Q417" s="17">
        <v>32915</v>
      </c>
      <c r="R417" s="17">
        <v>61900</v>
      </c>
      <c r="S417" s="17">
        <v>11849</v>
      </c>
      <c r="T417" s="17">
        <v>4944</v>
      </c>
      <c r="U417" s="17">
        <v>46134</v>
      </c>
      <c r="V417" s="17">
        <v>6106</v>
      </c>
      <c r="W417" s="17">
        <v>0</v>
      </c>
      <c r="X417" s="17">
        <v>0</v>
      </c>
      <c r="Y417" s="17">
        <v>7620</v>
      </c>
      <c r="Z417" s="17">
        <v>0</v>
      </c>
      <c r="AA417" s="17">
        <v>0</v>
      </c>
      <c r="AB417" s="17">
        <v>0</v>
      </c>
      <c r="AC417" s="17">
        <v>6446212</v>
      </c>
      <c r="AD417" s="17">
        <v>0</v>
      </c>
    </row>
    <row r="418" spans="1:30" x14ac:dyDescent="0.3">
      <c r="A418" s="15" t="s">
        <v>829</v>
      </c>
      <c r="B418" s="14" t="s">
        <v>830</v>
      </c>
      <c r="C418" s="14">
        <v>1</v>
      </c>
      <c r="D418" s="14">
        <v>0</v>
      </c>
      <c r="E418" s="17">
        <v>5167243</v>
      </c>
      <c r="F418" s="17">
        <v>0</v>
      </c>
      <c r="G418" s="17">
        <v>0</v>
      </c>
      <c r="H418" s="17">
        <v>0</v>
      </c>
      <c r="I418" s="17">
        <v>550482</v>
      </c>
      <c r="J418" s="17">
        <v>326016</v>
      </c>
      <c r="K418" s="17">
        <v>0</v>
      </c>
      <c r="L418" s="17">
        <v>0</v>
      </c>
      <c r="M418" s="17">
        <v>0</v>
      </c>
      <c r="N418" s="17">
        <v>0</v>
      </c>
      <c r="O418" s="17">
        <v>0</v>
      </c>
      <c r="P418" s="17">
        <v>747631</v>
      </c>
      <c r="Q418" s="17">
        <v>31920</v>
      </c>
      <c r="R418" s="17">
        <v>33218</v>
      </c>
      <c r="S418" s="17">
        <v>6906</v>
      </c>
      <c r="T418" s="17">
        <v>2881</v>
      </c>
      <c r="U418" s="17">
        <v>26620</v>
      </c>
      <c r="V418" s="17">
        <v>6604</v>
      </c>
      <c r="W418" s="17">
        <v>0</v>
      </c>
      <c r="X418" s="17">
        <v>78810</v>
      </c>
      <c r="Y418" s="17">
        <v>0</v>
      </c>
      <c r="Z418" s="17">
        <v>0</v>
      </c>
      <c r="AA418" s="17">
        <v>0</v>
      </c>
      <c r="AB418" s="17">
        <v>0</v>
      </c>
      <c r="AC418" s="17">
        <v>6978331</v>
      </c>
      <c r="AD418" s="17">
        <v>100000</v>
      </c>
    </row>
    <row r="419" spans="1:30" x14ac:dyDescent="0.3">
      <c r="A419" s="15" t="s">
        <v>831</v>
      </c>
      <c r="B419" s="14" t="s">
        <v>832</v>
      </c>
      <c r="C419" s="14">
        <v>1</v>
      </c>
      <c r="D419" s="14">
        <v>0</v>
      </c>
      <c r="E419" s="17">
        <v>5315895</v>
      </c>
      <c r="F419" s="17">
        <v>0</v>
      </c>
      <c r="G419" s="17">
        <v>148902</v>
      </c>
      <c r="H419" s="17">
        <v>0</v>
      </c>
      <c r="I419" s="17">
        <v>717935</v>
      </c>
      <c r="J419" s="17">
        <v>709228</v>
      </c>
      <c r="K419" s="17">
        <v>123450</v>
      </c>
      <c r="L419" s="17">
        <v>0</v>
      </c>
      <c r="M419" s="17">
        <v>0</v>
      </c>
      <c r="N419" s="17">
        <v>0</v>
      </c>
      <c r="O419" s="17">
        <v>0</v>
      </c>
      <c r="P419" s="17">
        <v>412815</v>
      </c>
      <c r="Q419" s="17">
        <v>7367</v>
      </c>
      <c r="R419" s="17">
        <v>231360</v>
      </c>
      <c r="S419" s="17">
        <v>6786</v>
      </c>
      <c r="T419" s="17">
        <v>2831</v>
      </c>
      <c r="U419" s="17">
        <v>26620</v>
      </c>
      <c r="V419" s="17">
        <v>5426</v>
      </c>
      <c r="W419" s="17">
        <v>0</v>
      </c>
      <c r="X419" s="17">
        <v>71973</v>
      </c>
      <c r="Y419" s="17">
        <v>0</v>
      </c>
      <c r="Z419" s="17">
        <v>0</v>
      </c>
      <c r="AA419" s="17">
        <v>0</v>
      </c>
      <c r="AB419" s="17">
        <v>0</v>
      </c>
      <c r="AC419" s="17">
        <v>7780588</v>
      </c>
      <c r="AD419" s="17">
        <v>100000</v>
      </c>
    </row>
    <row r="420" spans="1:30" x14ac:dyDescent="0.3">
      <c r="A420" s="15" t="s">
        <v>833</v>
      </c>
      <c r="B420" s="14" t="s">
        <v>834</v>
      </c>
      <c r="C420" s="14">
        <v>1</v>
      </c>
      <c r="D420" s="14">
        <v>0</v>
      </c>
      <c r="E420" s="17">
        <v>3868533</v>
      </c>
      <c r="F420" s="17">
        <v>0</v>
      </c>
      <c r="G420" s="17">
        <v>0</v>
      </c>
      <c r="H420" s="17">
        <v>0</v>
      </c>
      <c r="I420" s="17">
        <v>686574</v>
      </c>
      <c r="J420" s="17">
        <v>1956681</v>
      </c>
      <c r="K420" s="17">
        <v>0</v>
      </c>
      <c r="L420" s="17">
        <v>0</v>
      </c>
      <c r="M420" s="17">
        <v>0</v>
      </c>
      <c r="N420" s="17">
        <v>0</v>
      </c>
      <c r="O420" s="17">
        <v>0</v>
      </c>
      <c r="P420" s="17">
        <v>579781</v>
      </c>
      <c r="Q420" s="17">
        <v>86665</v>
      </c>
      <c r="R420" s="17">
        <v>42462</v>
      </c>
      <c r="S420" s="17">
        <v>4928</v>
      </c>
      <c r="T420" s="17">
        <v>2056</v>
      </c>
      <c r="U420" s="17">
        <v>18757</v>
      </c>
      <c r="V420" s="17">
        <v>5413</v>
      </c>
      <c r="W420" s="17">
        <v>0</v>
      </c>
      <c r="X420" s="17">
        <v>76781</v>
      </c>
      <c r="Y420" s="17">
        <v>0</v>
      </c>
      <c r="Z420" s="17">
        <v>0</v>
      </c>
      <c r="AA420" s="17">
        <v>0</v>
      </c>
      <c r="AB420" s="17">
        <v>0</v>
      </c>
      <c r="AC420" s="17">
        <v>7328631</v>
      </c>
      <c r="AD420" s="17">
        <v>100000</v>
      </c>
    </row>
    <row r="421" spans="1:30" x14ac:dyDescent="0.3">
      <c r="A421" s="15" t="s">
        <v>835</v>
      </c>
      <c r="B421" s="14" t="s">
        <v>836</v>
      </c>
      <c r="C421" s="14">
        <v>1</v>
      </c>
      <c r="D421" s="14">
        <v>0</v>
      </c>
      <c r="E421" s="17">
        <v>19813401</v>
      </c>
      <c r="F421" s="17">
        <v>0</v>
      </c>
      <c r="G421" s="17">
        <v>1391526</v>
      </c>
      <c r="H421" s="17">
        <v>0</v>
      </c>
      <c r="I421" s="17">
        <v>4496220</v>
      </c>
      <c r="J421" s="17">
        <v>968889</v>
      </c>
      <c r="K421" s="17">
        <v>0</v>
      </c>
      <c r="L421" s="17">
        <v>0</v>
      </c>
      <c r="M421" s="17">
        <v>0</v>
      </c>
      <c r="N421" s="17">
        <v>0</v>
      </c>
      <c r="O421" s="17">
        <v>0</v>
      </c>
      <c r="P421" s="17">
        <v>2609227</v>
      </c>
      <c r="Q421" s="17">
        <v>1420550</v>
      </c>
      <c r="R421" s="17">
        <v>542089</v>
      </c>
      <c r="S421" s="17">
        <v>58407</v>
      </c>
      <c r="T421" s="17">
        <v>24369</v>
      </c>
      <c r="U421" s="17">
        <v>234631</v>
      </c>
      <c r="V421" s="17">
        <v>47649</v>
      </c>
      <c r="W421" s="17">
        <v>0</v>
      </c>
      <c r="X421" s="17">
        <v>0</v>
      </c>
      <c r="Y421" s="17">
        <v>125398</v>
      </c>
      <c r="Z421" s="17">
        <v>0</v>
      </c>
      <c r="AA421" s="17">
        <v>0</v>
      </c>
      <c r="AB421" s="17">
        <v>0</v>
      </c>
      <c r="AC421" s="17">
        <v>31732356</v>
      </c>
      <c r="AD421" s="17">
        <v>0</v>
      </c>
    </row>
    <row r="422" spans="1:30" x14ac:dyDescent="0.3">
      <c r="A422" s="15" t="s">
        <v>837</v>
      </c>
      <c r="B422" s="14" t="s">
        <v>838</v>
      </c>
      <c r="C422" s="14">
        <v>0</v>
      </c>
      <c r="D422" s="14">
        <v>0</v>
      </c>
      <c r="E422" s="17" t="s">
        <v>2819</v>
      </c>
      <c r="F422" s="17" t="s">
        <v>2819</v>
      </c>
      <c r="G422" s="17" t="s">
        <v>2819</v>
      </c>
      <c r="H422" s="17" t="s">
        <v>2819</v>
      </c>
      <c r="I422" s="17" t="s">
        <v>2819</v>
      </c>
      <c r="J422" s="17" t="s">
        <v>2819</v>
      </c>
      <c r="K422" s="17" t="s">
        <v>2819</v>
      </c>
      <c r="L422" s="17" t="s">
        <v>2819</v>
      </c>
      <c r="M422" s="17" t="s">
        <v>2819</v>
      </c>
      <c r="N422" s="17" t="s">
        <v>2819</v>
      </c>
      <c r="O422" s="17" t="s">
        <v>2819</v>
      </c>
      <c r="P422" s="17" t="s">
        <v>2819</v>
      </c>
      <c r="Q422" s="17" t="s">
        <v>2819</v>
      </c>
      <c r="R422" s="17" t="s">
        <v>2819</v>
      </c>
      <c r="S422" s="17" t="s">
        <v>2819</v>
      </c>
      <c r="T422" s="17" t="s">
        <v>2819</v>
      </c>
      <c r="U422" s="17" t="s">
        <v>2819</v>
      </c>
      <c r="V422" s="17" t="s">
        <v>2819</v>
      </c>
      <c r="W422" s="17" t="s">
        <v>2819</v>
      </c>
      <c r="X422" s="17" t="s">
        <v>2819</v>
      </c>
      <c r="Y422" s="17" t="s">
        <v>2819</v>
      </c>
      <c r="Z422" s="17" t="s">
        <v>2819</v>
      </c>
      <c r="AA422" s="17" t="s">
        <v>2819</v>
      </c>
      <c r="AB422" s="17" t="s">
        <v>2819</v>
      </c>
      <c r="AC422" s="17" t="s">
        <v>2819</v>
      </c>
      <c r="AD422" s="17" t="s">
        <v>2819</v>
      </c>
    </row>
    <row r="423" spans="1:30" x14ac:dyDescent="0.3">
      <c r="A423" s="15" t="s">
        <v>839</v>
      </c>
      <c r="B423" s="14" t="s">
        <v>840</v>
      </c>
      <c r="C423" s="14">
        <v>1</v>
      </c>
      <c r="D423" s="14">
        <v>0</v>
      </c>
      <c r="E423" s="17">
        <v>1667057</v>
      </c>
      <c r="F423" s="17">
        <v>0</v>
      </c>
      <c r="G423" s="17">
        <v>194828</v>
      </c>
      <c r="H423" s="17">
        <v>0</v>
      </c>
      <c r="I423" s="17">
        <v>313190</v>
      </c>
      <c r="J423" s="17">
        <v>361553</v>
      </c>
      <c r="K423" s="17">
        <v>0</v>
      </c>
      <c r="L423" s="17">
        <v>0</v>
      </c>
      <c r="M423" s="17">
        <v>0</v>
      </c>
      <c r="N423" s="17">
        <v>0</v>
      </c>
      <c r="O423" s="17">
        <v>0</v>
      </c>
      <c r="P423" s="17">
        <v>322087</v>
      </c>
      <c r="Q423" s="17">
        <v>21465</v>
      </c>
      <c r="R423" s="17">
        <v>39033</v>
      </c>
      <c r="S423" s="17">
        <v>14096</v>
      </c>
      <c r="T423" s="17">
        <v>5881</v>
      </c>
      <c r="U423" s="17">
        <v>49163</v>
      </c>
      <c r="V423" s="17">
        <v>3826</v>
      </c>
      <c r="W423" s="17">
        <v>0</v>
      </c>
      <c r="X423" s="17">
        <v>0</v>
      </c>
      <c r="Y423" s="17">
        <v>0</v>
      </c>
      <c r="Z423" s="17">
        <v>0</v>
      </c>
      <c r="AA423" s="17">
        <v>0</v>
      </c>
      <c r="AB423" s="17">
        <v>0</v>
      </c>
      <c r="AC423" s="17">
        <v>2992179</v>
      </c>
      <c r="AD423" s="17">
        <v>0</v>
      </c>
    </row>
    <row r="424" spans="1:30" x14ac:dyDescent="0.3">
      <c r="A424" s="15" t="s">
        <v>841</v>
      </c>
      <c r="B424" s="14" t="s">
        <v>842</v>
      </c>
      <c r="C424" s="14">
        <v>1</v>
      </c>
      <c r="D424" s="14">
        <v>0</v>
      </c>
      <c r="E424" s="17">
        <v>541832</v>
      </c>
      <c r="F424" s="17">
        <v>0</v>
      </c>
      <c r="G424" s="17">
        <v>120225</v>
      </c>
      <c r="H424" s="17">
        <v>0</v>
      </c>
      <c r="I424" s="17">
        <v>52409</v>
      </c>
      <c r="J424" s="17">
        <v>5867</v>
      </c>
      <c r="K424" s="17">
        <v>0</v>
      </c>
      <c r="L424" s="17">
        <v>0</v>
      </c>
      <c r="M424" s="17">
        <v>0</v>
      </c>
      <c r="N424" s="17">
        <v>0</v>
      </c>
      <c r="O424" s="17">
        <v>0</v>
      </c>
      <c r="P424" s="17">
        <v>105069</v>
      </c>
      <c r="Q424" s="17">
        <v>24016</v>
      </c>
      <c r="R424" s="17">
        <v>7837</v>
      </c>
      <c r="S424" s="17">
        <v>3296</v>
      </c>
      <c r="T424" s="17">
        <v>1375</v>
      </c>
      <c r="U424" s="17">
        <v>22019</v>
      </c>
      <c r="V424" s="17">
        <v>0</v>
      </c>
      <c r="W424" s="17">
        <v>0</v>
      </c>
      <c r="X424" s="17">
        <v>0</v>
      </c>
      <c r="Y424" s="17">
        <v>0</v>
      </c>
      <c r="Z424" s="17">
        <v>0</v>
      </c>
      <c r="AA424" s="17">
        <v>0</v>
      </c>
      <c r="AB424" s="17">
        <v>0</v>
      </c>
      <c r="AC424" s="17">
        <v>883945</v>
      </c>
      <c r="AD424" s="17">
        <v>0</v>
      </c>
    </row>
    <row r="425" spans="1:30" x14ac:dyDescent="0.3">
      <c r="A425" s="15" t="s">
        <v>843</v>
      </c>
      <c r="B425" s="14" t="s">
        <v>844</v>
      </c>
      <c r="C425" s="14">
        <v>1</v>
      </c>
      <c r="D425" s="14">
        <v>0</v>
      </c>
      <c r="E425" s="17">
        <v>5119710</v>
      </c>
      <c r="F425" s="17">
        <v>0</v>
      </c>
      <c r="G425" s="17">
        <v>925561</v>
      </c>
      <c r="H425" s="17">
        <v>4336</v>
      </c>
      <c r="I425" s="17">
        <v>2035223</v>
      </c>
      <c r="J425" s="17">
        <v>1240362</v>
      </c>
      <c r="K425" s="17">
        <v>0</v>
      </c>
      <c r="L425" s="17">
        <v>0</v>
      </c>
      <c r="M425" s="17">
        <v>0</v>
      </c>
      <c r="N425" s="17">
        <v>0</v>
      </c>
      <c r="O425" s="17">
        <v>0</v>
      </c>
      <c r="P425" s="17">
        <v>1165621</v>
      </c>
      <c r="Q425" s="17">
        <v>354695</v>
      </c>
      <c r="R425" s="17">
        <v>184497</v>
      </c>
      <c r="S425" s="17">
        <v>24507</v>
      </c>
      <c r="T425" s="17">
        <v>10225</v>
      </c>
      <c r="U425" s="17">
        <v>99724</v>
      </c>
      <c r="V425" s="17">
        <v>21142</v>
      </c>
      <c r="W425" s="17">
        <v>0</v>
      </c>
      <c r="X425" s="17">
        <v>0</v>
      </c>
      <c r="Y425" s="17">
        <v>0</v>
      </c>
      <c r="Z425" s="17">
        <v>0</v>
      </c>
      <c r="AA425" s="17">
        <v>0</v>
      </c>
      <c r="AB425" s="17">
        <v>0</v>
      </c>
      <c r="AC425" s="17">
        <v>11185603</v>
      </c>
      <c r="AD425" s="17">
        <v>0</v>
      </c>
    </row>
    <row r="426" spans="1:30" x14ac:dyDescent="0.3">
      <c r="A426" s="15" t="s">
        <v>845</v>
      </c>
      <c r="B426" s="14" t="s">
        <v>846</v>
      </c>
      <c r="C426" s="14">
        <v>1</v>
      </c>
      <c r="D426" s="14">
        <v>0</v>
      </c>
      <c r="E426" s="17">
        <v>9846587</v>
      </c>
      <c r="F426" s="17">
        <v>0</v>
      </c>
      <c r="G426" s="17">
        <v>1305680</v>
      </c>
      <c r="H426" s="17">
        <v>484</v>
      </c>
      <c r="I426" s="17">
        <v>4559996</v>
      </c>
      <c r="J426" s="17">
        <v>3029524</v>
      </c>
      <c r="K426" s="17">
        <v>0</v>
      </c>
      <c r="L426" s="17">
        <v>0</v>
      </c>
      <c r="M426" s="17">
        <v>0</v>
      </c>
      <c r="N426" s="17">
        <v>0</v>
      </c>
      <c r="O426" s="17">
        <v>0</v>
      </c>
      <c r="P426" s="17">
        <v>1600032</v>
      </c>
      <c r="Q426" s="17">
        <v>515073</v>
      </c>
      <c r="R426" s="17">
        <v>456224</v>
      </c>
      <c r="S426" s="17">
        <v>45989</v>
      </c>
      <c r="T426" s="17">
        <v>19188</v>
      </c>
      <c r="U426" s="17">
        <v>183837</v>
      </c>
      <c r="V426" s="17">
        <v>34472</v>
      </c>
      <c r="W426" s="17">
        <v>0</v>
      </c>
      <c r="X426" s="17">
        <v>0</v>
      </c>
      <c r="Y426" s="17">
        <v>0</v>
      </c>
      <c r="Z426" s="17">
        <v>0</v>
      </c>
      <c r="AA426" s="17">
        <v>0</v>
      </c>
      <c r="AB426" s="17">
        <v>0</v>
      </c>
      <c r="AC426" s="17">
        <v>21597086</v>
      </c>
      <c r="AD426" s="17">
        <v>150000</v>
      </c>
    </row>
    <row r="427" spans="1:30" x14ac:dyDescent="0.3">
      <c r="A427" s="15" t="s">
        <v>847</v>
      </c>
      <c r="B427" s="14" t="s">
        <v>848</v>
      </c>
      <c r="C427" s="14">
        <v>1</v>
      </c>
      <c r="D427" s="14">
        <v>0</v>
      </c>
      <c r="E427" s="17">
        <v>7934813</v>
      </c>
      <c r="F427" s="17">
        <v>0</v>
      </c>
      <c r="G427" s="17">
        <v>168884</v>
      </c>
      <c r="H427" s="17">
        <v>0</v>
      </c>
      <c r="I427" s="17">
        <v>1339652</v>
      </c>
      <c r="J427" s="17">
        <v>385093</v>
      </c>
      <c r="K427" s="17">
        <v>0</v>
      </c>
      <c r="L427" s="17">
        <v>0</v>
      </c>
      <c r="M427" s="17">
        <v>0</v>
      </c>
      <c r="N427" s="17">
        <v>0</v>
      </c>
      <c r="O427" s="17">
        <v>0</v>
      </c>
      <c r="P427" s="17">
        <v>620017</v>
      </c>
      <c r="Q427" s="17">
        <v>81709</v>
      </c>
      <c r="R427" s="17">
        <v>91429</v>
      </c>
      <c r="S427" s="17">
        <v>10561</v>
      </c>
      <c r="T427" s="17">
        <v>4406</v>
      </c>
      <c r="U427" s="17">
        <v>43280</v>
      </c>
      <c r="V427" s="17">
        <v>9605</v>
      </c>
      <c r="W427" s="17">
        <v>0</v>
      </c>
      <c r="X427" s="17">
        <v>75243</v>
      </c>
      <c r="Y427" s="17">
        <v>0</v>
      </c>
      <c r="Z427" s="17">
        <v>0</v>
      </c>
      <c r="AA427" s="17">
        <v>0</v>
      </c>
      <c r="AB427" s="17">
        <v>0</v>
      </c>
      <c r="AC427" s="17">
        <v>10764692</v>
      </c>
      <c r="AD427" s="17">
        <v>0</v>
      </c>
    </row>
    <row r="428" spans="1:30" x14ac:dyDescent="0.3">
      <c r="A428" s="15" t="s">
        <v>849</v>
      </c>
      <c r="B428" s="14" t="s">
        <v>850</v>
      </c>
      <c r="C428" s="14">
        <v>1</v>
      </c>
      <c r="D428" s="14">
        <v>0</v>
      </c>
      <c r="E428" s="17">
        <v>6565807</v>
      </c>
      <c r="F428" s="17">
        <v>0</v>
      </c>
      <c r="G428" s="17">
        <v>0</v>
      </c>
      <c r="H428" s="17">
        <v>0</v>
      </c>
      <c r="I428" s="17">
        <v>1308205</v>
      </c>
      <c r="J428" s="17">
        <v>1929903</v>
      </c>
      <c r="K428" s="17">
        <v>0</v>
      </c>
      <c r="L428" s="17">
        <v>0</v>
      </c>
      <c r="M428" s="17">
        <v>0</v>
      </c>
      <c r="N428" s="17">
        <v>0</v>
      </c>
      <c r="O428" s="17">
        <v>0</v>
      </c>
      <c r="P428" s="17">
        <v>1056281</v>
      </c>
      <c r="Q428" s="17">
        <v>213797</v>
      </c>
      <c r="R428" s="17">
        <v>136786</v>
      </c>
      <c r="S428" s="17">
        <v>16808</v>
      </c>
      <c r="T428" s="17">
        <v>7013</v>
      </c>
      <c r="U428" s="17">
        <v>65764</v>
      </c>
      <c r="V428" s="17">
        <v>18300</v>
      </c>
      <c r="W428" s="17">
        <v>0</v>
      </c>
      <c r="X428" s="17">
        <v>0</v>
      </c>
      <c r="Y428" s="17">
        <v>0</v>
      </c>
      <c r="Z428" s="17">
        <v>0</v>
      </c>
      <c r="AA428" s="17">
        <v>0</v>
      </c>
      <c r="AB428" s="17">
        <v>0</v>
      </c>
      <c r="AC428" s="17">
        <v>11318664</v>
      </c>
      <c r="AD428" s="17">
        <v>0</v>
      </c>
    </row>
    <row r="429" spans="1:30" x14ac:dyDescent="0.3">
      <c r="A429" s="15" t="s">
        <v>851</v>
      </c>
      <c r="B429" s="14" t="s">
        <v>852</v>
      </c>
      <c r="C429" s="14">
        <v>1</v>
      </c>
      <c r="D429" s="14">
        <v>0</v>
      </c>
      <c r="E429" s="17">
        <v>17133838</v>
      </c>
      <c r="F429" s="17">
        <v>0</v>
      </c>
      <c r="G429" s="17">
        <v>0</v>
      </c>
      <c r="H429" s="17">
        <v>0</v>
      </c>
      <c r="I429" s="17">
        <v>4750068</v>
      </c>
      <c r="J429" s="17">
        <v>2046959</v>
      </c>
      <c r="K429" s="17">
        <v>0</v>
      </c>
      <c r="L429" s="17">
        <v>0</v>
      </c>
      <c r="M429" s="17">
        <v>0</v>
      </c>
      <c r="N429" s="17">
        <v>0</v>
      </c>
      <c r="O429" s="17">
        <v>0</v>
      </c>
      <c r="P429" s="17">
        <v>1988569</v>
      </c>
      <c r="Q429" s="17">
        <v>609387</v>
      </c>
      <c r="R429" s="17">
        <v>696310</v>
      </c>
      <c r="S429" s="17">
        <v>66916</v>
      </c>
      <c r="T429" s="17">
        <v>27919</v>
      </c>
      <c r="U429" s="17">
        <v>257290</v>
      </c>
      <c r="V429" s="17">
        <v>66915</v>
      </c>
      <c r="W429" s="17">
        <v>0</v>
      </c>
      <c r="X429" s="17">
        <v>0</v>
      </c>
      <c r="Y429" s="17">
        <v>0</v>
      </c>
      <c r="Z429" s="17">
        <v>0</v>
      </c>
      <c r="AA429" s="17">
        <v>0</v>
      </c>
      <c r="AB429" s="17">
        <v>0</v>
      </c>
      <c r="AC429" s="17">
        <v>27644171</v>
      </c>
      <c r="AD429" s="17">
        <v>0</v>
      </c>
    </row>
    <row r="430" spans="1:30" x14ac:dyDescent="0.3">
      <c r="A430" s="15" t="s">
        <v>853</v>
      </c>
      <c r="B430" s="14" t="s">
        <v>854</v>
      </c>
      <c r="C430" s="14">
        <v>1</v>
      </c>
      <c r="D430" s="14">
        <v>0</v>
      </c>
      <c r="E430" s="17">
        <v>9462848</v>
      </c>
      <c r="F430" s="17">
        <v>0</v>
      </c>
      <c r="G430" s="17">
        <v>0</v>
      </c>
      <c r="H430" s="17">
        <v>0</v>
      </c>
      <c r="I430" s="17">
        <v>1476974</v>
      </c>
      <c r="J430" s="17">
        <v>675747</v>
      </c>
      <c r="K430" s="17">
        <v>0</v>
      </c>
      <c r="L430" s="17">
        <v>0</v>
      </c>
      <c r="M430" s="17">
        <v>46490</v>
      </c>
      <c r="N430" s="17">
        <v>166339</v>
      </c>
      <c r="O430" s="17">
        <v>82095</v>
      </c>
      <c r="P430" s="17">
        <v>0</v>
      </c>
      <c r="Q430" s="17">
        <v>80056</v>
      </c>
      <c r="R430" s="17">
        <v>197325</v>
      </c>
      <c r="S430" s="17">
        <v>18171</v>
      </c>
      <c r="T430" s="17">
        <v>7581</v>
      </c>
      <c r="U430" s="17">
        <v>61104</v>
      </c>
      <c r="V430" s="17">
        <v>22074</v>
      </c>
      <c r="W430" s="17">
        <v>0</v>
      </c>
      <c r="X430" s="17">
        <v>136165</v>
      </c>
      <c r="Y430" s="17">
        <v>0</v>
      </c>
      <c r="Z430" s="17">
        <v>0</v>
      </c>
      <c r="AA430" s="17">
        <v>0</v>
      </c>
      <c r="AB430" s="17">
        <v>0</v>
      </c>
      <c r="AC430" s="17">
        <v>12432969</v>
      </c>
      <c r="AD430" s="17">
        <v>0</v>
      </c>
    </row>
    <row r="431" spans="1:30" x14ac:dyDescent="0.3">
      <c r="A431" s="15" t="s">
        <v>855</v>
      </c>
      <c r="B431" s="14" t="s">
        <v>856</v>
      </c>
      <c r="C431" s="14">
        <v>1</v>
      </c>
      <c r="D431" s="14">
        <v>0</v>
      </c>
      <c r="E431" s="17">
        <v>21946814</v>
      </c>
      <c r="F431" s="17">
        <v>192528</v>
      </c>
      <c r="G431" s="17">
        <v>0</v>
      </c>
      <c r="H431" s="17">
        <v>0</v>
      </c>
      <c r="I431" s="17">
        <v>2762844</v>
      </c>
      <c r="J431" s="17">
        <v>4296856</v>
      </c>
      <c r="K431" s="17">
        <v>0</v>
      </c>
      <c r="L431" s="17">
        <v>0</v>
      </c>
      <c r="M431" s="17">
        <v>0</v>
      </c>
      <c r="N431" s="17">
        <v>0</v>
      </c>
      <c r="O431" s="17">
        <v>0</v>
      </c>
      <c r="P431" s="17">
        <v>1716981</v>
      </c>
      <c r="Q431" s="17">
        <v>1135808</v>
      </c>
      <c r="R431" s="17">
        <v>1143220</v>
      </c>
      <c r="S431" s="17">
        <v>35128</v>
      </c>
      <c r="T431" s="17">
        <v>14656</v>
      </c>
      <c r="U431" s="17">
        <v>143004</v>
      </c>
      <c r="V431" s="17">
        <v>45967</v>
      </c>
      <c r="W431" s="17">
        <v>0</v>
      </c>
      <c r="X431" s="17">
        <v>848851</v>
      </c>
      <c r="Y431" s="17">
        <v>0</v>
      </c>
      <c r="Z431" s="17">
        <v>0</v>
      </c>
      <c r="AA431" s="17">
        <v>0</v>
      </c>
      <c r="AB431" s="17">
        <v>0</v>
      </c>
      <c r="AC431" s="17">
        <v>34282657</v>
      </c>
      <c r="AD431" s="17">
        <v>312788</v>
      </c>
    </row>
    <row r="432" spans="1:30" x14ac:dyDescent="0.3">
      <c r="A432" s="15" t="s">
        <v>857</v>
      </c>
      <c r="B432" s="14" t="s">
        <v>858</v>
      </c>
      <c r="C432" s="14">
        <v>1</v>
      </c>
      <c r="D432" s="14">
        <v>0</v>
      </c>
      <c r="E432" s="17">
        <v>1773090</v>
      </c>
      <c r="F432" s="17">
        <v>0</v>
      </c>
      <c r="G432" s="17">
        <v>0</v>
      </c>
      <c r="H432" s="17">
        <v>0</v>
      </c>
      <c r="I432" s="17">
        <v>446253</v>
      </c>
      <c r="J432" s="17">
        <v>709931</v>
      </c>
      <c r="K432" s="17">
        <v>0</v>
      </c>
      <c r="L432" s="17">
        <v>0</v>
      </c>
      <c r="M432" s="17">
        <v>0</v>
      </c>
      <c r="N432" s="17">
        <v>0</v>
      </c>
      <c r="O432" s="17">
        <v>0</v>
      </c>
      <c r="P432" s="17">
        <v>363097</v>
      </c>
      <c r="Q432" s="17">
        <v>38622</v>
      </c>
      <c r="R432" s="17">
        <v>38163</v>
      </c>
      <c r="S432" s="17">
        <v>6322</v>
      </c>
      <c r="T432" s="17">
        <v>2638</v>
      </c>
      <c r="U432" s="17">
        <v>27145</v>
      </c>
      <c r="V432" s="17">
        <v>6903</v>
      </c>
      <c r="W432" s="17">
        <v>0</v>
      </c>
      <c r="X432" s="17">
        <v>0</v>
      </c>
      <c r="Y432" s="17">
        <v>0</v>
      </c>
      <c r="Z432" s="17">
        <v>0</v>
      </c>
      <c r="AA432" s="17">
        <v>0</v>
      </c>
      <c r="AB432" s="17">
        <v>0</v>
      </c>
      <c r="AC432" s="17">
        <v>3412164</v>
      </c>
      <c r="AD432" s="17">
        <v>0</v>
      </c>
    </row>
    <row r="433" spans="1:30" x14ac:dyDescent="0.3">
      <c r="A433" s="15" t="s">
        <v>859</v>
      </c>
      <c r="B433" s="14" t="s">
        <v>860</v>
      </c>
      <c r="C433" s="14">
        <v>1</v>
      </c>
      <c r="D433" s="14">
        <v>0</v>
      </c>
      <c r="E433" s="17">
        <v>9627231</v>
      </c>
      <c r="F433" s="17">
        <v>76961</v>
      </c>
      <c r="G433" s="17">
        <v>0</v>
      </c>
      <c r="H433" s="17">
        <v>0</v>
      </c>
      <c r="I433" s="17">
        <v>840975</v>
      </c>
      <c r="J433" s="17">
        <v>2185696</v>
      </c>
      <c r="K433" s="17">
        <v>0</v>
      </c>
      <c r="L433" s="17">
        <v>0</v>
      </c>
      <c r="M433" s="17">
        <v>0</v>
      </c>
      <c r="N433" s="17">
        <v>0</v>
      </c>
      <c r="O433" s="17">
        <v>0</v>
      </c>
      <c r="P433" s="17">
        <v>667949</v>
      </c>
      <c r="Q433" s="17">
        <v>906992</v>
      </c>
      <c r="R433" s="17">
        <v>345548</v>
      </c>
      <c r="S433" s="17">
        <v>18800</v>
      </c>
      <c r="T433" s="17">
        <v>7844</v>
      </c>
      <c r="U433" s="17">
        <v>70075</v>
      </c>
      <c r="V433" s="17">
        <v>22778</v>
      </c>
      <c r="W433" s="17">
        <v>0</v>
      </c>
      <c r="X433" s="17">
        <v>536745</v>
      </c>
      <c r="Y433" s="17">
        <v>0</v>
      </c>
      <c r="Z433" s="17">
        <v>0</v>
      </c>
      <c r="AA433" s="17">
        <v>0</v>
      </c>
      <c r="AB433" s="17">
        <v>0</v>
      </c>
      <c r="AC433" s="17">
        <v>15307594</v>
      </c>
      <c r="AD433" s="17">
        <v>100000</v>
      </c>
    </row>
    <row r="434" spans="1:30" x14ac:dyDescent="0.3">
      <c r="A434" s="15" t="s">
        <v>861</v>
      </c>
      <c r="B434" s="14" t="s">
        <v>862</v>
      </c>
      <c r="C434" s="14">
        <v>1</v>
      </c>
      <c r="D434" s="14">
        <v>0</v>
      </c>
      <c r="E434" s="17">
        <v>16526241</v>
      </c>
      <c r="F434" s="17">
        <v>0</v>
      </c>
      <c r="G434" s="17">
        <v>0</v>
      </c>
      <c r="H434" s="17">
        <v>0</v>
      </c>
      <c r="I434" s="17">
        <v>3448976</v>
      </c>
      <c r="J434" s="17">
        <v>2544924</v>
      </c>
      <c r="K434" s="17">
        <v>363061</v>
      </c>
      <c r="L434" s="17">
        <v>0</v>
      </c>
      <c r="M434" s="17">
        <v>0</v>
      </c>
      <c r="N434" s="17">
        <v>0</v>
      </c>
      <c r="O434" s="17">
        <v>0</v>
      </c>
      <c r="P434" s="17">
        <v>1642274</v>
      </c>
      <c r="Q434" s="17">
        <v>559204</v>
      </c>
      <c r="R434" s="17">
        <v>187783</v>
      </c>
      <c r="S434" s="17">
        <v>41240</v>
      </c>
      <c r="T434" s="17">
        <v>17206</v>
      </c>
      <c r="U434" s="17">
        <v>161294</v>
      </c>
      <c r="V434" s="17">
        <v>44703</v>
      </c>
      <c r="W434" s="17">
        <v>0</v>
      </c>
      <c r="X434" s="17">
        <v>0</v>
      </c>
      <c r="Y434" s="17">
        <v>0</v>
      </c>
      <c r="Z434" s="17">
        <v>0</v>
      </c>
      <c r="AA434" s="17">
        <v>0</v>
      </c>
      <c r="AB434" s="17">
        <v>0</v>
      </c>
      <c r="AC434" s="17">
        <v>25536906</v>
      </c>
      <c r="AD434" s="17">
        <v>0</v>
      </c>
    </row>
    <row r="435" spans="1:30" x14ac:dyDescent="0.3">
      <c r="A435" s="15" t="s">
        <v>863</v>
      </c>
      <c r="B435" s="14" t="s">
        <v>864</v>
      </c>
      <c r="C435" s="14">
        <v>1</v>
      </c>
      <c r="D435" s="14">
        <v>0</v>
      </c>
      <c r="E435" s="17">
        <v>7796461</v>
      </c>
      <c r="F435" s="17">
        <v>0</v>
      </c>
      <c r="G435" s="17">
        <v>0</v>
      </c>
      <c r="H435" s="17">
        <v>28755</v>
      </c>
      <c r="I435" s="17">
        <v>1478959</v>
      </c>
      <c r="J435" s="17">
        <v>1590429</v>
      </c>
      <c r="K435" s="17">
        <v>0</v>
      </c>
      <c r="L435" s="17">
        <v>0</v>
      </c>
      <c r="M435" s="17">
        <v>0</v>
      </c>
      <c r="N435" s="17">
        <v>0</v>
      </c>
      <c r="O435" s="17">
        <v>0</v>
      </c>
      <c r="P435" s="17">
        <v>872586</v>
      </c>
      <c r="Q435" s="17">
        <v>167512</v>
      </c>
      <c r="R435" s="17">
        <v>58193</v>
      </c>
      <c r="S435" s="17">
        <v>13362</v>
      </c>
      <c r="T435" s="17">
        <v>5575</v>
      </c>
      <c r="U435" s="17">
        <v>52891</v>
      </c>
      <c r="V435" s="17">
        <v>15434</v>
      </c>
      <c r="W435" s="17">
        <v>0</v>
      </c>
      <c r="X435" s="17">
        <v>87360</v>
      </c>
      <c r="Y435" s="17">
        <v>0</v>
      </c>
      <c r="Z435" s="17">
        <v>0</v>
      </c>
      <c r="AA435" s="17">
        <v>0</v>
      </c>
      <c r="AB435" s="17">
        <v>0</v>
      </c>
      <c r="AC435" s="17">
        <v>12167517</v>
      </c>
      <c r="AD435" s="17">
        <v>0</v>
      </c>
    </row>
    <row r="436" spans="1:30" x14ac:dyDescent="0.3">
      <c r="A436" s="15" t="s">
        <v>865</v>
      </c>
      <c r="B436" s="14" t="s">
        <v>866</v>
      </c>
      <c r="C436" s="14">
        <v>1</v>
      </c>
      <c r="D436" s="14">
        <v>0</v>
      </c>
      <c r="E436" s="17">
        <v>5205108</v>
      </c>
      <c r="F436" s="17">
        <v>0</v>
      </c>
      <c r="G436" s="17">
        <v>0</v>
      </c>
      <c r="H436" s="17">
        <v>0</v>
      </c>
      <c r="I436" s="17">
        <v>1134894</v>
      </c>
      <c r="J436" s="17">
        <v>2194736</v>
      </c>
      <c r="K436" s="17">
        <v>0</v>
      </c>
      <c r="L436" s="17">
        <v>0</v>
      </c>
      <c r="M436" s="17">
        <v>0</v>
      </c>
      <c r="N436" s="17">
        <v>0</v>
      </c>
      <c r="O436" s="17">
        <v>0</v>
      </c>
      <c r="P436" s="17">
        <v>623530</v>
      </c>
      <c r="Q436" s="17">
        <v>270193</v>
      </c>
      <c r="R436" s="17">
        <v>176214</v>
      </c>
      <c r="S436" s="17">
        <v>13557</v>
      </c>
      <c r="T436" s="17">
        <v>5656</v>
      </c>
      <c r="U436" s="17">
        <v>55571</v>
      </c>
      <c r="V436" s="17">
        <v>14498</v>
      </c>
      <c r="W436" s="17">
        <v>0</v>
      </c>
      <c r="X436" s="17">
        <v>0</v>
      </c>
      <c r="Y436" s="17">
        <v>0</v>
      </c>
      <c r="Z436" s="17">
        <v>0</v>
      </c>
      <c r="AA436" s="17">
        <v>0</v>
      </c>
      <c r="AB436" s="17">
        <v>0</v>
      </c>
      <c r="AC436" s="17">
        <v>9693957</v>
      </c>
      <c r="AD436" s="17">
        <v>0</v>
      </c>
    </row>
    <row r="437" spans="1:30" x14ac:dyDescent="0.3">
      <c r="A437" s="15" t="s">
        <v>867</v>
      </c>
      <c r="B437" s="14" t="s">
        <v>868</v>
      </c>
      <c r="C437" s="14">
        <v>1</v>
      </c>
      <c r="D437" s="14">
        <v>0</v>
      </c>
      <c r="E437" s="17">
        <v>45092841</v>
      </c>
      <c r="F437" s="17">
        <v>492209</v>
      </c>
      <c r="G437" s="17">
        <v>0</v>
      </c>
      <c r="H437" s="17">
        <v>82504</v>
      </c>
      <c r="I437" s="17">
        <v>5428470</v>
      </c>
      <c r="J437" s="17">
        <v>7522567</v>
      </c>
      <c r="K437" s="17">
        <v>0</v>
      </c>
      <c r="L437" s="17">
        <v>0</v>
      </c>
      <c r="M437" s="17">
        <v>0</v>
      </c>
      <c r="N437" s="17">
        <v>0</v>
      </c>
      <c r="O437" s="17">
        <v>0</v>
      </c>
      <c r="P437" s="17">
        <v>3361200</v>
      </c>
      <c r="Q437" s="17">
        <v>1318305</v>
      </c>
      <c r="R437" s="17">
        <v>2007828</v>
      </c>
      <c r="S437" s="17">
        <v>73387</v>
      </c>
      <c r="T437" s="17">
        <v>30619</v>
      </c>
      <c r="U437" s="17">
        <v>266494</v>
      </c>
      <c r="V437" s="17">
        <v>93066</v>
      </c>
      <c r="W437" s="17">
        <v>0</v>
      </c>
      <c r="X437" s="17">
        <v>1814424</v>
      </c>
      <c r="Y437" s="17">
        <v>0</v>
      </c>
      <c r="Z437" s="17">
        <v>0</v>
      </c>
      <c r="AA437" s="17">
        <v>0</v>
      </c>
      <c r="AB437" s="17">
        <v>0</v>
      </c>
      <c r="AC437" s="17">
        <v>67583914</v>
      </c>
      <c r="AD437" s="17">
        <v>1071951</v>
      </c>
    </row>
    <row r="438" spans="1:30" x14ac:dyDescent="0.3">
      <c r="A438" s="15" t="s">
        <v>869</v>
      </c>
      <c r="B438" s="14" t="s">
        <v>870</v>
      </c>
      <c r="C438" s="14">
        <v>0</v>
      </c>
      <c r="D438" s="14">
        <v>0</v>
      </c>
      <c r="E438" s="17" t="s">
        <v>2819</v>
      </c>
      <c r="F438" s="17" t="s">
        <v>2819</v>
      </c>
      <c r="G438" s="17" t="s">
        <v>2819</v>
      </c>
      <c r="H438" s="17" t="s">
        <v>2819</v>
      </c>
      <c r="I438" s="17" t="s">
        <v>2819</v>
      </c>
      <c r="J438" s="17" t="s">
        <v>2819</v>
      </c>
      <c r="K438" s="17" t="s">
        <v>2819</v>
      </c>
      <c r="L438" s="17" t="s">
        <v>2819</v>
      </c>
      <c r="M438" s="17" t="s">
        <v>2819</v>
      </c>
      <c r="N438" s="17" t="s">
        <v>2819</v>
      </c>
      <c r="O438" s="17" t="s">
        <v>2819</v>
      </c>
      <c r="P438" s="17" t="s">
        <v>2819</v>
      </c>
      <c r="Q438" s="17" t="s">
        <v>2819</v>
      </c>
      <c r="R438" s="17" t="s">
        <v>2819</v>
      </c>
      <c r="S438" s="17" t="s">
        <v>2819</v>
      </c>
      <c r="T438" s="17" t="s">
        <v>2819</v>
      </c>
      <c r="U438" s="17" t="s">
        <v>2819</v>
      </c>
      <c r="V438" s="17" t="s">
        <v>2819</v>
      </c>
      <c r="W438" s="17" t="s">
        <v>2819</v>
      </c>
      <c r="X438" s="17" t="s">
        <v>2819</v>
      </c>
      <c r="Y438" s="17" t="s">
        <v>2819</v>
      </c>
      <c r="Z438" s="17" t="s">
        <v>2819</v>
      </c>
      <c r="AA438" s="17" t="s">
        <v>2819</v>
      </c>
      <c r="AB438" s="17" t="s">
        <v>2819</v>
      </c>
      <c r="AC438" s="17" t="s">
        <v>2819</v>
      </c>
      <c r="AD438" s="17" t="s">
        <v>2819</v>
      </c>
    </row>
    <row r="439" spans="1:30" x14ac:dyDescent="0.3">
      <c r="A439" s="15" t="s">
        <v>871</v>
      </c>
      <c r="B439" s="14" t="s">
        <v>872</v>
      </c>
      <c r="C439" s="14">
        <v>1</v>
      </c>
      <c r="D439" s="14">
        <v>0</v>
      </c>
      <c r="E439" s="17">
        <v>5033695</v>
      </c>
      <c r="F439" s="17">
        <v>0</v>
      </c>
      <c r="G439" s="17">
        <v>401645</v>
      </c>
      <c r="H439" s="17">
        <v>0</v>
      </c>
      <c r="I439" s="17">
        <v>1050492</v>
      </c>
      <c r="J439" s="17">
        <v>1168388</v>
      </c>
      <c r="K439" s="17">
        <v>0</v>
      </c>
      <c r="L439" s="17">
        <v>0</v>
      </c>
      <c r="M439" s="17">
        <v>0</v>
      </c>
      <c r="N439" s="17">
        <v>0</v>
      </c>
      <c r="O439" s="17">
        <v>0</v>
      </c>
      <c r="P439" s="17">
        <v>1815637</v>
      </c>
      <c r="Q439" s="17">
        <v>622017</v>
      </c>
      <c r="R439" s="17">
        <v>52291</v>
      </c>
      <c r="S439" s="17">
        <v>35832</v>
      </c>
      <c r="T439" s="17">
        <v>14950</v>
      </c>
      <c r="U439" s="17">
        <v>133334</v>
      </c>
      <c r="V439" s="17">
        <v>29232</v>
      </c>
      <c r="W439" s="17">
        <v>0</v>
      </c>
      <c r="X439" s="17">
        <v>113400</v>
      </c>
      <c r="Y439" s="17">
        <v>0</v>
      </c>
      <c r="Z439" s="17">
        <v>0</v>
      </c>
      <c r="AA439" s="17">
        <v>0</v>
      </c>
      <c r="AB439" s="17">
        <v>0</v>
      </c>
      <c r="AC439" s="17">
        <v>10470913</v>
      </c>
      <c r="AD439" s="17">
        <v>0</v>
      </c>
    </row>
    <row r="440" spans="1:30" x14ac:dyDescent="0.3">
      <c r="A440" s="15" t="s">
        <v>873</v>
      </c>
      <c r="B440" s="14" t="s">
        <v>874</v>
      </c>
      <c r="C440" s="14">
        <v>1</v>
      </c>
      <c r="D440" s="14">
        <v>0</v>
      </c>
      <c r="E440" s="17">
        <v>42361448</v>
      </c>
      <c r="F440" s="17">
        <v>0</v>
      </c>
      <c r="G440" s="17">
        <v>5419391</v>
      </c>
      <c r="H440" s="17">
        <v>0</v>
      </c>
      <c r="I440" s="17">
        <v>8926728</v>
      </c>
      <c r="J440" s="17">
        <v>2471885</v>
      </c>
      <c r="K440" s="17">
        <v>0</v>
      </c>
      <c r="L440" s="17">
        <v>0</v>
      </c>
      <c r="M440" s="17">
        <v>0</v>
      </c>
      <c r="N440" s="17">
        <v>0</v>
      </c>
      <c r="O440" s="17">
        <v>0</v>
      </c>
      <c r="P440" s="17">
        <v>3271640</v>
      </c>
      <c r="Q440" s="17">
        <v>2822864</v>
      </c>
      <c r="R440" s="17">
        <v>204298</v>
      </c>
      <c r="S440" s="17">
        <v>120829</v>
      </c>
      <c r="T440" s="17">
        <v>50413</v>
      </c>
      <c r="U440" s="17">
        <v>491106</v>
      </c>
      <c r="V440" s="17">
        <v>137223</v>
      </c>
      <c r="W440" s="17">
        <v>0</v>
      </c>
      <c r="X440" s="17">
        <v>859969</v>
      </c>
      <c r="Y440" s="17">
        <v>0</v>
      </c>
      <c r="Z440" s="17">
        <v>0</v>
      </c>
      <c r="AA440" s="17">
        <v>0</v>
      </c>
      <c r="AB440" s="17">
        <v>0</v>
      </c>
      <c r="AC440" s="17">
        <v>67137794</v>
      </c>
      <c r="AD440" s="17">
        <v>0</v>
      </c>
    </row>
    <row r="441" spans="1:30" x14ac:dyDescent="0.3">
      <c r="A441" s="15" t="s">
        <v>875</v>
      </c>
      <c r="B441" s="14" t="s">
        <v>876</v>
      </c>
      <c r="C441" s="14">
        <v>1</v>
      </c>
      <c r="D441" s="14">
        <v>0</v>
      </c>
      <c r="E441" s="17">
        <v>6983068</v>
      </c>
      <c r="F441" s="17">
        <v>0</v>
      </c>
      <c r="G441" s="17">
        <v>327764</v>
      </c>
      <c r="H441" s="17">
        <v>7598</v>
      </c>
      <c r="I441" s="17">
        <v>1323148</v>
      </c>
      <c r="J441" s="17">
        <v>1591632</v>
      </c>
      <c r="K441" s="17">
        <v>0</v>
      </c>
      <c r="L441" s="17">
        <v>0</v>
      </c>
      <c r="M441" s="17">
        <v>0</v>
      </c>
      <c r="N441" s="17">
        <v>0</v>
      </c>
      <c r="O441" s="17">
        <v>0</v>
      </c>
      <c r="P441" s="17">
        <v>2110493</v>
      </c>
      <c r="Q441" s="17">
        <v>234324</v>
      </c>
      <c r="R441" s="17">
        <v>189814</v>
      </c>
      <c r="S441" s="17">
        <v>44775</v>
      </c>
      <c r="T441" s="17">
        <v>18681</v>
      </c>
      <c r="U441" s="17">
        <v>177837</v>
      </c>
      <c r="V441" s="17">
        <v>20470</v>
      </c>
      <c r="W441" s="17">
        <v>0</v>
      </c>
      <c r="X441" s="17">
        <v>489000</v>
      </c>
      <c r="Y441" s="17">
        <v>0</v>
      </c>
      <c r="Z441" s="17">
        <v>0</v>
      </c>
      <c r="AA441" s="17">
        <v>0</v>
      </c>
      <c r="AB441" s="17">
        <v>0</v>
      </c>
      <c r="AC441" s="17">
        <v>13518604</v>
      </c>
      <c r="AD441" s="17">
        <v>0</v>
      </c>
    </row>
    <row r="442" spans="1:30" x14ac:dyDescent="0.3">
      <c r="A442" s="15" t="s">
        <v>877</v>
      </c>
      <c r="B442" s="14" t="s">
        <v>878</v>
      </c>
      <c r="C442" s="14">
        <v>1</v>
      </c>
      <c r="D442" s="14">
        <v>0</v>
      </c>
      <c r="E442" s="17">
        <v>6981719</v>
      </c>
      <c r="F442" s="17">
        <v>0</v>
      </c>
      <c r="G442" s="17">
        <v>257531</v>
      </c>
      <c r="H442" s="17">
        <v>49085</v>
      </c>
      <c r="I442" s="17">
        <v>1870582</v>
      </c>
      <c r="J442" s="17">
        <v>1025215</v>
      </c>
      <c r="K442" s="17">
        <v>0</v>
      </c>
      <c r="L442" s="17">
        <v>0</v>
      </c>
      <c r="M442" s="17">
        <v>0</v>
      </c>
      <c r="N442" s="17">
        <v>0</v>
      </c>
      <c r="O442" s="17">
        <v>0</v>
      </c>
      <c r="P442" s="17">
        <v>1055525</v>
      </c>
      <c r="Q442" s="17">
        <v>542457</v>
      </c>
      <c r="R442" s="17">
        <v>115645</v>
      </c>
      <c r="S442" s="17">
        <v>41989</v>
      </c>
      <c r="T442" s="17">
        <v>17519</v>
      </c>
      <c r="U442" s="17">
        <v>172420</v>
      </c>
      <c r="V442" s="17">
        <v>28489</v>
      </c>
      <c r="W442" s="17">
        <v>0</v>
      </c>
      <c r="X442" s="17">
        <v>253490</v>
      </c>
      <c r="Y442" s="17">
        <v>5860</v>
      </c>
      <c r="Z442" s="17">
        <v>0</v>
      </c>
      <c r="AA442" s="17">
        <v>0</v>
      </c>
      <c r="AB442" s="17">
        <v>0</v>
      </c>
      <c r="AC442" s="17">
        <v>12417526</v>
      </c>
      <c r="AD442" s="17">
        <v>0</v>
      </c>
    </row>
    <row r="443" spans="1:30" x14ac:dyDescent="0.3">
      <c r="A443" s="15" t="s">
        <v>879</v>
      </c>
      <c r="B443" s="14" t="s">
        <v>880</v>
      </c>
      <c r="C443" s="14">
        <v>1</v>
      </c>
      <c r="D443" s="14">
        <v>0</v>
      </c>
      <c r="E443" s="17">
        <v>5411263</v>
      </c>
      <c r="F443" s="17">
        <v>0</v>
      </c>
      <c r="G443" s="17">
        <v>928893</v>
      </c>
      <c r="H443" s="17">
        <v>0</v>
      </c>
      <c r="I443" s="17">
        <v>1622366</v>
      </c>
      <c r="J443" s="17">
        <v>1092541</v>
      </c>
      <c r="K443" s="17">
        <v>0</v>
      </c>
      <c r="L443" s="17">
        <v>0</v>
      </c>
      <c r="M443" s="17">
        <v>0</v>
      </c>
      <c r="N443" s="17">
        <v>0</v>
      </c>
      <c r="O443" s="17">
        <v>0</v>
      </c>
      <c r="P443" s="17">
        <v>1551956</v>
      </c>
      <c r="Q443" s="17">
        <v>491949</v>
      </c>
      <c r="R443" s="17">
        <v>167172</v>
      </c>
      <c r="S443" s="17">
        <v>39427</v>
      </c>
      <c r="T443" s="17">
        <v>16450</v>
      </c>
      <c r="U443" s="17">
        <v>147547</v>
      </c>
      <c r="V443" s="17">
        <v>27388</v>
      </c>
      <c r="W443" s="17">
        <v>0</v>
      </c>
      <c r="X443" s="17">
        <v>77485</v>
      </c>
      <c r="Y443" s="17">
        <v>0</v>
      </c>
      <c r="Z443" s="17">
        <v>0</v>
      </c>
      <c r="AA443" s="17">
        <v>0</v>
      </c>
      <c r="AB443" s="17">
        <v>0</v>
      </c>
      <c r="AC443" s="17">
        <v>11574437</v>
      </c>
      <c r="AD443" s="17">
        <v>0</v>
      </c>
    </row>
    <row r="444" spans="1:30" x14ac:dyDescent="0.3">
      <c r="A444" s="15" t="s">
        <v>881</v>
      </c>
      <c r="B444" s="14" t="s">
        <v>882</v>
      </c>
      <c r="C444" s="14">
        <v>1</v>
      </c>
      <c r="D444" s="14">
        <v>0</v>
      </c>
      <c r="E444" s="17">
        <v>10466523</v>
      </c>
      <c r="F444" s="17">
        <v>0</v>
      </c>
      <c r="G444" s="17">
        <v>539632</v>
      </c>
      <c r="H444" s="17">
        <v>0</v>
      </c>
      <c r="I444" s="17">
        <v>4409489</v>
      </c>
      <c r="J444" s="17">
        <v>561329</v>
      </c>
      <c r="K444" s="17">
        <v>0</v>
      </c>
      <c r="L444" s="17">
        <v>0</v>
      </c>
      <c r="M444" s="17">
        <v>0</v>
      </c>
      <c r="N444" s="17">
        <v>0</v>
      </c>
      <c r="O444" s="17">
        <v>0</v>
      </c>
      <c r="P444" s="17">
        <v>2504132</v>
      </c>
      <c r="Q444" s="17">
        <v>464290</v>
      </c>
      <c r="R444" s="17">
        <v>417330</v>
      </c>
      <c r="S444" s="17">
        <v>85686</v>
      </c>
      <c r="T444" s="17">
        <v>35750</v>
      </c>
      <c r="U444" s="17">
        <v>317288</v>
      </c>
      <c r="V444" s="17">
        <v>53432</v>
      </c>
      <c r="W444" s="17">
        <v>0</v>
      </c>
      <c r="X444" s="17">
        <v>456500</v>
      </c>
      <c r="Y444" s="17">
        <v>23753</v>
      </c>
      <c r="Z444" s="17">
        <v>0</v>
      </c>
      <c r="AA444" s="17">
        <v>0</v>
      </c>
      <c r="AB444" s="17">
        <v>0</v>
      </c>
      <c r="AC444" s="17">
        <v>20335134</v>
      </c>
      <c r="AD444" s="17">
        <v>0</v>
      </c>
    </row>
    <row r="445" spans="1:30" x14ac:dyDescent="0.3">
      <c r="A445" s="15" t="s">
        <v>883</v>
      </c>
      <c r="B445" s="14" t="s">
        <v>884</v>
      </c>
      <c r="C445" s="14">
        <v>1</v>
      </c>
      <c r="D445" s="14">
        <v>1</v>
      </c>
      <c r="E445" s="17">
        <v>38763798</v>
      </c>
      <c r="F445" s="17">
        <v>0</v>
      </c>
      <c r="G445" s="17">
        <v>729146</v>
      </c>
      <c r="H445" s="17">
        <v>508415</v>
      </c>
      <c r="I445" s="17">
        <v>30030778</v>
      </c>
      <c r="J445" s="17">
        <v>1079877</v>
      </c>
      <c r="K445" s="17">
        <v>0</v>
      </c>
      <c r="L445" s="17">
        <v>0</v>
      </c>
      <c r="M445" s="17">
        <v>0</v>
      </c>
      <c r="N445" s="17">
        <v>0</v>
      </c>
      <c r="O445" s="17">
        <v>0</v>
      </c>
      <c r="P445" s="17">
        <v>3129817</v>
      </c>
      <c r="Q445" s="17">
        <v>1911217</v>
      </c>
      <c r="R445" s="17">
        <v>772829</v>
      </c>
      <c r="S445" s="17">
        <v>602106</v>
      </c>
      <c r="T445" s="17">
        <v>251213</v>
      </c>
      <c r="U445" s="17">
        <v>2225674</v>
      </c>
      <c r="V445" s="17">
        <v>356979</v>
      </c>
      <c r="W445" s="17">
        <v>0</v>
      </c>
      <c r="X445" s="17">
        <v>5825681</v>
      </c>
      <c r="Y445" s="17">
        <v>0</v>
      </c>
      <c r="Z445" s="17">
        <v>0</v>
      </c>
      <c r="AA445" s="17">
        <v>0</v>
      </c>
      <c r="AB445" s="17">
        <v>0</v>
      </c>
      <c r="AC445" s="17">
        <v>86187530</v>
      </c>
      <c r="AD445" s="17">
        <v>546155</v>
      </c>
    </row>
    <row r="446" spans="1:30" x14ac:dyDescent="0.3">
      <c r="A446" s="15" t="s">
        <v>885</v>
      </c>
      <c r="B446" s="14" t="s">
        <v>886</v>
      </c>
      <c r="C446" s="14">
        <v>1</v>
      </c>
      <c r="D446" s="14">
        <v>0</v>
      </c>
      <c r="E446" s="17">
        <v>11295803</v>
      </c>
      <c r="F446" s="17">
        <v>0</v>
      </c>
      <c r="G446" s="17">
        <v>0</v>
      </c>
      <c r="H446" s="17">
        <v>164923</v>
      </c>
      <c r="I446" s="17">
        <v>1775720</v>
      </c>
      <c r="J446" s="17">
        <v>1784732</v>
      </c>
      <c r="K446" s="17">
        <v>0</v>
      </c>
      <c r="L446" s="17">
        <v>0</v>
      </c>
      <c r="M446" s="17">
        <v>0</v>
      </c>
      <c r="N446" s="17">
        <v>0</v>
      </c>
      <c r="O446" s="17">
        <v>0</v>
      </c>
      <c r="P446" s="17">
        <v>2163510</v>
      </c>
      <c r="Q446" s="17">
        <v>495690</v>
      </c>
      <c r="R446" s="17">
        <v>119862</v>
      </c>
      <c r="S446" s="17">
        <v>14441</v>
      </c>
      <c r="T446" s="17">
        <v>6025</v>
      </c>
      <c r="U446" s="17">
        <v>56386</v>
      </c>
      <c r="V446" s="17">
        <v>20295</v>
      </c>
      <c r="W446" s="17">
        <v>0</v>
      </c>
      <c r="X446" s="17">
        <v>157825</v>
      </c>
      <c r="Y446" s="17">
        <v>0</v>
      </c>
      <c r="Z446" s="17">
        <v>0</v>
      </c>
      <c r="AA446" s="17">
        <v>0</v>
      </c>
      <c r="AB446" s="17">
        <v>0</v>
      </c>
      <c r="AC446" s="17">
        <v>18055212</v>
      </c>
      <c r="AD446" s="17">
        <v>146944</v>
      </c>
    </row>
    <row r="447" spans="1:30" x14ac:dyDescent="0.3">
      <c r="A447" s="15" t="s">
        <v>887</v>
      </c>
      <c r="B447" s="14" t="s">
        <v>888</v>
      </c>
      <c r="C447" s="14">
        <v>1</v>
      </c>
      <c r="D447" s="14">
        <v>0</v>
      </c>
      <c r="E447" s="17">
        <v>12340925</v>
      </c>
      <c r="F447" s="17">
        <v>0</v>
      </c>
      <c r="G447" s="17">
        <v>0</v>
      </c>
      <c r="H447" s="17">
        <v>0</v>
      </c>
      <c r="I447" s="17">
        <v>1771338</v>
      </c>
      <c r="J447" s="17">
        <v>2031192</v>
      </c>
      <c r="K447" s="17">
        <v>0</v>
      </c>
      <c r="L447" s="17">
        <v>0</v>
      </c>
      <c r="M447" s="17">
        <v>0</v>
      </c>
      <c r="N447" s="17">
        <v>0</v>
      </c>
      <c r="O447" s="17">
        <v>0</v>
      </c>
      <c r="P447" s="17">
        <v>1876442</v>
      </c>
      <c r="Q447" s="17">
        <v>806297</v>
      </c>
      <c r="R447" s="17">
        <v>0</v>
      </c>
      <c r="S447" s="17">
        <v>18096</v>
      </c>
      <c r="T447" s="17">
        <v>7550</v>
      </c>
      <c r="U447" s="17">
        <v>69318</v>
      </c>
      <c r="V447" s="17">
        <v>23474</v>
      </c>
      <c r="W447" s="17">
        <v>0</v>
      </c>
      <c r="X447" s="17">
        <v>244845</v>
      </c>
      <c r="Y447" s="17">
        <v>26193</v>
      </c>
      <c r="Z447" s="17">
        <v>0</v>
      </c>
      <c r="AA447" s="17">
        <v>0</v>
      </c>
      <c r="AB447" s="17">
        <v>0</v>
      </c>
      <c r="AC447" s="17">
        <v>19215670</v>
      </c>
      <c r="AD447" s="17">
        <v>0</v>
      </c>
    </row>
    <row r="448" spans="1:30" x14ac:dyDescent="0.3">
      <c r="A448" s="15" t="s">
        <v>889</v>
      </c>
      <c r="B448" s="14" t="s">
        <v>890</v>
      </c>
      <c r="C448" s="14">
        <v>1</v>
      </c>
      <c r="D448" s="14">
        <v>0</v>
      </c>
      <c r="E448" s="17">
        <v>3584949</v>
      </c>
      <c r="F448" s="17">
        <v>0</v>
      </c>
      <c r="G448" s="17">
        <v>326146</v>
      </c>
      <c r="H448" s="17">
        <v>0</v>
      </c>
      <c r="I448" s="17">
        <v>520073</v>
      </c>
      <c r="J448" s="17">
        <v>477443</v>
      </c>
      <c r="K448" s="17">
        <v>0</v>
      </c>
      <c r="L448" s="17">
        <v>0</v>
      </c>
      <c r="M448" s="17">
        <v>0</v>
      </c>
      <c r="N448" s="17">
        <v>0</v>
      </c>
      <c r="O448" s="17">
        <v>0</v>
      </c>
      <c r="P448" s="17">
        <v>350346</v>
      </c>
      <c r="Q448" s="17">
        <v>0</v>
      </c>
      <c r="R448" s="17">
        <v>0</v>
      </c>
      <c r="S448" s="17">
        <v>3925</v>
      </c>
      <c r="T448" s="17">
        <v>1638</v>
      </c>
      <c r="U448" s="17">
        <v>15145</v>
      </c>
      <c r="V448" s="17">
        <v>1686</v>
      </c>
      <c r="W448" s="17">
        <v>0</v>
      </c>
      <c r="X448" s="17">
        <v>103120</v>
      </c>
      <c r="Y448" s="17">
        <v>0</v>
      </c>
      <c r="Z448" s="17">
        <v>0</v>
      </c>
      <c r="AA448" s="17">
        <v>0</v>
      </c>
      <c r="AB448" s="17">
        <v>0</v>
      </c>
      <c r="AC448" s="17">
        <v>5384471</v>
      </c>
      <c r="AD448" s="17">
        <v>100000</v>
      </c>
    </row>
    <row r="449" spans="1:30" x14ac:dyDescent="0.3">
      <c r="A449" s="15" t="s">
        <v>891</v>
      </c>
      <c r="B449" s="14" t="s">
        <v>892</v>
      </c>
      <c r="C449" s="14">
        <v>1</v>
      </c>
      <c r="D449" s="14">
        <v>0</v>
      </c>
      <c r="E449" s="17">
        <v>1810824</v>
      </c>
      <c r="F449" s="17">
        <v>0</v>
      </c>
      <c r="G449" s="17">
        <v>0</v>
      </c>
      <c r="H449" s="17">
        <v>0</v>
      </c>
      <c r="I449" s="17">
        <v>460318</v>
      </c>
      <c r="J449" s="17">
        <v>146819</v>
      </c>
      <c r="K449" s="17">
        <v>0</v>
      </c>
      <c r="L449" s="17">
        <v>0</v>
      </c>
      <c r="M449" s="17">
        <v>0</v>
      </c>
      <c r="N449" s="17">
        <v>0</v>
      </c>
      <c r="O449" s="17">
        <v>0</v>
      </c>
      <c r="P449" s="17">
        <v>382950</v>
      </c>
      <c r="Q449" s="17">
        <v>83692</v>
      </c>
      <c r="R449" s="17">
        <v>0</v>
      </c>
      <c r="S449" s="17">
        <v>5258</v>
      </c>
      <c r="T449" s="17">
        <v>2194</v>
      </c>
      <c r="U449" s="17">
        <v>20155</v>
      </c>
      <c r="V449" s="17">
        <v>2616</v>
      </c>
      <c r="W449" s="17">
        <v>0</v>
      </c>
      <c r="X449" s="17">
        <v>54000</v>
      </c>
      <c r="Y449" s="17">
        <v>0</v>
      </c>
      <c r="Z449" s="17">
        <v>0</v>
      </c>
      <c r="AA449" s="17">
        <v>0</v>
      </c>
      <c r="AB449" s="17">
        <v>0</v>
      </c>
      <c r="AC449" s="17">
        <v>2968826</v>
      </c>
      <c r="AD449" s="17">
        <v>0</v>
      </c>
    </row>
    <row r="450" spans="1:30" x14ac:dyDescent="0.3">
      <c r="A450" s="15" t="s">
        <v>893</v>
      </c>
      <c r="B450" s="14" t="s">
        <v>894</v>
      </c>
      <c r="C450" s="14">
        <v>1</v>
      </c>
      <c r="D450" s="14">
        <v>0</v>
      </c>
      <c r="E450" s="17">
        <v>19917419</v>
      </c>
      <c r="F450" s="17">
        <v>0</v>
      </c>
      <c r="G450" s="17">
        <v>0</v>
      </c>
      <c r="H450" s="17">
        <v>0</v>
      </c>
      <c r="I450" s="17">
        <v>2376914</v>
      </c>
      <c r="J450" s="17">
        <v>3065905</v>
      </c>
      <c r="K450" s="17">
        <v>0</v>
      </c>
      <c r="L450" s="17">
        <v>0</v>
      </c>
      <c r="M450" s="17">
        <v>0</v>
      </c>
      <c r="N450" s="17">
        <v>0</v>
      </c>
      <c r="O450" s="17">
        <v>0</v>
      </c>
      <c r="P450" s="17">
        <v>2799409</v>
      </c>
      <c r="Q450" s="17">
        <v>552512</v>
      </c>
      <c r="R450" s="17">
        <v>0</v>
      </c>
      <c r="S450" s="17">
        <v>22170</v>
      </c>
      <c r="T450" s="17">
        <v>9250</v>
      </c>
      <c r="U450" s="17">
        <v>86443</v>
      </c>
      <c r="V450" s="17">
        <v>29548</v>
      </c>
      <c r="W450" s="17">
        <v>0</v>
      </c>
      <c r="X450" s="17">
        <v>331708</v>
      </c>
      <c r="Y450" s="17">
        <v>0</v>
      </c>
      <c r="Z450" s="17">
        <v>0</v>
      </c>
      <c r="AA450" s="17">
        <v>0</v>
      </c>
      <c r="AB450" s="17">
        <v>0</v>
      </c>
      <c r="AC450" s="17">
        <v>29191278</v>
      </c>
      <c r="AD450" s="17">
        <v>197139</v>
      </c>
    </row>
    <row r="451" spans="1:30" x14ac:dyDescent="0.3">
      <c r="A451" s="15" t="s">
        <v>895</v>
      </c>
      <c r="B451" s="14" t="s">
        <v>896</v>
      </c>
      <c r="C451" s="14">
        <v>1</v>
      </c>
      <c r="D451" s="14">
        <v>0</v>
      </c>
      <c r="E451" s="17">
        <v>2812683</v>
      </c>
      <c r="F451" s="17">
        <v>0</v>
      </c>
      <c r="G451" s="17">
        <v>69877</v>
      </c>
      <c r="H451" s="17">
        <v>0</v>
      </c>
      <c r="I451" s="17">
        <v>505897</v>
      </c>
      <c r="J451" s="17">
        <v>152963</v>
      </c>
      <c r="K451" s="17">
        <v>0</v>
      </c>
      <c r="L451" s="17">
        <v>0</v>
      </c>
      <c r="M451" s="17">
        <v>0</v>
      </c>
      <c r="N451" s="17">
        <v>0</v>
      </c>
      <c r="O451" s="17">
        <v>0</v>
      </c>
      <c r="P451" s="17">
        <v>427007</v>
      </c>
      <c r="Q451" s="17">
        <v>101142</v>
      </c>
      <c r="R451" s="17">
        <v>0</v>
      </c>
      <c r="S451" s="17">
        <v>3880</v>
      </c>
      <c r="T451" s="17">
        <v>1619</v>
      </c>
      <c r="U451" s="17">
        <v>14388</v>
      </c>
      <c r="V451" s="17">
        <v>2883</v>
      </c>
      <c r="W451" s="17">
        <v>0</v>
      </c>
      <c r="X451" s="17">
        <v>72000</v>
      </c>
      <c r="Y451" s="17">
        <v>67</v>
      </c>
      <c r="Z451" s="17">
        <v>0</v>
      </c>
      <c r="AA451" s="17">
        <v>0</v>
      </c>
      <c r="AB451" s="17">
        <v>0</v>
      </c>
      <c r="AC451" s="17">
        <v>4164406</v>
      </c>
      <c r="AD451" s="17">
        <v>100000</v>
      </c>
    </row>
    <row r="452" spans="1:30" x14ac:dyDescent="0.3">
      <c r="A452" s="15" t="s">
        <v>897</v>
      </c>
      <c r="B452" s="14" t="s">
        <v>898</v>
      </c>
      <c r="C452" s="14">
        <v>1</v>
      </c>
      <c r="D452" s="14">
        <v>0</v>
      </c>
      <c r="E452" s="17">
        <v>4871229</v>
      </c>
      <c r="F452" s="17">
        <v>0</v>
      </c>
      <c r="G452" s="17">
        <v>164835</v>
      </c>
      <c r="H452" s="17">
        <v>0</v>
      </c>
      <c r="I452" s="17">
        <v>710852</v>
      </c>
      <c r="J452" s="17">
        <v>529650</v>
      </c>
      <c r="K452" s="17">
        <v>0</v>
      </c>
      <c r="L452" s="17">
        <v>0</v>
      </c>
      <c r="M452" s="17">
        <v>0</v>
      </c>
      <c r="N452" s="17">
        <v>0</v>
      </c>
      <c r="O452" s="17">
        <v>0</v>
      </c>
      <c r="P452" s="17">
        <v>708435</v>
      </c>
      <c r="Q452" s="17">
        <v>231554</v>
      </c>
      <c r="R452" s="17">
        <v>35903</v>
      </c>
      <c r="S452" s="17">
        <v>6052</v>
      </c>
      <c r="T452" s="17">
        <v>2525</v>
      </c>
      <c r="U452" s="17">
        <v>23242</v>
      </c>
      <c r="V452" s="17">
        <v>7733</v>
      </c>
      <c r="W452" s="17">
        <v>0</v>
      </c>
      <c r="X452" s="17">
        <v>103377</v>
      </c>
      <c r="Y452" s="17">
        <v>0</v>
      </c>
      <c r="Z452" s="17">
        <v>0</v>
      </c>
      <c r="AA452" s="17">
        <v>0</v>
      </c>
      <c r="AB452" s="17">
        <v>0</v>
      </c>
      <c r="AC452" s="17">
        <v>7395387</v>
      </c>
      <c r="AD452" s="17">
        <v>100000</v>
      </c>
    </row>
    <row r="453" spans="1:30" x14ac:dyDescent="0.3">
      <c r="A453" s="15" t="s">
        <v>899</v>
      </c>
      <c r="B453" s="14" t="s">
        <v>900</v>
      </c>
      <c r="C453" s="14">
        <v>1</v>
      </c>
      <c r="D453" s="14">
        <v>0</v>
      </c>
      <c r="E453" s="17">
        <v>5779238</v>
      </c>
      <c r="F453" s="17">
        <v>0</v>
      </c>
      <c r="G453" s="17">
        <v>0</v>
      </c>
      <c r="H453" s="17">
        <v>0</v>
      </c>
      <c r="I453" s="17">
        <v>1107029</v>
      </c>
      <c r="J453" s="17">
        <v>690714</v>
      </c>
      <c r="K453" s="17">
        <v>0</v>
      </c>
      <c r="L453" s="17">
        <v>0</v>
      </c>
      <c r="M453" s="17">
        <v>0</v>
      </c>
      <c r="N453" s="17">
        <v>0</v>
      </c>
      <c r="O453" s="17">
        <v>0</v>
      </c>
      <c r="P453" s="17">
        <v>1199718</v>
      </c>
      <c r="Q453" s="17">
        <v>416892</v>
      </c>
      <c r="R453" s="17">
        <v>110888</v>
      </c>
      <c r="S453" s="17">
        <v>8658</v>
      </c>
      <c r="T453" s="17">
        <v>3613</v>
      </c>
      <c r="U453" s="17">
        <v>31688</v>
      </c>
      <c r="V453" s="17">
        <v>11441</v>
      </c>
      <c r="W453" s="17">
        <v>0</v>
      </c>
      <c r="X453" s="17">
        <v>94222</v>
      </c>
      <c r="Y453" s="17">
        <v>0</v>
      </c>
      <c r="Z453" s="17">
        <v>0</v>
      </c>
      <c r="AA453" s="17">
        <v>0</v>
      </c>
      <c r="AB453" s="17">
        <v>0</v>
      </c>
      <c r="AC453" s="17">
        <v>9454101</v>
      </c>
      <c r="AD453" s="17">
        <v>100000</v>
      </c>
    </row>
    <row r="454" spans="1:30" x14ac:dyDescent="0.3">
      <c r="A454" s="15" t="s">
        <v>901</v>
      </c>
      <c r="B454" s="14" t="s">
        <v>902</v>
      </c>
      <c r="C454" s="14">
        <v>1</v>
      </c>
      <c r="D454" s="14">
        <v>0</v>
      </c>
      <c r="E454" s="17">
        <v>6829729</v>
      </c>
      <c r="F454" s="17">
        <v>0</v>
      </c>
      <c r="G454" s="17">
        <v>0</v>
      </c>
      <c r="H454" s="17">
        <v>0</v>
      </c>
      <c r="I454" s="17">
        <v>975950</v>
      </c>
      <c r="J454" s="17">
        <v>1003886</v>
      </c>
      <c r="K454" s="17">
        <v>0</v>
      </c>
      <c r="L454" s="17">
        <v>0</v>
      </c>
      <c r="M454" s="17">
        <v>0</v>
      </c>
      <c r="N454" s="17">
        <v>0</v>
      </c>
      <c r="O454" s="17">
        <v>0</v>
      </c>
      <c r="P454" s="17">
        <v>1194957</v>
      </c>
      <c r="Q454" s="17">
        <v>444762</v>
      </c>
      <c r="R454" s="17">
        <v>0</v>
      </c>
      <c r="S454" s="17">
        <v>9962</v>
      </c>
      <c r="T454" s="17">
        <v>4156</v>
      </c>
      <c r="U454" s="17">
        <v>38678</v>
      </c>
      <c r="V454" s="17">
        <v>12874</v>
      </c>
      <c r="W454" s="17">
        <v>0</v>
      </c>
      <c r="X454" s="17">
        <v>141019</v>
      </c>
      <c r="Y454" s="17">
        <v>0</v>
      </c>
      <c r="Z454" s="17">
        <v>0</v>
      </c>
      <c r="AA454" s="17">
        <v>0</v>
      </c>
      <c r="AB454" s="17">
        <v>0</v>
      </c>
      <c r="AC454" s="17">
        <v>10655973</v>
      </c>
      <c r="AD454" s="17">
        <v>100000</v>
      </c>
    </row>
    <row r="455" spans="1:30" x14ac:dyDescent="0.3">
      <c r="A455" s="15" t="s">
        <v>903</v>
      </c>
      <c r="B455" s="14" t="s">
        <v>904</v>
      </c>
      <c r="C455" s="14">
        <v>1</v>
      </c>
      <c r="D455" s="14">
        <v>0</v>
      </c>
      <c r="E455" s="17">
        <v>23529510</v>
      </c>
      <c r="F455" s="17">
        <v>0</v>
      </c>
      <c r="G455" s="17">
        <v>0</v>
      </c>
      <c r="H455" s="17">
        <v>0</v>
      </c>
      <c r="I455" s="17">
        <v>2187031</v>
      </c>
      <c r="J455" s="17">
        <v>3824271</v>
      </c>
      <c r="K455" s="17">
        <v>0</v>
      </c>
      <c r="L455" s="17">
        <v>0</v>
      </c>
      <c r="M455" s="17">
        <v>0</v>
      </c>
      <c r="N455" s="17">
        <v>0</v>
      </c>
      <c r="O455" s="17">
        <v>0</v>
      </c>
      <c r="P455" s="17">
        <v>3853890</v>
      </c>
      <c r="Q455" s="17">
        <v>1847539</v>
      </c>
      <c r="R455" s="17">
        <v>36546</v>
      </c>
      <c r="S455" s="17">
        <v>40925</v>
      </c>
      <c r="T455" s="17">
        <v>17075</v>
      </c>
      <c r="U455" s="17">
        <v>151567</v>
      </c>
      <c r="V455" s="17">
        <v>55271</v>
      </c>
      <c r="W455" s="17">
        <v>0</v>
      </c>
      <c r="X455" s="17">
        <v>207006</v>
      </c>
      <c r="Y455" s="17">
        <v>0</v>
      </c>
      <c r="Z455" s="17">
        <v>0</v>
      </c>
      <c r="AA455" s="17">
        <v>0</v>
      </c>
      <c r="AB455" s="17">
        <v>0</v>
      </c>
      <c r="AC455" s="17">
        <v>35750631</v>
      </c>
      <c r="AD455" s="17">
        <v>227985</v>
      </c>
    </row>
    <row r="456" spans="1:30" x14ac:dyDescent="0.3">
      <c r="A456" s="15" t="s">
        <v>905</v>
      </c>
      <c r="B456" s="14" t="s">
        <v>906</v>
      </c>
      <c r="C456" s="14">
        <v>1</v>
      </c>
      <c r="D456" s="14">
        <v>0</v>
      </c>
      <c r="E456" s="17">
        <v>3805799</v>
      </c>
      <c r="F456" s="17">
        <v>0</v>
      </c>
      <c r="G456" s="17">
        <v>154897</v>
      </c>
      <c r="H456" s="17">
        <v>0</v>
      </c>
      <c r="I456" s="17">
        <v>610986</v>
      </c>
      <c r="J456" s="17">
        <v>384984</v>
      </c>
      <c r="K456" s="17">
        <v>0</v>
      </c>
      <c r="L456" s="17">
        <v>0</v>
      </c>
      <c r="M456" s="17">
        <v>0</v>
      </c>
      <c r="N456" s="17">
        <v>0</v>
      </c>
      <c r="O456" s="17">
        <v>0</v>
      </c>
      <c r="P456" s="17">
        <v>705361</v>
      </c>
      <c r="Q456" s="17">
        <v>213809</v>
      </c>
      <c r="R456" s="17">
        <v>0</v>
      </c>
      <c r="S456" s="17">
        <v>4719</v>
      </c>
      <c r="T456" s="17">
        <v>1969</v>
      </c>
      <c r="U456" s="17">
        <v>18349</v>
      </c>
      <c r="V456" s="17">
        <v>4581</v>
      </c>
      <c r="W456" s="17">
        <v>0</v>
      </c>
      <c r="X456" s="17">
        <v>83628</v>
      </c>
      <c r="Y456" s="17">
        <v>0</v>
      </c>
      <c r="Z456" s="17">
        <v>0</v>
      </c>
      <c r="AA456" s="17">
        <v>0</v>
      </c>
      <c r="AB456" s="17">
        <v>0</v>
      </c>
      <c r="AC456" s="17">
        <v>5989082</v>
      </c>
      <c r="AD456" s="17">
        <v>100000</v>
      </c>
    </row>
    <row r="457" spans="1:30" x14ac:dyDescent="0.3">
      <c r="A457" s="15" t="s">
        <v>907</v>
      </c>
      <c r="B457" s="14" t="s">
        <v>908</v>
      </c>
      <c r="C457" s="14">
        <v>1</v>
      </c>
      <c r="D457" s="14">
        <v>0</v>
      </c>
      <c r="E457" s="17">
        <v>10883374</v>
      </c>
      <c r="F457" s="17">
        <v>0</v>
      </c>
      <c r="G457" s="17">
        <v>0</v>
      </c>
      <c r="H457" s="17">
        <v>0</v>
      </c>
      <c r="I457" s="17">
        <v>1447051</v>
      </c>
      <c r="J457" s="17">
        <v>1706186</v>
      </c>
      <c r="K457" s="17">
        <v>0</v>
      </c>
      <c r="L457" s="17">
        <v>0</v>
      </c>
      <c r="M457" s="17">
        <v>0</v>
      </c>
      <c r="N457" s="17">
        <v>0</v>
      </c>
      <c r="O457" s="17">
        <v>0</v>
      </c>
      <c r="P457" s="17">
        <v>1745449</v>
      </c>
      <c r="Q457" s="17">
        <v>812319</v>
      </c>
      <c r="R457" s="17">
        <v>35490</v>
      </c>
      <c r="S457" s="17">
        <v>14186</v>
      </c>
      <c r="T457" s="17">
        <v>5919</v>
      </c>
      <c r="U457" s="17">
        <v>55105</v>
      </c>
      <c r="V457" s="17">
        <v>19663</v>
      </c>
      <c r="W457" s="17">
        <v>0</v>
      </c>
      <c r="X457" s="17">
        <v>311543</v>
      </c>
      <c r="Y457" s="17">
        <v>0</v>
      </c>
      <c r="Z457" s="17">
        <v>0</v>
      </c>
      <c r="AA457" s="17">
        <v>0</v>
      </c>
      <c r="AB457" s="17">
        <v>0</v>
      </c>
      <c r="AC457" s="17">
        <v>17036285</v>
      </c>
      <c r="AD457" s="17">
        <v>116262</v>
      </c>
    </row>
    <row r="458" spans="1:30" x14ac:dyDescent="0.3">
      <c r="A458" s="15" t="s">
        <v>909</v>
      </c>
      <c r="B458" s="14" t="s">
        <v>910</v>
      </c>
      <c r="C458" s="14">
        <v>1</v>
      </c>
      <c r="D458" s="14">
        <v>0</v>
      </c>
      <c r="E458" s="17">
        <v>19876742</v>
      </c>
      <c r="F458" s="17">
        <v>0</v>
      </c>
      <c r="G458" s="17">
        <v>0</v>
      </c>
      <c r="H458" s="17">
        <v>0</v>
      </c>
      <c r="I458" s="17">
        <v>1261573</v>
      </c>
      <c r="J458" s="17">
        <v>5014539</v>
      </c>
      <c r="K458" s="17">
        <v>1</v>
      </c>
      <c r="L458" s="17">
        <v>0</v>
      </c>
      <c r="M458" s="17">
        <v>0</v>
      </c>
      <c r="N458" s="17">
        <v>0</v>
      </c>
      <c r="O458" s="17">
        <v>0</v>
      </c>
      <c r="P458" s="17">
        <v>3475863</v>
      </c>
      <c r="Q458" s="17">
        <v>1044009</v>
      </c>
      <c r="R458" s="17">
        <v>266991</v>
      </c>
      <c r="S458" s="17">
        <v>23009</v>
      </c>
      <c r="T458" s="17">
        <v>9600</v>
      </c>
      <c r="U458" s="17">
        <v>89589</v>
      </c>
      <c r="V458" s="17">
        <v>32413</v>
      </c>
      <c r="W458" s="17">
        <v>0</v>
      </c>
      <c r="X458" s="17">
        <v>232769</v>
      </c>
      <c r="Y458" s="17">
        <v>0</v>
      </c>
      <c r="Z458" s="17">
        <v>0</v>
      </c>
      <c r="AA458" s="17">
        <v>0</v>
      </c>
      <c r="AB458" s="17">
        <v>0</v>
      </c>
      <c r="AC458" s="17">
        <v>31327098</v>
      </c>
      <c r="AD458" s="17">
        <v>126942</v>
      </c>
    </row>
    <row r="459" spans="1:30" x14ac:dyDescent="0.3">
      <c r="A459" s="15" t="s">
        <v>911</v>
      </c>
      <c r="B459" s="14" t="s">
        <v>912</v>
      </c>
      <c r="C459" s="14">
        <v>1</v>
      </c>
      <c r="D459" s="14">
        <v>0</v>
      </c>
      <c r="E459" s="17">
        <v>6280697</v>
      </c>
      <c r="F459" s="17">
        <v>0</v>
      </c>
      <c r="G459" s="17">
        <v>0</v>
      </c>
      <c r="H459" s="17">
        <v>0</v>
      </c>
      <c r="I459" s="17">
        <v>598602</v>
      </c>
      <c r="J459" s="17">
        <v>1373749</v>
      </c>
      <c r="K459" s="17">
        <v>0</v>
      </c>
      <c r="L459" s="17">
        <v>0</v>
      </c>
      <c r="M459" s="17">
        <v>0</v>
      </c>
      <c r="N459" s="17">
        <v>0</v>
      </c>
      <c r="O459" s="17">
        <v>0</v>
      </c>
      <c r="P459" s="17">
        <v>1509828</v>
      </c>
      <c r="Q459" s="17">
        <v>254652</v>
      </c>
      <c r="R459" s="17">
        <v>0</v>
      </c>
      <c r="S459" s="17">
        <v>11265</v>
      </c>
      <c r="T459" s="17">
        <v>4700</v>
      </c>
      <c r="U459" s="17">
        <v>43629</v>
      </c>
      <c r="V459" s="17">
        <v>15086</v>
      </c>
      <c r="W459" s="17">
        <v>0</v>
      </c>
      <c r="X459" s="17">
        <v>99852</v>
      </c>
      <c r="Y459" s="17">
        <v>0</v>
      </c>
      <c r="Z459" s="17">
        <v>0</v>
      </c>
      <c r="AA459" s="17">
        <v>0</v>
      </c>
      <c r="AB459" s="17">
        <v>0</v>
      </c>
      <c r="AC459" s="17">
        <v>10192060</v>
      </c>
      <c r="AD459" s="17">
        <v>100000</v>
      </c>
    </row>
    <row r="460" spans="1:30" x14ac:dyDescent="0.3">
      <c r="A460" s="15" t="s">
        <v>913</v>
      </c>
      <c r="B460" s="14" t="s">
        <v>914</v>
      </c>
      <c r="C460" s="14">
        <v>1</v>
      </c>
      <c r="D460" s="14">
        <v>0</v>
      </c>
      <c r="E460" s="17">
        <v>4569846</v>
      </c>
      <c r="F460" s="17">
        <v>0</v>
      </c>
      <c r="G460" s="17">
        <v>0</v>
      </c>
      <c r="H460" s="17">
        <v>0</v>
      </c>
      <c r="I460" s="17">
        <v>705082</v>
      </c>
      <c r="J460" s="17">
        <v>223056</v>
      </c>
      <c r="K460" s="17">
        <v>0</v>
      </c>
      <c r="L460" s="17">
        <v>0</v>
      </c>
      <c r="M460" s="17">
        <v>0</v>
      </c>
      <c r="N460" s="17">
        <v>0</v>
      </c>
      <c r="O460" s="17">
        <v>0</v>
      </c>
      <c r="P460" s="17">
        <v>772334</v>
      </c>
      <c r="Q460" s="17">
        <v>218982</v>
      </c>
      <c r="R460" s="17">
        <v>0</v>
      </c>
      <c r="S460" s="17">
        <v>5183</v>
      </c>
      <c r="T460" s="17">
        <v>2163</v>
      </c>
      <c r="U460" s="17">
        <v>19630</v>
      </c>
      <c r="V460" s="17">
        <v>5350</v>
      </c>
      <c r="W460" s="17">
        <v>0</v>
      </c>
      <c r="X460" s="17">
        <v>82911</v>
      </c>
      <c r="Y460" s="17">
        <v>0</v>
      </c>
      <c r="Z460" s="17">
        <v>0</v>
      </c>
      <c r="AA460" s="17">
        <v>0</v>
      </c>
      <c r="AB460" s="17">
        <v>0</v>
      </c>
      <c r="AC460" s="17">
        <v>6604537</v>
      </c>
      <c r="AD460" s="17">
        <v>100000</v>
      </c>
    </row>
    <row r="461" spans="1:30" x14ac:dyDescent="0.3">
      <c r="A461" s="15" t="s">
        <v>915</v>
      </c>
      <c r="B461" s="14" t="s">
        <v>916</v>
      </c>
      <c r="C461" s="14">
        <v>1</v>
      </c>
      <c r="D461" s="14">
        <v>0</v>
      </c>
      <c r="E461" s="17">
        <v>10353353</v>
      </c>
      <c r="F461" s="17">
        <v>0</v>
      </c>
      <c r="G461" s="17">
        <v>0</v>
      </c>
      <c r="H461" s="17">
        <v>0</v>
      </c>
      <c r="I461" s="17">
        <v>1633266</v>
      </c>
      <c r="J461" s="17">
        <v>3271295</v>
      </c>
      <c r="K461" s="17">
        <v>0</v>
      </c>
      <c r="L461" s="17">
        <v>0</v>
      </c>
      <c r="M461" s="17">
        <v>0</v>
      </c>
      <c r="N461" s="17">
        <v>0</v>
      </c>
      <c r="O461" s="17">
        <v>0</v>
      </c>
      <c r="P461" s="17">
        <v>1915278</v>
      </c>
      <c r="Q461" s="17">
        <v>693478</v>
      </c>
      <c r="R461" s="17">
        <v>168259</v>
      </c>
      <c r="S461" s="17">
        <v>19549</v>
      </c>
      <c r="T461" s="17">
        <v>8156</v>
      </c>
      <c r="U461" s="17">
        <v>76890</v>
      </c>
      <c r="V461" s="17">
        <v>23970</v>
      </c>
      <c r="W461" s="17">
        <v>0</v>
      </c>
      <c r="X461" s="17">
        <v>175250</v>
      </c>
      <c r="Y461" s="17">
        <v>0</v>
      </c>
      <c r="Z461" s="17">
        <v>0</v>
      </c>
      <c r="AA461" s="17">
        <v>0</v>
      </c>
      <c r="AB461" s="17">
        <v>0</v>
      </c>
      <c r="AC461" s="17">
        <v>18338744</v>
      </c>
      <c r="AD461" s="17">
        <v>0</v>
      </c>
    </row>
    <row r="462" spans="1:30" x14ac:dyDescent="0.3">
      <c r="A462" s="15" t="s">
        <v>917</v>
      </c>
      <c r="B462" s="14" t="s">
        <v>918</v>
      </c>
      <c r="C462" s="14">
        <v>1</v>
      </c>
      <c r="D462" s="14">
        <v>0</v>
      </c>
      <c r="E462" s="17">
        <v>8144676</v>
      </c>
      <c r="F462" s="17">
        <v>0</v>
      </c>
      <c r="G462" s="17">
        <v>0</v>
      </c>
      <c r="H462" s="17">
        <v>0</v>
      </c>
      <c r="I462" s="17">
        <v>1361222</v>
      </c>
      <c r="J462" s="17">
        <v>1925073</v>
      </c>
      <c r="K462" s="17">
        <v>22443</v>
      </c>
      <c r="L462" s="17">
        <v>0</v>
      </c>
      <c r="M462" s="17">
        <v>0</v>
      </c>
      <c r="N462" s="17">
        <v>0</v>
      </c>
      <c r="O462" s="17">
        <v>0</v>
      </c>
      <c r="P462" s="17">
        <v>1049686</v>
      </c>
      <c r="Q462" s="17">
        <v>229241</v>
      </c>
      <c r="R462" s="17">
        <v>99922</v>
      </c>
      <c r="S462" s="17">
        <v>7265</v>
      </c>
      <c r="T462" s="17">
        <v>3031</v>
      </c>
      <c r="U462" s="17">
        <v>27727</v>
      </c>
      <c r="V462" s="17">
        <v>9143</v>
      </c>
      <c r="W462" s="17">
        <v>0</v>
      </c>
      <c r="X462" s="17">
        <v>316780</v>
      </c>
      <c r="Y462" s="17">
        <v>0</v>
      </c>
      <c r="Z462" s="17">
        <v>0</v>
      </c>
      <c r="AA462" s="17">
        <v>0</v>
      </c>
      <c r="AB462" s="17">
        <v>0</v>
      </c>
      <c r="AC462" s="17">
        <v>13196209</v>
      </c>
      <c r="AD462" s="17">
        <v>100000</v>
      </c>
    </row>
    <row r="463" spans="1:30" x14ac:dyDescent="0.3">
      <c r="A463" s="15" t="s">
        <v>919</v>
      </c>
      <c r="B463" s="14" t="s">
        <v>920</v>
      </c>
      <c r="C463" s="14">
        <v>1</v>
      </c>
      <c r="D463" s="14">
        <v>0</v>
      </c>
      <c r="E463" s="17">
        <v>13573649</v>
      </c>
      <c r="F463" s="17">
        <v>0</v>
      </c>
      <c r="G463" s="17">
        <v>0</v>
      </c>
      <c r="H463" s="17">
        <v>253</v>
      </c>
      <c r="I463" s="17">
        <v>3048789</v>
      </c>
      <c r="J463" s="17">
        <v>3803155</v>
      </c>
      <c r="K463" s="17">
        <v>0</v>
      </c>
      <c r="L463" s="17">
        <v>0</v>
      </c>
      <c r="M463" s="17">
        <v>0</v>
      </c>
      <c r="N463" s="17">
        <v>0</v>
      </c>
      <c r="O463" s="17">
        <v>0</v>
      </c>
      <c r="P463" s="17">
        <v>1226282</v>
      </c>
      <c r="Q463" s="17">
        <v>544060</v>
      </c>
      <c r="R463" s="17">
        <v>539246</v>
      </c>
      <c r="S463" s="17">
        <v>46468</v>
      </c>
      <c r="T463" s="17">
        <v>19388</v>
      </c>
      <c r="U463" s="17">
        <v>184944</v>
      </c>
      <c r="V463" s="17">
        <v>50145</v>
      </c>
      <c r="W463" s="17">
        <v>0</v>
      </c>
      <c r="X463" s="17">
        <v>0</v>
      </c>
      <c r="Y463" s="17">
        <v>45884</v>
      </c>
      <c r="Z463" s="17">
        <v>0</v>
      </c>
      <c r="AA463" s="17">
        <v>0</v>
      </c>
      <c r="AB463" s="17">
        <v>0</v>
      </c>
      <c r="AC463" s="17">
        <v>23082263</v>
      </c>
      <c r="AD463" s="17">
        <v>0</v>
      </c>
    </row>
    <row r="464" spans="1:30" x14ac:dyDescent="0.3">
      <c r="A464" s="15" t="s">
        <v>921</v>
      </c>
      <c r="B464" s="14" t="s">
        <v>922</v>
      </c>
      <c r="C464" s="14">
        <v>1</v>
      </c>
      <c r="D464" s="14">
        <v>0</v>
      </c>
      <c r="E464" s="17">
        <v>28531690</v>
      </c>
      <c r="F464" s="17">
        <v>0</v>
      </c>
      <c r="G464" s="17">
        <v>0</v>
      </c>
      <c r="H464" s="17">
        <v>0</v>
      </c>
      <c r="I464" s="17">
        <v>10017763</v>
      </c>
      <c r="J464" s="17">
        <v>3820665</v>
      </c>
      <c r="K464" s="17">
        <v>0</v>
      </c>
      <c r="L464" s="17">
        <v>0</v>
      </c>
      <c r="M464" s="17">
        <v>0</v>
      </c>
      <c r="N464" s="17">
        <v>0</v>
      </c>
      <c r="O464" s="17">
        <v>0</v>
      </c>
      <c r="P464" s="17">
        <v>2398045</v>
      </c>
      <c r="Q464" s="17">
        <v>573463</v>
      </c>
      <c r="R464" s="17">
        <v>964391</v>
      </c>
      <c r="S464" s="17">
        <v>143179</v>
      </c>
      <c r="T464" s="17">
        <v>59738</v>
      </c>
      <c r="U464" s="17">
        <v>592752</v>
      </c>
      <c r="V464" s="17">
        <v>137857</v>
      </c>
      <c r="W464" s="17">
        <v>0</v>
      </c>
      <c r="X464" s="17">
        <v>0</v>
      </c>
      <c r="Y464" s="17">
        <v>0</v>
      </c>
      <c r="Z464" s="17">
        <v>0</v>
      </c>
      <c r="AA464" s="17">
        <v>0</v>
      </c>
      <c r="AB464" s="17">
        <v>0</v>
      </c>
      <c r="AC464" s="17">
        <v>47239543</v>
      </c>
      <c r="AD464" s="17">
        <v>0</v>
      </c>
    </row>
    <row r="465" spans="1:30" x14ac:dyDescent="0.3">
      <c r="A465" s="15" t="s">
        <v>923</v>
      </c>
      <c r="B465" s="14" t="s">
        <v>924</v>
      </c>
      <c r="C465" s="14">
        <v>1</v>
      </c>
      <c r="D465" s="14">
        <v>0</v>
      </c>
      <c r="E465" s="17">
        <v>9568760</v>
      </c>
      <c r="F465" s="17">
        <v>0</v>
      </c>
      <c r="G465" s="17">
        <v>0</v>
      </c>
      <c r="H465" s="17">
        <v>0</v>
      </c>
      <c r="I465" s="17">
        <v>923289</v>
      </c>
      <c r="J465" s="17">
        <v>1261731</v>
      </c>
      <c r="K465" s="17">
        <v>0</v>
      </c>
      <c r="L465" s="17">
        <v>0</v>
      </c>
      <c r="M465" s="17">
        <v>0</v>
      </c>
      <c r="N465" s="17">
        <v>0</v>
      </c>
      <c r="O465" s="17">
        <v>0</v>
      </c>
      <c r="P465" s="17">
        <v>701451</v>
      </c>
      <c r="Q465" s="17">
        <v>129032</v>
      </c>
      <c r="R465" s="17">
        <v>306389</v>
      </c>
      <c r="S465" s="17">
        <v>18950</v>
      </c>
      <c r="T465" s="17">
        <v>7906</v>
      </c>
      <c r="U465" s="17">
        <v>68502</v>
      </c>
      <c r="V465" s="17">
        <v>18827</v>
      </c>
      <c r="W465" s="17">
        <v>0</v>
      </c>
      <c r="X465" s="17">
        <v>14447</v>
      </c>
      <c r="Y465" s="17">
        <v>0</v>
      </c>
      <c r="Z465" s="17">
        <v>0</v>
      </c>
      <c r="AA465" s="17">
        <v>0</v>
      </c>
      <c r="AB465" s="17">
        <v>0</v>
      </c>
      <c r="AC465" s="17">
        <v>13019284</v>
      </c>
      <c r="AD465" s="17">
        <v>0</v>
      </c>
    </row>
    <row r="466" spans="1:30" x14ac:dyDescent="0.3">
      <c r="A466" s="15" t="s">
        <v>925</v>
      </c>
      <c r="B466" s="14" t="s">
        <v>926</v>
      </c>
      <c r="C466" s="14">
        <v>1</v>
      </c>
      <c r="D466" s="14">
        <v>0</v>
      </c>
      <c r="E466" s="17">
        <v>599033</v>
      </c>
      <c r="F466" s="17">
        <v>0</v>
      </c>
      <c r="G466" s="17">
        <v>193761</v>
      </c>
      <c r="H466" s="17">
        <v>0</v>
      </c>
      <c r="I466" s="17">
        <v>19589</v>
      </c>
      <c r="J466" s="17">
        <v>0</v>
      </c>
      <c r="K466" s="17">
        <v>0</v>
      </c>
      <c r="L466" s="17">
        <v>0</v>
      </c>
      <c r="M466" s="17">
        <v>0</v>
      </c>
      <c r="N466" s="17">
        <v>0</v>
      </c>
      <c r="O466" s="17">
        <v>0</v>
      </c>
      <c r="P466" s="17">
        <v>70486</v>
      </c>
      <c r="Q466" s="17">
        <v>0</v>
      </c>
      <c r="R466" s="17">
        <v>0</v>
      </c>
      <c r="S466" s="17">
        <v>854</v>
      </c>
      <c r="T466" s="17">
        <v>356</v>
      </c>
      <c r="U466" s="17">
        <v>5359</v>
      </c>
      <c r="V466" s="17">
        <v>0</v>
      </c>
      <c r="W466" s="17">
        <v>0</v>
      </c>
      <c r="X466" s="17">
        <v>0</v>
      </c>
      <c r="Y466" s="17">
        <v>0</v>
      </c>
      <c r="Z466" s="17">
        <v>0</v>
      </c>
      <c r="AA466" s="17">
        <v>0</v>
      </c>
      <c r="AB466" s="17">
        <v>0</v>
      </c>
      <c r="AC466" s="17">
        <v>889438</v>
      </c>
      <c r="AD466" s="17">
        <v>0</v>
      </c>
    </row>
    <row r="467" spans="1:30" x14ac:dyDescent="0.3">
      <c r="A467" s="15" t="s">
        <v>927</v>
      </c>
      <c r="B467" s="14" t="s">
        <v>928</v>
      </c>
      <c r="C467" s="14">
        <v>1</v>
      </c>
      <c r="D467" s="14">
        <v>0</v>
      </c>
      <c r="E467" s="17">
        <v>6459483</v>
      </c>
      <c r="F467" s="17">
        <v>0</v>
      </c>
      <c r="G467" s="17">
        <v>0</v>
      </c>
      <c r="H467" s="17">
        <v>0</v>
      </c>
      <c r="I467" s="17">
        <v>1075803</v>
      </c>
      <c r="J467" s="17">
        <v>2132063</v>
      </c>
      <c r="K467" s="17">
        <v>0</v>
      </c>
      <c r="L467" s="17">
        <v>0</v>
      </c>
      <c r="M467" s="17">
        <v>0</v>
      </c>
      <c r="N467" s="17">
        <v>0</v>
      </c>
      <c r="O467" s="17">
        <v>0</v>
      </c>
      <c r="P467" s="17">
        <v>754123</v>
      </c>
      <c r="Q467" s="17">
        <v>35569</v>
      </c>
      <c r="R467" s="17">
        <v>151875</v>
      </c>
      <c r="S467" s="17">
        <v>12314</v>
      </c>
      <c r="T467" s="17">
        <v>5138</v>
      </c>
      <c r="U467" s="17">
        <v>50561</v>
      </c>
      <c r="V467" s="17">
        <v>10065</v>
      </c>
      <c r="W467" s="17">
        <v>0</v>
      </c>
      <c r="X467" s="17">
        <v>0</v>
      </c>
      <c r="Y467" s="17">
        <v>0</v>
      </c>
      <c r="Z467" s="17">
        <v>0</v>
      </c>
      <c r="AA467" s="17">
        <v>0</v>
      </c>
      <c r="AB467" s="17">
        <v>0</v>
      </c>
      <c r="AC467" s="17">
        <v>10686994</v>
      </c>
      <c r="AD467" s="17">
        <v>0</v>
      </c>
    </row>
    <row r="468" spans="1:30" x14ac:dyDescent="0.3">
      <c r="A468" s="15" t="s">
        <v>929</v>
      </c>
      <c r="B468" s="14" t="s">
        <v>930</v>
      </c>
      <c r="C468" s="14">
        <v>1</v>
      </c>
      <c r="D468" s="14">
        <v>0</v>
      </c>
      <c r="E468" s="17">
        <v>7505731</v>
      </c>
      <c r="F468" s="17">
        <v>0</v>
      </c>
      <c r="G468" s="17">
        <v>0</v>
      </c>
      <c r="H468" s="17">
        <v>0</v>
      </c>
      <c r="I468" s="17">
        <v>1296224</v>
      </c>
      <c r="J468" s="17">
        <v>2186471</v>
      </c>
      <c r="K468" s="17">
        <v>0</v>
      </c>
      <c r="L468" s="17">
        <v>0</v>
      </c>
      <c r="M468" s="17">
        <v>0</v>
      </c>
      <c r="N468" s="17">
        <v>0</v>
      </c>
      <c r="O468" s="17">
        <v>0</v>
      </c>
      <c r="P468" s="17">
        <v>1057824</v>
      </c>
      <c r="Q468" s="17">
        <v>407786</v>
      </c>
      <c r="R468" s="17">
        <v>609103</v>
      </c>
      <c r="S468" s="17">
        <v>20777</v>
      </c>
      <c r="T468" s="17">
        <v>8669</v>
      </c>
      <c r="U468" s="17">
        <v>83356</v>
      </c>
      <c r="V468" s="17">
        <v>22354</v>
      </c>
      <c r="W468" s="17">
        <v>0</v>
      </c>
      <c r="X468" s="17">
        <v>0</v>
      </c>
      <c r="Y468" s="17">
        <v>0</v>
      </c>
      <c r="Z468" s="17">
        <v>0</v>
      </c>
      <c r="AA468" s="17">
        <v>0</v>
      </c>
      <c r="AB468" s="17">
        <v>0</v>
      </c>
      <c r="AC468" s="17">
        <v>13198295</v>
      </c>
      <c r="AD468" s="17">
        <v>0</v>
      </c>
    </row>
    <row r="469" spans="1:30" x14ac:dyDescent="0.3">
      <c r="A469" s="15" t="s">
        <v>931</v>
      </c>
      <c r="B469" s="14" t="s">
        <v>932</v>
      </c>
      <c r="C469" s="14">
        <v>1</v>
      </c>
      <c r="D469" s="14">
        <v>0</v>
      </c>
      <c r="E469" s="17">
        <v>19142890</v>
      </c>
      <c r="F469" s="17">
        <v>0</v>
      </c>
      <c r="G469" s="17">
        <v>0</v>
      </c>
      <c r="H469" s="17">
        <v>21332</v>
      </c>
      <c r="I469" s="17">
        <v>3826531</v>
      </c>
      <c r="J469" s="17">
        <v>3399096</v>
      </c>
      <c r="K469" s="17">
        <v>0</v>
      </c>
      <c r="L469" s="17">
        <v>0</v>
      </c>
      <c r="M469" s="17">
        <v>0</v>
      </c>
      <c r="N469" s="17">
        <v>0</v>
      </c>
      <c r="O469" s="17">
        <v>0</v>
      </c>
      <c r="P469" s="17">
        <v>1960542</v>
      </c>
      <c r="Q469" s="17">
        <v>474709</v>
      </c>
      <c r="R469" s="17">
        <v>414003</v>
      </c>
      <c r="S469" s="17">
        <v>63605</v>
      </c>
      <c r="T469" s="17">
        <v>26538</v>
      </c>
      <c r="U469" s="17">
        <v>247038</v>
      </c>
      <c r="V469" s="17">
        <v>62988</v>
      </c>
      <c r="W469" s="17">
        <v>0</v>
      </c>
      <c r="X469" s="17">
        <v>450569</v>
      </c>
      <c r="Y469" s="17">
        <v>0</v>
      </c>
      <c r="Z469" s="17">
        <v>0</v>
      </c>
      <c r="AA469" s="17">
        <v>0</v>
      </c>
      <c r="AB469" s="17">
        <v>0</v>
      </c>
      <c r="AC469" s="17">
        <v>30089841</v>
      </c>
      <c r="AD469" s="17">
        <v>0</v>
      </c>
    </row>
    <row r="470" spans="1:30" x14ac:dyDescent="0.3">
      <c r="A470" s="15" t="s">
        <v>933</v>
      </c>
      <c r="B470" s="14" t="s">
        <v>934</v>
      </c>
      <c r="C470" s="14">
        <v>1</v>
      </c>
      <c r="D470" s="14">
        <v>1</v>
      </c>
      <c r="E470" s="17">
        <v>17820894</v>
      </c>
      <c r="F470" s="17">
        <v>0</v>
      </c>
      <c r="G470" s="17">
        <v>0</v>
      </c>
      <c r="H470" s="17">
        <v>0</v>
      </c>
      <c r="I470" s="17">
        <v>2909606</v>
      </c>
      <c r="J470" s="17">
        <v>1739420</v>
      </c>
      <c r="K470" s="17">
        <v>0</v>
      </c>
      <c r="L470" s="17">
        <v>0</v>
      </c>
      <c r="M470" s="17">
        <v>0</v>
      </c>
      <c r="N470" s="17">
        <v>0</v>
      </c>
      <c r="O470" s="17">
        <v>0</v>
      </c>
      <c r="P470" s="17">
        <v>2502445</v>
      </c>
      <c r="Q470" s="17">
        <v>536922</v>
      </c>
      <c r="R470" s="17">
        <v>471579</v>
      </c>
      <c r="S470" s="17">
        <v>43966</v>
      </c>
      <c r="T470" s="17">
        <v>18344</v>
      </c>
      <c r="U470" s="17">
        <v>174401</v>
      </c>
      <c r="V470" s="17">
        <v>45599</v>
      </c>
      <c r="W470" s="17">
        <v>0</v>
      </c>
      <c r="X470" s="17">
        <v>315192</v>
      </c>
      <c r="Y470" s="17">
        <v>0</v>
      </c>
      <c r="Z470" s="17">
        <v>0</v>
      </c>
      <c r="AA470" s="17">
        <v>0</v>
      </c>
      <c r="AB470" s="17">
        <v>0</v>
      </c>
      <c r="AC470" s="17">
        <v>26578368</v>
      </c>
      <c r="AD470" s="17">
        <v>0</v>
      </c>
    </row>
    <row r="471" spans="1:30" x14ac:dyDescent="0.3">
      <c r="A471" s="15" t="s">
        <v>935</v>
      </c>
      <c r="B471" s="14" t="s">
        <v>936</v>
      </c>
      <c r="C471" s="14">
        <v>1</v>
      </c>
      <c r="D471" s="14">
        <v>0</v>
      </c>
      <c r="E471" s="17">
        <v>11594904</v>
      </c>
      <c r="F471" s="17">
        <v>0</v>
      </c>
      <c r="G471" s="17">
        <v>0</v>
      </c>
      <c r="H471" s="17">
        <v>0</v>
      </c>
      <c r="I471" s="17">
        <v>1382642</v>
      </c>
      <c r="J471" s="17">
        <v>2060972</v>
      </c>
      <c r="K471" s="17">
        <v>0</v>
      </c>
      <c r="L471" s="17">
        <v>0</v>
      </c>
      <c r="M471" s="17">
        <v>0</v>
      </c>
      <c r="N471" s="17">
        <v>0</v>
      </c>
      <c r="O471" s="17">
        <v>0</v>
      </c>
      <c r="P471" s="17">
        <v>1541415</v>
      </c>
      <c r="Q471" s="17">
        <v>177351</v>
      </c>
      <c r="R471" s="17">
        <v>251994</v>
      </c>
      <c r="S471" s="17">
        <v>21976</v>
      </c>
      <c r="T471" s="17">
        <v>9169</v>
      </c>
      <c r="U471" s="17">
        <v>87142</v>
      </c>
      <c r="V471" s="17">
        <v>24460</v>
      </c>
      <c r="W471" s="17">
        <v>0</v>
      </c>
      <c r="X471" s="17">
        <v>0</v>
      </c>
      <c r="Y471" s="17">
        <v>0</v>
      </c>
      <c r="Z471" s="17">
        <v>0</v>
      </c>
      <c r="AA471" s="17">
        <v>0</v>
      </c>
      <c r="AB471" s="17">
        <v>0</v>
      </c>
      <c r="AC471" s="17">
        <v>17152025</v>
      </c>
      <c r="AD471" s="17">
        <v>0</v>
      </c>
    </row>
    <row r="472" spans="1:30" x14ac:dyDescent="0.3">
      <c r="A472" s="15" t="s">
        <v>937</v>
      </c>
      <c r="B472" s="14" t="s">
        <v>938</v>
      </c>
      <c r="C472" s="14">
        <v>1</v>
      </c>
      <c r="D472" s="14">
        <v>0</v>
      </c>
      <c r="E472" s="17">
        <v>22591411</v>
      </c>
      <c r="F472" s="17">
        <v>0</v>
      </c>
      <c r="G472" s="17">
        <v>0</v>
      </c>
      <c r="H472" s="17">
        <v>0</v>
      </c>
      <c r="I472" s="17">
        <v>3697644</v>
      </c>
      <c r="J472" s="17">
        <v>2262566</v>
      </c>
      <c r="K472" s="17">
        <v>0</v>
      </c>
      <c r="L472" s="17">
        <v>0</v>
      </c>
      <c r="M472" s="17">
        <v>0</v>
      </c>
      <c r="N472" s="17">
        <v>0</v>
      </c>
      <c r="O472" s="17">
        <v>0</v>
      </c>
      <c r="P472" s="17">
        <v>2527270</v>
      </c>
      <c r="Q472" s="17">
        <v>516706</v>
      </c>
      <c r="R472" s="17">
        <v>1331737</v>
      </c>
      <c r="S472" s="17">
        <v>99362</v>
      </c>
      <c r="T472" s="17">
        <v>41456</v>
      </c>
      <c r="U472" s="17">
        <v>383809</v>
      </c>
      <c r="V472" s="17">
        <v>58589</v>
      </c>
      <c r="W472" s="17">
        <v>0</v>
      </c>
      <c r="X472" s="17">
        <v>345926</v>
      </c>
      <c r="Y472" s="17">
        <v>0</v>
      </c>
      <c r="Z472" s="17">
        <v>0</v>
      </c>
      <c r="AA472" s="17">
        <v>0</v>
      </c>
      <c r="AB472" s="17">
        <v>0</v>
      </c>
      <c r="AC472" s="17">
        <v>33856476</v>
      </c>
      <c r="AD472" s="17">
        <v>0</v>
      </c>
    </row>
    <row r="473" spans="1:30" x14ac:dyDescent="0.3">
      <c r="A473" s="15" t="s">
        <v>939</v>
      </c>
      <c r="B473" s="14" t="s">
        <v>940</v>
      </c>
      <c r="C473" s="14">
        <v>1</v>
      </c>
      <c r="D473" s="14">
        <v>0</v>
      </c>
      <c r="E473" s="17">
        <v>6968268</v>
      </c>
      <c r="F473" s="17">
        <v>0</v>
      </c>
      <c r="G473" s="17">
        <v>0</v>
      </c>
      <c r="H473" s="17">
        <v>0</v>
      </c>
      <c r="I473" s="17">
        <v>925327</v>
      </c>
      <c r="J473" s="17">
        <v>2028560</v>
      </c>
      <c r="K473" s="17">
        <v>0</v>
      </c>
      <c r="L473" s="17">
        <v>0</v>
      </c>
      <c r="M473" s="17">
        <v>0</v>
      </c>
      <c r="N473" s="17">
        <v>0</v>
      </c>
      <c r="O473" s="17">
        <v>0</v>
      </c>
      <c r="P473" s="17">
        <v>943153</v>
      </c>
      <c r="Q473" s="17">
        <v>43122</v>
      </c>
      <c r="R473" s="17">
        <v>215933</v>
      </c>
      <c r="S473" s="17">
        <v>15414</v>
      </c>
      <c r="T473" s="17">
        <v>6431</v>
      </c>
      <c r="U473" s="17">
        <v>60697</v>
      </c>
      <c r="V473" s="17">
        <v>14119</v>
      </c>
      <c r="W473" s="17">
        <v>0</v>
      </c>
      <c r="X473" s="17">
        <v>58000</v>
      </c>
      <c r="Y473" s="17">
        <v>0</v>
      </c>
      <c r="Z473" s="17">
        <v>0</v>
      </c>
      <c r="AA473" s="17">
        <v>0</v>
      </c>
      <c r="AB473" s="17">
        <v>0</v>
      </c>
      <c r="AC473" s="17">
        <v>11279024</v>
      </c>
      <c r="AD473" s="17">
        <v>0</v>
      </c>
    </row>
    <row r="474" spans="1:30" x14ac:dyDescent="0.3">
      <c r="A474" s="15" t="s">
        <v>941</v>
      </c>
      <c r="B474" s="14" t="s">
        <v>942</v>
      </c>
      <c r="C474" s="14">
        <v>1</v>
      </c>
      <c r="D474" s="14">
        <v>0</v>
      </c>
      <c r="E474" s="17">
        <v>4531750</v>
      </c>
      <c r="F474" s="17">
        <v>0</v>
      </c>
      <c r="G474" s="17">
        <v>0</v>
      </c>
      <c r="H474" s="17">
        <v>0</v>
      </c>
      <c r="I474" s="17">
        <v>998719</v>
      </c>
      <c r="J474" s="17">
        <v>1289412</v>
      </c>
      <c r="K474" s="17">
        <v>0</v>
      </c>
      <c r="L474" s="17">
        <v>0</v>
      </c>
      <c r="M474" s="17">
        <v>0</v>
      </c>
      <c r="N474" s="17">
        <v>0</v>
      </c>
      <c r="O474" s="17">
        <v>0</v>
      </c>
      <c r="P474" s="17">
        <v>379311</v>
      </c>
      <c r="Q474" s="17">
        <v>154805</v>
      </c>
      <c r="R474" s="17">
        <v>211236</v>
      </c>
      <c r="S474" s="17">
        <v>14096</v>
      </c>
      <c r="T474" s="17">
        <v>5881</v>
      </c>
      <c r="U474" s="17">
        <v>45959</v>
      </c>
      <c r="V474" s="17">
        <v>12024</v>
      </c>
      <c r="W474" s="17">
        <v>0</v>
      </c>
      <c r="X474" s="17">
        <v>0</v>
      </c>
      <c r="Y474" s="17">
        <v>0</v>
      </c>
      <c r="Z474" s="17">
        <v>0</v>
      </c>
      <c r="AA474" s="17">
        <v>0</v>
      </c>
      <c r="AB474" s="17">
        <v>0</v>
      </c>
      <c r="AC474" s="17">
        <v>7643193</v>
      </c>
      <c r="AD474" s="17">
        <v>0</v>
      </c>
    </row>
    <row r="475" spans="1:30" x14ac:dyDescent="0.3">
      <c r="A475" s="15" t="s">
        <v>943</v>
      </c>
      <c r="B475" s="14" t="s">
        <v>944</v>
      </c>
      <c r="C475" s="14">
        <v>1</v>
      </c>
      <c r="D475" s="14">
        <v>0</v>
      </c>
      <c r="E475" s="17">
        <v>4888467</v>
      </c>
      <c r="F475" s="17">
        <v>0</v>
      </c>
      <c r="G475" s="17">
        <v>0</v>
      </c>
      <c r="H475" s="17">
        <v>0</v>
      </c>
      <c r="I475" s="17">
        <v>1000680</v>
      </c>
      <c r="J475" s="17">
        <v>1291571</v>
      </c>
      <c r="K475" s="17">
        <v>0</v>
      </c>
      <c r="L475" s="17">
        <v>0</v>
      </c>
      <c r="M475" s="17">
        <v>0</v>
      </c>
      <c r="N475" s="17">
        <v>0</v>
      </c>
      <c r="O475" s="17">
        <v>0</v>
      </c>
      <c r="P475" s="17">
        <v>710424</v>
      </c>
      <c r="Q475" s="17">
        <v>143599</v>
      </c>
      <c r="R475" s="17">
        <v>152156</v>
      </c>
      <c r="S475" s="17">
        <v>9812</v>
      </c>
      <c r="T475" s="17">
        <v>4094</v>
      </c>
      <c r="U475" s="17">
        <v>40426</v>
      </c>
      <c r="V475" s="17">
        <v>10763</v>
      </c>
      <c r="W475" s="17">
        <v>0</v>
      </c>
      <c r="X475" s="17">
        <v>146640</v>
      </c>
      <c r="Y475" s="17">
        <v>0</v>
      </c>
      <c r="Z475" s="17">
        <v>0</v>
      </c>
      <c r="AA475" s="17">
        <v>0</v>
      </c>
      <c r="AB475" s="17">
        <v>0</v>
      </c>
      <c r="AC475" s="17">
        <v>8398632</v>
      </c>
      <c r="AD475" s="17">
        <v>0</v>
      </c>
    </row>
    <row r="476" spans="1:30" x14ac:dyDescent="0.3">
      <c r="A476" s="15" t="s">
        <v>945</v>
      </c>
      <c r="B476" s="14" t="s">
        <v>946</v>
      </c>
      <c r="C476" s="14">
        <v>1</v>
      </c>
      <c r="D476" s="14">
        <v>0</v>
      </c>
      <c r="E476" s="17">
        <v>13544155</v>
      </c>
      <c r="F476" s="17">
        <v>0</v>
      </c>
      <c r="G476" s="17">
        <v>0</v>
      </c>
      <c r="H476" s="17">
        <v>16707</v>
      </c>
      <c r="I476" s="17">
        <v>1887886</v>
      </c>
      <c r="J476" s="17">
        <v>1950035</v>
      </c>
      <c r="K476" s="17">
        <v>0</v>
      </c>
      <c r="L476" s="17">
        <v>0</v>
      </c>
      <c r="M476" s="17">
        <v>0</v>
      </c>
      <c r="N476" s="17">
        <v>0</v>
      </c>
      <c r="O476" s="17">
        <v>0</v>
      </c>
      <c r="P476" s="17">
        <v>1512544</v>
      </c>
      <c r="Q476" s="17">
        <v>565280</v>
      </c>
      <c r="R476" s="17">
        <v>572037</v>
      </c>
      <c r="S476" s="17">
        <v>40985</v>
      </c>
      <c r="T476" s="17">
        <v>17100</v>
      </c>
      <c r="U476" s="17">
        <v>147431</v>
      </c>
      <c r="V476" s="17">
        <v>44494</v>
      </c>
      <c r="W476" s="17">
        <v>0</v>
      </c>
      <c r="X476" s="17">
        <v>0</v>
      </c>
      <c r="Y476" s="17">
        <v>0</v>
      </c>
      <c r="Z476" s="17">
        <v>0</v>
      </c>
      <c r="AA476" s="17">
        <v>0</v>
      </c>
      <c r="AB476" s="17">
        <v>0</v>
      </c>
      <c r="AC476" s="17">
        <v>20298654</v>
      </c>
      <c r="AD476" s="17">
        <v>0</v>
      </c>
    </row>
    <row r="477" spans="1:30" x14ac:dyDescent="0.3">
      <c r="A477" s="15" t="s">
        <v>947</v>
      </c>
      <c r="B477" s="14" t="s">
        <v>948</v>
      </c>
      <c r="C477" s="14">
        <v>1</v>
      </c>
      <c r="D477" s="14">
        <v>0</v>
      </c>
      <c r="E477" s="17">
        <v>10835411</v>
      </c>
      <c r="F477" s="17">
        <v>0</v>
      </c>
      <c r="G477" s="17">
        <v>0</v>
      </c>
      <c r="H477" s="17">
        <v>0</v>
      </c>
      <c r="I477" s="17">
        <v>3706931</v>
      </c>
      <c r="J477" s="17">
        <v>7375696</v>
      </c>
      <c r="K477" s="17">
        <v>0</v>
      </c>
      <c r="L477" s="17">
        <v>0</v>
      </c>
      <c r="M477" s="17">
        <v>0</v>
      </c>
      <c r="N477" s="17">
        <v>0</v>
      </c>
      <c r="O477" s="17">
        <v>0</v>
      </c>
      <c r="P477" s="17">
        <v>1892900</v>
      </c>
      <c r="Q477" s="17">
        <v>588570</v>
      </c>
      <c r="R477" s="17">
        <v>597494</v>
      </c>
      <c r="S477" s="17">
        <v>65343</v>
      </c>
      <c r="T477" s="17">
        <v>27263</v>
      </c>
      <c r="U477" s="17">
        <v>255834</v>
      </c>
      <c r="V477" s="17">
        <v>69670</v>
      </c>
      <c r="W477" s="17">
        <v>0</v>
      </c>
      <c r="X477" s="17">
        <v>0</v>
      </c>
      <c r="Y477" s="17">
        <v>0</v>
      </c>
      <c r="Z477" s="17">
        <v>0</v>
      </c>
      <c r="AA477" s="17">
        <v>0</v>
      </c>
      <c r="AB477" s="17">
        <v>0</v>
      </c>
      <c r="AC477" s="17">
        <v>25415112</v>
      </c>
      <c r="AD477" s="17">
        <v>0</v>
      </c>
    </row>
    <row r="478" spans="1:30" x14ac:dyDescent="0.3">
      <c r="A478" s="15" t="s">
        <v>949</v>
      </c>
      <c r="B478" s="14" t="s">
        <v>950</v>
      </c>
      <c r="C478" s="14">
        <v>1</v>
      </c>
      <c r="D478" s="14">
        <v>0</v>
      </c>
      <c r="E478" s="17">
        <v>7883849</v>
      </c>
      <c r="F478" s="17">
        <v>0</v>
      </c>
      <c r="G478" s="17">
        <v>405052</v>
      </c>
      <c r="H478" s="17">
        <v>162214</v>
      </c>
      <c r="I478" s="17">
        <v>2301830</v>
      </c>
      <c r="J478" s="17">
        <v>2003255</v>
      </c>
      <c r="K478" s="17">
        <v>0</v>
      </c>
      <c r="L478" s="17">
        <v>0</v>
      </c>
      <c r="M478" s="17">
        <v>0</v>
      </c>
      <c r="N478" s="17">
        <v>0</v>
      </c>
      <c r="O478" s="17">
        <v>0</v>
      </c>
      <c r="P478" s="17">
        <v>1076446</v>
      </c>
      <c r="Q478" s="17">
        <v>268315</v>
      </c>
      <c r="R478" s="17">
        <v>226364</v>
      </c>
      <c r="S478" s="17">
        <v>26694</v>
      </c>
      <c r="T478" s="17">
        <v>11138</v>
      </c>
      <c r="U478" s="17">
        <v>106481</v>
      </c>
      <c r="V478" s="17">
        <v>25271</v>
      </c>
      <c r="W478" s="17">
        <v>0</v>
      </c>
      <c r="X478" s="17">
        <v>0</v>
      </c>
      <c r="Y478" s="17">
        <v>24469</v>
      </c>
      <c r="Z478" s="17">
        <v>0</v>
      </c>
      <c r="AA478" s="17">
        <v>0</v>
      </c>
      <c r="AB478" s="17">
        <v>0</v>
      </c>
      <c r="AC478" s="17">
        <v>14521378</v>
      </c>
      <c r="AD478" s="17">
        <v>0</v>
      </c>
    </row>
    <row r="479" spans="1:30" x14ac:dyDescent="0.3">
      <c r="A479" s="15" t="s">
        <v>951</v>
      </c>
      <c r="B479" s="14" t="s">
        <v>952</v>
      </c>
      <c r="C479" s="14">
        <v>1</v>
      </c>
      <c r="D479" s="14">
        <v>0</v>
      </c>
      <c r="E479" s="17">
        <v>13738077</v>
      </c>
      <c r="F479" s="17">
        <v>0</v>
      </c>
      <c r="G479" s="17">
        <v>0</v>
      </c>
      <c r="H479" s="17">
        <v>23017</v>
      </c>
      <c r="I479" s="17">
        <v>2608026</v>
      </c>
      <c r="J479" s="17">
        <v>3890441</v>
      </c>
      <c r="K479" s="17">
        <v>259592</v>
      </c>
      <c r="L479" s="17">
        <v>0</v>
      </c>
      <c r="M479" s="17">
        <v>0</v>
      </c>
      <c r="N479" s="17">
        <v>0</v>
      </c>
      <c r="O479" s="17">
        <v>0</v>
      </c>
      <c r="P479" s="17">
        <v>1497189</v>
      </c>
      <c r="Q479" s="17">
        <v>633597</v>
      </c>
      <c r="R479" s="17">
        <v>843506</v>
      </c>
      <c r="S479" s="17">
        <v>42244</v>
      </c>
      <c r="T479" s="17">
        <v>17625</v>
      </c>
      <c r="U479" s="17">
        <v>168750</v>
      </c>
      <c r="V479" s="17">
        <v>47976</v>
      </c>
      <c r="W479" s="17">
        <v>0</v>
      </c>
      <c r="X479" s="17">
        <v>0</v>
      </c>
      <c r="Y479" s="17">
        <v>0</v>
      </c>
      <c r="Z479" s="17">
        <v>0</v>
      </c>
      <c r="AA479" s="17">
        <v>0</v>
      </c>
      <c r="AB479" s="17">
        <v>0</v>
      </c>
      <c r="AC479" s="17">
        <v>23770040</v>
      </c>
      <c r="AD479" s="17">
        <v>0</v>
      </c>
    </row>
    <row r="480" spans="1:30" x14ac:dyDescent="0.3">
      <c r="A480" s="15" t="s">
        <v>953</v>
      </c>
      <c r="B480" s="14" t="s">
        <v>954</v>
      </c>
      <c r="C480" s="14">
        <v>1</v>
      </c>
      <c r="D480" s="14">
        <v>0</v>
      </c>
      <c r="E480" s="17">
        <v>104494496</v>
      </c>
      <c r="F480" s="17">
        <v>765570</v>
      </c>
      <c r="G480" s="17">
        <v>0</v>
      </c>
      <c r="H480" s="17">
        <v>370958</v>
      </c>
      <c r="I480" s="17">
        <v>8768253</v>
      </c>
      <c r="J480" s="17">
        <v>5117859</v>
      </c>
      <c r="K480" s="17">
        <v>0</v>
      </c>
      <c r="L480" s="17">
        <v>0</v>
      </c>
      <c r="M480" s="17">
        <v>0</v>
      </c>
      <c r="N480" s="17">
        <v>0</v>
      </c>
      <c r="O480" s="17">
        <v>0</v>
      </c>
      <c r="P480" s="17">
        <v>4449427</v>
      </c>
      <c r="Q480" s="17">
        <v>3189807</v>
      </c>
      <c r="R480" s="17">
        <v>4765574</v>
      </c>
      <c r="S480" s="17">
        <v>152422</v>
      </c>
      <c r="T480" s="17">
        <v>63594</v>
      </c>
      <c r="U480" s="17">
        <v>628110</v>
      </c>
      <c r="V480" s="17">
        <v>214224</v>
      </c>
      <c r="W480" s="17">
        <v>0</v>
      </c>
      <c r="X480" s="17">
        <v>4748555</v>
      </c>
      <c r="Y480" s="17">
        <v>0</v>
      </c>
      <c r="Z480" s="17">
        <v>0</v>
      </c>
      <c r="AA480" s="17">
        <v>0</v>
      </c>
      <c r="AB480" s="17">
        <v>0</v>
      </c>
      <c r="AC480" s="17">
        <v>137728849</v>
      </c>
      <c r="AD480" s="17">
        <v>1289187</v>
      </c>
    </row>
    <row r="481" spans="1:30" x14ac:dyDescent="0.3">
      <c r="A481" s="15" t="s">
        <v>955</v>
      </c>
      <c r="B481" s="14" t="s">
        <v>956</v>
      </c>
      <c r="C481" s="14">
        <v>1</v>
      </c>
      <c r="D481" s="14">
        <v>0</v>
      </c>
      <c r="E481" s="17">
        <v>2464826</v>
      </c>
      <c r="F481" s="17">
        <v>0</v>
      </c>
      <c r="G481" s="17">
        <v>139184</v>
      </c>
      <c r="H481" s="17">
        <v>0</v>
      </c>
      <c r="I481" s="17">
        <v>556280</v>
      </c>
      <c r="J481" s="17">
        <v>19889</v>
      </c>
      <c r="K481" s="17">
        <v>0</v>
      </c>
      <c r="L481" s="17">
        <v>0</v>
      </c>
      <c r="M481" s="17">
        <v>0</v>
      </c>
      <c r="N481" s="17">
        <v>0</v>
      </c>
      <c r="O481" s="17">
        <v>0</v>
      </c>
      <c r="P481" s="17">
        <v>191161</v>
      </c>
      <c r="Q481" s="17">
        <v>2195</v>
      </c>
      <c r="R481" s="17">
        <v>16187</v>
      </c>
      <c r="S481" s="17">
        <v>4539</v>
      </c>
      <c r="T481" s="17">
        <v>1894</v>
      </c>
      <c r="U481" s="17">
        <v>17184</v>
      </c>
      <c r="V481" s="17">
        <v>88</v>
      </c>
      <c r="W481" s="17">
        <v>0</v>
      </c>
      <c r="X481" s="17">
        <v>22500</v>
      </c>
      <c r="Y481" s="17">
        <v>14764</v>
      </c>
      <c r="Z481" s="17">
        <v>0</v>
      </c>
      <c r="AA481" s="17">
        <v>0</v>
      </c>
      <c r="AB481" s="17">
        <v>0</v>
      </c>
      <c r="AC481" s="17">
        <v>3450691</v>
      </c>
      <c r="AD481" s="17">
        <v>0</v>
      </c>
    </row>
    <row r="482" spans="1:30" x14ac:dyDescent="0.3">
      <c r="A482" s="15" t="s">
        <v>957</v>
      </c>
      <c r="B482" s="14" t="s">
        <v>958</v>
      </c>
      <c r="C482" s="14">
        <v>0</v>
      </c>
      <c r="D482" s="14">
        <v>0</v>
      </c>
      <c r="E482" s="17" t="s">
        <v>2819</v>
      </c>
      <c r="F482" s="17" t="s">
        <v>2819</v>
      </c>
      <c r="G482" s="17" t="s">
        <v>2819</v>
      </c>
      <c r="H482" s="17" t="s">
        <v>2819</v>
      </c>
      <c r="I482" s="17" t="s">
        <v>2819</v>
      </c>
      <c r="J482" s="17" t="s">
        <v>2819</v>
      </c>
      <c r="K482" s="17" t="s">
        <v>2819</v>
      </c>
      <c r="L482" s="17" t="s">
        <v>2819</v>
      </c>
      <c r="M482" s="17" t="s">
        <v>2819</v>
      </c>
      <c r="N482" s="17" t="s">
        <v>2819</v>
      </c>
      <c r="O482" s="17" t="s">
        <v>2819</v>
      </c>
      <c r="P482" s="17" t="s">
        <v>2819</v>
      </c>
      <c r="Q482" s="17" t="s">
        <v>2819</v>
      </c>
      <c r="R482" s="17" t="s">
        <v>2819</v>
      </c>
      <c r="S482" s="17" t="s">
        <v>2819</v>
      </c>
      <c r="T482" s="17" t="s">
        <v>2819</v>
      </c>
      <c r="U482" s="17" t="s">
        <v>2819</v>
      </c>
      <c r="V482" s="17" t="s">
        <v>2819</v>
      </c>
      <c r="W482" s="17" t="s">
        <v>2819</v>
      </c>
      <c r="X482" s="17" t="s">
        <v>2819</v>
      </c>
      <c r="Y482" s="17" t="s">
        <v>2819</v>
      </c>
      <c r="Z482" s="17" t="s">
        <v>2819</v>
      </c>
      <c r="AA482" s="17" t="s">
        <v>2819</v>
      </c>
      <c r="AB482" s="17" t="s">
        <v>2819</v>
      </c>
      <c r="AC482" s="17" t="s">
        <v>2819</v>
      </c>
      <c r="AD482" s="17" t="s">
        <v>2819</v>
      </c>
    </row>
    <row r="483" spans="1:30" x14ac:dyDescent="0.3">
      <c r="A483" s="15" t="s">
        <v>959</v>
      </c>
      <c r="B483" s="14" t="s">
        <v>960</v>
      </c>
      <c r="C483" s="14">
        <v>1</v>
      </c>
      <c r="D483" s="14">
        <v>0</v>
      </c>
      <c r="E483" s="17">
        <v>7785803</v>
      </c>
      <c r="F483" s="17">
        <v>0</v>
      </c>
      <c r="G483" s="17">
        <v>347920</v>
      </c>
      <c r="H483" s="17">
        <v>0</v>
      </c>
      <c r="I483" s="17">
        <v>1407476</v>
      </c>
      <c r="J483" s="17">
        <v>365020</v>
      </c>
      <c r="K483" s="17">
        <v>0</v>
      </c>
      <c r="L483" s="17">
        <v>0</v>
      </c>
      <c r="M483" s="17">
        <v>0</v>
      </c>
      <c r="N483" s="17">
        <v>0</v>
      </c>
      <c r="O483" s="17">
        <v>0</v>
      </c>
      <c r="P483" s="17">
        <v>687896</v>
      </c>
      <c r="Q483" s="17">
        <v>46140</v>
      </c>
      <c r="R483" s="17">
        <v>176321</v>
      </c>
      <c r="S483" s="17">
        <v>9827</v>
      </c>
      <c r="T483" s="17">
        <v>4100</v>
      </c>
      <c r="U483" s="17">
        <v>37746</v>
      </c>
      <c r="V483" s="17">
        <v>9874</v>
      </c>
      <c r="W483" s="17">
        <v>0</v>
      </c>
      <c r="X483" s="17">
        <v>243236</v>
      </c>
      <c r="Y483" s="17">
        <v>0</v>
      </c>
      <c r="Z483" s="17">
        <v>0</v>
      </c>
      <c r="AA483" s="17">
        <v>0</v>
      </c>
      <c r="AB483" s="17">
        <v>0</v>
      </c>
      <c r="AC483" s="17">
        <v>11121359</v>
      </c>
      <c r="AD483" s="17">
        <v>100000</v>
      </c>
    </row>
    <row r="484" spans="1:30" x14ac:dyDescent="0.3">
      <c r="A484" s="15" t="s">
        <v>961</v>
      </c>
      <c r="B484" s="14" t="s">
        <v>962</v>
      </c>
      <c r="C484" s="14">
        <v>1</v>
      </c>
      <c r="D484" s="14">
        <v>0</v>
      </c>
      <c r="E484" s="17">
        <v>14885600</v>
      </c>
      <c r="F484" s="17">
        <v>0</v>
      </c>
      <c r="G484" s="17">
        <v>0</v>
      </c>
      <c r="H484" s="17">
        <v>0</v>
      </c>
      <c r="I484" s="17">
        <v>2540677</v>
      </c>
      <c r="J484" s="17">
        <v>1846282</v>
      </c>
      <c r="K484" s="17">
        <v>265853</v>
      </c>
      <c r="L484" s="17">
        <v>0</v>
      </c>
      <c r="M484" s="17">
        <v>0</v>
      </c>
      <c r="N484" s="17">
        <v>0</v>
      </c>
      <c r="O484" s="17">
        <v>0</v>
      </c>
      <c r="P484" s="17">
        <v>1306337</v>
      </c>
      <c r="Q484" s="17">
        <v>286261</v>
      </c>
      <c r="R484" s="17">
        <v>140558</v>
      </c>
      <c r="S484" s="17">
        <v>24013</v>
      </c>
      <c r="T484" s="17">
        <v>10019</v>
      </c>
      <c r="U484" s="17">
        <v>91045</v>
      </c>
      <c r="V484" s="17">
        <v>28163</v>
      </c>
      <c r="W484" s="17">
        <v>0</v>
      </c>
      <c r="X484" s="17">
        <v>416368</v>
      </c>
      <c r="Y484" s="17">
        <v>0</v>
      </c>
      <c r="Z484" s="17">
        <v>0</v>
      </c>
      <c r="AA484" s="17">
        <v>0</v>
      </c>
      <c r="AB484" s="17">
        <v>0</v>
      </c>
      <c r="AC484" s="17">
        <v>21841176</v>
      </c>
      <c r="AD484" s="17">
        <v>0</v>
      </c>
    </row>
    <row r="485" spans="1:30" x14ac:dyDescent="0.3">
      <c r="A485" s="15" t="s">
        <v>963</v>
      </c>
      <c r="B485" s="14" t="s">
        <v>964</v>
      </c>
      <c r="C485" s="14">
        <v>1</v>
      </c>
      <c r="D485" s="14">
        <v>0</v>
      </c>
      <c r="E485" s="17">
        <v>7495778</v>
      </c>
      <c r="F485" s="17">
        <v>0</v>
      </c>
      <c r="G485" s="17">
        <v>0</v>
      </c>
      <c r="H485" s="17">
        <v>0</v>
      </c>
      <c r="I485" s="17">
        <v>1813004</v>
      </c>
      <c r="J485" s="17">
        <v>895911</v>
      </c>
      <c r="K485" s="17">
        <v>0</v>
      </c>
      <c r="L485" s="17">
        <v>0</v>
      </c>
      <c r="M485" s="17">
        <v>0</v>
      </c>
      <c r="N485" s="17">
        <v>0</v>
      </c>
      <c r="O485" s="17">
        <v>0</v>
      </c>
      <c r="P485" s="17">
        <v>973208</v>
      </c>
      <c r="Q485" s="17">
        <v>243294</v>
      </c>
      <c r="R485" s="17">
        <v>228815</v>
      </c>
      <c r="S485" s="17">
        <v>13137</v>
      </c>
      <c r="T485" s="17">
        <v>5481</v>
      </c>
      <c r="U485" s="17">
        <v>51726</v>
      </c>
      <c r="V485" s="17">
        <v>16257</v>
      </c>
      <c r="W485" s="17">
        <v>0</v>
      </c>
      <c r="X485" s="17">
        <v>372000</v>
      </c>
      <c r="Y485" s="17">
        <v>11116</v>
      </c>
      <c r="Z485" s="17">
        <v>0</v>
      </c>
      <c r="AA485" s="17">
        <v>0</v>
      </c>
      <c r="AB485" s="17">
        <v>0</v>
      </c>
      <c r="AC485" s="17">
        <v>12119727</v>
      </c>
      <c r="AD485" s="17">
        <v>0</v>
      </c>
    </row>
    <row r="486" spans="1:30" x14ac:dyDescent="0.3">
      <c r="A486" s="15" t="s">
        <v>965</v>
      </c>
      <c r="B486" s="14" t="s">
        <v>966</v>
      </c>
      <c r="C486" s="14">
        <v>1</v>
      </c>
      <c r="D486" s="14">
        <v>0</v>
      </c>
      <c r="E486" s="17">
        <v>3696342</v>
      </c>
      <c r="F486" s="17">
        <v>0</v>
      </c>
      <c r="G486" s="17">
        <v>84238</v>
      </c>
      <c r="H486" s="17">
        <v>0</v>
      </c>
      <c r="I486" s="17">
        <v>506346</v>
      </c>
      <c r="J486" s="17">
        <v>293339</v>
      </c>
      <c r="K486" s="17">
        <v>0</v>
      </c>
      <c r="L486" s="17">
        <v>0</v>
      </c>
      <c r="M486" s="17">
        <v>0</v>
      </c>
      <c r="N486" s="17">
        <v>0</v>
      </c>
      <c r="O486" s="17">
        <v>0</v>
      </c>
      <c r="P486" s="17">
        <v>347143</v>
      </c>
      <c r="Q486" s="17">
        <v>0</v>
      </c>
      <c r="R486" s="17">
        <v>0</v>
      </c>
      <c r="S486" s="17">
        <v>3341</v>
      </c>
      <c r="T486" s="17">
        <v>1394</v>
      </c>
      <c r="U486" s="17">
        <v>12699</v>
      </c>
      <c r="V486" s="17">
        <v>3826</v>
      </c>
      <c r="W486" s="17">
        <v>0</v>
      </c>
      <c r="X486" s="17">
        <v>41716</v>
      </c>
      <c r="Y486" s="17">
        <v>0</v>
      </c>
      <c r="Z486" s="17">
        <v>0</v>
      </c>
      <c r="AA486" s="17">
        <v>0</v>
      </c>
      <c r="AB486" s="17">
        <v>0</v>
      </c>
      <c r="AC486" s="17">
        <v>4990384</v>
      </c>
      <c r="AD486" s="17">
        <v>100000</v>
      </c>
    </row>
    <row r="487" spans="1:30" x14ac:dyDescent="0.3">
      <c r="A487" s="15" t="s">
        <v>967</v>
      </c>
      <c r="B487" s="14" t="s">
        <v>968</v>
      </c>
      <c r="C487" s="14">
        <v>1</v>
      </c>
      <c r="D487" s="14">
        <v>0</v>
      </c>
      <c r="E487" s="17">
        <v>7664878</v>
      </c>
      <c r="F487" s="17">
        <v>0</v>
      </c>
      <c r="G487" s="17">
        <v>0</v>
      </c>
      <c r="H487" s="17">
        <v>0</v>
      </c>
      <c r="I487" s="17">
        <v>995182</v>
      </c>
      <c r="J487" s="17">
        <v>813090</v>
      </c>
      <c r="K487" s="17">
        <v>0</v>
      </c>
      <c r="L487" s="17">
        <v>0</v>
      </c>
      <c r="M487" s="17">
        <v>0</v>
      </c>
      <c r="N487" s="17">
        <v>0</v>
      </c>
      <c r="O487" s="17">
        <v>0</v>
      </c>
      <c r="P487" s="17">
        <v>1276443</v>
      </c>
      <c r="Q487" s="17">
        <v>119761</v>
      </c>
      <c r="R487" s="17">
        <v>0</v>
      </c>
      <c r="S487" s="17">
        <v>11265</v>
      </c>
      <c r="T487" s="17">
        <v>4700</v>
      </c>
      <c r="U487" s="17">
        <v>43455</v>
      </c>
      <c r="V487" s="17">
        <v>13649</v>
      </c>
      <c r="W487" s="17">
        <v>0</v>
      </c>
      <c r="X487" s="17">
        <v>520017</v>
      </c>
      <c r="Y487" s="17">
        <v>0</v>
      </c>
      <c r="Z487" s="17">
        <v>0</v>
      </c>
      <c r="AA487" s="17">
        <v>0</v>
      </c>
      <c r="AB487" s="17">
        <v>0</v>
      </c>
      <c r="AC487" s="17">
        <v>11462440</v>
      </c>
      <c r="AD487" s="17">
        <v>100000</v>
      </c>
    </row>
    <row r="488" spans="1:30" x14ac:dyDescent="0.3">
      <c r="A488" s="15" t="s">
        <v>969</v>
      </c>
      <c r="B488" s="14" t="s">
        <v>970</v>
      </c>
      <c r="C488" s="14">
        <v>1</v>
      </c>
      <c r="D488" s="14">
        <v>0</v>
      </c>
      <c r="E488" s="17">
        <v>10220219</v>
      </c>
      <c r="F488" s="17">
        <v>0</v>
      </c>
      <c r="G488" s="17">
        <v>0</v>
      </c>
      <c r="H488" s="17">
        <v>0</v>
      </c>
      <c r="I488" s="17">
        <v>987798</v>
      </c>
      <c r="J488" s="17">
        <v>2304761</v>
      </c>
      <c r="K488" s="17">
        <v>0</v>
      </c>
      <c r="L488" s="17">
        <v>0</v>
      </c>
      <c r="M488" s="17">
        <v>0</v>
      </c>
      <c r="N488" s="17">
        <v>0</v>
      </c>
      <c r="O488" s="17">
        <v>0</v>
      </c>
      <c r="P488" s="17">
        <v>1197213</v>
      </c>
      <c r="Q488" s="17">
        <v>137883</v>
      </c>
      <c r="R488" s="17">
        <v>0</v>
      </c>
      <c r="S488" s="17">
        <v>13782</v>
      </c>
      <c r="T488" s="17">
        <v>5750</v>
      </c>
      <c r="U488" s="17">
        <v>53707</v>
      </c>
      <c r="V488" s="17">
        <v>12245</v>
      </c>
      <c r="W488" s="17">
        <v>0</v>
      </c>
      <c r="X488" s="17">
        <v>655179</v>
      </c>
      <c r="Y488" s="17">
        <v>0</v>
      </c>
      <c r="Z488" s="17">
        <v>0</v>
      </c>
      <c r="AA488" s="17">
        <v>0</v>
      </c>
      <c r="AB488" s="17">
        <v>0</v>
      </c>
      <c r="AC488" s="17">
        <v>15588537</v>
      </c>
      <c r="AD488" s="17">
        <v>0</v>
      </c>
    </row>
    <row r="489" spans="1:30" x14ac:dyDescent="0.3">
      <c r="A489" s="15" t="s">
        <v>971</v>
      </c>
      <c r="B489" s="14" t="s">
        <v>972</v>
      </c>
      <c r="C489" s="14">
        <v>1</v>
      </c>
      <c r="D489" s="14">
        <v>0</v>
      </c>
      <c r="E489" s="17">
        <v>8631632</v>
      </c>
      <c r="F489" s="17">
        <v>0</v>
      </c>
      <c r="G489" s="17">
        <v>273715</v>
      </c>
      <c r="H489" s="17">
        <v>0</v>
      </c>
      <c r="I489" s="17">
        <v>987540</v>
      </c>
      <c r="J489" s="17">
        <v>2759895</v>
      </c>
      <c r="K489" s="17">
        <v>409386</v>
      </c>
      <c r="L489" s="17">
        <v>0</v>
      </c>
      <c r="M489" s="17">
        <v>0</v>
      </c>
      <c r="N489" s="17">
        <v>0</v>
      </c>
      <c r="O489" s="17">
        <v>0</v>
      </c>
      <c r="P489" s="17">
        <v>1328960</v>
      </c>
      <c r="Q489" s="17">
        <v>107110</v>
      </c>
      <c r="R489" s="17">
        <v>74688</v>
      </c>
      <c r="S489" s="17">
        <v>10276</v>
      </c>
      <c r="T489" s="17">
        <v>4288</v>
      </c>
      <c r="U489" s="17">
        <v>39960</v>
      </c>
      <c r="V489" s="17">
        <v>8732</v>
      </c>
      <c r="W489" s="17">
        <v>0</v>
      </c>
      <c r="X489" s="17">
        <v>264261</v>
      </c>
      <c r="Y489" s="17">
        <v>0</v>
      </c>
      <c r="Z489" s="17">
        <v>0</v>
      </c>
      <c r="AA489" s="17">
        <v>0</v>
      </c>
      <c r="AB489" s="17">
        <v>0</v>
      </c>
      <c r="AC489" s="17">
        <v>14900443</v>
      </c>
      <c r="AD489" s="17">
        <v>100000</v>
      </c>
    </row>
    <row r="490" spans="1:30" x14ac:dyDescent="0.3">
      <c r="A490" s="15" t="s">
        <v>973</v>
      </c>
      <c r="B490" s="14" t="s">
        <v>974</v>
      </c>
      <c r="C490" s="14">
        <v>1</v>
      </c>
      <c r="D490" s="14">
        <v>0</v>
      </c>
      <c r="E490" s="17">
        <v>3798789</v>
      </c>
      <c r="F490" s="17">
        <v>0</v>
      </c>
      <c r="G490" s="17">
        <v>125110</v>
      </c>
      <c r="H490" s="17">
        <v>11869</v>
      </c>
      <c r="I490" s="17">
        <v>570437</v>
      </c>
      <c r="J490" s="17">
        <v>1271956</v>
      </c>
      <c r="K490" s="17">
        <v>0</v>
      </c>
      <c r="L490" s="17">
        <v>0</v>
      </c>
      <c r="M490" s="17">
        <v>0</v>
      </c>
      <c r="N490" s="17">
        <v>0</v>
      </c>
      <c r="O490" s="17">
        <v>0</v>
      </c>
      <c r="P490" s="17">
        <v>565757</v>
      </c>
      <c r="Q490" s="17">
        <v>60193</v>
      </c>
      <c r="R490" s="17">
        <v>16864</v>
      </c>
      <c r="S490" s="17">
        <v>7700</v>
      </c>
      <c r="T490" s="17">
        <v>3213</v>
      </c>
      <c r="U490" s="17">
        <v>23417</v>
      </c>
      <c r="V490" s="17">
        <v>5336</v>
      </c>
      <c r="W490" s="17">
        <v>0</v>
      </c>
      <c r="X490" s="17">
        <v>153536</v>
      </c>
      <c r="Y490" s="17">
        <v>0</v>
      </c>
      <c r="Z490" s="17">
        <v>0</v>
      </c>
      <c r="AA490" s="17">
        <v>0</v>
      </c>
      <c r="AB490" s="17">
        <v>0</v>
      </c>
      <c r="AC490" s="17">
        <v>6614177</v>
      </c>
      <c r="AD490" s="17">
        <v>100000</v>
      </c>
    </row>
    <row r="491" spans="1:30" x14ac:dyDescent="0.3">
      <c r="A491" s="15" t="s">
        <v>975</v>
      </c>
      <c r="B491" s="14" t="s">
        <v>976</v>
      </c>
      <c r="C491" s="14">
        <v>1</v>
      </c>
      <c r="D491" s="14">
        <v>0</v>
      </c>
      <c r="E491" s="17">
        <v>8976533</v>
      </c>
      <c r="F491" s="17">
        <v>0</v>
      </c>
      <c r="G491" s="17">
        <v>0</v>
      </c>
      <c r="H491" s="17">
        <v>12631</v>
      </c>
      <c r="I491" s="17">
        <v>1467808</v>
      </c>
      <c r="J491" s="17">
        <v>2154917</v>
      </c>
      <c r="K491" s="17">
        <v>0</v>
      </c>
      <c r="L491" s="17">
        <v>0</v>
      </c>
      <c r="M491" s="17">
        <v>0</v>
      </c>
      <c r="N491" s="17">
        <v>0</v>
      </c>
      <c r="O491" s="17">
        <v>0</v>
      </c>
      <c r="P491" s="17">
        <v>1444806</v>
      </c>
      <c r="Q491" s="17">
        <v>1264489</v>
      </c>
      <c r="R491" s="17">
        <v>57047</v>
      </c>
      <c r="S491" s="17">
        <v>20882</v>
      </c>
      <c r="T491" s="17">
        <v>8713</v>
      </c>
      <c r="U491" s="17">
        <v>74269</v>
      </c>
      <c r="V491" s="17">
        <v>25874</v>
      </c>
      <c r="W491" s="17">
        <v>0</v>
      </c>
      <c r="X491" s="17">
        <v>13580</v>
      </c>
      <c r="Y491" s="17">
        <v>0</v>
      </c>
      <c r="Z491" s="17">
        <v>0</v>
      </c>
      <c r="AA491" s="17">
        <v>0</v>
      </c>
      <c r="AB491" s="17">
        <v>0</v>
      </c>
      <c r="AC491" s="17">
        <v>15521549</v>
      </c>
      <c r="AD491" s="17">
        <v>0</v>
      </c>
    </row>
    <row r="492" spans="1:30" x14ac:dyDescent="0.3">
      <c r="A492" s="15" t="s">
        <v>977</v>
      </c>
      <c r="B492" s="14" t="s">
        <v>978</v>
      </c>
      <c r="C492" s="14">
        <v>1</v>
      </c>
      <c r="D492" s="14">
        <v>0</v>
      </c>
      <c r="E492" s="17">
        <v>16417292</v>
      </c>
      <c r="F492" s="17">
        <v>0</v>
      </c>
      <c r="G492" s="17">
        <v>0</v>
      </c>
      <c r="H492" s="17">
        <v>0</v>
      </c>
      <c r="I492" s="17">
        <v>1960829</v>
      </c>
      <c r="J492" s="17">
        <v>4432906</v>
      </c>
      <c r="K492" s="17">
        <v>297722</v>
      </c>
      <c r="L492" s="17">
        <v>0</v>
      </c>
      <c r="M492" s="17">
        <v>0</v>
      </c>
      <c r="N492" s="17">
        <v>0</v>
      </c>
      <c r="O492" s="17">
        <v>0</v>
      </c>
      <c r="P492" s="17">
        <v>1999486</v>
      </c>
      <c r="Q492" s="17">
        <v>1278385</v>
      </c>
      <c r="R492" s="17">
        <v>111344</v>
      </c>
      <c r="S492" s="17">
        <v>24073</v>
      </c>
      <c r="T492" s="17">
        <v>10044</v>
      </c>
      <c r="U492" s="17">
        <v>95297</v>
      </c>
      <c r="V492" s="17">
        <v>29945</v>
      </c>
      <c r="W492" s="17">
        <v>0</v>
      </c>
      <c r="X492" s="17">
        <v>222875</v>
      </c>
      <c r="Y492" s="17">
        <v>0</v>
      </c>
      <c r="Z492" s="17">
        <v>0</v>
      </c>
      <c r="AA492" s="17">
        <v>0</v>
      </c>
      <c r="AB492" s="17">
        <v>0</v>
      </c>
      <c r="AC492" s="17">
        <v>26880198</v>
      </c>
      <c r="AD492" s="17">
        <v>123111</v>
      </c>
    </row>
    <row r="493" spans="1:30" x14ac:dyDescent="0.3">
      <c r="A493" s="15" t="s">
        <v>979</v>
      </c>
      <c r="B493" s="14" t="s">
        <v>980</v>
      </c>
      <c r="C493" s="14">
        <v>1</v>
      </c>
      <c r="D493" s="14">
        <v>0</v>
      </c>
      <c r="E493" s="17">
        <v>14328459</v>
      </c>
      <c r="F493" s="17">
        <v>0</v>
      </c>
      <c r="G493" s="17">
        <v>0</v>
      </c>
      <c r="H493" s="17">
        <v>33731</v>
      </c>
      <c r="I493" s="17">
        <v>1661252</v>
      </c>
      <c r="J493" s="17">
        <v>3851177</v>
      </c>
      <c r="K493" s="17">
        <v>127702</v>
      </c>
      <c r="L493" s="17">
        <v>0</v>
      </c>
      <c r="M493" s="17">
        <v>0</v>
      </c>
      <c r="N493" s="17">
        <v>0</v>
      </c>
      <c r="O493" s="17">
        <v>0</v>
      </c>
      <c r="P493" s="17">
        <v>2447901</v>
      </c>
      <c r="Q493" s="17">
        <v>123534</v>
      </c>
      <c r="R493" s="17">
        <v>0</v>
      </c>
      <c r="S493" s="17">
        <v>15774</v>
      </c>
      <c r="T493" s="17">
        <v>6581</v>
      </c>
      <c r="U493" s="17">
        <v>60347</v>
      </c>
      <c r="V493" s="17">
        <v>20080</v>
      </c>
      <c r="W493" s="17">
        <v>0</v>
      </c>
      <c r="X493" s="17">
        <v>545784</v>
      </c>
      <c r="Y493" s="17">
        <v>0</v>
      </c>
      <c r="Z493" s="17">
        <v>0</v>
      </c>
      <c r="AA493" s="17">
        <v>0</v>
      </c>
      <c r="AB493" s="17">
        <v>0</v>
      </c>
      <c r="AC493" s="17">
        <v>23222322</v>
      </c>
      <c r="AD493" s="17">
        <v>132624</v>
      </c>
    </row>
    <row r="494" spans="1:30" x14ac:dyDescent="0.3">
      <c r="A494" s="15" t="s">
        <v>981</v>
      </c>
      <c r="B494" s="14" t="s">
        <v>982</v>
      </c>
      <c r="C494" s="14">
        <v>1</v>
      </c>
      <c r="D494" s="14">
        <v>0</v>
      </c>
      <c r="E494" s="17">
        <v>6330934</v>
      </c>
      <c r="F494" s="17">
        <v>0</v>
      </c>
      <c r="G494" s="17">
        <v>0</v>
      </c>
      <c r="H494" s="17">
        <v>0</v>
      </c>
      <c r="I494" s="17">
        <v>887821</v>
      </c>
      <c r="J494" s="17">
        <v>1985549</v>
      </c>
      <c r="K494" s="17">
        <v>0</v>
      </c>
      <c r="L494" s="17">
        <v>0</v>
      </c>
      <c r="M494" s="17">
        <v>0</v>
      </c>
      <c r="N494" s="17">
        <v>0</v>
      </c>
      <c r="O494" s="17">
        <v>0</v>
      </c>
      <c r="P494" s="17">
        <v>929321</v>
      </c>
      <c r="Q494" s="17">
        <v>21786</v>
      </c>
      <c r="R494" s="17">
        <v>86452</v>
      </c>
      <c r="S494" s="17">
        <v>5827</v>
      </c>
      <c r="T494" s="17">
        <v>2431</v>
      </c>
      <c r="U494" s="17">
        <v>21611</v>
      </c>
      <c r="V494" s="17">
        <v>7013</v>
      </c>
      <c r="W494" s="17">
        <v>0</v>
      </c>
      <c r="X494" s="17">
        <v>95540</v>
      </c>
      <c r="Y494" s="17">
        <v>0</v>
      </c>
      <c r="Z494" s="17">
        <v>0</v>
      </c>
      <c r="AA494" s="17">
        <v>0</v>
      </c>
      <c r="AB494" s="17">
        <v>0</v>
      </c>
      <c r="AC494" s="17">
        <v>10374285</v>
      </c>
      <c r="AD494" s="17">
        <v>100000</v>
      </c>
    </row>
    <row r="495" spans="1:30" x14ac:dyDescent="0.3">
      <c r="A495" s="15" t="s">
        <v>983</v>
      </c>
      <c r="B495" s="14" t="s">
        <v>984</v>
      </c>
      <c r="C495" s="14">
        <v>1</v>
      </c>
      <c r="D495" s="14">
        <v>0</v>
      </c>
      <c r="E495" s="17">
        <v>16453340</v>
      </c>
      <c r="F495" s="17">
        <v>0</v>
      </c>
      <c r="G495" s="17">
        <v>0</v>
      </c>
      <c r="H495" s="17">
        <v>0</v>
      </c>
      <c r="I495" s="17">
        <v>1494382</v>
      </c>
      <c r="J495" s="17">
        <v>4273077</v>
      </c>
      <c r="K495" s="17">
        <v>0</v>
      </c>
      <c r="L495" s="17">
        <v>0</v>
      </c>
      <c r="M495" s="17">
        <v>0</v>
      </c>
      <c r="N495" s="17">
        <v>0</v>
      </c>
      <c r="O495" s="17">
        <v>0</v>
      </c>
      <c r="P495" s="17">
        <v>2063454</v>
      </c>
      <c r="Q495" s="17">
        <v>170807</v>
      </c>
      <c r="R495" s="17">
        <v>0</v>
      </c>
      <c r="S495" s="17">
        <v>22695</v>
      </c>
      <c r="T495" s="17">
        <v>9469</v>
      </c>
      <c r="U495" s="17">
        <v>82424</v>
      </c>
      <c r="V495" s="17">
        <v>28744</v>
      </c>
      <c r="W495" s="17">
        <v>0</v>
      </c>
      <c r="X495" s="17">
        <v>1283076</v>
      </c>
      <c r="Y495" s="17">
        <v>0</v>
      </c>
      <c r="Z495" s="17">
        <v>0</v>
      </c>
      <c r="AA495" s="17">
        <v>0</v>
      </c>
      <c r="AB495" s="17">
        <v>0</v>
      </c>
      <c r="AC495" s="17">
        <v>25881468</v>
      </c>
      <c r="AD495" s="17">
        <v>139788</v>
      </c>
    </row>
    <row r="496" spans="1:30" x14ac:dyDescent="0.3">
      <c r="A496" s="15" t="s">
        <v>985</v>
      </c>
      <c r="B496" s="14" t="s">
        <v>986</v>
      </c>
      <c r="C496" s="14">
        <v>1</v>
      </c>
      <c r="D496" s="14">
        <v>0</v>
      </c>
      <c r="E496" s="17">
        <v>3558513</v>
      </c>
      <c r="F496" s="17">
        <v>0</v>
      </c>
      <c r="G496" s="17">
        <v>0</v>
      </c>
      <c r="H496" s="17">
        <v>0</v>
      </c>
      <c r="I496" s="17">
        <v>674291</v>
      </c>
      <c r="J496" s="17">
        <v>1151925</v>
      </c>
      <c r="K496" s="17">
        <v>0</v>
      </c>
      <c r="L496" s="17">
        <v>0</v>
      </c>
      <c r="M496" s="17">
        <v>0</v>
      </c>
      <c r="N496" s="17">
        <v>0</v>
      </c>
      <c r="O496" s="17">
        <v>0</v>
      </c>
      <c r="P496" s="17">
        <v>762911</v>
      </c>
      <c r="Q496" s="17">
        <v>36213</v>
      </c>
      <c r="R496" s="17">
        <v>0</v>
      </c>
      <c r="S496" s="17">
        <v>3475</v>
      </c>
      <c r="T496" s="17">
        <v>1450</v>
      </c>
      <c r="U496" s="17">
        <v>12932</v>
      </c>
      <c r="V496" s="17">
        <v>3879</v>
      </c>
      <c r="W496" s="17">
        <v>0</v>
      </c>
      <c r="X496" s="17">
        <v>92498</v>
      </c>
      <c r="Y496" s="17">
        <v>0</v>
      </c>
      <c r="Z496" s="17">
        <v>0</v>
      </c>
      <c r="AA496" s="17">
        <v>0</v>
      </c>
      <c r="AB496" s="17">
        <v>0</v>
      </c>
      <c r="AC496" s="17">
        <v>6298087</v>
      </c>
      <c r="AD496" s="17">
        <v>100000</v>
      </c>
    </row>
    <row r="497" spans="1:30" x14ac:dyDescent="0.3">
      <c r="A497" s="15" t="s">
        <v>987</v>
      </c>
      <c r="B497" s="14" t="s">
        <v>988</v>
      </c>
      <c r="C497" s="14">
        <v>1</v>
      </c>
      <c r="D497" s="14">
        <v>0</v>
      </c>
      <c r="E497" s="17">
        <v>10529484</v>
      </c>
      <c r="F497" s="17">
        <v>0</v>
      </c>
      <c r="G497" s="17">
        <v>0</v>
      </c>
      <c r="H497" s="17">
        <v>0</v>
      </c>
      <c r="I497" s="17">
        <v>1273342</v>
      </c>
      <c r="J497" s="17">
        <v>2970301</v>
      </c>
      <c r="K497" s="17">
        <v>24514</v>
      </c>
      <c r="L497" s="17">
        <v>0</v>
      </c>
      <c r="M497" s="17">
        <v>0</v>
      </c>
      <c r="N497" s="17">
        <v>0</v>
      </c>
      <c r="O497" s="17">
        <v>0</v>
      </c>
      <c r="P497" s="17">
        <v>1816546</v>
      </c>
      <c r="Q497" s="17">
        <v>131284</v>
      </c>
      <c r="R497" s="17">
        <v>0</v>
      </c>
      <c r="S497" s="17">
        <v>12134</v>
      </c>
      <c r="T497" s="17">
        <v>5063</v>
      </c>
      <c r="U497" s="17">
        <v>44736</v>
      </c>
      <c r="V497" s="17">
        <v>15603</v>
      </c>
      <c r="W497" s="17">
        <v>0</v>
      </c>
      <c r="X497" s="17">
        <v>308801</v>
      </c>
      <c r="Y497" s="17">
        <v>0</v>
      </c>
      <c r="Z497" s="17">
        <v>0</v>
      </c>
      <c r="AA497" s="17">
        <v>0</v>
      </c>
      <c r="AB497" s="17">
        <v>0</v>
      </c>
      <c r="AC497" s="17">
        <v>17131808</v>
      </c>
      <c r="AD497" s="17">
        <v>100000</v>
      </c>
    </row>
    <row r="498" spans="1:30" x14ac:dyDescent="0.3">
      <c r="A498" s="15" t="s">
        <v>989</v>
      </c>
      <c r="B498" s="14" t="s">
        <v>990</v>
      </c>
      <c r="C498" s="14">
        <v>1</v>
      </c>
      <c r="D498" s="14">
        <v>0</v>
      </c>
      <c r="E498" s="17">
        <v>31245892</v>
      </c>
      <c r="F498" s="17">
        <v>0</v>
      </c>
      <c r="G498" s="17">
        <v>0</v>
      </c>
      <c r="H498" s="17">
        <v>0</v>
      </c>
      <c r="I498" s="17">
        <v>5361315</v>
      </c>
      <c r="J498" s="17">
        <v>9947721</v>
      </c>
      <c r="K498" s="17">
        <v>0</v>
      </c>
      <c r="L498" s="17">
        <v>0</v>
      </c>
      <c r="M498" s="17">
        <v>0</v>
      </c>
      <c r="N498" s="17">
        <v>0</v>
      </c>
      <c r="O498" s="17">
        <v>0</v>
      </c>
      <c r="P498" s="17">
        <v>5048241</v>
      </c>
      <c r="Q498" s="17">
        <v>567044</v>
      </c>
      <c r="R498" s="17">
        <v>46594</v>
      </c>
      <c r="S498" s="17">
        <v>72054</v>
      </c>
      <c r="T498" s="17">
        <v>30063</v>
      </c>
      <c r="U498" s="17">
        <v>270571</v>
      </c>
      <c r="V498" s="17">
        <v>85672</v>
      </c>
      <c r="W498" s="17">
        <v>0</v>
      </c>
      <c r="X498" s="17">
        <v>195665</v>
      </c>
      <c r="Y498" s="17">
        <v>0</v>
      </c>
      <c r="Z498" s="17">
        <v>0</v>
      </c>
      <c r="AA498" s="17">
        <v>0</v>
      </c>
      <c r="AB498" s="17">
        <v>0</v>
      </c>
      <c r="AC498" s="17">
        <v>52870832</v>
      </c>
      <c r="AD498" s="17">
        <v>0</v>
      </c>
    </row>
    <row r="499" spans="1:30" x14ac:dyDescent="0.3">
      <c r="A499" s="15" t="s">
        <v>991</v>
      </c>
      <c r="B499" s="14" t="s">
        <v>992</v>
      </c>
      <c r="C499" s="14">
        <v>1</v>
      </c>
      <c r="D499" s="14">
        <v>0</v>
      </c>
      <c r="E499" s="17">
        <v>12707444</v>
      </c>
      <c r="F499" s="17">
        <v>0</v>
      </c>
      <c r="G499" s="17">
        <v>0</v>
      </c>
      <c r="H499" s="17">
        <v>0</v>
      </c>
      <c r="I499" s="17">
        <v>1377810</v>
      </c>
      <c r="J499" s="17">
        <v>1328354</v>
      </c>
      <c r="K499" s="17">
        <v>17858</v>
      </c>
      <c r="L499" s="17">
        <v>0</v>
      </c>
      <c r="M499" s="17">
        <v>0</v>
      </c>
      <c r="N499" s="17">
        <v>0</v>
      </c>
      <c r="O499" s="17">
        <v>0</v>
      </c>
      <c r="P499" s="17">
        <v>1608445</v>
      </c>
      <c r="Q499" s="17">
        <v>318294</v>
      </c>
      <c r="R499" s="17">
        <v>0</v>
      </c>
      <c r="S499" s="17">
        <v>14231</v>
      </c>
      <c r="T499" s="17">
        <v>5938</v>
      </c>
      <c r="U499" s="17">
        <v>53124</v>
      </c>
      <c r="V499" s="17">
        <v>18990</v>
      </c>
      <c r="W499" s="17">
        <v>0</v>
      </c>
      <c r="X499" s="17">
        <v>111175</v>
      </c>
      <c r="Y499" s="17">
        <v>5967</v>
      </c>
      <c r="Z499" s="17">
        <v>0</v>
      </c>
      <c r="AA499" s="17">
        <v>0</v>
      </c>
      <c r="AB499" s="17">
        <v>0</v>
      </c>
      <c r="AC499" s="17">
        <v>17567630</v>
      </c>
      <c r="AD499" s="17">
        <v>105783</v>
      </c>
    </row>
    <row r="500" spans="1:30" x14ac:dyDescent="0.3">
      <c r="A500" s="15" t="s">
        <v>993</v>
      </c>
      <c r="B500" s="14" t="s">
        <v>994</v>
      </c>
      <c r="C500" s="14">
        <v>1</v>
      </c>
      <c r="D500" s="14">
        <v>0</v>
      </c>
      <c r="E500" s="17">
        <v>18996564</v>
      </c>
      <c r="F500" s="17">
        <v>0</v>
      </c>
      <c r="G500" s="17">
        <v>0</v>
      </c>
      <c r="H500" s="17">
        <v>0</v>
      </c>
      <c r="I500" s="17">
        <v>1245338</v>
      </c>
      <c r="J500" s="17">
        <v>6808000</v>
      </c>
      <c r="K500" s="17">
        <v>0</v>
      </c>
      <c r="L500" s="17">
        <v>0</v>
      </c>
      <c r="M500" s="17">
        <v>0</v>
      </c>
      <c r="N500" s="17">
        <v>0</v>
      </c>
      <c r="O500" s="17">
        <v>0</v>
      </c>
      <c r="P500" s="17">
        <v>3127390</v>
      </c>
      <c r="Q500" s="17">
        <v>114892</v>
      </c>
      <c r="R500" s="17">
        <v>0</v>
      </c>
      <c r="S500" s="17">
        <v>23489</v>
      </c>
      <c r="T500" s="17">
        <v>9800</v>
      </c>
      <c r="U500" s="17">
        <v>90521</v>
      </c>
      <c r="V500" s="17">
        <v>32860</v>
      </c>
      <c r="W500" s="17">
        <v>0</v>
      </c>
      <c r="X500" s="17">
        <v>808367</v>
      </c>
      <c r="Y500" s="17">
        <v>0</v>
      </c>
      <c r="Z500" s="17">
        <v>0</v>
      </c>
      <c r="AA500" s="17">
        <v>0</v>
      </c>
      <c r="AB500" s="17">
        <v>0</v>
      </c>
      <c r="AC500" s="17">
        <v>31257221</v>
      </c>
      <c r="AD500" s="17">
        <v>152327</v>
      </c>
    </row>
    <row r="501" spans="1:30" x14ac:dyDescent="0.3">
      <c r="A501" s="15" t="s">
        <v>995</v>
      </c>
      <c r="B501" s="14" t="s">
        <v>996</v>
      </c>
      <c r="C501" s="14">
        <v>1</v>
      </c>
      <c r="D501" s="14">
        <v>0</v>
      </c>
      <c r="E501" s="17">
        <v>4569022</v>
      </c>
      <c r="F501" s="17">
        <v>0</v>
      </c>
      <c r="G501" s="17">
        <v>0</v>
      </c>
      <c r="H501" s="17">
        <v>0</v>
      </c>
      <c r="I501" s="17">
        <v>501532</v>
      </c>
      <c r="J501" s="17">
        <v>1211023</v>
      </c>
      <c r="K501" s="17">
        <v>0</v>
      </c>
      <c r="L501" s="17">
        <v>0</v>
      </c>
      <c r="M501" s="17">
        <v>0</v>
      </c>
      <c r="N501" s="17">
        <v>0</v>
      </c>
      <c r="O501" s="17">
        <v>0</v>
      </c>
      <c r="P501" s="17">
        <v>967947</v>
      </c>
      <c r="Q501" s="17">
        <v>61084</v>
      </c>
      <c r="R501" s="17">
        <v>129290</v>
      </c>
      <c r="S501" s="17">
        <v>6756</v>
      </c>
      <c r="T501" s="17">
        <v>2819</v>
      </c>
      <c r="U501" s="17">
        <v>22951</v>
      </c>
      <c r="V501" s="17">
        <v>8458</v>
      </c>
      <c r="W501" s="17">
        <v>0</v>
      </c>
      <c r="X501" s="17">
        <v>70696</v>
      </c>
      <c r="Y501" s="17">
        <v>0</v>
      </c>
      <c r="Z501" s="17">
        <v>0</v>
      </c>
      <c r="AA501" s="17">
        <v>0</v>
      </c>
      <c r="AB501" s="17">
        <v>0</v>
      </c>
      <c r="AC501" s="17">
        <v>7551578</v>
      </c>
      <c r="AD501" s="17">
        <v>0</v>
      </c>
    </row>
    <row r="502" spans="1:30" x14ac:dyDescent="0.3">
      <c r="A502" s="15" t="s">
        <v>997</v>
      </c>
      <c r="B502" s="14" t="s">
        <v>998</v>
      </c>
      <c r="C502" s="14">
        <v>1</v>
      </c>
      <c r="D502" s="14">
        <v>0</v>
      </c>
      <c r="E502" s="17">
        <v>4582618</v>
      </c>
      <c r="F502" s="17">
        <v>0</v>
      </c>
      <c r="G502" s="17">
        <v>0</v>
      </c>
      <c r="H502" s="17">
        <v>0</v>
      </c>
      <c r="I502" s="17">
        <v>772611</v>
      </c>
      <c r="J502" s="17">
        <v>765786</v>
      </c>
      <c r="K502" s="17">
        <v>0</v>
      </c>
      <c r="L502" s="17">
        <v>0</v>
      </c>
      <c r="M502" s="17">
        <v>0</v>
      </c>
      <c r="N502" s="17">
        <v>0</v>
      </c>
      <c r="O502" s="17">
        <v>0</v>
      </c>
      <c r="P502" s="17">
        <v>455340</v>
      </c>
      <c r="Q502" s="17">
        <v>0</v>
      </c>
      <c r="R502" s="17">
        <v>0</v>
      </c>
      <c r="S502" s="17">
        <v>5048</v>
      </c>
      <c r="T502" s="17">
        <v>2106</v>
      </c>
      <c r="U502" s="17">
        <v>18291</v>
      </c>
      <c r="V502" s="17">
        <v>5749</v>
      </c>
      <c r="W502" s="17">
        <v>0</v>
      </c>
      <c r="X502" s="17">
        <v>104296</v>
      </c>
      <c r="Y502" s="17">
        <v>0</v>
      </c>
      <c r="Z502" s="17">
        <v>0</v>
      </c>
      <c r="AA502" s="17">
        <v>0</v>
      </c>
      <c r="AB502" s="17">
        <v>0</v>
      </c>
      <c r="AC502" s="17">
        <v>6711845</v>
      </c>
      <c r="AD502" s="17">
        <v>100000</v>
      </c>
    </row>
    <row r="503" spans="1:30" x14ac:dyDescent="0.3">
      <c r="A503" s="15" t="s">
        <v>999</v>
      </c>
      <c r="B503" s="14" t="s">
        <v>1000</v>
      </c>
      <c r="C503" s="14">
        <v>1</v>
      </c>
      <c r="D503" s="14">
        <v>0</v>
      </c>
      <c r="E503" s="17">
        <v>6524382</v>
      </c>
      <c r="F503" s="17">
        <v>0</v>
      </c>
      <c r="G503" s="17">
        <v>0</v>
      </c>
      <c r="H503" s="17">
        <v>11</v>
      </c>
      <c r="I503" s="17">
        <v>667684</v>
      </c>
      <c r="J503" s="17">
        <v>713826</v>
      </c>
      <c r="K503" s="17">
        <v>27084</v>
      </c>
      <c r="L503" s="17">
        <v>0</v>
      </c>
      <c r="M503" s="17">
        <v>0</v>
      </c>
      <c r="N503" s="17">
        <v>0</v>
      </c>
      <c r="O503" s="17">
        <v>0</v>
      </c>
      <c r="P503" s="17">
        <v>768374</v>
      </c>
      <c r="Q503" s="17">
        <v>50268</v>
      </c>
      <c r="R503" s="17">
        <v>0</v>
      </c>
      <c r="S503" s="17">
        <v>6082</v>
      </c>
      <c r="T503" s="17">
        <v>2538</v>
      </c>
      <c r="U503" s="17">
        <v>21786</v>
      </c>
      <c r="V503" s="17">
        <v>6976</v>
      </c>
      <c r="W503" s="17">
        <v>0</v>
      </c>
      <c r="X503" s="17">
        <v>115966</v>
      </c>
      <c r="Y503" s="17">
        <v>0</v>
      </c>
      <c r="Z503" s="17">
        <v>0</v>
      </c>
      <c r="AA503" s="17">
        <v>0</v>
      </c>
      <c r="AB503" s="17">
        <v>0</v>
      </c>
      <c r="AC503" s="17">
        <v>8904977</v>
      </c>
      <c r="AD503" s="17">
        <v>100000</v>
      </c>
    </row>
    <row r="504" spans="1:30" x14ac:dyDescent="0.3">
      <c r="A504" s="15" t="s">
        <v>1001</v>
      </c>
      <c r="B504" s="14" t="s">
        <v>1002</v>
      </c>
      <c r="C504" s="14">
        <v>1</v>
      </c>
      <c r="D504" s="14">
        <v>0</v>
      </c>
      <c r="E504" s="17">
        <v>3144102</v>
      </c>
      <c r="F504" s="17">
        <v>0</v>
      </c>
      <c r="G504" s="17">
        <v>193401</v>
      </c>
      <c r="H504" s="17">
        <v>0</v>
      </c>
      <c r="I504" s="17">
        <v>163934</v>
      </c>
      <c r="J504" s="17">
        <v>571404</v>
      </c>
      <c r="K504" s="17">
        <v>0</v>
      </c>
      <c r="L504" s="17">
        <v>0</v>
      </c>
      <c r="M504" s="17">
        <v>0</v>
      </c>
      <c r="N504" s="17">
        <v>0</v>
      </c>
      <c r="O504" s="17">
        <v>0</v>
      </c>
      <c r="P504" s="17">
        <v>263242</v>
      </c>
      <c r="Q504" s="17">
        <v>23675</v>
      </c>
      <c r="R504" s="17">
        <v>0</v>
      </c>
      <c r="S504" s="17">
        <v>5767</v>
      </c>
      <c r="T504" s="17">
        <v>2406</v>
      </c>
      <c r="U504" s="17">
        <v>21145</v>
      </c>
      <c r="V504" s="17">
        <v>0</v>
      </c>
      <c r="W504" s="17">
        <v>0</v>
      </c>
      <c r="X504" s="17">
        <v>54000</v>
      </c>
      <c r="Y504" s="17">
        <v>0</v>
      </c>
      <c r="Z504" s="17">
        <v>0</v>
      </c>
      <c r="AA504" s="17">
        <v>0</v>
      </c>
      <c r="AB504" s="17">
        <v>0</v>
      </c>
      <c r="AC504" s="17">
        <v>4443076</v>
      </c>
      <c r="AD504" s="17">
        <v>0</v>
      </c>
    </row>
    <row r="505" spans="1:30" x14ac:dyDescent="0.3">
      <c r="A505" s="15" t="s">
        <v>1003</v>
      </c>
      <c r="B505" s="14" t="s">
        <v>1004</v>
      </c>
      <c r="C505" s="14">
        <v>1</v>
      </c>
      <c r="D505" s="14">
        <v>0</v>
      </c>
      <c r="E505" s="17">
        <v>16449231</v>
      </c>
      <c r="F505" s="17">
        <v>0</v>
      </c>
      <c r="G505" s="17">
        <v>0</v>
      </c>
      <c r="H505" s="17">
        <v>12517</v>
      </c>
      <c r="I505" s="17">
        <v>1880112</v>
      </c>
      <c r="J505" s="17">
        <v>1671170</v>
      </c>
      <c r="K505" s="17">
        <v>56502</v>
      </c>
      <c r="L505" s="17">
        <v>0</v>
      </c>
      <c r="M505" s="17">
        <v>0</v>
      </c>
      <c r="N505" s="17">
        <v>0</v>
      </c>
      <c r="O505" s="17">
        <v>0</v>
      </c>
      <c r="P505" s="17">
        <v>1628017</v>
      </c>
      <c r="Q505" s="17">
        <v>185276</v>
      </c>
      <c r="R505" s="17">
        <v>197035</v>
      </c>
      <c r="S505" s="17">
        <v>18470</v>
      </c>
      <c r="T505" s="17">
        <v>7706</v>
      </c>
      <c r="U505" s="17">
        <v>71648</v>
      </c>
      <c r="V505" s="17">
        <v>23691</v>
      </c>
      <c r="W505" s="17">
        <v>0</v>
      </c>
      <c r="X505" s="17">
        <v>252105</v>
      </c>
      <c r="Y505" s="17">
        <v>0</v>
      </c>
      <c r="Z505" s="17">
        <v>0</v>
      </c>
      <c r="AA505" s="17">
        <v>0</v>
      </c>
      <c r="AB505" s="17">
        <v>0</v>
      </c>
      <c r="AC505" s="17">
        <v>22453480</v>
      </c>
      <c r="AD505" s="17">
        <v>125273</v>
      </c>
    </row>
    <row r="506" spans="1:30" x14ac:dyDescent="0.3">
      <c r="A506" s="15" t="s">
        <v>1005</v>
      </c>
      <c r="B506" s="14" t="s">
        <v>1006</v>
      </c>
      <c r="C506" s="14">
        <v>0</v>
      </c>
      <c r="D506" s="14">
        <v>0</v>
      </c>
      <c r="E506" s="17" t="s">
        <v>2819</v>
      </c>
      <c r="F506" s="17" t="s">
        <v>2819</v>
      </c>
      <c r="G506" s="17" t="s">
        <v>2819</v>
      </c>
      <c r="H506" s="17" t="s">
        <v>2819</v>
      </c>
      <c r="I506" s="17" t="s">
        <v>2819</v>
      </c>
      <c r="J506" s="17" t="s">
        <v>2819</v>
      </c>
      <c r="K506" s="17" t="s">
        <v>2819</v>
      </c>
      <c r="L506" s="17" t="s">
        <v>2819</v>
      </c>
      <c r="M506" s="17" t="s">
        <v>2819</v>
      </c>
      <c r="N506" s="17" t="s">
        <v>2819</v>
      </c>
      <c r="O506" s="17" t="s">
        <v>2819</v>
      </c>
      <c r="P506" s="17" t="s">
        <v>2819</v>
      </c>
      <c r="Q506" s="17" t="s">
        <v>2819</v>
      </c>
      <c r="R506" s="17" t="s">
        <v>2819</v>
      </c>
      <c r="S506" s="17" t="s">
        <v>2819</v>
      </c>
      <c r="T506" s="17" t="s">
        <v>2819</v>
      </c>
      <c r="U506" s="17" t="s">
        <v>2819</v>
      </c>
      <c r="V506" s="17" t="s">
        <v>2819</v>
      </c>
      <c r="W506" s="17" t="s">
        <v>2819</v>
      </c>
      <c r="X506" s="17" t="s">
        <v>2819</v>
      </c>
      <c r="Y506" s="17" t="s">
        <v>2819</v>
      </c>
      <c r="Z506" s="17" t="s">
        <v>2819</v>
      </c>
      <c r="AA506" s="17" t="s">
        <v>2819</v>
      </c>
      <c r="AB506" s="17" t="s">
        <v>2819</v>
      </c>
      <c r="AC506" s="17" t="s">
        <v>2819</v>
      </c>
      <c r="AD506" s="17" t="s">
        <v>2819</v>
      </c>
    </row>
    <row r="507" spans="1:30" x14ac:dyDescent="0.3">
      <c r="A507" s="15" t="s">
        <v>1007</v>
      </c>
      <c r="B507" s="14" t="s">
        <v>1008</v>
      </c>
      <c r="C507" s="14">
        <v>1</v>
      </c>
      <c r="D507" s="14">
        <v>0</v>
      </c>
      <c r="E507" s="17">
        <v>23768762</v>
      </c>
      <c r="F507" s="17">
        <v>0</v>
      </c>
      <c r="G507" s="17">
        <v>1733369</v>
      </c>
      <c r="H507" s="17">
        <v>0</v>
      </c>
      <c r="I507" s="17">
        <v>2878949</v>
      </c>
      <c r="J507" s="17">
        <v>2582635</v>
      </c>
      <c r="K507" s="17">
        <v>0</v>
      </c>
      <c r="L507" s="17">
        <v>0</v>
      </c>
      <c r="M507" s="17">
        <v>0</v>
      </c>
      <c r="N507" s="17">
        <v>0</v>
      </c>
      <c r="O507" s="17">
        <v>0</v>
      </c>
      <c r="P507" s="17">
        <v>2418703</v>
      </c>
      <c r="Q507" s="17">
        <v>1653458</v>
      </c>
      <c r="R507" s="17">
        <v>525292</v>
      </c>
      <c r="S507" s="17">
        <v>55815</v>
      </c>
      <c r="T507" s="17">
        <v>23288</v>
      </c>
      <c r="U507" s="17">
        <v>226010</v>
      </c>
      <c r="V507" s="17">
        <v>50044</v>
      </c>
      <c r="W507" s="17">
        <v>0</v>
      </c>
      <c r="X507" s="17">
        <v>0</v>
      </c>
      <c r="Y507" s="17">
        <v>79682</v>
      </c>
      <c r="Z507" s="17">
        <v>0</v>
      </c>
      <c r="AA507" s="17">
        <v>0</v>
      </c>
      <c r="AB507" s="17">
        <v>0</v>
      </c>
      <c r="AC507" s="17">
        <v>35996007</v>
      </c>
      <c r="AD507" s="17">
        <v>0</v>
      </c>
    </row>
    <row r="508" spans="1:30" x14ac:dyDescent="0.3">
      <c r="A508" s="15" t="s">
        <v>1009</v>
      </c>
      <c r="B508" s="14" t="s">
        <v>1010</v>
      </c>
      <c r="C508" s="14">
        <v>1</v>
      </c>
      <c r="D508" s="14">
        <v>0</v>
      </c>
      <c r="E508" s="17">
        <v>33521993</v>
      </c>
      <c r="F508" s="17">
        <v>0</v>
      </c>
      <c r="G508" s="17">
        <v>1678344</v>
      </c>
      <c r="H508" s="17">
        <v>0</v>
      </c>
      <c r="I508" s="17">
        <v>4081337</v>
      </c>
      <c r="J508" s="17">
        <v>1734436</v>
      </c>
      <c r="K508" s="17">
        <v>0</v>
      </c>
      <c r="L508" s="17">
        <v>0</v>
      </c>
      <c r="M508" s="17">
        <v>0</v>
      </c>
      <c r="N508" s="17">
        <v>0</v>
      </c>
      <c r="O508" s="17">
        <v>0</v>
      </c>
      <c r="P508" s="17">
        <v>2886802</v>
      </c>
      <c r="Q508" s="17">
        <v>2978987</v>
      </c>
      <c r="R508" s="17">
        <v>749051</v>
      </c>
      <c r="S508" s="17">
        <v>69312</v>
      </c>
      <c r="T508" s="17">
        <v>28919</v>
      </c>
      <c r="U508" s="17">
        <v>285949</v>
      </c>
      <c r="V508" s="17">
        <v>73678</v>
      </c>
      <c r="W508" s="17">
        <v>0</v>
      </c>
      <c r="X508" s="17">
        <v>0</v>
      </c>
      <c r="Y508" s="17">
        <v>129755</v>
      </c>
      <c r="Z508" s="17">
        <v>0</v>
      </c>
      <c r="AA508" s="17">
        <v>0</v>
      </c>
      <c r="AB508" s="17">
        <v>0</v>
      </c>
      <c r="AC508" s="17">
        <v>48218563</v>
      </c>
      <c r="AD508" s="17">
        <v>0</v>
      </c>
    </row>
    <row r="509" spans="1:30" x14ac:dyDescent="0.3">
      <c r="A509" s="15" t="s">
        <v>1011</v>
      </c>
      <c r="B509" s="14" t="s">
        <v>1012</v>
      </c>
      <c r="C509" s="14">
        <v>1</v>
      </c>
      <c r="D509" s="14">
        <v>0</v>
      </c>
      <c r="E509" s="17">
        <v>39776014</v>
      </c>
      <c r="F509" s="17">
        <v>0</v>
      </c>
      <c r="G509" s="17">
        <v>2616972</v>
      </c>
      <c r="H509" s="17">
        <v>0</v>
      </c>
      <c r="I509" s="17">
        <v>4010379</v>
      </c>
      <c r="J509" s="17">
        <v>2245623</v>
      </c>
      <c r="K509" s="17">
        <v>0</v>
      </c>
      <c r="L509" s="17">
        <v>0</v>
      </c>
      <c r="M509" s="17">
        <v>0</v>
      </c>
      <c r="N509" s="17">
        <v>0</v>
      </c>
      <c r="O509" s="17">
        <v>0</v>
      </c>
      <c r="P509" s="17">
        <v>3649214</v>
      </c>
      <c r="Q509" s="17">
        <v>1901968</v>
      </c>
      <c r="R509" s="17">
        <v>1128864</v>
      </c>
      <c r="S509" s="17">
        <v>85236</v>
      </c>
      <c r="T509" s="17">
        <v>35563</v>
      </c>
      <c r="U509" s="17">
        <v>341462</v>
      </c>
      <c r="V509" s="17">
        <v>85510</v>
      </c>
      <c r="W509" s="17">
        <v>0</v>
      </c>
      <c r="X509" s="17">
        <v>0</v>
      </c>
      <c r="Y509" s="17">
        <v>0</v>
      </c>
      <c r="Z509" s="17">
        <v>0</v>
      </c>
      <c r="AA509" s="17">
        <v>0</v>
      </c>
      <c r="AB509" s="17">
        <v>0</v>
      </c>
      <c r="AC509" s="17">
        <v>55876805</v>
      </c>
      <c r="AD509" s="17">
        <v>0</v>
      </c>
    </row>
    <row r="510" spans="1:30" x14ac:dyDescent="0.3">
      <c r="A510" s="15" t="s">
        <v>1013</v>
      </c>
      <c r="B510" s="14" t="s">
        <v>1014</v>
      </c>
      <c r="C510" s="14">
        <v>1</v>
      </c>
      <c r="D510" s="14">
        <v>0</v>
      </c>
      <c r="E510" s="17">
        <v>38990633</v>
      </c>
      <c r="F510" s="17">
        <v>0</v>
      </c>
      <c r="G510" s="17">
        <v>1710034</v>
      </c>
      <c r="H510" s="17">
        <v>0</v>
      </c>
      <c r="I510" s="17">
        <v>8983352</v>
      </c>
      <c r="J510" s="17">
        <v>3622716</v>
      </c>
      <c r="K510" s="17">
        <v>0</v>
      </c>
      <c r="L510" s="17">
        <v>0</v>
      </c>
      <c r="M510" s="17">
        <v>0</v>
      </c>
      <c r="N510" s="17">
        <v>0</v>
      </c>
      <c r="O510" s="17">
        <v>0</v>
      </c>
      <c r="P510" s="17">
        <v>3348708</v>
      </c>
      <c r="Q510" s="17">
        <v>6866721</v>
      </c>
      <c r="R510" s="17">
        <v>710468</v>
      </c>
      <c r="S510" s="17">
        <v>79094</v>
      </c>
      <c r="T510" s="17">
        <v>33000</v>
      </c>
      <c r="U510" s="17">
        <v>328472</v>
      </c>
      <c r="V510" s="17">
        <v>90082</v>
      </c>
      <c r="W510" s="17">
        <v>0</v>
      </c>
      <c r="X510" s="17">
        <v>1317682</v>
      </c>
      <c r="Y510" s="17">
        <v>0</v>
      </c>
      <c r="Z510" s="17">
        <v>0</v>
      </c>
      <c r="AA510" s="17">
        <v>0</v>
      </c>
      <c r="AB510" s="17">
        <v>0</v>
      </c>
      <c r="AC510" s="17">
        <v>66080962</v>
      </c>
      <c r="AD510" s="17">
        <v>1121747</v>
      </c>
    </row>
    <row r="511" spans="1:30" x14ac:dyDescent="0.3">
      <c r="A511" s="15" t="s">
        <v>1015</v>
      </c>
      <c r="B511" s="14" t="s">
        <v>1016</v>
      </c>
      <c r="C511" s="14">
        <v>1</v>
      </c>
      <c r="D511" s="14">
        <v>0</v>
      </c>
      <c r="E511" s="17">
        <v>17462664</v>
      </c>
      <c r="F511" s="17">
        <v>0</v>
      </c>
      <c r="G511" s="17">
        <v>1275598</v>
      </c>
      <c r="H511" s="17">
        <v>0</v>
      </c>
      <c r="I511" s="17">
        <v>4680299</v>
      </c>
      <c r="J511" s="17">
        <v>1052418</v>
      </c>
      <c r="K511" s="17">
        <v>0</v>
      </c>
      <c r="L511" s="17">
        <v>0</v>
      </c>
      <c r="M511" s="17">
        <v>0</v>
      </c>
      <c r="N511" s="17">
        <v>0</v>
      </c>
      <c r="O511" s="17">
        <v>0</v>
      </c>
      <c r="P511" s="17">
        <v>3251666</v>
      </c>
      <c r="Q511" s="17">
        <v>1516521</v>
      </c>
      <c r="R511" s="17">
        <v>276041</v>
      </c>
      <c r="S511" s="17">
        <v>47157</v>
      </c>
      <c r="T511" s="17">
        <v>19675</v>
      </c>
      <c r="U511" s="17">
        <v>210166</v>
      </c>
      <c r="V511" s="17">
        <v>41062</v>
      </c>
      <c r="W511" s="17">
        <v>0</v>
      </c>
      <c r="X511" s="17">
        <v>343402</v>
      </c>
      <c r="Y511" s="17">
        <v>0</v>
      </c>
      <c r="Z511" s="17">
        <v>0</v>
      </c>
      <c r="AA511" s="17">
        <v>0</v>
      </c>
      <c r="AB511" s="17">
        <v>0</v>
      </c>
      <c r="AC511" s="17">
        <v>30176669</v>
      </c>
      <c r="AD511" s="17">
        <v>395052</v>
      </c>
    </row>
    <row r="512" spans="1:30" x14ac:dyDescent="0.3">
      <c r="A512" s="15" t="s">
        <v>1017</v>
      </c>
      <c r="B512" s="14" t="s">
        <v>1018</v>
      </c>
      <c r="C512" s="14">
        <v>1</v>
      </c>
      <c r="D512" s="14">
        <v>0</v>
      </c>
      <c r="E512" s="17">
        <v>19780232</v>
      </c>
      <c r="F512" s="17">
        <v>0</v>
      </c>
      <c r="G512" s="17">
        <v>2685418</v>
      </c>
      <c r="H512" s="17">
        <v>0</v>
      </c>
      <c r="I512" s="17">
        <v>3247498</v>
      </c>
      <c r="J512" s="17">
        <v>912791</v>
      </c>
      <c r="K512" s="17">
        <v>0</v>
      </c>
      <c r="L512" s="17">
        <v>0</v>
      </c>
      <c r="M512" s="17">
        <v>0</v>
      </c>
      <c r="N512" s="17">
        <v>0</v>
      </c>
      <c r="O512" s="17">
        <v>0</v>
      </c>
      <c r="P512" s="17">
        <v>2412050</v>
      </c>
      <c r="Q512" s="17">
        <v>1197125</v>
      </c>
      <c r="R512" s="17">
        <v>379855</v>
      </c>
      <c r="S512" s="17">
        <v>59471</v>
      </c>
      <c r="T512" s="17">
        <v>24813</v>
      </c>
      <c r="U512" s="17">
        <v>232592</v>
      </c>
      <c r="V512" s="17">
        <v>53705</v>
      </c>
      <c r="W512" s="17">
        <v>0</v>
      </c>
      <c r="X512" s="17">
        <v>472326</v>
      </c>
      <c r="Y512" s="17">
        <v>0</v>
      </c>
      <c r="Z512" s="17">
        <v>0</v>
      </c>
      <c r="AA512" s="17">
        <v>0</v>
      </c>
      <c r="AB512" s="17">
        <v>0</v>
      </c>
      <c r="AC512" s="17">
        <v>31457876</v>
      </c>
      <c r="AD512" s="17">
        <v>155264</v>
      </c>
    </row>
    <row r="513" spans="1:30" x14ac:dyDescent="0.3">
      <c r="A513" s="15" t="s">
        <v>1019</v>
      </c>
      <c r="B513" s="14" t="s">
        <v>1020</v>
      </c>
      <c r="C513" s="14">
        <v>0</v>
      </c>
      <c r="D513" s="14">
        <v>0</v>
      </c>
      <c r="E513" s="17" t="s">
        <v>2819</v>
      </c>
      <c r="F513" s="17" t="s">
        <v>2819</v>
      </c>
      <c r="G513" s="17" t="s">
        <v>2819</v>
      </c>
      <c r="H513" s="17" t="s">
        <v>2819</v>
      </c>
      <c r="I513" s="17" t="s">
        <v>2819</v>
      </c>
      <c r="J513" s="17" t="s">
        <v>2819</v>
      </c>
      <c r="K513" s="17" t="s">
        <v>2819</v>
      </c>
      <c r="L513" s="17" t="s">
        <v>2819</v>
      </c>
      <c r="M513" s="17" t="s">
        <v>2819</v>
      </c>
      <c r="N513" s="17" t="s">
        <v>2819</v>
      </c>
      <c r="O513" s="17" t="s">
        <v>2819</v>
      </c>
      <c r="P513" s="17" t="s">
        <v>2819</v>
      </c>
      <c r="Q513" s="17" t="s">
        <v>2819</v>
      </c>
      <c r="R513" s="17" t="s">
        <v>2819</v>
      </c>
      <c r="S513" s="17" t="s">
        <v>2819</v>
      </c>
      <c r="T513" s="17" t="s">
        <v>2819</v>
      </c>
      <c r="U513" s="17" t="s">
        <v>2819</v>
      </c>
      <c r="V513" s="17" t="s">
        <v>2819</v>
      </c>
      <c r="W513" s="17" t="s">
        <v>2819</v>
      </c>
      <c r="X513" s="17" t="s">
        <v>2819</v>
      </c>
      <c r="Y513" s="17" t="s">
        <v>2819</v>
      </c>
      <c r="Z513" s="17" t="s">
        <v>2819</v>
      </c>
      <c r="AA513" s="17" t="s">
        <v>2819</v>
      </c>
      <c r="AB513" s="17" t="s">
        <v>2819</v>
      </c>
      <c r="AC513" s="17" t="s">
        <v>2819</v>
      </c>
      <c r="AD513" s="17" t="s">
        <v>2819</v>
      </c>
    </row>
    <row r="514" spans="1:30" x14ac:dyDescent="0.3">
      <c r="A514" s="15" t="s">
        <v>1021</v>
      </c>
      <c r="B514" s="14" t="s">
        <v>1022</v>
      </c>
      <c r="C514" s="14">
        <v>1</v>
      </c>
      <c r="D514" s="14">
        <v>0</v>
      </c>
      <c r="E514" s="17">
        <v>27326035</v>
      </c>
      <c r="F514" s="17">
        <v>0</v>
      </c>
      <c r="G514" s="17">
        <v>826783</v>
      </c>
      <c r="H514" s="17">
        <v>0</v>
      </c>
      <c r="I514" s="17">
        <v>3897940</v>
      </c>
      <c r="J514" s="17">
        <v>9228652</v>
      </c>
      <c r="K514" s="17">
        <v>1379273</v>
      </c>
      <c r="L514" s="17">
        <v>0</v>
      </c>
      <c r="M514" s="17">
        <v>0</v>
      </c>
      <c r="N514" s="17">
        <v>0</v>
      </c>
      <c r="O514" s="17">
        <v>0</v>
      </c>
      <c r="P514" s="17">
        <v>1496574</v>
      </c>
      <c r="Q514" s="17">
        <v>460950</v>
      </c>
      <c r="R514" s="17">
        <v>198409</v>
      </c>
      <c r="S514" s="17">
        <v>93805</v>
      </c>
      <c r="T514" s="17">
        <v>39138</v>
      </c>
      <c r="U514" s="17">
        <v>343384</v>
      </c>
      <c r="V514" s="17">
        <v>60768</v>
      </c>
      <c r="W514" s="17">
        <v>0</v>
      </c>
      <c r="X514" s="17">
        <v>0</v>
      </c>
      <c r="Y514" s="17">
        <v>0</v>
      </c>
      <c r="Z514" s="17">
        <v>0</v>
      </c>
      <c r="AA514" s="17">
        <v>0</v>
      </c>
      <c r="AB514" s="17">
        <v>0</v>
      </c>
      <c r="AC514" s="17">
        <v>45351711</v>
      </c>
      <c r="AD514" s="17">
        <v>0</v>
      </c>
    </row>
    <row r="515" spans="1:30" x14ac:dyDescent="0.3">
      <c r="A515" s="15" t="s">
        <v>1023</v>
      </c>
      <c r="B515" s="14" t="s">
        <v>1024</v>
      </c>
      <c r="C515" s="14">
        <v>1</v>
      </c>
      <c r="D515" s="14">
        <v>0</v>
      </c>
      <c r="E515" s="17">
        <v>23590550</v>
      </c>
      <c r="F515" s="17">
        <v>0</v>
      </c>
      <c r="G515" s="17">
        <v>1158391</v>
      </c>
      <c r="H515" s="17">
        <v>0</v>
      </c>
      <c r="I515" s="17">
        <v>2785677</v>
      </c>
      <c r="J515" s="17">
        <v>1478154</v>
      </c>
      <c r="K515" s="17">
        <v>0</v>
      </c>
      <c r="L515" s="17">
        <v>0</v>
      </c>
      <c r="M515" s="17">
        <v>0</v>
      </c>
      <c r="N515" s="17">
        <v>0</v>
      </c>
      <c r="O515" s="17">
        <v>0</v>
      </c>
      <c r="P515" s="17">
        <v>1536308</v>
      </c>
      <c r="Q515" s="17">
        <v>1156611</v>
      </c>
      <c r="R515" s="17">
        <v>113646</v>
      </c>
      <c r="S515" s="17">
        <v>54078</v>
      </c>
      <c r="T515" s="17">
        <v>22563</v>
      </c>
      <c r="U515" s="17">
        <v>213661</v>
      </c>
      <c r="V515" s="17">
        <v>55388</v>
      </c>
      <c r="W515" s="17">
        <v>0</v>
      </c>
      <c r="X515" s="17">
        <v>234900</v>
      </c>
      <c r="Y515" s="17">
        <v>109902</v>
      </c>
      <c r="Z515" s="17">
        <v>0</v>
      </c>
      <c r="AA515" s="17">
        <v>0</v>
      </c>
      <c r="AB515" s="17">
        <v>0</v>
      </c>
      <c r="AC515" s="17">
        <v>32509829</v>
      </c>
      <c r="AD515" s="17">
        <v>161823</v>
      </c>
    </row>
    <row r="516" spans="1:30" x14ac:dyDescent="0.3">
      <c r="A516" s="15" t="s">
        <v>1025</v>
      </c>
      <c r="B516" s="14" t="s">
        <v>1026</v>
      </c>
      <c r="C516" s="14">
        <v>1</v>
      </c>
      <c r="D516" s="14">
        <v>0</v>
      </c>
      <c r="E516" s="17">
        <v>88706928</v>
      </c>
      <c r="F516" s="17">
        <v>0</v>
      </c>
      <c r="G516" s="17">
        <v>4022826</v>
      </c>
      <c r="H516" s="17">
        <v>0</v>
      </c>
      <c r="I516" s="17">
        <v>12203236</v>
      </c>
      <c r="J516" s="17">
        <v>11495660</v>
      </c>
      <c r="K516" s="17">
        <v>0</v>
      </c>
      <c r="L516" s="17">
        <v>0</v>
      </c>
      <c r="M516" s="17">
        <v>0</v>
      </c>
      <c r="N516" s="17">
        <v>0</v>
      </c>
      <c r="O516" s="17">
        <v>0</v>
      </c>
      <c r="P516" s="17">
        <v>4598537</v>
      </c>
      <c r="Q516" s="17">
        <v>3450631</v>
      </c>
      <c r="R516" s="17">
        <v>1847608</v>
      </c>
      <c r="S516" s="17">
        <v>183865</v>
      </c>
      <c r="T516" s="17">
        <v>76713</v>
      </c>
      <c r="U516" s="17">
        <v>735639</v>
      </c>
      <c r="V516" s="17">
        <v>167228</v>
      </c>
      <c r="W516" s="17">
        <v>0</v>
      </c>
      <c r="X516" s="17">
        <v>599400</v>
      </c>
      <c r="Y516" s="17">
        <v>0</v>
      </c>
      <c r="Z516" s="17">
        <v>0</v>
      </c>
      <c r="AA516" s="17">
        <v>0</v>
      </c>
      <c r="AB516" s="17">
        <v>0</v>
      </c>
      <c r="AC516" s="17">
        <v>128088271</v>
      </c>
      <c r="AD516" s="17">
        <v>481460</v>
      </c>
    </row>
    <row r="517" spans="1:30" x14ac:dyDescent="0.3">
      <c r="A517" s="15" t="s">
        <v>1027</v>
      </c>
      <c r="B517" s="14" t="s">
        <v>1028</v>
      </c>
      <c r="C517" s="14">
        <v>1</v>
      </c>
      <c r="D517" s="14">
        <v>0</v>
      </c>
      <c r="E517" s="17">
        <v>2887364</v>
      </c>
      <c r="F517" s="17">
        <v>0</v>
      </c>
      <c r="G517" s="17">
        <v>94118</v>
      </c>
      <c r="H517" s="17">
        <v>0</v>
      </c>
      <c r="I517" s="17">
        <v>68184</v>
      </c>
      <c r="J517" s="17">
        <v>272403</v>
      </c>
      <c r="K517" s="17">
        <v>0</v>
      </c>
      <c r="L517" s="17">
        <v>0</v>
      </c>
      <c r="M517" s="17">
        <v>0</v>
      </c>
      <c r="N517" s="17">
        <v>0</v>
      </c>
      <c r="O517" s="17">
        <v>0</v>
      </c>
      <c r="P517" s="17">
        <v>329596</v>
      </c>
      <c r="Q517" s="17">
        <v>43913</v>
      </c>
      <c r="R517" s="17">
        <v>56624</v>
      </c>
      <c r="S517" s="17">
        <v>15639</v>
      </c>
      <c r="T517" s="17">
        <v>6525</v>
      </c>
      <c r="U517" s="17">
        <v>64017</v>
      </c>
      <c r="V517" s="17">
        <v>0</v>
      </c>
      <c r="W517" s="17">
        <v>0</v>
      </c>
      <c r="X517" s="17">
        <v>75600</v>
      </c>
      <c r="Y517" s="17">
        <v>0</v>
      </c>
      <c r="Z517" s="17">
        <v>0</v>
      </c>
      <c r="AA517" s="17">
        <v>0</v>
      </c>
      <c r="AB517" s="17">
        <v>0</v>
      </c>
      <c r="AC517" s="17">
        <v>3913983</v>
      </c>
      <c r="AD517" s="17">
        <v>0</v>
      </c>
    </row>
    <row r="518" spans="1:30" x14ac:dyDescent="0.3">
      <c r="A518" s="15" t="s">
        <v>1029</v>
      </c>
      <c r="B518" s="14" t="s">
        <v>1030</v>
      </c>
      <c r="C518" s="14">
        <v>1</v>
      </c>
      <c r="D518" s="14">
        <v>0</v>
      </c>
      <c r="E518" s="17">
        <v>12909110</v>
      </c>
      <c r="F518" s="17">
        <v>0</v>
      </c>
      <c r="G518" s="17">
        <v>393079</v>
      </c>
      <c r="H518" s="17">
        <v>0</v>
      </c>
      <c r="I518" s="17">
        <v>2279770</v>
      </c>
      <c r="J518" s="17">
        <v>1107791</v>
      </c>
      <c r="K518" s="17">
        <v>0</v>
      </c>
      <c r="L518" s="17">
        <v>0</v>
      </c>
      <c r="M518" s="17">
        <v>0</v>
      </c>
      <c r="N518" s="17">
        <v>0</v>
      </c>
      <c r="O518" s="17">
        <v>0</v>
      </c>
      <c r="P518" s="17">
        <v>480189</v>
      </c>
      <c r="Q518" s="17">
        <v>327873</v>
      </c>
      <c r="R518" s="17">
        <v>140792</v>
      </c>
      <c r="S518" s="17">
        <v>31728</v>
      </c>
      <c r="T518" s="17">
        <v>13238</v>
      </c>
      <c r="U518" s="17">
        <v>126403</v>
      </c>
      <c r="V518" s="17">
        <v>29267</v>
      </c>
      <c r="W518" s="17">
        <v>0</v>
      </c>
      <c r="X518" s="17">
        <v>0</v>
      </c>
      <c r="Y518" s="17">
        <v>1575</v>
      </c>
      <c r="Z518" s="17">
        <v>0</v>
      </c>
      <c r="AA518" s="17">
        <v>0</v>
      </c>
      <c r="AB518" s="17">
        <v>0</v>
      </c>
      <c r="AC518" s="17">
        <v>17840815</v>
      </c>
      <c r="AD518" s="17">
        <v>0</v>
      </c>
    </row>
    <row r="519" spans="1:30" x14ac:dyDescent="0.3">
      <c r="A519" s="15" t="s">
        <v>1031</v>
      </c>
      <c r="B519" s="14" t="s">
        <v>1032</v>
      </c>
      <c r="C519" s="14">
        <v>1</v>
      </c>
      <c r="D519" s="14">
        <v>0</v>
      </c>
      <c r="E519" s="17">
        <v>14090960</v>
      </c>
      <c r="F519" s="17">
        <v>0</v>
      </c>
      <c r="G519" s="17">
        <v>1040107</v>
      </c>
      <c r="H519" s="17">
        <v>0</v>
      </c>
      <c r="I519" s="17">
        <v>2333467</v>
      </c>
      <c r="J519" s="17">
        <v>2587513</v>
      </c>
      <c r="K519" s="17">
        <v>0</v>
      </c>
      <c r="L519" s="17">
        <v>0</v>
      </c>
      <c r="M519" s="17">
        <v>0</v>
      </c>
      <c r="N519" s="17">
        <v>0</v>
      </c>
      <c r="O519" s="17">
        <v>0</v>
      </c>
      <c r="P519" s="17">
        <v>1299887</v>
      </c>
      <c r="Q519" s="17">
        <v>1006113</v>
      </c>
      <c r="R519" s="17">
        <v>193367</v>
      </c>
      <c r="S519" s="17">
        <v>36192</v>
      </c>
      <c r="T519" s="17">
        <v>15100</v>
      </c>
      <c r="U519" s="17">
        <v>146790</v>
      </c>
      <c r="V519" s="17">
        <v>34496</v>
      </c>
      <c r="W519" s="17">
        <v>0</v>
      </c>
      <c r="X519" s="17">
        <v>0</v>
      </c>
      <c r="Y519" s="17">
        <v>16509</v>
      </c>
      <c r="Z519" s="17">
        <v>0</v>
      </c>
      <c r="AA519" s="17">
        <v>0</v>
      </c>
      <c r="AB519" s="17">
        <v>0</v>
      </c>
      <c r="AC519" s="17">
        <v>22800501</v>
      </c>
      <c r="AD519" s="17">
        <v>0</v>
      </c>
    </row>
    <row r="520" spans="1:30" x14ac:dyDescent="0.3">
      <c r="A520" s="15" t="s">
        <v>1033</v>
      </c>
      <c r="B520" s="14" t="s">
        <v>1034</v>
      </c>
      <c r="C520" s="14">
        <v>1</v>
      </c>
      <c r="D520" s="14">
        <v>0</v>
      </c>
      <c r="E520" s="17">
        <v>19044294</v>
      </c>
      <c r="F520" s="17">
        <v>0</v>
      </c>
      <c r="G520" s="17">
        <v>853478</v>
      </c>
      <c r="H520" s="17">
        <v>0</v>
      </c>
      <c r="I520" s="17">
        <v>2974742</v>
      </c>
      <c r="J520" s="17">
        <v>1943496</v>
      </c>
      <c r="K520" s="17">
        <v>0</v>
      </c>
      <c r="L520" s="17">
        <v>0</v>
      </c>
      <c r="M520" s="17">
        <v>0</v>
      </c>
      <c r="N520" s="17">
        <v>0</v>
      </c>
      <c r="O520" s="17">
        <v>0</v>
      </c>
      <c r="P520" s="17">
        <v>2034848</v>
      </c>
      <c r="Q520" s="17">
        <v>1291125</v>
      </c>
      <c r="R520" s="17">
        <v>137216</v>
      </c>
      <c r="S520" s="17">
        <v>43517</v>
      </c>
      <c r="T520" s="17">
        <v>18156</v>
      </c>
      <c r="U520" s="17">
        <v>171896</v>
      </c>
      <c r="V520" s="17">
        <v>46258</v>
      </c>
      <c r="W520" s="17">
        <v>0</v>
      </c>
      <c r="X520" s="17">
        <v>197136</v>
      </c>
      <c r="Y520" s="17">
        <v>0</v>
      </c>
      <c r="Z520" s="17">
        <v>0</v>
      </c>
      <c r="AA520" s="17">
        <v>0</v>
      </c>
      <c r="AB520" s="17">
        <v>0</v>
      </c>
      <c r="AC520" s="17">
        <v>28756162</v>
      </c>
      <c r="AD520" s="17">
        <v>0</v>
      </c>
    </row>
    <row r="521" spans="1:30" x14ac:dyDescent="0.3">
      <c r="A521" s="15" t="s">
        <v>1035</v>
      </c>
      <c r="B521" s="14" t="s">
        <v>1036</v>
      </c>
      <c r="C521" s="14">
        <v>1</v>
      </c>
      <c r="D521" s="14">
        <v>0</v>
      </c>
      <c r="E521" s="17">
        <v>65269984</v>
      </c>
      <c r="F521" s="17">
        <v>0</v>
      </c>
      <c r="G521" s="17">
        <v>2387787</v>
      </c>
      <c r="H521" s="17">
        <v>0</v>
      </c>
      <c r="I521" s="17">
        <v>11187050</v>
      </c>
      <c r="J521" s="17">
        <v>9581332</v>
      </c>
      <c r="K521" s="17">
        <v>0</v>
      </c>
      <c r="L521" s="17">
        <v>0</v>
      </c>
      <c r="M521" s="17">
        <v>0</v>
      </c>
      <c r="N521" s="17">
        <v>0</v>
      </c>
      <c r="O521" s="17">
        <v>0</v>
      </c>
      <c r="P521" s="17">
        <v>2817247</v>
      </c>
      <c r="Q521" s="17">
        <v>2609521</v>
      </c>
      <c r="R521" s="17">
        <v>682139</v>
      </c>
      <c r="S521" s="17">
        <v>143808</v>
      </c>
      <c r="T521" s="17">
        <v>60000</v>
      </c>
      <c r="U521" s="17">
        <v>571549</v>
      </c>
      <c r="V521" s="17">
        <v>145897</v>
      </c>
      <c r="W521" s="17">
        <v>0</v>
      </c>
      <c r="X521" s="17">
        <v>4574501</v>
      </c>
      <c r="Y521" s="17">
        <v>12751</v>
      </c>
      <c r="Z521" s="17">
        <v>0</v>
      </c>
      <c r="AA521" s="17">
        <v>0</v>
      </c>
      <c r="AB521" s="17">
        <v>0</v>
      </c>
      <c r="AC521" s="17">
        <v>100043566</v>
      </c>
      <c r="AD521" s="17">
        <v>0</v>
      </c>
    </row>
    <row r="522" spans="1:30" x14ac:dyDescent="0.3">
      <c r="A522" s="15" t="s">
        <v>1037</v>
      </c>
      <c r="B522" s="14" t="s">
        <v>1038</v>
      </c>
      <c r="C522" s="14">
        <v>1</v>
      </c>
      <c r="D522" s="14">
        <v>0</v>
      </c>
      <c r="E522" s="17">
        <v>65494748</v>
      </c>
      <c r="F522" s="17">
        <v>0</v>
      </c>
      <c r="G522" s="17">
        <v>4041841</v>
      </c>
      <c r="H522" s="17">
        <v>0</v>
      </c>
      <c r="I522" s="17">
        <v>10468213</v>
      </c>
      <c r="J522" s="17">
        <v>2532068</v>
      </c>
      <c r="K522" s="17">
        <v>0</v>
      </c>
      <c r="L522" s="17">
        <v>0</v>
      </c>
      <c r="M522" s="17">
        <v>0</v>
      </c>
      <c r="N522" s="17">
        <v>0</v>
      </c>
      <c r="O522" s="17">
        <v>0</v>
      </c>
      <c r="P522" s="17">
        <v>2147946</v>
      </c>
      <c r="Q522" s="17">
        <v>4099162</v>
      </c>
      <c r="R522" s="17">
        <v>1556306</v>
      </c>
      <c r="S522" s="17">
        <v>139718</v>
      </c>
      <c r="T522" s="17">
        <v>58294</v>
      </c>
      <c r="U522" s="17">
        <v>562579</v>
      </c>
      <c r="V522" s="17">
        <v>145585</v>
      </c>
      <c r="W522" s="17">
        <v>0</v>
      </c>
      <c r="X522" s="17">
        <v>998204</v>
      </c>
      <c r="Y522" s="17">
        <v>103560</v>
      </c>
      <c r="Z522" s="17">
        <v>0</v>
      </c>
      <c r="AA522" s="17">
        <v>0</v>
      </c>
      <c r="AB522" s="17">
        <v>0</v>
      </c>
      <c r="AC522" s="17">
        <v>92348224</v>
      </c>
      <c r="AD522" s="17">
        <v>1238072</v>
      </c>
    </row>
    <row r="523" spans="1:30" x14ac:dyDescent="0.3">
      <c r="A523" s="15" t="s">
        <v>1039</v>
      </c>
      <c r="B523" s="14" t="s">
        <v>1040</v>
      </c>
      <c r="C523" s="14">
        <v>1</v>
      </c>
      <c r="D523" s="14">
        <v>0</v>
      </c>
      <c r="E523" s="17">
        <v>49168329</v>
      </c>
      <c r="F523" s="17">
        <v>0</v>
      </c>
      <c r="G523" s="17">
        <v>1791109</v>
      </c>
      <c r="H523" s="17">
        <v>0</v>
      </c>
      <c r="I523" s="17">
        <v>4979973</v>
      </c>
      <c r="J523" s="17">
        <v>7658782</v>
      </c>
      <c r="K523" s="17">
        <v>0</v>
      </c>
      <c r="L523" s="17">
        <v>0</v>
      </c>
      <c r="M523" s="17">
        <v>0</v>
      </c>
      <c r="N523" s="17">
        <v>0</v>
      </c>
      <c r="O523" s="17">
        <v>0</v>
      </c>
      <c r="P523" s="17">
        <v>2107411</v>
      </c>
      <c r="Q523" s="17">
        <v>3990580</v>
      </c>
      <c r="R523" s="17">
        <v>594676</v>
      </c>
      <c r="S523" s="17">
        <v>119046</v>
      </c>
      <c r="T523" s="17">
        <v>49669</v>
      </c>
      <c r="U523" s="17">
        <v>469146</v>
      </c>
      <c r="V523" s="17">
        <v>122698</v>
      </c>
      <c r="W523" s="17">
        <v>0</v>
      </c>
      <c r="X523" s="17">
        <v>646790</v>
      </c>
      <c r="Y523" s="17">
        <v>92813</v>
      </c>
      <c r="Z523" s="17">
        <v>0</v>
      </c>
      <c r="AA523" s="17">
        <v>0</v>
      </c>
      <c r="AB523" s="17">
        <v>0</v>
      </c>
      <c r="AC523" s="17">
        <v>71791022</v>
      </c>
      <c r="AD523" s="17">
        <v>950321</v>
      </c>
    </row>
    <row r="524" spans="1:30" x14ac:dyDescent="0.3">
      <c r="A524" s="15" t="s">
        <v>1041</v>
      </c>
      <c r="B524" s="14" t="s">
        <v>1042</v>
      </c>
      <c r="C524" s="14">
        <v>1</v>
      </c>
      <c r="D524" s="14">
        <v>0</v>
      </c>
      <c r="E524" s="17">
        <v>89723508</v>
      </c>
      <c r="F524" s="17">
        <v>0</v>
      </c>
      <c r="G524" s="17">
        <v>3752477</v>
      </c>
      <c r="H524" s="17">
        <v>0</v>
      </c>
      <c r="I524" s="17">
        <v>17121982</v>
      </c>
      <c r="J524" s="17">
        <v>10587573</v>
      </c>
      <c r="K524" s="17">
        <v>0</v>
      </c>
      <c r="L524" s="17">
        <v>0</v>
      </c>
      <c r="M524" s="17">
        <v>0</v>
      </c>
      <c r="N524" s="17">
        <v>0</v>
      </c>
      <c r="O524" s="17">
        <v>0</v>
      </c>
      <c r="P524" s="17">
        <v>2601661</v>
      </c>
      <c r="Q524" s="17">
        <v>7256939</v>
      </c>
      <c r="R524" s="17">
        <v>1129512</v>
      </c>
      <c r="S524" s="17">
        <v>135075</v>
      </c>
      <c r="T524" s="17">
        <v>56356</v>
      </c>
      <c r="U524" s="17">
        <v>539046</v>
      </c>
      <c r="V524" s="17">
        <v>167368</v>
      </c>
      <c r="W524" s="17">
        <v>0</v>
      </c>
      <c r="X524" s="17">
        <v>1486267</v>
      </c>
      <c r="Y524" s="17">
        <v>0</v>
      </c>
      <c r="Z524" s="17">
        <v>0</v>
      </c>
      <c r="AA524" s="17">
        <v>0</v>
      </c>
      <c r="AB524" s="17">
        <v>0</v>
      </c>
      <c r="AC524" s="17">
        <v>134557764</v>
      </c>
      <c r="AD524" s="17">
        <v>1998531</v>
      </c>
    </row>
    <row r="525" spans="1:30" x14ac:dyDescent="0.3">
      <c r="A525" s="15" t="s">
        <v>1043</v>
      </c>
      <c r="B525" s="14" t="s">
        <v>1044</v>
      </c>
      <c r="C525" s="14">
        <v>1</v>
      </c>
      <c r="D525" s="14">
        <v>0</v>
      </c>
      <c r="E525" s="17">
        <v>7947458</v>
      </c>
      <c r="F525" s="17">
        <v>0</v>
      </c>
      <c r="G525" s="17">
        <v>795746</v>
      </c>
      <c r="H525" s="17">
        <v>0</v>
      </c>
      <c r="I525" s="17">
        <v>804321</v>
      </c>
      <c r="J525" s="17">
        <v>760891</v>
      </c>
      <c r="K525" s="17">
        <v>0</v>
      </c>
      <c r="L525" s="17">
        <v>0</v>
      </c>
      <c r="M525" s="17">
        <v>0</v>
      </c>
      <c r="N525" s="17">
        <v>0</v>
      </c>
      <c r="O525" s="17">
        <v>0</v>
      </c>
      <c r="P525" s="17">
        <v>523408</v>
      </c>
      <c r="Q525" s="17">
        <v>703589</v>
      </c>
      <c r="R525" s="17">
        <v>70708</v>
      </c>
      <c r="S525" s="17">
        <v>26170</v>
      </c>
      <c r="T525" s="17">
        <v>10919</v>
      </c>
      <c r="U525" s="17">
        <v>86094</v>
      </c>
      <c r="V525" s="17">
        <v>26719</v>
      </c>
      <c r="W525" s="17">
        <v>0</v>
      </c>
      <c r="X525" s="17">
        <v>129600</v>
      </c>
      <c r="Y525" s="17">
        <v>24725</v>
      </c>
      <c r="Z525" s="17">
        <v>0</v>
      </c>
      <c r="AA525" s="17">
        <v>0</v>
      </c>
      <c r="AB525" s="17">
        <v>0</v>
      </c>
      <c r="AC525" s="17">
        <v>11910348</v>
      </c>
      <c r="AD525" s="17">
        <v>0</v>
      </c>
    </row>
    <row r="526" spans="1:30" x14ac:dyDescent="0.3">
      <c r="A526" s="15" t="s">
        <v>1045</v>
      </c>
      <c r="B526" s="14" t="s">
        <v>1046</v>
      </c>
      <c r="C526" s="14">
        <v>1</v>
      </c>
      <c r="D526" s="14">
        <v>0</v>
      </c>
      <c r="E526" s="17">
        <v>4170704</v>
      </c>
      <c r="F526" s="17">
        <v>0</v>
      </c>
      <c r="G526" s="17">
        <v>323352</v>
      </c>
      <c r="H526" s="17">
        <v>0</v>
      </c>
      <c r="I526" s="17">
        <v>763128</v>
      </c>
      <c r="J526" s="17">
        <v>873118</v>
      </c>
      <c r="K526" s="17">
        <v>0</v>
      </c>
      <c r="L526" s="17">
        <v>0</v>
      </c>
      <c r="M526" s="17">
        <v>0</v>
      </c>
      <c r="N526" s="17">
        <v>0</v>
      </c>
      <c r="O526" s="17">
        <v>0</v>
      </c>
      <c r="P526" s="17">
        <v>292917</v>
      </c>
      <c r="Q526" s="17">
        <v>216593</v>
      </c>
      <c r="R526" s="17">
        <v>68945</v>
      </c>
      <c r="S526" s="17">
        <v>10082</v>
      </c>
      <c r="T526" s="17">
        <v>4206</v>
      </c>
      <c r="U526" s="17">
        <v>62852</v>
      </c>
      <c r="V526" s="17">
        <v>9104</v>
      </c>
      <c r="W526" s="17">
        <v>0</v>
      </c>
      <c r="X526" s="17">
        <v>30166</v>
      </c>
      <c r="Y526" s="17">
        <v>0</v>
      </c>
      <c r="Z526" s="17">
        <v>0</v>
      </c>
      <c r="AA526" s="17">
        <v>0</v>
      </c>
      <c r="AB526" s="17">
        <v>0</v>
      </c>
      <c r="AC526" s="17">
        <v>6825167</v>
      </c>
      <c r="AD526" s="17">
        <v>0</v>
      </c>
    </row>
    <row r="527" spans="1:30" x14ac:dyDescent="0.3">
      <c r="A527" s="15" t="s">
        <v>1047</v>
      </c>
      <c r="B527" s="14" t="s">
        <v>1048</v>
      </c>
      <c r="C527" s="14">
        <v>1</v>
      </c>
      <c r="D527" s="14">
        <v>0</v>
      </c>
      <c r="E527" s="17">
        <v>35914835</v>
      </c>
      <c r="F527" s="17">
        <v>0</v>
      </c>
      <c r="G527" s="17">
        <v>2794176</v>
      </c>
      <c r="H527" s="17">
        <v>0</v>
      </c>
      <c r="I527" s="17">
        <v>1863009</v>
      </c>
      <c r="J527" s="17">
        <v>7698100</v>
      </c>
      <c r="K527" s="17">
        <v>1818483</v>
      </c>
      <c r="L527" s="17">
        <v>0</v>
      </c>
      <c r="M527" s="17">
        <v>0</v>
      </c>
      <c r="N527" s="17">
        <v>0</v>
      </c>
      <c r="O527" s="17">
        <v>0</v>
      </c>
      <c r="P527" s="17">
        <v>1593203</v>
      </c>
      <c r="Q527" s="17">
        <v>1138968</v>
      </c>
      <c r="R527" s="17">
        <v>634074</v>
      </c>
      <c r="S527" s="17">
        <v>62047</v>
      </c>
      <c r="T527" s="17">
        <v>25888</v>
      </c>
      <c r="U527" s="17">
        <v>254436</v>
      </c>
      <c r="V527" s="17">
        <v>58538</v>
      </c>
      <c r="W527" s="17">
        <v>0</v>
      </c>
      <c r="X527" s="17">
        <v>624380</v>
      </c>
      <c r="Y527" s="17">
        <v>0</v>
      </c>
      <c r="Z527" s="17">
        <v>0</v>
      </c>
      <c r="AA527" s="17">
        <v>0</v>
      </c>
      <c r="AB527" s="17">
        <v>0</v>
      </c>
      <c r="AC527" s="17">
        <v>54480137</v>
      </c>
      <c r="AD527" s="17">
        <v>527035</v>
      </c>
    </row>
    <row r="528" spans="1:30" x14ac:dyDescent="0.3">
      <c r="A528" s="15" t="s">
        <v>1049</v>
      </c>
      <c r="B528" s="14" t="s">
        <v>1050</v>
      </c>
      <c r="C528" s="14">
        <v>1</v>
      </c>
      <c r="D528" s="14">
        <v>0</v>
      </c>
      <c r="E528" s="17">
        <v>2123117</v>
      </c>
      <c r="F528" s="17">
        <v>0</v>
      </c>
      <c r="G528" s="17">
        <v>143681</v>
      </c>
      <c r="H528" s="17">
        <v>8194</v>
      </c>
      <c r="I528" s="17">
        <v>135906</v>
      </c>
      <c r="J528" s="17">
        <v>404848</v>
      </c>
      <c r="K528" s="17">
        <v>0</v>
      </c>
      <c r="L528" s="17">
        <v>0</v>
      </c>
      <c r="M528" s="17">
        <v>0</v>
      </c>
      <c r="N528" s="17">
        <v>0</v>
      </c>
      <c r="O528" s="17">
        <v>0</v>
      </c>
      <c r="P528" s="17">
        <v>360723</v>
      </c>
      <c r="Q528" s="17">
        <v>138004</v>
      </c>
      <c r="R528" s="17">
        <v>8194</v>
      </c>
      <c r="S528" s="17">
        <v>28162</v>
      </c>
      <c r="T528" s="17">
        <v>11750</v>
      </c>
      <c r="U528" s="17">
        <v>81783</v>
      </c>
      <c r="V528" s="17">
        <v>0</v>
      </c>
      <c r="W528" s="17">
        <v>0</v>
      </c>
      <c r="X528" s="17">
        <v>54000</v>
      </c>
      <c r="Y528" s="17">
        <v>16426</v>
      </c>
      <c r="Z528" s="17">
        <v>0</v>
      </c>
      <c r="AA528" s="17">
        <v>0</v>
      </c>
      <c r="AB528" s="17">
        <v>0</v>
      </c>
      <c r="AC528" s="17">
        <v>3514788</v>
      </c>
      <c r="AD528" s="17">
        <v>0</v>
      </c>
    </row>
    <row r="529" spans="1:30" x14ac:dyDescent="0.3">
      <c r="A529" s="15" t="s">
        <v>1051</v>
      </c>
      <c r="B529" s="14" t="s">
        <v>1052</v>
      </c>
      <c r="C529" s="14">
        <v>1</v>
      </c>
      <c r="D529" s="14">
        <v>0</v>
      </c>
      <c r="E529" s="17">
        <v>201693</v>
      </c>
      <c r="F529" s="17">
        <v>0</v>
      </c>
      <c r="G529" s="17">
        <v>50000</v>
      </c>
      <c r="H529" s="17">
        <v>0</v>
      </c>
      <c r="I529" s="17">
        <v>17865</v>
      </c>
      <c r="J529" s="17">
        <v>12306</v>
      </c>
      <c r="K529" s="17">
        <v>0</v>
      </c>
      <c r="L529" s="17">
        <v>0</v>
      </c>
      <c r="M529" s="17">
        <v>0</v>
      </c>
      <c r="N529" s="17">
        <v>0</v>
      </c>
      <c r="O529" s="17">
        <v>0</v>
      </c>
      <c r="P529" s="17">
        <v>83791</v>
      </c>
      <c r="Q529" s="17">
        <v>0</v>
      </c>
      <c r="R529" s="17">
        <v>0</v>
      </c>
      <c r="S529" s="17">
        <v>1588</v>
      </c>
      <c r="T529" s="17">
        <v>663</v>
      </c>
      <c r="U529" s="17">
        <v>9961</v>
      </c>
      <c r="V529" s="17">
        <v>0</v>
      </c>
      <c r="W529" s="17">
        <v>0</v>
      </c>
      <c r="X529" s="17">
        <v>32400</v>
      </c>
      <c r="Y529" s="17">
        <v>1457</v>
      </c>
      <c r="Z529" s="17">
        <v>0</v>
      </c>
      <c r="AA529" s="17">
        <v>0</v>
      </c>
      <c r="AB529" s="17">
        <v>0</v>
      </c>
      <c r="AC529" s="17">
        <v>411724</v>
      </c>
      <c r="AD529" s="17">
        <v>0</v>
      </c>
    </row>
    <row r="530" spans="1:30" x14ac:dyDescent="0.3">
      <c r="A530" s="15" t="s">
        <v>1053</v>
      </c>
      <c r="B530" s="14" t="s">
        <v>1054</v>
      </c>
      <c r="C530" s="14">
        <v>0</v>
      </c>
      <c r="D530" s="14">
        <v>0</v>
      </c>
      <c r="E530" s="17" t="s">
        <v>2819</v>
      </c>
      <c r="F530" s="17" t="s">
        <v>2819</v>
      </c>
      <c r="G530" s="17" t="s">
        <v>2819</v>
      </c>
      <c r="H530" s="17" t="s">
        <v>2819</v>
      </c>
      <c r="I530" s="17" t="s">
        <v>2819</v>
      </c>
      <c r="J530" s="17" t="s">
        <v>2819</v>
      </c>
      <c r="K530" s="17" t="s">
        <v>2819</v>
      </c>
      <c r="L530" s="17" t="s">
        <v>2819</v>
      </c>
      <c r="M530" s="17" t="s">
        <v>2819</v>
      </c>
      <c r="N530" s="17" t="s">
        <v>2819</v>
      </c>
      <c r="O530" s="17" t="s">
        <v>2819</v>
      </c>
      <c r="P530" s="17" t="s">
        <v>2819</v>
      </c>
      <c r="Q530" s="17" t="s">
        <v>2819</v>
      </c>
      <c r="R530" s="17" t="s">
        <v>2819</v>
      </c>
      <c r="S530" s="17" t="s">
        <v>2819</v>
      </c>
      <c r="T530" s="17" t="s">
        <v>2819</v>
      </c>
      <c r="U530" s="17" t="s">
        <v>2819</v>
      </c>
      <c r="V530" s="17" t="s">
        <v>2819</v>
      </c>
      <c r="W530" s="17" t="s">
        <v>2819</v>
      </c>
      <c r="X530" s="17" t="s">
        <v>2819</v>
      </c>
      <c r="Y530" s="17" t="s">
        <v>2819</v>
      </c>
      <c r="Z530" s="17" t="s">
        <v>2819</v>
      </c>
      <c r="AA530" s="17" t="s">
        <v>2819</v>
      </c>
      <c r="AB530" s="17" t="s">
        <v>2819</v>
      </c>
      <c r="AC530" s="17" t="s">
        <v>2819</v>
      </c>
      <c r="AD530" s="17" t="s">
        <v>2819</v>
      </c>
    </row>
    <row r="531" spans="1:30" x14ac:dyDescent="0.3">
      <c r="A531" s="15" t="s">
        <v>1055</v>
      </c>
      <c r="B531" s="14" t="s">
        <v>1056</v>
      </c>
      <c r="C531" s="14">
        <v>0</v>
      </c>
      <c r="D531" s="14">
        <v>0</v>
      </c>
      <c r="E531" s="17" t="s">
        <v>2819</v>
      </c>
      <c r="F531" s="17" t="s">
        <v>2819</v>
      </c>
      <c r="G531" s="17" t="s">
        <v>2819</v>
      </c>
      <c r="H531" s="17" t="s">
        <v>2819</v>
      </c>
      <c r="I531" s="17" t="s">
        <v>2819</v>
      </c>
      <c r="J531" s="17" t="s">
        <v>2819</v>
      </c>
      <c r="K531" s="17" t="s">
        <v>2819</v>
      </c>
      <c r="L531" s="17" t="s">
        <v>2819</v>
      </c>
      <c r="M531" s="17" t="s">
        <v>2819</v>
      </c>
      <c r="N531" s="17" t="s">
        <v>2819</v>
      </c>
      <c r="O531" s="17" t="s">
        <v>2819</v>
      </c>
      <c r="P531" s="17" t="s">
        <v>2819</v>
      </c>
      <c r="Q531" s="17" t="s">
        <v>2819</v>
      </c>
      <c r="R531" s="17" t="s">
        <v>2819</v>
      </c>
      <c r="S531" s="17" t="s">
        <v>2819</v>
      </c>
      <c r="T531" s="17" t="s">
        <v>2819</v>
      </c>
      <c r="U531" s="17" t="s">
        <v>2819</v>
      </c>
      <c r="V531" s="17" t="s">
        <v>2819</v>
      </c>
      <c r="W531" s="17" t="s">
        <v>2819</v>
      </c>
      <c r="X531" s="17" t="s">
        <v>2819</v>
      </c>
      <c r="Y531" s="17" t="s">
        <v>2819</v>
      </c>
      <c r="Z531" s="17" t="s">
        <v>2819</v>
      </c>
      <c r="AA531" s="17" t="s">
        <v>2819</v>
      </c>
      <c r="AB531" s="17" t="s">
        <v>2819</v>
      </c>
      <c r="AC531" s="17" t="s">
        <v>2819</v>
      </c>
      <c r="AD531" s="17" t="s">
        <v>2819</v>
      </c>
    </row>
    <row r="532" spans="1:30" x14ac:dyDescent="0.3">
      <c r="A532" s="15" t="s">
        <v>1057</v>
      </c>
      <c r="B532" s="14" t="s">
        <v>1058</v>
      </c>
      <c r="C532" s="14">
        <v>1</v>
      </c>
      <c r="D532" s="14">
        <v>0</v>
      </c>
      <c r="E532" s="17">
        <v>498148</v>
      </c>
      <c r="F532" s="17">
        <v>0</v>
      </c>
      <c r="G532" s="17">
        <v>169986</v>
      </c>
      <c r="H532" s="17">
        <v>1900</v>
      </c>
      <c r="I532" s="17">
        <v>78089</v>
      </c>
      <c r="J532" s="17">
        <v>0</v>
      </c>
      <c r="K532" s="17">
        <v>0</v>
      </c>
      <c r="L532" s="17">
        <v>0</v>
      </c>
      <c r="M532" s="17">
        <v>0</v>
      </c>
      <c r="N532" s="17">
        <v>0</v>
      </c>
      <c r="O532" s="17">
        <v>0</v>
      </c>
      <c r="P532" s="17">
        <v>106080</v>
      </c>
      <c r="Q532" s="17">
        <v>0</v>
      </c>
      <c r="R532" s="17">
        <v>0</v>
      </c>
      <c r="S532" s="17">
        <v>4404</v>
      </c>
      <c r="T532" s="17">
        <v>1838</v>
      </c>
      <c r="U532" s="17">
        <v>24582</v>
      </c>
      <c r="V532" s="17">
        <v>0</v>
      </c>
      <c r="W532" s="17">
        <v>0</v>
      </c>
      <c r="X532" s="17">
        <v>33750</v>
      </c>
      <c r="Y532" s="17">
        <v>0</v>
      </c>
      <c r="Z532" s="17">
        <v>0</v>
      </c>
      <c r="AA532" s="17">
        <v>0</v>
      </c>
      <c r="AB532" s="17">
        <v>0</v>
      </c>
      <c r="AC532" s="17">
        <v>918777</v>
      </c>
      <c r="AD532" s="17">
        <v>0</v>
      </c>
    </row>
    <row r="533" spans="1:30" x14ac:dyDescent="0.3">
      <c r="A533" s="15" t="s">
        <v>1059</v>
      </c>
      <c r="B533" s="14" t="s">
        <v>1060</v>
      </c>
      <c r="C533" s="14">
        <v>1</v>
      </c>
      <c r="D533" s="14">
        <v>0</v>
      </c>
      <c r="E533" s="17">
        <v>8358025</v>
      </c>
      <c r="F533" s="17">
        <v>0</v>
      </c>
      <c r="G533" s="17">
        <v>1046049</v>
      </c>
      <c r="H533" s="17">
        <v>0</v>
      </c>
      <c r="I533" s="17">
        <v>1777560</v>
      </c>
      <c r="J533" s="17">
        <v>718636</v>
      </c>
      <c r="K533" s="17">
        <v>0</v>
      </c>
      <c r="L533" s="17">
        <v>0</v>
      </c>
      <c r="M533" s="17">
        <v>0</v>
      </c>
      <c r="N533" s="17">
        <v>0</v>
      </c>
      <c r="O533" s="17">
        <v>0</v>
      </c>
      <c r="P533" s="17">
        <v>1261723</v>
      </c>
      <c r="Q533" s="17">
        <v>325395</v>
      </c>
      <c r="R533" s="17">
        <v>210082</v>
      </c>
      <c r="S533" s="17">
        <v>30155</v>
      </c>
      <c r="T533" s="17">
        <v>12581</v>
      </c>
      <c r="U533" s="17">
        <v>126519</v>
      </c>
      <c r="V533" s="17">
        <v>23383</v>
      </c>
      <c r="W533" s="17">
        <v>0</v>
      </c>
      <c r="X533" s="17">
        <v>0</v>
      </c>
      <c r="Y533" s="17">
        <v>0</v>
      </c>
      <c r="Z533" s="17">
        <v>0</v>
      </c>
      <c r="AA533" s="17">
        <v>0</v>
      </c>
      <c r="AB533" s="17">
        <v>0</v>
      </c>
      <c r="AC533" s="17">
        <v>13890108</v>
      </c>
      <c r="AD533" s="17">
        <v>0</v>
      </c>
    </row>
    <row r="534" spans="1:30" x14ac:dyDescent="0.3">
      <c r="A534" s="15" t="s">
        <v>1061</v>
      </c>
      <c r="B534" s="14" t="s">
        <v>1062</v>
      </c>
      <c r="C534" s="14">
        <v>1</v>
      </c>
      <c r="D534" s="14">
        <v>0</v>
      </c>
      <c r="E534" s="17">
        <v>1881858</v>
      </c>
      <c r="F534" s="17">
        <v>0</v>
      </c>
      <c r="G534" s="17">
        <v>155612</v>
      </c>
      <c r="H534" s="17">
        <v>0</v>
      </c>
      <c r="I534" s="17">
        <v>238317</v>
      </c>
      <c r="J534" s="17">
        <v>482059</v>
      </c>
      <c r="K534" s="17">
        <v>0</v>
      </c>
      <c r="L534" s="17">
        <v>0</v>
      </c>
      <c r="M534" s="17">
        <v>0</v>
      </c>
      <c r="N534" s="17">
        <v>0</v>
      </c>
      <c r="O534" s="17">
        <v>0</v>
      </c>
      <c r="P534" s="17">
        <v>1224681</v>
      </c>
      <c r="Q534" s="17">
        <v>18873</v>
      </c>
      <c r="R534" s="17">
        <v>28590</v>
      </c>
      <c r="S534" s="17">
        <v>24103</v>
      </c>
      <c r="T534" s="17">
        <v>10056</v>
      </c>
      <c r="U534" s="17">
        <v>101705</v>
      </c>
      <c r="V534" s="17">
        <v>0</v>
      </c>
      <c r="W534" s="17">
        <v>0</v>
      </c>
      <c r="X534" s="17">
        <v>0</v>
      </c>
      <c r="Y534" s="17">
        <v>0</v>
      </c>
      <c r="Z534" s="17">
        <v>0</v>
      </c>
      <c r="AA534" s="17">
        <v>0</v>
      </c>
      <c r="AB534" s="17">
        <v>0</v>
      </c>
      <c r="AC534" s="17">
        <v>4165854</v>
      </c>
      <c r="AD534" s="17">
        <v>0</v>
      </c>
    </row>
    <row r="535" spans="1:30" x14ac:dyDescent="0.3">
      <c r="A535" s="15" t="s">
        <v>1063</v>
      </c>
      <c r="B535" s="14" t="s">
        <v>1064</v>
      </c>
      <c r="C535" s="14">
        <v>1</v>
      </c>
      <c r="D535" s="14">
        <v>0</v>
      </c>
      <c r="E535" s="17">
        <v>9703433</v>
      </c>
      <c r="F535" s="17">
        <v>0</v>
      </c>
      <c r="G535" s="17">
        <v>442003</v>
      </c>
      <c r="H535" s="17">
        <v>0</v>
      </c>
      <c r="I535" s="17">
        <v>3960895</v>
      </c>
      <c r="J535" s="17">
        <v>665484</v>
      </c>
      <c r="K535" s="17">
        <v>0</v>
      </c>
      <c r="L535" s="17">
        <v>0</v>
      </c>
      <c r="M535" s="17">
        <v>0</v>
      </c>
      <c r="N535" s="17">
        <v>0</v>
      </c>
      <c r="O535" s="17">
        <v>0</v>
      </c>
      <c r="P535" s="17">
        <v>2879965</v>
      </c>
      <c r="Q535" s="17">
        <v>937166</v>
      </c>
      <c r="R535" s="17">
        <v>443379</v>
      </c>
      <c r="S535" s="17">
        <v>75245</v>
      </c>
      <c r="T535" s="17">
        <v>31394</v>
      </c>
      <c r="U535" s="17">
        <v>309308</v>
      </c>
      <c r="V535" s="17">
        <v>38047</v>
      </c>
      <c r="W535" s="17">
        <v>0</v>
      </c>
      <c r="X535" s="17">
        <v>335605</v>
      </c>
      <c r="Y535" s="17">
        <v>168228</v>
      </c>
      <c r="Z535" s="17">
        <v>0</v>
      </c>
      <c r="AA535" s="17">
        <v>0</v>
      </c>
      <c r="AB535" s="17">
        <v>0</v>
      </c>
      <c r="AC535" s="17">
        <v>19990152</v>
      </c>
      <c r="AD535" s="17">
        <v>0</v>
      </c>
    </row>
    <row r="536" spans="1:30" x14ac:dyDescent="0.3">
      <c r="A536" s="15" t="s">
        <v>1065</v>
      </c>
      <c r="B536" s="14" t="s">
        <v>1066</v>
      </c>
      <c r="C536" s="14">
        <v>1</v>
      </c>
      <c r="D536" s="14">
        <v>0</v>
      </c>
      <c r="E536" s="17">
        <v>8994301</v>
      </c>
      <c r="F536" s="17">
        <v>0</v>
      </c>
      <c r="G536" s="17">
        <v>735742</v>
      </c>
      <c r="H536" s="17">
        <v>0</v>
      </c>
      <c r="I536" s="17">
        <v>1172415</v>
      </c>
      <c r="J536" s="17">
        <v>1202735</v>
      </c>
      <c r="K536" s="17">
        <v>0</v>
      </c>
      <c r="L536" s="17">
        <v>0</v>
      </c>
      <c r="M536" s="17">
        <v>0</v>
      </c>
      <c r="N536" s="17">
        <v>0</v>
      </c>
      <c r="O536" s="17">
        <v>0</v>
      </c>
      <c r="P536" s="17">
        <v>2462043</v>
      </c>
      <c r="Q536" s="17">
        <v>610842</v>
      </c>
      <c r="R536" s="17">
        <v>500369</v>
      </c>
      <c r="S536" s="17">
        <v>77956</v>
      </c>
      <c r="T536" s="17">
        <v>32525</v>
      </c>
      <c r="U536" s="17">
        <v>307618</v>
      </c>
      <c r="V536" s="17">
        <v>0</v>
      </c>
      <c r="W536" s="17">
        <v>0</v>
      </c>
      <c r="X536" s="17">
        <v>67372</v>
      </c>
      <c r="Y536" s="17">
        <v>0</v>
      </c>
      <c r="Z536" s="17">
        <v>0</v>
      </c>
      <c r="AA536" s="17">
        <v>0</v>
      </c>
      <c r="AB536" s="17">
        <v>0</v>
      </c>
      <c r="AC536" s="17">
        <v>16163918</v>
      </c>
      <c r="AD536" s="17">
        <v>0</v>
      </c>
    </row>
    <row r="537" spans="1:30" x14ac:dyDescent="0.3">
      <c r="A537" s="15" t="s">
        <v>1067</v>
      </c>
      <c r="B537" s="14" t="s">
        <v>1068</v>
      </c>
      <c r="C537" s="14">
        <v>1</v>
      </c>
      <c r="D537" s="14">
        <v>0</v>
      </c>
      <c r="E537" s="17">
        <v>19440351</v>
      </c>
      <c r="F537" s="17">
        <v>0</v>
      </c>
      <c r="G537" s="17">
        <v>1355779</v>
      </c>
      <c r="H537" s="17">
        <v>0</v>
      </c>
      <c r="I537" s="17">
        <v>4622769</v>
      </c>
      <c r="J537" s="17">
        <v>2910939</v>
      </c>
      <c r="K537" s="17">
        <v>0</v>
      </c>
      <c r="L537" s="17">
        <v>0</v>
      </c>
      <c r="M537" s="17">
        <v>0</v>
      </c>
      <c r="N537" s="17">
        <v>0</v>
      </c>
      <c r="O537" s="17">
        <v>0</v>
      </c>
      <c r="P537" s="17">
        <v>1793202</v>
      </c>
      <c r="Q537" s="17">
        <v>1069068</v>
      </c>
      <c r="R537" s="17">
        <v>774467</v>
      </c>
      <c r="S537" s="17">
        <v>119780</v>
      </c>
      <c r="T537" s="17">
        <v>49975</v>
      </c>
      <c r="U537" s="17">
        <v>474505</v>
      </c>
      <c r="V537" s="17">
        <v>39862</v>
      </c>
      <c r="W537" s="17">
        <v>0</v>
      </c>
      <c r="X537" s="17">
        <v>588745</v>
      </c>
      <c r="Y537" s="17">
        <v>0</v>
      </c>
      <c r="Z537" s="17">
        <v>0</v>
      </c>
      <c r="AA537" s="17">
        <v>0</v>
      </c>
      <c r="AB537" s="17">
        <v>0</v>
      </c>
      <c r="AC537" s="17">
        <v>33239442</v>
      </c>
      <c r="AD537" s="17">
        <v>0</v>
      </c>
    </row>
    <row r="538" spans="1:30" x14ac:dyDescent="0.3">
      <c r="A538" s="15" t="s">
        <v>1069</v>
      </c>
      <c r="B538" s="14" t="s">
        <v>1070</v>
      </c>
      <c r="C538" s="14">
        <v>1</v>
      </c>
      <c r="D538" s="14">
        <v>0</v>
      </c>
      <c r="E538" s="17">
        <v>9411808</v>
      </c>
      <c r="F538" s="17">
        <v>0</v>
      </c>
      <c r="G538" s="17">
        <v>627527</v>
      </c>
      <c r="H538" s="17">
        <v>0</v>
      </c>
      <c r="I538" s="17">
        <v>1986315</v>
      </c>
      <c r="J538" s="17">
        <v>1000632</v>
      </c>
      <c r="K538" s="17">
        <v>0</v>
      </c>
      <c r="L538" s="17">
        <v>0</v>
      </c>
      <c r="M538" s="17">
        <v>0</v>
      </c>
      <c r="N538" s="17">
        <v>0</v>
      </c>
      <c r="O538" s="17">
        <v>0</v>
      </c>
      <c r="P538" s="17">
        <v>1512329</v>
      </c>
      <c r="Q538" s="17">
        <v>153996</v>
      </c>
      <c r="R538" s="17">
        <v>402174</v>
      </c>
      <c r="S538" s="17">
        <v>44910</v>
      </c>
      <c r="T538" s="17">
        <v>18738</v>
      </c>
      <c r="U538" s="17">
        <v>178362</v>
      </c>
      <c r="V538" s="17">
        <v>31415</v>
      </c>
      <c r="W538" s="17">
        <v>0</v>
      </c>
      <c r="X538" s="17">
        <v>172800</v>
      </c>
      <c r="Y538" s="17">
        <v>0</v>
      </c>
      <c r="Z538" s="17">
        <v>0</v>
      </c>
      <c r="AA538" s="17">
        <v>0</v>
      </c>
      <c r="AB538" s="17">
        <v>0</v>
      </c>
      <c r="AC538" s="17">
        <v>15541006</v>
      </c>
      <c r="AD538" s="17">
        <v>0</v>
      </c>
    </row>
    <row r="539" spans="1:30" x14ac:dyDescent="0.3">
      <c r="A539" s="15" t="s">
        <v>1071</v>
      </c>
      <c r="B539" s="14" t="s">
        <v>1072</v>
      </c>
      <c r="C539" s="14">
        <v>1</v>
      </c>
      <c r="D539" s="14">
        <v>0</v>
      </c>
      <c r="E539" s="17">
        <v>23021632</v>
      </c>
      <c r="F539" s="17">
        <v>0</v>
      </c>
      <c r="G539" s="17">
        <v>3253567</v>
      </c>
      <c r="H539" s="17">
        <v>0</v>
      </c>
      <c r="I539" s="17">
        <v>5564057</v>
      </c>
      <c r="J539" s="17">
        <v>4801612</v>
      </c>
      <c r="K539" s="17">
        <v>0</v>
      </c>
      <c r="L539" s="17">
        <v>0</v>
      </c>
      <c r="M539" s="17">
        <v>0</v>
      </c>
      <c r="N539" s="17">
        <v>0</v>
      </c>
      <c r="O539" s="17">
        <v>0</v>
      </c>
      <c r="P539" s="17">
        <v>2986212</v>
      </c>
      <c r="Q539" s="17">
        <v>759195</v>
      </c>
      <c r="R539" s="17">
        <v>734143</v>
      </c>
      <c r="S539" s="17">
        <v>88906</v>
      </c>
      <c r="T539" s="17">
        <v>37094</v>
      </c>
      <c r="U539" s="17">
        <v>349209</v>
      </c>
      <c r="V539" s="17">
        <v>61472</v>
      </c>
      <c r="W539" s="17">
        <v>0</v>
      </c>
      <c r="X539" s="17">
        <v>378000</v>
      </c>
      <c r="Y539" s="17">
        <v>0</v>
      </c>
      <c r="Z539" s="17">
        <v>0</v>
      </c>
      <c r="AA539" s="17">
        <v>0</v>
      </c>
      <c r="AB539" s="17">
        <v>0</v>
      </c>
      <c r="AC539" s="17">
        <v>42035099</v>
      </c>
      <c r="AD539" s="17">
        <v>0</v>
      </c>
    </row>
    <row r="540" spans="1:30" x14ac:dyDescent="0.3">
      <c r="A540" s="15" t="s">
        <v>1073</v>
      </c>
      <c r="B540" s="14" t="s">
        <v>1074</v>
      </c>
      <c r="C540" s="14">
        <v>1</v>
      </c>
      <c r="D540" s="14">
        <v>0</v>
      </c>
      <c r="E540" s="17">
        <v>21753298</v>
      </c>
      <c r="F540" s="17">
        <v>0</v>
      </c>
      <c r="G540" s="17">
        <v>2827798</v>
      </c>
      <c r="H540" s="17">
        <v>0</v>
      </c>
      <c r="I540" s="17">
        <v>6570336</v>
      </c>
      <c r="J540" s="17">
        <v>2169607</v>
      </c>
      <c r="K540" s="17">
        <v>0</v>
      </c>
      <c r="L540" s="17">
        <v>0</v>
      </c>
      <c r="M540" s="17">
        <v>0</v>
      </c>
      <c r="N540" s="17">
        <v>0</v>
      </c>
      <c r="O540" s="17">
        <v>0</v>
      </c>
      <c r="P540" s="17">
        <v>3319295</v>
      </c>
      <c r="Q540" s="17">
        <v>956106</v>
      </c>
      <c r="R540" s="17">
        <v>974467</v>
      </c>
      <c r="S540" s="17">
        <v>128424</v>
      </c>
      <c r="T540" s="17">
        <v>53581</v>
      </c>
      <c r="U540" s="17">
        <v>372392</v>
      </c>
      <c r="V540" s="17">
        <v>104770</v>
      </c>
      <c r="W540" s="17">
        <v>0</v>
      </c>
      <c r="X540" s="17">
        <v>280825</v>
      </c>
      <c r="Y540" s="17">
        <v>0</v>
      </c>
      <c r="Z540" s="17">
        <v>0</v>
      </c>
      <c r="AA540" s="17">
        <v>0</v>
      </c>
      <c r="AB540" s="17">
        <v>0</v>
      </c>
      <c r="AC540" s="17">
        <v>39510899</v>
      </c>
      <c r="AD540" s="17">
        <v>176371</v>
      </c>
    </row>
    <row r="541" spans="1:30" x14ac:dyDescent="0.3">
      <c r="A541" s="15" t="s">
        <v>1075</v>
      </c>
      <c r="B541" s="14" t="s">
        <v>1076</v>
      </c>
      <c r="C541" s="14">
        <v>1</v>
      </c>
      <c r="D541" s="14">
        <v>0</v>
      </c>
      <c r="E541" s="17">
        <v>31956509</v>
      </c>
      <c r="F541" s="17">
        <v>0</v>
      </c>
      <c r="G541" s="17">
        <v>2717904</v>
      </c>
      <c r="H541" s="17">
        <v>0</v>
      </c>
      <c r="I541" s="17">
        <v>4446842</v>
      </c>
      <c r="J541" s="17">
        <v>3011046</v>
      </c>
      <c r="K541" s="17">
        <v>0</v>
      </c>
      <c r="L541" s="17">
        <v>0</v>
      </c>
      <c r="M541" s="17">
        <v>0</v>
      </c>
      <c r="N541" s="17">
        <v>0</v>
      </c>
      <c r="O541" s="17">
        <v>0</v>
      </c>
      <c r="P541" s="17">
        <v>1523370</v>
      </c>
      <c r="Q541" s="17">
        <v>1812893</v>
      </c>
      <c r="R541" s="17">
        <v>443517</v>
      </c>
      <c r="S541" s="17">
        <v>96726</v>
      </c>
      <c r="T541" s="17">
        <v>40356</v>
      </c>
      <c r="U541" s="17">
        <v>367383</v>
      </c>
      <c r="V541" s="17">
        <v>96568</v>
      </c>
      <c r="W541" s="17">
        <v>0</v>
      </c>
      <c r="X541" s="17">
        <v>2785585</v>
      </c>
      <c r="Y541" s="17">
        <v>0</v>
      </c>
      <c r="Z541" s="17">
        <v>0</v>
      </c>
      <c r="AA541" s="17">
        <v>0</v>
      </c>
      <c r="AB541" s="17">
        <v>0</v>
      </c>
      <c r="AC541" s="17">
        <v>49298699</v>
      </c>
      <c r="AD541" s="17">
        <v>757890</v>
      </c>
    </row>
    <row r="542" spans="1:30" x14ac:dyDescent="0.3">
      <c r="A542" s="15" t="s">
        <v>1077</v>
      </c>
      <c r="B542" s="14" t="s">
        <v>1078</v>
      </c>
      <c r="C542" s="14">
        <v>1</v>
      </c>
      <c r="D542" s="14">
        <v>0</v>
      </c>
      <c r="E542" s="17">
        <v>14794193</v>
      </c>
      <c r="F542" s="17">
        <v>0</v>
      </c>
      <c r="G542" s="17">
        <v>1027361</v>
      </c>
      <c r="H542" s="17">
        <v>0</v>
      </c>
      <c r="I542" s="17">
        <v>2025814</v>
      </c>
      <c r="J542" s="17">
        <v>2788786</v>
      </c>
      <c r="K542" s="17">
        <v>0</v>
      </c>
      <c r="L542" s="17">
        <v>0</v>
      </c>
      <c r="M542" s="17">
        <v>0</v>
      </c>
      <c r="N542" s="17">
        <v>0</v>
      </c>
      <c r="O542" s="17">
        <v>0</v>
      </c>
      <c r="P542" s="17">
        <v>968612</v>
      </c>
      <c r="Q542" s="17">
        <v>456300</v>
      </c>
      <c r="R542" s="17">
        <v>265544</v>
      </c>
      <c r="S542" s="17">
        <v>41150</v>
      </c>
      <c r="T542" s="17">
        <v>17169</v>
      </c>
      <c r="U542" s="17">
        <v>169391</v>
      </c>
      <c r="V542" s="17">
        <v>37294</v>
      </c>
      <c r="W542" s="17">
        <v>0</v>
      </c>
      <c r="X542" s="17">
        <v>0</v>
      </c>
      <c r="Y542" s="17">
        <v>0</v>
      </c>
      <c r="Z542" s="17">
        <v>0</v>
      </c>
      <c r="AA542" s="17">
        <v>0</v>
      </c>
      <c r="AB542" s="17">
        <v>0</v>
      </c>
      <c r="AC542" s="17">
        <v>22591614</v>
      </c>
      <c r="AD542" s="17">
        <v>0</v>
      </c>
    </row>
    <row r="543" spans="1:30" x14ac:dyDescent="0.3">
      <c r="A543" s="15" t="s">
        <v>1079</v>
      </c>
      <c r="B543" s="14" t="s">
        <v>1080</v>
      </c>
      <c r="C543" s="14">
        <v>1</v>
      </c>
      <c r="D543" s="14">
        <v>0</v>
      </c>
      <c r="E543" s="17">
        <v>26823253</v>
      </c>
      <c r="F543" s="17">
        <v>0</v>
      </c>
      <c r="G543" s="17">
        <v>1721431</v>
      </c>
      <c r="H543" s="17">
        <v>0</v>
      </c>
      <c r="I543" s="17">
        <v>2472599</v>
      </c>
      <c r="J543" s="17">
        <v>3522493</v>
      </c>
      <c r="K543" s="17">
        <v>0</v>
      </c>
      <c r="L543" s="17">
        <v>0</v>
      </c>
      <c r="M543" s="17">
        <v>0</v>
      </c>
      <c r="N543" s="17">
        <v>0</v>
      </c>
      <c r="O543" s="17">
        <v>0</v>
      </c>
      <c r="P543" s="17">
        <v>1800876</v>
      </c>
      <c r="Q543" s="17">
        <v>673762</v>
      </c>
      <c r="R543" s="17">
        <v>319968</v>
      </c>
      <c r="S543" s="17">
        <v>57179</v>
      </c>
      <c r="T543" s="17">
        <v>23856</v>
      </c>
      <c r="U543" s="17">
        <v>217098</v>
      </c>
      <c r="V543" s="17">
        <v>49234</v>
      </c>
      <c r="W543" s="17">
        <v>0</v>
      </c>
      <c r="X543" s="17">
        <v>218700</v>
      </c>
      <c r="Y543" s="17">
        <v>0</v>
      </c>
      <c r="Z543" s="17">
        <v>0</v>
      </c>
      <c r="AA543" s="17">
        <v>0</v>
      </c>
      <c r="AB543" s="17">
        <v>0</v>
      </c>
      <c r="AC543" s="17">
        <v>37900449</v>
      </c>
      <c r="AD543" s="17">
        <v>0</v>
      </c>
    </row>
    <row r="544" spans="1:30" x14ac:dyDescent="0.3">
      <c r="A544" s="15" t="s">
        <v>1081</v>
      </c>
      <c r="B544" s="14" t="s">
        <v>1082</v>
      </c>
      <c r="C544" s="14">
        <v>1</v>
      </c>
      <c r="D544" s="14">
        <v>0</v>
      </c>
      <c r="E544" s="17">
        <v>18637842</v>
      </c>
      <c r="F544" s="17">
        <v>0</v>
      </c>
      <c r="G544" s="17">
        <v>1729079</v>
      </c>
      <c r="H544" s="17">
        <v>0</v>
      </c>
      <c r="I544" s="17">
        <v>1560383</v>
      </c>
      <c r="J544" s="17">
        <v>2230011</v>
      </c>
      <c r="K544" s="17">
        <v>0</v>
      </c>
      <c r="L544" s="17">
        <v>0</v>
      </c>
      <c r="M544" s="17">
        <v>0</v>
      </c>
      <c r="N544" s="17">
        <v>0</v>
      </c>
      <c r="O544" s="17">
        <v>0</v>
      </c>
      <c r="P544" s="17">
        <v>1323396</v>
      </c>
      <c r="Q544" s="17">
        <v>572244</v>
      </c>
      <c r="R544" s="17">
        <v>124696</v>
      </c>
      <c r="S544" s="17">
        <v>42543</v>
      </c>
      <c r="T544" s="17">
        <v>17750</v>
      </c>
      <c r="U544" s="17">
        <v>164032</v>
      </c>
      <c r="V544" s="17">
        <v>37182</v>
      </c>
      <c r="W544" s="17">
        <v>0</v>
      </c>
      <c r="X544" s="17">
        <v>0</v>
      </c>
      <c r="Y544" s="17">
        <v>10766</v>
      </c>
      <c r="Z544" s="17">
        <v>0</v>
      </c>
      <c r="AA544" s="17">
        <v>0</v>
      </c>
      <c r="AB544" s="17">
        <v>0</v>
      </c>
      <c r="AC544" s="17">
        <v>26449924</v>
      </c>
      <c r="AD544" s="17">
        <v>0</v>
      </c>
    </row>
    <row r="545" spans="1:30" x14ac:dyDescent="0.3">
      <c r="A545" s="15" t="s">
        <v>1083</v>
      </c>
      <c r="B545" s="14" t="s">
        <v>1084</v>
      </c>
      <c r="C545" s="14">
        <v>1</v>
      </c>
      <c r="D545" s="14">
        <v>0</v>
      </c>
      <c r="E545" s="17">
        <v>10771161</v>
      </c>
      <c r="F545" s="17">
        <v>0</v>
      </c>
      <c r="G545" s="17">
        <v>1440718</v>
      </c>
      <c r="H545" s="17">
        <v>0</v>
      </c>
      <c r="I545" s="17">
        <v>620267</v>
      </c>
      <c r="J545" s="17">
        <v>1845345</v>
      </c>
      <c r="K545" s="17">
        <v>0</v>
      </c>
      <c r="L545" s="17">
        <v>0</v>
      </c>
      <c r="M545" s="17">
        <v>0</v>
      </c>
      <c r="N545" s="17">
        <v>0</v>
      </c>
      <c r="O545" s="17">
        <v>0</v>
      </c>
      <c r="P545" s="17">
        <v>1152331</v>
      </c>
      <c r="Q545" s="17">
        <v>505417</v>
      </c>
      <c r="R545" s="17">
        <v>84143</v>
      </c>
      <c r="S545" s="17">
        <v>30649</v>
      </c>
      <c r="T545" s="17">
        <v>12788</v>
      </c>
      <c r="U545" s="17">
        <v>121743</v>
      </c>
      <c r="V545" s="17">
        <v>25895</v>
      </c>
      <c r="W545" s="17">
        <v>0</v>
      </c>
      <c r="X545" s="17">
        <v>0</v>
      </c>
      <c r="Y545" s="17">
        <v>44958</v>
      </c>
      <c r="Z545" s="17">
        <v>0</v>
      </c>
      <c r="AA545" s="17">
        <v>0</v>
      </c>
      <c r="AB545" s="17">
        <v>0</v>
      </c>
      <c r="AC545" s="17">
        <v>16655415</v>
      </c>
      <c r="AD545" s="17">
        <v>0</v>
      </c>
    </row>
    <row r="546" spans="1:30" x14ac:dyDescent="0.3">
      <c r="A546" s="15" t="s">
        <v>1085</v>
      </c>
      <c r="B546" s="14" t="s">
        <v>1086</v>
      </c>
      <c r="C546" s="14">
        <v>1</v>
      </c>
      <c r="D546" s="14">
        <v>0</v>
      </c>
      <c r="E546" s="17">
        <v>9345767</v>
      </c>
      <c r="F546" s="17">
        <v>0</v>
      </c>
      <c r="G546" s="17">
        <v>545250</v>
      </c>
      <c r="H546" s="17">
        <v>0</v>
      </c>
      <c r="I546" s="17">
        <v>1611930</v>
      </c>
      <c r="J546" s="17">
        <v>2275779</v>
      </c>
      <c r="K546" s="17">
        <v>0</v>
      </c>
      <c r="L546" s="17">
        <v>0</v>
      </c>
      <c r="M546" s="17">
        <v>0</v>
      </c>
      <c r="N546" s="17">
        <v>0</v>
      </c>
      <c r="O546" s="17">
        <v>0</v>
      </c>
      <c r="P546" s="17">
        <v>1577505</v>
      </c>
      <c r="Q546" s="17">
        <v>201663</v>
      </c>
      <c r="R546" s="17">
        <v>669075</v>
      </c>
      <c r="S546" s="17">
        <v>50483</v>
      </c>
      <c r="T546" s="17">
        <v>21063</v>
      </c>
      <c r="U546" s="17">
        <v>198341</v>
      </c>
      <c r="V546" s="17">
        <v>13049</v>
      </c>
      <c r="W546" s="17">
        <v>0</v>
      </c>
      <c r="X546" s="17">
        <v>0</v>
      </c>
      <c r="Y546" s="17">
        <v>33531</v>
      </c>
      <c r="Z546" s="17">
        <v>0</v>
      </c>
      <c r="AA546" s="17">
        <v>0</v>
      </c>
      <c r="AB546" s="17">
        <v>0</v>
      </c>
      <c r="AC546" s="17">
        <v>16543436</v>
      </c>
      <c r="AD546" s="17">
        <v>0</v>
      </c>
    </row>
    <row r="547" spans="1:30" x14ac:dyDescent="0.3">
      <c r="A547" s="15" t="s">
        <v>1087</v>
      </c>
      <c r="B547" s="14" t="s">
        <v>1088</v>
      </c>
      <c r="C547" s="14">
        <v>1</v>
      </c>
      <c r="D547" s="14">
        <v>0</v>
      </c>
      <c r="E547" s="17">
        <v>32610526</v>
      </c>
      <c r="F547" s="17">
        <v>0</v>
      </c>
      <c r="G547" s="17">
        <v>3199157</v>
      </c>
      <c r="H547" s="17">
        <v>0</v>
      </c>
      <c r="I547" s="17">
        <v>4832749</v>
      </c>
      <c r="J547" s="17">
        <v>6968549</v>
      </c>
      <c r="K547" s="17">
        <v>0</v>
      </c>
      <c r="L547" s="17">
        <v>0</v>
      </c>
      <c r="M547" s="17">
        <v>0</v>
      </c>
      <c r="N547" s="17">
        <v>0</v>
      </c>
      <c r="O547" s="17">
        <v>0</v>
      </c>
      <c r="P547" s="17">
        <v>3388394</v>
      </c>
      <c r="Q547" s="17">
        <v>1537970</v>
      </c>
      <c r="R547" s="17">
        <v>513022</v>
      </c>
      <c r="S547" s="17">
        <v>80577</v>
      </c>
      <c r="T547" s="17">
        <v>33619</v>
      </c>
      <c r="U547" s="17">
        <v>323987</v>
      </c>
      <c r="V547" s="17">
        <v>55193</v>
      </c>
      <c r="W547" s="17">
        <v>0</v>
      </c>
      <c r="X547" s="17">
        <v>396630</v>
      </c>
      <c r="Y547" s="17">
        <v>101341</v>
      </c>
      <c r="Z547" s="17">
        <v>0</v>
      </c>
      <c r="AA547" s="17">
        <v>0</v>
      </c>
      <c r="AB547" s="17">
        <v>0</v>
      </c>
      <c r="AC547" s="17">
        <v>54041714</v>
      </c>
      <c r="AD547" s="17">
        <v>0</v>
      </c>
    </row>
    <row r="548" spans="1:30" x14ac:dyDescent="0.3">
      <c r="A548" s="15" t="s">
        <v>1089</v>
      </c>
      <c r="B548" s="14" t="s">
        <v>1090</v>
      </c>
      <c r="C548" s="14">
        <v>1</v>
      </c>
      <c r="D548" s="14">
        <v>0</v>
      </c>
      <c r="E548" s="17">
        <v>24050024</v>
      </c>
      <c r="F548" s="17">
        <v>0</v>
      </c>
      <c r="G548" s="17">
        <v>1155461</v>
      </c>
      <c r="H548" s="17">
        <v>125683</v>
      </c>
      <c r="I548" s="17">
        <v>2357241</v>
      </c>
      <c r="J548" s="17">
        <v>2439216</v>
      </c>
      <c r="K548" s="17">
        <v>0</v>
      </c>
      <c r="L548" s="17">
        <v>0</v>
      </c>
      <c r="M548" s="17">
        <v>0</v>
      </c>
      <c r="N548" s="17">
        <v>0</v>
      </c>
      <c r="O548" s="17">
        <v>0</v>
      </c>
      <c r="P548" s="17">
        <v>1131039</v>
      </c>
      <c r="Q548" s="17">
        <v>590669</v>
      </c>
      <c r="R548" s="17">
        <v>438105</v>
      </c>
      <c r="S548" s="17">
        <v>78930</v>
      </c>
      <c r="T548" s="17">
        <v>32931</v>
      </c>
      <c r="U548" s="17">
        <v>235330</v>
      </c>
      <c r="V548" s="17">
        <v>63499</v>
      </c>
      <c r="W548" s="17">
        <v>0</v>
      </c>
      <c r="X548" s="17">
        <v>0</v>
      </c>
      <c r="Y548" s="17">
        <v>91039</v>
      </c>
      <c r="Z548" s="17">
        <v>0</v>
      </c>
      <c r="AA548" s="17">
        <v>0</v>
      </c>
      <c r="AB548" s="17">
        <v>0</v>
      </c>
      <c r="AC548" s="17">
        <v>32789167</v>
      </c>
      <c r="AD548" s="17">
        <v>0</v>
      </c>
    </row>
    <row r="549" spans="1:30" x14ac:dyDescent="0.3">
      <c r="A549" s="15" t="s">
        <v>1091</v>
      </c>
      <c r="B549" s="14" t="s">
        <v>1092</v>
      </c>
      <c r="C549" s="14">
        <v>1</v>
      </c>
      <c r="D549" s="14">
        <v>0</v>
      </c>
      <c r="E549" s="17">
        <v>212754016</v>
      </c>
      <c r="F549" s="17">
        <v>0</v>
      </c>
      <c r="G549" s="17">
        <v>7048331</v>
      </c>
      <c r="H549" s="17">
        <v>0</v>
      </c>
      <c r="I549" s="17">
        <v>20606966</v>
      </c>
      <c r="J549" s="17">
        <v>14649955</v>
      </c>
      <c r="K549" s="17">
        <v>0</v>
      </c>
      <c r="L549" s="17">
        <v>0</v>
      </c>
      <c r="M549" s="17">
        <v>0</v>
      </c>
      <c r="N549" s="17">
        <v>0</v>
      </c>
      <c r="O549" s="17">
        <v>0</v>
      </c>
      <c r="P549" s="17">
        <v>6791456</v>
      </c>
      <c r="Q549" s="17">
        <v>12110457</v>
      </c>
      <c r="R549" s="17">
        <v>2087383</v>
      </c>
      <c r="S549" s="17">
        <v>295436</v>
      </c>
      <c r="T549" s="17">
        <v>123263</v>
      </c>
      <c r="U549" s="17">
        <v>1171000</v>
      </c>
      <c r="V549" s="17">
        <v>396136</v>
      </c>
      <c r="W549" s="17">
        <v>0</v>
      </c>
      <c r="X549" s="17">
        <v>8183623</v>
      </c>
      <c r="Y549" s="17">
        <v>0</v>
      </c>
      <c r="Z549" s="17">
        <v>0</v>
      </c>
      <c r="AA549" s="17">
        <v>0</v>
      </c>
      <c r="AB549" s="17">
        <v>0</v>
      </c>
      <c r="AC549" s="17">
        <v>286218022</v>
      </c>
      <c r="AD549" s="17">
        <v>5959943</v>
      </c>
    </row>
    <row r="550" spans="1:30" x14ac:dyDescent="0.3">
      <c r="A550" s="15" t="s">
        <v>1093</v>
      </c>
      <c r="B550" s="14" t="s">
        <v>1094</v>
      </c>
      <c r="C550" s="14">
        <v>1</v>
      </c>
      <c r="D550" s="14">
        <v>0</v>
      </c>
      <c r="E550" s="17">
        <v>78703759</v>
      </c>
      <c r="F550" s="17">
        <v>0</v>
      </c>
      <c r="G550" s="17">
        <v>7350865</v>
      </c>
      <c r="H550" s="17">
        <v>0</v>
      </c>
      <c r="I550" s="17">
        <v>9603853</v>
      </c>
      <c r="J550" s="17">
        <v>6401844</v>
      </c>
      <c r="K550" s="17">
        <v>0</v>
      </c>
      <c r="L550" s="17">
        <v>0</v>
      </c>
      <c r="M550" s="17">
        <v>0</v>
      </c>
      <c r="N550" s="17">
        <v>0</v>
      </c>
      <c r="O550" s="17">
        <v>0</v>
      </c>
      <c r="P550" s="17">
        <v>3769346</v>
      </c>
      <c r="Q550" s="17">
        <v>6817257</v>
      </c>
      <c r="R550" s="17">
        <v>899305</v>
      </c>
      <c r="S550" s="17">
        <v>118941</v>
      </c>
      <c r="T550" s="17">
        <v>49625</v>
      </c>
      <c r="U550" s="17">
        <v>473514</v>
      </c>
      <c r="V550" s="17">
        <v>153334</v>
      </c>
      <c r="W550" s="17">
        <v>0</v>
      </c>
      <c r="X550" s="17">
        <v>1608684</v>
      </c>
      <c r="Y550" s="17">
        <v>0</v>
      </c>
      <c r="Z550" s="17">
        <v>2459141</v>
      </c>
      <c r="AA550" s="17">
        <v>0</v>
      </c>
      <c r="AB550" s="17">
        <v>0</v>
      </c>
      <c r="AC550" s="17">
        <v>118409468</v>
      </c>
      <c r="AD550" s="17">
        <v>2032346</v>
      </c>
    </row>
    <row r="551" spans="1:30" x14ac:dyDescent="0.3">
      <c r="A551" s="15" t="s">
        <v>1095</v>
      </c>
      <c r="B551" s="14" t="s">
        <v>1096</v>
      </c>
      <c r="C551" s="14">
        <v>1</v>
      </c>
      <c r="D551" s="14">
        <v>0</v>
      </c>
      <c r="E551" s="17">
        <v>202883</v>
      </c>
      <c r="F551" s="17">
        <v>0</v>
      </c>
      <c r="G551" s="17">
        <v>50000</v>
      </c>
      <c r="H551" s="17">
        <v>0</v>
      </c>
      <c r="I551" s="17">
        <v>42672</v>
      </c>
      <c r="J551" s="17">
        <v>17398</v>
      </c>
      <c r="K551" s="17">
        <v>0</v>
      </c>
      <c r="L551" s="17">
        <v>0</v>
      </c>
      <c r="M551" s="17">
        <v>0</v>
      </c>
      <c r="N551" s="17">
        <v>0</v>
      </c>
      <c r="O551" s="17">
        <v>0</v>
      </c>
      <c r="P551" s="17">
        <v>84032</v>
      </c>
      <c r="Q551" s="17">
        <v>0</v>
      </c>
      <c r="R551" s="17">
        <v>0</v>
      </c>
      <c r="S551" s="17">
        <v>704</v>
      </c>
      <c r="T551" s="17">
        <v>294</v>
      </c>
      <c r="U551" s="17">
        <v>2738</v>
      </c>
      <c r="V551" s="17">
        <v>0</v>
      </c>
      <c r="W551" s="17">
        <v>0</v>
      </c>
      <c r="X551" s="17">
        <v>0</v>
      </c>
      <c r="Y551" s="17">
        <v>0</v>
      </c>
      <c r="Z551" s="17">
        <v>0</v>
      </c>
      <c r="AA551" s="17">
        <v>0</v>
      </c>
      <c r="AB551" s="17">
        <v>0</v>
      </c>
      <c r="AC551" s="17">
        <v>400721</v>
      </c>
      <c r="AD551" s="17">
        <v>0</v>
      </c>
    </row>
    <row r="552" spans="1:30" x14ac:dyDescent="0.3">
      <c r="A552" s="15" t="s">
        <v>1097</v>
      </c>
      <c r="B552" s="14" t="s">
        <v>1098</v>
      </c>
      <c r="C552" s="14">
        <v>1</v>
      </c>
      <c r="D552" s="14">
        <v>0</v>
      </c>
      <c r="E552" s="17">
        <v>6490820</v>
      </c>
      <c r="F552" s="17">
        <v>0</v>
      </c>
      <c r="G552" s="17">
        <v>1167111</v>
      </c>
      <c r="H552" s="17">
        <v>0</v>
      </c>
      <c r="I552" s="17">
        <v>1515808</v>
      </c>
      <c r="J552" s="17">
        <v>2033210</v>
      </c>
      <c r="K552" s="17">
        <v>82417</v>
      </c>
      <c r="L552" s="17">
        <v>0</v>
      </c>
      <c r="M552" s="17">
        <v>0</v>
      </c>
      <c r="N552" s="17">
        <v>0</v>
      </c>
      <c r="O552" s="17">
        <v>0</v>
      </c>
      <c r="P552" s="17">
        <v>1020179</v>
      </c>
      <c r="Q552" s="17">
        <v>202848</v>
      </c>
      <c r="R552" s="17">
        <v>109421</v>
      </c>
      <c r="S552" s="17">
        <v>30005</v>
      </c>
      <c r="T552" s="17">
        <v>12519</v>
      </c>
      <c r="U552" s="17">
        <v>117782</v>
      </c>
      <c r="V552" s="17">
        <v>15802</v>
      </c>
      <c r="W552" s="17">
        <v>0</v>
      </c>
      <c r="X552" s="17">
        <v>0</v>
      </c>
      <c r="Y552" s="17">
        <v>0</v>
      </c>
      <c r="Z552" s="17">
        <v>0</v>
      </c>
      <c r="AA552" s="17">
        <v>0</v>
      </c>
      <c r="AB552" s="17">
        <v>0</v>
      </c>
      <c r="AC552" s="17">
        <v>12797922</v>
      </c>
      <c r="AD552" s="17">
        <v>0</v>
      </c>
    </row>
    <row r="553" spans="1:30" x14ac:dyDescent="0.3">
      <c r="A553" s="15" t="s">
        <v>1099</v>
      </c>
      <c r="B553" s="14" t="s">
        <v>1100</v>
      </c>
      <c r="C553" s="14">
        <v>0</v>
      </c>
      <c r="D553" s="14">
        <v>0</v>
      </c>
      <c r="E553" s="17" t="s">
        <v>2819</v>
      </c>
      <c r="F553" s="17" t="s">
        <v>2819</v>
      </c>
      <c r="G553" s="17" t="s">
        <v>2819</v>
      </c>
      <c r="H553" s="17" t="s">
        <v>2819</v>
      </c>
      <c r="I553" s="17" t="s">
        <v>2819</v>
      </c>
      <c r="J553" s="17" t="s">
        <v>2819</v>
      </c>
      <c r="K553" s="17" t="s">
        <v>2819</v>
      </c>
      <c r="L553" s="17" t="s">
        <v>2819</v>
      </c>
      <c r="M553" s="17" t="s">
        <v>2819</v>
      </c>
      <c r="N553" s="17" t="s">
        <v>2819</v>
      </c>
      <c r="O553" s="17" t="s">
        <v>2819</v>
      </c>
      <c r="P553" s="17" t="s">
        <v>2819</v>
      </c>
      <c r="Q553" s="17" t="s">
        <v>2819</v>
      </c>
      <c r="R553" s="17" t="s">
        <v>2819</v>
      </c>
      <c r="S553" s="17" t="s">
        <v>2819</v>
      </c>
      <c r="T553" s="17" t="s">
        <v>2819</v>
      </c>
      <c r="U553" s="17" t="s">
        <v>2819</v>
      </c>
      <c r="V553" s="17" t="s">
        <v>2819</v>
      </c>
      <c r="W553" s="17" t="s">
        <v>2819</v>
      </c>
      <c r="X553" s="17" t="s">
        <v>2819</v>
      </c>
      <c r="Y553" s="17" t="s">
        <v>2819</v>
      </c>
      <c r="Z553" s="17" t="s">
        <v>2819</v>
      </c>
      <c r="AA553" s="17" t="s">
        <v>2819</v>
      </c>
      <c r="AB553" s="17" t="s">
        <v>2819</v>
      </c>
      <c r="AC553" s="17" t="s">
        <v>2819</v>
      </c>
      <c r="AD553" s="17" t="s">
        <v>2819</v>
      </c>
    </row>
    <row r="554" spans="1:30" x14ac:dyDescent="0.3">
      <c r="A554" s="15" t="s">
        <v>1101</v>
      </c>
      <c r="B554" s="14" t="s">
        <v>1102</v>
      </c>
      <c r="C554" s="14">
        <v>1</v>
      </c>
      <c r="D554" s="14">
        <v>0</v>
      </c>
      <c r="E554" s="17">
        <v>397353</v>
      </c>
      <c r="F554" s="17">
        <v>0</v>
      </c>
      <c r="G554" s="17">
        <v>100000</v>
      </c>
      <c r="H554" s="17">
        <v>0</v>
      </c>
      <c r="I554" s="17">
        <v>19580</v>
      </c>
      <c r="J554" s="17">
        <v>47833</v>
      </c>
      <c r="K554" s="17">
        <v>0</v>
      </c>
      <c r="L554" s="17">
        <v>0</v>
      </c>
      <c r="M554" s="17">
        <v>0</v>
      </c>
      <c r="N554" s="17">
        <v>0</v>
      </c>
      <c r="O554" s="17">
        <v>0</v>
      </c>
      <c r="P554" s="17">
        <v>72945</v>
      </c>
      <c r="Q554" s="17">
        <v>0</v>
      </c>
      <c r="R554" s="17">
        <v>0</v>
      </c>
      <c r="S554" s="17">
        <v>2966</v>
      </c>
      <c r="T554" s="17">
        <v>1238</v>
      </c>
      <c r="U554" s="17">
        <v>13456</v>
      </c>
      <c r="V554" s="17">
        <v>0</v>
      </c>
      <c r="W554" s="17">
        <v>0</v>
      </c>
      <c r="X554" s="17">
        <v>0</v>
      </c>
      <c r="Y554" s="17">
        <v>0</v>
      </c>
      <c r="Z554" s="17">
        <v>0</v>
      </c>
      <c r="AA554" s="17">
        <v>0</v>
      </c>
      <c r="AB554" s="17">
        <v>0</v>
      </c>
      <c r="AC554" s="17">
        <v>655371</v>
      </c>
      <c r="AD554" s="17">
        <v>0</v>
      </c>
    </row>
    <row r="555" spans="1:30" x14ac:dyDescent="0.3">
      <c r="A555" s="15" t="s">
        <v>1103</v>
      </c>
      <c r="B555" s="14" t="s">
        <v>1104</v>
      </c>
      <c r="C555" s="14">
        <v>1</v>
      </c>
      <c r="D555" s="14">
        <v>0</v>
      </c>
      <c r="E555" s="17">
        <v>26389123</v>
      </c>
      <c r="F555" s="17">
        <v>0</v>
      </c>
      <c r="G555" s="17">
        <v>1934010</v>
      </c>
      <c r="H555" s="17">
        <v>0</v>
      </c>
      <c r="I555" s="17">
        <v>6482611</v>
      </c>
      <c r="J555" s="17">
        <v>4905656</v>
      </c>
      <c r="K555" s="17">
        <v>0</v>
      </c>
      <c r="L555" s="17">
        <v>0</v>
      </c>
      <c r="M555" s="17">
        <v>0</v>
      </c>
      <c r="N555" s="17">
        <v>0</v>
      </c>
      <c r="O555" s="17">
        <v>0</v>
      </c>
      <c r="P555" s="17">
        <v>3860589</v>
      </c>
      <c r="Q555" s="17">
        <v>1226272</v>
      </c>
      <c r="R555" s="17">
        <v>843668</v>
      </c>
      <c r="S555" s="17">
        <v>143179</v>
      </c>
      <c r="T555" s="17">
        <v>59738</v>
      </c>
      <c r="U555" s="17">
        <v>516736</v>
      </c>
      <c r="V555" s="17">
        <v>94603</v>
      </c>
      <c r="W555" s="17">
        <v>0</v>
      </c>
      <c r="X555" s="17">
        <v>0</v>
      </c>
      <c r="Y555" s="17">
        <v>0</v>
      </c>
      <c r="Z555" s="17">
        <v>0</v>
      </c>
      <c r="AA555" s="17">
        <v>0</v>
      </c>
      <c r="AB555" s="17">
        <v>0</v>
      </c>
      <c r="AC555" s="17">
        <v>46456185</v>
      </c>
      <c r="AD555" s="17">
        <v>0</v>
      </c>
    </row>
    <row r="556" spans="1:30" x14ac:dyDescent="0.3">
      <c r="A556" s="15" t="s">
        <v>1105</v>
      </c>
      <c r="B556" s="14" t="s">
        <v>1106</v>
      </c>
      <c r="C556" s="14">
        <v>1</v>
      </c>
      <c r="D556" s="14">
        <v>0</v>
      </c>
      <c r="E556" s="17">
        <v>11050374</v>
      </c>
      <c r="F556" s="17">
        <v>0</v>
      </c>
      <c r="G556" s="17">
        <v>859400</v>
      </c>
      <c r="H556" s="17">
        <v>0</v>
      </c>
      <c r="I556" s="17">
        <v>1624828</v>
      </c>
      <c r="J556" s="17">
        <v>2647117</v>
      </c>
      <c r="K556" s="17">
        <v>0</v>
      </c>
      <c r="L556" s="17">
        <v>0</v>
      </c>
      <c r="M556" s="17">
        <v>0</v>
      </c>
      <c r="N556" s="17">
        <v>0</v>
      </c>
      <c r="O556" s="17">
        <v>0</v>
      </c>
      <c r="P556" s="17">
        <v>1660467</v>
      </c>
      <c r="Q556" s="17">
        <v>294733</v>
      </c>
      <c r="R556" s="17">
        <v>390866</v>
      </c>
      <c r="S556" s="17">
        <v>43592</v>
      </c>
      <c r="T556" s="17">
        <v>18188</v>
      </c>
      <c r="U556" s="17">
        <v>179760</v>
      </c>
      <c r="V556" s="17">
        <v>20986</v>
      </c>
      <c r="W556" s="17">
        <v>0</v>
      </c>
      <c r="X556" s="17">
        <v>0</v>
      </c>
      <c r="Y556" s="17">
        <v>26017</v>
      </c>
      <c r="Z556" s="17">
        <v>0</v>
      </c>
      <c r="AA556" s="17">
        <v>0</v>
      </c>
      <c r="AB556" s="17">
        <v>0</v>
      </c>
      <c r="AC556" s="17">
        <v>18816328</v>
      </c>
      <c r="AD556" s="17">
        <v>0</v>
      </c>
    </row>
    <row r="557" spans="1:30" x14ac:dyDescent="0.3">
      <c r="A557" s="15" t="s">
        <v>1107</v>
      </c>
      <c r="B557" s="14" t="s">
        <v>1108</v>
      </c>
      <c r="C557" s="14">
        <v>1</v>
      </c>
      <c r="D557" s="14">
        <v>0</v>
      </c>
      <c r="E557" s="17">
        <v>314863</v>
      </c>
      <c r="F557" s="17">
        <v>0</v>
      </c>
      <c r="G557" s="17">
        <v>147522</v>
      </c>
      <c r="H557" s="17">
        <v>0</v>
      </c>
      <c r="I557" s="17">
        <v>40383</v>
      </c>
      <c r="J557" s="17">
        <v>0</v>
      </c>
      <c r="K557" s="17">
        <v>0</v>
      </c>
      <c r="L557" s="17">
        <v>0</v>
      </c>
      <c r="M557" s="17">
        <v>0</v>
      </c>
      <c r="N557" s="17">
        <v>0</v>
      </c>
      <c r="O557" s="17">
        <v>0</v>
      </c>
      <c r="P557" s="17">
        <v>77439</v>
      </c>
      <c r="Q557" s="17">
        <v>3091</v>
      </c>
      <c r="R557" s="17">
        <v>0</v>
      </c>
      <c r="S557" s="17">
        <v>3790</v>
      </c>
      <c r="T557" s="17">
        <v>1581</v>
      </c>
      <c r="U557" s="17">
        <v>18640</v>
      </c>
      <c r="V557" s="17">
        <v>0</v>
      </c>
      <c r="W557" s="17">
        <v>0</v>
      </c>
      <c r="X557" s="17">
        <v>37800</v>
      </c>
      <c r="Y557" s="17">
        <v>1864</v>
      </c>
      <c r="Z557" s="17">
        <v>0</v>
      </c>
      <c r="AA557" s="17">
        <v>0</v>
      </c>
      <c r="AB557" s="17">
        <v>0</v>
      </c>
      <c r="AC557" s="17">
        <v>646973</v>
      </c>
      <c r="AD557" s="17">
        <v>0</v>
      </c>
    </row>
    <row r="558" spans="1:30" x14ac:dyDescent="0.3">
      <c r="A558" s="15" t="s">
        <v>1109</v>
      </c>
      <c r="B558" s="14" t="s">
        <v>1110</v>
      </c>
      <c r="C558" s="14">
        <v>1</v>
      </c>
      <c r="D558" s="14">
        <v>0</v>
      </c>
      <c r="E558" s="17">
        <v>1567918</v>
      </c>
      <c r="F558" s="17">
        <v>0</v>
      </c>
      <c r="G558" s="17">
        <v>234417</v>
      </c>
      <c r="H558" s="17">
        <v>0</v>
      </c>
      <c r="I558" s="17">
        <v>62644</v>
      </c>
      <c r="J558" s="17">
        <v>204103</v>
      </c>
      <c r="K558" s="17">
        <v>0</v>
      </c>
      <c r="L558" s="17">
        <v>0</v>
      </c>
      <c r="M558" s="17">
        <v>0</v>
      </c>
      <c r="N558" s="17">
        <v>0</v>
      </c>
      <c r="O558" s="17">
        <v>0</v>
      </c>
      <c r="P558" s="17">
        <v>239383</v>
      </c>
      <c r="Q558" s="17">
        <v>36929</v>
      </c>
      <c r="R558" s="17">
        <v>47338</v>
      </c>
      <c r="S558" s="17">
        <v>27548</v>
      </c>
      <c r="T558" s="17">
        <v>11494</v>
      </c>
      <c r="U558" s="17">
        <v>58075</v>
      </c>
      <c r="V558" s="17">
        <v>0</v>
      </c>
      <c r="W558" s="17">
        <v>0</v>
      </c>
      <c r="X558" s="17">
        <v>63180</v>
      </c>
      <c r="Y558" s="17">
        <v>1830</v>
      </c>
      <c r="Z558" s="17">
        <v>0</v>
      </c>
      <c r="AA558" s="17">
        <v>0</v>
      </c>
      <c r="AB558" s="17">
        <v>0</v>
      </c>
      <c r="AC558" s="17">
        <v>2554859</v>
      </c>
      <c r="AD558" s="17">
        <v>0</v>
      </c>
    </row>
    <row r="559" spans="1:30" x14ac:dyDescent="0.3">
      <c r="A559" s="15" t="s">
        <v>1111</v>
      </c>
      <c r="B559" s="14" t="s">
        <v>1112</v>
      </c>
      <c r="C559" s="14">
        <v>1</v>
      </c>
      <c r="D559" s="14">
        <v>0</v>
      </c>
      <c r="E559" s="17">
        <v>212528</v>
      </c>
      <c r="F559" s="17">
        <v>0</v>
      </c>
      <c r="G559" s="17">
        <v>50000</v>
      </c>
      <c r="H559" s="17">
        <v>0</v>
      </c>
      <c r="I559" s="17">
        <v>12589</v>
      </c>
      <c r="J559" s="17">
        <v>3773</v>
      </c>
      <c r="K559" s="17">
        <v>0</v>
      </c>
      <c r="L559" s="17">
        <v>0</v>
      </c>
      <c r="M559" s="17">
        <v>0</v>
      </c>
      <c r="N559" s="17">
        <v>0</v>
      </c>
      <c r="O559" s="17">
        <v>0</v>
      </c>
      <c r="P559" s="17">
        <v>94529</v>
      </c>
      <c r="Q559" s="17">
        <v>0</v>
      </c>
      <c r="R559" s="17">
        <v>0</v>
      </c>
      <c r="S559" s="17">
        <v>1513</v>
      </c>
      <c r="T559" s="17">
        <v>631</v>
      </c>
      <c r="U559" s="17">
        <v>9495</v>
      </c>
      <c r="V559" s="17">
        <v>0</v>
      </c>
      <c r="W559" s="17">
        <v>0</v>
      </c>
      <c r="X559" s="17">
        <v>0</v>
      </c>
      <c r="Y559" s="17">
        <v>4495</v>
      </c>
      <c r="Z559" s="17">
        <v>0</v>
      </c>
      <c r="AA559" s="17">
        <v>0</v>
      </c>
      <c r="AB559" s="17">
        <v>0</v>
      </c>
      <c r="AC559" s="17">
        <v>389553</v>
      </c>
      <c r="AD559" s="17">
        <v>0</v>
      </c>
    </row>
    <row r="560" spans="1:30" x14ac:dyDescent="0.3">
      <c r="A560" s="15" t="s">
        <v>1113</v>
      </c>
      <c r="B560" s="14" t="s">
        <v>1114</v>
      </c>
      <c r="C560" s="14">
        <v>1</v>
      </c>
      <c r="D560" s="14">
        <v>0</v>
      </c>
      <c r="E560" s="17">
        <v>4146182</v>
      </c>
      <c r="F560" s="17">
        <v>0</v>
      </c>
      <c r="G560" s="17">
        <v>581735</v>
      </c>
      <c r="H560" s="17">
        <v>0</v>
      </c>
      <c r="I560" s="17">
        <v>817674</v>
      </c>
      <c r="J560" s="17">
        <v>364981</v>
      </c>
      <c r="K560" s="17">
        <v>0</v>
      </c>
      <c r="L560" s="17">
        <v>0</v>
      </c>
      <c r="M560" s="17">
        <v>0</v>
      </c>
      <c r="N560" s="17">
        <v>0</v>
      </c>
      <c r="O560" s="17">
        <v>0</v>
      </c>
      <c r="P560" s="17">
        <v>282563</v>
      </c>
      <c r="Q560" s="17">
        <v>87067</v>
      </c>
      <c r="R560" s="17">
        <v>70839</v>
      </c>
      <c r="S560" s="17">
        <v>30739</v>
      </c>
      <c r="T560" s="17">
        <v>12825</v>
      </c>
      <c r="U560" s="17">
        <v>127917</v>
      </c>
      <c r="V560" s="17">
        <v>3228</v>
      </c>
      <c r="W560" s="17">
        <v>0</v>
      </c>
      <c r="X560" s="17">
        <v>89100</v>
      </c>
      <c r="Y560" s="17">
        <v>0</v>
      </c>
      <c r="Z560" s="17">
        <v>0</v>
      </c>
      <c r="AA560" s="17">
        <v>0</v>
      </c>
      <c r="AB560" s="17">
        <v>0</v>
      </c>
      <c r="AC560" s="17">
        <v>6614850</v>
      </c>
      <c r="AD560" s="17">
        <v>0</v>
      </c>
    </row>
    <row r="561" spans="1:30" x14ac:dyDescent="0.3">
      <c r="A561" s="15" t="s">
        <v>1115</v>
      </c>
      <c r="B561" s="14" t="s">
        <v>1116</v>
      </c>
      <c r="C561" s="14">
        <v>1</v>
      </c>
      <c r="D561" s="14">
        <v>0</v>
      </c>
      <c r="E561" s="17">
        <v>1635849</v>
      </c>
      <c r="F561" s="17">
        <v>0</v>
      </c>
      <c r="G561" s="17">
        <v>119010</v>
      </c>
      <c r="H561" s="17">
        <v>3421</v>
      </c>
      <c r="I561" s="17">
        <v>226734</v>
      </c>
      <c r="J561" s="17">
        <v>451872</v>
      </c>
      <c r="K561" s="17">
        <v>0</v>
      </c>
      <c r="L561" s="17">
        <v>0</v>
      </c>
      <c r="M561" s="17">
        <v>0</v>
      </c>
      <c r="N561" s="17">
        <v>0</v>
      </c>
      <c r="O561" s="17">
        <v>0</v>
      </c>
      <c r="P561" s="17">
        <v>367863</v>
      </c>
      <c r="Q561" s="17">
        <v>29991</v>
      </c>
      <c r="R561" s="17">
        <v>6492</v>
      </c>
      <c r="S561" s="17">
        <v>27578</v>
      </c>
      <c r="T561" s="17">
        <v>11506</v>
      </c>
      <c r="U561" s="17">
        <v>89064</v>
      </c>
      <c r="V561" s="17">
        <v>0</v>
      </c>
      <c r="W561" s="17">
        <v>0</v>
      </c>
      <c r="X561" s="17">
        <v>102600</v>
      </c>
      <c r="Y561" s="17">
        <v>4890</v>
      </c>
      <c r="Z561" s="17">
        <v>0</v>
      </c>
      <c r="AA561" s="17">
        <v>0</v>
      </c>
      <c r="AB561" s="17">
        <v>0</v>
      </c>
      <c r="AC561" s="17">
        <v>3076870</v>
      </c>
      <c r="AD561" s="17">
        <v>0</v>
      </c>
    </row>
    <row r="562" spans="1:30" x14ac:dyDescent="0.3">
      <c r="A562" s="15" t="s">
        <v>1117</v>
      </c>
      <c r="B562" s="14" t="s">
        <v>1118</v>
      </c>
      <c r="C562" s="14">
        <v>1</v>
      </c>
      <c r="D562" s="14">
        <v>0</v>
      </c>
      <c r="E562" s="17">
        <v>505597</v>
      </c>
      <c r="F562" s="17">
        <v>0</v>
      </c>
      <c r="G562" s="17">
        <v>50000</v>
      </c>
      <c r="H562" s="17">
        <v>0</v>
      </c>
      <c r="I562" s="17">
        <v>46946</v>
      </c>
      <c r="J562" s="17">
        <v>17483</v>
      </c>
      <c r="K562" s="17">
        <v>0</v>
      </c>
      <c r="L562" s="17">
        <v>0</v>
      </c>
      <c r="M562" s="17">
        <v>0</v>
      </c>
      <c r="N562" s="17">
        <v>0</v>
      </c>
      <c r="O562" s="17">
        <v>0</v>
      </c>
      <c r="P562" s="17">
        <v>247912</v>
      </c>
      <c r="Q562" s="17">
        <v>3394</v>
      </c>
      <c r="R562" s="17">
        <v>0</v>
      </c>
      <c r="S562" s="17">
        <v>5707</v>
      </c>
      <c r="T562" s="17">
        <v>2381</v>
      </c>
      <c r="U562" s="17">
        <v>12582</v>
      </c>
      <c r="V562" s="17">
        <v>0</v>
      </c>
      <c r="W562" s="17">
        <v>0</v>
      </c>
      <c r="X562" s="17">
        <v>0</v>
      </c>
      <c r="Y562" s="17">
        <v>0</v>
      </c>
      <c r="Z562" s="17">
        <v>0</v>
      </c>
      <c r="AA562" s="17">
        <v>0</v>
      </c>
      <c r="AB562" s="17">
        <v>0</v>
      </c>
      <c r="AC562" s="17">
        <v>892002</v>
      </c>
      <c r="AD562" s="17">
        <v>0</v>
      </c>
    </row>
    <row r="563" spans="1:30" x14ac:dyDescent="0.3">
      <c r="A563" s="15" t="s">
        <v>1119</v>
      </c>
      <c r="B563" s="14" t="s">
        <v>1120</v>
      </c>
      <c r="C563" s="14">
        <v>1</v>
      </c>
      <c r="D563" s="14">
        <v>0</v>
      </c>
      <c r="E563" s="17">
        <v>18204872</v>
      </c>
      <c r="F563" s="17">
        <v>0</v>
      </c>
      <c r="G563" s="17">
        <v>894355</v>
      </c>
      <c r="H563" s="17">
        <v>0</v>
      </c>
      <c r="I563" s="17">
        <v>2794986</v>
      </c>
      <c r="J563" s="17">
        <v>10817821</v>
      </c>
      <c r="K563" s="17">
        <v>1742685</v>
      </c>
      <c r="L563" s="17">
        <v>0</v>
      </c>
      <c r="M563" s="17">
        <v>0</v>
      </c>
      <c r="N563" s="17">
        <v>0</v>
      </c>
      <c r="O563" s="17">
        <v>0</v>
      </c>
      <c r="P563" s="17">
        <v>1543340</v>
      </c>
      <c r="Q563" s="17">
        <v>917501</v>
      </c>
      <c r="R563" s="17">
        <v>101362</v>
      </c>
      <c r="S563" s="17">
        <v>46708</v>
      </c>
      <c r="T563" s="17">
        <v>19488</v>
      </c>
      <c r="U563" s="17">
        <v>183604</v>
      </c>
      <c r="V563" s="17">
        <v>45726</v>
      </c>
      <c r="W563" s="17">
        <v>0</v>
      </c>
      <c r="X563" s="17">
        <v>129720</v>
      </c>
      <c r="Y563" s="17">
        <v>117918</v>
      </c>
      <c r="Z563" s="17">
        <v>0</v>
      </c>
      <c r="AA563" s="17">
        <v>0</v>
      </c>
      <c r="AB563" s="17">
        <v>0</v>
      </c>
      <c r="AC563" s="17">
        <v>37560086</v>
      </c>
      <c r="AD563" s="17">
        <v>0</v>
      </c>
    </row>
    <row r="564" spans="1:30" x14ac:dyDescent="0.3">
      <c r="A564" s="15" t="s">
        <v>1121</v>
      </c>
      <c r="B564" s="14" t="s">
        <v>1122</v>
      </c>
      <c r="C564" s="14">
        <v>1</v>
      </c>
      <c r="D564" s="14">
        <v>0</v>
      </c>
      <c r="E564" s="17">
        <v>492085</v>
      </c>
      <c r="F564" s="17">
        <v>0</v>
      </c>
      <c r="G564" s="17">
        <v>287815</v>
      </c>
      <c r="H564" s="17">
        <v>1822</v>
      </c>
      <c r="I564" s="17">
        <v>91696</v>
      </c>
      <c r="J564" s="17">
        <v>4118</v>
      </c>
      <c r="K564" s="17">
        <v>0</v>
      </c>
      <c r="L564" s="17">
        <v>0</v>
      </c>
      <c r="M564" s="17">
        <v>0</v>
      </c>
      <c r="N564" s="17">
        <v>0</v>
      </c>
      <c r="O564" s="17">
        <v>0</v>
      </c>
      <c r="P564" s="17">
        <v>81219</v>
      </c>
      <c r="Q564" s="17">
        <v>59033</v>
      </c>
      <c r="R564" s="17">
        <v>0</v>
      </c>
      <c r="S564" s="17">
        <v>4958</v>
      </c>
      <c r="T564" s="17">
        <v>2069</v>
      </c>
      <c r="U564" s="17">
        <v>26679</v>
      </c>
      <c r="V564" s="17">
        <v>0</v>
      </c>
      <c r="W564" s="17">
        <v>0</v>
      </c>
      <c r="X564" s="17">
        <v>54000</v>
      </c>
      <c r="Y564" s="17">
        <v>15263</v>
      </c>
      <c r="Z564" s="17">
        <v>0</v>
      </c>
      <c r="AA564" s="17">
        <v>0</v>
      </c>
      <c r="AB564" s="17">
        <v>0</v>
      </c>
      <c r="AC564" s="17">
        <v>1120757</v>
      </c>
      <c r="AD564" s="17">
        <v>0</v>
      </c>
    </row>
    <row r="565" spans="1:30" x14ac:dyDescent="0.3">
      <c r="A565" s="15" t="s">
        <v>1123</v>
      </c>
      <c r="B565" s="14" t="s">
        <v>1124</v>
      </c>
      <c r="C565" s="14">
        <v>1</v>
      </c>
      <c r="D565" s="14">
        <v>0</v>
      </c>
      <c r="E565" s="17">
        <v>812358</v>
      </c>
      <c r="F565" s="17">
        <v>0</v>
      </c>
      <c r="G565" s="17">
        <v>133715</v>
      </c>
      <c r="H565" s="17">
        <v>0</v>
      </c>
      <c r="I565" s="17">
        <v>151198</v>
      </c>
      <c r="J565" s="17">
        <v>7729</v>
      </c>
      <c r="K565" s="17">
        <v>0</v>
      </c>
      <c r="L565" s="17">
        <v>0</v>
      </c>
      <c r="M565" s="17">
        <v>0</v>
      </c>
      <c r="N565" s="17">
        <v>0</v>
      </c>
      <c r="O565" s="17">
        <v>0</v>
      </c>
      <c r="P565" s="17">
        <v>250499</v>
      </c>
      <c r="Q565" s="17">
        <v>11918</v>
      </c>
      <c r="R565" s="17">
        <v>0</v>
      </c>
      <c r="S565" s="17">
        <v>5737</v>
      </c>
      <c r="T565" s="17">
        <v>2394</v>
      </c>
      <c r="U565" s="17">
        <v>47299</v>
      </c>
      <c r="V565" s="17">
        <v>0</v>
      </c>
      <c r="W565" s="17">
        <v>0</v>
      </c>
      <c r="X565" s="17">
        <v>0</v>
      </c>
      <c r="Y565" s="17">
        <v>0</v>
      </c>
      <c r="Z565" s="17">
        <v>0</v>
      </c>
      <c r="AA565" s="17">
        <v>0</v>
      </c>
      <c r="AB565" s="17">
        <v>0</v>
      </c>
      <c r="AC565" s="17">
        <v>1422847</v>
      </c>
      <c r="AD565" s="17">
        <v>0</v>
      </c>
    </row>
    <row r="566" spans="1:30" x14ac:dyDescent="0.3">
      <c r="A566" s="15" t="s">
        <v>1125</v>
      </c>
      <c r="B566" s="14" t="s">
        <v>1126</v>
      </c>
      <c r="C566" s="14">
        <v>1</v>
      </c>
      <c r="D566" s="14">
        <v>0</v>
      </c>
      <c r="E566" s="17">
        <v>250902</v>
      </c>
      <c r="F566" s="17">
        <v>0</v>
      </c>
      <c r="G566" s="17">
        <v>100000</v>
      </c>
      <c r="H566" s="17">
        <v>0</v>
      </c>
      <c r="I566" s="17">
        <v>18229</v>
      </c>
      <c r="J566" s="17">
        <v>8190</v>
      </c>
      <c r="K566" s="17">
        <v>0</v>
      </c>
      <c r="L566" s="17">
        <v>0</v>
      </c>
      <c r="M566" s="17">
        <v>0</v>
      </c>
      <c r="N566" s="17">
        <v>0</v>
      </c>
      <c r="O566" s="17">
        <v>0</v>
      </c>
      <c r="P566" s="17">
        <v>25909</v>
      </c>
      <c r="Q566" s="17">
        <v>0</v>
      </c>
      <c r="R566" s="17">
        <v>0</v>
      </c>
      <c r="S566" s="17">
        <v>1438</v>
      </c>
      <c r="T566" s="17">
        <v>600</v>
      </c>
      <c r="U566" s="17">
        <v>7689</v>
      </c>
      <c r="V566" s="17">
        <v>0</v>
      </c>
      <c r="W566" s="17">
        <v>0</v>
      </c>
      <c r="X566" s="17">
        <v>0</v>
      </c>
      <c r="Y566" s="17">
        <v>0</v>
      </c>
      <c r="Z566" s="17">
        <v>0</v>
      </c>
      <c r="AA566" s="17">
        <v>0</v>
      </c>
      <c r="AB566" s="17">
        <v>0</v>
      </c>
      <c r="AC566" s="17">
        <v>412957</v>
      </c>
      <c r="AD566" s="17">
        <v>0</v>
      </c>
    </row>
    <row r="567" spans="1:30" x14ac:dyDescent="0.3">
      <c r="A567" s="15" t="s">
        <v>1127</v>
      </c>
      <c r="B567" s="14" t="s">
        <v>1128</v>
      </c>
      <c r="C567" s="14">
        <v>1</v>
      </c>
      <c r="D567" s="14">
        <v>0</v>
      </c>
      <c r="E567" s="17">
        <v>164840</v>
      </c>
      <c r="F567" s="17">
        <v>0</v>
      </c>
      <c r="G567" s="17">
        <v>100000</v>
      </c>
      <c r="H567" s="17">
        <v>0</v>
      </c>
      <c r="I567" s="17">
        <v>533</v>
      </c>
      <c r="J567" s="17">
        <v>6325</v>
      </c>
      <c r="K567" s="17">
        <v>0</v>
      </c>
      <c r="L567" s="17">
        <v>0</v>
      </c>
      <c r="M567" s="17">
        <v>0</v>
      </c>
      <c r="N567" s="17">
        <v>0</v>
      </c>
      <c r="O567" s="17">
        <v>0</v>
      </c>
      <c r="P567" s="17">
        <v>17730</v>
      </c>
      <c r="Q567" s="17">
        <v>0</v>
      </c>
      <c r="R567" s="17">
        <v>0</v>
      </c>
      <c r="S567" s="17">
        <v>944</v>
      </c>
      <c r="T567" s="17">
        <v>394</v>
      </c>
      <c r="U567" s="17">
        <v>1922</v>
      </c>
      <c r="V567" s="17">
        <v>0</v>
      </c>
      <c r="W567" s="17">
        <v>0</v>
      </c>
      <c r="X567" s="17">
        <v>5400</v>
      </c>
      <c r="Y567" s="17">
        <v>0</v>
      </c>
      <c r="Z567" s="17">
        <v>0</v>
      </c>
      <c r="AA567" s="17">
        <v>0</v>
      </c>
      <c r="AB567" s="17">
        <v>0</v>
      </c>
      <c r="AC567" s="17">
        <v>298088</v>
      </c>
      <c r="AD567" s="17">
        <v>0</v>
      </c>
    </row>
    <row r="568" spans="1:30" x14ac:dyDescent="0.3">
      <c r="A568" s="15" t="s">
        <v>1129</v>
      </c>
      <c r="B568" s="14" t="s">
        <v>1130</v>
      </c>
      <c r="C568" s="14">
        <v>1</v>
      </c>
      <c r="D568" s="14">
        <v>0</v>
      </c>
      <c r="E568" s="17">
        <v>1280843</v>
      </c>
      <c r="F568" s="17">
        <v>0</v>
      </c>
      <c r="G568" s="17">
        <v>298147</v>
      </c>
      <c r="H568" s="17">
        <v>0</v>
      </c>
      <c r="I568" s="17">
        <v>48609</v>
      </c>
      <c r="J568" s="17">
        <v>49486</v>
      </c>
      <c r="K568" s="17">
        <v>0</v>
      </c>
      <c r="L568" s="17">
        <v>0</v>
      </c>
      <c r="M568" s="17">
        <v>0</v>
      </c>
      <c r="N568" s="17">
        <v>0</v>
      </c>
      <c r="O568" s="17">
        <v>0</v>
      </c>
      <c r="P568" s="17">
        <v>158516</v>
      </c>
      <c r="Q568" s="17">
        <v>4319</v>
      </c>
      <c r="R568" s="17">
        <v>16299</v>
      </c>
      <c r="S568" s="17">
        <v>11355</v>
      </c>
      <c r="T568" s="17">
        <v>4738</v>
      </c>
      <c r="U568" s="17">
        <v>44445</v>
      </c>
      <c r="V568" s="17">
        <v>0</v>
      </c>
      <c r="W568" s="17">
        <v>0</v>
      </c>
      <c r="X568" s="17">
        <v>54000</v>
      </c>
      <c r="Y568" s="17">
        <v>10292</v>
      </c>
      <c r="Z568" s="17">
        <v>0</v>
      </c>
      <c r="AA568" s="17">
        <v>0</v>
      </c>
      <c r="AB568" s="17">
        <v>0</v>
      </c>
      <c r="AC568" s="17">
        <v>1981049</v>
      </c>
      <c r="AD568" s="17">
        <v>0</v>
      </c>
    </row>
    <row r="569" spans="1:30" x14ac:dyDescent="0.3">
      <c r="A569" s="15" t="s">
        <v>1131</v>
      </c>
      <c r="B569" s="14" t="s">
        <v>1132</v>
      </c>
      <c r="C569" s="14">
        <v>1</v>
      </c>
      <c r="D569" s="14">
        <v>0</v>
      </c>
      <c r="E569" s="17">
        <v>1212221</v>
      </c>
      <c r="F569" s="17">
        <v>0</v>
      </c>
      <c r="G569" s="17">
        <v>148016</v>
      </c>
      <c r="H569" s="17">
        <v>0</v>
      </c>
      <c r="I569" s="17">
        <v>27716</v>
      </c>
      <c r="J569" s="17">
        <v>72706</v>
      </c>
      <c r="K569" s="17">
        <v>0</v>
      </c>
      <c r="L569" s="17">
        <v>0</v>
      </c>
      <c r="M569" s="17">
        <v>0</v>
      </c>
      <c r="N569" s="17">
        <v>0</v>
      </c>
      <c r="O569" s="17">
        <v>0</v>
      </c>
      <c r="P569" s="17">
        <v>106002</v>
      </c>
      <c r="Q569" s="17">
        <v>72852</v>
      </c>
      <c r="R569" s="17">
        <v>26344</v>
      </c>
      <c r="S569" s="17">
        <v>9497</v>
      </c>
      <c r="T569" s="17">
        <v>3963</v>
      </c>
      <c r="U569" s="17">
        <v>34484</v>
      </c>
      <c r="V569" s="17">
        <v>0</v>
      </c>
      <c r="W569" s="17">
        <v>0</v>
      </c>
      <c r="X569" s="17">
        <v>0</v>
      </c>
      <c r="Y569" s="17">
        <v>0</v>
      </c>
      <c r="Z569" s="17">
        <v>0</v>
      </c>
      <c r="AA569" s="17">
        <v>0</v>
      </c>
      <c r="AB569" s="17">
        <v>0</v>
      </c>
      <c r="AC569" s="17">
        <v>1713801</v>
      </c>
      <c r="AD569" s="17">
        <v>0</v>
      </c>
    </row>
    <row r="570" spans="1:30" x14ac:dyDescent="0.3">
      <c r="A570" s="15" t="s">
        <v>1133</v>
      </c>
      <c r="B570" s="14" t="s">
        <v>1134</v>
      </c>
      <c r="C570" s="14">
        <v>1</v>
      </c>
      <c r="D570" s="14">
        <v>0</v>
      </c>
      <c r="E570" s="17">
        <v>1781299</v>
      </c>
      <c r="F570" s="17">
        <v>0</v>
      </c>
      <c r="G570" s="17">
        <v>499848</v>
      </c>
      <c r="H570" s="17">
        <v>0</v>
      </c>
      <c r="I570" s="17">
        <v>68955</v>
      </c>
      <c r="J570" s="17">
        <v>102291</v>
      </c>
      <c r="K570" s="17">
        <v>28236</v>
      </c>
      <c r="L570" s="17">
        <v>0</v>
      </c>
      <c r="M570" s="17">
        <v>0</v>
      </c>
      <c r="N570" s="17">
        <v>0</v>
      </c>
      <c r="O570" s="17">
        <v>0</v>
      </c>
      <c r="P570" s="17">
        <v>317860</v>
      </c>
      <c r="Q570" s="17">
        <v>87633</v>
      </c>
      <c r="R570" s="17">
        <v>0</v>
      </c>
      <c r="S570" s="17">
        <v>16373</v>
      </c>
      <c r="T570" s="17">
        <v>6831</v>
      </c>
      <c r="U570" s="17">
        <v>64425</v>
      </c>
      <c r="V570" s="17">
        <v>0</v>
      </c>
      <c r="W570" s="17">
        <v>0</v>
      </c>
      <c r="X570" s="17">
        <v>72900</v>
      </c>
      <c r="Y570" s="17">
        <v>10413</v>
      </c>
      <c r="Z570" s="17">
        <v>0</v>
      </c>
      <c r="AA570" s="17">
        <v>0</v>
      </c>
      <c r="AB570" s="17">
        <v>0</v>
      </c>
      <c r="AC570" s="17">
        <v>3057064</v>
      </c>
      <c r="AD570" s="17">
        <v>0</v>
      </c>
    </row>
    <row r="571" spans="1:30" x14ac:dyDescent="0.3">
      <c r="A571" s="15" t="s">
        <v>1135</v>
      </c>
      <c r="B571" s="14" t="s">
        <v>1136</v>
      </c>
      <c r="C571" s="14">
        <v>1</v>
      </c>
      <c r="D571" s="14">
        <v>0</v>
      </c>
      <c r="E571" s="17">
        <v>14452177</v>
      </c>
      <c r="F571" s="17">
        <v>0</v>
      </c>
      <c r="G571" s="17">
        <v>1256108</v>
      </c>
      <c r="H571" s="17">
        <v>0</v>
      </c>
      <c r="I571" s="17">
        <v>2986638</v>
      </c>
      <c r="J571" s="17">
        <v>1284556</v>
      </c>
      <c r="K571" s="17">
        <v>0</v>
      </c>
      <c r="L571" s="17">
        <v>0</v>
      </c>
      <c r="M571" s="17">
        <v>0</v>
      </c>
      <c r="N571" s="17">
        <v>0</v>
      </c>
      <c r="O571" s="17">
        <v>0</v>
      </c>
      <c r="P571" s="17">
        <v>1771314</v>
      </c>
      <c r="Q571" s="17">
        <v>712407</v>
      </c>
      <c r="R571" s="17">
        <v>405144</v>
      </c>
      <c r="S571" s="17">
        <v>27833</v>
      </c>
      <c r="T571" s="17">
        <v>11613</v>
      </c>
      <c r="U571" s="17">
        <v>109452</v>
      </c>
      <c r="V571" s="17">
        <v>31564</v>
      </c>
      <c r="W571" s="17">
        <v>0</v>
      </c>
      <c r="X571" s="17">
        <v>145087</v>
      </c>
      <c r="Y571" s="17">
        <v>0</v>
      </c>
      <c r="Z571" s="17">
        <v>0</v>
      </c>
      <c r="AA571" s="17">
        <v>0</v>
      </c>
      <c r="AB571" s="17">
        <v>0</v>
      </c>
      <c r="AC571" s="17">
        <v>23193893</v>
      </c>
      <c r="AD571" s="17">
        <v>186523</v>
      </c>
    </row>
    <row r="572" spans="1:30" x14ac:dyDescent="0.3">
      <c r="A572" s="15" t="s">
        <v>1137</v>
      </c>
      <c r="B572" s="14" t="s">
        <v>1138</v>
      </c>
      <c r="C572" s="14">
        <v>1</v>
      </c>
      <c r="D572" s="14">
        <v>0</v>
      </c>
      <c r="E572" s="17">
        <v>3585806</v>
      </c>
      <c r="F572" s="17">
        <v>0</v>
      </c>
      <c r="G572" s="17">
        <v>277167</v>
      </c>
      <c r="H572" s="17">
        <v>0</v>
      </c>
      <c r="I572" s="17">
        <v>579355</v>
      </c>
      <c r="J572" s="17">
        <v>633699</v>
      </c>
      <c r="K572" s="17">
        <v>0</v>
      </c>
      <c r="L572" s="17">
        <v>0</v>
      </c>
      <c r="M572" s="17">
        <v>0</v>
      </c>
      <c r="N572" s="17">
        <v>0</v>
      </c>
      <c r="O572" s="17">
        <v>0</v>
      </c>
      <c r="P572" s="17">
        <v>563131</v>
      </c>
      <c r="Q572" s="17">
        <v>40272</v>
      </c>
      <c r="R572" s="17">
        <v>189909</v>
      </c>
      <c r="S572" s="17">
        <v>9033</v>
      </c>
      <c r="T572" s="17">
        <v>3769</v>
      </c>
      <c r="U572" s="17">
        <v>28717</v>
      </c>
      <c r="V572" s="17">
        <v>3254</v>
      </c>
      <c r="W572" s="17">
        <v>0</v>
      </c>
      <c r="X572" s="17">
        <v>62100</v>
      </c>
      <c r="Y572" s="17">
        <v>0</v>
      </c>
      <c r="Z572" s="17">
        <v>0</v>
      </c>
      <c r="AA572" s="17">
        <v>0</v>
      </c>
      <c r="AB572" s="17">
        <v>0</v>
      </c>
      <c r="AC572" s="17">
        <v>5976212</v>
      </c>
      <c r="AD572" s="17">
        <v>0</v>
      </c>
    </row>
    <row r="573" spans="1:30" x14ac:dyDescent="0.3">
      <c r="A573" s="15" t="s">
        <v>1139</v>
      </c>
      <c r="B573" s="14" t="s">
        <v>1140</v>
      </c>
      <c r="C573" s="14">
        <v>0</v>
      </c>
      <c r="D573" s="14">
        <v>0</v>
      </c>
      <c r="E573" s="17" t="s">
        <v>2819</v>
      </c>
      <c r="F573" s="17" t="s">
        <v>2819</v>
      </c>
      <c r="G573" s="17" t="s">
        <v>2819</v>
      </c>
      <c r="H573" s="17" t="s">
        <v>2819</v>
      </c>
      <c r="I573" s="17" t="s">
        <v>2819</v>
      </c>
      <c r="J573" s="17" t="s">
        <v>2819</v>
      </c>
      <c r="K573" s="17" t="s">
        <v>2819</v>
      </c>
      <c r="L573" s="17" t="s">
        <v>2819</v>
      </c>
      <c r="M573" s="17" t="s">
        <v>2819</v>
      </c>
      <c r="N573" s="17" t="s">
        <v>2819</v>
      </c>
      <c r="O573" s="17" t="s">
        <v>2819</v>
      </c>
      <c r="P573" s="17" t="s">
        <v>2819</v>
      </c>
      <c r="Q573" s="17" t="s">
        <v>2819</v>
      </c>
      <c r="R573" s="17" t="s">
        <v>2819</v>
      </c>
      <c r="S573" s="17" t="s">
        <v>2819</v>
      </c>
      <c r="T573" s="17" t="s">
        <v>2819</v>
      </c>
      <c r="U573" s="17" t="s">
        <v>2819</v>
      </c>
      <c r="V573" s="17" t="s">
        <v>2819</v>
      </c>
      <c r="W573" s="17" t="s">
        <v>2819</v>
      </c>
      <c r="X573" s="17" t="s">
        <v>2819</v>
      </c>
      <c r="Y573" s="17" t="s">
        <v>2819</v>
      </c>
      <c r="Z573" s="17" t="s">
        <v>2819</v>
      </c>
      <c r="AA573" s="17" t="s">
        <v>2819</v>
      </c>
      <c r="AB573" s="17" t="s">
        <v>2819</v>
      </c>
      <c r="AC573" s="17" t="s">
        <v>2819</v>
      </c>
      <c r="AD573" s="17" t="s">
        <v>2819</v>
      </c>
    </row>
    <row r="574" spans="1:30" x14ac:dyDescent="0.3">
      <c r="A574" s="15" t="s">
        <v>1141</v>
      </c>
      <c r="B574" s="14" t="s">
        <v>1142</v>
      </c>
      <c r="C574" s="14">
        <v>1</v>
      </c>
      <c r="D574" s="14">
        <v>0</v>
      </c>
      <c r="E574" s="17">
        <v>6695935</v>
      </c>
      <c r="F574" s="17">
        <v>0</v>
      </c>
      <c r="G574" s="17">
        <v>312668</v>
      </c>
      <c r="H574" s="17">
        <v>0</v>
      </c>
      <c r="I574" s="17">
        <v>1721446</v>
      </c>
      <c r="J574" s="17">
        <v>1324114</v>
      </c>
      <c r="K574" s="17">
        <v>0</v>
      </c>
      <c r="L574" s="17">
        <v>0</v>
      </c>
      <c r="M574" s="17">
        <v>0</v>
      </c>
      <c r="N574" s="17">
        <v>0</v>
      </c>
      <c r="O574" s="17">
        <v>0</v>
      </c>
      <c r="P574" s="17">
        <v>1012741</v>
      </c>
      <c r="Q574" s="17">
        <v>85208</v>
      </c>
      <c r="R574" s="17">
        <v>305386</v>
      </c>
      <c r="S574" s="17">
        <v>14201</v>
      </c>
      <c r="T574" s="17">
        <v>5925</v>
      </c>
      <c r="U574" s="17">
        <v>55221</v>
      </c>
      <c r="V574" s="17">
        <v>7616</v>
      </c>
      <c r="W574" s="17">
        <v>0</v>
      </c>
      <c r="X574" s="17">
        <v>555522</v>
      </c>
      <c r="Y574" s="17">
        <v>0</v>
      </c>
      <c r="Z574" s="17">
        <v>0</v>
      </c>
      <c r="AA574" s="17">
        <v>0</v>
      </c>
      <c r="AB574" s="17">
        <v>0</v>
      </c>
      <c r="AC574" s="17">
        <v>12095983</v>
      </c>
      <c r="AD574" s="17">
        <v>0</v>
      </c>
    </row>
    <row r="575" spans="1:30" x14ac:dyDescent="0.3">
      <c r="A575" s="15" t="s">
        <v>1143</v>
      </c>
      <c r="B575" s="14" t="s">
        <v>1144</v>
      </c>
      <c r="C575" s="14">
        <v>0</v>
      </c>
      <c r="D575" s="14">
        <v>0</v>
      </c>
      <c r="E575" s="17" t="s">
        <v>2819</v>
      </c>
      <c r="F575" s="17" t="s">
        <v>2819</v>
      </c>
      <c r="G575" s="17" t="s">
        <v>2819</v>
      </c>
      <c r="H575" s="17" t="s">
        <v>2819</v>
      </c>
      <c r="I575" s="17" t="s">
        <v>2819</v>
      </c>
      <c r="J575" s="17" t="s">
        <v>2819</v>
      </c>
      <c r="K575" s="17" t="s">
        <v>2819</v>
      </c>
      <c r="L575" s="17" t="s">
        <v>2819</v>
      </c>
      <c r="M575" s="17" t="s">
        <v>2819</v>
      </c>
      <c r="N575" s="17" t="s">
        <v>2819</v>
      </c>
      <c r="O575" s="17" t="s">
        <v>2819</v>
      </c>
      <c r="P575" s="17" t="s">
        <v>2819</v>
      </c>
      <c r="Q575" s="17" t="s">
        <v>2819</v>
      </c>
      <c r="R575" s="17" t="s">
        <v>2819</v>
      </c>
      <c r="S575" s="17" t="s">
        <v>2819</v>
      </c>
      <c r="T575" s="17" t="s">
        <v>2819</v>
      </c>
      <c r="U575" s="17" t="s">
        <v>2819</v>
      </c>
      <c r="V575" s="17" t="s">
        <v>2819</v>
      </c>
      <c r="W575" s="17" t="s">
        <v>2819</v>
      </c>
      <c r="X575" s="17" t="s">
        <v>2819</v>
      </c>
      <c r="Y575" s="17" t="s">
        <v>2819</v>
      </c>
      <c r="Z575" s="17" t="s">
        <v>2819</v>
      </c>
      <c r="AA575" s="17" t="s">
        <v>2819</v>
      </c>
      <c r="AB575" s="17" t="s">
        <v>2819</v>
      </c>
      <c r="AC575" s="17" t="s">
        <v>2819</v>
      </c>
      <c r="AD575" s="17" t="s">
        <v>2819</v>
      </c>
    </row>
    <row r="576" spans="1:30" x14ac:dyDescent="0.3">
      <c r="A576" s="15" t="s">
        <v>1145</v>
      </c>
      <c r="B576" s="14" t="s">
        <v>1146</v>
      </c>
      <c r="C576" s="14">
        <v>0</v>
      </c>
      <c r="D576" s="14">
        <v>0</v>
      </c>
      <c r="E576" s="17" t="s">
        <v>2819</v>
      </c>
      <c r="F576" s="17" t="s">
        <v>2819</v>
      </c>
      <c r="G576" s="17" t="s">
        <v>2819</v>
      </c>
      <c r="H576" s="17" t="s">
        <v>2819</v>
      </c>
      <c r="I576" s="17" t="s">
        <v>2819</v>
      </c>
      <c r="J576" s="17" t="s">
        <v>2819</v>
      </c>
      <c r="K576" s="17" t="s">
        <v>2819</v>
      </c>
      <c r="L576" s="17" t="s">
        <v>2819</v>
      </c>
      <c r="M576" s="17" t="s">
        <v>2819</v>
      </c>
      <c r="N576" s="17" t="s">
        <v>2819</v>
      </c>
      <c r="O576" s="17" t="s">
        <v>2819</v>
      </c>
      <c r="P576" s="17" t="s">
        <v>2819</v>
      </c>
      <c r="Q576" s="17" t="s">
        <v>2819</v>
      </c>
      <c r="R576" s="17" t="s">
        <v>2819</v>
      </c>
      <c r="S576" s="17" t="s">
        <v>2819</v>
      </c>
      <c r="T576" s="17" t="s">
        <v>2819</v>
      </c>
      <c r="U576" s="17" t="s">
        <v>2819</v>
      </c>
      <c r="V576" s="17" t="s">
        <v>2819</v>
      </c>
      <c r="W576" s="17" t="s">
        <v>2819</v>
      </c>
      <c r="X576" s="17" t="s">
        <v>2819</v>
      </c>
      <c r="Y576" s="17" t="s">
        <v>2819</v>
      </c>
      <c r="Z576" s="17" t="s">
        <v>2819</v>
      </c>
      <c r="AA576" s="17" t="s">
        <v>2819</v>
      </c>
      <c r="AB576" s="17" t="s">
        <v>2819</v>
      </c>
      <c r="AC576" s="17" t="s">
        <v>2819</v>
      </c>
      <c r="AD576" s="17" t="s">
        <v>2819</v>
      </c>
    </row>
    <row r="577" spans="1:30" x14ac:dyDescent="0.3">
      <c r="A577" s="15" t="s">
        <v>1147</v>
      </c>
      <c r="B577" s="14" t="s">
        <v>1148</v>
      </c>
      <c r="C577" s="14">
        <v>1</v>
      </c>
      <c r="D577" s="14">
        <v>0</v>
      </c>
      <c r="E577" s="17">
        <v>26511582</v>
      </c>
      <c r="F577" s="17">
        <v>0</v>
      </c>
      <c r="G577" s="17">
        <v>1124077</v>
      </c>
      <c r="H577" s="17">
        <v>193341</v>
      </c>
      <c r="I577" s="17">
        <v>3472024</v>
      </c>
      <c r="J577" s="17">
        <v>749910</v>
      </c>
      <c r="K577" s="17">
        <v>0</v>
      </c>
      <c r="L577" s="17">
        <v>0</v>
      </c>
      <c r="M577" s="17">
        <v>0</v>
      </c>
      <c r="N577" s="17">
        <v>0</v>
      </c>
      <c r="O577" s="17">
        <v>0</v>
      </c>
      <c r="P577" s="17">
        <v>2932571</v>
      </c>
      <c r="Q577" s="17">
        <v>1385761</v>
      </c>
      <c r="R577" s="17">
        <v>930543</v>
      </c>
      <c r="S577" s="17">
        <v>50333</v>
      </c>
      <c r="T577" s="17">
        <v>21000</v>
      </c>
      <c r="U577" s="17">
        <v>247330</v>
      </c>
      <c r="V577" s="17">
        <v>43665</v>
      </c>
      <c r="W577" s="17">
        <v>0</v>
      </c>
      <c r="X577" s="17">
        <v>1188002</v>
      </c>
      <c r="Y577" s="17">
        <v>0</v>
      </c>
      <c r="Z577" s="17">
        <v>0</v>
      </c>
      <c r="AA577" s="17">
        <v>0</v>
      </c>
      <c r="AB577" s="17">
        <v>0</v>
      </c>
      <c r="AC577" s="17">
        <v>38850139</v>
      </c>
      <c r="AD577" s="17">
        <v>185418</v>
      </c>
    </row>
    <row r="578" spans="1:30" x14ac:dyDescent="0.3">
      <c r="A578" s="15" t="s">
        <v>1149</v>
      </c>
      <c r="B578" s="14" t="s">
        <v>1150</v>
      </c>
      <c r="C578" s="14">
        <v>1</v>
      </c>
      <c r="D578" s="14">
        <v>0</v>
      </c>
      <c r="E578" s="17">
        <v>10433006</v>
      </c>
      <c r="F578" s="17">
        <v>0</v>
      </c>
      <c r="G578" s="17">
        <v>634084</v>
      </c>
      <c r="H578" s="17">
        <v>0</v>
      </c>
      <c r="I578" s="17">
        <v>1273620</v>
      </c>
      <c r="J578" s="17">
        <v>2807452</v>
      </c>
      <c r="K578" s="17">
        <v>431928</v>
      </c>
      <c r="L578" s="17">
        <v>0</v>
      </c>
      <c r="M578" s="17">
        <v>0</v>
      </c>
      <c r="N578" s="17">
        <v>0</v>
      </c>
      <c r="O578" s="17">
        <v>0</v>
      </c>
      <c r="P578" s="17">
        <v>988254</v>
      </c>
      <c r="Q578" s="17">
        <v>72563</v>
      </c>
      <c r="R578" s="17">
        <v>271194</v>
      </c>
      <c r="S578" s="17">
        <v>15564</v>
      </c>
      <c r="T578" s="17">
        <v>6494</v>
      </c>
      <c r="U578" s="17">
        <v>63027</v>
      </c>
      <c r="V578" s="17">
        <v>8549</v>
      </c>
      <c r="W578" s="17">
        <v>0</v>
      </c>
      <c r="X578" s="17">
        <v>0</v>
      </c>
      <c r="Y578" s="17">
        <v>0</v>
      </c>
      <c r="Z578" s="17">
        <v>0</v>
      </c>
      <c r="AA578" s="17">
        <v>0</v>
      </c>
      <c r="AB578" s="17">
        <v>0</v>
      </c>
      <c r="AC578" s="17">
        <v>17005735</v>
      </c>
      <c r="AD578" s="17">
        <v>0</v>
      </c>
    </row>
    <row r="579" spans="1:30" x14ac:dyDescent="0.3">
      <c r="A579" s="15" t="s">
        <v>1151</v>
      </c>
      <c r="B579" s="14" t="s">
        <v>1152</v>
      </c>
      <c r="C579" s="14">
        <v>1</v>
      </c>
      <c r="D579" s="14">
        <v>0</v>
      </c>
      <c r="E579" s="17">
        <v>14962704</v>
      </c>
      <c r="F579" s="17">
        <v>0</v>
      </c>
      <c r="G579" s="17">
        <v>0</v>
      </c>
      <c r="H579" s="17">
        <v>0</v>
      </c>
      <c r="I579" s="17">
        <v>1102305</v>
      </c>
      <c r="J579" s="17">
        <v>4131636</v>
      </c>
      <c r="K579" s="17">
        <v>0</v>
      </c>
      <c r="L579" s="17">
        <v>0</v>
      </c>
      <c r="M579" s="17">
        <v>0</v>
      </c>
      <c r="N579" s="17">
        <v>0</v>
      </c>
      <c r="O579" s="17">
        <v>0</v>
      </c>
      <c r="P579" s="17">
        <v>2095105</v>
      </c>
      <c r="Q579" s="17">
        <v>370628</v>
      </c>
      <c r="R579" s="17">
        <v>0</v>
      </c>
      <c r="S579" s="17">
        <v>21946</v>
      </c>
      <c r="T579" s="17">
        <v>9156</v>
      </c>
      <c r="U579" s="17">
        <v>85686</v>
      </c>
      <c r="V579" s="17">
        <v>29178</v>
      </c>
      <c r="W579" s="17">
        <v>0</v>
      </c>
      <c r="X579" s="17">
        <v>704012</v>
      </c>
      <c r="Y579" s="17">
        <v>0</v>
      </c>
      <c r="Z579" s="17">
        <v>0</v>
      </c>
      <c r="AA579" s="17">
        <v>0</v>
      </c>
      <c r="AB579" s="17">
        <v>0</v>
      </c>
      <c r="AC579" s="17">
        <v>23512356</v>
      </c>
      <c r="AD579" s="17">
        <v>120319</v>
      </c>
    </row>
    <row r="580" spans="1:30" x14ac:dyDescent="0.3">
      <c r="A580" s="15" t="s">
        <v>1153</v>
      </c>
      <c r="B580" s="14" t="s">
        <v>1154</v>
      </c>
      <c r="C580" s="14">
        <v>1</v>
      </c>
      <c r="D580" s="14">
        <v>0</v>
      </c>
      <c r="E580" s="17">
        <v>7970015</v>
      </c>
      <c r="F580" s="17">
        <v>0</v>
      </c>
      <c r="G580" s="17">
        <v>0</v>
      </c>
      <c r="H580" s="17">
        <v>0</v>
      </c>
      <c r="I580" s="17">
        <v>1166863</v>
      </c>
      <c r="J580" s="17">
        <v>2079441</v>
      </c>
      <c r="K580" s="17">
        <v>0</v>
      </c>
      <c r="L580" s="17">
        <v>0</v>
      </c>
      <c r="M580" s="17">
        <v>0</v>
      </c>
      <c r="N580" s="17">
        <v>0</v>
      </c>
      <c r="O580" s="17">
        <v>0</v>
      </c>
      <c r="P580" s="17">
        <v>981468</v>
      </c>
      <c r="Q580" s="17">
        <v>193222</v>
      </c>
      <c r="R580" s="17">
        <v>100693</v>
      </c>
      <c r="S580" s="17">
        <v>10890</v>
      </c>
      <c r="T580" s="17">
        <v>4544</v>
      </c>
      <c r="U580" s="17">
        <v>41940</v>
      </c>
      <c r="V580" s="17">
        <v>14373</v>
      </c>
      <c r="W580" s="17">
        <v>0</v>
      </c>
      <c r="X580" s="17">
        <v>322938</v>
      </c>
      <c r="Y580" s="17">
        <v>0</v>
      </c>
      <c r="Z580" s="17">
        <v>0</v>
      </c>
      <c r="AA580" s="17">
        <v>0</v>
      </c>
      <c r="AB580" s="17">
        <v>0</v>
      </c>
      <c r="AC580" s="17">
        <v>12886387</v>
      </c>
      <c r="AD580" s="17">
        <v>100000</v>
      </c>
    </row>
    <row r="581" spans="1:30" x14ac:dyDescent="0.3">
      <c r="A581" s="15" t="s">
        <v>1155</v>
      </c>
      <c r="B581" s="14" t="s">
        <v>1156</v>
      </c>
      <c r="C581" s="14">
        <v>1</v>
      </c>
      <c r="D581" s="14">
        <v>0</v>
      </c>
      <c r="E581" s="17">
        <v>11730718</v>
      </c>
      <c r="F581" s="17">
        <v>0</v>
      </c>
      <c r="G581" s="17">
        <v>0</v>
      </c>
      <c r="H581" s="17">
        <v>0</v>
      </c>
      <c r="I581" s="17">
        <v>1583675</v>
      </c>
      <c r="J581" s="17">
        <v>916370</v>
      </c>
      <c r="K581" s="17">
        <v>0</v>
      </c>
      <c r="L581" s="17">
        <v>0</v>
      </c>
      <c r="M581" s="17">
        <v>0</v>
      </c>
      <c r="N581" s="17">
        <v>0</v>
      </c>
      <c r="O581" s="17">
        <v>0</v>
      </c>
      <c r="P581" s="17">
        <v>1261364</v>
      </c>
      <c r="Q581" s="17">
        <v>138840</v>
      </c>
      <c r="R581" s="17">
        <v>27992</v>
      </c>
      <c r="S581" s="17">
        <v>16328</v>
      </c>
      <c r="T581" s="17">
        <v>6813</v>
      </c>
      <c r="U581" s="17">
        <v>64308</v>
      </c>
      <c r="V581" s="17">
        <v>21287</v>
      </c>
      <c r="W581" s="17">
        <v>0</v>
      </c>
      <c r="X581" s="17">
        <v>175189</v>
      </c>
      <c r="Y581" s="17">
        <v>0</v>
      </c>
      <c r="Z581" s="17">
        <v>0</v>
      </c>
      <c r="AA581" s="17">
        <v>0</v>
      </c>
      <c r="AB581" s="17">
        <v>0</v>
      </c>
      <c r="AC581" s="17">
        <v>15942884</v>
      </c>
      <c r="AD581" s="17">
        <v>0</v>
      </c>
    </row>
    <row r="582" spans="1:30" x14ac:dyDescent="0.3">
      <c r="A582" s="15" t="s">
        <v>1157</v>
      </c>
      <c r="B582" s="14" t="s">
        <v>1158</v>
      </c>
      <c r="C582" s="14">
        <v>1</v>
      </c>
      <c r="D582" s="14">
        <v>0</v>
      </c>
      <c r="E582" s="17">
        <v>14179365</v>
      </c>
      <c r="F582" s="17">
        <v>0</v>
      </c>
      <c r="G582" s="17">
        <v>0</v>
      </c>
      <c r="H582" s="17">
        <v>13597</v>
      </c>
      <c r="I582" s="17">
        <v>2681018</v>
      </c>
      <c r="J582" s="17">
        <v>3266864</v>
      </c>
      <c r="K582" s="17">
        <v>0</v>
      </c>
      <c r="L582" s="17">
        <v>0</v>
      </c>
      <c r="M582" s="17">
        <v>0</v>
      </c>
      <c r="N582" s="17">
        <v>0</v>
      </c>
      <c r="O582" s="17">
        <v>0</v>
      </c>
      <c r="P582" s="17">
        <v>2632349</v>
      </c>
      <c r="Q582" s="17">
        <v>354698</v>
      </c>
      <c r="R582" s="17">
        <v>322120</v>
      </c>
      <c r="S582" s="17">
        <v>28013</v>
      </c>
      <c r="T582" s="17">
        <v>11688</v>
      </c>
      <c r="U582" s="17">
        <v>109918</v>
      </c>
      <c r="V582" s="17">
        <v>34846</v>
      </c>
      <c r="W582" s="17">
        <v>0</v>
      </c>
      <c r="X582" s="17">
        <v>274560</v>
      </c>
      <c r="Y582" s="17">
        <v>19678</v>
      </c>
      <c r="Z582" s="17">
        <v>0</v>
      </c>
      <c r="AA582" s="17">
        <v>0</v>
      </c>
      <c r="AB582" s="17">
        <v>0</v>
      </c>
      <c r="AC582" s="17">
        <v>23928714</v>
      </c>
      <c r="AD582" s="17">
        <v>0</v>
      </c>
    </row>
    <row r="583" spans="1:30" x14ac:dyDescent="0.3">
      <c r="A583" s="15" t="s">
        <v>1159</v>
      </c>
      <c r="B583" s="14" t="s">
        <v>1160</v>
      </c>
      <c r="C583" s="14">
        <v>1</v>
      </c>
      <c r="D583" s="14">
        <v>0</v>
      </c>
      <c r="E583" s="17">
        <v>9824103</v>
      </c>
      <c r="F583" s="17">
        <v>0</v>
      </c>
      <c r="G583" s="17">
        <v>0</v>
      </c>
      <c r="H583" s="17">
        <v>0</v>
      </c>
      <c r="I583" s="17">
        <v>1324557</v>
      </c>
      <c r="J583" s="17">
        <v>2268481</v>
      </c>
      <c r="K583" s="17">
        <v>136874</v>
      </c>
      <c r="L583" s="17">
        <v>0</v>
      </c>
      <c r="M583" s="17">
        <v>0</v>
      </c>
      <c r="N583" s="17">
        <v>0</v>
      </c>
      <c r="O583" s="17">
        <v>0</v>
      </c>
      <c r="P583" s="17">
        <v>1363653</v>
      </c>
      <c r="Q583" s="17">
        <v>175368</v>
      </c>
      <c r="R583" s="17">
        <v>32518</v>
      </c>
      <c r="S583" s="17">
        <v>13317</v>
      </c>
      <c r="T583" s="17">
        <v>5556</v>
      </c>
      <c r="U583" s="17">
        <v>50736</v>
      </c>
      <c r="V583" s="17">
        <v>16307</v>
      </c>
      <c r="W583" s="17">
        <v>0</v>
      </c>
      <c r="X583" s="17">
        <v>609391</v>
      </c>
      <c r="Y583" s="17">
        <v>0</v>
      </c>
      <c r="Z583" s="17">
        <v>0</v>
      </c>
      <c r="AA583" s="17">
        <v>0</v>
      </c>
      <c r="AB583" s="17">
        <v>0</v>
      </c>
      <c r="AC583" s="17">
        <v>15820861</v>
      </c>
      <c r="AD583" s="17">
        <v>100000</v>
      </c>
    </row>
    <row r="584" spans="1:30" x14ac:dyDescent="0.3">
      <c r="A584" s="15" t="s">
        <v>1161</v>
      </c>
      <c r="B584" s="14" t="s">
        <v>1162</v>
      </c>
      <c r="C584" s="14">
        <v>1</v>
      </c>
      <c r="D584" s="14">
        <v>0</v>
      </c>
      <c r="E584" s="17">
        <v>10442200</v>
      </c>
      <c r="F584" s="17">
        <v>0</v>
      </c>
      <c r="G584" s="17">
        <v>0</v>
      </c>
      <c r="H584" s="17">
        <v>0</v>
      </c>
      <c r="I584" s="17">
        <v>1309900</v>
      </c>
      <c r="J584" s="17">
        <v>1868549</v>
      </c>
      <c r="K584" s="17">
        <v>0</v>
      </c>
      <c r="L584" s="17">
        <v>0</v>
      </c>
      <c r="M584" s="17">
        <v>0</v>
      </c>
      <c r="N584" s="17">
        <v>0</v>
      </c>
      <c r="O584" s="17">
        <v>0</v>
      </c>
      <c r="P584" s="17">
        <v>772505</v>
      </c>
      <c r="Q584" s="17">
        <v>128323</v>
      </c>
      <c r="R584" s="17">
        <v>61569</v>
      </c>
      <c r="S584" s="17">
        <v>13752</v>
      </c>
      <c r="T584" s="17">
        <v>5738</v>
      </c>
      <c r="U584" s="17">
        <v>50328</v>
      </c>
      <c r="V584" s="17">
        <v>17816</v>
      </c>
      <c r="W584" s="17">
        <v>0</v>
      </c>
      <c r="X584" s="17">
        <v>125150</v>
      </c>
      <c r="Y584" s="17">
        <v>0</v>
      </c>
      <c r="Z584" s="17">
        <v>0</v>
      </c>
      <c r="AA584" s="17">
        <v>0</v>
      </c>
      <c r="AB584" s="17">
        <v>0</v>
      </c>
      <c r="AC584" s="17">
        <v>14795830</v>
      </c>
      <c r="AD584" s="17">
        <v>100000</v>
      </c>
    </row>
    <row r="585" spans="1:30" x14ac:dyDescent="0.3">
      <c r="A585" s="15" t="s">
        <v>1163</v>
      </c>
      <c r="B585" s="14" t="s">
        <v>1164</v>
      </c>
      <c r="C585" s="14">
        <v>0</v>
      </c>
      <c r="D585" s="14">
        <v>0</v>
      </c>
      <c r="E585" s="17" t="s">
        <v>2819</v>
      </c>
      <c r="F585" s="17" t="s">
        <v>2819</v>
      </c>
      <c r="G585" s="17" t="s">
        <v>2819</v>
      </c>
      <c r="H585" s="17" t="s">
        <v>2819</v>
      </c>
      <c r="I585" s="17" t="s">
        <v>2819</v>
      </c>
      <c r="J585" s="17" t="s">
        <v>2819</v>
      </c>
      <c r="K585" s="17" t="s">
        <v>2819</v>
      </c>
      <c r="L585" s="17" t="s">
        <v>2819</v>
      </c>
      <c r="M585" s="17" t="s">
        <v>2819</v>
      </c>
      <c r="N585" s="17" t="s">
        <v>2819</v>
      </c>
      <c r="O585" s="17" t="s">
        <v>2819</v>
      </c>
      <c r="P585" s="17" t="s">
        <v>2819</v>
      </c>
      <c r="Q585" s="17" t="s">
        <v>2819</v>
      </c>
      <c r="R585" s="17" t="s">
        <v>2819</v>
      </c>
      <c r="S585" s="17" t="s">
        <v>2819</v>
      </c>
      <c r="T585" s="17" t="s">
        <v>2819</v>
      </c>
      <c r="U585" s="17" t="s">
        <v>2819</v>
      </c>
      <c r="V585" s="17" t="s">
        <v>2819</v>
      </c>
      <c r="W585" s="17" t="s">
        <v>2819</v>
      </c>
      <c r="X585" s="17" t="s">
        <v>2819</v>
      </c>
      <c r="Y585" s="17" t="s">
        <v>2819</v>
      </c>
      <c r="Z585" s="17" t="s">
        <v>2819</v>
      </c>
      <c r="AA585" s="17" t="s">
        <v>2819</v>
      </c>
      <c r="AB585" s="17" t="s">
        <v>2819</v>
      </c>
      <c r="AC585" s="17" t="s">
        <v>2819</v>
      </c>
      <c r="AD585" s="17" t="s">
        <v>2819</v>
      </c>
    </row>
    <row r="586" spans="1:30" x14ac:dyDescent="0.3">
      <c r="A586" s="15" t="s">
        <v>1165</v>
      </c>
      <c r="B586" s="14" t="s">
        <v>1166</v>
      </c>
      <c r="C586" s="14">
        <v>1</v>
      </c>
      <c r="D586" s="14">
        <v>0</v>
      </c>
      <c r="E586" s="17">
        <v>8820339</v>
      </c>
      <c r="F586" s="17">
        <v>0</v>
      </c>
      <c r="G586" s="17">
        <v>0</v>
      </c>
      <c r="H586" s="17">
        <v>0</v>
      </c>
      <c r="I586" s="17">
        <v>1022865</v>
      </c>
      <c r="J586" s="17">
        <v>2609674</v>
      </c>
      <c r="K586" s="17">
        <v>0</v>
      </c>
      <c r="L586" s="17">
        <v>0</v>
      </c>
      <c r="M586" s="17">
        <v>0</v>
      </c>
      <c r="N586" s="17">
        <v>0</v>
      </c>
      <c r="O586" s="17">
        <v>0</v>
      </c>
      <c r="P586" s="17">
        <v>1587009</v>
      </c>
      <c r="Q586" s="17">
        <v>145951</v>
      </c>
      <c r="R586" s="17">
        <v>176675</v>
      </c>
      <c r="S586" s="17">
        <v>12104</v>
      </c>
      <c r="T586" s="17">
        <v>5050</v>
      </c>
      <c r="U586" s="17">
        <v>48289</v>
      </c>
      <c r="V586" s="17">
        <v>15525</v>
      </c>
      <c r="W586" s="17">
        <v>0</v>
      </c>
      <c r="X586" s="17">
        <v>366701</v>
      </c>
      <c r="Y586" s="17">
        <v>0</v>
      </c>
      <c r="Z586" s="17">
        <v>0</v>
      </c>
      <c r="AA586" s="17">
        <v>0</v>
      </c>
      <c r="AB586" s="17">
        <v>0</v>
      </c>
      <c r="AC586" s="17">
        <v>14810182</v>
      </c>
      <c r="AD586" s="17">
        <v>0</v>
      </c>
    </row>
    <row r="587" spans="1:30" x14ac:dyDescent="0.3">
      <c r="A587" s="15" t="s">
        <v>1167</v>
      </c>
      <c r="B587" s="14" t="s">
        <v>1168</v>
      </c>
      <c r="C587" s="14">
        <v>1</v>
      </c>
      <c r="D587" s="14">
        <v>0</v>
      </c>
      <c r="E587" s="17">
        <v>18343183</v>
      </c>
      <c r="F587" s="17">
        <v>0</v>
      </c>
      <c r="G587" s="17">
        <v>0</v>
      </c>
      <c r="H587" s="17">
        <v>0</v>
      </c>
      <c r="I587" s="17">
        <v>3368287</v>
      </c>
      <c r="J587" s="17">
        <v>4714844</v>
      </c>
      <c r="K587" s="17">
        <v>0</v>
      </c>
      <c r="L587" s="17">
        <v>0</v>
      </c>
      <c r="M587" s="17">
        <v>0</v>
      </c>
      <c r="N587" s="17">
        <v>0</v>
      </c>
      <c r="O587" s="17">
        <v>0</v>
      </c>
      <c r="P587" s="17">
        <v>4716898</v>
      </c>
      <c r="Q587" s="17">
        <v>777712</v>
      </c>
      <c r="R587" s="17">
        <v>373752</v>
      </c>
      <c r="S587" s="17">
        <v>82869</v>
      </c>
      <c r="T587" s="17">
        <v>34575</v>
      </c>
      <c r="U587" s="17">
        <v>318919</v>
      </c>
      <c r="V587" s="17">
        <v>59976</v>
      </c>
      <c r="W587" s="17">
        <v>0</v>
      </c>
      <c r="X587" s="17">
        <v>839552</v>
      </c>
      <c r="Y587" s="17">
        <v>62105</v>
      </c>
      <c r="Z587" s="17">
        <v>0</v>
      </c>
      <c r="AA587" s="17">
        <v>0</v>
      </c>
      <c r="AB587" s="17">
        <v>0</v>
      </c>
      <c r="AC587" s="17">
        <v>33692672</v>
      </c>
      <c r="AD587" s="17">
        <v>0</v>
      </c>
    </row>
    <row r="588" spans="1:30" x14ac:dyDescent="0.3">
      <c r="A588" s="15" t="s">
        <v>1169</v>
      </c>
      <c r="B588" s="14" t="s">
        <v>1170</v>
      </c>
      <c r="C588" s="14">
        <v>1</v>
      </c>
      <c r="D588" s="14">
        <v>0</v>
      </c>
      <c r="E588" s="17">
        <v>4806439</v>
      </c>
      <c r="F588" s="17">
        <v>0</v>
      </c>
      <c r="G588" s="17">
        <v>266111</v>
      </c>
      <c r="H588" s="17">
        <v>0</v>
      </c>
      <c r="I588" s="17">
        <v>1050674</v>
      </c>
      <c r="J588" s="17">
        <v>1636096</v>
      </c>
      <c r="K588" s="17">
        <v>0</v>
      </c>
      <c r="L588" s="17">
        <v>0</v>
      </c>
      <c r="M588" s="17">
        <v>0</v>
      </c>
      <c r="N588" s="17">
        <v>0</v>
      </c>
      <c r="O588" s="17">
        <v>0</v>
      </c>
      <c r="P588" s="17">
        <v>1580406</v>
      </c>
      <c r="Q588" s="17">
        <v>59900</v>
      </c>
      <c r="R588" s="17">
        <v>0</v>
      </c>
      <c r="S588" s="17">
        <v>18036</v>
      </c>
      <c r="T588" s="17">
        <v>7525</v>
      </c>
      <c r="U588" s="17">
        <v>70774</v>
      </c>
      <c r="V588" s="17">
        <v>17074</v>
      </c>
      <c r="W588" s="17">
        <v>0</v>
      </c>
      <c r="X588" s="17">
        <v>0</v>
      </c>
      <c r="Y588" s="17">
        <v>0</v>
      </c>
      <c r="Z588" s="17">
        <v>0</v>
      </c>
      <c r="AA588" s="17">
        <v>0</v>
      </c>
      <c r="AB588" s="17">
        <v>0</v>
      </c>
      <c r="AC588" s="17">
        <v>9513035</v>
      </c>
      <c r="AD588" s="17">
        <v>0</v>
      </c>
    </row>
    <row r="589" spans="1:30" x14ac:dyDescent="0.3">
      <c r="A589" s="15" t="s">
        <v>1171</v>
      </c>
      <c r="B589" s="14" t="s">
        <v>1172</v>
      </c>
      <c r="C589" s="14">
        <v>1</v>
      </c>
      <c r="D589" s="14">
        <v>0</v>
      </c>
      <c r="E589" s="17">
        <v>8086757</v>
      </c>
      <c r="F589" s="17">
        <v>0</v>
      </c>
      <c r="G589" s="17">
        <v>0</v>
      </c>
      <c r="H589" s="17">
        <v>0</v>
      </c>
      <c r="I589" s="17">
        <v>1050352</v>
      </c>
      <c r="J589" s="17">
        <v>2686235</v>
      </c>
      <c r="K589" s="17">
        <v>0</v>
      </c>
      <c r="L589" s="17">
        <v>0</v>
      </c>
      <c r="M589" s="17">
        <v>0</v>
      </c>
      <c r="N589" s="17">
        <v>0</v>
      </c>
      <c r="O589" s="17">
        <v>0</v>
      </c>
      <c r="P589" s="17">
        <v>1126034</v>
      </c>
      <c r="Q589" s="17">
        <v>247167</v>
      </c>
      <c r="R589" s="17">
        <v>115708</v>
      </c>
      <c r="S589" s="17">
        <v>11085</v>
      </c>
      <c r="T589" s="17">
        <v>4625</v>
      </c>
      <c r="U589" s="17">
        <v>43862</v>
      </c>
      <c r="V589" s="17">
        <v>13932</v>
      </c>
      <c r="W589" s="17">
        <v>0</v>
      </c>
      <c r="X589" s="17">
        <v>368212</v>
      </c>
      <c r="Y589" s="17">
        <v>0</v>
      </c>
      <c r="Z589" s="17">
        <v>0</v>
      </c>
      <c r="AA589" s="17">
        <v>0</v>
      </c>
      <c r="AB589" s="17">
        <v>0</v>
      </c>
      <c r="AC589" s="17">
        <v>13753969</v>
      </c>
      <c r="AD589" s="17">
        <v>100000</v>
      </c>
    </row>
    <row r="590" spans="1:30" x14ac:dyDescent="0.3">
      <c r="A590" s="15" t="s">
        <v>1173</v>
      </c>
      <c r="B590" s="14" t="s">
        <v>1174</v>
      </c>
      <c r="C590" s="14">
        <v>1</v>
      </c>
      <c r="D590" s="14">
        <v>0</v>
      </c>
      <c r="E590" s="17">
        <v>8746800</v>
      </c>
      <c r="F590" s="17">
        <v>0</v>
      </c>
      <c r="G590" s="17">
        <v>0</v>
      </c>
      <c r="H590" s="17">
        <v>0</v>
      </c>
      <c r="I590" s="17">
        <v>1149439</v>
      </c>
      <c r="J590" s="17">
        <v>2227132</v>
      </c>
      <c r="K590" s="17">
        <v>0</v>
      </c>
      <c r="L590" s="17">
        <v>0</v>
      </c>
      <c r="M590" s="17">
        <v>0</v>
      </c>
      <c r="N590" s="17">
        <v>0</v>
      </c>
      <c r="O590" s="17">
        <v>0</v>
      </c>
      <c r="P590" s="17">
        <v>1695366</v>
      </c>
      <c r="Q590" s="17">
        <v>424532</v>
      </c>
      <c r="R590" s="17">
        <v>89561</v>
      </c>
      <c r="S590" s="17">
        <v>15414</v>
      </c>
      <c r="T590" s="17">
        <v>6431</v>
      </c>
      <c r="U590" s="17">
        <v>59473</v>
      </c>
      <c r="V590" s="17">
        <v>16833</v>
      </c>
      <c r="W590" s="17">
        <v>0</v>
      </c>
      <c r="X590" s="17">
        <v>65888</v>
      </c>
      <c r="Y590" s="17">
        <v>0</v>
      </c>
      <c r="Z590" s="17">
        <v>0</v>
      </c>
      <c r="AA590" s="17">
        <v>0</v>
      </c>
      <c r="AB590" s="17">
        <v>0</v>
      </c>
      <c r="AC590" s="17">
        <v>14496869</v>
      </c>
      <c r="AD590" s="17">
        <v>0</v>
      </c>
    </row>
    <row r="591" spans="1:30" x14ac:dyDescent="0.3">
      <c r="A591" s="15" t="s">
        <v>1175</v>
      </c>
      <c r="B591" s="14" t="s">
        <v>1176</v>
      </c>
      <c r="C591" s="14">
        <v>1</v>
      </c>
      <c r="D591" s="14">
        <v>0</v>
      </c>
      <c r="E591" s="17">
        <v>46845639</v>
      </c>
      <c r="F591" s="17">
        <v>0</v>
      </c>
      <c r="G591" s="17">
        <v>1621490</v>
      </c>
      <c r="H591" s="17">
        <v>37383</v>
      </c>
      <c r="I591" s="17">
        <v>6413938</v>
      </c>
      <c r="J591" s="17">
        <v>7908112</v>
      </c>
      <c r="K591" s="17">
        <v>0</v>
      </c>
      <c r="L591" s="17">
        <v>0</v>
      </c>
      <c r="M591" s="17">
        <v>0</v>
      </c>
      <c r="N591" s="17">
        <v>0</v>
      </c>
      <c r="O591" s="17">
        <v>0</v>
      </c>
      <c r="P591" s="17">
        <v>5176435</v>
      </c>
      <c r="Q591" s="17">
        <v>1128727</v>
      </c>
      <c r="R591" s="17">
        <v>4071818</v>
      </c>
      <c r="S591" s="17">
        <v>103437</v>
      </c>
      <c r="T591" s="17">
        <v>43156</v>
      </c>
      <c r="U591" s="17">
        <v>413459</v>
      </c>
      <c r="V591" s="17">
        <v>105608</v>
      </c>
      <c r="W591" s="17">
        <v>0</v>
      </c>
      <c r="X591" s="17">
        <v>1472272</v>
      </c>
      <c r="Y591" s="17">
        <v>0</v>
      </c>
      <c r="Z591" s="17">
        <v>0</v>
      </c>
      <c r="AA591" s="17">
        <v>0</v>
      </c>
      <c r="AB591" s="17">
        <v>0</v>
      </c>
      <c r="AC591" s="17">
        <v>75341474</v>
      </c>
      <c r="AD591" s="17">
        <v>1004600</v>
      </c>
    </row>
    <row r="592" spans="1:30" x14ac:dyDescent="0.3">
      <c r="A592" s="15" t="s">
        <v>1177</v>
      </c>
      <c r="B592" s="14" t="s">
        <v>1178</v>
      </c>
      <c r="C592" s="14">
        <v>1</v>
      </c>
      <c r="D592" s="14">
        <v>0</v>
      </c>
      <c r="E592" s="17">
        <v>8934940</v>
      </c>
      <c r="F592" s="17">
        <v>0</v>
      </c>
      <c r="G592" s="17">
        <v>202082</v>
      </c>
      <c r="H592" s="17">
        <v>7517</v>
      </c>
      <c r="I592" s="17">
        <v>1534854</v>
      </c>
      <c r="J592" s="17">
        <v>1426208</v>
      </c>
      <c r="K592" s="17">
        <v>0</v>
      </c>
      <c r="L592" s="17">
        <v>0</v>
      </c>
      <c r="M592" s="17">
        <v>0</v>
      </c>
      <c r="N592" s="17">
        <v>0</v>
      </c>
      <c r="O592" s="17">
        <v>0</v>
      </c>
      <c r="P592" s="17">
        <v>1500830</v>
      </c>
      <c r="Q592" s="17">
        <v>236549</v>
      </c>
      <c r="R592" s="17">
        <v>354850</v>
      </c>
      <c r="S592" s="17">
        <v>24163</v>
      </c>
      <c r="T592" s="17">
        <v>10081</v>
      </c>
      <c r="U592" s="17">
        <v>98501</v>
      </c>
      <c r="V592" s="17">
        <v>24084</v>
      </c>
      <c r="W592" s="17">
        <v>0</v>
      </c>
      <c r="X592" s="17">
        <v>0</v>
      </c>
      <c r="Y592" s="17">
        <v>0</v>
      </c>
      <c r="Z592" s="17">
        <v>0</v>
      </c>
      <c r="AA592" s="17">
        <v>0</v>
      </c>
      <c r="AB592" s="17">
        <v>0</v>
      </c>
      <c r="AC592" s="17">
        <v>14354659</v>
      </c>
      <c r="AD592" s="17">
        <v>0</v>
      </c>
    </row>
    <row r="593" spans="1:30" x14ac:dyDescent="0.3">
      <c r="A593" s="15" t="s">
        <v>1179</v>
      </c>
      <c r="B593" s="14" t="s">
        <v>1180</v>
      </c>
      <c r="C593" s="14">
        <v>1</v>
      </c>
      <c r="D593" s="14">
        <v>0</v>
      </c>
      <c r="E593" s="17">
        <v>16124498</v>
      </c>
      <c r="F593" s="17">
        <v>0</v>
      </c>
      <c r="G593" s="17">
        <v>1564377</v>
      </c>
      <c r="H593" s="17">
        <v>0</v>
      </c>
      <c r="I593" s="17">
        <v>2054594</v>
      </c>
      <c r="J593" s="17">
        <v>1422215</v>
      </c>
      <c r="K593" s="17">
        <v>0</v>
      </c>
      <c r="L593" s="17">
        <v>0</v>
      </c>
      <c r="M593" s="17">
        <v>0</v>
      </c>
      <c r="N593" s="17">
        <v>0</v>
      </c>
      <c r="O593" s="17">
        <v>0</v>
      </c>
      <c r="P593" s="17">
        <v>1992944</v>
      </c>
      <c r="Q593" s="17">
        <v>168895</v>
      </c>
      <c r="R593" s="17">
        <v>211002</v>
      </c>
      <c r="S593" s="17">
        <v>28327</v>
      </c>
      <c r="T593" s="17">
        <v>11819</v>
      </c>
      <c r="U593" s="17">
        <v>108112</v>
      </c>
      <c r="V593" s="17">
        <v>17664</v>
      </c>
      <c r="W593" s="17">
        <v>0</v>
      </c>
      <c r="X593" s="17">
        <v>636296</v>
      </c>
      <c r="Y593" s="17">
        <v>0</v>
      </c>
      <c r="Z593" s="17">
        <v>0</v>
      </c>
      <c r="AA593" s="17">
        <v>0</v>
      </c>
      <c r="AB593" s="17">
        <v>0</v>
      </c>
      <c r="AC593" s="17">
        <v>24340743</v>
      </c>
      <c r="AD593" s="17">
        <v>0</v>
      </c>
    </row>
    <row r="594" spans="1:30" x14ac:dyDescent="0.3">
      <c r="A594" s="15" t="s">
        <v>1181</v>
      </c>
      <c r="B594" s="14" t="s">
        <v>1182</v>
      </c>
      <c r="C594" s="14">
        <v>1</v>
      </c>
      <c r="D594" s="14">
        <v>0</v>
      </c>
      <c r="E594" s="17">
        <v>7729009</v>
      </c>
      <c r="F594" s="17">
        <v>0</v>
      </c>
      <c r="G594" s="17">
        <v>457991</v>
      </c>
      <c r="H594" s="17">
        <v>0</v>
      </c>
      <c r="I594" s="17">
        <v>2598317</v>
      </c>
      <c r="J594" s="17">
        <v>2389651</v>
      </c>
      <c r="K594" s="17">
        <v>0</v>
      </c>
      <c r="L594" s="17">
        <v>0</v>
      </c>
      <c r="M594" s="17">
        <v>0</v>
      </c>
      <c r="N594" s="17">
        <v>0</v>
      </c>
      <c r="O594" s="17">
        <v>0</v>
      </c>
      <c r="P594" s="17">
        <v>1505087</v>
      </c>
      <c r="Q594" s="17">
        <v>520309</v>
      </c>
      <c r="R594" s="17">
        <v>632012</v>
      </c>
      <c r="S594" s="17">
        <v>30544</v>
      </c>
      <c r="T594" s="17">
        <v>12744</v>
      </c>
      <c r="U594" s="17">
        <v>117549</v>
      </c>
      <c r="V594" s="17">
        <v>32714</v>
      </c>
      <c r="W594" s="17">
        <v>0</v>
      </c>
      <c r="X594" s="17">
        <v>0</v>
      </c>
      <c r="Y594" s="17">
        <v>0</v>
      </c>
      <c r="Z594" s="17">
        <v>0</v>
      </c>
      <c r="AA594" s="17">
        <v>0</v>
      </c>
      <c r="AB594" s="17">
        <v>0</v>
      </c>
      <c r="AC594" s="17">
        <v>16025927</v>
      </c>
      <c r="AD594" s="17">
        <v>0</v>
      </c>
    </row>
    <row r="595" spans="1:30" x14ac:dyDescent="0.3">
      <c r="A595" s="15" t="s">
        <v>1183</v>
      </c>
      <c r="B595" s="14" t="s">
        <v>1184</v>
      </c>
      <c r="C595" s="14">
        <v>0</v>
      </c>
      <c r="D595" s="14">
        <v>0</v>
      </c>
      <c r="E595" s="17" t="s">
        <v>2819</v>
      </c>
      <c r="F595" s="17" t="s">
        <v>2819</v>
      </c>
      <c r="G595" s="17" t="s">
        <v>2819</v>
      </c>
      <c r="H595" s="17" t="s">
        <v>2819</v>
      </c>
      <c r="I595" s="17" t="s">
        <v>2819</v>
      </c>
      <c r="J595" s="17" t="s">
        <v>2819</v>
      </c>
      <c r="K595" s="17" t="s">
        <v>2819</v>
      </c>
      <c r="L595" s="17" t="s">
        <v>2819</v>
      </c>
      <c r="M595" s="17" t="s">
        <v>2819</v>
      </c>
      <c r="N595" s="17" t="s">
        <v>2819</v>
      </c>
      <c r="O595" s="17" t="s">
        <v>2819</v>
      </c>
      <c r="P595" s="17" t="s">
        <v>2819</v>
      </c>
      <c r="Q595" s="17" t="s">
        <v>2819</v>
      </c>
      <c r="R595" s="17" t="s">
        <v>2819</v>
      </c>
      <c r="S595" s="17" t="s">
        <v>2819</v>
      </c>
      <c r="T595" s="17" t="s">
        <v>2819</v>
      </c>
      <c r="U595" s="17" t="s">
        <v>2819</v>
      </c>
      <c r="V595" s="17" t="s">
        <v>2819</v>
      </c>
      <c r="W595" s="17" t="s">
        <v>2819</v>
      </c>
      <c r="X595" s="17" t="s">
        <v>2819</v>
      </c>
      <c r="Y595" s="17" t="s">
        <v>2819</v>
      </c>
      <c r="Z595" s="17" t="s">
        <v>2819</v>
      </c>
      <c r="AA595" s="17" t="s">
        <v>2819</v>
      </c>
      <c r="AB595" s="17" t="s">
        <v>2819</v>
      </c>
      <c r="AC595" s="17" t="s">
        <v>2819</v>
      </c>
      <c r="AD595" s="17" t="s">
        <v>2819</v>
      </c>
    </row>
    <row r="596" spans="1:30" x14ac:dyDescent="0.3">
      <c r="A596" s="15" t="s">
        <v>1185</v>
      </c>
      <c r="B596" s="14" t="s">
        <v>1186</v>
      </c>
      <c r="C596" s="14">
        <v>1</v>
      </c>
      <c r="D596" s="14">
        <v>0</v>
      </c>
      <c r="E596" s="17">
        <v>7045069</v>
      </c>
      <c r="F596" s="17">
        <v>0</v>
      </c>
      <c r="G596" s="17">
        <v>715413</v>
      </c>
      <c r="H596" s="17">
        <v>0</v>
      </c>
      <c r="I596" s="17">
        <v>416572</v>
      </c>
      <c r="J596" s="17">
        <v>490306</v>
      </c>
      <c r="K596" s="17">
        <v>0</v>
      </c>
      <c r="L596" s="17">
        <v>0</v>
      </c>
      <c r="M596" s="17">
        <v>0</v>
      </c>
      <c r="N596" s="17">
        <v>0</v>
      </c>
      <c r="O596" s="17">
        <v>0</v>
      </c>
      <c r="P596" s="17">
        <v>586200</v>
      </c>
      <c r="Q596" s="17">
        <v>46661</v>
      </c>
      <c r="R596" s="17">
        <v>119196</v>
      </c>
      <c r="S596" s="17">
        <v>18410</v>
      </c>
      <c r="T596" s="17">
        <v>7681</v>
      </c>
      <c r="U596" s="17">
        <v>80502</v>
      </c>
      <c r="V596" s="17">
        <v>0</v>
      </c>
      <c r="W596" s="17">
        <v>0</v>
      </c>
      <c r="X596" s="17">
        <v>258032</v>
      </c>
      <c r="Y596" s="17">
        <v>0</v>
      </c>
      <c r="Z596" s="17">
        <v>0</v>
      </c>
      <c r="AA596" s="17">
        <v>0</v>
      </c>
      <c r="AB596" s="17">
        <v>0</v>
      </c>
      <c r="AC596" s="17">
        <v>9784042</v>
      </c>
      <c r="AD596" s="17">
        <v>0</v>
      </c>
    </row>
    <row r="597" spans="1:30" x14ac:dyDescent="0.3">
      <c r="A597" s="15" t="s">
        <v>1187</v>
      </c>
      <c r="B597" s="14" t="s">
        <v>1188</v>
      </c>
      <c r="C597" s="14">
        <v>1</v>
      </c>
      <c r="D597" s="14">
        <v>0</v>
      </c>
      <c r="E597" s="17">
        <v>15438824</v>
      </c>
      <c r="F597" s="17">
        <v>0</v>
      </c>
      <c r="G597" s="17">
        <v>342714</v>
      </c>
      <c r="H597" s="17">
        <v>0</v>
      </c>
      <c r="I597" s="17">
        <v>2410283</v>
      </c>
      <c r="J597" s="17">
        <v>1862852</v>
      </c>
      <c r="K597" s="17">
        <v>0</v>
      </c>
      <c r="L597" s="17">
        <v>0</v>
      </c>
      <c r="M597" s="17">
        <v>0</v>
      </c>
      <c r="N597" s="17">
        <v>0</v>
      </c>
      <c r="O597" s="17">
        <v>0</v>
      </c>
      <c r="P597" s="17">
        <v>2036610</v>
      </c>
      <c r="Q597" s="17">
        <v>276491</v>
      </c>
      <c r="R597" s="17">
        <v>923286</v>
      </c>
      <c r="S597" s="17">
        <v>39712</v>
      </c>
      <c r="T597" s="17">
        <v>16569</v>
      </c>
      <c r="U597" s="17">
        <v>149237</v>
      </c>
      <c r="V597" s="17">
        <v>36568</v>
      </c>
      <c r="W597" s="17">
        <v>0</v>
      </c>
      <c r="X597" s="17">
        <v>448382</v>
      </c>
      <c r="Y597" s="17">
        <v>617</v>
      </c>
      <c r="Z597" s="17">
        <v>0</v>
      </c>
      <c r="AA597" s="17">
        <v>0</v>
      </c>
      <c r="AB597" s="17">
        <v>0</v>
      </c>
      <c r="AC597" s="17">
        <v>23982145</v>
      </c>
      <c r="AD597" s="17">
        <v>0</v>
      </c>
    </row>
    <row r="598" spans="1:30" x14ac:dyDescent="0.3">
      <c r="A598" s="15" t="s">
        <v>1189</v>
      </c>
      <c r="B598" s="14" t="s">
        <v>1190</v>
      </c>
      <c r="C598" s="14">
        <v>1</v>
      </c>
      <c r="D598" s="14">
        <v>0</v>
      </c>
      <c r="E598" s="17">
        <v>20767631</v>
      </c>
      <c r="F598" s="17">
        <v>0</v>
      </c>
      <c r="G598" s="17">
        <v>379007</v>
      </c>
      <c r="H598" s="17">
        <v>0</v>
      </c>
      <c r="I598" s="17">
        <v>3685125</v>
      </c>
      <c r="J598" s="17">
        <v>1866240</v>
      </c>
      <c r="K598" s="17">
        <v>0</v>
      </c>
      <c r="L598" s="17">
        <v>0</v>
      </c>
      <c r="M598" s="17">
        <v>0</v>
      </c>
      <c r="N598" s="17">
        <v>0</v>
      </c>
      <c r="O598" s="17">
        <v>0</v>
      </c>
      <c r="P598" s="17">
        <v>2365440</v>
      </c>
      <c r="Q598" s="17">
        <v>858856</v>
      </c>
      <c r="R598" s="17">
        <v>587931</v>
      </c>
      <c r="S598" s="17">
        <v>42109</v>
      </c>
      <c r="T598" s="17">
        <v>17569</v>
      </c>
      <c r="U598" s="17">
        <v>169741</v>
      </c>
      <c r="V598" s="17">
        <v>47618</v>
      </c>
      <c r="W598" s="17">
        <v>0</v>
      </c>
      <c r="X598" s="17">
        <v>0</v>
      </c>
      <c r="Y598" s="17">
        <v>0</v>
      </c>
      <c r="Z598" s="17">
        <v>0</v>
      </c>
      <c r="AA598" s="17">
        <v>0</v>
      </c>
      <c r="AB598" s="17">
        <v>0</v>
      </c>
      <c r="AC598" s="17">
        <v>30787267</v>
      </c>
      <c r="AD598" s="17">
        <v>0</v>
      </c>
    </row>
    <row r="599" spans="1:30" x14ac:dyDescent="0.3">
      <c r="A599" s="15" t="s">
        <v>1191</v>
      </c>
      <c r="B599" s="14" t="s">
        <v>1192</v>
      </c>
      <c r="C599" s="14">
        <v>1</v>
      </c>
      <c r="D599" s="14">
        <v>0</v>
      </c>
      <c r="E599" s="17">
        <v>15963616</v>
      </c>
      <c r="F599" s="17">
        <v>0</v>
      </c>
      <c r="G599" s="17">
        <v>563471</v>
      </c>
      <c r="H599" s="17">
        <v>0</v>
      </c>
      <c r="I599" s="17">
        <v>3087782</v>
      </c>
      <c r="J599" s="17">
        <v>1030159</v>
      </c>
      <c r="K599" s="17">
        <v>0</v>
      </c>
      <c r="L599" s="17">
        <v>0</v>
      </c>
      <c r="M599" s="17">
        <v>0</v>
      </c>
      <c r="N599" s="17">
        <v>0</v>
      </c>
      <c r="O599" s="17">
        <v>0</v>
      </c>
      <c r="P599" s="17">
        <v>1364752</v>
      </c>
      <c r="Q599" s="17">
        <v>472252</v>
      </c>
      <c r="R599" s="17">
        <v>645025</v>
      </c>
      <c r="S599" s="17">
        <v>23504</v>
      </c>
      <c r="T599" s="17">
        <v>9806</v>
      </c>
      <c r="U599" s="17">
        <v>91686</v>
      </c>
      <c r="V599" s="17">
        <v>23237</v>
      </c>
      <c r="W599" s="17">
        <v>0</v>
      </c>
      <c r="X599" s="17">
        <v>186967</v>
      </c>
      <c r="Y599" s="17">
        <v>0</v>
      </c>
      <c r="Z599" s="17">
        <v>0</v>
      </c>
      <c r="AA599" s="17">
        <v>0</v>
      </c>
      <c r="AB599" s="17">
        <v>0</v>
      </c>
      <c r="AC599" s="17">
        <v>23462257</v>
      </c>
      <c r="AD599" s="17">
        <v>204625</v>
      </c>
    </row>
    <row r="600" spans="1:30" x14ac:dyDescent="0.3">
      <c r="A600" s="15" t="s">
        <v>1193</v>
      </c>
      <c r="B600" s="14" t="s">
        <v>1194</v>
      </c>
      <c r="C600" s="14">
        <v>1</v>
      </c>
      <c r="D600" s="14">
        <v>0</v>
      </c>
      <c r="E600" s="17">
        <v>487038</v>
      </c>
      <c r="F600" s="17">
        <v>0</v>
      </c>
      <c r="G600" s="17">
        <v>179940</v>
      </c>
      <c r="H600" s="17">
        <v>0</v>
      </c>
      <c r="I600" s="17">
        <v>45076</v>
      </c>
      <c r="J600" s="17">
        <v>21821</v>
      </c>
      <c r="K600" s="17">
        <v>0</v>
      </c>
      <c r="L600" s="17">
        <v>0</v>
      </c>
      <c r="M600" s="17">
        <v>0</v>
      </c>
      <c r="N600" s="17">
        <v>0</v>
      </c>
      <c r="O600" s="17">
        <v>0</v>
      </c>
      <c r="P600" s="17">
        <v>118920</v>
      </c>
      <c r="Q600" s="17">
        <v>0</v>
      </c>
      <c r="R600" s="17">
        <v>0</v>
      </c>
      <c r="S600" s="17">
        <v>2636</v>
      </c>
      <c r="T600" s="17">
        <v>1100</v>
      </c>
      <c r="U600" s="17">
        <v>7631</v>
      </c>
      <c r="V600" s="17">
        <v>0</v>
      </c>
      <c r="W600" s="17">
        <v>0</v>
      </c>
      <c r="X600" s="17">
        <v>27000</v>
      </c>
      <c r="Y600" s="17">
        <v>0</v>
      </c>
      <c r="Z600" s="17">
        <v>0</v>
      </c>
      <c r="AA600" s="17">
        <v>0</v>
      </c>
      <c r="AB600" s="17">
        <v>0</v>
      </c>
      <c r="AC600" s="17">
        <v>891162</v>
      </c>
      <c r="AD600" s="17">
        <v>0</v>
      </c>
    </row>
    <row r="601" spans="1:30" x14ac:dyDescent="0.3">
      <c r="A601" s="15" t="s">
        <v>1195</v>
      </c>
      <c r="B601" s="14" t="s">
        <v>1196</v>
      </c>
      <c r="C601" s="14">
        <v>1</v>
      </c>
      <c r="D601" s="14">
        <v>0</v>
      </c>
      <c r="E601" s="17">
        <v>2623148</v>
      </c>
      <c r="F601" s="17">
        <v>0</v>
      </c>
      <c r="G601" s="17">
        <v>251952</v>
      </c>
      <c r="H601" s="17">
        <v>0</v>
      </c>
      <c r="I601" s="17">
        <v>146840</v>
      </c>
      <c r="J601" s="17">
        <v>755092</v>
      </c>
      <c r="K601" s="17">
        <v>555</v>
      </c>
      <c r="L601" s="17">
        <v>0</v>
      </c>
      <c r="M601" s="17">
        <v>0</v>
      </c>
      <c r="N601" s="17">
        <v>0</v>
      </c>
      <c r="O601" s="17">
        <v>0</v>
      </c>
      <c r="P601" s="17">
        <v>164375</v>
      </c>
      <c r="Q601" s="17">
        <v>1142</v>
      </c>
      <c r="R601" s="17">
        <v>109286</v>
      </c>
      <c r="S601" s="17">
        <v>7280</v>
      </c>
      <c r="T601" s="17">
        <v>3038</v>
      </c>
      <c r="U601" s="17">
        <v>28310</v>
      </c>
      <c r="V601" s="17">
        <v>0</v>
      </c>
      <c r="W601" s="17">
        <v>0</v>
      </c>
      <c r="X601" s="17">
        <v>22275</v>
      </c>
      <c r="Y601" s="17">
        <v>0</v>
      </c>
      <c r="Z601" s="17">
        <v>0</v>
      </c>
      <c r="AA601" s="17">
        <v>0</v>
      </c>
      <c r="AB601" s="17">
        <v>0</v>
      </c>
      <c r="AC601" s="17">
        <v>4113293</v>
      </c>
      <c r="AD601" s="17">
        <v>0</v>
      </c>
    </row>
    <row r="602" spans="1:30" x14ac:dyDescent="0.3">
      <c r="A602" s="15" t="s">
        <v>1197</v>
      </c>
      <c r="B602" s="14" t="s">
        <v>1198</v>
      </c>
      <c r="C602" s="14">
        <v>1</v>
      </c>
      <c r="D602" s="14">
        <v>0</v>
      </c>
      <c r="E602" s="17">
        <v>13810389</v>
      </c>
      <c r="F602" s="17">
        <v>0</v>
      </c>
      <c r="G602" s="17">
        <v>250952</v>
      </c>
      <c r="H602" s="17">
        <v>0</v>
      </c>
      <c r="I602" s="17">
        <v>1106115</v>
      </c>
      <c r="J602" s="17">
        <v>3363779</v>
      </c>
      <c r="K602" s="17">
        <v>0</v>
      </c>
      <c r="L602" s="17">
        <v>0</v>
      </c>
      <c r="M602" s="17">
        <v>0</v>
      </c>
      <c r="N602" s="17">
        <v>0</v>
      </c>
      <c r="O602" s="17">
        <v>0</v>
      </c>
      <c r="P602" s="17">
        <v>1406095</v>
      </c>
      <c r="Q602" s="17">
        <v>544304</v>
      </c>
      <c r="R602" s="17">
        <v>266494</v>
      </c>
      <c r="S602" s="17">
        <v>33016</v>
      </c>
      <c r="T602" s="17">
        <v>13775</v>
      </c>
      <c r="U602" s="17">
        <v>115743</v>
      </c>
      <c r="V602" s="17">
        <v>35788</v>
      </c>
      <c r="W602" s="17">
        <v>0</v>
      </c>
      <c r="X602" s="17">
        <v>138432</v>
      </c>
      <c r="Y602" s="17">
        <v>20717</v>
      </c>
      <c r="Z602" s="17">
        <v>0</v>
      </c>
      <c r="AA602" s="17">
        <v>0</v>
      </c>
      <c r="AB602" s="17">
        <v>0</v>
      </c>
      <c r="AC602" s="17">
        <v>21105599</v>
      </c>
      <c r="AD602" s="17">
        <v>0</v>
      </c>
    </row>
    <row r="603" spans="1:30" x14ac:dyDescent="0.3">
      <c r="A603" s="15" t="s">
        <v>1199</v>
      </c>
      <c r="B603" s="14" t="s">
        <v>1200</v>
      </c>
      <c r="C603" s="14">
        <v>1</v>
      </c>
      <c r="D603" s="14">
        <v>0</v>
      </c>
      <c r="E603" s="17">
        <v>2580649</v>
      </c>
      <c r="F603" s="17">
        <v>0</v>
      </c>
      <c r="G603" s="17">
        <v>265147</v>
      </c>
      <c r="H603" s="17">
        <v>0</v>
      </c>
      <c r="I603" s="17">
        <v>297039</v>
      </c>
      <c r="J603" s="17">
        <v>170706</v>
      </c>
      <c r="K603" s="17">
        <v>0</v>
      </c>
      <c r="L603" s="17">
        <v>0</v>
      </c>
      <c r="M603" s="17">
        <v>0</v>
      </c>
      <c r="N603" s="17">
        <v>0</v>
      </c>
      <c r="O603" s="17">
        <v>0</v>
      </c>
      <c r="P603" s="17">
        <v>172196</v>
      </c>
      <c r="Q603" s="17">
        <v>50315</v>
      </c>
      <c r="R603" s="17">
        <v>24739</v>
      </c>
      <c r="S603" s="17">
        <v>4599</v>
      </c>
      <c r="T603" s="17">
        <v>1919</v>
      </c>
      <c r="U603" s="17">
        <v>17708</v>
      </c>
      <c r="V603" s="17">
        <v>773</v>
      </c>
      <c r="W603" s="17">
        <v>0</v>
      </c>
      <c r="X603" s="17">
        <v>0</v>
      </c>
      <c r="Y603" s="17">
        <v>0</v>
      </c>
      <c r="Z603" s="17">
        <v>0</v>
      </c>
      <c r="AA603" s="17">
        <v>0</v>
      </c>
      <c r="AB603" s="17">
        <v>0</v>
      </c>
      <c r="AC603" s="17">
        <v>3585790</v>
      </c>
      <c r="AD603" s="17">
        <v>0</v>
      </c>
    </row>
    <row r="604" spans="1:30" x14ac:dyDescent="0.3">
      <c r="A604" s="15" t="s">
        <v>1201</v>
      </c>
      <c r="B604" s="14" t="s">
        <v>1202</v>
      </c>
      <c r="C604" s="14">
        <v>1</v>
      </c>
      <c r="D604" s="14">
        <v>0</v>
      </c>
      <c r="E604" s="17">
        <v>1557133</v>
      </c>
      <c r="F604" s="17">
        <v>0</v>
      </c>
      <c r="G604" s="17">
        <v>110011</v>
      </c>
      <c r="H604" s="17">
        <v>0</v>
      </c>
      <c r="I604" s="17">
        <v>63456</v>
      </c>
      <c r="J604" s="17">
        <v>76839</v>
      </c>
      <c r="K604" s="17">
        <v>0</v>
      </c>
      <c r="L604" s="17">
        <v>0</v>
      </c>
      <c r="M604" s="17">
        <v>0</v>
      </c>
      <c r="N604" s="17">
        <v>0</v>
      </c>
      <c r="O604" s="17">
        <v>0</v>
      </c>
      <c r="P604" s="17">
        <v>460178</v>
      </c>
      <c r="Q604" s="17">
        <v>36686</v>
      </c>
      <c r="R604" s="17">
        <v>24125</v>
      </c>
      <c r="S604" s="17">
        <v>10501</v>
      </c>
      <c r="T604" s="17">
        <v>4381</v>
      </c>
      <c r="U604" s="17">
        <v>40892</v>
      </c>
      <c r="V604" s="17">
        <v>0</v>
      </c>
      <c r="W604" s="17">
        <v>0</v>
      </c>
      <c r="X604" s="17">
        <v>0</v>
      </c>
      <c r="Y604" s="17">
        <v>0</v>
      </c>
      <c r="Z604" s="17">
        <v>0</v>
      </c>
      <c r="AA604" s="17">
        <v>0</v>
      </c>
      <c r="AB604" s="17">
        <v>0</v>
      </c>
      <c r="AC604" s="17">
        <v>2384202</v>
      </c>
      <c r="AD604" s="17">
        <v>0</v>
      </c>
    </row>
    <row r="605" spans="1:30" x14ac:dyDescent="0.3">
      <c r="A605" s="15" t="s">
        <v>1203</v>
      </c>
      <c r="B605" s="14" t="s">
        <v>1204</v>
      </c>
      <c r="C605" s="14">
        <v>1</v>
      </c>
      <c r="D605" s="14">
        <v>0</v>
      </c>
      <c r="E605" s="17">
        <v>6367003</v>
      </c>
      <c r="F605" s="17">
        <v>0</v>
      </c>
      <c r="G605" s="17">
        <v>97741</v>
      </c>
      <c r="H605" s="17">
        <v>0</v>
      </c>
      <c r="I605" s="17">
        <v>793935</v>
      </c>
      <c r="J605" s="17">
        <v>286039</v>
      </c>
      <c r="K605" s="17">
        <v>0</v>
      </c>
      <c r="L605" s="17">
        <v>0</v>
      </c>
      <c r="M605" s="17">
        <v>0</v>
      </c>
      <c r="N605" s="17">
        <v>0</v>
      </c>
      <c r="O605" s="17">
        <v>0</v>
      </c>
      <c r="P605" s="17">
        <v>420736</v>
      </c>
      <c r="Q605" s="17">
        <v>62036</v>
      </c>
      <c r="R605" s="17">
        <v>163707</v>
      </c>
      <c r="S605" s="17">
        <v>9632</v>
      </c>
      <c r="T605" s="17">
        <v>4019</v>
      </c>
      <c r="U605" s="17">
        <v>39610</v>
      </c>
      <c r="V605" s="17">
        <v>1992</v>
      </c>
      <c r="W605" s="17">
        <v>0</v>
      </c>
      <c r="X605" s="17">
        <v>37800</v>
      </c>
      <c r="Y605" s="17">
        <v>0</v>
      </c>
      <c r="Z605" s="17">
        <v>0</v>
      </c>
      <c r="AA605" s="17">
        <v>0</v>
      </c>
      <c r="AB605" s="17">
        <v>0</v>
      </c>
      <c r="AC605" s="17">
        <v>8284250</v>
      </c>
      <c r="AD605" s="17">
        <v>100000</v>
      </c>
    </row>
    <row r="606" spans="1:30" x14ac:dyDescent="0.3">
      <c r="A606" s="15" t="s">
        <v>1205</v>
      </c>
      <c r="B606" s="14" t="s">
        <v>1206</v>
      </c>
      <c r="C606" s="14">
        <v>1</v>
      </c>
      <c r="D606" s="14">
        <v>0</v>
      </c>
      <c r="E606" s="17">
        <v>15336764</v>
      </c>
      <c r="F606" s="17">
        <v>0</v>
      </c>
      <c r="G606" s="17">
        <v>405813</v>
      </c>
      <c r="H606" s="17">
        <v>0</v>
      </c>
      <c r="I606" s="17">
        <v>2049780</v>
      </c>
      <c r="J606" s="17">
        <v>4694763</v>
      </c>
      <c r="K606" s="17">
        <v>0</v>
      </c>
      <c r="L606" s="17">
        <v>0</v>
      </c>
      <c r="M606" s="17">
        <v>0</v>
      </c>
      <c r="N606" s="17">
        <v>0</v>
      </c>
      <c r="O606" s="17">
        <v>0</v>
      </c>
      <c r="P606" s="17">
        <v>1878456</v>
      </c>
      <c r="Q606" s="17">
        <v>234737</v>
      </c>
      <c r="R606" s="17">
        <v>509459</v>
      </c>
      <c r="S606" s="17">
        <v>46708</v>
      </c>
      <c r="T606" s="17">
        <v>19488</v>
      </c>
      <c r="U606" s="17">
        <v>186750</v>
      </c>
      <c r="V606" s="17">
        <v>47461</v>
      </c>
      <c r="W606" s="17">
        <v>0</v>
      </c>
      <c r="X606" s="17">
        <v>0</v>
      </c>
      <c r="Y606" s="17">
        <v>0</v>
      </c>
      <c r="Z606" s="17">
        <v>0</v>
      </c>
      <c r="AA606" s="17">
        <v>0</v>
      </c>
      <c r="AB606" s="17">
        <v>0</v>
      </c>
      <c r="AC606" s="17">
        <v>25410179</v>
      </c>
      <c r="AD606" s="17">
        <v>0</v>
      </c>
    </row>
    <row r="607" spans="1:30" x14ac:dyDescent="0.3">
      <c r="A607" s="15" t="s">
        <v>1207</v>
      </c>
      <c r="B607" s="14" t="s">
        <v>1208</v>
      </c>
      <c r="C607" s="14">
        <v>1</v>
      </c>
      <c r="D607" s="14">
        <v>0</v>
      </c>
      <c r="E607" s="17">
        <v>1231526</v>
      </c>
      <c r="F607" s="17">
        <v>0</v>
      </c>
      <c r="G607" s="17">
        <v>70000</v>
      </c>
      <c r="H607" s="17">
        <v>0</v>
      </c>
      <c r="I607" s="17">
        <v>79816</v>
      </c>
      <c r="J607" s="17">
        <v>58473</v>
      </c>
      <c r="K607" s="17">
        <v>0</v>
      </c>
      <c r="L607" s="17">
        <v>0</v>
      </c>
      <c r="M607" s="17">
        <v>0</v>
      </c>
      <c r="N607" s="17">
        <v>0</v>
      </c>
      <c r="O607" s="17">
        <v>0</v>
      </c>
      <c r="P607" s="17">
        <v>135250</v>
      </c>
      <c r="Q607" s="17">
        <v>33012</v>
      </c>
      <c r="R607" s="17">
        <v>34497</v>
      </c>
      <c r="S607" s="17">
        <v>2217</v>
      </c>
      <c r="T607" s="17">
        <v>925</v>
      </c>
      <c r="U607" s="17">
        <v>14854</v>
      </c>
      <c r="V607" s="17">
        <v>1977</v>
      </c>
      <c r="W607" s="17">
        <v>0</v>
      </c>
      <c r="X607" s="17">
        <v>0</v>
      </c>
      <c r="Y607" s="17">
        <v>0</v>
      </c>
      <c r="Z607" s="17">
        <v>0</v>
      </c>
      <c r="AA607" s="17">
        <v>0</v>
      </c>
      <c r="AB607" s="17">
        <v>0</v>
      </c>
      <c r="AC607" s="17">
        <v>1662547</v>
      </c>
      <c r="AD607" s="17">
        <v>100000</v>
      </c>
    </row>
    <row r="608" spans="1:30" x14ac:dyDescent="0.3">
      <c r="A608" s="15" t="s">
        <v>1209</v>
      </c>
      <c r="B608" s="14" t="s">
        <v>1210</v>
      </c>
      <c r="C608" s="14">
        <v>1</v>
      </c>
      <c r="D608" s="14">
        <v>0</v>
      </c>
      <c r="E608" s="17">
        <v>9058596</v>
      </c>
      <c r="F608" s="17">
        <v>0</v>
      </c>
      <c r="G608" s="17">
        <v>462680</v>
      </c>
      <c r="H608" s="17">
        <v>14395</v>
      </c>
      <c r="I608" s="17">
        <v>675939</v>
      </c>
      <c r="J608" s="17">
        <v>962447</v>
      </c>
      <c r="K608" s="17">
        <v>0</v>
      </c>
      <c r="L608" s="17">
        <v>0</v>
      </c>
      <c r="M608" s="17">
        <v>0</v>
      </c>
      <c r="N608" s="17">
        <v>0</v>
      </c>
      <c r="O608" s="17">
        <v>0</v>
      </c>
      <c r="P608" s="17">
        <v>667007</v>
      </c>
      <c r="Q608" s="17">
        <v>116909</v>
      </c>
      <c r="R608" s="17">
        <v>98786</v>
      </c>
      <c r="S608" s="17">
        <v>9842</v>
      </c>
      <c r="T608" s="17">
        <v>4106</v>
      </c>
      <c r="U608" s="17">
        <v>38678</v>
      </c>
      <c r="V608" s="17">
        <v>8713</v>
      </c>
      <c r="W608" s="17">
        <v>0</v>
      </c>
      <c r="X608" s="17">
        <v>61955</v>
      </c>
      <c r="Y608" s="17">
        <v>0</v>
      </c>
      <c r="Z608" s="17">
        <v>0</v>
      </c>
      <c r="AA608" s="17">
        <v>0</v>
      </c>
      <c r="AB608" s="17">
        <v>0</v>
      </c>
      <c r="AC608" s="17">
        <v>12180053</v>
      </c>
      <c r="AD608" s="17">
        <v>100000</v>
      </c>
    </row>
    <row r="609" spans="1:30" x14ac:dyDescent="0.3">
      <c r="A609" s="15" t="s">
        <v>1211</v>
      </c>
      <c r="B609" s="14" t="s">
        <v>1212</v>
      </c>
      <c r="C609" s="14">
        <v>1</v>
      </c>
      <c r="D609" s="14">
        <v>0</v>
      </c>
      <c r="E609" s="17">
        <v>5663817</v>
      </c>
      <c r="F609" s="17">
        <v>0</v>
      </c>
      <c r="G609" s="17">
        <v>0</v>
      </c>
      <c r="H609" s="17">
        <v>0</v>
      </c>
      <c r="I609" s="17">
        <v>596921</v>
      </c>
      <c r="J609" s="17">
        <v>595693</v>
      </c>
      <c r="K609" s="17">
        <v>0</v>
      </c>
      <c r="L609" s="17">
        <v>0</v>
      </c>
      <c r="M609" s="17">
        <v>0</v>
      </c>
      <c r="N609" s="17">
        <v>0</v>
      </c>
      <c r="O609" s="17">
        <v>0</v>
      </c>
      <c r="P609" s="17">
        <v>619149</v>
      </c>
      <c r="Q609" s="17">
        <v>226735</v>
      </c>
      <c r="R609" s="17">
        <v>136434</v>
      </c>
      <c r="S609" s="17">
        <v>6861</v>
      </c>
      <c r="T609" s="17">
        <v>2863</v>
      </c>
      <c r="U609" s="17">
        <v>26912</v>
      </c>
      <c r="V609" s="17">
        <v>7315</v>
      </c>
      <c r="W609" s="17">
        <v>0</v>
      </c>
      <c r="X609" s="17">
        <v>0</v>
      </c>
      <c r="Y609" s="17">
        <v>0</v>
      </c>
      <c r="Z609" s="17">
        <v>0</v>
      </c>
      <c r="AA609" s="17">
        <v>0</v>
      </c>
      <c r="AB609" s="17">
        <v>0</v>
      </c>
      <c r="AC609" s="17">
        <v>7882700</v>
      </c>
      <c r="AD609" s="17">
        <v>0</v>
      </c>
    </row>
    <row r="610" spans="1:30" x14ac:dyDescent="0.3">
      <c r="A610" s="15" t="s">
        <v>1213</v>
      </c>
      <c r="B610" s="14" t="s">
        <v>1214</v>
      </c>
      <c r="C610" s="14">
        <v>1</v>
      </c>
      <c r="D610" s="14">
        <v>0</v>
      </c>
      <c r="E610" s="17">
        <v>4246562</v>
      </c>
      <c r="F610" s="17">
        <v>0</v>
      </c>
      <c r="G610" s="17">
        <v>202115</v>
      </c>
      <c r="H610" s="17">
        <v>0</v>
      </c>
      <c r="I610" s="17">
        <v>608310</v>
      </c>
      <c r="J610" s="17">
        <v>319956</v>
      </c>
      <c r="K610" s="17">
        <v>0</v>
      </c>
      <c r="L610" s="17">
        <v>0</v>
      </c>
      <c r="M610" s="17">
        <v>0</v>
      </c>
      <c r="N610" s="17">
        <v>0</v>
      </c>
      <c r="O610" s="17">
        <v>0</v>
      </c>
      <c r="P610" s="17">
        <v>476222</v>
      </c>
      <c r="Q610" s="17">
        <v>124018</v>
      </c>
      <c r="R610" s="17">
        <v>77768</v>
      </c>
      <c r="S610" s="17">
        <v>6516</v>
      </c>
      <c r="T610" s="17">
        <v>2719</v>
      </c>
      <c r="U610" s="17">
        <v>25339</v>
      </c>
      <c r="V610" s="17">
        <v>5716</v>
      </c>
      <c r="W610" s="17">
        <v>0</v>
      </c>
      <c r="X610" s="17">
        <v>59347</v>
      </c>
      <c r="Y610" s="17">
        <v>0</v>
      </c>
      <c r="Z610" s="17">
        <v>0</v>
      </c>
      <c r="AA610" s="17">
        <v>0</v>
      </c>
      <c r="AB610" s="17">
        <v>0</v>
      </c>
      <c r="AC610" s="17">
        <v>6154588</v>
      </c>
      <c r="AD610" s="17">
        <v>0</v>
      </c>
    </row>
    <row r="611" spans="1:30" x14ac:dyDescent="0.3">
      <c r="A611" s="15" t="s">
        <v>1215</v>
      </c>
      <c r="B611" s="14" t="s">
        <v>1216</v>
      </c>
      <c r="C611" s="14">
        <v>1</v>
      </c>
      <c r="D611" s="14">
        <v>1</v>
      </c>
      <c r="E611" s="17">
        <v>5127415</v>
      </c>
      <c r="F611" s="17">
        <v>0</v>
      </c>
      <c r="G611" s="17">
        <v>0</v>
      </c>
      <c r="H611" s="17">
        <v>0</v>
      </c>
      <c r="I611" s="17">
        <v>178817</v>
      </c>
      <c r="J611" s="17">
        <v>898275</v>
      </c>
      <c r="K611" s="17">
        <v>0</v>
      </c>
      <c r="L611" s="17">
        <v>0</v>
      </c>
      <c r="M611" s="17">
        <v>0</v>
      </c>
      <c r="N611" s="17">
        <v>0</v>
      </c>
      <c r="O611" s="17">
        <v>0</v>
      </c>
      <c r="P611" s="17">
        <v>845355</v>
      </c>
      <c r="Q611" s="17">
        <v>74961</v>
      </c>
      <c r="R611" s="17">
        <v>20084</v>
      </c>
      <c r="S611" s="17">
        <v>6711</v>
      </c>
      <c r="T611" s="17">
        <v>2800</v>
      </c>
      <c r="U611" s="17">
        <v>25921</v>
      </c>
      <c r="V611" s="17">
        <v>9020</v>
      </c>
      <c r="W611" s="17">
        <v>0</v>
      </c>
      <c r="X611" s="17">
        <v>103164</v>
      </c>
      <c r="Y611" s="17">
        <v>0</v>
      </c>
      <c r="Z611" s="17">
        <v>0</v>
      </c>
      <c r="AA611" s="17">
        <v>0</v>
      </c>
      <c r="AB611" s="17">
        <v>0</v>
      </c>
      <c r="AC611" s="17">
        <v>7292523</v>
      </c>
      <c r="AD611" s="17">
        <v>100000</v>
      </c>
    </row>
    <row r="612" spans="1:30" x14ac:dyDescent="0.3">
      <c r="A612" s="15" t="s">
        <v>1217</v>
      </c>
      <c r="B612" s="14" t="s">
        <v>1218</v>
      </c>
      <c r="C612" s="14">
        <v>1</v>
      </c>
      <c r="D612" s="14">
        <v>0</v>
      </c>
      <c r="E612" s="17">
        <v>12847038</v>
      </c>
      <c r="F612" s="17">
        <v>0</v>
      </c>
      <c r="G612" s="17">
        <v>0</v>
      </c>
      <c r="H612" s="17">
        <v>15602</v>
      </c>
      <c r="I612" s="17">
        <v>1485029</v>
      </c>
      <c r="J612" s="17">
        <v>1579268</v>
      </c>
      <c r="K612" s="17">
        <v>0</v>
      </c>
      <c r="L612" s="17">
        <v>0</v>
      </c>
      <c r="M612" s="17">
        <v>0</v>
      </c>
      <c r="N612" s="17">
        <v>0</v>
      </c>
      <c r="O612" s="17">
        <v>0</v>
      </c>
      <c r="P612" s="17">
        <v>1331853</v>
      </c>
      <c r="Q612" s="17">
        <v>761683</v>
      </c>
      <c r="R612" s="17">
        <v>255564</v>
      </c>
      <c r="S612" s="17">
        <v>16433</v>
      </c>
      <c r="T612" s="17">
        <v>6856</v>
      </c>
      <c r="U612" s="17">
        <v>59648</v>
      </c>
      <c r="V612" s="17">
        <v>20308</v>
      </c>
      <c r="W612" s="17">
        <v>0</v>
      </c>
      <c r="X612" s="17">
        <v>126560</v>
      </c>
      <c r="Y612" s="17">
        <v>0</v>
      </c>
      <c r="Z612" s="17">
        <v>0</v>
      </c>
      <c r="AA612" s="17">
        <v>0</v>
      </c>
      <c r="AB612" s="17">
        <v>0</v>
      </c>
      <c r="AC612" s="17">
        <v>18505842</v>
      </c>
      <c r="AD612" s="17">
        <v>100000</v>
      </c>
    </row>
    <row r="613" spans="1:30" x14ac:dyDescent="0.3">
      <c r="A613" s="15" t="s">
        <v>1219</v>
      </c>
      <c r="B613" s="14" t="s">
        <v>1220</v>
      </c>
      <c r="C613" s="14">
        <v>1</v>
      </c>
      <c r="D613" s="14">
        <v>0</v>
      </c>
      <c r="E613" s="17">
        <v>7357506</v>
      </c>
      <c r="F613" s="17">
        <v>0</v>
      </c>
      <c r="G613" s="17">
        <v>0</v>
      </c>
      <c r="H613" s="17">
        <v>0</v>
      </c>
      <c r="I613" s="17">
        <v>845700</v>
      </c>
      <c r="J613" s="17">
        <v>1039955</v>
      </c>
      <c r="K613" s="17">
        <v>0</v>
      </c>
      <c r="L613" s="17">
        <v>0</v>
      </c>
      <c r="M613" s="17">
        <v>0</v>
      </c>
      <c r="N613" s="17">
        <v>0</v>
      </c>
      <c r="O613" s="17">
        <v>0</v>
      </c>
      <c r="P613" s="17">
        <v>697489</v>
      </c>
      <c r="Q613" s="17">
        <v>264199</v>
      </c>
      <c r="R613" s="17">
        <v>159655</v>
      </c>
      <c r="S613" s="17">
        <v>13377</v>
      </c>
      <c r="T613" s="17">
        <v>5581</v>
      </c>
      <c r="U613" s="17">
        <v>52250</v>
      </c>
      <c r="V613" s="17">
        <v>14025</v>
      </c>
      <c r="W613" s="17">
        <v>0</v>
      </c>
      <c r="X613" s="17">
        <v>124800</v>
      </c>
      <c r="Y613" s="17">
        <v>0</v>
      </c>
      <c r="Z613" s="17">
        <v>0</v>
      </c>
      <c r="AA613" s="17">
        <v>0</v>
      </c>
      <c r="AB613" s="17">
        <v>0</v>
      </c>
      <c r="AC613" s="17">
        <v>10574537</v>
      </c>
      <c r="AD613" s="17">
        <v>0</v>
      </c>
    </row>
    <row r="614" spans="1:30" x14ac:dyDescent="0.3">
      <c r="A614" s="15" t="s">
        <v>1221</v>
      </c>
      <c r="B614" s="14" t="s">
        <v>1222</v>
      </c>
      <c r="C614" s="14">
        <v>1</v>
      </c>
      <c r="D614" s="14">
        <v>0</v>
      </c>
      <c r="E614" s="17">
        <v>4960583</v>
      </c>
      <c r="F614" s="17">
        <v>0</v>
      </c>
      <c r="G614" s="17">
        <v>138624</v>
      </c>
      <c r="H614" s="17">
        <v>67042</v>
      </c>
      <c r="I614" s="17">
        <v>911451</v>
      </c>
      <c r="J614" s="17">
        <v>1480146</v>
      </c>
      <c r="K614" s="17">
        <v>0</v>
      </c>
      <c r="L614" s="17">
        <v>0</v>
      </c>
      <c r="M614" s="17">
        <v>0</v>
      </c>
      <c r="N614" s="17">
        <v>0</v>
      </c>
      <c r="O614" s="17">
        <v>0</v>
      </c>
      <c r="P614" s="17">
        <v>739587</v>
      </c>
      <c r="Q614" s="17">
        <v>108552</v>
      </c>
      <c r="R614" s="17">
        <v>42310</v>
      </c>
      <c r="S614" s="17">
        <v>5902</v>
      </c>
      <c r="T614" s="17">
        <v>2463</v>
      </c>
      <c r="U614" s="17">
        <v>23591</v>
      </c>
      <c r="V614" s="17">
        <v>7046</v>
      </c>
      <c r="W614" s="17">
        <v>0</v>
      </c>
      <c r="X614" s="17">
        <v>73309</v>
      </c>
      <c r="Y614" s="17">
        <v>0</v>
      </c>
      <c r="Z614" s="17">
        <v>0</v>
      </c>
      <c r="AA614" s="17">
        <v>0</v>
      </c>
      <c r="AB614" s="17">
        <v>0</v>
      </c>
      <c r="AC614" s="17">
        <v>8560606</v>
      </c>
      <c r="AD614" s="17">
        <v>0</v>
      </c>
    </row>
    <row r="615" spans="1:30" x14ac:dyDescent="0.3">
      <c r="A615" s="15" t="s">
        <v>1223</v>
      </c>
      <c r="B615" s="14" t="s">
        <v>1224</v>
      </c>
      <c r="C615" s="14">
        <v>1</v>
      </c>
      <c r="D615" s="14">
        <v>0</v>
      </c>
      <c r="E615" s="17">
        <v>20111426</v>
      </c>
      <c r="F615" s="17">
        <v>0</v>
      </c>
      <c r="G615" s="17">
        <v>0</v>
      </c>
      <c r="H615" s="17">
        <v>19909</v>
      </c>
      <c r="I615" s="17">
        <v>2488771</v>
      </c>
      <c r="J615" s="17">
        <v>4034550</v>
      </c>
      <c r="K615" s="17">
        <v>0</v>
      </c>
      <c r="L615" s="17">
        <v>0</v>
      </c>
      <c r="M615" s="17">
        <v>0</v>
      </c>
      <c r="N615" s="17">
        <v>0</v>
      </c>
      <c r="O615" s="17">
        <v>0</v>
      </c>
      <c r="P615" s="17">
        <v>1925551</v>
      </c>
      <c r="Q615" s="17">
        <v>556478</v>
      </c>
      <c r="R615" s="17">
        <v>443692</v>
      </c>
      <c r="S615" s="17">
        <v>34694</v>
      </c>
      <c r="T615" s="17">
        <v>14475</v>
      </c>
      <c r="U615" s="17">
        <v>135315</v>
      </c>
      <c r="V615" s="17">
        <v>42988</v>
      </c>
      <c r="W615" s="17">
        <v>0</v>
      </c>
      <c r="X615" s="17">
        <v>280301</v>
      </c>
      <c r="Y615" s="17">
        <v>0</v>
      </c>
      <c r="Z615" s="17">
        <v>0</v>
      </c>
      <c r="AA615" s="17">
        <v>0</v>
      </c>
      <c r="AB615" s="17">
        <v>0</v>
      </c>
      <c r="AC615" s="17">
        <v>30088150</v>
      </c>
      <c r="AD615" s="17">
        <v>125709</v>
      </c>
    </row>
    <row r="616" spans="1:30" x14ac:dyDescent="0.3">
      <c r="A616" s="15" t="s">
        <v>1225</v>
      </c>
      <c r="B616" s="14" t="s">
        <v>1226</v>
      </c>
      <c r="C616" s="14">
        <v>0</v>
      </c>
      <c r="D616" s="14">
        <v>0</v>
      </c>
      <c r="E616" s="17" t="s">
        <v>2819</v>
      </c>
      <c r="F616" s="17" t="s">
        <v>2819</v>
      </c>
      <c r="G616" s="17" t="s">
        <v>2819</v>
      </c>
      <c r="H616" s="17" t="s">
        <v>2819</v>
      </c>
      <c r="I616" s="17" t="s">
        <v>2819</v>
      </c>
      <c r="J616" s="17" t="s">
        <v>2819</v>
      </c>
      <c r="K616" s="17" t="s">
        <v>2819</v>
      </c>
      <c r="L616" s="17" t="s">
        <v>2819</v>
      </c>
      <c r="M616" s="17" t="s">
        <v>2819</v>
      </c>
      <c r="N616" s="17" t="s">
        <v>2819</v>
      </c>
      <c r="O616" s="17" t="s">
        <v>2819</v>
      </c>
      <c r="P616" s="17" t="s">
        <v>2819</v>
      </c>
      <c r="Q616" s="17" t="s">
        <v>2819</v>
      </c>
      <c r="R616" s="17" t="s">
        <v>2819</v>
      </c>
      <c r="S616" s="17" t="s">
        <v>2819</v>
      </c>
      <c r="T616" s="17" t="s">
        <v>2819</v>
      </c>
      <c r="U616" s="17" t="s">
        <v>2819</v>
      </c>
      <c r="V616" s="17" t="s">
        <v>2819</v>
      </c>
      <c r="W616" s="17" t="s">
        <v>2819</v>
      </c>
      <c r="X616" s="17" t="s">
        <v>2819</v>
      </c>
      <c r="Y616" s="17" t="s">
        <v>2819</v>
      </c>
      <c r="Z616" s="17" t="s">
        <v>2819</v>
      </c>
      <c r="AA616" s="17" t="s">
        <v>2819</v>
      </c>
      <c r="AB616" s="17" t="s">
        <v>2819</v>
      </c>
      <c r="AC616" s="17" t="s">
        <v>2819</v>
      </c>
      <c r="AD616" s="17" t="s">
        <v>2819</v>
      </c>
    </row>
    <row r="617" spans="1:30" x14ac:dyDescent="0.3">
      <c r="A617" s="15" t="s">
        <v>1227</v>
      </c>
      <c r="B617" s="14" t="s">
        <v>1228</v>
      </c>
      <c r="C617" s="14">
        <v>0</v>
      </c>
      <c r="D617" s="14">
        <v>0</v>
      </c>
      <c r="E617" s="17" t="s">
        <v>2819</v>
      </c>
      <c r="F617" s="17" t="s">
        <v>2819</v>
      </c>
      <c r="G617" s="17" t="s">
        <v>2819</v>
      </c>
      <c r="H617" s="17" t="s">
        <v>2819</v>
      </c>
      <c r="I617" s="17" t="s">
        <v>2819</v>
      </c>
      <c r="J617" s="17" t="s">
        <v>2819</v>
      </c>
      <c r="K617" s="17" t="s">
        <v>2819</v>
      </c>
      <c r="L617" s="17" t="s">
        <v>2819</v>
      </c>
      <c r="M617" s="17" t="s">
        <v>2819</v>
      </c>
      <c r="N617" s="17" t="s">
        <v>2819</v>
      </c>
      <c r="O617" s="17" t="s">
        <v>2819</v>
      </c>
      <c r="P617" s="17" t="s">
        <v>2819</v>
      </c>
      <c r="Q617" s="17" t="s">
        <v>2819</v>
      </c>
      <c r="R617" s="17" t="s">
        <v>2819</v>
      </c>
      <c r="S617" s="17" t="s">
        <v>2819</v>
      </c>
      <c r="T617" s="17" t="s">
        <v>2819</v>
      </c>
      <c r="U617" s="17" t="s">
        <v>2819</v>
      </c>
      <c r="V617" s="17" t="s">
        <v>2819</v>
      </c>
      <c r="W617" s="17" t="s">
        <v>2819</v>
      </c>
      <c r="X617" s="17" t="s">
        <v>2819</v>
      </c>
      <c r="Y617" s="17" t="s">
        <v>2819</v>
      </c>
      <c r="Z617" s="17" t="s">
        <v>2819</v>
      </c>
      <c r="AA617" s="17" t="s">
        <v>2819</v>
      </c>
      <c r="AB617" s="17" t="s">
        <v>2819</v>
      </c>
      <c r="AC617" s="17" t="s">
        <v>2819</v>
      </c>
      <c r="AD617" s="17" t="s">
        <v>2819</v>
      </c>
    </row>
    <row r="618" spans="1:30" x14ac:dyDescent="0.3">
      <c r="A618" s="15" t="s">
        <v>1229</v>
      </c>
      <c r="B618" s="14" t="s">
        <v>1230</v>
      </c>
      <c r="C618" s="14">
        <v>1</v>
      </c>
      <c r="D618" s="14">
        <v>0</v>
      </c>
      <c r="E618" s="17">
        <v>8126656</v>
      </c>
      <c r="F618" s="17">
        <v>0</v>
      </c>
      <c r="G618" s="17">
        <v>0</v>
      </c>
      <c r="H618" s="17">
        <v>0</v>
      </c>
      <c r="I618" s="17">
        <v>1141696</v>
      </c>
      <c r="J618" s="17">
        <v>2015684</v>
      </c>
      <c r="K618" s="17">
        <v>0</v>
      </c>
      <c r="L618" s="17">
        <v>0</v>
      </c>
      <c r="M618" s="17">
        <v>0</v>
      </c>
      <c r="N618" s="17">
        <v>0</v>
      </c>
      <c r="O618" s="17">
        <v>0</v>
      </c>
      <c r="P618" s="17">
        <v>823132</v>
      </c>
      <c r="Q618" s="17">
        <v>75046</v>
      </c>
      <c r="R618" s="17">
        <v>88311</v>
      </c>
      <c r="S618" s="17">
        <v>11969</v>
      </c>
      <c r="T618" s="17">
        <v>4994</v>
      </c>
      <c r="U618" s="17">
        <v>46134</v>
      </c>
      <c r="V618" s="17">
        <v>12742</v>
      </c>
      <c r="W618" s="17">
        <v>0</v>
      </c>
      <c r="X618" s="17">
        <v>61200</v>
      </c>
      <c r="Y618" s="17">
        <v>0</v>
      </c>
      <c r="Z618" s="17">
        <v>0</v>
      </c>
      <c r="AA618" s="17">
        <v>0</v>
      </c>
      <c r="AB618" s="17">
        <v>0</v>
      </c>
      <c r="AC618" s="17">
        <v>12407564</v>
      </c>
      <c r="AD618" s="17">
        <v>0</v>
      </c>
    </row>
    <row r="619" spans="1:30" x14ac:dyDescent="0.3">
      <c r="A619" s="15" t="s">
        <v>1231</v>
      </c>
      <c r="B619" s="14" t="s">
        <v>1232</v>
      </c>
      <c r="C619" s="14">
        <v>1</v>
      </c>
      <c r="D619" s="14">
        <v>0</v>
      </c>
      <c r="E619" s="17">
        <v>7895782</v>
      </c>
      <c r="F619" s="17">
        <v>0</v>
      </c>
      <c r="G619" s="17">
        <v>0</v>
      </c>
      <c r="H619" s="17">
        <v>0</v>
      </c>
      <c r="I619" s="17">
        <v>1125304</v>
      </c>
      <c r="J619" s="17">
        <v>396653</v>
      </c>
      <c r="K619" s="17">
        <v>0</v>
      </c>
      <c r="L619" s="17">
        <v>0</v>
      </c>
      <c r="M619" s="17">
        <v>0</v>
      </c>
      <c r="N619" s="17">
        <v>0</v>
      </c>
      <c r="O619" s="17">
        <v>0</v>
      </c>
      <c r="P619" s="17">
        <v>581600</v>
      </c>
      <c r="Q619" s="17">
        <v>395121</v>
      </c>
      <c r="R619" s="17">
        <v>203731</v>
      </c>
      <c r="S619" s="17">
        <v>10786</v>
      </c>
      <c r="T619" s="17">
        <v>4500</v>
      </c>
      <c r="U619" s="17">
        <v>42290</v>
      </c>
      <c r="V619" s="17">
        <v>10542</v>
      </c>
      <c r="W619" s="17">
        <v>0</v>
      </c>
      <c r="X619" s="17">
        <v>80262</v>
      </c>
      <c r="Y619" s="17">
        <v>0</v>
      </c>
      <c r="Z619" s="17">
        <v>0</v>
      </c>
      <c r="AA619" s="17">
        <v>0</v>
      </c>
      <c r="AB619" s="17">
        <v>0</v>
      </c>
      <c r="AC619" s="17">
        <v>10746571</v>
      </c>
      <c r="AD619" s="17">
        <v>100000</v>
      </c>
    </row>
    <row r="620" spans="1:30" x14ac:dyDescent="0.3">
      <c r="A620" s="15" t="s">
        <v>1233</v>
      </c>
      <c r="B620" s="14" t="s">
        <v>1234</v>
      </c>
      <c r="C620" s="14">
        <v>1</v>
      </c>
      <c r="D620" s="14">
        <v>0</v>
      </c>
      <c r="E620" s="17">
        <v>21510173</v>
      </c>
      <c r="F620" s="17">
        <v>0</v>
      </c>
      <c r="G620" s="17">
        <v>0</v>
      </c>
      <c r="H620" s="17">
        <v>0</v>
      </c>
      <c r="I620" s="17">
        <v>2161074</v>
      </c>
      <c r="J620" s="17">
        <v>4250948</v>
      </c>
      <c r="K620" s="17">
        <v>0</v>
      </c>
      <c r="L620" s="17">
        <v>0</v>
      </c>
      <c r="M620" s="17">
        <v>0</v>
      </c>
      <c r="N620" s="17">
        <v>0</v>
      </c>
      <c r="O620" s="17">
        <v>0</v>
      </c>
      <c r="P620" s="17">
        <v>2357691</v>
      </c>
      <c r="Q620" s="17">
        <v>1522650</v>
      </c>
      <c r="R620" s="17">
        <v>230864</v>
      </c>
      <c r="S620" s="17">
        <v>30859</v>
      </c>
      <c r="T620" s="17">
        <v>12875</v>
      </c>
      <c r="U620" s="17">
        <v>117840</v>
      </c>
      <c r="V620" s="17">
        <v>41876</v>
      </c>
      <c r="W620" s="17">
        <v>0</v>
      </c>
      <c r="X620" s="17">
        <v>305968</v>
      </c>
      <c r="Y620" s="17">
        <v>0</v>
      </c>
      <c r="Z620" s="17">
        <v>0</v>
      </c>
      <c r="AA620" s="17">
        <v>0</v>
      </c>
      <c r="AB620" s="17">
        <v>0</v>
      </c>
      <c r="AC620" s="17">
        <v>32542818</v>
      </c>
      <c r="AD620" s="17">
        <v>137556</v>
      </c>
    </row>
    <row r="621" spans="1:30" x14ac:dyDescent="0.3">
      <c r="A621" s="15" t="s">
        <v>1235</v>
      </c>
      <c r="B621" s="14" t="s">
        <v>1236</v>
      </c>
      <c r="C621" s="14">
        <v>1</v>
      </c>
      <c r="D621" s="14">
        <v>0</v>
      </c>
      <c r="E621" s="17">
        <v>10409727</v>
      </c>
      <c r="F621" s="17">
        <v>0</v>
      </c>
      <c r="G621" s="17">
        <v>0</v>
      </c>
      <c r="H621" s="17">
        <v>0</v>
      </c>
      <c r="I621" s="17">
        <v>1113346</v>
      </c>
      <c r="J621" s="17">
        <v>1420582</v>
      </c>
      <c r="K621" s="17">
        <v>100</v>
      </c>
      <c r="L621" s="17">
        <v>0</v>
      </c>
      <c r="M621" s="17">
        <v>0</v>
      </c>
      <c r="N621" s="17">
        <v>0</v>
      </c>
      <c r="O621" s="17">
        <v>0</v>
      </c>
      <c r="P621" s="17">
        <v>1546194</v>
      </c>
      <c r="Q621" s="17">
        <v>429008</v>
      </c>
      <c r="R621" s="17">
        <v>0</v>
      </c>
      <c r="S621" s="17">
        <v>11115</v>
      </c>
      <c r="T621" s="17">
        <v>4638</v>
      </c>
      <c r="U621" s="17">
        <v>51202</v>
      </c>
      <c r="V621" s="17">
        <v>14868</v>
      </c>
      <c r="W621" s="17">
        <v>0</v>
      </c>
      <c r="X621" s="17">
        <v>413887</v>
      </c>
      <c r="Y621" s="17">
        <v>0</v>
      </c>
      <c r="Z621" s="17">
        <v>0</v>
      </c>
      <c r="AA621" s="17">
        <v>0</v>
      </c>
      <c r="AB621" s="17">
        <v>0</v>
      </c>
      <c r="AC621" s="17">
        <v>15414667</v>
      </c>
      <c r="AD621" s="17">
        <v>100000</v>
      </c>
    </row>
    <row r="622" spans="1:30" x14ac:dyDescent="0.3">
      <c r="A622" s="15" t="s">
        <v>1237</v>
      </c>
      <c r="B622" s="14" t="s">
        <v>1238</v>
      </c>
      <c r="C622" s="14">
        <v>1</v>
      </c>
      <c r="D622" s="14">
        <v>0</v>
      </c>
      <c r="E622" s="17">
        <v>10731688</v>
      </c>
      <c r="F622" s="17">
        <v>0</v>
      </c>
      <c r="G622" s="17">
        <v>0</v>
      </c>
      <c r="H622" s="17">
        <v>11484</v>
      </c>
      <c r="I622" s="17">
        <v>690342</v>
      </c>
      <c r="J622" s="17">
        <v>1780532</v>
      </c>
      <c r="K622" s="17">
        <v>0</v>
      </c>
      <c r="L622" s="17">
        <v>0</v>
      </c>
      <c r="M622" s="17">
        <v>0</v>
      </c>
      <c r="N622" s="17">
        <v>0</v>
      </c>
      <c r="O622" s="17">
        <v>0</v>
      </c>
      <c r="P622" s="17">
        <v>1625844</v>
      </c>
      <c r="Q622" s="17">
        <v>870893</v>
      </c>
      <c r="R622" s="17">
        <v>108741</v>
      </c>
      <c r="S622" s="17">
        <v>13467</v>
      </c>
      <c r="T622" s="17">
        <v>5619</v>
      </c>
      <c r="U622" s="17">
        <v>52542</v>
      </c>
      <c r="V622" s="17">
        <v>18492</v>
      </c>
      <c r="W622" s="17">
        <v>0</v>
      </c>
      <c r="X622" s="17">
        <v>746103</v>
      </c>
      <c r="Y622" s="17">
        <v>0</v>
      </c>
      <c r="Z622" s="17">
        <v>0</v>
      </c>
      <c r="AA622" s="17">
        <v>0</v>
      </c>
      <c r="AB622" s="17">
        <v>0</v>
      </c>
      <c r="AC622" s="17">
        <v>16655747</v>
      </c>
      <c r="AD622" s="17">
        <v>100000</v>
      </c>
    </row>
    <row r="623" spans="1:30" x14ac:dyDescent="0.3">
      <c r="A623" s="15" t="s">
        <v>1239</v>
      </c>
      <c r="B623" s="14" t="s">
        <v>1240</v>
      </c>
      <c r="C623" s="14">
        <v>1</v>
      </c>
      <c r="D623" s="14">
        <v>0</v>
      </c>
      <c r="E623" s="17">
        <v>8463799</v>
      </c>
      <c r="F623" s="17">
        <v>0</v>
      </c>
      <c r="G623" s="17">
        <v>0</v>
      </c>
      <c r="H623" s="17">
        <v>13978</v>
      </c>
      <c r="I623" s="17">
        <v>1204606</v>
      </c>
      <c r="J623" s="17">
        <v>1735267</v>
      </c>
      <c r="K623" s="17">
        <v>0</v>
      </c>
      <c r="L623" s="17">
        <v>0</v>
      </c>
      <c r="M623" s="17">
        <v>0</v>
      </c>
      <c r="N623" s="17">
        <v>0</v>
      </c>
      <c r="O623" s="17">
        <v>0</v>
      </c>
      <c r="P623" s="17">
        <v>1120401</v>
      </c>
      <c r="Q623" s="17">
        <v>253223</v>
      </c>
      <c r="R623" s="17">
        <v>135565</v>
      </c>
      <c r="S623" s="17">
        <v>9138</v>
      </c>
      <c r="T623" s="17">
        <v>3813</v>
      </c>
      <c r="U623" s="17">
        <v>37105</v>
      </c>
      <c r="V623" s="17">
        <v>11293</v>
      </c>
      <c r="W623" s="17">
        <v>0</v>
      </c>
      <c r="X623" s="17">
        <v>93754</v>
      </c>
      <c r="Y623" s="17">
        <v>0</v>
      </c>
      <c r="Z623" s="17">
        <v>0</v>
      </c>
      <c r="AA623" s="17">
        <v>0</v>
      </c>
      <c r="AB623" s="17">
        <v>0</v>
      </c>
      <c r="AC623" s="17">
        <v>13081942</v>
      </c>
      <c r="AD623" s="17">
        <v>0</v>
      </c>
    </row>
    <row r="624" spans="1:30" x14ac:dyDescent="0.3">
      <c r="A624" s="15" t="s">
        <v>1241</v>
      </c>
      <c r="B624" s="14" t="s">
        <v>1242</v>
      </c>
      <c r="C624" s="14">
        <v>1</v>
      </c>
      <c r="D624" s="14">
        <v>0</v>
      </c>
      <c r="E624" s="17">
        <v>10940532</v>
      </c>
      <c r="F624" s="17">
        <v>0</v>
      </c>
      <c r="G624" s="17">
        <v>0</v>
      </c>
      <c r="H624" s="17">
        <v>21854</v>
      </c>
      <c r="I624" s="17">
        <v>1997578</v>
      </c>
      <c r="J624" s="17">
        <v>1627648</v>
      </c>
      <c r="K624" s="17">
        <v>0</v>
      </c>
      <c r="L624" s="17">
        <v>0</v>
      </c>
      <c r="M624" s="17">
        <v>0</v>
      </c>
      <c r="N624" s="17">
        <v>0</v>
      </c>
      <c r="O624" s="17">
        <v>0</v>
      </c>
      <c r="P624" s="17">
        <v>1943886</v>
      </c>
      <c r="Q624" s="17">
        <v>392721</v>
      </c>
      <c r="R624" s="17">
        <v>23682</v>
      </c>
      <c r="S624" s="17">
        <v>31353</v>
      </c>
      <c r="T624" s="17">
        <v>13081</v>
      </c>
      <c r="U624" s="17">
        <v>124480</v>
      </c>
      <c r="V624" s="17">
        <v>33733</v>
      </c>
      <c r="W624" s="17">
        <v>0</v>
      </c>
      <c r="X624" s="17">
        <v>142596</v>
      </c>
      <c r="Y624" s="17">
        <v>0</v>
      </c>
      <c r="Z624" s="17">
        <v>0</v>
      </c>
      <c r="AA624" s="17">
        <v>0</v>
      </c>
      <c r="AB624" s="17">
        <v>0</v>
      </c>
      <c r="AC624" s="17">
        <v>17293144</v>
      </c>
      <c r="AD624" s="17">
        <v>0</v>
      </c>
    </row>
    <row r="625" spans="1:30" x14ac:dyDescent="0.3">
      <c r="A625" s="15" t="s">
        <v>1243</v>
      </c>
      <c r="B625" s="14" t="s">
        <v>1244</v>
      </c>
      <c r="C625" s="14">
        <v>1</v>
      </c>
      <c r="D625" s="14">
        <v>0</v>
      </c>
      <c r="E625" s="17">
        <v>12574217</v>
      </c>
      <c r="F625" s="17">
        <v>0</v>
      </c>
      <c r="G625" s="17">
        <v>0</v>
      </c>
      <c r="H625" s="17">
        <v>0</v>
      </c>
      <c r="I625" s="17">
        <v>2647114</v>
      </c>
      <c r="J625" s="17">
        <v>1667627</v>
      </c>
      <c r="K625" s="17">
        <v>0</v>
      </c>
      <c r="L625" s="17">
        <v>0</v>
      </c>
      <c r="M625" s="17">
        <v>0</v>
      </c>
      <c r="N625" s="17">
        <v>0</v>
      </c>
      <c r="O625" s="17">
        <v>0</v>
      </c>
      <c r="P625" s="17">
        <v>1892504</v>
      </c>
      <c r="Q625" s="17">
        <v>570738</v>
      </c>
      <c r="R625" s="17">
        <v>166771</v>
      </c>
      <c r="S625" s="17">
        <v>26994</v>
      </c>
      <c r="T625" s="17">
        <v>11263</v>
      </c>
      <c r="U625" s="17">
        <v>105025</v>
      </c>
      <c r="V625" s="17">
        <v>33753</v>
      </c>
      <c r="W625" s="17">
        <v>0</v>
      </c>
      <c r="X625" s="17">
        <v>180086</v>
      </c>
      <c r="Y625" s="17">
        <v>19986</v>
      </c>
      <c r="Z625" s="17">
        <v>0</v>
      </c>
      <c r="AA625" s="17">
        <v>0</v>
      </c>
      <c r="AB625" s="17">
        <v>0</v>
      </c>
      <c r="AC625" s="17">
        <v>19896078</v>
      </c>
      <c r="AD625" s="17">
        <v>0</v>
      </c>
    </row>
    <row r="626" spans="1:30" x14ac:dyDescent="0.3">
      <c r="A626" s="15" t="s">
        <v>1245</v>
      </c>
      <c r="B626" s="14" t="s">
        <v>1246</v>
      </c>
      <c r="C626" s="14">
        <v>1</v>
      </c>
      <c r="D626" s="14">
        <v>0</v>
      </c>
      <c r="E626" s="17">
        <v>5782046</v>
      </c>
      <c r="F626" s="17">
        <v>0</v>
      </c>
      <c r="G626" s="17">
        <v>0</v>
      </c>
      <c r="H626" s="17">
        <v>7996</v>
      </c>
      <c r="I626" s="17">
        <v>1226217</v>
      </c>
      <c r="J626" s="17">
        <v>1719337</v>
      </c>
      <c r="K626" s="17">
        <v>0</v>
      </c>
      <c r="L626" s="17">
        <v>0</v>
      </c>
      <c r="M626" s="17">
        <v>0</v>
      </c>
      <c r="N626" s="17">
        <v>0</v>
      </c>
      <c r="O626" s="17">
        <v>0</v>
      </c>
      <c r="P626" s="17">
        <v>1630486</v>
      </c>
      <c r="Q626" s="17">
        <v>294553</v>
      </c>
      <c r="R626" s="17">
        <v>126270</v>
      </c>
      <c r="S626" s="17">
        <v>13242</v>
      </c>
      <c r="T626" s="17">
        <v>5525</v>
      </c>
      <c r="U626" s="17">
        <v>53357</v>
      </c>
      <c r="V626" s="17">
        <v>17178</v>
      </c>
      <c r="W626" s="17">
        <v>0</v>
      </c>
      <c r="X626" s="17">
        <v>370597</v>
      </c>
      <c r="Y626" s="17">
        <v>0</v>
      </c>
      <c r="Z626" s="17">
        <v>0</v>
      </c>
      <c r="AA626" s="17">
        <v>0</v>
      </c>
      <c r="AB626" s="17">
        <v>0</v>
      </c>
      <c r="AC626" s="17">
        <v>11246804</v>
      </c>
      <c r="AD626" s="17">
        <v>0</v>
      </c>
    </row>
    <row r="627" spans="1:30" x14ac:dyDescent="0.3">
      <c r="A627" s="15" t="s">
        <v>1247</v>
      </c>
      <c r="B627" s="14" t="s">
        <v>1248</v>
      </c>
      <c r="C627" s="14">
        <v>1</v>
      </c>
      <c r="D627" s="14">
        <v>0</v>
      </c>
      <c r="E627" s="17">
        <v>12159412</v>
      </c>
      <c r="F627" s="17">
        <v>0</v>
      </c>
      <c r="G627" s="17">
        <v>400577</v>
      </c>
      <c r="H627" s="17">
        <v>0</v>
      </c>
      <c r="I627" s="17">
        <v>1367941</v>
      </c>
      <c r="J627" s="17">
        <v>1835157</v>
      </c>
      <c r="K627" s="17">
        <v>0</v>
      </c>
      <c r="L627" s="17">
        <v>0</v>
      </c>
      <c r="M627" s="17">
        <v>0</v>
      </c>
      <c r="N627" s="17">
        <v>0</v>
      </c>
      <c r="O627" s="17">
        <v>0</v>
      </c>
      <c r="P627" s="17">
        <v>1517447</v>
      </c>
      <c r="Q627" s="17">
        <v>319719</v>
      </c>
      <c r="R627" s="17">
        <v>72209</v>
      </c>
      <c r="S627" s="17">
        <v>15384</v>
      </c>
      <c r="T627" s="17">
        <v>6419</v>
      </c>
      <c r="U627" s="17">
        <v>60813</v>
      </c>
      <c r="V627" s="17">
        <v>18764</v>
      </c>
      <c r="W627" s="17">
        <v>0</v>
      </c>
      <c r="X627" s="17">
        <v>678386</v>
      </c>
      <c r="Y627" s="17">
        <v>1960</v>
      </c>
      <c r="Z627" s="17">
        <v>0</v>
      </c>
      <c r="AA627" s="17">
        <v>0</v>
      </c>
      <c r="AB627" s="17">
        <v>0</v>
      </c>
      <c r="AC627" s="17">
        <v>18454188</v>
      </c>
      <c r="AD627" s="17">
        <v>100038</v>
      </c>
    </row>
    <row r="628" spans="1:30" x14ac:dyDescent="0.3">
      <c r="A628" s="15" t="s">
        <v>1249</v>
      </c>
      <c r="B628" s="14" t="s">
        <v>1250</v>
      </c>
      <c r="C628" s="14">
        <v>1</v>
      </c>
      <c r="D628" s="14">
        <v>0</v>
      </c>
      <c r="E628" s="17">
        <v>7975878</v>
      </c>
      <c r="F628" s="17">
        <v>0</v>
      </c>
      <c r="G628" s="17">
        <v>0</v>
      </c>
      <c r="H628" s="17">
        <v>0</v>
      </c>
      <c r="I628" s="17">
        <v>1417283</v>
      </c>
      <c r="J628" s="17">
        <v>816906</v>
      </c>
      <c r="K628" s="17">
        <v>0</v>
      </c>
      <c r="L628" s="17">
        <v>0</v>
      </c>
      <c r="M628" s="17">
        <v>0</v>
      </c>
      <c r="N628" s="17">
        <v>0</v>
      </c>
      <c r="O628" s="17">
        <v>0</v>
      </c>
      <c r="P628" s="17">
        <v>1509958</v>
      </c>
      <c r="Q628" s="17">
        <v>143865</v>
      </c>
      <c r="R628" s="17">
        <v>173981</v>
      </c>
      <c r="S628" s="17">
        <v>14695</v>
      </c>
      <c r="T628" s="17">
        <v>6131</v>
      </c>
      <c r="U628" s="17">
        <v>58367</v>
      </c>
      <c r="V628" s="17">
        <v>18327</v>
      </c>
      <c r="W628" s="17">
        <v>0</v>
      </c>
      <c r="X628" s="17">
        <v>169080</v>
      </c>
      <c r="Y628" s="17">
        <v>0</v>
      </c>
      <c r="Z628" s="17">
        <v>0</v>
      </c>
      <c r="AA628" s="17">
        <v>0</v>
      </c>
      <c r="AB628" s="17">
        <v>0</v>
      </c>
      <c r="AC628" s="17">
        <v>12304471</v>
      </c>
      <c r="AD628" s="17">
        <v>0</v>
      </c>
    </row>
    <row r="629" spans="1:30" x14ac:dyDescent="0.3">
      <c r="A629" s="15" t="s">
        <v>1251</v>
      </c>
      <c r="B629" s="14" t="s">
        <v>1252</v>
      </c>
      <c r="C629" s="14">
        <v>1</v>
      </c>
      <c r="D629" s="14">
        <v>0</v>
      </c>
      <c r="E629" s="17">
        <v>12897648</v>
      </c>
      <c r="F629" s="17">
        <v>0</v>
      </c>
      <c r="G629" s="17">
        <v>0</v>
      </c>
      <c r="H629" s="17">
        <v>32404</v>
      </c>
      <c r="I629" s="17">
        <v>1443745</v>
      </c>
      <c r="J629" s="17">
        <v>3262502</v>
      </c>
      <c r="K629" s="17">
        <v>189685</v>
      </c>
      <c r="L629" s="17">
        <v>0</v>
      </c>
      <c r="M629" s="17">
        <v>0</v>
      </c>
      <c r="N629" s="17">
        <v>0</v>
      </c>
      <c r="O629" s="17">
        <v>0</v>
      </c>
      <c r="P629" s="17">
        <v>1785358</v>
      </c>
      <c r="Q629" s="17">
        <v>592241</v>
      </c>
      <c r="R629" s="17">
        <v>153670</v>
      </c>
      <c r="S629" s="17">
        <v>16688</v>
      </c>
      <c r="T629" s="17">
        <v>6963</v>
      </c>
      <c r="U629" s="17">
        <v>66463</v>
      </c>
      <c r="V629" s="17">
        <v>18520</v>
      </c>
      <c r="W629" s="17">
        <v>0</v>
      </c>
      <c r="X629" s="17">
        <v>609588</v>
      </c>
      <c r="Y629" s="17">
        <v>0</v>
      </c>
      <c r="Z629" s="17">
        <v>0</v>
      </c>
      <c r="AA629" s="17">
        <v>0</v>
      </c>
      <c r="AB629" s="17">
        <v>0</v>
      </c>
      <c r="AC629" s="17">
        <v>21075475</v>
      </c>
      <c r="AD629" s="17">
        <v>107958</v>
      </c>
    </row>
    <row r="630" spans="1:30" x14ac:dyDescent="0.3">
      <c r="A630" s="15" t="s">
        <v>1253</v>
      </c>
      <c r="B630" s="14" t="s">
        <v>1254</v>
      </c>
      <c r="C630" s="14">
        <v>1</v>
      </c>
      <c r="D630" s="14">
        <v>0</v>
      </c>
      <c r="E630" s="17">
        <v>10671606</v>
      </c>
      <c r="F630" s="17">
        <v>0</v>
      </c>
      <c r="G630" s="17">
        <v>0</v>
      </c>
      <c r="H630" s="17">
        <v>0</v>
      </c>
      <c r="I630" s="17">
        <v>1329412</v>
      </c>
      <c r="J630" s="17">
        <v>2660041</v>
      </c>
      <c r="K630" s="17">
        <v>0</v>
      </c>
      <c r="L630" s="17">
        <v>0</v>
      </c>
      <c r="M630" s="17">
        <v>0</v>
      </c>
      <c r="N630" s="17">
        <v>0</v>
      </c>
      <c r="O630" s="17">
        <v>0</v>
      </c>
      <c r="P630" s="17">
        <v>1297523</v>
      </c>
      <c r="Q630" s="17">
        <v>157598</v>
      </c>
      <c r="R630" s="17">
        <v>72377</v>
      </c>
      <c r="S630" s="17">
        <v>11939</v>
      </c>
      <c r="T630" s="17">
        <v>4981</v>
      </c>
      <c r="U630" s="17">
        <v>46309</v>
      </c>
      <c r="V630" s="17">
        <v>15063</v>
      </c>
      <c r="W630" s="17">
        <v>0</v>
      </c>
      <c r="X630" s="17">
        <v>479828</v>
      </c>
      <c r="Y630" s="17">
        <v>0</v>
      </c>
      <c r="Z630" s="17">
        <v>0</v>
      </c>
      <c r="AA630" s="17">
        <v>0</v>
      </c>
      <c r="AB630" s="17">
        <v>0</v>
      </c>
      <c r="AC630" s="17">
        <v>16746677</v>
      </c>
      <c r="AD630" s="17">
        <v>100000</v>
      </c>
    </row>
    <row r="631" spans="1:30" x14ac:dyDescent="0.3">
      <c r="A631" s="15" t="s">
        <v>1255</v>
      </c>
      <c r="B631" s="14" t="s">
        <v>1256</v>
      </c>
      <c r="C631" s="14">
        <v>1</v>
      </c>
      <c r="D631" s="14">
        <v>0</v>
      </c>
      <c r="E631" s="17">
        <v>4124733</v>
      </c>
      <c r="F631" s="17">
        <v>0</v>
      </c>
      <c r="G631" s="17">
        <v>100000</v>
      </c>
      <c r="H631" s="17">
        <v>20762</v>
      </c>
      <c r="I631" s="17">
        <v>1417554</v>
      </c>
      <c r="J631" s="17">
        <v>773884</v>
      </c>
      <c r="K631" s="17">
        <v>0</v>
      </c>
      <c r="L631" s="17">
        <v>0</v>
      </c>
      <c r="M631" s="17">
        <v>0</v>
      </c>
      <c r="N631" s="17">
        <v>0</v>
      </c>
      <c r="O631" s="17">
        <v>0</v>
      </c>
      <c r="P631" s="17">
        <v>1465362</v>
      </c>
      <c r="Q631" s="17">
        <v>136648</v>
      </c>
      <c r="R631" s="17">
        <v>138654</v>
      </c>
      <c r="S631" s="17">
        <v>51112</v>
      </c>
      <c r="T631" s="17">
        <v>21325</v>
      </c>
      <c r="U631" s="17">
        <v>181158</v>
      </c>
      <c r="V631" s="17">
        <v>11725</v>
      </c>
      <c r="W631" s="17">
        <v>0</v>
      </c>
      <c r="X631" s="17">
        <v>0</v>
      </c>
      <c r="Y631" s="17">
        <v>424</v>
      </c>
      <c r="Z631" s="17">
        <v>0</v>
      </c>
      <c r="AA631" s="17">
        <v>0</v>
      </c>
      <c r="AB631" s="17">
        <v>0</v>
      </c>
      <c r="AC631" s="17">
        <v>8443341</v>
      </c>
      <c r="AD631" s="17">
        <v>0</v>
      </c>
    </row>
    <row r="632" spans="1:30" x14ac:dyDescent="0.3">
      <c r="A632" s="15" t="s">
        <v>1257</v>
      </c>
      <c r="B632" s="14" t="s">
        <v>1258</v>
      </c>
      <c r="C632" s="14">
        <v>1</v>
      </c>
      <c r="D632" s="14">
        <v>0</v>
      </c>
      <c r="E632" s="17">
        <v>4819238</v>
      </c>
      <c r="F632" s="17">
        <v>0</v>
      </c>
      <c r="G632" s="17">
        <v>0</v>
      </c>
      <c r="H632" s="17">
        <v>0</v>
      </c>
      <c r="I632" s="17">
        <v>584905</v>
      </c>
      <c r="J632" s="17">
        <v>504199</v>
      </c>
      <c r="K632" s="17">
        <v>0</v>
      </c>
      <c r="L632" s="17">
        <v>0</v>
      </c>
      <c r="M632" s="17">
        <v>0</v>
      </c>
      <c r="N632" s="17">
        <v>0</v>
      </c>
      <c r="O632" s="17">
        <v>0</v>
      </c>
      <c r="P632" s="17">
        <v>1178246</v>
      </c>
      <c r="Q632" s="17">
        <v>201778</v>
      </c>
      <c r="R632" s="17">
        <v>79786</v>
      </c>
      <c r="S632" s="17">
        <v>66886</v>
      </c>
      <c r="T632" s="17">
        <v>27906</v>
      </c>
      <c r="U632" s="17">
        <v>260319</v>
      </c>
      <c r="V632" s="17">
        <v>0</v>
      </c>
      <c r="W632" s="17">
        <v>0</v>
      </c>
      <c r="X632" s="17">
        <v>54435</v>
      </c>
      <c r="Y632" s="17">
        <v>0</v>
      </c>
      <c r="Z632" s="17">
        <v>0</v>
      </c>
      <c r="AA632" s="17">
        <v>0</v>
      </c>
      <c r="AB632" s="17">
        <v>0</v>
      </c>
      <c r="AC632" s="17">
        <v>7777698</v>
      </c>
      <c r="AD632" s="17">
        <v>0</v>
      </c>
    </row>
    <row r="633" spans="1:30" x14ac:dyDescent="0.3">
      <c r="A633" s="15" t="s">
        <v>1259</v>
      </c>
      <c r="B633" s="14" t="s">
        <v>1260</v>
      </c>
      <c r="C633" s="14">
        <v>1</v>
      </c>
      <c r="D633" s="14">
        <v>0</v>
      </c>
      <c r="E633" s="17">
        <v>2244747</v>
      </c>
      <c r="F633" s="17">
        <v>0</v>
      </c>
      <c r="G633" s="17">
        <v>100000</v>
      </c>
      <c r="H633" s="17">
        <v>4029</v>
      </c>
      <c r="I633" s="17">
        <v>894060</v>
      </c>
      <c r="J633" s="17">
        <v>1568141</v>
      </c>
      <c r="K633" s="17">
        <v>0</v>
      </c>
      <c r="L633" s="17">
        <v>0</v>
      </c>
      <c r="M633" s="17">
        <v>0</v>
      </c>
      <c r="N633" s="17">
        <v>0</v>
      </c>
      <c r="O633" s="17">
        <v>0</v>
      </c>
      <c r="P633" s="17">
        <v>634858</v>
      </c>
      <c r="Q633" s="17">
        <v>69232</v>
      </c>
      <c r="R633" s="17">
        <v>125036</v>
      </c>
      <c r="S633" s="17">
        <v>24103</v>
      </c>
      <c r="T633" s="17">
        <v>10056</v>
      </c>
      <c r="U633" s="17">
        <v>97569</v>
      </c>
      <c r="V633" s="17">
        <v>12382</v>
      </c>
      <c r="W633" s="17">
        <v>0</v>
      </c>
      <c r="X633" s="17">
        <v>0</v>
      </c>
      <c r="Y633" s="17">
        <v>3952</v>
      </c>
      <c r="Z633" s="17">
        <v>0</v>
      </c>
      <c r="AA633" s="17">
        <v>0</v>
      </c>
      <c r="AB633" s="17">
        <v>0</v>
      </c>
      <c r="AC633" s="17">
        <v>5788165</v>
      </c>
      <c r="AD633" s="17">
        <v>0</v>
      </c>
    </row>
    <row r="634" spans="1:30" x14ac:dyDescent="0.3">
      <c r="A634" s="15" t="s">
        <v>1261</v>
      </c>
      <c r="B634" s="14" t="s">
        <v>1262</v>
      </c>
      <c r="C634" s="14">
        <v>0</v>
      </c>
      <c r="D634" s="14">
        <v>1</v>
      </c>
      <c r="E634" s="17" t="s">
        <v>2819</v>
      </c>
      <c r="F634" s="17" t="s">
        <v>2819</v>
      </c>
      <c r="G634" s="17" t="s">
        <v>2819</v>
      </c>
      <c r="H634" s="17" t="s">
        <v>2819</v>
      </c>
      <c r="I634" s="17" t="s">
        <v>2819</v>
      </c>
      <c r="J634" s="17" t="s">
        <v>2819</v>
      </c>
      <c r="K634" s="17" t="s">
        <v>2819</v>
      </c>
      <c r="L634" s="17" t="s">
        <v>2819</v>
      </c>
      <c r="M634" s="17" t="s">
        <v>2819</v>
      </c>
      <c r="N634" s="17" t="s">
        <v>2819</v>
      </c>
      <c r="O634" s="17" t="s">
        <v>2819</v>
      </c>
      <c r="P634" s="17" t="s">
        <v>2819</v>
      </c>
      <c r="Q634" s="17" t="s">
        <v>2819</v>
      </c>
      <c r="R634" s="17" t="s">
        <v>2819</v>
      </c>
      <c r="S634" s="17" t="s">
        <v>2819</v>
      </c>
      <c r="T634" s="17" t="s">
        <v>2819</v>
      </c>
      <c r="U634" s="17" t="s">
        <v>2819</v>
      </c>
      <c r="V634" s="17" t="s">
        <v>2819</v>
      </c>
      <c r="W634" s="17" t="s">
        <v>2819</v>
      </c>
      <c r="X634" s="17" t="s">
        <v>2819</v>
      </c>
      <c r="Y634" s="17" t="s">
        <v>2819</v>
      </c>
      <c r="Z634" s="17" t="s">
        <v>2819</v>
      </c>
      <c r="AA634" s="17" t="s">
        <v>2819</v>
      </c>
      <c r="AB634" s="17" t="s">
        <v>2819</v>
      </c>
      <c r="AC634" s="17" t="s">
        <v>2819</v>
      </c>
      <c r="AD634" s="17" t="s">
        <v>2819</v>
      </c>
    </row>
    <row r="635" spans="1:30" x14ac:dyDescent="0.3">
      <c r="A635" s="15" t="s">
        <v>1263</v>
      </c>
      <c r="B635" s="14" t="s">
        <v>1264</v>
      </c>
      <c r="C635" s="14">
        <v>1</v>
      </c>
      <c r="D635" s="14">
        <v>0</v>
      </c>
      <c r="E635" s="17">
        <v>3961441</v>
      </c>
      <c r="F635" s="17">
        <v>0</v>
      </c>
      <c r="G635" s="17">
        <v>323759</v>
      </c>
      <c r="H635" s="17">
        <v>0</v>
      </c>
      <c r="I635" s="17">
        <v>547315</v>
      </c>
      <c r="J635" s="17">
        <v>1795288</v>
      </c>
      <c r="K635" s="17">
        <v>0</v>
      </c>
      <c r="L635" s="17">
        <v>0</v>
      </c>
      <c r="M635" s="17">
        <v>0</v>
      </c>
      <c r="N635" s="17">
        <v>0</v>
      </c>
      <c r="O635" s="17">
        <v>0</v>
      </c>
      <c r="P635" s="17">
        <v>1192217</v>
      </c>
      <c r="Q635" s="17">
        <v>130155</v>
      </c>
      <c r="R635" s="17">
        <v>195031</v>
      </c>
      <c r="S635" s="17">
        <v>50812</v>
      </c>
      <c r="T635" s="17">
        <v>21200</v>
      </c>
      <c r="U635" s="17">
        <v>193390</v>
      </c>
      <c r="V635" s="17">
        <v>19865</v>
      </c>
      <c r="W635" s="17">
        <v>0</v>
      </c>
      <c r="X635" s="17">
        <v>0</v>
      </c>
      <c r="Y635" s="17">
        <v>0</v>
      </c>
      <c r="Z635" s="17">
        <v>0</v>
      </c>
      <c r="AA635" s="17">
        <v>0</v>
      </c>
      <c r="AB635" s="17">
        <v>0</v>
      </c>
      <c r="AC635" s="17">
        <v>8430473</v>
      </c>
      <c r="AD635" s="17">
        <v>0</v>
      </c>
    </row>
    <row r="636" spans="1:30" x14ac:dyDescent="0.3">
      <c r="A636" s="15" t="s">
        <v>1265</v>
      </c>
      <c r="B636" s="14" t="s">
        <v>1266</v>
      </c>
      <c r="C636" s="14">
        <v>1</v>
      </c>
      <c r="D636" s="14">
        <v>0</v>
      </c>
      <c r="E636" s="17">
        <v>1304843</v>
      </c>
      <c r="F636" s="17">
        <v>0</v>
      </c>
      <c r="G636" s="17">
        <v>100000</v>
      </c>
      <c r="H636" s="17">
        <v>0</v>
      </c>
      <c r="I636" s="17">
        <v>346587</v>
      </c>
      <c r="J636" s="17">
        <v>430317</v>
      </c>
      <c r="K636" s="17">
        <v>0</v>
      </c>
      <c r="L636" s="17">
        <v>0</v>
      </c>
      <c r="M636" s="17">
        <v>0</v>
      </c>
      <c r="N636" s="17">
        <v>0</v>
      </c>
      <c r="O636" s="17">
        <v>0</v>
      </c>
      <c r="P636" s="17">
        <v>550865</v>
      </c>
      <c r="Q636" s="17">
        <v>168620</v>
      </c>
      <c r="R636" s="17">
        <v>58992</v>
      </c>
      <c r="S636" s="17">
        <v>17182</v>
      </c>
      <c r="T636" s="17">
        <v>7169</v>
      </c>
      <c r="U636" s="17">
        <v>73803</v>
      </c>
      <c r="V636" s="17">
        <v>6495</v>
      </c>
      <c r="W636" s="17">
        <v>0</v>
      </c>
      <c r="X636" s="17">
        <v>56700</v>
      </c>
      <c r="Y636" s="17">
        <v>7468</v>
      </c>
      <c r="Z636" s="17">
        <v>0</v>
      </c>
      <c r="AA636" s="17">
        <v>0</v>
      </c>
      <c r="AB636" s="17">
        <v>0</v>
      </c>
      <c r="AC636" s="17">
        <v>3129041</v>
      </c>
      <c r="AD636" s="17">
        <v>0</v>
      </c>
    </row>
    <row r="637" spans="1:30" x14ac:dyDescent="0.3">
      <c r="A637" s="15" t="s">
        <v>1267</v>
      </c>
      <c r="B637" s="14" t="s">
        <v>1268</v>
      </c>
      <c r="C637" s="14">
        <v>0</v>
      </c>
      <c r="D637" s="14">
        <v>0</v>
      </c>
      <c r="E637" s="17" t="s">
        <v>2819</v>
      </c>
      <c r="F637" s="17" t="s">
        <v>2819</v>
      </c>
      <c r="G637" s="17" t="s">
        <v>2819</v>
      </c>
      <c r="H637" s="17" t="s">
        <v>2819</v>
      </c>
      <c r="I637" s="17" t="s">
        <v>2819</v>
      </c>
      <c r="J637" s="17" t="s">
        <v>2819</v>
      </c>
      <c r="K637" s="17" t="s">
        <v>2819</v>
      </c>
      <c r="L637" s="17" t="s">
        <v>2819</v>
      </c>
      <c r="M637" s="17" t="s">
        <v>2819</v>
      </c>
      <c r="N637" s="17" t="s">
        <v>2819</v>
      </c>
      <c r="O637" s="17" t="s">
        <v>2819</v>
      </c>
      <c r="P637" s="17" t="s">
        <v>2819</v>
      </c>
      <c r="Q637" s="17" t="s">
        <v>2819</v>
      </c>
      <c r="R637" s="17" t="s">
        <v>2819</v>
      </c>
      <c r="S637" s="17" t="s">
        <v>2819</v>
      </c>
      <c r="T637" s="17" t="s">
        <v>2819</v>
      </c>
      <c r="U637" s="17" t="s">
        <v>2819</v>
      </c>
      <c r="V637" s="17" t="s">
        <v>2819</v>
      </c>
      <c r="W637" s="17" t="s">
        <v>2819</v>
      </c>
      <c r="X637" s="17" t="s">
        <v>2819</v>
      </c>
      <c r="Y637" s="17" t="s">
        <v>2819</v>
      </c>
      <c r="Z637" s="17" t="s">
        <v>2819</v>
      </c>
      <c r="AA637" s="17" t="s">
        <v>2819</v>
      </c>
      <c r="AB637" s="17" t="s">
        <v>2819</v>
      </c>
      <c r="AC637" s="17" t="s">
        <v>2819</v>
      </c>
      <c r="AD637" s="17" t="s">
        <v>2819</v>
      </c>
    </row>
    <row r="638" spans="1:30" x14ac:dyDescent="0.3">
      <c r="A638" s="15" t="s">
        <v>1269</v>
      </c>
      <c r="B638" s="14" t="s">
        <v>1270</v>
      </c>
      <c r="C638" s="14">
        <v>0</v>
      </c>
      <c r="D638" s="14">
        <v>0</v>
      </c>
      <c r="E638" s="17" t="s">
        <v>2819</v>
      </c>
      <c r="F638" s="17" t="s">
        <v>2819</v>
      </c>
      <c r="G638" s="17" t="s">
        <v>2819</v>
      </c>
      <c r="H638" s="17" t="s">
        <v>2819</v>
      </c>
      <c r="I638" s="17" t="s">
        <v>2819</v>
      </c>
      <c r="J638" s="17" t="s">
        <v>2819</v>
      </c>
      <c r="K638" s="17" t="s">
        <v>2819</v>
      </c>
      <c r="L638" s="17" t="s">
        <v>2819</v>
      </c>
      <c r="M638" s="17" t="s">
        <v>2819</v>
      </c>
      <c r="N638" s="17" t="s">
        <v>2819</v>
      </c>
      <c r="O638" s="17" t="s">
        <v>2819</v>
      </c>
      <c r="P638" s="17" t="s">
        <v>2819</v>
      </c>
      <c r="Q638" s="17" t="s">
        <v>2819</v>
      </c>
      <c r="R638" s="17" t="s">
        <v>2819</v>
      </c>
      <c r="S638" s="17" t="s">
        <v>2819</v>
      </c>
      <c r="T638" s="17" t="s">
        <v>2819</v>
      </c>
      <c r="U638" s="17" t="s">
        <v>2819</v>
      </c>
      <c r="V638" s="17" t="s">
        <v>2819</v>
      </c>
      <c r="W638" s="17" t="s">
        <v>2819</v>
      </c>
      <c r="X638" s="17" t="s">
        <v>2819</v>
      </c>
      <c r="Y638" s="17" t="s">
        <v>2819</v>
      </c>
      <c r="Z638" s="17" t="s">
        <v>2819</v>
      </c>
      <c r="AA638" s="17" t="s">
        <v>2819</v>
      </c>
      <c r="AB638" s="17" t="s">
        <v>2819</v>
      </c>
      <c r="AC638" s="17" t="s">
        <v>2819</v>
      </c>
      <c r="AD638" s="17" t="s">
        <v>2819</v>
      </c>
    </row>
    <row r="639" spans="1:30" x14ac:dyDescent="0.3">
      <c r="A639" s="15" t="s">
        <v>1271</v>
      </c>
      <c r="B639" s="14" t="s">
        <v>1272</v>
      </c>
      <c r="C639" s="14">
        <v>1</v>
      </c>
      <c r="D639" s="14">
        <v>0</v>
      </c>
      <c r="E639" s="17">
        <v>1843895</v>
      </c>
      <c r="F639" s="17">
        <v>0</v>
      </c>
      <c r="G639" s="17">
        <v>0</v>
      </c>
      <c r="H639" s="17">
        <v>0</v>
      </c>
      <c r="I639" s="17">
        <v>490040</v>
      </c>
      <c r="J639" s="17">
        <v>783785</v>
      </c>
      <c r="K639" s="17">
        <v>0</v>
      </c>
      <c r="L639" s="17">
        <v>0</v>
      </c>
      <c r="M639" s="17">
        <v>0</v>
      </c>
      <c r="N639" s="17">
        <v>0</v>
      </c>
      <c r="O639" s="17">
        <v>0</v>
      </c>
      <c r="P639" s="17">
        <v>483046</v>
      </c>
      <c r="Q639" s="17">
        <v>105400</v>
      </c>
      <c r="R639" s="17">
        <v>96721</v>
      </c>
      <c r="S639" s="17">
        <v>27653</v>
      </c>
      <c r="T639" s="17">
        <v>11538</v>
      </c>
      <c r="U639" s="17">
        <v>110093</v>
      </c>
      <c r="V639" s="17">
        <v>5495</v>
      </c>
      <c r="W639" s="17">
        <v>0</v>
      </c>
      <c r="X639" s="17">
        <v>0</v>
      </c>
      <c r="Y639" s="17">
        <v>6999</v>
      </c>
      <c r="Z639" s="17">
        <v>0</v>
      </c>
      <c r="AA639" s="17">
        <v>0</v>
      </c>
      <c r="AB639" s="17">
        <v>0</v>
      </c>
      <c r="AC639" s="17">
        <v>3964665</v>
      </c>
      <c r="AD639" s="17">
        <v>0</v>
      </c>
    </row>
    <row r="640" spans="1:30" x14ac:dyDescent="0.3">
      <c r="A640" s="15" t="s">
        <v>1273</v>
      </c>
      <c r="B640" s="14" t="s">
        <v>1274</v>
      </c>
      <c r="C640" s="14">
        <v>1</v>
      </c>
      <c r="D640" s="14">
        <v>0</v>
      </c>
      <c r="E640" s="17">
        <v>2592543</v>
      </c>
      <c r="F640" s="17">
        <v>0</v>
      </c>
      <c r="G640" s="17">
        <v>100000</v>
      </c>
      <c r="H640" s="17">
        <v>0</v>
      </c>
      <c r="I640" s="17">
        <v>362482</v>
      </c>
      <c r="J640" s="17">
        <v>953538</v>
      </c>
      <c r="K640" s="17">
        <v>0</v>
      </c>
      <c r="L640" s="17">
        <v>0</v>
      </c>
      <c r="M640" s="17">
        <v>0</v>
      </c>
      <c r="N640" s="17">
        <v>0</v>
      </c>
      <c r="O640" s="17">
        <v>0</v>
      </c>
      <c r="P640" s="17">
        <v>690504</v>
      </c>
      <c r="Q640" s="17">
        <v>64526</v>
      </c>
      <c r="R640" s="17">
        <v>217696</v>
      </c>
      <c r="S640" s="17">
        <v>33286</v>
      </c>
      <c r="T640" s="17">
        <v>13888</v>
      </c>
      <c r="U640" s="17">
        <v>95938</v>
      </c>
      <c r="V640" s="17">
        <v>20810</v>
      </c>
      <c r="W640" s="17">
        <v>0</v>
      </c>
      <c r="X640" s="17">
        <v>0</v>
      </c>
      <c r="Y640" s="17">
        <v>11221</v>
      </c>
      <c r="Z640" s="17">
        <v>0</v>
      </c>
      <c r="AA640" s="17">
        <v>0</v>
      </c>
      <c r="AB640" s="17">
        <v>0</v>
      </c>
      <c r="AC640" s="17">
        <v>5156432</v>
      </c>
      <c r="AD640" s="17">
        <v>0</v>
      </c>
    </row>
    <row r="641" spans="1:30" x14ac:dyDescent="0.3">
      <c r="A641" s="15" t="s">
        <v>1275</v>
      </c>
      <c r="B641" s="14" t="s">
        <v>1276</v>
      </c>
      <c r="C641" s="14">
        <v>1</v>
      </c>
      <c r="D641" s="14">
        <v>0</v>
      </c>
      <c r="E641" s="17">
        <v>3190543</v>
      </c>
      <c r="F641" s="17">
        <v>0</v>
      </c>
      <c r="G641" s="17">
        <v>129492</v>
      </c>
      <c r="H641" s="17">
        <v>0</v>
      </c>
      <c r="I641" s="17">
        <v>498131</v>
      </c>
      <c r="J641" s="17">
        <v>426750</v>
      </c>
      <c r="K641" s="17">
        <v>0</v>
      </c>
      <c r="L641" s="17">
        <v>0</v>
      </c>
      <c r="M641" s="17">
        <v>0</v>
      </c>
      <c r="N641" s="17">
        <v>0</v>
      </c>
      <c r="O641" s="17">
        <v>0</v>
      </c>
      <c r="P641" s="17">
        <v>867527</v>
      </c>
      <c r="Q641" s="17">
        <v>76324</v>
      </c>
      <c r="R641" s="17">
        <v>102276</v>
      </c>
      <c r="S641" s="17">
        <v>25406</v>
      </c>
      <c r="T641" s="17">
        <v>10600</v>
      </c>
      <c r="U641" s="17">
        <v>99491</v>
      </c>
      <c r="V641" s="17">
        <v>14201</v>
      </c>
      <c r="W641" s="17">
        <v>0</v>
      </c>
      <c r="X641" s="17">
        <v>0</v>
      </c>
      <c r="Y641" s="17">
        <v>0</v>
      </c>
      <c r="Z641" s="17">
        <v>0</v>
      </c>
      <c r="AA641" s="17">
        <v>0</v>
      </c>
      <c r="AB641" s="17">
        <v>0</v>
      </c>
      <c r="AC641" s="17">
        <v>5440741</v>
      </c>
      <c r="AD641" s="17">
        <v>0</v>
      </c>
    </row>
    <row r="642" spans="1:30" x14ac:dyDescent="0.3">
      <c r="A642" s="15" t="s">
        <v>1277</v>
      </c>
      <c r="B642" s="14" t="s">
        <v>1278</v>
      </c>
      <c r="C642" s="14">
        <v>1</v>
      </c>
      <c r="D642" s="14">
        <v>0</v>
      </c>
      <c r="E642" s="17">
        <v>3771129</v>
      </c>
      <c r="F642" s="17">
        <v>0</v>
      </c>
      <c r="G642" s="17">
        <v>193387</v>
      </c>
      <c r="H642" s="17">
        <v>0</v>
      </c>
      <c r="I642" s="17">
        <v>672982</v>
      </c>
      <c r="J642" s="17">
        <v>1036745</v>
      </c>
      <c r="K642" s="17">
        <v>0</v>
      </c>
      <c r="L642" s="17">
        <v>0</v>
      </c>
      <c r="M642" s="17">
        <v>0</v>
      </c>
      <c r="N642" s="17">
        <v>0</v>
      </c>
      <c r="O642" s="17">
        <v>0</v>
      </c>
      <c r="P642" s="17">
        <v>501804</v>
      </c>
      <c r="Q642" s="17">
        <v>133707</v>
      </c>
      <c r="R642" s="17">
        <v>183751</v>
      </c>
      <c r="S642" s="17">
        <v>35143</v>
      </c>
      <c r="T642" s="17">
        <v>14663</v>
      </c>
      <c r="U642" s="17">
        <v>135723</v>
      </c>
      <c r="V642" s="17">
        <v>21460</v>
      </c>
      <c r="W642" s="17">
        <v>0</v>
      </c>
      <c r="X642" s="17">
        <v>0</v>
      </c>
      <c r="Y642" s="17">
        <v>0</v>
      </c>
      <c r="Z642" s="17">
        <v>0</v>
      </c>
      <c r="AA642" s="17">
        <v>0</v>
      </c>
      <c r="AB642" s="17">
        <v>0</v>
      </c>
      <c r="AC642" s="17">
        <v>6700494</v>
      </c>
      <c r="AD642" s="17">
        <v>0</v>
      </c>
    </row>
    <row r="643" spans="1:30" x14ac:dyDescent="0.3">
      <c r="A643" s="15" t="s">
        <v>1279</v>
      </c>
      <c r="B643" s="14" t="s">
        <v>1280</v>
      </c>
      <c r="C643" s="14">
        <v>1</v>
      </c>
      <c r="D643" s="14">
        <v>0</v>
      </c>
      <c r="E643" s="17">
        <v>2103877</v>
      </c>
      <c r="F643" s="17">
        <v>0</v>
      </c>
      <c r="G643" s="17">
        <v>0</v>
      </c>
      <c r="H643" s="17">
        <v>0</v>
      </c>
      <c r="I643" s="17">
        <v>266893</v>
      </c>
      <c r="J643" s="17">
        <v>1199340</v>
      </c>
      <c r="K643" s="17">
        <v>0</v>
      </c>
      <c r="L643" s="17">
        <v>0</v>
      </c>
      <c r="M643" s="17">
        <v>0</v>
      </c>
      <c r="N643" s="17">
        <v>0</v>
      </c>
      <c r="O643" s="17">
        <v>0</v>
      </c>
      <c r="P643" s="17">
        <v>679655</v>
      </c>
      <c r="Q643" s="17">
        <v>124925</v>
      </c>
      <c r="R643" s="17">
        <v>67109</v>
      </c>
      <c r="S643" s="17">
        <v>30245</v>
      </c>
      <c r="T643" s="17">
        <v>12619</v>
      </c>
      <c r="U643" s="17">
        <v>117316</v>
      </c>
      <c r="V643" s="17">
        <v>13436</v>
      </c>
      <c r="W643" s="17">
        <v>0</v>
      </c>
      <c r="X643" s="17">
        <v>0</v>
      </c>
      <c r="Y643" s="17">
        <v>6878</v>
      </c>
      <c r="Z643" s="17">
        <v>0</v>
      </c>
      <c r="AA643" s="17">
        <v>0</v>
      </c>
      <c r="AB643" s="17">
        <v>0</v>
      </c>
      <c r="AC643" s="17">
        <v>4622293</v>
      </c>
      <c r="AD643" s="17">
        <v>0</v>
      </c>
    </row>
    <row r="644" spans="1:30" x14ac:dyDescent="0.3">
      <c r="A644" s="15" t="s">
        <v>1281</v>
      </c>
      <c r="B644" s="14" t="s">
        <v>1282</v>
      </c>
      <c r="C644" s="14">
        <v>1</v>
      </c>
      <c r="D644" s="14">
        <v>0</v>
      </c>
      <c r="E644" s="17">
        <v>3533029</v>
      </c>
      <c r="F644" s="17">
        <v>0</v>
      </c>
      <c r="G644" s="17">
        <v>0</v>
      </c>
      <c r="H644" s="17">
        <v>4792</v>
      </c>
      <c r="I644" s="17">
        <v>261310</v>
      </c>
      <c r="J644" s="17">
        <v>20720</v>
      </c>
      <c r="K644" s="17">
        <v>1249</v>
      </c>
      <c r="L644" s="17">
        <v>0</v>
      </c>
      <c r="M644" s="17">
        <v>0</v>
      </c>
      <c r="N644" s="17">
        <v>0</v>
      </c>
      <c r="O644" s="17">
        <v>0</v>
      </c>
      <c r="P644" s="17">
        <v>520957</v>
      </c>
      <c r="Q644" s="17">
        <v>117753</v>
      </c>
      <c r="R644" s="17">
        <v>85196</v>
      </c>
      <c r="S644" s="17">
        <v>40940</v>
      </c>
      <c r="T644" s="17">
        <v>17081</v>
      </c>
      <c r="U644" s="17">
        <v>123082</v>
      </c>
      <c r="V644" s="17">
        <v>0</v>
      </c>
      <c r="W644" s="17">
        <v>0</v>
      </c>
      <c r="X644" s="17">
        <v>393733</v>
      </c>
      <c r="Y644" s="17">
        <v>615</v>
      </c>
      <c r="Z644" s="17">
        <v>0</v>
      </c>
      <c r="AA644" s="17">
        <v>0</v>
      </c>
      <c r="AB644" s="17">
        <v>0</v>
      </c>
      <c r="AC644" s="17">
        <v>5120457</v>
      </c>
      <c r="AD644" s="17">
        <v>0</v>
      </c>
    </row>
    <row r="645" spans="1:30" x14ac:dyDescent="0.3">
      <c r="A645" s="15" t="s">
        <v>1283</v>
      </c>
      <c r="B645" s="14" t="s">
        <v>1284</v>
      </c>
      <c r="C645" s="14">
        <v>1</v>
      </c>
      <c r="D645" s="14">
        <v>0</v>
      </c>
      <c r="E645" s="17">
        <v>1862267</v>
      </c>
      <c r="F645" s="17">
        <v>0</v>
      </c>
      <c r="G645" s="17">
        <v>167166</v>
      </c>
      <c r="H645" s="17">
        <v>10579</v>
      </c>
      <c r="I645" s="17">
        <v>612460</v>
      </c>
      <c r="J645" s="17">
        <v>290291</v>
      </c>
      <c r="K645" s="17">
        <v>0</v>
      </c>
      <c r="L645" s="17">
        <v>0</v>
      </c>
      <c r="M645" s="17">
        <v>0</v>
      </c>
      <c r="N645" s="17">
        <v>0</v>
      </c>
      <c r="O645" s="17">
        <v>0</v>
      </c>
      <c r="P645" s="17">
        <v>215927</v>
      </c>
      <c r="Q645" s="17">
        <v>124359</v>
      </c>
      <c r="R645" s="17">
        <v>125153</v>
      </c>
      <c r="S645" s="17">
        <v>17377</v>
      </c>
      <c r="T645" s="17">
        <v>7250</v>
      </c>
      <c r="U645" s="17">
        <v>70890</v>
      </c>
      <c r="V645" s="17">
        <v>4828</v>
      </c>
      <c r="W645" s="17">
        <v>0</v>
      </c>
      <c r="X645" s="17">
        <v>102667</v>
      </c>
      <c r="Y645" s="17">
        <v>0</v>
      </c>
      <c r="Z645" s="17">
        <v>0</v>
      </c>
      <c r="AA645" s="17">
        <v>0</v>
      </c>
      <c r="AB645" s="17">
        <v>0</v>
      </c>
      <c r="AC645" s="17">
        <v>3611214</v>
      </c>
      <c r="AD645" s="17">
        <v>0</v>
      </c>
    </row>
    <row r="646" spans="1:30" x14ac:dyDescent="0.3">
      <c r="A646" s="15" t="s">
        <v>1285</v>
      </c>
      <c r="B646" s="14" t="s">
        <v>1286</v>
      </c>
      <c r="C646" s="14">
        <v>1</v>
      </c>
      <c r="D646" s="14">
        <v>0</v>
      </c>
      <c r="E646" s="17">
        <v>3296046</v>
      </c>
      <c r="F646" s="17">
        <v>0</v>
      </c>
      <c r="G646" s="17">
        <v>0</v>
      </c>
      <c r="H646" s="17">
        <v>0</v>
      </c>
      <c r="I646" s="17">
        <v>407751</v>
      </c>
      <c r="J646" s="17">
        <v>36418</v>
      </c>
      <c r="K646" s="17">
        <v>3771</v>
      </c>
      <c r="L646" s="17">
        <v>0</v>
      </c>
      <c r="M646" s="17">
        <v>0</v>
      </c>
      <c r="N646" s="17">
        <v>0</v>
      </c>
      <c r="O646" s="17">
        <v>0</v>
      </c>
      <c r="P646" s="17">
        <v>457711</v>
      </c>
      <c r="Q646" s="17">
        <v>141623</v>
      </c>
      <c r="R646" s="17">
        <v>106460</v>
      </c>
      <c r="S646" s="17">
        <v>66406</v>
      </c>
      <c r="T646" s="17">
        <v>27706</v>
      </c>
      <c r="U646" s="17">
        <v>275523</v>
      </c>
      <c r="V646" s="17">
        <v>0</v>
      </c>
      <c r="W646" s="17">
        <v>0</v>
      </c>
      <c r="X646" s="17">
        <v>0</v>
      </c>
      <c r="Y646" s="17">
        <v>13169</v>
      </c>
      <c r="Z646" s="17">
        <v>0</v>
      </c>
      <c r="AA646" s="17">
        <v>0</v>
      </c>
      <c r="AB646" s="17">
        <v>0</v>
      </c>
      <c r="AC646" s="17">
        <v>4832584</v>
      </c>
      <c r="AD646" s="17">
        <v>0</v>
      </c>
    </row>
    <row r="647" spans="1:30" x14ac:dyDescent="0.3">
      <c r="A647" s="15" t="s">
        <v>1287</v>
      </c>
      <c r="B647" s="14" t="s">
        <v>1288</v>
      </c>
      <c r="C647" s="14">
        <v>1</v>
      </c>
      <c r="D647" s="14">
        <v>0</v>
      </c>
      <c r="E647" s="17">
        <v>4792505</v>
      </c>
      <c r="F647" s="17">
        <v>0</v>
      </c>
      <c r="G647" s="17">
        <v>0</v>
      </c>
      <c r="H647" s="17">
        <v>0</v>
      </c>
      <c r="I647" s="17">
        <v>675756</v>
      </c>
      <c r="J647" s="17">
        <v>1391810</v>
      </c>
      <c r="K647" s="17">
        <v>0</v>
      </c>
      <c r="L647" s="17">
        <v>0</v>
      </c>
      <c r="M647" s="17">
        <v>0</v>
      </c>
      <c r="N647" s="17">
        <v>14040</v>
      </c>
      <c r="O647" s="17">
        <v>3960</v>
      </c>
      <c r="P647" s="17">
        <v>0</v>
      </c>
      <c r="Q647" s="17">
        <v>234188</v>
      </c>
      <c r="R647" s="17">
        <v>172663</v>
      </c>
      <c r="S647" s="17">
        <v>103722</v>
      </c>
      <c r="T647" s="17">
        <v>43275</v>
      </c>
      <c r="U647" s="17">
        <v>370761</v>
      </c>
      <c r="V647" s="17">
        <v>10556</v>
      </c>
      <c r="W647" s="17">
        <v>0</v>
      </c>
      <c r="X647" s="17">
        <v>313660</v>
      </c>
      <c r="Y647" s="17">
        <v>37078</v>
      </c>
      <c r="Z647" s="17">
        <v>0</v>
      </c>
      <c r="AA647" s="17">
        <v>0</v>
      </c>
      <c r="AB647" s="17">
        <v>0</v>
      </c>
      <c r="AC647" s="17">
        <v>8163974</v>
      </c>
      <c r="AD647" s="17">
        <v>0</v>
      </c>
    </row>
    <row r="648" spans="1:30" x14ac:dyDescent="0.3">
      <c r="A648" s="15" t="s">
        <v>1289</v>
      </c>
      <c r="B648" s="14" t="s">
        <v>1290</v>
      </c>
      <c r="C648" s="14">
        <v>1</v>
      </c>
      <c r="D648" s="14">
        <v>0</v>
      </c>
      <c r="E648" s="17">
        <v>3176075</v>
      </c>
      <c r="F648" s="17">
        <v>0</v>
      </c>
      <c r="G648" s="17">
        <v>822562</v>
      </c>
      <c r="H648" s="17">
        <v>0</v>
      </c>
      <c r="I648" s="17">
        <v>685535</v>
      </c>
      <c r="J648" s="17">
        <v>495653</v>
      </c>
      <c r="K648" s="17">
        <v>0</v>
      </c>
      <c r="L648" s="17">
        <v>0</v>
      </c>
      <c r="M648" s="17">
        <v>0</v>
      </c>
      <c r="N648" s="17">
        <v>0</v>
      </c>
      <c r="O648" s="17">
        <v>0</v>
      </c>
      <c r="P648" s="17">
        <v>1020751</v>
      </c>
      <c r="Q648" s="17">
        <v>50704</v>
      </c>
      <c r="R648" s="17">
        <v>168991</v>
      </c>
      <c r="S648" s="17">
        <v>38693</v>
      </c>
      <c r="T648" s="17">
        <v>16144</v>
      </c>
      <c r="U648" s="17">
        <v>118947</v>
      </c>
      <c r="V648" s="17">
        <v>11877</v>
      </c>
      <c r="W648" s="17">
        <v>0</v>
      </c>
      <c r="X648" s="17">
        <v>0</v>
      </c>
      <c r="Y648" s="17">
        <v>8528</v>
      </c>
      <c r="Z648" s="17">
        <v>0</v>
      </c>
      <c r="AA648" s="17">
        <v>0</v>
      </c>
      <c r="AB648" s="17">
        <v>0</v>
      </c>
      <c r="AC648" s="17">
        <v>6614460</v>
      </c>
      <c r="AD648" s="17">
        <v>0</v>
      </c>
    </row>
    <row r="649" spans="1:30" x14ac:dyDescent="0.3">
      <c r="A649" s="15" t="s">
        <v>1291</v>
      </c>
      <c r="B649" s="14" t="s">
        <v>1292</v>
      </c>
      <c r="C649" s="14">
        <v>1</v>
      </c>
      <c r="D649" s="14">
        <v>0</v>
      </c>
      <c r="E649" s="17">
        <v>651461</v>
      </c>
      <c r="F649" s="17">
        <v>0</v>
      </c>
      <c r="G649" s="17">
        <v>22343</v>
      </c>
      <c r="H649" s="17">
        <v>0</v>
      </c>
      <c r="I649" s="17">
        <v>102300</v>
      </c>
      <c r="J649" s="17">
        <v>157795</v>
      </c>
      <c r="K649" s="17">
        <v>0</v>
      </c>
      <c r="L649" s="17">
        <v>0</v>
      </c>
      <c r="M649" s="17">
        <v>0</v>
      </c>
      <c r="N649" s="17">
        <v>0</v>
      </c>
      <c r="O649" s="17">
        <v>0</v>
      </c>
      <c r="P649" s="17">
        <v>252616</v>
      </c>
      <c r="Q649" s="17">
        <v>1542</v>
      </c>
      <c r="R649" s="17">
        <v>717</v>
      </c>
      <c r="S649" s="17">
        <v>4479</v>
      </c>
      <c r="T649" s="17">
        <v>1869</v>
      </c>
      <c r="U649" s="17">
        <v>23650</v>
      </c>
      <c r="V649" s="17">
        <v>0</v>
      </c>
      <c r="W649" s="17">
        <v>0</v>
      </c>
      <c r="X649" s="17">
        <v>43200</v>
      </c>
      <c r="Y649" s="17">
        <v>0</v>
      </c>
      <c r="Z649" s="17">
        <v>0</v>
      </c>
      <c r="AA649" s="17">
        <v>0</v>
      </c>
      <c r="AB649" s="17">
        <v>0</v>
      </c>
      <c r="AC649" s="17">
        <v>1261972</v>
      </c>
      <c r="AD649" s="17">
        <v>0</v>
      </c>
    </row>
    <row r="650" spans="1:30" x14ac:dyDescent="0.3">
      <c r="A650" s="15" t="s">
        <v>1293</v>
      </c>
      <c r="B650" s="14" t="s">
        <v>1294</v>
      </c>
      <c r="C650" s="14">
        <v>1</v>
      </c>
      <c r="D650" s="14">
        <v>0</v>
      </c>
      <c r="E650" s="17">
        <v>2415711</v>
      </c>
      <c r="F650" s="17">
        <v>0</v>
      </c>
      <c r="G650" s="17">
        <v>806693</v>
      </c>
      <c r="H650" s="17">
        <v>0</v>
      </c>
      <c r="I650" s="17">
        <v>635878</v>
      </c>
      <c r="J650" s="17">
        <v>505734</v>
      </c>
      <c r="K650" s="17">
        <v>0</v>
      </c>
      <c r="L650" s="17">
        <v>0</v>
      </c>
      <c r="M650" s="17">
        <v>0</v>
      </c>
      <c r="N650" s="17">
        <v>0</v>
      </c>
      <c r="O650" s="17">
        <v>0</v>
      </c>
      <c r="P650" s="17">
        <v>1073837</v>
      </c>
      <c r="Q650" s="17">
        <v>75380</v>
      </c>
      <c r="R650" s="17">
        <v>313774</v>
      </c>
      <c r="S650" s="17">
        <v>21167</v>
      </c>
      <c r="T650" s="17">
        <v>8831</v>
      </c>
      <c r="U650" s="17">
        <v>86210</v>
      </c>
      <c r="V650" s="17">
        <v>5813</v>
      </c>
      <c r="W650" s="17">
        <v>0</v>
      </c>
      <c r="X650" s="17">
        <v>0</v>
      </c>
      <c r="Y650" s="17">
        <v>0</v>
      </c>
      <c r="Z650" s="17">
        <v>0</v>
      </c>
      <c r="AA650" s="17">
        <v>0</v>
      </c>
      <c r="AB650" s="17">
        <v>0</v>
      </c>
      <c r="AC650" s="17">
        <v>5949028</v>
      </c>
      <c r="AD650" s="17">
        <v>0</v>
      </c>
    </row>
    <row r="651" spans="1:30" x14ac:dyDescent="0.3">
      <c r="A651" s="15" t="s">
        <v>1295</v>
      </c>
      <c r="B651" s="14" t="s">
        <v>1296</v>
      </c>
      <c r="C651" s="14">
        <v>1</v>
      </c>
      <c r="D651" s="14">
        <v>0</v>
      </c>
      <c r="E651" s="17">
        <v>3234227</v>
      </c>
      <c r="F651" s="17">
        <v>0</v>
      </c>
      <c r="G651" s="17">
        <v>183316</v>
      </c>
      <c r="H651" s="17">
        <v>0</v>
      </c>
      <c r="I651" s="17">
        <v>299696</v>
      </c>
      <c r="J651" s="17">
        <v>2374650</v>
      </c>
      <c r="K651" s="17">
        <v>0</v>
      </c>
      <c r="L651" s="17">
        <v>0</v>
      </c>
      <c r="M651" s="17">
        <v>0</v>
      </c>
      <c r="N651" s="17">
        <v>0</v>
      </c>
      <c r="O651" s="17">
        <v>0</v>
      </c>
      <c r="P651" s="17">
        <v>1068178</v>
      </c>
      <c r="Q651" s="17">
        <v>289319</v>
      </c>
      <c r="R651" s="17">
        <v>434443</v>
      </c>
      <c r="S651" s="17">
        <v>25526</v>
      </c>
      <c r="T651" s="17">
        <v>10650</v>
      </c>
      <c r="U651" s="17">
        <v>97219</v>
      </c>
      <c r="V651" s="17">
        <v>17154</v>
      </c>
      <c r="W651" s="17">
        <v>0</v>
      </c>
      <c r="X651" s="17">
        <v>0</v>
      </c>
      <c r="Y651" s="17">
        <v>0</v>
      </c>
      <c r="Z651" s="17">
        <v>0</v>
      </c>
      <c r="AA651" s="17">
        <v>0</v>
      </c>
      <c r="AB651" s="17">
        <v>0</v>
      </c>
      <c r="AC651" s="17">
        <v>8034378</v>
      </c>
      <c r="AD651" s="17">
        <v>0</v>
      </c>
    </row>
    <row r="652" spans="1:30" x14ac:dyDescent="0.3">
      <c r="A652" s="15" t="s">
        <v>1297</v>
      </c>
      <c r="B652" s="14" t="s">
        <v>1298</v>
      </c>
      <c r="C652" s="14">
        <v>1</v>
      </c>
      <c r="D652" s="14">
        <v>0</v>
      </c>
      <c r="E652" s="17">
        <v>75989804</v>
      </c>
      <c r="F652" s="17">
        <v>1909713</v>
      </c>
      <c r="G652" s="17">
        <v>2045117</v>
      </c>
      <c r="H652" s="17">
        <v>0</v>
      </c>
      <c r="I652" s="17">
        <v>5881195</v>
      </c>
      <c r="J652" s="17">
        <v>8882918</v>
      </c>
      <c r="K652" s="17">
        <v>0</v>
      </c>
      <c r="L652" s="17">
        <v>0</v>
      </c>
      <c r="M652" s="17">
        <v>0</v>
      </c>
      <c r="N652" s="17">
        <v>0</v>
      </c>
      <c r="O652" s="17">
        <v>0</v>
      </c>
      <c r="P652" s="17">
        <v>5188056</v>
      </c>
      <c r="Q652" s="17">
        <v>2388880</v>
      </c>
      <c r="R652" s="17">
        <v>1853961</v>
      </c>
      <c r="S652" s="17">
        <v>124753</v>
      </c>
      <c r="T652" s="17">
        <v>52050</v>
      </c>
      <c r="U652" s="17">
        <v>558967</v>
      </c>
      <c r="V652" s="17">
        <v>123744</v>
      </c>
      <c r="W652" s="17">
        <v>0</v>
      </c>
      <c r="X652" s="17">
        <v>2856466</v>
      </c>
      <c r="Y652" s="17">
        <v>305348</v>
      </c>
      <c r="Z652" s="17">
        <v>0</v>
      </c>
      <c r="AA652" s="17">
        <v>0</v>
      </c>
      <c r="AB652" s="17">
        <v>0</v>
      </c>
      <c r="AC652" s="17">
        <v>108160972</v>
      </c>
      <c r="AD652" s="17">
        <v>1603072</v>
      </c>
    </row>
    <row r="653" spans="1:30" x14ac:dyDescent="0.3">
      <c r="A653" s="15" t="s">
        <v>1299</v>
      </c>
      <c r="B653" s="14" t="s">
        <v>1300</v>
      </c>
      <c r="C653" s="14">
        <v>1</v>
      </c>
      <c r="D653" s="14">
        <v>0</v>
      </c>
      <c r="E653" s="17">
        <v>3912755</v>
      </c>
      <c r="F653" s="17">
        <v>0</v>
      </c>
      <c r="G653" s="17">
        <v>0</v>
      </c>
      <c r="H653" s="17">
        <v>0</v>
      </c>
      <c r="I653" s="17">
        <v>2297142</v>
      </c>
      <c r="J653" s="17">
        <v>2161507</v>
      </c>
      <c r="K653" s="17">
        <v>0</v>
      </c>
      <c r="L653" s="17">
        <v>0</v>
      </c>
      <c r="M653" s="17">
        <v>0</v>
      </c>
      <c r="N653" s="17">
        <v>0</v>
      </c>
      <c r="O653" s="17">
        <v>0</v>
      </c>
      <c r="P653" s="17">
        <v>1053000</v>
      </c>
      <c r="Q653" s="17">
        <v>311566</v>
      </c>
      <c r="R653" s="17">
        <v>97510</v>
      </c>
      <c r="S653" s="17">
        <v>53883</v>
      </c>
      <c r="T653" s="17">
        <v>22481</v>
      </c>
      <c r="U653" s="17">
        <v>214360</v>
      </c>
      <c r="V653" s="17">
        <v>21327</v>
      </c>
      <c r="W653" s="17">
        <v>0</v>
      </c>
      <c r="X653" s="17">
        <v>0</v>
      </c>
      <c r="Y653" s="17">
        <v>29997</v>
      </c>
      <c r="Z653" s="17">
        <v>0</v>
      </c>
      <c r="AA653" s="17">
        <v>0</v>
      </c>
      <c r="AB653" s="17">
        <v>0</v>
      </c>
      <c r="AC653" s="17">
        <v>10175528</v>
      </c>
      <c r="AD653" s="17">
        <v>0</v>
      </c>
    </row>
    <row r="654" spans="1:30" x14ac:dyDescent="0.3">
      <c r="A654" s="15" t="s">
        <v>1301</v>
      </c>
      <c r="B654" s="14" t="s">
        <v>1302</v>
      </c>
      <c r="C654" s="14">
        <v>1</v>
      </c>
      <c r="D654" s="14">
        <v>0</v>
      </c>
      <c r="E654" s="17">
        <v>29190007</v>
      </c>
      <c r="F654" s="17">
        <v>0</v>
      </c>
      <c r="G654" s="17">
        <v>663963</v>
      </c>
      <c r="H654" s="17">
        <v>104670</v>
      </c>
      <c r="I654" s="17">
        <v>6485137</v>
      </c>
      <c r="J654" s="17">
        <v>4583856</v>
      </c>
      <c r="K654" s="17">
        <v>0</v>
      </c>
      <c r="L654" s="17">
        <v>0</v>
      </c>
      <c r="M654" s="17">
        <v>0</v>
      </c>
      <c r="N654" s="17">
        <v>0</v>
      </c>
      <c r="O654" s="17">
        <v>0</v>
      </c>
      <c r="P654" s="17">
        <v>5188695</v>
      </c>
      <c r="Q654" s="17">
        <v>1113810</v>
      </c>
      <c r="R654" s="17">
        <v>916033</v>
      </c>
      <c r="S654" s="17">
        <v>195055</v>
      </c>
      <c r="T654" s="17">
        <v>81381</v>
      </c>
      <c r="U654" s="17">
        <v>700689</v>
      </c>
      <c r="V654" s="17">
        <v>140538</v>
      </c>
      <c r="W654" s="17">
        <v>0</v>
      </c>
      <c r="X654" s="17">
        <v>1450654</v>
      </c>
      <c r="Y654" s="17">
        <v>0</v>
      </c>
      <c r="Z654" s="17">
        <v>0</v>
      </c>
      <c r="AA654" s="17">
        <v>0</v>
      </c>
      <c r="AB654" s="17">
        <v>0</v>
      </c>
      <c r="AC654" s="17">
        <v>50814488</v>
      </c>
      <c r="AD654" s="17">
        <v>0</v>
      </c>
    </row>
    <row r="655" spans="1:30" x14ac:dyDescent="0.3">
      <c r="A655" s="15" t="s">
        <v>1303</v>
      </c>
      <c r="B655" s="14" t="s">
        <v>1304</v>
      </c>
      <c r="C655" s="14">
        <v>1</v>
      </c>
      <c r="D655" s="14">
        <v>0</v>
      </c>
      <c r="E655" s="17">
        <v>2033022</v>
      </c>
      <c r="F655" s="17">
        <v>0</v>
      </c>
      <c r="G655" s="17">
        <v>0</v>
      </c>
      <c r="H655" s="17">
        <v>0</v>
      </c>
      <c r="I655" s="17">
        <v>374236</v>
      </c>
      <c r="J655" s="17">
        <v>50754</v>
      </c>
      <c r="K655" s="17">
        <v>0</v>
      </c>
      <c r="L655" s="17">
        <v>0</v>
      </c>
      <c r="M655" s="17">
        <v>0</v>
      </c>
      <c r="N655" s="17">
        <v>0</v>
      </c>
      <c r="O655" s="17">
        <v>0</v>
      </c>
      <c r="P655" s="17">
        <v>1354182</v>
      </c>
      <c r="Q655" s="17">
        <v>51457</v>
      </c>
      <c r="R655" s="17">
        <v>70872</v>
      </c>
      <c r="S655" s="17">
        <v>34484</v>
      </c>
      <c r="T655" s="17">
        <v>14388</v>
      </c>
      <c r="U655" s="17">
        <v>138111</v>
      </c>
      <c r="V655" s="17">
        <v>0</v>
      </c>
      <c r="W655" s="17">
        <v>0</v>
      </c>
      <c r="X655" s="17">
        <v>0</v>
      </c>
      <c r="Y655" s="17">
        <v>2184</v>
      </c>
      <c r="Z655" s="17">
        <v>0</v>
      </c>
      <c r="AA655" s="17">
        <v>0</v>
      </c>
      <c r="AB655" s="17">
        <v>0</v>
      </c>
      <c r="AC655" s="17">
        <v>4123690</v>
      </c>
      <c r="AD655" s="17">
        <v>0</v>
      </c>
    </row>
    <row r="656" spans="1:30" x14ac:dyDescent="0.3">
      <c r="A656" s="15" t="s">
        <v>1305</v>
      </c>
      <c r="B656" s="14" t="s">
        <v>1306</v>
      </c>
      <c r="C656" s="14">
        <v>1</v>
      </c>
      <c r="D656" s="14">
        <v>0</v>
      </c>
      <c r="E656" s="17">
        <v>1374552</v>
      </c>
      <c r="F656" s="17">
        <v>0</v>
      </c>
      <c r="G656" s="17">
        <v>100000</v>
      </c>
      <c r="H656" s="17">
        <v>0</v>
      </c>
      <c r="I656" s="17">
        <v>442577</v>
      </c>
      <c r="J656" s="17">
        <v>161751</v>
      </c>
      <c r="K656" s="17">
        <v>0</v>
      </c>
      <c r="L656" s="17">
        <v>0</v>
      </c>
      <c r="M656" s="17">
        <v>0</v>
      </c>
      <c r="N656" s="17">
        <v>0</v>
      </c>
      <c r="O656" s="17">
        <v>0</v>
      </c>
      <c r="P656" s="17">
        <v>533518</v>
      </c>
      <c r="Q656" s="17">
        <v>85037</v>
      </c>
      <c r="R656" s="17">
        <v>33487</v>
      </c>
      <c r="S656" s="17">
        <v>15594</v>
      </c>
      <c r="T656" s="17">
        <v>6506</v>
      </c>
      <c r="U656" s="17">
        <v>62619</v>
      </c>
      <c r="V656" s="17">
        <v>1159</v>
      </c>
      <c r="W656" s="17">
        <v>0</v>
      </c>
      <c r="X656" s="17">
        <v>0</v>
      </c>
      <c r="Y656" s="17">
        <v>1304</v>
      </c>
      <c r="Z656" s="17">
        <v>0</v>
      </c>
      <c r="AA656" s="17">
        <v>0</v>
      </c>
      <c r="AB656" s="17">
        <v>0</v>
      </c>
      <c r="AC656" s="17">
        <v>2818104</v>
      </c>
      <c r="AD656" s="17">
        <v>0</v>
      </c>
    </row>
    <row r="657" spans="1:30" x14ac:dyDescent="0.3">
      <c r="A657" s="15" t="s">
        <v>1307</v>
      </c>
      <c r="B657" s="14" t="s">
        <v>1308</v>
      </c>
      <c r="C657" s="14">
        <v>1</v>
      </c>
      <c r="D657" s="14">
        <v>0</v>
      </c>
      <c r="E657" s="17">
        <v>14355885</v>
      </c>
      <c r="F657" s="17">
        <v>0</v>
      </c>
      <c r="G657" s="17">
        <v>299227</v>
      </c>
      <c r="H657" s="17">
        <v>0</v>
      </c>
      <c r="I657" s="17">
        <v>4422734</v>
      </c>
      <c r="J657" s="17">
        <v>3200030</v>
      </c>
      <c r="K657" s="17">
        <v>0</v>
      </c>
      <c r="L657" s="17">
        <v>0</v>
      </c>
      <c r="M657" s="17">
        <v>0</v>
      </c>
      <c r="N657" s="17">
        <v>0</v>
      </c>
      <c r="O657" s="17">
        <v>0</v>
      </c>
      <c r="P657" s="17">
        <v>2205118</v>
      </c>
      <c r="Q657" s="17">
        <v>687429</v>
      </c>
      <c r="R657" s="17">
        <v>365080</v>
      </c>
      <c r="S657" s="17">
        <v>79664</v>
      </c>
      <c r="T657" s="17">
        <v>33238</v>
      </c>
      <c r="U657" s="17">
        <v>307036</v>
      </c>
      <c r="V657" s="17">
        <v>69495</v>
      </c>
      <c r="W657" s="17">
        <v>0</v>
      </c>
      <c r="X657" s="17">
        <v>2991410</v>
      </c>
      <c r="Y657" s="17">
        <v>0</v>
      </c>
      <c r="Z657" s="17">
        <v>0</v>
      </c>
      <c r="AA657" s="17">
        <v>0</v>
      </c>
      <c r="AB657" s="17">
        <v>0</v>
      </c>
      <c r="AC657" s="17">
        <v>29016346</v>
      </c>
      <c r="AD657" s="17">
        <v>0</v>
      </c>
    </row>
    <row r="658" spans="1:30" x14ac:dyDescent="0.3">
      <c r="A658" s="15" t="s">
        <v>1309</v>
      </c>
      <c r="B658" s="14" t="s">
        <v>1310</v>
      </c>
      <c r="C658" s="14">
        <v>1</v>
      </c>
      <c r="D658" s="14">
        <v>0</v>
      </c>
      <c r="E658" s="17">
        <v>1548086</v>
      </c>
      <c r="F658" s="17">
        <v>0</v>
      </c>
      <c r="G658" s="17">
        <v>100000</v>
      </c>
      <c r="H658" s="17">
        <v>0</v>
      </c>
      <c r="I658" s="17">
        <v>800403</v>
      </c>
      <c r="J658" s="17">
        <v>333370</v>
      </c>
      <c r="K658" s="17">
        <v>0</v>
      </c>
      <c r="L658" s="17">
        <v>0</v>
      </c>
      <c r="M658" s="17">
        <v>0</v>
      </c>
      <c r="N658" s="17">
        <v>0</v>
      </c>
      <c r="O658" s="17">
        <v>0</v>
      </c>
      <c r="P658" s="17">
        <v>896379</v>
      </c>
      <c r="Q658" s="17">
        <v>33788</v>
      </c>
      <c r="R658" s="17">
        <v>57560</v>
      </c>
      <c r="S658" s="17">
        <v>20343</v>
      </c>
      <c r="T658" s="17">
        <v>8488</v>
      </c>
      <c r="U658" s="17">
        <v>79337</v>
      </c>
      <c r="V658" s="17">
        <v>7328</v>
      </c>
      <c r="W658" s="17">
        <v>0</v>
      </c>
      <c r="X658" s="17">
        <v>0</v>
      </c>
      <c r="Y658" s="17">
        <v>9736</v>
      </c>
      <c r="Z658" s="17">
        <v>0</v>
      </c>
      <c r="AA658" s="17">
        <v>0</v>
      </c>
      <c r="AB658" s="17">
        <v>0</v>
      </c>
      <c r="AC658" s="17">
        <v>3894818</v>
      </c>
      <c r="AD658" s="17">
        <v>0</v>
      </c>
    </row>
    <row r="659" spans="1:30" x14ac:dyDescent="0.3">
      <c r="A659" s="15" t="s">
        <v>1311</v>
      </c>
      <c r="B659" s="14" t="s">
        <v>1312</v>
      </c>
      <c r="C659" s="14">
        <v>1</v>
      </c>
      <c r="D659" s="14">
        <v>0</v>
      </c>
      <c r="E659" s="17">
        <v>32546434</v>
      </c>
      <c r="F659" s="17">
        <v>0</v>
      </c>
      <c r="G659" s="17">
        <v>613877</v>
      </c>
      <c r="H659" s="17">
        <v>0</v>
      </c>
      <c r="I659" s="17">
        <v>3530839</v>
      </c>
      <c r="J659" s="17">
        <v>3778217</v>
      </c>
      <c r="K659" s="17">
        <v>0</v>
      </c>
      <c r="L659" s="17">
        <v>0</v>
      </c>
      <c r="M659" s="17">
        <v>0</v>
      </c>
      <c r="N659" s="17">
        <v>0</v>
      </c>
      <c r="O659" s="17">
        <v>0</v>
      </c>
      <c r="P659" s="17">
        <v>1877740</v>
      </c>
      <c r="Q659" s="17">
        <v>1870440</v>
      </c>
      <c r="R659" s="17">
        <v>941018</v>
      </c>
      <c r="S659" s="17">
        <v>50992</v>
      </c>
      <c r="T659" s="17">
        <v>21275</v>
      </c>
      <c r="U659" s="17">
        <v>213370</v>
      </c>
      <c r="V659" s="17">
        <v>60876</v>
      </c>
      <c r="W659" s="17">
        <v>0</v>
      </c>
      <c r="X659" s="17">
        <v>764610</v>
      </c>
      <c r="Y659" s="17">
        <v>34452</v>
      </c>
      <c r="Z659" s="17">
        <v>0</v>
      </c>
      <c r="AA659" s="17">
        <v>0</v>
      </c>
      <c r="AB659" s="17">
        <v>0</v>
      </c>
      <c r="AC659" s="17">
        <v>46304140</v>
      </c>
      <c r="AD659" s="17">
        <v>760318</v>
      </c>
    </row>
    <row r="660" spans="1:30" x14ac:dyDescent="0.3">
      <c r="A660" s="15" t="s">
        <v>1313</v>
      </c>
      <c r="B660" s="14" t="s">
        <v>1314</v>
      </c>
      <c r="C660" s="14">
        <v>1</v>
      </c>
      <c r="D660" s="14">
        <v>0</v>
      </c>
      <c r="E660" s="17">
        <v>3510844</v>
      </c>
      <c r="F660" s="17">
        <v>0</v>
      </c>
      <c r="G660" s="17">
        <v>116596</v>
      </c>
      <c r="H660" s="17">
        <v>0</v>
      </c>
      <c r="I660" s="17">
        <v>430604</v>
      </c>
      <c r="J660" s="17">
        <v>1723261</v>
      </c>
      <c r="K660" s="17">
        <v>0</v>
      </c>
      <c r="L660" s="17">
        <v>0</v>
      </c>
      <c r="M660" s="17">
        <v>0</v>
      </c>
      <c r="N660" s="17">
        <v>0</v>
      </c>
      <c r="O660" s="17">
        <v>0</v>
      </c>
      <c r="P660" s="17">
        <v>1398153</v>
      </c>
      <c r="Q660" s="17">
        <v>103799</v>
      </c>
      <c r="R660" s="17">
        <v>108347</v>
      </c>
      <c r="S660" s="17">
        <v>44625</v>
      </c>
      <c r="T660" s="17">
        <v>18619</v>
      </c>
      <c r="U660" s="17">
        <v>167585</v>
      </c>
      <c r="V660" s="17">
        <v>26025</v>
      </c>
      <c r="W660" s="17">
        <v>0</v>
      </c>
      <c r="X660" s="17">
        <v>0</v>
      </c>
      <c r="Y660" s="17">
        <v>0</v>
      </c>
      <c r="Z660" s="17">
        <v>0</v>
      </c>
      <c r="AA660" s="17">
        <v>0</v>
      </c>
      <c r="AB660" s="17">
        <v>0</v>
      </c>
      <c r="AC660" s="17">
        <v>7648458</v>
      </c>
      <c r="AD660" s="17">
        <v>0</v>
      </c>
    </row>
    <row r="661" spans="1:30" x14ac:dyDescent="0.3">
      <c r="A661" s="15" t="s">
        <v>1315</v>
      </c>
      <c r="B661" s="14" t="s">
        <v>1316</v>
      </c>
      <c r="C661" s="14">
        <v>1</v>
      </c>
      <c r="D661" s="14">
        <v>0</v>
      </c>
      <c r="E661" s="17">
        <v>2113181</v>
      </c>
      <c r="F661" s="17">
        <v>0</v>
      </c>
      <c r="G661" s="17">
        <v>0</v>
      </c>
      <c r="H661" s="17">
        <v>0</v>
      </c>
      <c r="I661" s="17">
        <v>97779</v>
      </c>
      <c r="J661" s="17">
        <v>165267</v>
      </c>
      <c r="K661" s="17">
        <v>0</v>
      </c>
      <c r="L661" s="17">
        <v>0</v>
      </c>
      <c r="M661" s="17">
        <v>0</v>
      </c>
      <c r="N661" s="17">
        <v>0</v>
      </c>
      <c r="O661" s="17">
        <v>0</v>
      </c>
      <c r="P661" s="17">
        <v>293734</v>
      </c>
      <c r="Q661" s="17">
        <v>255346</v>
      </c>
      <c r="R661" s="17">
        <v>41885</v>
      </c>
      <c r="S661" s="17">
        <v>65418</v>
      </c>
      <c r="T661" s="17">
        <v>27294</v>
      </c>
      <c r="U661" s="17">
        <v>204458</v>
      </c>
      <c r="V661" s="17">
        <v>0</v>
      </c>
      <c r="W661" s="17">
        <v>0</v>
      </c>
      <c r="X661" s="17">
        <v>0</v>
      </c>
      <c r="Y661" s="17">
        <v>12145</v>
      </c>
      <c r="Z661" s="17">
        <v>0</v>
      </c>
      <c r="AA661" s="17">
        <v>0</v>
      </c>
      <c r="AB661" s="17">
        <v>0</v>
      </c>
      <c r="AC661" s="17">
        <v>3276507</v>
      </c>
      <c r="AD661" s="17">
        <v>0</v>
      </c>
    </row>
    <row r="662" spans="1:30" x14ac:dyDescent="0.3">
      <c r="A662" s="15" t="s">
        <v>1317</v>
      </c>
      <c r="B662" s="14" t="s">
        <v>1318</v>
      </c>
      <c r="C662" s="14">
        <v>1</v>
      </c>
      <c r="D662" s="14">
        <v>0</v>
      </c>
      <c r="E662" s="17">
        <v>1650999</v>
      </c>
      <c r="F662" s="17">
        <v>0</v>
      </c>
      <c r="G662" s="17">
        <v>0</v>
      </c>
      <c r="H662" s="17">
        <v>0</v>
      </c>
      <c r="I662" s="17">
        <v>230085</v>
      </c>
      <c r="J662" s="17">
        <v>526932</v>
      </c>
      <c r="K662" s="17">
        <v>0</v>
      </c>
      <c r="L662" s="17">
        <v>0</v>
      </c>
      <c r="M662" s="17">
        <v>0</v>
      </c>
      <c r="N662" s="17">
        <v>0</v>
      </c>
      <c r="O662" s="17">
        <v>0</v>
      </c>
      <c r="P662" s="17">
        <v>289154</v>
      </c>
      <c r="Q662" s="17">
        <v>133133</v>
      </c>
      <c r="R662" s="17">
        <v>105763</v>
      </c>
      <c r="S662" s="17">
        <v>26095</v>
      </c>
      <c r="T662" s="17">
        <v>10888</v>
      </c>
      <c r="U662" s="17">
        <v>97045</v>
      </c>
      <c r="V662" s="17">
        <v>7841</v>
      </c>
      <c r="W662" s="17">
        <v>0</v>
      </c>
      <c r="X662" s="17">
        <v>0</v>
      </c>
      <c r="Y662" s="17">
        <v>0</v>
      </c>
      <c r="Z662" s="17">
        <v>0</v>
      </c>
      <c r="AA662" s="17">
        <v>0</v>
      </c>
      <c r="AB662" s="17">
        <v>0</v>
      </c>
      <c r="AC662" s="17">
        <v>3077935</v>
      </c>
      <c r="AD662" s="17">
        <v>0</v>
      </c>
    </row>
    <row r="663" spans="1:30" x14ac:dyDescent="0.3">
      <c r="A663" s="15" t="s">
        <v>1319</v>
      </c>
      <c r="B663" s="14" t="s">
        <v>1320</v>
      </c>
      <c r="C663" s="14">
        <v>1</v>
      </c>
      <c r="D663" s="14">
        <v>0</v>
      </c>
      <c r="E663" s="17">
        <v>21642458</v>
      </c>
      <c r="F663" s="17">
        <v>0</v>
      </c>
      <c r="G663" s="17">
        <v>845434</v>
      </c>
      <c r="H663" s="17">
        <v>0</v>
      </c>
      <c r="I663" s="17">
        <v>2245417</v>
      </c>
      <c r="J663" s="17">
        <v>1766245</v>
      </c>
      <c r="K663" s="17">
        <v>0</v>
      </c>
      <c r="L663" s="17">
        <v>0</v>
      </c>
      <c r="M663" s="17">
        <v>0</v>
      </c>
      <c r="N663" s="17">
        <v>0</v>
      </c>
      <c r="O663" s="17">
        <v>0</v>
      </c>
      <c r="P663" s="17">
        <v>1605912</v>
      </c>
      <c r="Q663" s="17">
        <v>2415521</v>
      </c>
      <c r="R663" s="17">
        <v>563223</v>
      </c>
      <c r="S663" s="17">
        <v>74121</v>
      </c>
      <c r="T663" s="17">
        <v>30925</v>
      </c>
      <c r="U663" s="17">
        <v>302143</v>
      </c>
      <c r="V663" s="17">
        <v>72922</v>
      </c>
      <c r="W663" s="17">
        <v>0</v>
      </c>
      <c r="X663" s="17">
        <v>2100000</v>
      </c>
      <c r="Y663" s="17">
        <v>0</v>
      </c>
      <c r="Z663" s="17">
        <v>0</v>
      </c>
      <c r="AA663" s="17">
        <v>0</v>
      </c>
      <c r="AB663" s="17">
        <v>0</v>
      </c>
      <c r="AC663" s="17">
        <v>33664321</v>
      </c>
      <c r="AD663" s="17">
        <v>809036</v>
      </c>
    </row>
    <row r="664" spans="1:30" x14ac:dyDescent="0.3">
      <c r="A664" s="15" t="s">
        <v>1321</v>
      </c>
      <c r="B664" s="14" t="s">
        <v>1322</v>
      </c>
      <c r="C664" s="14">
        <v>1</v>
      </c>
      <c r="D664" s="14">
        <v>0</v>
      </c>
      <c r="E664" s="17">
        <v>1437769</v>
      </c>
      <c r="F664" s="17">
        <v>0</v>
      </c>
      <c r="G664" s="17">
        <v>100000</v>
      </c>
      <c r="H664" s="17">
        <v>0</v>
      </c>
      <c r="I664" s="17">
        <v>383507</v>
      </c>
      <c r="J664" s="17">
        <v>721409</v>
      </c>
      <c r="K664" s="17">
        <v>0</v>
      </c>
      <c r="L664" s="17">
        <v>0</v>
      </c>
      <c r="M664" s="17">
        <v>0</v>
      </c>
      <c r="N664" s="17">
        <v>0</v>
      </c>
      <c r="O664" s="17">
        <v>0</v>
      </c>
      <c r="P664" s="17">
        <v>474439</v>
      </c>
      <c r="Q664" s="17">
        <v>90384</v>
      </c>
      <c r="R664" s="17">
        <v>25609</v>
      </c>
      <c r="S664" s="17">
        <v>20612</v>
      </c>
      <c r="T664" s="17">
        <v>8600</v>
      </c>
      <c r="U664" s="17">
        <v>83006</v>
      </c>
      <c r="V664" s="17">
        <v>5428</v>
      </c>
      <c r="W664" s="17">
        <v>0</v>
      </c>
      <c r="X664" s="17">
        <v>0</v>
      </c>
      <c r="Y664" s="17">
        <v>0</v>
      </c>
      <c r="Z664" s="17">
        <v>0</v>
      </c>
      <c r="AA664" s="17">
        <v>0</v>
      </c>
      <c r="AB664" s="17">
        <v>0</v>
      </c>
      <c r="AC664" s="17">
        <v>3350763</v>
      </c>
      <c r="AD664" s="17">
        <v>0</v>
      </c>
    </row>
    <row r="665" spans="1:30" x14ac:dyDescent="0.3">
      <c r="A665" s="15" t="s">
        <v>1323</v>
      </c>
      <c r="B665" s="14" t="s">
        <v>1324</v>
      </c>
      <c r="C665" s="14">
        <v>0</v>
      </c>
      <c r="D665" s="14">
        <v>0</v>
      </c>
      <c r="E665" s="17" t="s">
        <v>2819</v>
      </c>
      <c r="F665" s="17" t="s">
        <v>2819</v>
      </c>
      <c r="G665" s="17" t="s">
        <v>2819</v>
      </c>
      <c r="H665" s="17" t="s">
        <v>2819</v>
      </c>
      <c r="I665" s="17" t="s">
        <v>2819</v>
      </c>
      <c r="J665" s="17" t="s">
        <v>2819</v>
      </c>
      <c r="K665" s="17" t="s">
        <v>2819</v>
      </c>
      <c r="L665" s="17" t="s">
        <v>2819</v>
      </c>
      <c r="M665" s="17" t="s">
        <v>2819</v>
      </c>
      <c r="N665" s="17" t="s">
        <v>2819</v>
      </c>
      <c r="O665" s="17" t="s">
        <v>2819</v>
      </c>
      <c r="P665" s="17" t="s">
        <v>2819</v>
      </c>
      <c r="Q665" s="17" t="s">
        <v>2819</v>
      </c>
      <c r="R665" s="17" t="s">
        <v>2819</v>
      </c>
      <c r="S665" s="17" t="s">
        <v>2819</v>
      </c>
      <c r="T665" s="17" t="s">
        <v>2819</v>
      </c>
      <c r="U665" s="17" t="s">
        <v>2819</v>
      </c>
      <c r="V665" s="17" t="s">
        <v>2819</v>
      </c>
      <c r="W665" s="17" t="s">
        <v>2819</v>
      </c>
      <c r="X665" s="17" t="s">
        <v>2819</v>
      </c>
      <c r="Y665" s="17" t="s">
        <v>2819</v>
      </c>
      <c r="Z665" s="17" t="s">
        <v>2819</v>
      </c>
      <c r="AA665" s="17" t="s">
        <v>2819</v>
      </c>
      <c r="AB665" s="17" t="s">
        <v>2819</v>
      </c>
      <c r="AC665" s="17" t="s">
        <v>2819</v>
      </c>
      <c r="AD665" s="17" t="s">
        <v>2819</v>
      </c>
    </row>
    <row r="666" spans="1:30" x14ac:dyDescent="0.3">
      <c r="A666" s="15" t="s">
        <v>1325</v>
      </c>
      <c r="B666" s="14" t="s">
        <v>1326</v>
      </c>
      <c r="C666" s="14">
        <v>1</v>
      </c>
      <c r="D666" s="14">
        <v>0</v>
      </c>
      <c r="E666" s="17">
        <v>4834105</v>
      </c>
      <c r="F666" s="17">
        <v>0</v>
      </c>
      <c r="G666" s="17">
        <v>141256</v>
      </c>
      <c r="H666" s="17">
        <v>0</v>
      </c>
      <c r="I666" s="17">
        <v>1921636</v>
      </c>
      <c r="J666" s="17">
        <v>1578543</v>
      </c>
      <c r="K666" s="17">
        <v>0</v>
      </c>
      <c r="L666" s="17">
        <v>0</v>
      </c>
      <c r="M666" s="17">
        <v>0</v>
      </c>
      <c r="N666" s="17">
        <v>0</v>
      </c>
      <c r="O666" s="17">
        <v>0</v>
      </c>
      <c r="P666" s="17">
        <v>906744</v>
      </c>
      <c r="Q666" s="17">
        <v>216743</v>
      </c>
      <c r="R666" s="17">
        <v>243828</v>
      </c>
      <c r="S666" s="17">
        <v>52190</v>
      </c>
      <c r="T666" s="17">
        <v>21775</v>
      </c>
      <c r="U666" s="17">
        <v>170032</v>
      </c>
      <c r="V666" s="17">
        <v>23945</v>
      </c>
      <c r="W666" s="17">
        <v>0</v>
      </c>
      <c r="X666" s="17">
        <v>0</v>
      </c>
      <c r="Y666" s="17">
        <v>0</v>
      </c>
      <c r="Z666" s="17">
        <v>0</v>
      </c>
      <c r="AA666" s="17">
        <v>0</v>
      </c>
      <c r="AB666" s="17">
        <v>0</v>
      </c>
      <c r="AC666" s="17">
        <v>10110797</v>
      </c>
      <c r="AD666" s="17">
        <v>0</v>
      </c>
    </row>
    <row r="667" spans="1:30" x14ac:dyDescent="0.3">
      <c r="A667" s="15" t="s">
        <v>1327</v>
      </c>
      <c r="B667" s="14" t="s">
        <v>1328</v>
      </c>
      <c r="C667" s="14">
        <v>1</v>
      </c>
      <c r="D667" s="14">
        <v>0</v>
      </c>
      <c r="E667" s="17">
        <v>15373370</v>
      </c>
      <c r="F667" s="17">
        <v>0</v>
      </c>
      <c r="G667" s="17">
        <v>0</v>
      </c>
      <c r="H667" s="17">
        <v>0</v>
      </c>
      <c r="I667" s="17">
        <v>2361666</v>
      </c>
      <c r="J667" s="17">
        <v>3348197</v>
      </c>
      <c r="K667" s="17">
        <v>0</v>
      </c>
      <c r="L667" s="17">
        <v>0</v>
      </c>
      <c r="M667" s="17">
        <v>0</v>
      </c>
      <c r="N667" s="17">
        <v>0</v>
      </c>
      <c r="O667" s="17">
        <v>0</v>
      </c>
      <c r="P667" s="17">
        <v>3398827</v>
      </c>
      <c r="Q667" s="17">
        <v>557265</v>
      </c>
      <c r="R667" s="17">
        <v>591986</v>
      </c>
      <c r="S667" s="17">
        <v>145021</v>
      </c>
      <c r="T667" s="17">
        <v>60506</v>
      </c>
      <c r="U667" s="17">
        <v>497047</v>
      </c>
      <c r="V667" s="17">
        <v>53416</v>
      </c>
      <c r="W667" s="17">
        <v>0</v>
      </c>
      <c r="X667" s="17">
        <v>1986386</v>
      </c>
      <c r="Y667" s="17">
        <v>0</v>
      </c>
      <c r="Z667" s="17">
        <v>0</v>
      </c>
      <c r="AA667" s="17">
        <v>0</v>
      </c>
      <c r="AB667" s="17">
        <v>0</v>
      </c>
      <c r="AC667" s="17">
        <v>28373687</v>
      </c>
      <c r="AD667" s="17">
        <v>0</v>
      </c>
    </row>
    <row r="668" spans="1:30" x14ac:dyDescent="0.3">
      <c r="A668" s="15" t="s">
        <v>1329</v>
      </c>
      <c r="B668" s="14" t="s">
        <v>1330</v>
      </c>
      <c r="C668" s="14">
        <v>1</v>
      </c>
      <c r="D668" s="14">
        <v>1</v>
      </c>
      <c r="E668" s="17">
        <v>213738219</v>
      </c>
      <c r="F668" s="17">
        <v>2927992</v>
      </c>
      <c r="G668" s="17">
        <v>0</v>
      </c>
      <c r="H668" s="17">
        <v>107854</v>
      </c>
      <c r="I668" s="17">
        <v>28698412</v>
      </c>
      <c r="J668" s="17">
        <v>14531776</v>
      </c>
      <c r="K668" s="17">
        <v>0</v>
      </c>
      <c r="L668" s="17">
        <v>0</v>
      </c>
      <c r="M668" s="17">
        <v>996816</v>
      </c>
      <c r="N668" s="17">
        <v>7052760</v>
      </c>
      <c r="O668" s="17">
        <v>2550929</v>
      </c>
      <c r="P668" s="17">
        <v>0</v>
      </c>
      <c r="Q668" s="17">
        <v>9343881</v>
      </c>
      <c r="R668" s="17">
        <v>10771924</v>
      </c>
      <c r="S668" s="17">
        <v>431694</v>
      </c>
      <c r="T668" s="17">
        <v>180113</v>
      </c>
      <c r="U668" s="17">
        <v>1809478</v>
      </c>
      <c r="V668" s="17">
        <v>423319</v>
      </c>
      <c r="W668" s="17">
        <v>0</v>
      </c>
      <c r="X668" s="17">
        <v>12111980</v>
      </c>
      <c r="Y668" s="17">
        <v>552736</v>
      </c>
      <c r="Z668" s="17">
        <v>17500000</v>
      </c>
      <c r="AA668" s="17">
        <v>0</v>
      </c>
      <c r="AB668" s="17">
        <v>0</v>
      </c>
      <c r="AC668" s="17">
        <v>323729883</v>
      </c>
      <c r="AD668" s="17">
        <v>7634095</v>
      </c>
    </row>
    <row r="669" spans="1:30" x14ac:dyDescent="0.3">
      <c r="A669" s="15" t="s">
        <v>1331</v>
      </c>
      <c r="B669" s="14" t="s">
        <v>1332</v>
      </c>
      <c r="C669" s="14">
        <v>1</v>
      </c>
      <c r="D669" s="14">
        <v>0</v>
      </c>
      <c r="E669" s="17">
        <v>24510251</v>
      </c>
      <c r="F669" s="17">
        <v>0</v>
      </c>
      <c r="G669" s="17">
        <v>2416117</v>
      </c>
      <c r="H669" s="17">
        <v>0</v>
      </c>
      <c r="I669" s="17">
        <v>6397887</v>
      </c>
      <c r="J669" s="17">
        <v>3409953</v>
      </c>
      <c r="K669" s="17">
        <v>0</v>
      </c>
      <c r="L669" s="17">
        <v>0</v>
      </c>
      <c r="M669" s="17">
        <v>0</v>
      </c>
      <c r="N669" s="17">
        <v>0</v>
      </c>
      <c r="O669" s="17">
        <v>0</v>
      </c>
      <c r="P669" s="17">
        <v>3003390</v>
      </c>
      <c r="Q669" s="17">
        <v>843813</v>
      </c>
      <c r="R669" s="17">
        <v>924209</v>
      </c>
      <c r="S669" s="17">
        <v>84772</v>
      </c>
      <c r="T669" s="17">
        <v>35369</v>
      </c>
      <c r="U669" s="17">
        <v>331035</v>
      </c>
      <c r="V669" s="17">
        <v>76006</v>
      </c>
      <c r="W669" s="17">
        <v>0</v>
      </c>
      <c r="X669" s="17">
        <v>192247</v>
      </c>
      <c r="Y669" s="17">
        <v>108623</v>
      </c>
      <c r="Z669" s="17">
        <v>0</v>
      </c>
      <c r="AA669" s="17">
        <v>0</v>
      </c>
      <c r="AB669" s="17">
        <v>0</v>
      </c>
      <c r="AC669" s="17">
        <v>42333672</v>
      </c>
      <c r="AD669" s="17">
        <v>0</v>
      </c>
    </row>
    <row r="670" spans="1:30" x14ac:dyDescent="0.3">
      <c r="A670" s="15" t="s">
        <v>1333</v>
      </c>
      <c r="B670" s="14" t="s">
        <v>1334</v>
      </c>
      <c r="C670" s="14">
        <v>1</v>
      </c>
      <c r="D670" s="14">
        <v>0</v>
      </c>
      <c r="E670" s="17">
        <v>9119194</v>
      </c>
      <c r="F670" s="17">
        <v>0</v>
      </c>
      <c r="G670" s="17">
        <v>1020367</v>
      </c>
      <c r="H670" s="17">
        <v>0</v>
      </c>
      <c r="I670" s="17">
        <v>3132129</v>
      </c>
      <c r="J670" s="17">
        <v>2008820</v>
      </c>
      <c r="K670" s="17">
        <v>0</v>
      </c>
      <c r="L670" s="17">
        <v>0</v>
      </c>
      <c r="M670" s="17">
        <v>0</v>
      </c>
      <c r="N670" s="17">
        <v>0</v>
      </c>
      <c r="O670" s="17">
        <v>0</v>
      </c>
      <c r="P670" s="17">
        <v>920391</v>
      </c>
      <c r="Q670" s="17">
        <v>270018</v>
      </c>
      <c r="R670" s="17">
        <v>349749</v>
      </c>
      <c r="S670" s="17">
        <v>56669</v>
      </c>
      <c r="T670" s="17">
        <v>23644</v>
      </c>
      <c r="U670" s="17">
        <v>204982</v>
      </c>
      <c r="V670" s="17">
        <v>43577</v>
      </c>
      <c r="W670" s="17">
        <v>0</v>
      </c>
      <c r="X670" s="17">
        <v>0</v>
      </c>
      <c r="Y670" s="17">
        <v>48982</v>
      </c>
      <c r="Z670" s="17">
        <v>0</v>
      </c>
      <c r="AA670" s="17">
        <v>0</v>
      </c>
      <c r="AB670" s="17">
        <v>0</v>
      </c>
      <c r="AC670" s="17">
        <v>17198522</v>
      </c>
      <c r="AD670" s="17">
        <v>0</v>
      </c>
    </row>
    <row r="671" spans="1:30" x14ac:dyDescent="0.3">
      <c r="A671" s="15" t="s">
        <v>1335</v>
      </c>
      <c r="B671" s="14" t="s">
        <v>1336</v>
      </c>
      <c r="C671" s="14">
        <v>1</v>
      </c>
      <c r="D671" s="14">
        <v>0</v>
      </c>
      <c r="E671" s="17">
        <v>12282446</v>
      </c>
      <c r="F671" s="17">
        <v>0</v>
      </c>
      <c r="G671" s="17">
        <v>0</v>
      </c>
      <c r="H671" s="17">
        <v>0</v>
      </c>
      <c r="I671" s="17">
        <v>1449504</v>
      </c>
      <c r="J671" s="17">
        <v>547752</v>
      </c>
      <c r="K671" s="17">
        <v>0</v>
      </c>
      <c r="L671" s="17">
        <v>0</v>
      </c>
      <c r="M671" s="17">
        <v>0</v>
      </c>
      <c r="N671" s="17">
        <v>0</v>
      </c>
      <c r="O671" s="17">
        <v>0</v>
      </c>
      <c r="P671" s="17">
        <v>1651532</v>
      </c>
      <c r="Q671" s="17">
        <v>223102</v>
      </c>
      <c r="R671" s="17">
        <v>103834</v>
      </c>
      <c r="S671" s="17">
        <v>17392</v>
      </c>
      <c r="T671" s="17">
        <v>7256</v>
      </c>
      <c r="U671" s="17">
        <v>70716</v>
      </c>
      <c r="V671" s="17">
        <v>19864</v>
      </c>
      <c r="W671" s="17">
        <v>0</v>
      </c>
      <c r="X671" s="17">
        <v>294502</v>
      </c>
      <c r="Y671" s="17">
        <v>0</v>
      </c>
      <c r="Z671" s="17">
        <v>0</v>
      </c>
      <c r="AA671" s="17">
        <v>0</v>
      </c>
      <c r="AB671" s="17">
        <v>0</v>
      </c>
      <c r="AC671" s="17">
        <v>16667900</v>
      </c>
      <c r="AD671" s="17">
        <v>0</v>
      </c>
    </row>
    <row r="672" spans="1:30" x14ac:dyDescent="0.3">
      <c r="A672" s="15" t="s">
        <v>1337</v>
      </c>
      <c r="B672" s="14" t="s">
        <v>1338</v>
      </c>
      <c r="C672" s="14">
        <v>1</v>
      </c>
      <c r="D672" s="14">
        <v>0</v>
      </c>
      <c r="E672" s="17">
        <v>10849775</v>
      </c>
      <c r="F672" s="17">
        <v>0</v>
      </c>
      <c r="G672" s="17">
        <v>0</v>
      </c>
      <c r="H672" s="17">
        <v>0</v>
      </c>
      <c r="I672" s="17">
        <v>984008</v>
      </c>
      <c r="J672" s="17">
        <v>1566340</v>
      </c>
      <c r="K672" s="17">
        <v>0</v>
      </c>
      <c r="L672" s="17">
        <v>0</v>
      </c>
      <c r="M672" s="17">
        <v>0</v>
      </c>
      <c r="N672" s="17">
        <v>0</v>
      </c>
      <c r="O672" s="17">
        <v>0</v>
      </c>
      <c r="P672" s="17">
        <v>1006791</v>
      </c>
      <c r="Q672" s="17">
        <v>65794</v>
      </c>
      <c r="R672" s="17">
        <v>0</v>
      </c>
      <c r="S672" s="17">
        <v>13048</v>
      </c>
      <c r="T672" s="17">
        <v>5444</v>
      </c>
      <c r="U672" s="17">
        <v>48464</v>
      </c>
      <c r="V672" s="17">
        <v>16652</v>
      </c>
      <c r="W672" s="17">
        <v>0</v>
      </c>
      <c r="X672" s="17">
        <v>160471</v>
      </c>
      <c r="Y672" s="17">
        <v>0</v>
      </c>
      <c r="Z672" s="17">
        <v>0</v>
      </c>
      <c r="AA672" s="17">
        <v>0</v>
      </c>
      <c r="AB672" s="17">
        <v>0</v>
      </c>
      <c r="AC672" s="17">
        <v>14716787</v>
      </c>
      <c r="AD672" s="17">
        <v>0</v>
      </c>
    </row>
    <row r="673" spans="1:30" x14ac:dyDescent="0.3">
      <c r="A673" s="15" t="s">
        <v>1339</v>
      </c>
      <c r="B673" s="14" t="s">
        <v>1340</v>
      </c>
      <c r="C673" s="14">
        <v>1</v>
      </c>
      <c r="D673" s="14">
        <v>0</v>
      </c>
      <c r="E673" s="17">
        <v>1663988</v>
      </c>
      <c r="F673" s="17">
        <v>0</v>
      </c>
      <c r="G673" s="17">
        <v>0</v>
      </c>
      <c r="H673" s="17">
        <v>0</v>
      </c>
      <c r="I673" s="17">
        <v>411082</v>
      </c>
      <c r="J673" s="17">
        <v>328387</v>
      </c>
      <c r="K673" s="17">
        <v>0</v>
      </c>
      <c r="L673" s="17">
        <v>0</v>
      </c>
      <c r="M673" s="17">
        <v>0</v>
      </c>
      <c r="N673" s="17">
        <v>0</v>
      </c>
      <c r="O673" s="17">
        <v>0</v>
      </c>
      <c r="P673" s="17">
        <v>288841</v>
      </c>
      <c r="Q673" s="17">
        <v>21818</v>
      </c>
      <c r="R673" s="17">
        <v>0</v>
      </c>
      <c r="S673" s="17">
        <v>1843</v>
      </c>
      <c r="T673" s="17">
        <v>769</v>
      </c>
      <c r="U673" s="17">
        <v>10369</v>
      </c>
      <c r="V673" s="17">
        <v>1714</v>
      </c>
      <c r="W673" s="17">
        <v>0</v>
      </c>
      <c r="X673" s="17">
        <v>0</v>
      </c>
      <c r="Y673" s="17">
        <v>0</v>
      </c>
      <c r="Z673" s="17">
        <v>0</v>
      </c>
      <c r="AA673" s="17">
        <v>0</v>
      </c>
      <c r="AB673" s="17">
        <v>0</v>
      </c>
      <c r="AC673" s="17">
        <v>2728811</v>
      </c>
      <c r="AD673" s="17">
        <v>0</v>
      </c>
    </row>
    <row r="674" spans="1:30" x14ac:dyDescent="0.3">
      <c r="A674" s="15" t="s">
        <v>1341</v>
      </c>
      <c r="B674" s="14" t="s">
        <v>1342</v>
      </c>
      <c r="C674" s="14">
        <v>1</v>
      </c>
      <c r="D674" s="14">
        <v>0</v>
      </c>
      <c r="E674" s="17">
        <v>7739713</v>
      </c>
      <c r="F674" s="17">
        <v>0</v>
      </c>
      <c r="G674" s="17">
        <v>0</v>
      </c>
      <c r="H674" s="17">
        <v>0</v>
      </c>
      <c r="I674" s="17">
        <v>707864</v>
      </c>
      <c r="J674" s="17">
        <v>1804928</v>
      </c>
      <c r="K674" s="17">
        <v>0</v>
      </c>
      <c r="L674" s="17">
        <v>0</v>
      </c>
      <c r="M674" s="17">
        <v>0</v>
      </c>
      <c r="N674" s="17">
        <v>0</v>
      </c>
      <c r="O674" s="17">
        <v>0</v>
      </c>
      <c r="P674" s="17">
        <v>1050030</v>
      </c>
      <c r="Q674" s="17">
        <v>168819</v>
      </c>
      <c r="R674" s="17">
        <v>280740</v>
      </c>
      <c r="S674" s="17">
        <v>13782</v>
      </c>
      <c r="T674" s="17">
        <v>5750</v>
      </c>
      <c r="U674" s="17">
        <v>48930</v>
      </c>
      <c r="V674" s="17">
        <v>16008</v>
      </c>
      <c r="W674" s="17">
        <v>0</v>
      </c>
      <c r="X674" s="17">
        <v>93758</v>
      </c>
      <c r="Y674" s="17">
        <v>0</v>
      </c>
      <c r="Z674" s="17">
        <v>0</v>
      </c>
      <c r="AA674" s="17">
        <v>0</v>
      </c>
      <c r="AB674" s="17">
        <v>0</v>
      </c>
      <c r="AC674" s="17">
        <v>11930322</v>
      </c>
      <c r="AD674" s="17">
        <v>0</v>
      </c>
    </row>
    <row r="675" spans="1:30" x14ac:dyDescent="0.3">
      <c r="A675" s="15" t="s">
        <v>1343</v>
      </c>
      <c r="B675" s="14" t="s">
        <v>1344</v>
      </c>
      <c r="C675" s="14">
        <v>1</v>
      </c>
      <c r="D675" s="14">
        <v>0</v>
      </c>
      <c r="E675" s="17">
        <v>7936463</v>
      </c>
      <c r="F675" s="17">
        <v>0</v>
      </c>
      <c r="G675" s="17">
        <v>0</v>
      </c>
      <c r="H675" s="17">
        <v>0</v>
      </c>
      <c r="I675" s="17">
        <v>1000689</v>
      </c>
      <c r="J675" s="17">
        <v>423918</v>
      </c>
      <c r="K675" s="17">
        <v>0</v>
      </c>
      <c r="L675" s="17">
        <v>0</v>
      </c>
      <c r="M675" s="17">
        <v>0</v>
      </c>
      <c r="N675" s="17">
        <v>0</v>
      </c>
      <c r="O675" s="17">
        <v>0</v>
      </c>
      <c r="P675" s="17">
        <v>1483342</v>
      </c>
      <c r="Q675" s="17">
        <v>222078</v>
      </c>
      <c r="R675" s="17">
        <v>103031</v>
      </c>
      <c r="S675" s="17">
        <v>12418</v>
      </c>
      <c r="T675" s="17">
        <v>5181</v>
      </c>
      <c r="U675" s="17">
        <v>49047</v>
      </c>
      <c r="V675" s="17">
        <v>15507</v>
      </c>
      <c r="W675" s="17">
        <v>0</v>
      </c>
      <c r="X675" s="17">
        <v>71123</v>
      </c>
      <c r="Y675" s="17">
        <v>0</v>
      </c>
      <c r="Z675" s="17">
        <v>0</v>
      </c>
      <c r="AA675" s="17">
        <v>0</v>
      </c>
      <c r="AB675" s="17">
        <v>0</v>
      </c>
      <c r="AC675" s="17">
        <v>11322797</v>
      </c>
      <c r="AD675" s="17">
        <v>0</v>
      </c>
    </row>
    <row r="676" spans="1:30" x14ac:dyDescent="0.3">
      <c r="A676" s="15" t="s">
        <v>1345</v>
      </c>
      <c r="B676" s="14" t="s">
        <v>1346</v>
      </c>
      <c r="C676" s="14">
        <v>1</v>
      </c>
      <c r="D676" s="14">
        <v>0</v>
      </c>
      <c r="E676" s="17">
        <v>10679567</v>
      </c>
      <c r="F676" s="17">
        <v>0</v>
      </c>
      <c r="G676" s="17">
        <v>200123</v>
      </c>
      <c r="H676" s="17">
        <v>24840</v>
      </c>
      <c r="I676" s="17">
        <v>1297462</v>
      </c>
      <c r="J676" s="17">
        <v>2463985</v>
      </c>
      <c r="K676" s="17">
        <v>0</v>
      </c>
      <c r="L676" s="17">
        <v>0</v>
      </c>
      <c r="M676" s="17">
        <v>0</v>
      </c>
      <c r="N676" s="17">
        <v>0</v>
      </c>
      <c r="O676" s="17">
        <v>0</v>
      </c>
      <c r="P676" s="17">
        <v>531809</v>
      </c>
      <c r="Q676" s="17">
        <v>356086</v>
      </c>
      <c r="R676" s="17">
        <v>24206</v>
      </c>
      <c r="S676" s="17">
        <v>24178</v>
      </c>
      <c r="T676" s="17">
        <v>10088</v>
      </c>
      <c r="U676" s="17">
        <v>90812</v>
      </c>
      <c r="V676" s="17">
        <v>10311</v>
      </c>
      <c r="W676" s="17">
        <v>0</v>
      </c>
      <c r="X676" s="17">
        <v>443445</v>
      </c>
      <c r="Y676" s="17">
        <v>0</v>
      </c>
      <c r="Z676" s="17">
        <v>0</v>
      </c>
      <c r="AA676" s="17">
        <v>0</v>
      </c>
      <c r="AB676" s="17">
        <v>0</v>
      </c>
      <c r="AC676" s="17">
        <v>16156912</v>
      </c>
      <c r="AD676" s="17">
        <v>100000</v>
      </c>
    </row>
    <row r="677" spans="1:30" x14ac:dyDescent="0.3">
      <c r="A677" s="15" t="s">
        <v>1347</v>
      </c>
      <c r="B677" s="14" t="s">
        <v>1348</v>
      </c>
      <c r="C677" s="14">
        <v>1</v>
      </c>
      <c r="D677" s="14">
        <v>0</v>
      </c>
      <c r="E677" s="17">
        <v>7914068</v>
      </c>
      <c r="F677" s="17">
        <v>0</v>
      </c>
      <c r="G677" s="17">
        <v>92174</v>
      </c>
      <c r="H677" s="17">
        <v>0</v>
      </c>
      <c r="I677" s="17">
        <v>846406</v>
      </c>
      <c r="J677" s="17">
        <v>1132661</v>
      </c>
      <c r="K677" s="17">
        <v>0</v>
      </c>
      <c r="L677" s="17">
        <v>0</v>
      </c>
      <c r="M677" s="17">
        <v>0</v>
      </c>
      <c r="N677" s="17">
        <v>0</v>
      </c>
      <c r="O677" s="17">
        <v>0</v>
      </c>
      <c r="P677" s="17">
        <v>638282</v>
      </c>
      <c r="Q677" s="17">
        <v>148555</v>
      </c>
      <c r="R677" s="17">
        <v>31915</v>
      </c>
      <c r="S677" s="17">
        <v>12643</v>
      </c>
      <c r="T677" s="17">
        <v>5275</v>
      </c>
      <c r="U677" s="17">
        <v>48581</v>
      </c>
      <c r="V677" s="17">
        <v>11315</v>
      </c>
      <c r="W677" s="17">
        <v>0</v>
      </c>
      <c r="X677" s="17">
        <v>713908</v>
      </c>
      <c r="Y677" s="17">
        <v>0</v>
      </c>
      <c r="Z677" s="17">
        <v>0</v>
      </c>
      <c r="AA677" s="17">
        <v>0</v>
      </c>
      <c r="AB677" s="17">
        <v>0</v>
      </c>
      <c r="AC677" s="17">
        <v>11595783</v>
      </c>
      <c r="AD677" s="17">
        <v>100000</v>
      </c>
    </row>
    <row r="678" spans="1:30" x14ac:dyDescent="0.3">
      <c r="A678" s="18" t="s">
        <v>1355</v>
      </c>
      <c r="B678" s="14" t="s">
        <v>1356</v>
      </c>
      <c r="C678" s="14">
        <v>1</v>
      </c>
      <c r="D678" s="14">
        <v>1</v>
      </c>
      <c r="E678" s="17">
        <v>18093005291</v>
      </c>
      <c r="F678" s="17">
        <v>38856067</v>
      </c>
      <c r="G678" s="17">
        <v>207398390</v>
      </c>
      <c r="H678" s="17">
        <v>4892896</v>
      </c>
      <c r="I678" s="17">
        <v>2038184355</v>
      </c>
      <c r="J678" s="17">
        <v>3002517403</v>
      </c>
      <c r="K678" s="17">
        <v>16763140</v>
      </c>
      <c r="L678" s="17">
        <v>4491252</v>
      </c>
      <c r="M678" s="17">
        <v>35298772</v>
      </c>
      <c r="N678" s="17">
        <v>180496922</v>
      </c>
      <c r="O678" s="17">
        <v>66043255</v>
      </c>
      <c r="P678" s="17">
        <v>1049656510</v>
      </c>
      <c r="Q678" s="17">
        <v>643404121</v>
      </c>
      <c r="R678" s="17">
        <v>432818723</v>
      </c>
      <c r="S678" s="17">
        <v>43525774</v>
      </c>
      <c r="T678" s="17">
        <v>18160034</v>
      </c>
      <c r="U678" s="17">
        <v>168381497</v>
      </c>
      <c r="V678" s="17">
        <v>35504658</v>
      </c>
      <c r="W678" s="17">
        <v>1402239</v>
      </c>
      <c r="X678" s="17">
        <v>842975490</v>
      </c>
      <c r="Y678" s="17">
        <v>4130572</v>
      </c>
      <c r="Z678" s="17">
        <v>24735334</v>
      </c>
      <c r="AA678" s="17">
        <v>0</v>
      </c>
      <c r="AB678" s="17">
        <v>0</v>
      </c>
      <c r="AC678" s="17">
        <v>26952642695</v>
      </c>
      <c r="AD678" s="17">
        <v>243027085</v>
      </c>
    </row>
    <row r="679" spans="1:30" x14ac:dyDescent="0.3">
      <c r="A679" s="18" t="s">
        <v>1357</v>
      </c>
      <c r="B679" s="14" t="s">
        <v>1358</v>
      </c>
      <c r="C679" s="14">
        <v>1</v>
      </c>
      <c r="D679" s="14">
        <v>1</v>
      </c>
      <c r="E679" s="17">
        <v>318782545</v>
      </c>
      <c r="F679" s="17">
        <v>7360416</v>
      </c>
      <c r="G679" s="17">
        <v>15690702</v>
      </c>
      <c r="H679" s="17">
        <v>107031</v>
      </c>
      <c r="I679" s="17">
        <v>44398369</v>
      </c>
      <c r="J679" s="17">
        <v>42912166</v>
      </c>
      <c r="K679" s="17">
        <v>887975</v>
      </c>
      <c r="L679" s="17">
        <v>0</v>
      </c>
      <c r="M679" s="17">
        <v>0</v>
      </c>
      <c r="N679" s="17">
        <v>0</v>
      </c>
      <c r="O679" s="17">
        <v>0</v>
      </c>
      <c r="P679" s="17">
        <v>33075331</v>
      </c>
      <c r="Q679" s="17">
        <v>23527626</v>
      </c>
      <c r="R679" s="17">
        <v>7984837</v>
      </c>
      <c r="S679" s="17">
        <v>991239</v>
      </c>
      <c r="T679" s="17">
        <v>413571</v>
      </c>
      <c r="U679" s="17">
        <v>3714080</v>
      </c>
      <c r="V679" s="17">
        <v>764236</v>
      </c>
      <c r="W679" s="17">
        <v>0</v>
      </c>
      <c r="X679" s="17">
        <v>5637621</v>
      </c>
      <c r="Y679" s="17">
        <v>178799</v>
      </c>
      <c r="Z679" s="17">
        <v>3536498</v>
      </c>
      <c r="AA679" s="17">
        <v>0</v>
      </c>
      <c r="AB679" s="17">
        <v>0</v>
      </c>
      <c r="AC679" s="17">
        <v>509963042</v>
      </c>
      <c r="AD679" s="17">
        <v>6974462</v>
      </c>
    </row>
    <row r="680" spans="1:30" x14ac:dyDescent="0.3">
      <c r="A680" s="15" t="s">
        <v>1349</v>
      </c>
      <c r="B680" s="14" t="s">
        <v>1350</v>
      </c>
      <c r="C680" s="14">
        <v>1</v>
      </c>
      <c r="D680" s="14">
        <v>1</v>
      </c>
      <c r="E680" s="17">
        <v>18411787836</v>
      </c>
      <c r="F680" s="17">
        <v>46216483</v>
      </c>
      <c r="G680" s="17">
        <v>223089092</v>
      </c>
      <c r="H680" s="17">
        <v>4999927</v>
      </c>
      <c r="I680" s="17">
        <v>2082582724</v>
      </c>
      <c r="J680" s="17">
        <v>3045429569</v>
      </c>
      <c r="K680" s="17">
        <v>17651115</v>
      </c>
      <c r="L680" s="17">
        <v>4491252</v>
      </c>
      <c r="M680" s="17">
        <v>35298772</v>
      </c>
      <c r="N680" s="17">
        <v>180496922</v>
      </c>
      <c r="O680" s="17">
        <v>66043255</v>
      </c>
      <c r="P680" s="17">
        <v>1082731841</v>
      </c>
      <c r="Q680" s="17">
        <v>666931747</v>
      </c>
      <c r="R680" s="17">
        <v>440803560</v>
      </c>
      <c r="S680" s="17">
        <v>44517013</v>
      </c>
      <c r="T680" s="17">
        <v>18573605</v>
      </c>
      <c r="U680" s="17">
        <v>172095577</v>
      </c>
      <c r="V680" s="17">
        <v>36268894</v>
      </c>
      <c r="W680" s="17">
        <v>1402239</v>
      </c>
      <c r="X680" s="17">
        <v>848613111</v>
      </c>
      <c r="Y680" s="17">
        <v>4309371</v>
      </c>
      <c r="Z680" s="17">
        <v>28271832</v>
      </c>
      <c r="AA680" s="17">
        <v>0</v>
      </c>
      <c r="AB680" s="17">
        <v>0</v>
      </c>
      <c r="AC680" s="17">
        <v>27462605737</v>
      </c>
      <c r="AD680" s="17">
        <v>250001547</v>
      </c>
    </row>
    <row r="681" spans="1:30" x14ac:dyDescent="0.3">
      <c r="A681" s="14"/>
      <c r="B681" s="14"/>
      <c r="C681" s="14"/>
      <c r="D681" s="14"/>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row>
    <row r="682" spans="1:30" x14ac:dyDescent="0.3">
      <c r="A682" s="14"/>
      <c r="B682" s="14"/>
      <c r="C682" s="14"/>
      <c r="D682" s="14"/>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row>
    <row r="683" spans="1:30" x14ac:dyDescent="0.3">
      <c r="A683" s="15" t="s">
        <v>1418</v>
      </c>
      <c r="B683" s="14"/>
      <c r="C683" s="14"/>
      <c r="D683" s="14"/>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row>
    <row r="684" spans="1:30" x14ac:dyDescent="0.3">
      <c r="A684" s="15" t="s">
        <v>1351</v>
      </c>
      <c r="B684" s="14" t="s">
        <v>1352</v>
      </c>
      <c r="C684" s="14"/>
      <c r="D684" s="14"/>
      <c r="E684" s="17" t="s">
        <v>1360</v>
      </c>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row>
    <row r="685" spans="1:30" x14ac:dyDescent="0.3">
      <c r="A685" s="15" t="s">
        <v>1351</v>
      </c>
      <c r="B685" s="14" t="s">
        <v>1353</v>
      </c>
      <c r="C685" s="14"/>
      <c r="D685" s="14"/>
      <c r="E685" s="17" t="s">
        <v>1361</v>
      </c>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row>
  </sheetData>
  <hyperlinks>
    <hyperlink ref="A2" location="'Key'!A1" display="DACLA1" xr:uid="{00000000-0004-0000-03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088E-3368-4B0D-B98D-6F5D2EAA6CDE}">
  <dimension ref="A1:AD687"/>
  <sheetViews>
    <sheetView workbookViewId="0">
      <selection activeCell="AA11" sqref="AA11"/>
    </sheetView>
  </sheetViews>
  <sheetFormatPr defaultRowHeight="14.4" x14ac:dyDescent="0.3"/>
  <cols>
    <col min="1" max="1" width="8.88671875" style="14"/>
    <col min="2" max="2" width="19.44140625" style="14" bestFit="1" customWidth="1"/>
    <col min="3" max="3" width="4.109375" style="14" bestFit="1" customWidth="1"/>
    <col min="4" max="4" width="4.33203125" style="14" bestFit="1" customWidth="1"/>
    <col min="5" max="5" width="13.88671875" style="14" bestFit="1" customWidth="1"/>
    <col min="6" max="6" width="10.109375" style="14" bestFit="1" customWidth="1"/>
    <col min="7" max="7" width="11.109375" style="14" bestFit="1" customWidth="1"/>
    <col min="8" max="8" width="8.88671875" style="14"/>
    <col min="9" max="10" width="12.6640625" style="14" bestFit="1" customWidth="1"/>
    <col min="11" max="11" width="10.109375" style="14" bestFit="1" customWidth="1"/>
    <col min="12" max="12" width="8.88671875" style="14"/>
    <col min="13" max="13" width="10.109375" style="14" bestFit="1" customWidth="1"/>
    <col min="14" max="14" width="11.109375" style="14" bestFit="1" customWidth="1"/>
    <col min="15" max="15" width="10.109375" style="14" bestFit="1" customWidth="1"/>
    <col min="16" max="16" width="12.6640625" style="14" bestFit="1" customWidth="1"/>
    <col min="17" max="18" width="11.109375" style="14" bestFit="1" customWidth="1"/>
    <col min="19" max="20" width="10.109375" style="14" bestFit="1" customWidth="1"/>
    <col min="21" max="21" width="11.109375" style="14" bestFit="1" customWidth="1"/>
    <col min="22" max="22" width="10.109375" style="14" bestFit="1" customWidth="1"/>
    <col min="23" max="23" width="9" style="14" bestFit="1" customWidth="1"/>
    <col min="24" max="24" width="11.109375" style="14" bestFit="1" customWidth="1"/>
    <col min="25" max="25" width="8.88671875" style="14"/>
    <col min="26" max="26" width="10.109375" style="14" bestFit="1" customWidth="1"/>
    <col min="27" max="27" width="13.5546875" style="14" bestFit="1" customWidth="1"/>
    <col min="28" max="28" width="13.88671875" style="14" bestFit="1" customWidth="1"/>
    <col min="29" max="29" width="8.88671875" style="14"/>
    <col min="30" max="30" width="11.109375" style="14" bestFit="1" customWidth="1"/>
    <col min="31" max="257" width="8.88671875" style="14"/>
    <col min="258" max="258" width="19.44140625" style="14" bestFit="1" customWidth="1"/>
    <col min="259" max="259" width="4.109375" style="14" bestFit="1" customWidth="1"/>
    <col min="260" max="260" width="4.33203125" style="14" bestFit="1" customWidth="1"/>
    <col min="261" max="261" width="13.88671875" style="14" bestFit="1" customWidth="1"/>
    <col min="262" max="262" width="10.109375" style="14" bestFit="1" customWidth="1"/>
    <col min="263" max="263" width="11.109375" style="14" bestFit="1" customWidth="1"/>
    <col min="264" max="264" width="8.88671875" style="14"/>
    <col min="265" max="266" width="12.6640625" style="14" bestFit="1" customWidth="1"/>
    <col min="267" max="267" width="10.109375" style="14" bestFit="1" customWidth="1"/>
    <col min="268" max="268" width="8.88671875" style="14"/>
    <col min="269" max="269" width="10.109375" style="14" bestFit="1" customWidth="1"/>
    <col min="270" max="270" width="11.109375" style="14" bestFit="1" customWidth="1"/>
    <col min="271" max="271" width="10.109375" style="14" bestFit="1" customWidth="1"/>
    <col min="272" max="272" width="12.6640625" style="14" bestFit="1" customWidth="1"/>
    <col min="273" max="274" width="11.109375" style="14" bestFit="1" customWidth="1"/>
    <col min="275" max="276" width="10.109375" style="14" bestFit="1" customWidth="1"/>
    <col min="277" max="277" width="11.109375" style="14" bestFit="1" customWidth="1"/>
    <col min="278" max="278" width="10.109375" style="14" bestFit="1" customWidth="1"/>
    <col min="279" max="279" width="9" style="14" bestFit="1" customWidth="1"/>
    <col min="280" max="280" width="11.109375" style="14" bestFit="1" customWidth="1"/>
    <col min="281" max="281" width="8.88671875" style="14"/>
    <col min="282" max="282" width="10.109375" style="14" bestFit="1" customWidth="1"/>
    <col min="283" max="283" width="13.5546875" style="14" bestFit="1" customWidth="1"/>
    <col min="284" max="284" width="13.88671875" style="14" bestFit="1" customWidth="1"/>
    <col min="285" max="285" width="8.88671875" style="14"/>
    <col min="286" max="286" width="11.109375" style="14" bestFit="1" customWidth="1"/>
    <col min="287" max="513" width="8.88671875" style="14"/>
    <col min="514" max="514" width="19.44140625" style="14" bestFit="1" customWidth="1"/>
    <col min="515" max="515" width="4.109375" style="14" bestFit="1" customWidth="1"/>
    <col min="516" max="516" width="4.33203125" style="14" bestFit="1" customWidth="1"/>
    <col min="517" max="517" width="13.88671875" style="14" bestFit="1" customWidth="1"/>
    <col min="518" max="518" width="10.109375" style="14" bestFit="1" customWidth="1"/>
    <col min="519" max="519" width="11.109375" style="14" bestFit="1" customWidth="1"/>
    <col min="520" max="520" width="8.88671875" style="14"/>
    <col min="521" max="522" width="12.6640625" style="14" bestFit="1" customWidth="1"/>
    <col min="523" max="523" width="10.109375" style="14" bestFit="1" customWidth="1"/>
    <col min="524" max="524" width="8.88671875" style="14"/>
    <col min="525" max="525" width="10.109375" style="14" bestFit="1" customWidth="1"/>
    <col min="526" max="526" width="11.109375" style="14" bestFit="1" customWidth="1"/>
    <col min="527" max="527" width="10.109375" style="14" bestFit="1" customWidth="1"/>
    <col min="528" max="528" width="12.6640625" style="14" bestFit="1" customWidth="1"/>
    <col min="529" max="530" width="11.109375" style="14" bestFit="1" customWidth="1"/>
    <col min="531" max="532" width="10.109375" style="14" bestFit="1" customWidth="1"/>
    <col min="533" max="533" width="11.109375" style="14" bestFit="1" customWidth="1"/>
    <col min="534" max="534" width="10.109375" style="14" bestFit="1" customWidth="1"/>
    <col min="535" max="535" width="9" style="14" bestFit="1" customWidth="1"/>
    <col min="536" max="536" width="11.109375" style="14" bestFit="1" customWidth="1"/>
    <col min="537" max="537" width="8.88671875" style="14"/>
    <col min="538" max="538" width="10.109375" style="14" bestFit="1" customWidth="1"/>
    <col min="539" max="539" width="13.5546875" style="14" bestFit="1" customWidth="1"/>
    <col min="540" max="540" width="13.88671875" style="14" bestFit="1" customWidth="1"/>
    <col min="541" max="541" width="8.88671875" style="14"/>
    <col min="542" max="542" width="11.109375" style="14" bestFit="1" customWidth="1"/>
    <col min="543" max="769" width="8.88671875" style="14"/>
    <col min="770" max="770" width="19.44140625" style="14" bestFit="1" customWidth="1"/>
    <col min="771" max="771" width="4.109375" style="14" bestFit="1" customWidth="1"/>
    <col min="772" max="772" width="4.33203125" style="14" bestFit="1" customWidth="1"/>
    <col min="773" max="773" width="13.88671875" style="14" bestFit="1" customWidth="1"/>
    <col min="774" max="774" width="10.109375" style="14" bestFit="1" customWidth="1"/>
    <col min="775" max="775" width="11.109375" style="14" bestFit="1" customWidth="1"/>
    <col min="776" max="776" width="8.88671875" style="14"/>
    <col min="777" max="778" width="12.6640625" style="14" bestFit="1" customWidth="1"/>
    <col min="779" max="779" width="10.109375" style="14" bestFit="1" customWidth="1"/>
    <col min="780" max="780" width="8.88671875" style="14"/>
    <col min="781" max="781" width="10.109375" style="14" bestFit="1" customWidth="1"/>
    <col min="782" max="782" width="11.109375" style="14" bestFit="1" customWidth="1"/>
    <col min="783" max="783" width="10.109375" style="14" bestFit="1" customWidth="1"/>
    <col min="784" max="784" width="12.6640625" style="14" bestFit="1" customWidth="1"/>
    <col min="785" max="786" width="11.109375" style="14" bestFit="1" customWidth="1"/>
    <col min="787" max="788" width="10.109375" style="14" bestFit="1" customWidth="1"/>
    <col min="789" max="789" width="11.109375" style="14" bestFit="1" customWidth="1"/>
    <col min="790" max="790" width="10.109375" style="14" bestFit="1" customWidth="1"/>
    <col min="791" max="791" width="9" style="14" bestFit="1" customWidth="1"/>
    <col min="792" max="792" width="11.109375" style="14" bestFit="1" customWidth="1"/>
    <col min="793" max="793" width="8.88671875" style="14"/>
    <col min="794" max="794" width="10.109375" style="14" bestFit="1" customWidth="1"/>
    <col min="795" max="795" width="13.5546875" style="14" bestFit="1" customWidth="1"/>
    <col min="796" max="796" width="13.88671875" style="14" bestFit="1" customWidth="1"/>
    <col min="797" max="797" width="8.88671875" style="14"/>
    <col min="798" max="798" width="11.109375" style="14" bestFit="1" customWidth="1"/>
    <col min="799" max="1025" width="8.88671875" style="14"/>
    <col min="1026" max="1026" width="19.44140625" style="14" bestFit="1" customWidth="1"/>
    <col min="1027" max="1027" width="4.109375" style="14" bestFit="1" customWidth="1"/>
    <col min="1028" max="1028" width="4.33203125" style="14" bestFit="1" customWidth="1"/>
    <col min="1029" max="1029" width="13.88671875" style="14" bestFit="1" customWidth="1"/>
    <col min="1030" max="1030" width="10.109375" style="14" bestFit="1" customWidth="1"/>
    <col min="1031" max="1031" width="11.109375" style="14" bestFit="1" customWidth="1"/>
    <col min="1032" max="1032" width="8.88671875" style="14"/>
    <col min="1033" max="1034" width="12.6640625" style="14" bestFit="1" customWidth="1"/>
    <col min="1035" max="1035" width="10.109375" style="14" bestFit="1" customWidth="1"/>
    <col min="1036" max="1036" width="8.88671875" style="14"/>
    <col min="1037" max="1037" width="10.109375" style="14" bestFit="1" customWidth="1"/>
    <col min="1038" max="1038" width="11.109375" style="14" bestFit="1" customWidth="1"/>
    <col min="1039" max="1039" width="10.109375" style="14" bestFit="1" customWidth="1"/>
    <col min="1040" max="1040" width="12.6640625" style="14" bestFit="1" customWidth="1"/>
    <col min="1041" max="1042" width="11.109375" style="14" bestFit="1" customWidth="1"/>
    <col min="1043" max="1044" width="10.109375" style="14" bestFit="1" customWidth="1"/>
    <col min="1045" max="1045" width="11.109375" style="14" bestFit="1" customWidth="1"/>
    <col min="1046" max="1046" width="10.109375" style="14" bestFit="1" customWidth="1"/>
    <col min="1047" max="1047" width="9" style="14" bestFit="1" customWidth="1"/>
    <col min="1048" max="1048" width="11.109375" style="14" bestFit="1" customWidth="1"/>
    <col min="1049" max="1049" width="8.88671875" style="14"/>
    <col min="1050" max="1050" width="10.109375" style="14" bestFit="1" customWidth="1"/>
    <col min="1051" max="1051" width="13.5546875" style="14" bestFit="1" customWidth="1"/>
    <col min="1052" max="1052" width="13.88671875" style="14" bestFit="1" customWidth="1"/>
    <col min="1053" max="1053" width="8.88671875" style="14"/>
    <col min="1054" max="1054" width="11.109375" style="14" bestFit="1" customWidth="1"/>
    <col min="1055" max="1281" width="8.88671875" style="14"/>
    <col min="1282" max="1282" width="19.44140625" style="14" bestFit="1" customWidth="1"/>
    <col min="1283" max="1283" width="4.109375" style="14" bestFit="1" customWidth="1"/>
    <col min="1284" max="1284" width="4.33203125" style="14" bestFit="1" customWidth="1"/>
    <col min="1285" max="1285" width="13.88671875" style="14" bestFit="1" customWidth="1"/>
    <col min="1286" max="1286" width="10.109375" style="14" bestFit="1" customWidth="1"/>
    <col min="1287" max="1287" width="11.109375" style="14" bestFit="1" customWidth="1"/>
    <col min="1288" max="1288" width="8.88671875" style="14"/>
    <col min="1289" max="1290" width="12.6640625" style="14" bestFit="1" customWidth="1"/>
    <col min="1291" max="1291" width="10.109375" style="14" bestFit="1" customWidth="1"/>
    <col min="1292" max="1292" width="8.88671875" style="14"/>
    <col min="1293" max="1293" width="10.109375" style="14" bestFit="1" customWidth="1"/>
    <col min="1294" max="1294" width="11.109375" style="14" bestFit="1" customWidth="1"/>
    <col min="1295" max="1295" width="10.109375" style="14" bestFit="1" customWidth="1"/>
    <col min="1296" max="1296" width="12.6640625" style="14" bestFit="1" customWidth="1"/>
    <col min="1297" max="1298" width="11.109375" style="14" bestFit="1" customWidth="1"/>
    <col min="1299" max="1300" width="10.109375" style="14" bestFit="1" customWidth="1"/>
    <col min="1301" max="1301" width="11.109375" style="14" bestFit="1" customWidth="1"/>
    <col min="1302" max="1302" width="10.109375" style="14" bestFit="1" customWidth="1"/>
    <col min="1303" max="1303" width="9" style="14" bestFit="1" customWidth="1"/>
    <col min="1304" max="1304" width="11.109375" style="14" bestFit="1" customWidth="1"/>
    <col min="1305" max="1305" width="8.88671875" style="14"/>
    <col min="1306" max="1306" width="10.109375" style="14" bestFit="1" customWidth="1"/>
    <col min="1307" max="1307" width="13.5546875" style="14" bestFit="1" customWidth="1"/>
    <col min="1308" max="1308" width="13.88671875" style="14" bestFit="1" customWidth="1"/>
    <col min="1309" max="1309" width="8.88671875" style="14"/>
    <col min="1310" max="1310" width="11.109375" style="14" bestFit="1" customWidth="1"/>
    <col min="1311" max="1537" width="8.88671875" style="14"/>
    <col min="1538" max="1538" width="19.44140625" style="14" bestFit="1" customWidth="1"/>
    <col min="1539" max="1539" width="4.109375" style="14" bestFit="1" customWidth="1"/>
    <col min="1540" max="1540" width="4.33203125" style="14" bestFit="1" customWidth="1"/>
    <col min="1541" max="1541" width="13.88671875" style="14" bestFit="1" customWidth="1"/>
    <col min="1542" max="1542" width="10.109375" style="14" bestFit="1" customWidth="1"/>
    <col min="1543" max="1543" width="11.109375" style="14" bestFit="1" customWidth="1"/>
    <col min="1544" max="1544" width="8.88671875" style="14"/>
    <col min="1545" max="1546" width="12.6640625" style="14" bestFit="1" customWidth="1"/>
    <col min="1547" max="1547" width="10.109375" style="14" bestFit="1" customWidth="1"/>
    <col min="1548" max="1548" width="8.88671875" style="14"/>
    <col min="1549" max="1549" width="10.109375" style="14" bestFit="1" customWidth="1"/>
    <col min="1550" max="1550" width="11.109375" style="14" bestFit="1" customWidth="1"/>
    <col min="1551" max="1551" width="10.109375" style="14" bestFit="1" customWidth="1"/>
    <col min="1552" max="1552" width="12.6640625" style="14" bestFit="1" customWidth="1"/>
    <col min="1553" max="1554" width="11.109375" style="14" bestFit="1" customWidth="1"/>
    <col min="1555" max="1556" width="10.109375" style="14" bestFit="1" customWidth="1"/>
    <col min="1557" max="1557" width="11.109375" style="14" bestFit="1" customWidth="1"/>
    <col min="1558" max="1558" width="10.109375" style="14" bestFit="1" customWidth="1"/>
    <col min="1559" max="1559" width="9" style="14" bestFit="1" customWidth="1"/>
    <col min="1560" max="1560" width="11.109375" style="14" bestFit="1" customWidth="1"/>
    <col min="1561" max="1561" width="8.88671875" style="14"/>
    <col min="1562" max="1562" width="10.109375" style="14" bestFit="1" customWidth="1"/>
    <col min="1563" max="1563" width="13.5546875" style="14" bestFit="1" customWidth="1"/>
    <col min="1564" max="1564" width="13.88671875" style="14" bestFit="1" customWidth="1"/>
    <col min="1565" max="1565" width="8.88671875" style="14"/>
    <col min="1566" max="1566" width="11.109375" style="14" bestFit="1" customWidth="1"/>
    <col min="1567" max="1793" width="8.88671875" style="14"/>
    <col min="1794" max="1794" width="19.44140625" style="14" bestFit="1" customWidth="1"/>
    <col min="1795" max="1795" width="4.109375" style="14" bestFit="1" customWidth="1"/>
    <col min="1796" max="1796" width="4.33203125" style="14" bestFit="1" customWidth="1"/>
    <col min="1797" max="1797" width="13.88671875" style="14" bestFit="1" customWidth="1"/>
    <col min="1798" max="1798" width="10.109375" style="14" bestFit="1" customWidth="1"/>
    <col min="1799" max="1799" width="11.109375" style="14" bestFit="1" customWidth="1"/>
    <col min="1800" max="1800" width="8.88671875" style="14"/>
    <col min="1801" max="1802" width="12.6640625" style="14" bestFit="1" customWidth="1"/>
    <col min="1803" max="1803" width="10.109375" style="14" bestFit="1" customWidth="1"/>
    <col min="1804" max="1804" width="8.88671875" style="14"/>
    <col min="1805" max="1805" width="10.109375" style="14" bestFit="1" customWidth="1"/>
    <col min="1806" max="1806" width="11.109375" style="14" bestFit="1" customWidth="1"/>
    <col min="1807" max="1807" width="10.109375" style="14" bestFit="1" customWidth="1"/>
    <col min="1808" max="1808" width="12.6640625" style="14" bestFit="1" customWidth="1"/>
    <col min="1809" max="1810" width="11.109375" style="14" bestFit="1" customWidth="1"/>
    <col min="1811" max="1812" width="10.109375" style="14" bestFit="1" customWidth="1"/>
    <col min="1813" max="1813" width="11.109375" style="14" bestFit="1" customWidth="1"/>
    <col min="1814" max="1814" width="10.109375" style="14" bestFit="1" customWidth="1"/>
    <col min="1815" max="1815" width="9" style="14" bestFit="1" customWidth="1"/>
    <col min="1816" max="1816" width="11.109375" style="14" bestFit="1" customWidth="1"/>
    <col min="1817" max="1817" width="8.88671875" style="14"/>
    <col min="1818" max="1818" width="10.109375" style="14" bestFit="1" customWidth="1"/>
    <col min="1819" max="1819" width="13.5546875" style="14" bestFit="1" customWidth="1"/>
    <col min="1820" max="1820" width="13.88671875" style="14" bestFit="1" customWidth="1"/>
    <col min="1821" max="1821" width="8.88671875" style="14"/>
    <col min="1822" max="1822" width="11.109375" style="14" bestFit="1" customWidth="1"/>
    <col min="1823" max="2049" width="8.88671875" style="14"/>
    <col min="2050" max="2050" width="19.44140625" style="14" bestFit="1" customWidth="1"/>
    <col min="2051" max="2051" width="4.109375" style="14" bestFit="1" customWidth="1"/>
    <col min="2052" max="2052" width="4.33203125" style="14" bestFit="1" customWidth="1"/>
    <col min="2053" max="2053" width="13.88671875" style="14" bestFit="1" customWidth="1"/>
    <col min="2054" max="2054" width="10.109375" style="14" bestFit="1" customWidth="1"/>
    <col min="2055" max="2055" width="11.109375" style="14" bestFit="1" customWidth="1"/>
    <col min="2056" max="2056" width="8.88671875" style="14"/>
    <col min="2057" max="2058" width="12.6640625" style="14" bestFit="1" customWidth="1"/>
    <col min="2059" max="2059" width="10.109375" style="14" bestFit="1" customWidth="1"/>
    <col min="2060" max="2060" width="8.88671875" style="14"/>
    <col min="2061" max="2061" width="10.109375" style="14" bestFit="1" customWidth="1"/>
    <col min="2062" max="2062" width="11.109375" style="14" bestFit="1" customWidth="1"/>
    <col min="2063" max="2063" width="10.109375" style="14" bestFit="1" customWidth="1"/>
    <col min="2064" max="2064" width="12.6640625" style="14" bestFit="1" customWidth="1"/>
    <col min="2065" max="2066" width="11.109375" style="14" bestFit="1" customWidth="1"/>
    <col min="2067" max="2068" width="10.109375" style="14" bestFit="1" customWidth="1"/>
    <col min="2069" max="2069" width="11.109375" style="14" bestFit="1" customWidth="1"/>
    <col min="2070" max="2070" width="10.109375" style="14" bestFit="1" customWidth="1"/>
    <col min="2071" max="2071" width="9" style="14" bestFit="1" customWidth="1"/>
    <col min="2072" max="2072" width="11.109375" style="14" bestFit="1" customWidth="1"/>
    <col min="2073" max="2073" width="8.88671875" style="14"/>
    <col min="2074" max="2074" width="10.109375" style="14" bestFit="1" customWidth="1"/>
    <col min="2075" max="2075" width="13.5546875" style="14" bestFit="1" customWidth="1"/>
    <col min="2076" max="2076" width="13.88671875" style="14" bestFit="1" customWidth="1"/>
    <col min="2077" max="2077" width="8.88671875" style="14"/>
    <col min="2078" max="2078" width="11.109375" style="14" bestFit="1" customWidth="1"/>
    <col min="2079" max="2305" width="8.88671875" style="14"/>
    <col min="2306" max="2306" width="19.44140625" style="14" bestFit="1" customWidth="1"/>
    <col min="2307" max="2307" width="4.109375" style="14" bestFit="1" customWidth="1"/>
    <col min="2308" max="2308" width="4.33203125" style="14" bestFit="1" customWidth="1"/>
    <col min="2309" max="2309" width="13.88671875" style="14" bestFit="1" customWidth="1"/>
    <col min="2310" max="2310" width="10.109375" style="14" bestFit="1" customWidth="1"/>
    <col min="2311" max="2311" width="11.109375" style="14" bestFit="1" customWidth="1"/>
    <col min="2312" max="2312" width="8.88671875" style="14"/>
    <col min="2313" max="2314" width="12.6640625" style="14" bestFit="1" customWidth="1"/>
    <col min="2315" max="2315" width="10.109375" style="14" bestFit="1" customWidth="1"/>
    <col min="2316" max="2316" width="8.88671875" style="14"/>
    <col min="2317" max="2317" width="10.109375" style="14" bestFit="1" customWidth="1"/>
    <col min="2318" max="2318" width="11.109375" style="14" bestFit="1" customWidth="1"/>
    <col min="2319" max="2319" width="10.109375" style="14" bestFit="1" customWidth="1"/>
    <col min="2320" max="2320" width="12.6640625" style="14" bestFit="1" customWidth="1"/>
    <col min="2321" max="2322" width="11.109375" style="14" bestFit="1" customWidth="1"/>
    <col min="2323" max="2324" width="10.109375" style="14" bestFit="1" customWidth="1"/>
    <col min="2325" max="2325" width="11.109375" style="14" bestFit="1" customWidth="1"/>
    <col min="2326" max="2326" width="10.109375" style="14" bestFit="1" customWidth="1"/>
    <col min="2327" max="2327" width="9" style="14" bestFit="1" customWidth="1"/>
    <col min="2328" max="2328" width="11.109375" style="14" bestFit="1" customWidth="1"/>
    <col min="2329" max="2329" width="8.88671875" style="14"/>
    <col min="2330" max="2330" width="10.109375" style="14" bestFit="1" customWidth="1"/>
    <col min="2331" max="2331" width="13.5546875" style="14" bestFit="1" customWidth="1"/>
    <col min="2332" max="2332" width="13.88671875" style="14" bestFit="1" customWidth="1"/>
    <col min="2333" max="2333" width="8.88671875" style="14"/>
    <col min="2334" max="2334" width="11.109375" style="14" bestFit="1" customWidth="1"/>
    <col min="2335" max="2561" width="8.88671875" style="14"/>
    <col min="2562" max="2562" width="19.44140625" style="14" bestFit="1" customWidth="1"/>
    <col min="2563" max="2563" width="4.109375" style="14" bestFit="1" customWidth="1"/>
    <col min="2564" max="2564" width="4.33203125" style="14" bestFit="1" customWidth="1"/>
    <col min="2565" max="2565" width="13.88671875" style="14" bestFit="1" customWidth="1"/>
    <col min="2566" max="2566" width="10.109375" style="14" bestFit="1" customWidth="1"/>
    <col min="2567" max="2567" width="11.109375" style="14" bestFit="1" customWidth="1"/>
    <col min="2568" max="2568" width="8.88671875" style="14"/>
    <col min="2569" max="2570" width="12.6640625" style="14" bestFit="1" customWidth="1"/>
    <col min="2571" max="2571" width="10.109375" style="14" bestFit="1" customWidth="1"/>
    <col min="2572" max="2572" width="8.88671875" style="14"/>
    <col min="2573" max="2573" width="10.109375" style="14" bestFit="1" customWidth="1"/>
    <col min="2574" max="2574" width="11.109375" style="14" bestFit="1" customWidth="1"/>
    <col min="2575" max="2575" width="10.109375" style="14" bestFit="1" customWidth="1"/>
    <col min="2576" max="2576" width="12.6640625" style="14" bestFit="1" customWidth="1"/>
    <col min="2577" max="2578" width="11.109375" style="14" bestFit="1" customWidth="1"/>
    <col min="2579" max="2580" width="10.109375" style="14" bestFit="1" customWidth="1"/>
    <col min="2581" max="2581" width="11.109375" style="14" bestFit="1" customWidth="1"/>
    <col min="2582" max="2582" width="10.109375" style="14" bestFit="1" customWidth="1"/>
    <col min="2583" max="2583" width="9" style="14" bestFit="1" customWidth="1"/>
    <col min="2584" max="2584" width="11.109375" style="14" bestFit="1" customWidth="1"/>
    <col min="2585" max="2585" width="8.88671875" style="14"/>
    <col min="2586" max="2586" width="10.109375" style="14" bestFit="1" customWidth="1"/>
    <col min="2587" max="2587" width="13.5546875" style="14" bestFit="1" customWidth="1"/>
    <col min="2588" max="2588" width="13.88671875" style="14" bestFit="1" customWidth="1"/>
    <col min="2589" max="2589" width="8.88671875" style="14"/>
    <col min="2590" max="2590" width="11.109375" style="14" bestFit="1" customWidth="1"/>
    <col min="2591" max="2817" width="8.88671875" style="14"/>
    <col min="2818" max="2818" width="19.44140625" style="14" bestFit="1" customWidth="1"/>
    <col min="2819" max="2819" width="4.109375" style="14" bestFit="1" customWidth="1"/>
    <col min="2820" max="2820" width="4.33203125" style="14" bestFit="1" customWidth="1"/>
    <col min="2821" max="2821" width="13.88671875" style="14" bestFit="1" customWidth="1"/>
    <col min="2822" max="2822" width="10.109375" style="14" bestFit="1" customWidth="1"/>
    <col min="2823" max="2823" width="11.109375" style="14" bestFit="1" customWidth="1"/>
    <col min="2824" max="2824" width="8.88671875" style="14"/>
    <col min="2825" max="2826" width="12.6640625" style="14" bestFit="1" customWidth="1"/>
    <col min="2827" max="2827" width="10.109375" style="14" bestFit="1" customWidth="1"/>
    <col min="2828" max="2828" width="8.88671875" style="14"/>
    <col min="2829" max="2829" width="10.109375" style="14" bestFit="1" customWidth="1"/>
    <col min="2830" max="2830" width="11.109375" style="14" bestFit="1" customWidth="1"/>
    <col min="2831" max="2831" width="10.109375" style="14" bestFit="1" customWidth="1"/>
    <col min="2832" max="2832" width="12.6640625" style="14" bestFit="1" customWidth="1"/>
    <col min="2833" max="2834" width="11.109375" style="14" bestFit="1" customWidth="1"/>
    <col min="2835" max="2836" width="10.109375" style="14" bestFit="1" customWidth="1"/>
    <col min="2837" max="2837" width="11.109375" style="14" bestFit="1" customWidth="1"/>
    <col min="2838" max="2838" width="10.109375" style="14" bestFit="1" customWidth="1"/>
    <col min="2839" max="2839" width="9" style="14" bestFit="1" customWidth="1"/>
    <col min="2840" max="2840" width="11.109375" style="14" bestFit="1" customWidth="1"/>
    <col min="2841" max="2841" width="8.88671875" style="14"/>
    <col min="2842" max="2842" width="10.109375" style="14" bestFit="1" customWidth="1"/>
    <col min="2843" max="2843" width="13.5546875" style="14" bestFit="1" customWidth="1"/>
    <col min="2844" max="2844" width="13.88671875" style="14" bestFit="1" customWidth="1"/>
    <col min="2845" max="2845" width="8.88671875" style="14"/>
    <col min="2846" max="2846" width="11.109375" style="14" bestFit="1" customWidth="1"/>
    <col min="2847" max="3073" width="8.88671875" style="14"/>
    <col min="3074" max="3074" width="19.44140625" style="14" bestFit="1" customWidth="1"/>
    <col min="3075" max="3075" width="4.109375" style="14" bestFit="1" customWidth="1"/>
    <col min="3076" max="3076" width="4.33203125" style="14" bestFit="1" customWidth="1"/>
    <col min="3077" max="3077" width="13.88671875" style="14" bestFit="1" customWidth="1"/>
    <col min="3078" max="3078" width="10.109375" style="14" bestFit="1" customWidth="1"/>
    <col min="3079" max="3079" width="11.109375" style="14" bestFit="1" customWidth="1"/>
    <col min="3080" max="3080" width="8.88671875" style="14"/>
    <col min="3081" max="3082" width="12.6640625" style="14" bestFit="1" customWidth="1"/>
    <col min="3083" max="3083" width="10.109375" style="14" bestFit="1" customWidth="1"/>
    <col min="3084" max="3084" width="8.88671875" style="14"/>
    <col min="3085" max="3085" width="10.109375" style="14" bestFit="1" customWidth="1"/>
    <col min="3086" max="3086" width="11.109375" style="14" bestFit="1" customWidth="1"/>
    <col min="3087" max="3087" width="10.109375" style="14" bestFit="1" customWidth="1"/>
    <col min="3088" max="3088" width="12.6640625" style="14" bestFit="1" customWidth="1"/>
    <col min="3089" max="3090" width="11.109375" style="14" bestFit="1" customWidth="1"/>
    <col min="3091" max="3092" width="10.109375" style="14" bestFit="1" customWidth="1"/>
    <col min="3093" max="3093" width="11.109375" style="14" bestFit="1" customWidth="1"/>
    <col min="3094" max="3094" width="10.109375" style="14" bestFit="1" customWidth="1"/>
    <col min="3095" max="3095" width="9" style="14" bestFit="1" customWidth="1"/>
    <col min="3096" max="3096" width="11.109375" style="14" bestFit="1" customWidth="1"/>
    <col min="3097" max="3097" width="8.88671875" style="14"/>
    <col min="3098" max="3098" width="10.109375" style="14" bestFit="1" customWidth="1"/>
    <col min="3099" max="3099" width="13.5546875" style="14" bestFit="1" customWidth="1"/>
    <col min="3100" max="3100" width="13.88671875" style="14" bestFit="1" customWidth="1"/>
    <col min="3101" max="3101" width="8.88671875" style="14"/>
    <col min="3102" max="3102" width="11.109375" style="14" bestFit="1" customWidth="1"/>
    <col min="3103" max="3329" width="8.88671875" style="14"/>
    <col min="3330" max="3330" width="19.44140625" style="14" bestFit="1" customWidth="1"/>
    <col min="3331" max="3331" width="4.109375" style="14" bestFit="1" customWidth="1"/>
    <col min="3332" max="3332" width="4.33203125" style="14" bestFit="1" customWidth="1"/>
    <col min="3333" max="3333" width="13.88671875" style="14" bestFit="1" customWidth="1"/>
    <col min="3334" max="3334" width="10.109375" style="14" bestFit="1" customWidth="1"/>
    <col min="3335" max="3335" width="11.109375" style="14" bestFit="1" customWidth="1"/>
    <col min="3336" max="3336" width="8.88671875" style="14"/>
    <col min="3337" max="3338" width="12.6640625" style="14" bestFit="1" customWidth="1"/>
    <col min="3339" max="3339" width="10.109375" style="14" bestFit="1" customWidth="1"/>
    <col min="3340" max="3340" width="8.88671875" style="14"/>
    <col min="3341" max="3341" width="10.109375" style="14" bestFit="1" customWidth="1"/>
    <col min="3342" max="3342" width="11.109375" style="14" bestFit="1" customWidth="1"/>
    <col min="3343" max="3343" width="10.109375" style="14" bestFit="1" customWidth="1"/>
    <col min="3344" max="3344" width="12.6640625" style="14" bestFit="1" customWidth="1"/>
    <col min="3345" max="3346" width="11.109375" style="14" bestFit="1" customWidth="1"/>
    <col min="3347" max="3348" width="10.109375" style="14" bestFit="1" customWidth="1"/>
    <col min="3349" max="3349" width="11.109375" style="14" bestFit="1" customWidth="1"/>
    <col min="3350" max="3350" width="10.109375" style="14" bestFit="1" customWidth="1"/>
    <col min="3351" max="3351" width="9" style="14" bestFit="1" customWidth="1"/>
    <col min="3352" max="3352" width="11.109375" style="14" bestFit="1" customWidth="1"/>
    <col min="3353" max="3353" width="8.88671875" style="14"/>
    <col min="3354" max="3354" width="10.109375" style="14" bestFit="1" customWidth="1"/>
    <col min="3355" max="3355" width="13.5546875" style="14" bestFit="1" customWidth="1"/>
    <col min="3356" max="3356" width="13.88671875" style="14" bestFit="1" customWidth="1"/>
    <col min="3357" max="3357" width="8.88671875" style="14"/>
    <col min="3358" max="3358" width="11.109375" style="14" bestFit="1" customWidth="1"/>
    <col min="3359" max="3585" width="8.88671875" style="14"/>
    <col min="3586" max="3586" width="19.44140625" style="14" bestFit="1" customWidth="1"/>
    <col min="3587" max="3587" width="4.109375" style="14" bestFit="1" customWidth="1"/>
    <col min="3588" max="3588" width="4.33203125" style="14" bestFit="1" customWidth="1"/>
    <col min="3589" max="3589" width="13.88671875" style="14" bestFit="1" customWidth="1"/>
    <col min="3590" max="3590" width="10.109375" style="14" bestFit="1" customWidth="1"/>
    <col min="3591" max="3591" width="11.109375" style="14" bestFit="1" customWidth="1"/>
    <col min="3592" max="3592" width="8.88671875" style="14"/>
    <col min="3593" max="3594" width="12.6640625" style="14" bestFit="1" customWidth="1"/>
    <col min="3595" max="3595" width="10.109375" style="14" bestFit="1" customWidth="1"/>
    <col min="3596" max="3596" width="8.88671875" style="14"/>
    <col min="3597" max="3597" width="10.109375" style="14" bestFit="1" customWidth="1"/>
    <col min="3598" max="3598" width="11.109375" style="14" bestFit="1" customWidth="1"/>
    <col min="3599" max="3599" width="10.109375" style="14" bestFit="1" customWidth="1"/>
    <col min="3600" max="3600" width="12.6640625" style="14" bestFit="1" customWidth="1"/>
    <col min="3601" max="3602" width="11.109375" style="14" bestFit="1" customWidth="1"/>
    <col min="3603" max="3604" width="10.109375" style="14" bestFit="1" customWidth="1"/>
    <col min="3605" max="3605" width="11.109375" style="14" bestFit="1" customWidth="1"/>
    <col min="3606" max="3606" width="10.109375" style="14" bestFit="1" customWidth="1"/>
    <col min="3607" max="3607" width="9" style="14" bestFit="1" customWidth="1"/>
    <col min="3608" max="3608" width="11.109375" style="14" bestFit="1" customWidth="1"/>
    <col min="3609" max="3609" width="8.88671875" style="14"/>
    <col min="3610" max="3610" width="10.109375" style="14" bestFit="1" customWidth="1"/>
    <col min="3611" max="3611" width="13.5546875" style="14" bestFit="1" customWidth="1"/>
    <col min="3612" max="3612" width="13.88671875" style="14" bestFit="1" customWidth="1"/>
    <col min="3613" max="3613" width="8.88671875" style="14"/>
    <col min="3614" max="3614" width="11.109375" style="14" bestFit="1" customWidth="1"/>
    <col min="3615" max="3841" width="8.88671875" style="14"/>
    <col min="3842" max="3842" width="19.44140625" style="14" bestFit="1" customWidth="1"/>
    <col min="3843" max="3843" width="4.109375" style="14" bestFit="1" customWidth="1"/>
    <col min="3844" max="3844" width="4.33203125" style="14" bestFit="1" customWidth="1"/>
    <col min="3845" max="3845" width="13.88671875" style="14" bestFit="1" customWidth="1"/>
    <col min="3846" max="3846" width="10.109375" style="14" bestFit="1" customWidth="1"/>
    <col min="3847" max="3847" width="11.109375" style="14" bestFit="1" customWidth="1"/>
    <col min="3848" max="3848" width="8.88671875" style="14"/>
    <col min="3849" max="3850" width="12.6640625" style="14" bestFit="1" customWidth="1"/>
    <col min="3851" max="3851" width="10.109375" style="14" bestFit="1" customWidth="1"/>
    <col min="3852" max="3852" width="8.88671875" style="14"/>
    <col min="3853" max="3853" width="10.109375" style="14" bestFit="1" customWidth="1"/>
    <col min="3854" max="3854" width="11.109375" style="14" bestFit="1" customWidth="1"/>
    <col min="3855" max="3855" width="10.109375" style="14" bestFit="1" customWidth="1"/>
    <col min="3856" max="3856" width="12.6640625" style="14" bestFit="1" customWidth="1"/>
    <col min="3857" max="3858" width="11.109375" style="14" bestFit="1" customWidth="1"/>
    <col min="3859" max="3860" width="10.109375" style="14" bestFit="1" customWidth="1"/>
    <col min="3861" max="3861" width="11.109375" style="14" bestFit="1" customWidth="1"/>
    <col min="3862" max="3862" width="10.109375" style="14" bestFit="1" customWidth="1"/>
    <col min="3863" max="3863" width="9" style="14" bestFit="1" customWidth="1"/>
    <col min="3864" max="3864" width="11.109375" style="14" bestFit="1" customWidth="1"/>
    <col min="3865" max="3865" width="8.88671875" style="14"/>
    <col min="3866" max="3866" width="10.109375" style="14" bestFit="1" customWidth="1"/>
    <col min="3867" max="3867" width="13.5546875" style="14" bestFit="1" customWidth="1"/>
    <col min="3868" max="3868" width="13.88671875" style="14" bestFit="1" customWidth="1"/>
    <col min="3869" max="3869" width="8.88671875" style="14"/>
    <col min="3870" max="3870" width="11.109375" style="14" bestFit="1" customWidth="1"/>
    <col min="3871" max="4097" width="8.88671875" style="14"/>
    <col min="4098" max="4098" width="19.44140625" style="14" bestFit="1" customWidth="1"/>
    <col min="4099" max="4099" width="4.109375" style="14" bestFit="1" customWidth="1"/>
    <col min="4100" max="4100" width="4.33203125" style="14" bestFit="1" customWidth="1"/>
    <col min="4101" max="4101" width="13.88671875" style="14" bestFit="1" customWidth="1"/>
    <col min="4102" max="4102" width="10.109375" style="14" bestFit="1" customWidth="1"/>
    <col min="4103" max="4103" width="11.109375" style="14" bestFit="1" customWidth="1"/>
    <col min="4104" max="4104" width="8.88671875" style="14"/>
    <col min="4105" max="4106" width="12.6640625" style="14" bestFit="1" customWidth="1"/>
    <col min="4107" max="4107" width="10.109375" style="14" bestFit="1" customWidth="1"/>
    <col min="4108" max="4108" width="8.88671875" style="14"/>
    <col min="4109" max="4109" width="10.109375" style="14" bestFit="1" customWidth="1"/>
    <col min="4110" max="4110" width="11.109375" style="14" bestFit="1" customWidth="1"/>
    <col min="4111" max="4111" width="10.109375" style="14" bestFit="1" customWidth="1"/>
    <col min="4112" max="4112" width="12.6640625" style="14" bestFit="1" customWidth="1"/>
    <col min="4113" max="4114" width="11.109375" style="14" bestFit="1" customWidth="1"/>
    <col min="4115" max="4116" width="10.109375" style="14" bestFit="1" customWidth="1"/>
    <col min="4117" max="4117" width="11.109375" style="14" bestFit="1" customWidth="1"/>
    <col min="4118" max="4118" width="10.109375" style="14" bestFit="1" customWidth="1"/>
    <col min="4119" max="4119" width="9" style="14" bestFit="1" customWidth="1"/>
    <col min="4120" max="4120" width="11.109375" style="14" bestFit="1" customWidth="1"/>
    <col min="4121" max="4121" width="8.88671875" style="14"/>
    <col min="4122" max="4122" width="10.109375" style="14" bestFit="1" customWidth="1"/>
    <col min="4123" max="4123" width="13.5546875" style="14" bestFit="1" customWidth="1"/>
    <col min="4124" max="4124" width="13.88671875" style="14" bestFit="1" customWidth="1"/>
    <col min="4125" max="4125" width="8.88671875" style="14"/>
    <col min="4126" max="4126" width="11.109375" style="14" bestFit="1" customWidth="1"/>
    <col min="4127" max="4353" width="8.88671875" style="14"/>
    <col min="4354" max="4354" width="19.44140625" style="14" bestFit="1" customWidth="1"/>
    <col min="4355" max="4355" width="4.109375" style="14" bestFit="1" customWidth="1"/>
    <col min="4356" max="4356" width="4.33203125" style="14" bestFit="1" customWidth="1"/>
    <col min="4357" max="4357" width="13.88671875" style="14" bestFit="1" customWidth="1"/>
    <col min="4358" max="4358" width="10.109375" style="14" bestFit="1" customWidth="1"/>
    <col min="4359" max="4359" width="11.109375" style="14" bestFit="1" customWidth="1"/>
    <col min="4360" max="4360" width="8.88671875" style="14"/>
    <col min="4361" max="4362" width="12.6640625" style="14" bestFit="1" customWidth="1"/>
    <col min="4363" max="4363" width="10.109375" style="14" bestFit="1" customWidth="1"/>
    <col min="4364" max="4364" width="8.88671875" style="14"/>
    <col min="4365" max="4365" width="10.109375" style="14" bestFit="1" customWidth="1"/>
    <col min="4366" max="4366" width="11.109375" style="14" bestFit="1" customWidth="1"/>
    <col min="4367" max="4367" width="10.109375" style="14" bestFit="1" customWidth="1"/>
    <col min="4368" max="4368" width="12.6640625" style="14" bestFit="1" customWidth="1"/>
    <col min="4369" max="4370" width="11.109375" style="14" bestFit="1" customWidth="1"/>
    <col min="4371" max="4372" width="10.109375" style="14" bestFit="1" customWidth="1"/>
    <col min="4373" max="4373" width="11.109375" style="14" bestFit="1" customWidth="1"/>
    <col min="4374" max="4374" width="10.109375" style="14" bestFit="1" customWidth="1"/>
    <col min="4375" max="4375" width="9" style="14" bestFit="1" customWidth="1"/>
    <col min="4376" max="4376" width="11.109375" style="14" bestFit="1" customWidth="1"/>
    <col min="4377" max="4377" width="8.88671875" style="14"/>
    <col min="4378" max="4378" width="10.109375" style="14" bestFit="1" customWidth="1"/>
    <col min="4379" max="4379" width="13.5546875" style="14" bestFit="1" customWidth="1"/>
    <col min="4380" max="4380" width="13.88671875" style="14" bestFit="1" customWidth="1"/>
    <col min="4381" max="4381" width="8.88671875" style="14"/>
    <col min="4382" max="4382" width="11.109375" style="14" bestFit="1" customWidth="1"/>
    <col min="4383" max="4609" width="8.88671875" style="14"/>
    <col min="4610" max="4610" width="19.44140625" style="14" bestFit="1" customWidth="1"/>
    <col min="4611" max="4611" width="4.109375" style="14" bestFit="1" customWidth="1"/>
    <col min="4612" max="4612" width="4.33203125" style="14" bestFit="1" customWidth="1"/>
    <col min="4613" max="4613" width="13.88671875" style="14" bestFit="1" customWidth="1"/>
    <col min="4614" max="4614" width="10.109375" style="14" bestFit="1" customWidth="1"/>
    <col min="4615" max="4615" width="11.109375" style="14" bestFit="1" customWidth="1"/>
    <col min="4616" max="4616" width="8.88671875" style="14"/>
    <col min="4617" max="4618" width="12.6640625" style="14" bestFit="1" customWidth="1"/>
    <col min="4619" max="4619" width="10.109375" style="14" bestFit="1" customWidth="1"/>
    <col min="4620" max="4620" width="8.88671875" style="14"/>
    <col min="4621" max="4621" width="10.109375" style="14" bestFit="1" customWidth="1"/>
    <col min="4622" max="4622" width="11.109375" style="14" bestFit="1" customWidth="1"/>
    <col min="4623" max="4623" width="10.109375" style="14" bestFit="1" customWidth="1"/>
    <col min="4624" max="4624" width="12.6640625" style="14" bestFit="1" customWidth="1"/>
    <col min="4625" max="4626" width="11.109375" style="14" bestFit="1" customWidth="1"/>
    <col min="4627" max="4628" width="10.109375" style="14" bestFit="1" customWidth="1"/>
    <col min="4629" max="4629" width="11.109375" style="14" bestFit="1" customWidth="1"/>
    <col min="4630" max="4630" width="10.109375" style="14" bestFit="1" customWidth="1"/>
    <col min="4631" max="4631" width="9" style="14" bestFit="1" customWidth="1"/>
    <col min="4632" max="4632" width="11.109375" style="14" bestFit="1" customWidth="1"/>
    <col min="4633" max="4633" width="8.88671875" style="14"/>
    <col min="4634" max="4634" width="10.109375" style="14" bestFit="1" customWidth="1"/>
    <col min="4635" max="4635" width="13.5546875" style="14" bestFit="1" customWidth="1"/>
    <col min="4636" max="4636" width="13.88671875" style="14" bestFit="1" customWidth="1"/>
    <col min="4637" max="4637" width="8.88671875" style="14"/>
    <col min="4638" max="4638" width="11.109375" style="14" bestFit="1" customWidth="1"/>
    <col min="4639" max="4865" width="8.88671875" style="14"/>
    <col min="4866" max="4866" width="19.44140625" style="14" bestFit="1" customWidth="1"/>
    <col min="4867" max="4867" width="4.109375" style="14" bestFit="1" customWidth="1"/>
    <col min="4868" max="4868" width="4.33203125" style="14" bestFit="1" customWidth="1"/>
    <col min="4869" max="4869" width="13.88671875" style="14" bestFit="1" customWidth="1"/>
    <col min="4870" max="4870" width="10.109375" style="14" bestFit="1" customWidth="1"/>
    <col min="4871" max="4871" width="11.109375" style="14" bestFit="1" customWidth="1"/>
    <col min="4872" max="4872" width="8.88671875" style="14"/>
    <col min="4873" max="4874" width="12.6640625" style="14" bestFit="1" customWidth="1"/>
    <col min="4875" max="4875" width="10.109375" style="14" bestFit="1" customWidth="1"/>
    <col min="4876" max="4876" width="8.88671875" style="14"/>
    <col min="4877" max="4877" width="10.109375" style="14" bestFit="1" customWidth="1"/>
    <col min="4878" max="4878" width="11.109375" style="14" bestFit="1" customWidth="1"/>
    <col min="4879" max="4879" width="10.109375" style="14" bestFit="1" customWidth="1"/>
    <col min="4880" max="4880" width="12.6640625" style="14" bestFit="1" customWidth="1"/>
    <col min="4881" max="4882" width="11.109375" style="14" bestFit="1" customWidth="1"/>
    <col min="4883" max="4884" width="10.109375" style="14" bestFit="1" customWidth="1"/>
    <col min="4885" max="4885" width="11.109375" style="14" bestFit="1" customWidth="1"/>
    <col min="4886" max="4886" width="10.109375" style="14" bestFit="1" customWidth="1"/>
    <col min="4887" max="4887" width="9" style="14" bestFit="1" customWidth="1"/>
    <col min="4888" max="4888" width="11.109375" style="14" bestFit="1" customWidth="1"/>
    <col min="4889" max="4889" width="8.88671875" style="14"/>
    <col min="4890" max="4890" width="10.109375" style="14" bestFit="1" customWidth="1"/>
    <col min="4891" max="4891" width="13.5546875" style="14" bestFit="1" customWidth="1"/>
    <col min="4892" max="4892" width="13.88671875" style="14" bestFit="1" customWidth="1"/>
    <col min="4893" max="4893" width="8.88671875" style="14"/>
    <col min="4894" max="4894" width="11.109375" style="14" bestFit="1" customWidth="1"/>
    <col min="4895" max="5121" width="8.88671875" style="14"/>
    <col min="5122" max="5122" width="19.44140625" style="14" bestFit="1" customWidth="1"/>
    <col min="5123" max="5123" width="4.109375" style="14" bestFit="1" customWidth="1"/>
    <col min="5124" max="5124" width="4.33203125" style="14" bestFit="1" customWidth="1"/>
    <col min="5125" max="5125" width="13.88671875" style="14" bestFit="1" customWidth="1"/>
    <col min="5126" max="5126" width="10.109375" style="14" bestFit="1" customWidth="1"/>
    <col min="5127" max="5127" width="11.109375" style="14" bestFit="1" customWidth="1"/>
    <col min="5128" max="5128" width="8.88671875" style="14"/>
    <col min="5129" max="5130" width="12.6640625" style="14" bestFit="1" customWidth="1"/>
    <col min="5131" max="5131" width="10.109375" style="14" bestFit="1" customWidth="1"/>
    <col min="5132" max="5132" width="8.88671875" style="14"/>
    <col min="5133" max="5133" width="10.109375" style="14" bestFit="1" customWidth="1"/>
    <col min="5134" max="5134" width="11.109375" style="14" bestFit="1" customWidth="1"/>
    <col min="5135" max="5135" width="10.109375" style="14" bestFit="1" customWidth="1"/>
    <col min="5136" max="5136" width="12.6640625" style="14" bestFit="1" customWidth="1"/>
    <col min="5137" max="5138" width="11.109375" style="14" bestFit="1" customWidth="1"/>
    <col min="5139" max="5140" width="10.109375" style="14" bestFit="1" customWidth="1"/>
    <col min="5141" max="5141" width="11.109375" style="14" bestFit="1" customWidth="1"/>
    <col min="5142" max="5142" width="10.109375" style="14" bestFit="1" customWidth="1"/>
    <col min="5143" max="5143" width="9" style="14" bestFit="1" customWidth="1"/>
    <col min="5144" max="5144" width="11.109375" style="14" bestFit="1" customWidth="1"/>
    <col min="5145" max="5145" width="8.88671875" style="14"/>
    <col min="5146" max="5146" width="10.109375" style="14" bestFit="1" customWidth="1"/>
    <col min="5147" max="5147" width="13.5546875" style="14" bestFit="1" customWidth="1"/>
    <col min="5148" max="5148" width="13.88671875" style="14" bestFit="1" customWidth="1"/>
    <col min="5149" max="5149" width="8.88671875" style="14"/>
    <col min="5150" max="5150" width="11.109375" style="14" bestFit="1" customWidth="1"/>
    <col min="5151" max="5377" width="8.88671875" style="14"/>
    <col min="5378" max="5378" width="19.44140625" style="14" bestFit="1" customWidth="1"/>
    <col min="5379" max="5379" width="4.109375" style="14" bestFit="1" customWidth="1"/>
    <col min="5380" max="5380" width="4.33203125" style="14" bestFit="1" customWidth="1"/>
    <col min="5381" max="5381" width="13.88671875" style="14" bestFit="1" customWidth="1"/>
    <col min="5382" max="5382" width="10.109375" style="14" bestFit="1" customWidth="1"/>
    <col min="5383" max="5383" width="11.109375" style="14" bestFit="1" customWidth="1"/>
    <col min="5384" max="5384" width="8.88671875" style="14"/>
    <col min="5385" max="5386" width="12.6640625" style="14" bestFit="1" customWidth="1"/>
    <col min="5387" max="5387" width="10.109375" style="14" bestFit="1" customWidth="1"/>
    <col min="5388" max="5388" width="8.88671875" style="14"/>
    <col min="5389" max="5389" width="10.109375" style="14" bestFit="1" customWidth="1"/>
    <col min="5390" max="5390" width="11.109375" style="14" bestFit="1" customWidth="1"/>
    <col min="5391" max="5391" width="10.109375" style="14" bestFit="1" customWidth="1"/>
    <col min="5392" max="5392" width="12.6640625" style="14" bestFit="1" customWidth="1"/>
    <col min="5393" max="5394" width="11.109375" style="14" bestFit="1" customWidth="1"/>
    <col min="5395" max="5396" width="10.109375" style="14" bestFit="1" customWidth="1"/>
    <col min="5397" max="5397" width="11.109375" style="14" bestFit="1" customWidth="1"/>
    <col min="5398" max="5398" width="10.109375" style="14" bestFit="1" customWidth="1"/>
    <col min="5399" max="5399" width="9" style="14" bestFit="1" customWidth="1"/>
    <col min="5400" max="5400" width="11.109375" style="14" bestFit="1" customWidth="1"/>
    <col min="5401" max="5401" width="8.88671875" style="14"/>
    <col min="5402" max="5402" width="10.109375" style="14" bestFit="1" customWidth="1"/>
    <col min="5403" max="5403" width="13.5546875" style="14" bestFit="1" customWidth="1"/>
    <col min="5404" max="5404" width="13.88671875" style="14" bestFit="1" customWidth="1"/>
    <col min="5405" max="5405" width="8.88671875" style="14"/>
    <col min="5406" max="5406" width="11.109375" style="14" bestFit="1" customWidth="1"/>
    <col min="5407" max="5633" width="8.88671875" style="14"/>
    <col min="5634" max="5634" width="19.44140625" style="14" bestFit="1" customWidth="1"/>
    <col min="5635" max="5635" width="4.109375" style="14" bestFit="1" customWidth="1"/>
    <col min="5636" max="5636" width="4.33203125" style="14" bestFit="1" customWidth="1"/>
    <col min="5637" max="5637" width="13.88671875" style="14" bestFit="1" customWidth="1"/>
    <col min="5638" max="5638" width="10.109375" style="14" bestFit="1" customWidth="1"/>
    <col min="5639" max="5639" width="11.109375" style="14" bestFit="1" customWidth="1"/>
    <col min="5640" max="5640" width="8.88671875" style="14"/>
    <col min="5641" max="5642" width="12.6640625" style="14" bestFit="1" customWidth="1"/>
    <col min="5643" max="5643" width="10.109375" style="14" bestFit="1" customWidth="1"/>
    <col min="5644" max="5644" width="8.88671875" style="14"/>
    <col min="5645" max="5645" width="10.109375" style="14" bestFit="1" customWidth="1"/>
    <col min="5646" max="5646" width="11.109375" style="14" bestFit="1" customWidth="1"/>
    <col min="5647" max="5647" width="10.109375" style="14" bestFit="1" customWidth="1"/>
    <col min="5648" max="5648" width="12.6640625" style="14" bestFit="1" customWidth="1"/>
    <col min="5649" max="5650" width="11.109375" style="14" bestFit="1" customWidth="1"/>
    <col min="5651" max="5652" width="10.109375" style="14" bestFit="1" customWidth="1"/>
    <col min="5653" max="5653" width="11.109375" style="14" bestFit="1" customWidth="1"/>
    <col min="5654" max="5654" width="10.109375" style="14" bestFit="1" customWidth="1"/>
    <col min="5655" max="5655" width="9" style="14" bestFit="1" customWidth="1"/>
    <col min="5656" max="5656" width="11.109375" style="14" bestFit="1" customWidth="1"/>
    <col min="5657" max="5657" width="8.88671875" style="14"/>
    <col min="5658" max="5658" width="10.109375" style="14" bestFit="1" customWidth="1"/>
    <col min="5659" max="5659" width="13.5546875" style="14" bestFit="1" customWidth="1"/>
    <col min="5660" max="5660" width="13.88671875" style="14" bestFit="1" customWidth="1"/>
    <col min="5661" max="5661" width="8.88671875" style="14"/>
    <col min="5662" max="5662" width="11.109375" style="14" bestFit="1" customWidth="1"/>
    <col min="5663" max="5889" width="8.88671875" style="14"/>
    <col min="5890" max="5890" width="19.44140625" style="14" bestFit="1" customWidth="1"/>
    <col min="5891" max="5891" width="4.109375" style="14" bestFit="1" customWidth="1"/>
    <col min="5892" max="5892" width="4.33203125" style="14" bestFit="1" customWidth="1"/>
    <col min="5893" max="5893" width="13.88671875" style="14" bestFit="1" customWidth="1"/>
    <col min="5894" max="5894" width="10.109375" style="14" bestFit="1" customWidth="1"/>
    <col min="5895" max="5895" width="11.109375" style="14" bestFit="1" customWidth="1"/>
    <col min="5896" max="5896" width="8.88671875" style="14"/>
    <col min="5897" max="5898" width="12.6640625" style="14" bestFit="1" customWidth="1"/>
    <col min="5899" max="5899" width="10.109375" style="14" bestFit="1" customWidth="1"/>
    <col min="5900" max="5900" width="8.88671875" style="14"/>
    <col min="5901" max="5901" width="10.109375" style="14" bestFit="1" customWidth="1"/>
    <col min="5902" max="5902" width="11.109375" style="14" bestFit="1" customWidth="1"/>
    <col min="5903" max="5903" width="10.109375" style="14" bestFit="1" customWidth="1"/>
    <col min="5904" max="5904" width="12.6640625" style="14" bestFit="1" customWidth="1"/>
    <col min="5905" max="5906" width="11.109375" style="14" bestFit="1" customWidth="1"/>
    <col min="5907" max="5908" width="10.109375" style="14" bestFit="1" customWidth="1"/>
    <col min="5909" max="5909" width="11.109375" style="14" bestFit="1" customWidth="1"/>
    <col min="5910" max="5910" width="10.109375" style="14" bestFit="1" customWidth="1"/>
    <col min="5911" max="5911" width="9" style="14" bestFit="1" customWidth="1"/>
    <col min="5912" max="5912" width="11.109375" style="14" bestFit="1" customWidth="1"/>
    <col min="5913" max="5913" width="8.88671875" style="14"/>
    <col min="5914" max="5914" width="10.109375" style="14" bestFit="1" customWidth="1"/>
    <col min="5915" max="5915" width="13.5546875" style="14" bestFit="1" customWidth="1"/>
    <col min="5916" max="5916" width="13.88671875" style="14" bestFit="1" customWidth="1"/>
    <col min="5917" max="5917" width="8.88671875" style="14"/>
    <col min="5918" max="5918" width="11.109375" style="14" bestFit="1" customWidth="1"/>
    <col min="5919" max="6145" width="8.88671875" style="14"/>
    <col min="6146" max="6146" width="19.44140625" style="14" bestFit="1" customWidth="1"/>
    <col min="6147" max="6147" width="4.109375" style="14" bestFit="1" customWidth="1"/>
    <col min="6148" max="6148" width="4.33203125" style="14" bestFit="1" customWidth="1"/>
    <col min="6149" max="6149" width="13.88671875" style="14" bestFit="1" customWidth="1"/>
    <col min="6150" max="6150" width="10.109375" style="14" bestFit="1" customWidth="1"/>
    <col min="6151" max="6151" width="11.109375" style="14" bestFit="1" customWidth="1"/>
    <col min="6152" max="6152" width="8.88671875" style="14"/>
    <col min="6153" max="6154" width="12.6640625" style="14" bestFit="1" customWidth="1"/>
    <col min="6155" max="6155" width="10.109375" style="14" bestFit="1" customWidth="1"/>
    <col min="6156" max="6156" width="8.88671875" style="14"/>
    <col min="6157" max="6157" width="10.109375" style="14" bestFit="1" customWidth="1"/>
    <col min="6158" max="6158" width="11.109375" style="14" bestFit="1" customWidth="1"/>
    <col min="6159" max="6159" width="10.109375" style="14" bestFit="1" customWidth="1"/>
    <col min="6160" max="6160" width="12.6640625" style="14" bestFit="1" customWidth="1"/>
    <col min="6161" max="6162" width="11.109375" style="14" bestFit="1" customWidth="1"/>
    <col min="6163" max="6164" width="10.109375" style="14" bestFit="1" customWidth="1"/>
    <col min="6165" max="6165" width="11.109375" style="14" bestFit="1" customWidth="1"/>
    <col min="6166" max="6166" width="10.109375" style="14" bestFit="1" customWidth="1"/>
    <col min="6167" max="6167" width="9" style="14" bestFit="1" customWidth="1"/>
    <col min="6168" max="6168" width="11.109375" style="14" bestFit="1" customWidth="1"/>
    <col min="6169" max="6169" width="8.88671875" style="14"/>
    <col min="6170" max="6170" width="10.109375" style="14" bestFit="1" customWidth="1"/>
    <col min="6171" max="6171" width="13.5546875" style="14" bestFit="1" customWidth="1"/>
    <col min="6172" max="6172" width="13.88671875" style="14" bestFit="1" customWidth="1"/>
    <col min="6173" max="6173" width="8.88671875" style="14"/>
    <col min="6174" max="6174" width="11.109375" style="14" bestFit="1" customWidth="1"/>
    <col min="6175" max="6401" width="8.88671875" style="14"/>
    <col min="6402" max="6402" width="19.44140625" style="14" bestFit="1" customWidth="1"/>
    <col min="6403" max="6403" width="4.109375" style="14" bestFit="1" customWidth="1"/>
    <col min="6404" max="6404" width="4.33203125" style="14" bestFit="1" customWidth="1"/>
    <col min="6405" max="6405" width="13.88671875" style="14" bestFit="1" customWidth="1"/>
    <col min="6406" max="6406" width="10.109375" style="14" bestFit="1" customWidth="1"/>
    <col min="6407" max="6407" width="11.109375" style="14" bestFit="1" customWidth="1"/>
    <col min="6408" max="6408" width="8.88671875" style="14"/>
    <col min="6409" max="6410" width="12.6640625" style="14" bestFit="1" customWidth="1"/>
    <col min="6411" max="6411" width="10.109375" style="14" bestFit="1" customWidth="1"/>
    <col min="6412" max="6412" width="8.88671875" style="14"/>
    <col min="6413" max="6413" width="10.109375" style="14" bestFit="1" customWidth="1"/>
    <col min="6414" max="6414" width="11.109375" style="14" bestFit="1" customWidth="1"/>
    <col min="6415" max="6415" width="10.109375" style="14" bestFit="1" customWidth="1"/>
    <col min="6416" max="6416" width="12.6640625" style="14" bestFit="1" customWidth="1"/>
    <col min="6417" max="6418" width="11.109375" style="14" bestFit="1" customWidth="1"/>
    <col min="6419" max="6420" width="10.109375" style="14" bestFit="1" customWidth="1"/>
    <col min="6421" max="6421" width="11.109375" style="14" bestFit="1" customWidth="1"/>
    <col min="6422" max="6422" width="10.109375" style="14" bestFit="1" customWidth="1"/>
    <col min="6423" max="6423" width="9" style="14" bestFit="1" customWidth="1"/>
    <col min="6424" max="6424" width="11.109375" style="14" bestFit="1" customWidth="1"/>
    <col min="6425" max="6425" width="8.88671875" style="14"/>
    <col min="6426" max="6426" width="10.109375" style="14" bestFit="1" customWidth="1"/>
    <col min="6427" max="6427" width="13.5546875" style="14" bestFit="1" customWidth="1"/>
    <col min="6428" max="6428" width="13.88671875" style="14" bestFit="1" customWidth="1"/>
    <col min="6429" max="6429" width="8.88671875" style="14"/>
    <col min="6430" max="6430" width="11.109375" style="14" bestFit="1" customWidth="1"/>
    <col min="6431" max="6657" width="8.88671875" style="14"/>
    <col min="6658" max="6658" width="19.44140625" style="14" bestFit="1" customWidth="1"/>
    <col min="6659" max="6659" width="4.109375" style="14" bestFit="1" customWidth="1"/>
    <col min="6660" max="6660" width="4.33203125" style="14" bestFit="1" customWidth="1"/>
    <col min="6661" max="6661" width="13.88671875" style="14" bestFit="1" customWidth="1"/>
    <col min="6662" max="6662" width="10.109375" style="14" bestFit="1" customWidth="1"/>
    <col min="6663" max="6663" width="11.109375" style="14" bestFit="1" customWidth="1"/>
    <col min="6664" max="6664" width="8.88671875" style="14"/>
    <col min="6665" max="6666" width="12.6640625" style="14" bestFit="1" customWidth="1"/>
    <col min="6667" max="6667" width="10.109375" style="14" bestFit="1" customWidth="1"/>
    <col min="6668" max="6668" width="8.88671875" style="14"/>
    <col min="6669" max="6669" width="10.109375" style="14" bestFit="1" customWidth="1"/>
    <col min="6670" max="6670" width="11.109375" style="14" bestFit="1" customWidth="1"/>
    <col min="6671" max="6671" width="10.109375" style="14" bestFit="1" customWidth="1"/>
    <col min="6672" max="6672" width="12.6640625" style="14" bestFit="1" customWidth="1"/>
    <col min="6673" max="6674" width="11.109375" style="14" bestFit="1" customWidth="1"/>
    <col min="6675" max="6676" width="10.109375" style="14" bestFit="1" customWidth="1"/>
    <col min="6677" max="6677" width="11.109375" style="14" bestFit="1" customWidth="1"/>
    <col min="6678" max="6678" width="10.109375" style="14" bestFit="1" customWidth="1"/>
    <col min="6679" max="6679" width="9" style="14" bestFit="1" customWidth="1"/>
    <col min="6680" max="6680" width="11.109375" style="14" bestFit="1" customWidth="1"/>
    <col min="6681" max="6681" width="8.88671875" style="14"/>
    <col min="6682" max="6682" width="10.109375" style="14" bestFit="1" customWidth="1"/>
    <col min="6683" max="6683" width="13.5546875" style="14" bestFit="1" customWidth="1"/>
    <col min="6684" max="6684" width="13.88671875" style="14" bestFit="1" customWidth="1"/>
    <col min="6685" max="6685" width="8.88671875" style="14"/>
    <col min="6686" max="6686" width="11.109375" style="14" bestFit="1" customWidth="1"/>
    <col min="6687" max="6913" width="8.88671875" style="14"/>
    <col min="6914" max="6914" width="19.44140625" style="14" bestFit="1" customWidth="1"/>
    <col min="6915" max="6915" width="4.109375" style="14" bestFit="1" customWidth="1"/>
    <col min="6916" max="6916" width="4.33203125" style="14" bestFit="1" customWidth="1"/>
    <col min="6917" max="6917" width="13.88671875" style="14" bestFit="1" customWidth="1"/>
    <col min="6918" max="6918" width="10.109375" style="14" bestFit="1" customWidth="1"/>
    <col min="6919" max="6919" width="11.109375" style="14" bestFit="1" customWidth="1"/>
    <col min="6920" max="6920" width="8.88671875" style="14"/>
    <col min="6921" max="6922" width="12.6640625" style="14" bestFit="1" customWidth="1"/>
    <col min="6923" max="6923" width="10.109375" style="14" bestFit="1" customWidth="1"/>
    <col min="6924" max="6924" width="8.88671875" style="14"/>
    <col min="6925" max="6925" width="10.109375" style="14" bestFit="1" customWidth="1"/>
    <col min="6926" max="6926" width="11.109375" style="14" bestFit="1" customWidth="1"/>
    <col min="6927" max="6927" width="10.109375" style="14" bestFit="1" customWidth="1"/>
    <col min="6928" max="6928" width="12.6640625" style="14" bestFit="1" customWidth="1"/>
    <col min="6929" max="6930" width="11.109375" style="14" bestFit="1" customWidth="1"/>
    <col min="6931" max="6932" width="10.109375" style="14" bestFit="1" customWidth="1"/>
    <col min="6933" max="6933" width="11.109375" style="14" bestFit="1" customWidth="1"/>
    <col min="6934" max="6934" width="10.109375" style="14" bestFit="1" customWidth="1"/>
    <col min="6935" max="6935" width="9" style="14" bestFit="1" customWidth="1"/>
    <col min="6936" max="6936" width="11.109375" style="14" bestFit="1" customWidth="1"/>
    <col min="6937" max="6937" width="8.88671875" style="14"/>
    <col min="6938" max="6938" width="10.109375" style="14" bestFit="1" customWidth="1"/>
    <col min="6939" max="6939" width="13.5546875" style="14" bestFit="1" customWidth="1"/>
    <col min="6940" max="6940" width="13.88671875" style="14" bestFit="1" customWidth="1"/>
    <col min="6941" max="6941" width="8.88671875" style="14"/>
    <col min="6942" max="6942" width="11.109375" style="14" bestFit="1" customWidth="1"/>
    <col min="6943" max="7169" width="8.88671875" style="14"/>
    <col min="7170" max="7170" width="19.44140625" style="14" bestFit="1" customWidth="1"/>
    <col min="7171" max="7171" width="4.109375" style="14" bestFit="1" customWidth="1"/>
    <col min="7172" max="7172" width="4.33203125" style="14" bestFit="1" customWidth="1"/>
    <col min="7173" max="7173" width="13.88671875" style="14" bestFit="1" customWidth="1"/>
    <col min="7174" max="7174" width="10.109375" style="14" bestFit="1" customWidth="1"/>
    <col min="7175" max="7175" width="11.109375" style="14" bestFit="1" customWidth="1"/>
    <col min="7176" max="7176" width="8.88671875" style="14"/>
    <col min="7177" max="7178" width="12.6640625" style="14" bestFit="1" customWidth="1"/>
    <col min="7179" max="7179" width="10.109375" style="14" bestFit="1" customWidth="1"/>
    <col min="7180" max="7180" width="8.88671875" style="14"/>
    <col min="7181" max="7181" width="10.109375" style="14" bestFit="1" customWidth="1"/>
    <col min="7182" max="7182" width="11.109375" style="14" bestFit="1" customWidth="1"/>
    <col min="7183" max="7183" width="10.109375" style="14" bestFit="1" customWidth="1"/>
    <col min="7184" max="7184" width="12.6640625" style="14" bestFit="1" customWidth="1"/>
    <col min="7185" max="7186" width="11.109375" style="14" bestFit="1" customWidth="1"/>
    <col min="7187" max="7188" width="10.109375" style="14" bestFit="1" customWidth="1"/>
    <col min="7189" max="7189" width="11.109375" style="14" bestFit="1" customWidth="1"/>
    <col min="7190" max="7190" width="10.109375" style="14" bestFit="1" customWidth="1"/>
    <col min="7191" max="7191" width="9" style="14" bestFit="1" customWidth="1"/>
    <col min="7192" max="7192" width="11.109375" style="14" bestFit="1" customWidth="1"/>
    <col min="7193" max="7193" width="8.88671875" style="14"/>
    <col min="7194" max="7194" width="10.109375" style="14" bestFit="1" customWidth="1"/>
    <col min="7195" max="7195" width="13.5546875" style="14" bestFit="1" customWidth="1"/>
    <col min="7196" max="7196" width="13.88671875" style="14" bestFit="1" customWidth="1"/>
    <col min="7197" max="7197" width="8.88671875" style="14"/>
    <col min="7198" max="7198" width="11.109375" style="14" bestFit="1" customWidth="1"/>
    <col min="7199" max="7425" width="8.88671875" style="14"/>
    <col min="7426" max="7426" width="19.44140625" style="14" bestFit="1" customWidth="1"/>
    <col min="7427" max="7427" width="4.109375" style="14" bestFit="1" customWidth="1"/>
    <col min="7428" max="7428" width="4.33203125" style="14" bestFit="1" customWidth="1"/>
    <col min="7429" max="7429" width="13.88671875" style="14" bestFit="1" customWidth="1"/>
    <col min="7430" max="7430" width="10.109375" style="14" bestFit="1" customWidth="1"/>
    <col min="7431" max="7431" width="11.109375" style="14" bestFit="1" customWidth="1"/>
    <col min="7432" max="7432" width="8.88671875" style="14"/>
    <col min="7433" max="7434" width="12.6640625" style="14" bestFit="1" customWidth="1"/>
    <col min="7435" max="7435" width="10.109375" style="14" bestFit="1" customWidth="1"/>
    <col min="7436" max="7436" width="8.88671875" style="14"/>
    <col min="7437" max="7437" width="10.109375" style="14" bestFit="1" customWidth="1"/>
    <col min="7438" max="7438" width="11.109375" style="14" bestFit="1" customWidth="1"/>
    <col min="7439" max="7439" width="10.109375" style="14" bestFit="1" customWidth="1"/>
    <col min="7440" max="7440" width="12.6640625" style="14" bestFit="1" customWidth="1"/>
    <col min="7441" max="7442" width="11.109375" style="14" bestFit="1" customWidth="1"/>
    <col min="7443" max="7444" width="10.109375" style="14" bestFit="1" customWidth="1"/>
    <col min="7445" max="7445" width="11.109375" style="14" bestFit="1" customWidth="1"/>
    <col min="7446" max="7446" width="10.109375" style="14" bestFit="1" customWidth="1"/>
    <col min="7447" max="7447" width="9" style="14" bestFit="1" customWidth="1"/>
    <col min="7448" max="7448" width="11.109375" style="14" bestFit="1" customWidth="1"/>
    <col min="7449" max="7449" width="8.88671875" style="14"/>
    <col min="7450" max="7450" width="10.109375" style="14" bestFit="1" customWidth="1"/>
    <col min="7451" max="7451" width="13.5546875" style="14" bestFit="1" customWidth="1"/>
    <col min="7452" max="7452" width="13.88671875" style="14" bestFit="1" customWidth="1"/>
    <col min="7453" max="7453" width="8.88671875" style="14"/>
    <col min="7454" max="7454" width="11.109375" style="14" bestFit="1" customWidth="1"/>
    <col min="7455" max="7681" width="8.88671875" style="14"/>
    <col min="7682" max="7682" width="19.44140625" style="14" bestFit="1" customWidth="1"/>
    <col min="7683" max="7683" width="4.109375" style="14" bestFit="1" customWidth="1"/>
    <col min="7684" max="7684" width="4.33203125" style="14" bestFit="1" customWidth="1"/>
    <col min="7685" max="7685" width="13.88671875" style="14" bestFit="1" customWidth="1"/>
    <col min="7686" max="7686" width="10.109375" style="14" bestFit="1" customWidth="1"/>
    <col min="7687" max="7687" width="11.109375" style="14" bestFit="1" customWidth="1"/>
    <col min="7688" max="7688" width="8.88671875" style="14"/>
    <col min="7689" max="7690" width="12.6640625" style="14" bestFit="1" customWidth="1"/>
    <col min="7691" max="7691" width="10.109375" style="14" bestFit="1" customWidth="1"/>
    <col min="7692" max="7692" width="8.88671875" style="14"/>
    <col min="7693" max="7693" width="10.109375" style="14" bestFit="1" customWidth="1"/>
    <col min="7694" max="7694" width="11.109375" style="14" bestFit="1" customWidth="1"/>
    <col min="7695" max="7695" width="10.109375" style="14" bestFit="1" customWidth="1"/>
    <col min="7696" max="7696" width="12.6640625" style="14" bestFit="1" customWidth="1"/>
    <col min="7697" max="7698" width="11.109375" style="14" bestFit="1" customWidth="1"/>
    <col min="7699" max="7700" width="10.109375" style="14" bestFit="1" customWidth="1"/>
    <col min="7701" max="7701" width="11.109375" style="14" bestFit="1" customWidth="1"/>
    <col min="7702" max="7702" width="10.109375" style="14" bestFit="1" customWidth="1"/>
    <col min="7703" max="7703" width="9" style="14" bestFit="1" customWidth="1"/>
    <col min="7704" max="7704" width="11.109375" style="14" bestFit="1" customWidth="1"/>
    <col min="7705" max="7705" width="8.88671875" style="14"/>
    <col min="7706" max="7706" width="10.109375" style="14" bestFit="1" customWidth="1"/>
    <col min="7707" max="7707" width="13.5546875" style="14" bestFit="1" customWidth="1"/>
    <col min="7708" max="7708" width="13.88671875" style="14" bestFit="1" customWidth="1"/>
    <col min="7709" max="7709" width="8.88671875" style="14"/>
    <col min="7710" max="7710" width="11.109375" style="14" bestFit="1" customWidth="1"/>
    <col min="7711" max="7937" width="8.88671875" style="14"/>
    <col min="7938" max="7938" width="19.44140625" style="14" bestFit="1" customWidth="1"/>
    <col min="7939" max="7939" width="4.109375" style="14" bestFit="1" customWidth="1"/>
    <col min="7940" max="7940" width="4.33203125" style="14" bestFit="1" customWidth="1"/>
    <col min="7941" max="7941" width="13.88671875" style="14" bestFit="1" customWidth="1"/>
    <col min="7942" max="7942" width="10.109375" style="14" bestFit="1" customWidth="1"/>
    <col min="7943" max="7943" width="11.109375" style="14" bestFit="1" customWidth="1"/>
    <col min="7944" max="7944" width="8.88671875" style="14"/>
    <col min="7945" max="7946" width="12.6640625" style="14" bestFit="1" customWidth="1"/>
    <col min="7947" max="7947" width="10.109375" style="14" bestFit="1" customWidth="1"/>
    <col min="7948" max="7948" width="8.88671875" style="14"/>
    <col min="7949" max="7949" width="10.109375" style="14" bestFit="1" customWidth="1"/>
    <col min="7950" max="7950" width="11.109375" style="14" bestFit="1" customWidth="1"/>
    <col min="7951" max="7951" width="10.109375" style="14" bestFit="1" customWidth="1"/>
    <col min="7952" max="7952" width="12.6640625" style="14" bestFit="1" customWidth="1"/>
    <col min="7953" max="7954" width="11.109375" style="14" bestFit="1" customWidth="1"/>
    <col min="7955" max="7956" width="10.109375" style="14" bestFit="1" customWidth="1"/>
    <col min="7957" max="7957" width="11.109375" style="14" bestFit="1" customWidth="1"/>
    <col min="7958" max="7958" width="10.109375" style="14" bestFit="1" customWidth="1"/>
    <col min="7959" max="7959" width="9" style="14" bestFit="1" customWidth="1"/>
    <col min="7960" max="7960" width="11.109375" style="14" bestFit="1" customWidth="1"/>
    <col min="7961" max="7961" width="8.88671875" style="14"/>
    <col min="7962" max="7962" width="10.109375" style="14" bestFit="1" customWidth="1"/>
    <col min="7963" max="7963" width="13.5546875" style="14" bestFit="1" customWidth="1"/>
    <col min="7964" max="7964" width="13.88671875" style="14" bestFit="1" customWidth="1"/>
    <col min="7965" max="7965" width="8.88671875" style="14"/>
    <col min="7966" max="7966" width="11.109375" style="14" bestFit="1" customWidth="1"/>
    <col min="7967" max="8193" width="8.88671875" style="14"/>
    <col min="8194" max="8194" width="19.44140625" style="14" bestFit="1" customWidth="1"/>
    <col min="8195" max="8195" width="4.109375" style="14" bestFit="1" customWidth="1"/>
    <col min="8196" max="8196" width="4.33203125" style="14" bestFit="1" customWidth="1"/>
    <col min="8197" max="8197" width="13.88671875" style="14" bestFit="1" customWidth="1"/>
    <col min="8198" max="8198" width="10.109375" style="14" bestFit="1" customWidth="1"/>
    <col min="8199" max="8199" width="11.109375" style="14" bestFit="1" customWidth="1"/>
    <col min="8200" max="8200" width="8.88671875" style="14"/>
    <col min="8201" max="8202" width="12.6640625" style="14" bestFit="1" customWidth="1"/>
    <col min="8203" max="8203" width="10.109375" style="14" bestFit="1" customWidth="1"/>
    <col min="8204" max="8204" width="8.88671875" style="14"/>
    <col min="8205" max="8205" width="10.109375" style="14" bestFit="1" customWidth="1"/>
    <col min="8206" max="8206" width="11.109375" style="14" bestFit="1" customWidth="1"/>
    <col min="8207" max="8207" width="10.109375" style="14" bestFit="1" customWidth="1"/>
    <col min="8208" max="8208" width="12.6640625" style="14" bestFit="1" customWidth="1"/>
    <col min="8209" max="8210" width="11.109375" style="14" bestFit="1" customWidth="1"/>
    <col min="8211" max="8212" width="10.109375" style="14" bestFit="1" customWidth="1"/>
    <col min="8213" max="8213" width="11.109375" style="14" bestFit="1" customWidth="1"/>
    <col min="8214" max="8214" width="10.109375" style="14" bestFit="1" customWidth="1"/>
    <col min="8215" max="8215" width="9" style="14" bestFit="1" customWidth="1"/>
    <col min="8216" max="8216" width="11.109375" style="14" bestFit="1" customWidth="1"/>
    <col min="8217" max="8217" width="8.88671875" style="14"/>
    <col min="8218" max="8218" width="10.109375" style="14" bestFit="1" customWidth="1"/>
    <col min="8219" max="8219" width="13.5546875" style="14" bestFit="1" customWidth="1"/>
    <col min="8220" max="8220" width="13.88671875" style="14" bestFit="1" customWidth="1"/>
    <col min="8221" max="8221" width="8.88671875" style="14"/>
    <col min="8222" max="8222" width="11.109375" style="14" bestFit="1" customWidth="1"/>
    <col min="8223" max="8449" width="8.88671875" style="14"/>
    <col min="8450" max="8450" width="19.44140625" style="14" bestFit="1" customWidth="1"/>
    <col min="8451" max="8451" width="4.109375" style="14" bestFit="1" customWidth="1"/>
    <col min="8452" max="8452" width="4.33203125" style="14" bestFit="1" customWidth="1"/>
    <col min="8453" max="8453" width="13.88671875" style="14" bestFit="1" customWidth="1"/>
    <col min="8454" max="8454" width="10.109375" style="14" bestFit="1" customWidth="1"/>
    <col min="8455" max="8455" width="11.109375" style="14" bestFit="1" customWidth="1"/>
    <col min="8456" max="8456" width="8.88671875" style="14"/>
    <col min="8457" max="8458" width="12.6640625" style="14" bestFit="1" customWidth="1"/>
    <col min="8459" max="8459" width="10.109375" style="14" bestFit="1" customWidth="1"/>
    <col min="8460" max="8460" width="8.88671875" style="14"/>
    <col min="8461" max="8461" width="10.109375" style="14" bestFit="1" customWidth="1"/>
    <col min="8462" max="8462" width="11.109375" style="14" bestFit="1" customWidth="1"/>
    <col min="8463" max="8463" width="10.109375" style="14" bestFit="1" customWidth="1"/>
    <col min="8464" max="8464" width="12.6640625" style="14" bestFit="1" customWidth="1"/>
    <col min="8465" max="8466" width="11.109375" style="14" bestFit="1" customWidth="1"/>
    <col min="8467" max="8468" width="10.109375" style="14" bestFit="1" customWidth="1"/>
    <col min="8469" max="8469" width="11.109375" style="14" bestFit="1" customWidth="1"/>
    <col min="8470" max="8470" width="10.109375" style="14" bestFit="1" customWidth="1"/>
    <col min="8471" max="8471" width="9" style="14" bestFit="1" customWidth="1"/>
    <col min="8472" max="8472" width="11.109375" style="14" bestFit="1" customWidth="1"/>
    <col min="8473" max="8473" width="8.88671875" style="14"/>
    <col min="8474" max="8474" width="10.109375" style="14" bestFit="1" customWidth="1"/>
    <col min="8475" max="8475" width="13.5546875" style="14" bestFit="1" customWidth="1"/>
    <col min="8476" max="8476" width="13.88671875" style="14" bestFit="1" customWidth="1"/>
    <col min="8477" max="8477" width="8.88671875" style="14"/>
    <col min="8478" max="8478" width="11.109375" style="14" bestFit="1" customWidth="1"/>
    <col min="8479" max="8705" width="8.88671875" style="14"/>
    <col min="8706" max="8706" width="19.44140625" style="14" bestFit="1" customWidth="1"/>
    <col min="8707" max="8707" width="4.109375" style="14" bestFit="1" customWidth="1"/>
    <col min="8708" max="8708" width="4.33203125" style="14" bestFit="1" customWidth="1"/>
    <col min="8709" max="8709" width="13.88671875" style="14" bestFit="1" customWidth="1"/>
    <col min="8710" max="8710" width="10.109375" style="14" bestFit="1" customWidth="1"/>
    <col min="8711" max="8711" width="11.109375" style="14" bestFit="1" customWidth="1"/>
    <col min="8712" max="8712" width="8.88671875" style="14"/>
    <col min="8713" max="8714" width="12.6640625" style="14" bestFit="1" customWidth="1"/>
    <col min="8715" max="8715" width="10.109375" style="14" bestFit="1" customWidth="1"/>
    <col min="8716" max="8716" width="8.88671875" style="14"/>
    <col min="8717" max="8717" width="10.109375" style="14" bestFit="1" customWidth="1"/>
    <col min="8718" max="8718" width="11.109375" style="14" bestFit="1" customWidth="1"/>
    <col min="8719" max="8719" width="10.109375" style="14" bestFit="1" customWidth="1"/>
    <col min="8720" max="8720" width="12.6640625" style="14" bestFit="1" customWidth="1"/>
    <col min="8721" max="8722" width="11.109375" style="14" bestFit="1" customWidth="1"/>
    <col min="8723" max="8724" width="10.109375" style="14" bestFit="1" customWidth="1"/>
    <col min="8725" max="8725" width="11.109375" style="14" bestFit="1" customWidth="1"/>
    <col min="8726" max="8726" width="10.109375" style="14" bestFit="1" customWidth="1"/>
    <col min="8727" max="8727" width="9" style="14" bestFit="1" customWidth="1"/>
    <col min="8728" max="8728" width="11.109375" style="14" bestFit="1" customWidth="1"/>
    <col min="8729" max="8729" width="8.88671875" style="14"/>
    <col min="8730" max="8730" width="10.109375" style="14" bestFit="1" customWidth="1"/>
    <col min="8731" max="8731" width="13.5546875" style="14" bestFit="1" customWidth="1"/>
    <col min="8732" max="8732" width="13.88671875" style="14" bestFit="1" customWidth="1"/>
    <col min="8733" max="8733" width="8.88671875" style="14"/>
    <col min="8734" max="8734" width="11.109375" style="14" bestFit="1" customWidth="1"/>
    <col min="8735" max="8961" width="8.88671875" style="14"/>
    <col min="8962" max="8962" width="19.44140625" style="14" bestFit="1" customWidth="1"/>
    <col min="8963" max="8963" width="4.109375" style="14" bestFit="1" customWidth="1"/>
    <col min="8964" max="8964" width="4.33203125" style="14" bestFit="1" customWidth="1"/>
    <col min="8965" max="8965" width="13.88671875" style="14" bestFit="1" customWidth="1"/>
    <col min="8966" max="8966" width="10.109375" style="14" bestFit="1" customWidth="1"/>
    <col min="8967" max="8967" width="11.109375" style="14" bestFit="1" customWidth="1"/>
    <col min="8968" max="8968" width="8.88671875" style="14"/>
    <col min="8969" max="8970" width="12.6640625" style="14" bestFit="1" customWidth="1"/>
    <col min="8971" max="8971" width="10.109375" style="14" bestFit="1" customWidth="1"/>
    <col min="8972" max="8972" width="8.88671875" style="14"/>
    <col min="8973" max="8973" width="10.109375" style="14" bestFit="1" customWidth="1"/>
    <col min="8974" max="8974" width="11.109375" style="14" bestFit="1" customWidth="1"/>
    <col min="8975" max="8975" width="10.109375" style="14" bestFit="1" customWidth="1"/>
    <col min="8976" max="8976" width="12.6640625" style="14" bestFit="1" customWidth="1"/>
    <col min="8977" max="8978" width="11.109375" style="14" bestFit="1" customWidth="1"/>
    <col min="8979" max="8980" width="10.109375" style="14" bestFit="1" customWidth="1"/>
    <col min="8981" max="8981" width="11.109375" style="14" bestFit="1" customWidth="1"/>
    <col min="8982" max="8982" width="10.109375" style="14" bestFit="1" customWidth="1"/>
    <col min="8983" max="8983" width="9" style="14" bestFit="1" customWidth="1"/>
    <col min="8984" max="8984" width="11.109375" style="14" bestFit="1" customWidth="1"/>
    <col min="8985" max="8985" width="8.88671875" style="14"/>
    <col min="8986" max="8986" width="10.109375" style="14" bestFit="1" customWidth="1"/>
    <col min="8987" max="8987" width="13.5546875" style="14" bestFit="1" customWidth="1"/>
    <col min="8988" max="8988" width="13.88671875" style="14" bestFit="1" customWidth="1"/>
    <col min="8989" max="8989" width="8.88671875" style="14"/>
    <col min="8990" max="8990" width="11.109375" style="14" bestFit="1" customWidth="1"/>
    <col min="8991" max="9217" width="8.88671875" style="14"/>
    <col min="9218" max="9218" width="19.44140625" style="14" bestFit="1" customWidth="1"/>
    <col min="9219" max="9219" width="4.109375" style="14" bestFit="1" customWidth="1"/>
    <col min="9220" max="9220" width="4.33203125" style="14" bestFit="1" customWidth="1"/>
    <col min="9221" max="9221" width="13.88671875" style="14" bestFit="1" customWidth="1"/>
    <col min="9222" max="9222" width="10.109375" style="14" bestFit="1" customWidth="1"/>
    <col min="9223" max="9223" width="11.109375" style="14" bestFit="1" customWidth="1"/>
    <col min="9224" max="9224" width="8.88671875" style="14"/>
    <col min="9225" max="9226" width="12.6640625" style="14" bestFit="1" customWidth="1"/>
    <col min="9227" max="9227" width="10.109375" style="14" bestFit="1" customWidth="1"/>
    <col min="9228" max="9228" width="8.88671875" style="14"/>
    <col min="9229" max="9229" width="10.109375" style="14" bestFit="1" customWidth="1"/>
    <col min="9230" max="9230" width="11.109375" style="14" bestFit="1" customWidth="1"/>
    <col min="9231" max="9231" width="10.109375" style="14" bestFit="1" customWidth="1"/>
    <col min="9232" max="9232" width="12.6640625" style="14" bestFit="1" customWidth="1"/>
    <col min="9233" max="9234" width="11.109375" style="14" bestFit="1" customWidth="1"/>
    <col min="9235" max="9236" width="10.109375" style="14" bestFit="1" customWidth="1"/>
    <col min="9237" max="9237" width="11.109375" style="14" bestFit="1" customWidth="1"/>
    <col min="9238" max="9238" width="10.109375" style="14" bestFit="1" customWidth="1"/>
    <col min="9239" max="9239" width="9" style="14" bestFit="1" customWidth="1"/>
    <col min="9240" max="9240" width="11.109375" style="14" bestFit="1" customWidth="1"/>
    <col min="9241" max="9241" width="8.88671875" style="14"/>
    <col min="9242" max="9242" width="10.109375" style="14" bestFit="1" customWidth="1"/>
    <col min="9243" max="9243" width="13.5546875" style="14" bestFit="1" customWidth="1"/>
    <col min="9244" max="9244" width="13.88671875" style="14" bestFit="1" customWidth="1"/>
    <col min="9245" max="9245" width="8.88671875" style="14"/>
    <col min="9246" max="9246" width="11.109375" style="14" bestFit="1" customWidth="1"/>
    <col min="9247" max="9473" width="8.88671875" style="14"/>
    <col min="9474" max="9474" width="19.44140625" style="14" bestFit="1" customWidth="1"/>
    <col min="9475" max="9475" width="4.109375" style="14" bestFit="1" customWidth="1"/>
    <col min="9476" max="9476" width="4.33203125" style="14" bestFit="1" customWidth="1"/>
    <col min="9477" max="9477" width="13.88671875" style="14" bestFit="1" customWidth="1"/>
    <col min="9478" max="9478" width="10.109375" style="14" bestFit="1" customWidth="1"/>
    <col min="9479" max="9479" width="11.109375" style="14" bestFit="1" customWidth="1"/>
    <col min="9480" max="9480" width="8.88671875" style="14"/>
    <col min="9481" max="9482" width="12.6640625" style="14" bestFit="1" customWidth="1"/>
    <col min="9483" max="9483" width="10.109375" style="14" bestFit="1" customWidth="1"/>
    <col min="9484" max="9484" width="8.88671875" style="14"/>
    <col min="9485" max="9485" width="10.109375" style="14" bestFit="1" customWidth="1"/>
    <col min="9486" max="9486" width="11.109375" style="14" bestFit="1" customWidth="1"/>
    <col min="9487" max="9487" width="10.109375" style="14" bestFit="1" customWidth="1"/>
    <col min="9488" max="9488" width="12.6640625" style="14" bestFit="1" customWidth="1"/>
    <col min="9489" max="9490" width="11.109375" style="14" bestFit="1" customWidth="1"/>
    <col min="9491" max="9492" width="10.109375" style="14" bestFit="1" customWidth="1"/>
    <col min="9493" max="9493" width="11.109375" style="14" bestFit="1" customWidth="1"/>
    <col min="9494" max="9494" width="10.109375" style="14" bestFit="1" customWidth="1"/>
    <col min="9495" max="9495" width="9" style="14" bestFit="1" customWidth="1"/>
    <col min="9496" max="9496" width="11.109375" style="14" bestFit="1" customWidth="1"/>
    <col min="9497" max="9497" width="8.88671875" style="14"/>
    <col min="9498" max="9498" width="10.109375" style="14" bestFit="1" customWidth="1"/>
    <col min="9499" max="9499" width="13.5546875" style="14" bestFit="1" customWidth="1"/>
    <col min="9500" max="9500" width="13.88671875" style="14" bestFit="1" customWidth="1"/>
    <col min="9501" max="9501" width="8.88671875" style="14"/>
    <col min="9502" max="9502" width="11.109375" style="14" bestFit="1" customWidth="1"/>
    <col min="9503" max="9729" width="8.88671875" style="14"/>
    <col min="9730" max="9730" width="19.44140625" style="14" bestFit="1" customWidth="1"/>
    <col min="9731" max="9731" width="4.109375" style="14" bestFit="1" customWidth="1"/>
    <col min="9732" max="9732" width="4.33203125" style="14" bestFit="1" customWidth="1"/>
    <col min="9733" max="9733" width="13.88671875" style="14" bestFit="1" customWidth="1"/>
    <col min="9734" max="9734" width="10.109375" style="14" bestFit="1" customWidth="1"/>
    <col min="9735" max="9735" width="11.109375" style="14" bestFit="1" customWidth="1"/>
    <col min="9736" max="9736" width="8.88671875" style="14"/>
    <col min="9737" max="9738" width="12.6640625" style="14" bestFit="1" customWidth="1"/>
    <col min="9739" max="9739" width="10.109375" style="14" bestFit="1" customWidth="1"/>
    <col min="9740" max="9740" width="8.88671875" style="14"/>
    <col min="9741" max="9741" width="10.109375" style="14" bestFit="1" customWidth="1"/>
    <col min="9742" max="9742" width="11.109375" style="14" bestFit="1" customWidth="1"/>
    <col min="9743" max="9743" width="10.109375" style="14" bestFit="1" customWidth="1"/>
    <col min="9744" max="9744" width="12.6640625" style="14" bestFit="1" customWidth="1"/>
    <col min="9745" max="9746" width="11.109375" style="14" bestFit="1" customWidth="1"/>
    <col min="9747" max="9748" width="10.109375" style="14" bestFit="1" customWidth="1"/>
    <col min="9749" max="9749" width="11.109375" style="14" bestFit="1" customWidth="1"/>
    <col min="9750" max="9750" width="10.109375" style="14" bestFit="1" customWidth="1"/>
    <col min="9751" max="9751" width="9" style="14" bestFit="1" customWidth="1"/>
    <col min="9752" max="9752" width="11.109375" style="14" bestFit="1" customWidth="1"/>
    <col min="9753" max="9753" width="8.88671875" style="14"/>
    <col min="9754" max="9754" width="10.109375" style="14" bestFit="1" customWidth="1"/>
    <col min="9755" max="9755" width="13.5546875" style="14" bestFit="1" customWidth="1"/>
    <col min="9756" max="9756" width="13.88671875" style="14" bestFit="1" customWidth="1"/>
    <col min="9757" max="9757" width="8.88671875" style="14"/>
    <col min="9758" max="9758" width="11.109375" style="14" bestFit="1" customWidth="1"/>
    <col min="9759" max="9985" width="8.88671875" style="14"/>
    <col min="9986" max="9986" width="19.44140625" style="14" bestFit="1" customWidth="1"/>
    <col min="9987" max="9987" width="4.109375" style="14" bestFit="1" customWidth="1"/>
    <col min="9988" max="9988" width="4.33203125" style="14" bestFit="1" customWidth="1"/>
    <col min="9989" max="9989" width="13.88671875" style="14" bestFit="1" customWidth="1"/>
    <col min="9990" max="9990" width="10.109375" style="14" bestFit="1" customWidth="1"/>
    <col min="9991" max="9991" width="11.109375" style="14" bestFit="1" customWidth="1"/>
    <col min="9992" max="9992" width="8.88671875" style="14"/>
    <col min="9993" max="9994" width="12.6640625" style="14" bestFit="1" customWidth="1"/>
    <col min="9995" max="9995" width="10.109375" style="14" bestFit="1" customWidth="1"/>
    <col min="9996" max="9996" width="8.88671875" style="14"/>
    <col min="9997" max="9997" width="10.109375" style="14" bestFit="1" customWidth="1"/>
    <col min="9998" max="9998" width="11.109375" style="14" bestFit="1" customWidth="1"/>
    <col min="9999" max="9999" width="10.109375" style="14" bestFit="1" customWidth="1"/>
    <col min="10000" max="10000" width="12.6640625" style="14" bestFit="1" customWidth="1"/>
    <col min="10001" max="10002" width="11.109375" style="14" bestFit="1" customWidth="1"/>
    <col min="10003" max="10004" width="10.109375" style="14" bestFit="1" customWidth="1"/>
    <col min="10005" max="10005" width="11.109375" style="14" bestFit="1" customWidth="1"/>
    <col min="10006" max="10006" width="10.109375" style="14" bestFit="1" customWidth="1"/>
    <col min="10007" max="10007" width="9" style="14" bestFit="1" customWidth="1"/>
    <col min="10008" max="10008" width="11.109375" style="14" bestFit="1" customWidth="1"/>
    <col min="10009" max="10009" width="8.88671875" style="14"/>
    <col min="10010" max="10010" width="10.109375" style="14" bestFit="1" customWidth="1"/>
    <col min="10011" max="10011" width="13.5546875" style="14" bestFit="1" customWidth="1"/>
    <col min="10012" max="10012" width="13.88671875" style="14" bestFit="1" customWidth="1"/>
    <col min="10013" max="10013" width="8.88671875" style="14"/>
    <col min="10014" max="10014" width="11.109375" style="14" bestFit="1" customWidth="1"/>
    <col min="10015" max="10241" width="8.88671875" style="14"/>
    <col min="10242" max="10242" width="19.44140625" style="14" bestFit="1" customWidth="1"/>
    <col min="10243" max="10243" width="4.109375" style="14" bestFit="1" customWidth="1"/>
    <col min="10244" max="10244" width="4.33203125" style="14" bestFit="1" customWidth="1"/>
    <col min="10245" max="10245" width="13.88671875" style="14" bestFit="1" customWidth="1"/>
    <col min="10246" max="10246" width="10.109375" style="14" bestFit="1" customWidth="1"/>
    <col min="10247" max="10247" width="11.109375" style="14" bestFit="1" customWidth="1"/>
    <col min="10248" max="10248" width="8.88671875" style="14"/>
    <col min="10249" max="10250" width="12.6640625" style="14" bestFit="1" customWidth="1"/>
    <col min="10251" max="10251" width="10.109375" style="14" bestFit="1" customWidth="1"/>
    <col min="10252" max="10252" width="8.88671875" style="14"/>
    <col min="10253" max="10253" width="10.109375" style="14" bestFit="1" customWidth="1"/>
    <col min="10254" max="10254" width="11.109375" style="14" bestFit="1" customWidth="1"/>
    <col min="10255" max="10255" width="10.109375" style="14" bestFit="1" customWidth="1"/>
    <col min="10256" max="10256" width="12.6640625" style="14" bestFit="1" customWidth="1"/>
    <col min="10257" max="10258" width="11.109375" style="14" bestFit="1" customWidth="1"/>
    <col min="10259" max="10260" width="10.109375" style="14" bestFit="1" customWidth="1"/>
    <col min="10261" max="10261" width="11.109375" style="14" bestFit="1" customWidth="1"/>
    <col min="10262" max="10262" width="10.109375" style="14" bestFit="1" customWidth="1"/>
    <col min="10263" max="10263" width="9" style="14" bestFit="1" customWidth="1"/>
    <col min="10264" max="10264" width="11.109375" style="14" bestFit="1" customWidth="1"/>
    <col min="10265" max="10265" width="8.88671875" style="14"/>
    <col min="10266" max="10266" width="10.109375" style="14" bestFit="1" customWidth="1"/>
    <col min="10267" max="10267" width="13.5546875" style="14" bestFit="1" customWidth="1"/>
    <col min="10268" max="10268" width="13.88671875" style="14" bestFit="1" customWidth="1"/>
    <col min="10269" max="10269" width="8.88671875" style="14"/>
    <col min="10270" max="10270" width="11.109375" style="14" bestFit="1" customWidth="1"/>
    <col min="10271" max="10497" width="8.88671875" style="14"/>
    <col min="10498" max="10498" width="19.44140625" style="14" bestFit="1" customWidth="1"/>
    <col min="10499" max="10499" width="4.109375" style="14" bestFit="1" customWidth="1"/>
    <col min="10500" max="10500" width="4.33203125" style="14" bestFit="1" customWidth="1"/>
    <col min="10501" max="10501" width="13.88671875" style="14" bestFit="1" customWidth="1"/>
    <col min="10502" max="10502" width="10.109375" style="14" bestFit="1" customWidth="1"/>
    <col min="10503" max="10503" width="11.109375" style="14" bestFit="1" customWidth="1"/>
    <col min="10504" max="10504" width="8.88671875" style="14"/>
    <col min="10505" max="10506" width="12.6640625" style="14" bestFit="1" customWidth="1"/>
    <col min="10507" max="10507" width="10.109375" style="14" bestFit="1" customWidth="1"/>
    <col min="10508" max="10508" width="8.88671875" style="14"/>
    <col min="10509" max="10509" width="10.109375" style="14" bestFit="1" customWidth="1"/>
    <col min="10510" max="10510" width="11.109375" style="14" bestFit="1" customWidth="1"/>
    <col min="10511" max="10511" width="10.109375" style="14" bestFit="1" customWidth="1"/>
    <col min="10512" max="10512" width="12.6640625" style="14" bestFit="1" customWidth="1"/>
    <col min="10513" max="10514" width="11.109375" style="14" bestFit="1" customWidth="1"/>
    <col min="10515" max="10516" width="10.109375" style="14" bestFit="1" customWidth="1"/>
    <col min="10517" max="10517" width="11.109375" style="14" bestFit="1" customWidth="1"/>
    <col min="10518" max="10518" width="10.109375" style="14" bestFit="1" customWidth="1"/>
    <col min="10519" max="10519" width="9" style="14" bestFit="1" customWidth="1"/>
    <col min="10520" max="10520" width="11.109375" style="14" bestFit="1" customWidth="1"/>
    <col min="10521" max="10521" width="8.88671875" style="14"/>
    <col min="10522" max="10522" width="10.109375" style="14" bestFit="1" customWidth="1"/>
    <col min="10523" max="10523" width="13.5546875" style="14" bestFit="1" customWidth="1"/>
    <col min="10524" max="10524" width="13.88671875" style="14" bestFit="1" customWidth="1"/>
    <col min="10525" max="10525" width="8.88671875" style="14"/>
    <col min="10526" max="10526" width="11.109375" style="14" bestFit="1" customWidth="1"/>
    <col min="10527" max="10753" width="8.88671875" style="14"/>
    <col min="10754" max="10754" width="19.44140625" style="14" bestFit="1" customWidth="1"/>
    <col min="10755" max="10755" width="4.109375" style="14" bestFit="1" customWidth="1"/>
    <col min="10756" max="10756" width="4.33203125" style="14" bestFit="1" customWidth="1"/>
    <col min="10757" max="10757" width="13.88671875" style="14" bestFit="1" customWidth="1"/>
    <col min="10758" max="10758" width="10.109375" style="14" bestFit="1" customWidth="1"/>
    <col min="10759" max="10759" width="11.109375" style="14" bestFit="1" customWidth="1"/>
    <col min="10760" max="10760" width="8.88671875" style="14"/>
    <col min="10761" max="10762" width="12.6640625" style="14" bestFit="1" customWidth="1"/>
    <col min="10763" max="10763" width="10.109375" style="14" bestFit="1" customWidth="1"/>
    <col min="10764" max="10764" width="8.88671875" style="14"/>
    <col min="10765" max="10765" width="10.109375" style="14" bestFit="1" customWidth="1"/>
    <col min="10766" max="10766" width="11.109375" style="14" bestFit="1" customWidth="1"/>
    <col min="10767" max="10767" width="10.109375" style="14" bestFit="1" customWidth="1"/>
    <col min="10768" max="10768" width="12.6640625" style="14" bestFit="1" customWidth="1"/>
    <col min="10769" max="10770" width="11.109375" style="14" bestFit="1" customWidth="1"/>
    <col min="10771" max="10772" width="10.109375" style="14" bestFit="1" customWidth="1"/>
    <col min="10773" max="10773" width="11.109375" style="14" bestFit="1" customWidth="1"/>
    <col min="10774" max="10774" width="10.109375" style="14" bestFit="1" customWidth="1"/>
    <col min="10775" max="10775" width="9" style="14" bestFit="1" customWidth="1"/>
    <col min="10776" max="10776" width="11.109375" style="14" bestFit="1" customWidth="1"/>
    <col min="10777" max="10777" width="8.88671875" style="14"/>
    <col min="10778" max="10778" width="10.109375" style="14" bestFit="1" customWidth="1"/>
    <col min="10779" max="10779" width="13.5546875" style="14" bestFit="1" customWidth="1"/>
    <col min="10780" max="10780" width="13.88671875" style="14" bestFit="1" customWidth="1"/>
    <col min="10781" max="10781" width="8.88671875" style="14"/>
    <col min="10782" max="10782" width="11.109375" style="14" bestFit="1" customWidth="1"/>
    <col min="10783" max="11009" width="8.88671875" style="14"/>
    <col min="11010" max="11010" width="19.44140625" style="14" bestFit="1" customWidth="1"/>
    <col min="11011" max="11011" width="4.109375" style="14" bestFit="1" customWidth="1"/>
    <col min="11012" max="11012" width="4.33203125" style="14" bestFit="1" customWidth="1"/>
    <col min="11013" max="11013" width="13.88671875" style="14" bestFit="1" customWidth="1"/>
    <col min="11014" max="11014" width="10.109375" style="14" bestFit="1" customWidth="1"/>
    <col min="11015" max="11015" width="11.109375" style="14" bestFit="1" customWidth="1"/>
    <col min="11016" max="11016" width="8.88671875" style="14"/>
    <col min="11017" max="11018" width="12.6640625" style="14" bestFit="1" customWidth="1"/>
    <col min="11019" max="11019" width="10.109375" style="14" bestFit="1" customWidth="1"/>
    <col min="11020" max="11020" width="8.88671875" style="14"/>
    <col min="11021" max="11021" width="10.109375" style="14" bestFit="1" customWidth="1"/>
    <col min="11022" max="11022" width="11.109375" style="14" bestFit="1" customWidth="1"/>
    <col min="11023" max="11023" width="10.109375" style="14" bestFit="1" customWidth="1"/>
    <col min="11024" max="11024" width="12.6640625" style="14" bestFit="1" customWidth="1"/>
    <col min="11025" max="11026" width="11.109375" style="14" bestFit="1" customWidth="1"/>
    <col min="11027" max="11028" width="10.109375" style="14" bestFit="1" customWidth="1"/>
    <col min="11029" max="11029" width="11.109375" style="14" bestFit="1" customWidth="1"/>
    <col min="11030" max="11030" width="10.109375" style="14" bestFit="1" customWidth="1"/>
    <col min="11031" max="11031" width="9" style="14" bestFit="1" customWidth="1"/>
    <col min="11032" max="11032" width="11.109375" style="14" bestFit="1" customWidth="1"/>
    <col min="11033" max="11033" width="8.88671875" style="14"/>
    <col min="11034" max="11034" width="10.109375" style="14" bestFit="1" customWidth="1"/>
    <col min="11035" max="11035" width="13.5546875" style="14" bestFit="1" customWidth="1"/>
    <col min="11036" max="11036" width="13.88671875" style="14" bestFit="1" customWidth="1"/>
    <col min="11037" max="11037" width="8.88671875" style="14"/>
    <col min="11038" max="11038" width="11.109375" style="14" bestFit="1" customWidth="1"/>
    <col min="11039" max="11265" width="8.88671875" style="14"/>
    <col min="11266" max="11266" width="19.44140625" style="14" bestFit="1" customWidth="1"/>
    <col min="11267" max="11267" width="4.109375" style="14" bestFit="1" customWidth="1"/>
    <col min="11268" max="11268" width="4.33203125" style="14" bestFit="1" customWidth="1"/>
    <col min="11269" max="11269" width="13.88671875" style="14" bestFit="1" customWidth="1"/>
    <col min="11270" max="11270" width="10.109375" style="14" bestFit="1" customWidth="1"/>
    <col min="11271" max="11271" width="11.109375" style="14" bestFit="1" customWidth="1"/>
    <col min="11272" max="11272" width="8.88671875" style="14"/>
    <col min="11273" max="11274" width="12.6640625" style="14" bestFit="1" customWidth="1"/>
    <col min="11275" max="11275" width="10.109375" style="14" bestFit="1" customWidth="1"/>
    <col min="11276" max="11276" width="8.88671875" style="14"/>
    <col min="11277" max="11277" width="10.109375" style="14" bestFit="1" customWidth="1"/>
    <col min="11278" max="11278" width="11.109375" style="14" bestFit="1" customWidth="1"/>
    <col min="11279" max="11279" width="10.109375" style="14" bestFit="1" customWidth="1"/>
    <col min="11280" max="11280" width="12.6640625" style="14" bestFit="1" customWidth="1"/>
    <col min="11281" max="11282" width="11.109375" style="14" bestFit="1" customWidth="1"/>
    <col min="11283" max="11284" width="10.109375" style="14" bestFit="1" customWidth="1"/>
    <col min="11285" max="11285" width="11.109375" style="14" bestFit="1" customWidth="1"/>
    <col min="11286" max="11286" width="10.109375" style="14" bestFit="1" customWidth="1"/>
    <col min="11287" max="11287" width="9" style="14" bestFit="1" customWidth="1"/>
    <col min="11288" max="11288" width="11.109375" style="14" bestFit="1" customWidth="1"/>
    <col min="11289" max="11289" width="8.88671875" style="14"/>
    <col min="11290" max="11290" width="10.109375" style="14" bestFit="1" customWidth="1"/>
    <col min="11291" max="11291" width="13.5546875" style="14" bestFit="1" customWidth="1"/>
    <col min="11292" max="11292" width="13.88671875" style="14" bestFit="1" customWidth="1"/>
    <col min="11293" max="11293" width="8.88671875" style="14"/>
    <col min="11294" max="11294" width="11.109375" style="14" bestFit="1" customWidth="1"/>
    <col min="11295" max="11521" width="8.88671875" style="14"/>
    <col min="11522" max="11522" width="19.44140625" style="14" bestFit="1" customWidth="1"/>
    <col min="11523" max="11523" width="4.109375" style="14" bestFit="1" customWidth="1"/>
    <col min="11524" max="11524" width="4.33203125" style="14" bestFit="1" customWidth="1"/>
    <col min="11525" max="11525" width="13.88671875" style="14" bestFit="1" customWidth="1"/>
    <col min="11526" max="11526" width="10.109375" style="14" bestFit="1" customWidth="1"/>
    <col min="11527" max="11527" width="11.109375" style="14" bestFit="1" customWidth="1"/>
    <col min="11528" max="11528" width="8.88671875" style="14"/>
    <col min="11529" max="11530" width="12.6640625" style="14" bestFit="1" customWidth="1"/>
    <col min="11531" max="11531" width="10.109375" style="14" bestFit="1" customWidth="1"/>
    <col min="11532" max="11532" width="8.88671875" style="14"/>
    <col min="11533" max="11533" width="10.109375" style="14" bestFit="1" customWidth="1"/>
    <col min="11534" max="11534" width="11.109375" style="14" bestFit="1" customWidth="1"/>
    <col min="11535" max="11535" width="10.109375" style="14" bestFit="1" customWidth="1"/>
    <col min="11536" max="11536" width="12.6640625" style="14" bestFit="1" customWidth="1"/>
    <col min="11537" max="11538" width="11.109375" style="14" bestFit="1" customWidth="1"/>
    <col min="11539" max="11540" width="10.109375" style="14" bestFit="1" customWidth="1"/>
    <col min="11541" max="11541" width="11.109375" style="14" bestFit="1" customWidth="1"/>
    <col min="11542" max="11542" width="10.109375" style="14" bestFit="1" customWidth="1"/>
    <col min="11543" max="11543" width="9" style="14" bestFit="1" customWidth="1"/>
    <col min="11544" max="11544" width="11.109375" style="14" bestFit="1" customWidth="1"/>
    <col min="11545" max="11545" width="8.88671875" style="14"/>
    <col min="11546" max="11546" width="10.109375" style="14" bestFit="1" customWidth="1"/>
    <col min="11547" max="11547" width="13.5546875" style="14" bestFit="1" customWidth="1"/>
    <col min="11548" max="11548" width="13.88671875" style="14" bestFit="1" customWidth="1"/>
    <col min="11549" max="11549" width="8.88671875" style="14"/>
    <col min="11550" max="11550" width="11.109375" style="14" bestFit="1" customWidth="1"/>
    <col min="11551" max="11777" width="8.88671875" style="14"/>
    <col min="11778" max="11778" width="19.44140625" style="14" bestFit="1" customWidth="1"/>
    <col min="11779" max="11779" width="4.109375" style="14" bestFit="1" customWidth="1"/>
    <col min="11780" max="11780" width="4.33203125" style="14" bestFit="1" customWidth="1"/>
    <col min="11781" max="11781" width="13.88671875" style="14" bestFit="1" customWidth="1"/>
    <col min="11782" max="11782" width="10.109375" style="14" bestFit="1" customWidth="1"/>
    <col min="11783" max="11783" width="11.109375" style="14" bestFit="1" customWidth="1"/>
    <col min="11784" max="11784" width="8.88671875" style="14"/>
    <col min="11785" max="11786" width="12.6640625" style="14" bestFit="1" customWidth="1"/>
    <col min="11787" max="11787" width="10.109375" style="14" bestFit="1" customWidth="1"/>
    <col min="11788" max="11788" width="8.88671875" style="14"/>
    <col min="11789" max="11789" width="10.109375" style="14" bestFit="1" customWidth="1"/>
    <col min="11790" max="11790" width="11.109375" style="14" bestFit="1" customWidth="1"/>
    <col min="11791" max="11791" width="10.109375" style="14" bestFit="1" customWidth="1"/>
    <col min="11792" max="11792" width="12.6640625" style="14" bestFit="1" customWidth="1"/>
    <col min="11793" max="11794" width="11.109375" style="14" bestFit="1" customWidth="1"/>
    <col min="11795" max="11796" width="10.109375" style="14" bestFit="1" customWidth="1"/>
    <col min="11797" max="11797" width="11.109375" style="14" bestFit="1" customWidth="1"/>
    <col min="11798" max="11798" width="10.109375" style="14" bestFit="1" customWidth="1"/>
    <col min="11799" max="11799" width="9" style="14" bestFit="1" customWidth="1"/>
    <col min="11800" max="11800" width="11.109375" style="14" bestFit="1" customWidth="1"/>
    <col min="11801" max="11801" width="8.88671875" style="14"/>
    <col min="11802" max="11802" width="10.109375" style="14" bestFit="1" customWidth="1"/>
    <col min="11803" max="11803" width="13.5546875" style="14" bestFit="1" customWidth="1"/>
    <col min="11804" max="11804" width="13.88671875" style="14" bestFit="1" customWidth="1"/>
    <col min="11805" max="11805" width="8.88671875" style="14"/>
    <col min="11806" max="11806" width="11.109375" style="14" bestFit="1" customWidth="1"/>
    <col min="11807" max="12033" width="8.88671875" style="14"/>
    <col min="12034" max="12034" width="19.44140625" style="14" bestFit="1" customWidth="1"/>
    <col min="12035" max="12035" width="4.109375" style="14" bestFit="1" customWidth="1"/>
    <col min="12036" max="12036" width="4.33203125" style="14" bestFit="1" customWidth="1"/>
    <col min="12037" max="12037" width="13.88671875" style="14" bestFit="1" customWidth="1"/>
    <col min="12038" max="12038" width="10.109375" style="14" bestFit="1" customWidth="1"/>
    <col min="12039" max="12039" width="11.109375" style="14" bestFit="1" customWidth="1"/>
    <col min="12040" max="12040" width="8.88671875" style="14"/>
    <col min="12041" max="12042" width="12.6640625" style="14" bestFit="1" customWidth="1"/>
    <col min="12043" max="12043" width="10.109375" style="14" bestFit="1" customWidth="1"/>
    <col min="12044" max="12044" width="8.88671875" style="14"/>
    <col min="12045" max="12045" width="10.109375" style="14" bestFit="1" customWidth="1"/>
    <col min="12046" max="12046" width="11.109375" style="14" bestFit="1" customWidth="1"/>
    <col min="12047" max="12047" width="10.109375" style="14" bestFit="1" customWidth="1"/>
    <col min="12048" max="12048" width="12.6640625" style="14" bestFit="1" customWidth="1"/>
    <col min="12049" max="12050" width="11.109375" style="14" bestFit="1" customWidth="1"/>
    <col min="12051" max="12052" width="10.109375" style="14" bestFit="1" customWidth="1"/>
    <col min="12053" max="12053" width="11.109375" style="14" bestFit="1" customWidth="1"/>
    <col min="12054" max="12054" width="10.109375" style="14" bestFit="1" customWidth="1"/>
    <col min="12055" max="12055" width="9" style="14" bestFit="1" customWidth="1"/>
    <col min="12056" max="12056" width="11.109375" style="14" bestFit="1" customWidth="1"/>
    <col min="12057" max="12057" width="8.88671875" style="14"/>
    <col min="12058" max="12058" width="10.109375" style="14" bestFit="1" customWidth="1"/>
    <col min="12059" max="12059" width="13.5546875" style="14" bestFit="1" customWidth="1"/>
    <col min="12060" max="12060" width="13.88671875" style="14" bestFit="1" customWidth="1"/>
    <col min="12061" max="12061" width="8.88671875" style="14"/>
    <col min="12062" max="12062" width="11.109375" style="14" bestFit="1" customWidth="1"/>
    <col min="12063" max="12289" width="8.88671875" style="14"/>
    <col min="12290" max="12290" width="19.44140625" style="14" bestFit="1" customWidth="1"/>
    <col min="12291" max="12291" width="4.109375" style="14" bestFit="1" customWidth="1"/>
    <col min="12292" max="12292" width="4.33203125" style="14" bestFit="1" customWidth="1"/>
    <col min="12293" max="12293" width="13.88671875" style="14" bestFit="1" customWidth="1"/>
    <col min="12294" max="12294" width="10.109375" style="14" bestFit="1" customWidth="1"/>
    <col min="12295" max="12295" width="11.109375" style="14" bestFit="1" customWidth="1"/>
    <col min="12296" max="12296" width="8.88671875" style="14"/>
    <col min="12297" max="12298" width="12.6640625" style="14" bestFit="1" customWidth="1"/>
    <col min="12299" max="12299" width="10.109375" style="14" bestFit="1" customWidth="1"/>
    <col min="12300" max="12300" width="8.88671875" style="14"/>
    <col min="12301" max="12301" width="10.109375" style="14" bestFit="1" customWidth="1"/>
    <col min="12302" max="12302" width="11.109375" style="14" bestFit="1" customWidth="1"/>
    <col min="12303" max="12303" width="10.109375" style="14" bestFit="1" customWidth="1"/>
    <col min="12304" max="12304" width="12.6640625" style="14" bestFit="1" customWidth="1"/>
    <col min="12305" max="12306" width="11.109375" style="14" bestFit="1" customWidth="1"/>
    <col min="12307" max="12308" width="10.109375" style="14" bestFit="1" customWidth="1"/>
    <col min="12309" max="12309" width="11.109375" style="14" bestFit="1" customWidth="1"/>
    <col min="12310" max="12310" width="10.109375" style="14" bestFit="1" customWidth="1"/>
    <col min="12311" max="12311" width="9" style="14" bestFit="1" customWidth="1"/>
    <col min="12312" max="12312" width="11.109375" style="14" bestFit="1" customWidth="1"/>
    <col min="12313" max="12313" width="8.88671875" style="14"/>
    <col min="12314" max="12314" width="10.109375" style="14" bestFit="1" customWidth="1"/>
    <col min="12315" max="12315" width="13.5546875" style="14" bestFit="1" customWidth="1"/>
    <col min="12316" max="12316" width="13.88671875" style="14" bestFit="1" customWidth="1"/>
    <col min="12317" max="12317" width="8.88671875" style="14"/>
    <col min="12318" max="12318" width="11.109375" style="14" bestFit="1" customWidth="1"/>
    <col min="12319" max="12545" width="8.88671875" style="14"/>
    <col min="12546" max="12546" width="19.44140625" style="14" bestFit="1" customWidth="1"/>
    <col min="12547" max="12547" width="4.109375" style="14" bestFit="1" customWidth="1"/>
    <col min="12548" max="12548" width="4.33203125" style="14" bestFit="1" customWidth="1"/>
    <col min="12549" max="12549" width="13.88671875" style="14" bestFit="1" customWidth="1"/>
    <col min="12550" max="12550" width="10.109375" style="14" bestFit="1" customWidth="1"/>
    <col min="12551" max="12551" width="11.109375" style="14" bestFit="1" customWidth="1"/>
    <col min="12552" max="12552" width="8.88671875" style="14"/>
    <col min="12553" max="12554" width="12.6640625" style="14" bestFit="1" customWidth="1"/>
    <col min="12555" max="12555" width="10.109375" style="14" bestFit="1" customWidth="1"/>
    <col min="12556" max="12556" width="8.88671875" style="14"/>
    <col min="12557" max="12557" width="10.109375" style="14" bestFit="1" customWidth="1"/>
    <col min="12558" max="12558" width="11.109375" style="14" bestFit="1" customWidth="1"/>
    <col min="12559" max="12559" width="10.109375" style="14" bestFit="1" customWidth="1"/>
    <col min="12560" max="12560" width="12.6640625" style="14" bestFit="1" customWidth="1"/>
    <col min="12561" max="12562" width="11.109375" style="14" bestFit="1" customWidth="1"/>
    <col min="12563" max="12564" width="10.109375" style="14" bestFit="1" customWidth="1"/>
    <col min="12565" max="12565" width="11.109375" style="14" bestFit="1" customWidth="1"/>
    <col min="12566" max="12566" width="10.109375" style="14" bestFit="1" customWidth="1"/>
    <col min="12567" max="12567" width="9" style="14" bestFit="1" customWidth="1"/>
    <col min="12568" max="12568" width="11.109375" style="14" bestFit="1" customWidth="1"/>
    <col min="12569" max="12569" width="8.88671875" style="14"/>
    <col min="12570" max="12570" width="10.109375" style="14" bestFit="1" customWidth="1"/>
    <col min="12571" max="12571" width="13.5546875" style="14" bestFit="1" customWidth="1"/>
    <col min="12572" max="12572" width="13.88671875" style="14" bestFit="1" customWidth="1"/>
    <col min="12573" max="12573" width="8.88671875" style="14"/>
    <col min="12574" max="12574" width="11.109375" style="14" bestFit="1" customWidth="1"/>
    <col min="12575" max="12801" width="8.88671875" style="14"/>
    <col min="12802" max="12802" width="19.44140625" style="14" bestFit="1" customWidth="1"/>
    <col min="12803" max="12803" width="4.109375" style="14" bestFit="1" customWidth="1"/>
    <col min="12804" max="12804" width="4.33203125" style="14" bestFit="1" customWidth="1"/>
    <col min="12805" max="12805" width="13.88671875" style="14" bestFit="1" customWidth="1"/>
    <col min="12806" max="12806" width="10.109375" style="14" bestFit="1" customWidth="1"/>
    <col min="12807" max="12807" width="11.109375" style="14" bestFit="1" customWidth="1"/>
    <col min="12808" max="12808" width="8.88671875" style="14"/>
    <col min="12809" max="12810" width="12.6640625" style="14" bestFit="1" customWidth="1"/>
    <col min="12811" max="12811" width="10.109375" style="14" bestFit="1" customWidth="1"/>
    <col min="12812" max="12812" width="8.88671875" style="14"/>
    <col min="12813" max="12813" width="10.109375" style="14" bestFit="1" customWidth="1"/>
    <col min="12814" max="12814" width="11.109375" style="14" bestFit="1" customWidth="1"/>
    <col min="12815" max="12815" width="10.109375" style="14" bestFit="1" customWidth="1"/>
    <col min="12816" max="12816" width="12.6640625" style="14" bestFit="1" customWidth="1"/>
    <col min="12817" max="12818" width="11.109375" style="14" bestFit="1" customWidth="1"/>
    <col min="12819" max="12820" width="10.109375" style="14" bestFit="1" customWidth="1"/>
    <col min="12821" max="12821" width="11.109375" style="14" bestFit="1" customWidth="1"/>
    <col min="12822" max="12822" width="10.109375" style="14" bestFit="1" customWidth="1"/>
    <col min="12823" max="12823" width="9" style="14" bestFit="1" customWidth="1"/>
    <col min="12824" max="12824" width="11.109375" style="14" bestFit="1" customWidth="1"/>
    <col min="12825" max="12825" width="8.88671875" style="14"/>
    <col min="12826" max="12826" width="10.109375" style="14" bestFit="1" customWidth="1"/>
    <col min="12827" max="12827" width="13.5546875" style="14" bestFit="1" customWidth="1"/>
    <col min="12828" max="12828" width="13.88671875" style="14" bestFit="1" customWidth="1"/>
    <col min="12829" max="12829" width="8.88671875" style="14"/>
    <col min="12830" max="12830" width="11.109375" style="14" bestFit="1" customWidth="1"/>
    <col min="12831" max="13057" width="8.88671875" style="14"/>
    <col min="13058" max="13058" width="19.44140625" style="14" bestFit="1" customWidth="1"/>
    <col min="13059" max="13059" width="4.109375" style="14" bestFit="1" customWidth="1"/>
    <col min="13060" max="13060" width="4.33203125" style="14" bestFit="1" customWidth="1"/>
    <col min="13061" max="13061" width="13.88671875" style="14" bestFit="1" customWidth="1"/>
    <col min="13062" max="13062" width="10.109375" style="14" bestFit="1" customWidth="1"/>
    <col min="13063" max="13063" width="11.109375" style="14" bestFit="1" customWidth="1"/>
    <col min="13064" max="13064" width="8.88671875" style="14"/>
    <col min="13065" max="13066" width="12.6640625" style="14" bestFit="1" customWidth="1"/>
    <col min="13067" max="13067" width="10.109375" style="14" bestFit="1" customWidth="1"/>
    <col min="13068" max="13068" width="8.88671875" style="14"/>
    <col min="13069" max="13069" width="10.109375" style="14" bestFit="1" customWidth="1"/>
    <col min="13070" max="13070" width="11.109375" style="14" bestFit="1" customWidth="1"/>
    <col min="13071" max="13071" width="10.109375" style="14" bestFit="1" customWidth="1"/>
    <col min="13072" max="13072" width="12.6640625" style="14" bestFit="1" customWidth="1"/>
    <col min="13073" max="13074" width="11.109375" style="14" bestFit="1" customWidth="1"/>
    <col min="13075" max="13076" width="10.109375" style="14" bestFit="1" customWidth="1"/>
    <col min="13077" max="13077" width="11.109375" style="14" bestFit="1" customWidth="1"/>
    <col min="13078" max="13078" width="10.109375" style="14" bestFit="1" customWidth="1"/>
    <col min="13079" max="13079" width="9" style="14" bestFit="1" customWidth="1"/>
    <col min="13080" max="13080" width="11.109375" style="14" bestFit="1" customWidth="1"/>
    <col min="13081" max="13081" width="8.88671875" style="14"/>
    <col min="13082" max="13082" width="10.109375" style="14" bestFit="1" customWidth="1"/>
    <col min="13083" max="13083" width="13.5546875" style="14" bestFit="1" customWidth="1"/>
    <col min="13084" max="13084" width="13.88671875" style="14" bestFit="1" customWidth="1"/>
    <col min="13085" max="13085" width="8.88671875" style="14"/>
    <col min="13086" max="13086" width="11.109375" style="14" bestFit="1" customWidth="1"/>
    <col min="13087" max="13313" width="8.88671875" style="14"/>
    <col min="13314" max="13314" width="19.44140625" style="14" bestFit="1" customWidth="1"/>
    <col min="13315" max="13315" width="4.109375" style="14" bestFit="1" customWidth="1"/>
    <col min="13316" max="13316" width="4.33203125" style="14" bestFit="1" customWidth="1"/>
    <col min="13317" max="13317" width="13.88671875" style="14" bestFit="1" customWidth="1"/>
    <col min="13318" max="13318" width="10.109375" style="14" bestFit="1" customWidth="1"/>
    <col min="13319" max="13319" width="11.109375" style="14" bestFit="1" customWidth="1"/>
    <col min="13320" max="13320" width="8.88671875" style="14"/>
    <col min="13321" max="13322" width="12.6640625" style="14" bestFit="1" customWidth="1"/>
    <col min="13323" max="13323" width="10.109375" style="14" bestFit="1" customWidth="1"/>
    <col min="13324" max="13324" width="8.88671875" style="14"/>
    <col min="13325" max="13325" width="10.109375" style="14" bestFit="1" customWidth="1"/>
    <col min="13326" max="13326" width="11.109375" style="14" bestFit="1" customWidth="1"/>
    <col min="13327" max="13327" width="10.109375" style="14" bestFit="1" customWidth="1"/>
    <col min="13328" max="13328" width="12.6640625" style="14" bestFit="1" customWidth="1"/>
    <col min="13329" max="13330" width="11.109375" style="14" bestFit="1" customWidth="1"/>
    <col min="13331" max="13332" width="10.109375" style="14" bestFit="1" customWidth="1"/>
    <col min="13333" max="13333" width="11.109375" style="14" bestFit="1" customWidth="1"/>
    <col min="13334" max="13334" width="10.109375" style="14" bestFit="1" customWidth="1"/>
    <col min="13335" max="13335" width="9" style="14" bestFit="1" customWidth="1"/>
    <col min="13336" max="13336" width="11.109375" style="14" bestFit="1" customWidth="1"/>
    <col min="13337" max="13337" width="8.88671875" style="14"/>
    <col min="13338" max="13338" width="10.109375" style="14" bestFit="1" customWidth="1"/>
    <col min="13339" max="13339" width="13.5546875" style="14" bestFit="1" customWidth="1"/>
    <col min="13340" max="13340" width="13.88671875" style="14" bestFit="1" customWidth="1"/>
    <col min="13341" max="13341" width="8.88671875" style="14"/>
    <col min="13342" max="13342" width="11.109375" style="14" bestFit="1" customWidth="1"/>
    <col min="13343" max="13569" width="8.88671875" style="14"/>
    <col min="13570" max="13570" width="19.44140625" style="14" bestFit="1" customWidth="1"/>
    <col min="13571" max="13571" width="4.109375" style="14" bestFit="1" customWidth="1"/>
    <col min="13572" max="13572" width="4.33203125" style="14" bestFit="1" customWidth="1"/>
    <col min="13573" max="13573" width="13.88671875" style="14" bestFit="1" customWidth="1"/>
    <col min="13574" max="13574" width="10.109375" style="14" bestFit="1" customWidth="1"/>
    <col min="13575" max="13575" width="11.109375" style="14" bestFit="1" customWidth="1"/>
    <col min="13576" max="13576" width="8.88671875" style="14"/>
    <col min="13577" max="13578" width="12.6640625" style="14" bestFit="1" customWidth="1"/>
    <col min="13579" max="13579" width="10.109375" style="14" bestFit="1" customWidth="1"/>
    <col min="13580" max="13580" width="8.88671875" style="14"/>
    <col min="13581" max="13581" width="10.109375" style="14" bestFit="1" customWidth="1"/>
    <col min="13582" max="13582" width="11.109375" style="14" bestFit="1" customWidth="1"/>
    <col min="13583" max="13583" width="10.109375" style="14" bestFit="1" customWidth="1"/>
    <col min="13584" max="13584" width="12.6640625" style="14" bestFit="1" customWidth="1"/>
    <col min="13585" max="13586" width="11.109375" style="14" bestFit="1" customWidth="1"/>
    <col min="13587" max="13588" width="10.109375" style="14" bestFit="1" customWidth="1"/>
    <col min="13589" max="13589" width="11.109375" style="14" bestFit="1" customWidth="1"/>
    <col min="13590" max="13590" width="10.109375" style="14" bestFit="1" customWidth="1"/>
    <col min="13591" max="13591" width="9" style="14" bestFit="1" customWidth="1"/>
    <col min="13592" max="13592" width="11.109375" style="14" bestFit="1" customWidth="1"/>
    <col min="13593" max="13593" width="8.88671875" style="14"/>
    <col min="13594" max="13594" width="10.109375" style="14" bestFit="1" customWidth="1"/>
    <col min="13595" max="13595" width="13.5546875" style="14" bestFit="1" customWidth="1"/>
    <col min="13596" max="13596" width="13.88671875" style="14" bestFit="1" customWidth="1"/>
    <col min="13597" max="13597" width="8.88671875" style="14"/>
    <col min="13598" max="13598" width="11.109375" style="14" bestFit="1" customWidth="1"/>
    <col min="13599" max="13825" width="8.88671875" style="14"/>
    <col min="13826" max="13826" width="19.44140625" style="14" bestFit="1" customWidth="1"/>
    <col min="13827" max="13827" width="4.109375" style="14" bestFit="1" customWidth="1"/>
    <col min="13828" max="13828" width="4.33203125" style="14" bestFit="1" customWidth="1"/>
    <col min="13829" max="13829" width="13.88671875" style="14" bestFit="1" customWidth="1"/>
    <col min="13830" max="13830" width="10.109375" style="14" bestFit="1" customWidth="1"/>
    <col min="13831" max="13831" width="11.109375" style="14" bestFit="1" customWidth="1"/>
    <col min="13832" max="13832" width="8.88671875" style="14"/>
    <col min="13833" max="13834" width="12.6640625" style="14" bestFit="1" customWidth="1"/>
    <col min="13835" max="13835" width="10.109375" style="14" bestFit="1" customWidth="1"/>
    <col min="13836" max="13836" width="8.88671875" style="14"/>
    <col min="13837" max="13837" width="10.109375" style="14" bestFit="1" customWidth="1"/>
    <col min="13838" max="13838" width="11.109375" style="14" bestFit="1" customWidth="1"/>
    <col min="13839" max="13839" width="10.109375" style="14" bestFit="1" customWidth="1"/>
    <col min="13840" max="13840" width="12.6640625" style="14" bestFit="1" customWidth="1"/>
    <col min="13841" max="13842" width="11.109375" style="14" bestFit="1" customWidth="1"/>
    <col min="13843" max="13844" width="10.109375" style="14" bestFit="1" customWidth="1"/>
    <col min="13845" max="13845" width="11.109375" style="14" bestFit="1" customWidth="1"/>
    <col min="13846" max="13846" width="10.109375" style="14" bestFit="1" customWidth="1"/>
    <col min="13847" max="13847" width="9" style="14" bestFit="1" customWidth="1"/>
    <col min="13848" max="13848" width="11.109375" style="14" bestFit="1" customWidth="1"/>
    <col min="13849" max="13849" width="8.88671875" style="14"/>
    <col min="13850" max="13850" width="10.109375" style="14" bestFit="1" customWidth="1"/>
    <col min="13851" max="13851" width="13.5546875" style="14" bestFit="1" customWidth="1"/>
    <col min="13852" max="13852" width="13.88671875" style="14" bestFit="1" customWidth="1"/>
    <col min="13853" max="13853" width="8.88671875" style="14"/>
    <col min="13854" max="13854" width="11.109375" style="14" bestFit="1" customWidth="1"/>
    <col min="13855" max="14081" width="8.88671875" style="14"/>
    <col min="14082" max="14082" width="19.44140625" style="14" bestFit="1" customWidth="1"/>
    <col min="14083" max="14083" width="4.109375" style="14" bestFit="1" customWidth="1"/>
    <col min="14084" max="14084" width="4.33203125" style="14" bestFit="1" customWidth="1"/>
    <col min="14085" max="14085" width="13.88671875" style="14" bestFit="1" customWidth="1"/>
    <col min="14086" max="14086" width="10.109375" style="14" bestFit="1" customWidth="1"/>
    <col min="14087" max="14087" width="11.109375" style="14" bestFit="1" customWidth="1"/>
    <col min="14088" max="14088" width="8.88671875" style="14"/>
    <col min="14089" max="14090" width="12.6640625" style="14" bestFit="1" customWidth="1"/>
    <col min="14091" max="14091" width="10.109375" style="14" bestFit="1" customWidth="1"/>
    <col min="14092" max="14092" width="8.88671875" style="14"/>
    <col min="14093" max="14093" width="10.109375" style="14" bestFit="1" customWidth="1"/>
    <col min="14094" max="14094" width="11.109375" style="14" bestFit="1" customWidth="1"/>
    <col min="14095" max="14095" width="10.109375" style="14" bestFit="1" customWidth="1"/>
    <col min="14096" max="14096" width="12.6640625" style="14" bestFit="1" customWidth="1"/>
    <col min="14097" max="14098" width="11.109375" style="14" bestFit="1" customWidth="1"/>
    <col min="14099" max="14100" width="10.109375" style="14" bestFit="1" customWidth="1"/>
    <col min="14101" max="14101" width="11.109375" style="14" bestFit="1" customWidth="1"/>
    <col min="14102" max="14102" width="10.109375" style="14" bestFit="1" customWidth="1"/>
    <col min="14103" max="14103" width="9" style="14" bestFit="1" customWidth="1"/>
    <col min="14104" max="14104" width="11.109375" style="14" bestFit="1" customWidth="1"/>
    <col min="14105" max="14105" width="8.88671875" style="14"/>
    <col min="14106" max="14106" width="10.109375" style="14" bestFit="1" customWidth="1"/>
    <col min="14107" max="14107" width="13.5546875" style="14" bestFit="1" customWidth="1"/>
    <col min="14108" max="14108" width="13.88671875" style="14" bestFit="1" customWidth="1"/>
    <col min="14109" max="14109" width="8.88671875" style="14"/>
    <col min="14110" max="14110" width="11.109375" style="14" bestFit="1" customWidth="1"/>
    <col min="14111" max="14337" width="8.88671875" style="14"/>
    <col min="14338" max="14338" width="19.44140625" style="14" bestFit="1" customWidth="1"/>
    <col min="14339" max="14339" width="4.109375" style="14" bestFit="1" customWidth="1"/>
    <col min="14340" max="14340" width="4.33203125" style="14" bestFit="1" customWidth="1"/>
    <col min="14341" max="14341" width="13.88671875" style="14" bestFit="1" customWidth="1"/>
    <col min="14342" max="14342" width="10.109375" style="14" bestFit="1" customWidth="1"/>
    <col min="14343" max="14343" width="11.109375" style="14" bestFit="1" customWidth="1"/>
    <col min="14344" max="14344" width="8.88671875" style="14"/>
    <col min="14345" max="14346" width="12.6640625" style="14" bestFit="1" customWidth="1"/>
    <col min="14347" max="14347" width="10.109375" style="14" bestFit="1" customWidth="1"/>
    <col min="14348" max="14348" width="8.88671875" style="14"/>
    <col min="14349" max="14349" width="10.109375" style="14" bestFit="1" customWidth="1"/>
    <col min="14350" max="14350" width="11.109375" style="14" bestFit="1" customWidth="1"/>
    <col min="14351" max="14351" width="10.109375" style="14" bestFit="1" customWidth="1"/>
    <col min="14352" max="14352" width="12.6640625" style="14" bestFit="1" customWidth="1"/>
    <col min="14353" max="14354" width="11.109375" style="14" bestFit="1" customWidth="1"/>
    <col min="14355" max="14356" width="10.109375" style="14" bestFit="1" customWidth="1"/>
    <col min="14357" max="14357" width="11.109375" style="14" bestFit="1" customWidth="1"/>
    <col min="14358" max="14358" width="10.109375" style="14" bestFit="1" customWidth="1"/>
    <col min="14359" max="14359" width="9" style="14" bestFit="1" customWidth="1"/>
    <col min="14360" max="14360" width="11.109375" style="14" bestFit="1" customWidth="1"/>
    <col min="14361" max="14361" width="8.88671875" style="14"/>
    <col min="14362" max="14362" width="10.109375" style="14" bestFit="1" customWidth="1"/>
    <col min="14363" max="14363" width="13.5546875" style="14" bestFit="1" customWidth="1"/>
    <col min="14364" max="14364" width="13.88671875" style="14" bestFit="1" customWidth="1"/>
    <col min="14365" max="14365" width="8.88671875" style="14"/>
    <col min="14366" max="14366" width="11.109375" style="14" bestFit="1" customWidth="1"/>
    <col min="14367" max="14593" width="8.88671875" style="14"/>
    <col min="14594" max="14594" width="19.44140625" style="14" bestFit="1" customWidth="1"/>
    <col min="14595" max="14595" width="4.109375" style="14" bestFit="1" customWidth="1"/>
    <col min="14596" max="14596" width="4.33203125" style="14" bestFit="1" customWidth="1"/>
    <col min="14597" max="14597" width="13.88671875" style="14" bestFit="1" customWidth="1"/>
    <col min="14598" max="14598" width="10.109375" style="14" bestFit="1" customWidth="1"/>
    <col min="14599" max="14599" width="11.109375" style="14" bestFit="1" customWidth="1"/>
    <col min="14600" max="14600" width="8.88671875" style="14"/>
    <col min="14601" max="14602" width="12.6640625" style="14" bestFit="1" customWidth="1"/>
    <col min="14603" max="14603" width="10.109375" style="14" bestFit="1" customWidth="1"/>
    <col min="14604" max="14604" width="8.88671875" style="14"/>
    <col min="14605" max="14605" width="10.109375" style="14" bestFit="1" customWidth="1"/>
    <col min="14606" max="14606" width="11.109375" style="14" bestFit="1" customWidth="1"/>
    <col min="14607" max="14607" width="10.109375" style="14" bestFit="1" customWidth="1"/>
    <col min="14608" max="14608" width="12.6640625" style="14" bestFit="1" customWidth="1"/>
    <col min="14609" max="14610" width="11.109375" style="14" bestFit="1" customWidth="1"/>
    <col min="14611" max="14612" width="10.109375" style="14" bestFit="1" customWidth="1"/>
    <col min="14613" max="14613" width="11.109375" style="14" bestFit="1" customWidth="1"/>
    <col min="14614" max="14614" width="10.109375" style="14" bestFit="1" customWidth="1"/>
    <col min="14615" max="14615" width="9" style="14" bestFit="1" customWidth="1"/>
    <col min="14616" max="14616" width="11.109375" style="14" bestFit="1" customWidth="1"/>
    <col min="14617" max="14617" width="8.88671875" style="14"/>
    <col min="14618" max="14618" width="10.109375" style="14" bestFit="1" customWidth="1"/>
    <col min="14619" max="14619" width="13.5546875" style="14" bestFit="1" customWidth="1"/>
    <col min="14620" max="14620" width="13.88671875" style="14" bestFit="1" customWidth="1"/>
    <col min="14621" max="14621" width="8.88671875" style="14"/>
    <col min="14622" max="14622" width="11.109375" style="14" bestFit="1" customWidth="1"/>
    <col min="14623" max="14849" width="8.88671875" style="14"/>
    <col min="14850" max="14850" width="19.44140625" style="14" bestFit="1" customWidth="1"/>
    <col min="14851" max="14851" width="4.109375" style="14" bestFit="1" customWidth="1"/>
    <col min="14852" max="14852" width="4.33203125" style="14" bestFit="1" customWidth="1"/>
    <col min="14853" max="14853" width="13.88671875" style="14" bestFit="1" customWidth="1"/>
    <col min="14854" max="14854" width="10.109375" style="14" bestFit="1" customWidth="1"/>
    <col min="14855" max="14855" width="11.109375" style="14" bestFit="1" customWidth="1"/>
    <col min="14856" max="14856" width="8.88671875" style="14"/>
    <col min="14857" max="14858" width="12.6640625" style="14" bestFit="1" customWidth="1"/>
    <col min="14859" max="14859" width="10.109375" style="14" bestFit="1" customWidth="1"/>
    <col min="14860" max="14860" width="8.88671875" style="14"/>
    <col min="14861" max="14861" width="10.109375" style="14" bestFit="1" customWidth="1"/>
    <col min="14862" max="14862" width="11.109375" style="14" bestFit="1" customWidth="1"/>
    <col min="14863" max="14863" width="10.109375" style="14" bestFit="1" customWidth="1"/>
    <col min="14864" max="14864" width="12.6640625" style="14" bestFit="1" customWidth="1"/>
    <col min="14865" max="14866" width="11.109375" style="14" bestFit="1" customWidth="1"/>
    <col min="14867" max="14868" width="10.109375" style="14" bestFit="1" customWidth="1"/>
    <col min="14869" max="14869" width="11.109375" style="14" bestFit="1" customWidth="1"/>
    <col min="14870" max="14870" width="10.109375" style="14" bestFit="1" customWidth="1"/>
    <col min="14871" max="14871" width="9" style="14" bestFit="1" customWidth="1"/>
    <col min="14872" max="14872" width="11.109375" style="14" bestFit="1" customWidth="1"/>
    <col min="14873" max="14873" width="8.88671875" style="14"/>
    <col min="14874" max="14874" width="10.109375" style="14" bestFit="1" customWidth="1"/>
    <col min="14875" max="14875" width="13.5546875" style="14" bestFit="1" customWidth="1"/>
    <col min="14876" max="14876" width="13.88671875" style="14" bestFit="1" customWidth="1"/>
    <col min="14877" max="14877" width="8.88671875" style="14"/>
    <col min="14878" max="14878" width="11.109375" style="14" bestFit="1" customWidth="1"/>
    <col min="14879" max="15105" width="8.88671875" style="14"/>
    <col min="15106" max="15106" width="19.44140625" style="14" bestFit="1" customWidth="1"/>
    <col min="15107" max="15107" width="4.109375" style="14" bestFit="1" customWidth="1"/>
    <col min="15108" max="15108" width="4.33203125" style="14" bestFit="1" customWidth="1"/>
    <col min="15109" max="15109" width="13.88671875" style="14" bestFit="1" customWidth="1"/>
    <col min="15110" max="15110" width="10.109375" style="14" bestFit="1" customWidth="1"/>
    <col min="15111" max="15111" width="11.109375" style="14" bestFit="1" customWidth="1"/>
    <col min="15112" max="15112" width="8.88671875" style="14"/>
    <col min="15113" max="15114" width="12.6640625" style="14" bestFit="1" customWidth="1"/>
    <col min="15115" max="15115" width="10.109375" style="14" bestFit="1" customWidth="1"/>
    <col min="15116" max="15116" width="8.88671875" style="14"/>
    <col min="15117" max="15117" width="10.109375" style="14" bestFit="1" customWidth="1"/>
    <col min="15118" max="15118" width="11.109375" style="14" bestFit="1" customWidth="1"/>
    <col min="15119" max="15119" width="10.109375" style="14" bestFit="1" customWidth="1"/>
    <col min="15120" max="15120" width="12.6640625" style="14" bestFit="1" customWidth="1"/>
    <col min="15121" max="15122" width="11.109375" style="14" bestFit="1" customWidth="1"/>
    <col min="15123" max="15124" width="10.109375" style="14" bestFit="1" customWidth="1"/>
    <col min="15125" max="15125" width="11.109375" style="14" bestFit="1" customWidth="1"/>
    <col min="15126" max="15126" width="10.109375" style="14" bestFit="1" customWidth="1"/>
    <col min="15127" max="15127" width="9" style="14" bestFit="1" customWidth="1"/>
    <col min="15128" max="15128" width="11.109375" style="14" bestFit="1" customWidth="1"/>
    <col min="15129" max="15129" width="8.88671875" style="14"/>
    <col min="15130" max="15130" width="10.109375" style="14" bestFit="1" customWidth="1"/>
    <col min="15131" max="15131" width="13.5546875" style="14" bestFit="1" customWidth="1"/>
    <col min="15132" max="15132" width="13.88671875" style="14" bestFit="1" customWidth="1"/>
    <col min="15133" max="15133" width="8.88671875" style="14"/>
    <col min="15134" max="15134" width="11.109375" style="14" bestFit="1" customWidth="1"/>
    <col min="15135" max="15361" width="8.88671875" style="14"/>
    <col min="15362" max="15362" width="19.44140625" style="14" bestFit="1" customWidth="1"/>
    <col min="15363" max="15363" width="4.109375" style="14" bestFit="1" customWidth="1"/>
    <col min="15364" max="15364" width="4.33203125" style="14" bestFit="1" customWidth="1"/>
    <col min="15365" max="15365" width="13.88671875" style="14" bestFit="1" customWidth="1"/>
    <col min="15366" max="15366" width="10.109375" style="14" bestFit="1" customWidth="1"/>
    <col min="15367" max="15367" width="11.109375" style="14" bestFit="1" customWidth="1"/>
    <col min="15368" max="15368" width="8.88671875" style="14"/>
    <col min="15369" max="15370" width="12.6640625" style="14" bestFit="1" customWidth="1"/>
    <col min="15371" max="15371" width="10.109375" style="14" bestFit="1" customWidth="1"/>
    <col min="15372" max="15372" width="8.88671875" style="14"/>
    <col min="15373" max="15373" width="10.109375" style="14" bestFit="1" customWidth="1"/>
    <col min="15374" max="15374" width="11.109375" style="14" bestFit="1" customWidth="1"/>
    <col min="15375" max="15375" width="10.109375" style="14" bestFit="1" customWidth="1"/>
    <col min="15376" max="15376" width="12.6640625" style="14" bestFit="1" customWidth="1"/>
    <col min="15377" max="15378" width="11.109375" style="14" bestFit="1" customWidth="1"/>
    <col min="15379" max="15380" width="10.109375" style="14" bestFit="1" customWidth="1"/>
    <col min="15381" max="15381" width="11.109375" style="14" bestFit="1" customWidth="1"/>
    <col min="15382" max="15382" width="10.109375" style="14" bestFit="1" customWidth="1"/>
    <col min="15383" max="15383" width="9" style="14" bestFit="1" customWidth="1"/>
    <col min="15384" max="15384" width="11.109375" style="14" bestFit="1" customWidth="1"/>
    <col min="15385" max="15385" width="8.88671875" style="14"/>
    <col min="15386" max="15386" width="10.109375" style="14" bestFit="1" customWidth="1"/>
    <col min="15387" max="15387" width="13.5546875" style="14" bestFit="1" customWidth="1"/>
    <col min="15388" max="15388" width="13.88671875" style="14" bestFit="1" customWidth="1"/>
    <col min="15389" max="15389" width="8.88671875" style="14"/>
    <col min="15390" max="15390" width="11.109375" style="14" bestFit="1" customWidth="1"/>
    <col min="15391" max="15617" width="8.88671875" style="14"/>
    <col min="15618" max="15618" width="19.44140625" style="14" bestFit="1" customWidth="1"/>
    <col min="15619" max="15619" width="4.109375" style="14" bestFit="1" customWidth="1"/>
    <col min="15620" max="15620" width="4.33203125" style="14" bestFit="1" customWidth="1"/>
    <col min="15621" max="15621" width="13.88671875" style="14" bestFit="1" customWidth="1"/>
    <col min="15622" max="15622" width="10.109375" style="14" bestFit="1" customWidth="1"/>
    <col min="15623" max="15623" width="11.109375" style="14" bestFit="1" customWidth="1"/>
    <col min="15624" max="15624" width="8.88671875" style="14"/>
    <col min="15625" max="15626" width="12.6640625" style="14" bestFit="1" customWidth="1"/>
    <col min="15627" max="15627" width="10.109375" style="14" bestFit="1" customWidth="1"/>
    <col min="15628" max="15628" width="8.88671875" style="14"/>
    <col min="15629" max="15629" width="10.109375" style="14" bestFit="1" customWidth="1"/>
    <col min="15630" max="15630" width="11.109375" style="14" bestFit="1" customWidth="1"/>
    <col min="15631" max="15631" width="10.109375" style="14" bestFit="1" customWidth="1"/>
    <col min="15632" max="15632" width="12.6640625" style="14" bestFit="1" customWidth="1"/>
    <col min="15633" max="15634" width="11.109375" style="14" bestFit="1" customWidth="1"/>
    <col min="15635" max="15636" width="10.109375" style="14" bestFit="1" customWidth="1"/>
    <col min="15637" max="15637" width="11.109375" style="14" bestFit="1" customWidth="1"/>
    <col min="15638" max="15638" width="10.109375" style="14" bestFit="1" customWidth="1"/>
    <col min="15639" max="15639" width="9" style="14" bestFit="1" customWidth="1"/>
    <col min="15640" max="15640" width="11.109375" style="14" bestFit="1" customWidth="1"/>
    <col min="15641" max="15641" width="8.88671875" style="14"/>
    <col min="15642" max="15642" width="10.109375" style="14" bestFit="1" customWidth="1"/>
    <col min="15643" max="15643" width="13.5546875" style="14" bestFit="1" customWidth="1"/>
    <col min="15644" max="15644" width="13.88671875" style="14" bestFit="1" customWidth="1"/>
    <col min="15645" max="15645" width="8.88671875" style="14"/>
    <col min="15646" max="15646" width="11.109375" style="14" bestFit="1" customWidth="1"/>
    <col min="15647" max="15873" width="8.88671875" style="14"/>
    <col min="15874" max="15874" width="19.44140625" style="14" bestFit="1" customWidth="1"/>
    <col min="15875" max="15875" width="4.109375" style="14" bestFit="1" customWidth="1"/>
    <col min="15876" max="15876" width="4.33203125" style="14" bestFit="1" customWidth="1"/>
    <col min="15877" max="15877" width="13.88671875" style="14" bestFit="1" customWidth="1"/>
    <col min="15878" max="15878" width="10.109375" style="14" bestFit="1" customWidth="1"/>
    <col min="15879" max="15879" width="11.109375" style="14" bestFit="1" customWidth="1"/>
    <col min="15880" max="15880" width="8.88671875" style="14"/>
    <col min="15881" max="15882" width="12.6640625" style="14" bestFit="1" customWidth="1"/>
    <col min="15883" max="15883" width="10.109375" style="14" bestFit="1" customWidth="1"/>
    <col min="15884" max="15884" width="8.88671875" style="14"/>
    <col min="15885" max="15885" width="10.109375" style="14" bestFit="1" customWidth="1"/>
    <col min="15886" max="15886" width="11.109375" style="14" bestFit="1" customWidth="1"/>
    <col min="15887" max="15887" width="10.109375" style="14" bestFit="1" customWidth="1"/>
    <col min="15888" max="15888" width="12.6640625" style="14" bestFit="1" customWidth="1"/>
    <col min="15889" max="15890" width="11.109375" style="14" bestFit="1" customWidth="1"/>
    <col min="15891" max="15892" width="10.109375" style="14" bestFit="1" customWidth="1"/>
    <col min="15893" max="15893" width="11.109375" style="14" bestFit="1" customWidth="1"/>
    <col min="15894" max="15894" width="10.109375" style="14" bestFit="1" customWidth="1"/>
    <col min="15895" max="15895" width="9" style="14" bestFit="1" customWidth="1"/>
    <col min="15896" max="15896" width="11.109375" style="14" bestFit="1" customWidth="1"/>
    <col min="15897" max="15897" width="8.88671875" style="14"/>
    <col min="15898" max="15898" width="10.109375" style="14" bestFit="1" customWidth="1"/>
    <col min="15899" max="15899" width="13.5546875" style="14" bestFit="1" customWidth="1"/>
    <col min="15900" max="15900" width="13.88671875" style="14" bestFit="1" customWidth="1"/>
    <col min="15901" max="15901" width="8.88671875" style="14"/>
    <col min="15902" max="15902" width="11.109375" style="14" bestFit="1" customWidth="1"/>
    <col min="15903" max="16129" width="8.88671875" style="14"/>
    <col min="16130" max="16130" width="19.44140625" style="14" bestFit="1" customWidth="1"/>
    <col min="16131" max="16131" width="4.109375" style="14" bestFit="1" customWidth="1"/>
    <col min="16132" max="16132" width="4.33203125" style="14" bestFit="1" customWidth="1"/>
    <col min="16133" max="16133" width="13.88671875" style="14" bestFit="1" customWidth="1"/>
    <col min="16134" max="16134" width="10.109375" style="14" bestFit="1" customWidth="1"/>
    <col min="16135" max="16135" width="11.109375" style="14" bestFit="1" customWidth="1"/>
    <col min="16136" max="16136" width="8.88671875" style="14"/>
    <col min="16137" max="16138" width="12.6640625" style="14" bestFit="1" customWidth="1"/>
    <col min="16139" max="16139" width="10.109375" style="14" bestFit="1" customWidth="1"/>
    <col min="16140" max="16140" width="8.88671875" style="14"/>
    <col min="16141" max="16141" width="10.109375" style="14" bestFit="1" customWidth="1"/>
    <col min="16142" max="16142" width="11.109375" style="14" bestFit="1" customWidth="1"/>
    <col min="16143" max="16143" width="10.109375" style="14" bestFit="1" customWidth="1"/>
    <col min="16144" max="16144" width="12.6640625" style="14" bestFit="1" customWidth="1"/>
    <col min="16145" max="16146" width="11.109375" style="14" bestFit="1" customWidth="1"/>
    <col min="16147" max="16148" width="10.109375" style="14" bestFit="1" customWidth="1"/>
    <col min="16149" max="16149" width="11.109375" style="14" bestFit="1" customWidth="1"/>
    <col min="16150" max="16150" width="10.109375" style="14" bestFit="1" customWidth="1"/>
    <col min="16151" max="16151" width="9" style="14" bestFit="1" customWidth="1"/>
    <col min="16152" max="16152" width="11.109375" style="14" bestFit="1" customWidth="1"/>
    <col min="16153" max="16153" width="8.88671875" style="14"/>
    <col min="16154" max="16154" width="10.109375" style="14" bestFit="1" customWidth="1"/>
    <col min="16155" max="16155" width="13.5546875" style="14" bestFit="1" customWidth="1"/>
    <col min="16156" max="16156" width="13.88671875" style="14" bestFit="1" customWidth="1"/>
    <col min="16157" max="16157" width="8.88671875" style="14"/>
    <col min="16158" max="16158" width="11.109375" style="14" bestFit="1" customWidth="1"/>
    <col min="16159" max="16384" width="8.88671875" style="14"/>
  </cols>
  <sheetData>
    <row r="1" spans="1:30" x14ac:dyDescent="0.3">
      <c r="A1" s="14">
        <v>1</v>
      </c>
      <c r="B1" s="14">
        <f>A1+1</f>
        <v>2</v>
      </c>
      <c r="C1" s="14">
        <f t="shared" ref="C1:AD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c r="AC1" s="14">
        <f t="shared" si="0"/>
        <v>29</v>
      </c>
      <c r="AD1" s="14">
        <f t="shared" si="0"/>
        <v>30</v>
      </c>
    </row>
    <row r="2" spans="1:30" ht="115.2" x14ac:dyDescent="0.3">
      <c r="A2" s="19" t="s">
        <v>1446</v>
      </c>
      <c r="B2" s="14" t="s">
        <v>2822</v>
      </c>
      <c r="C2" s="14" t="s">
        <v>0</v>
      </c>
      <c r="D2" s="14" t="s">
        <v>1</v>
      </c>
      <c r="E2" s="16" t="s">
        <v>1392</v>
      </c>
      <c r="F2" s="16" t="s">
        <v>1393</v>
      </c>
      <c r="G2" s="16" t="s">
        <v>1394</v>
      </c>
      <c r="H2" s="16" t="s">
        <v>1395</v>
      </c>
      <c r="I2" s="16" t="s">
        <v>1396</v>
      </c>
      <c r="J2" s="16" t="s">
        <v>1397</v>
      </c>
      <c r="K2" s="16" t="s">
        <v>1398</v>
      </c>
      <c r="L2" s="16" t="s">
        <v>1399</v>
      </c>
      <c r="M2" s="16" t="s">
        <v>1400</v>
      </c>
      <c r="N2" s="16" t="s">
        <v>1401</v>
      </c>
      <c r="O2" s="16" t="s">
        <v>1402</v>
      </c>
      <c r="P2" s="16" t="s">
        <v>1403</v>
      </c>
      <c r="Q2" s="16" t="s">
        <v>1404</v>
      </c>
      <c r="R2" s="16" t="s">
        <v>1405</v>
      </c>
      <c r="S2" s="16" t="s">
        <v>1406</v>
      </c>
      <c r="T2" s="16" t="s">
        <v>1407</v>
      </c>
      <c r="U2" s="16" t="s">
        <v>1408</v>
      </c>
      <c r="V2" s="16" t="s">
        <v>1409</v>
      </c>
      <c r="W2" s="16" t="s">
        <v>1410</v>
      </c>
      <c r="X2" s="16" t="s">
        <v>1411</v>
      </c>
      <c r="Y2" s="16" t="s">
        <v>1412</v>
      </c>
      <c r="Z2" s="16" t="s">
        <v>1413</v>
      </c>
      <c r="AA2" s="16" t="s">
        <v>2827</v>
      </c>
      <c r="AB2" s="16" t="s">
        <v>1415</v>
      </c>
      <c r="AC2" s="16" t="s">
        <v>1416</v>
      </c>
      <c r="AD2" s="16" t="s">
        <v>1417</v>
      </c>
    </row>
    <row r="3" spans="1:30" x14ac:dyDescent="0.3">
      <c r="A3" s="15" t="s">
        <v>3</v>
      </c>
      <c r="E3" s="16"/>
      <c r="F3" s="16"/>
      <c r="G3" s="16"/>
      <c r="H3" s="16"/>
      <c r="I3" s="16"/>
      <c r="J3" s="16"/>
      <c r="K3" s="16"/>
      <c r="L3" s="16"/>
      <c r="M3" s="16"/>
      <c r="N3" s="16"/>
      <c r="O3" s="16"/>
      <c r="P3" s="16"/>
      <c r="Q3" s="16"/>
      <c r="R3" s="16"/>
      <c r="S3" s="16"/>
      <c r="T3" s="16"/>
      <c r="U3" s="16"/>
      <c r="V3" s="16"/>
      <c r="W3" s="16"/>
      <c r="X3" s="16"/>
      <c r="Y3" s="16"/>
      <c r="Z3" s="16"/>
      <c r="AA3" s="16"/>
      <c r="AB3" s="16"/>
      <c r="AC3" s="16"/>
      <c r="AD3" s="16"/>
    </row>
    <row r="4" spans="1:30" x14ac:dyDescent="0.3">
      <c r="A4" s="15" t="s">
        <v>3</v>
      </c>
      <c r="E4" s="16"/>
      <c r="F4" s="16"/>
      <c r="G4" s="16"/>
      <c r="H4" s="16"/>
      <c r="I4" s="16"/>
      <c r="J4" s="16"/>
      <c r="K4" s="16"/>
      <c r="L4" s="16"/>
      <c r="M4" s="16"/>
      <c r="N4" s="16"/>
      <c r="O4" s="16"/>
      <c r="P4" s="16"/>
      <c r="Q4" s="16"/>
      <c r="R4" s="16"/>
      <c r="S4" s="16"/>
      <c r="T4" s="16"/>
      <c r="U4" s="16"/>
      <c r="V4" s="16"/>
      <c r="W4" s="16"/>
      <c r="X4" s="16"/>
      <c r="Y4" s="16"/>
      <c r="Z4" s="16"/>
      <c r="AA4" s="16"/>
      <c r="AB4" s="16"/>
      <c r="AC4" s="16"/>
      <c r="AD4" s="16"/>
    </row>
    <row r="5" spans="1:30" x14ac:dyDescent="0.3">
      <c r="A5" s="15" t="s">
        <v>3</v>
      </c>
      <c r="B5" s="14" t="s">
        <v>4</v>
      </c>
      <c r="C5" s="14">
        <v>1</v>
      </c>
      <c r="D5" s="14">
        <v>1</v>
      </c>
      <c r="E5" s="17">
        <v>82479470</v>
      </c>
      <c r="F5" s="17">
        <v>1097580</v>
      </c>
      <c r="G5" s="17">
        <v>0</v>
      </c>
      <c r="H5" s="17">
        <v>0</v>
      </c>
      <c r="I5" s="17">
        <v>6357301</v>
      </c>
      <c r="J5" s="17">
        <v>11994950</v>
      </c>
      <c r="K5" s="17">
        <v>0</v>
      </c>
      <c r="L5" s="17">
        <v>0</v>
      </c>
      <c r="M5" s="17">
        <v>480427</v>
      </c>
      <c r="N5" s="17">
        <v>3082196</v>
      </c>
      <c r="O5" s="17">
        <v>1469183</v>
      </c>
      <c r="P5" s="17">
        <v>0</v>
      </c>
      <c r="Q5" s="17">
        <v>1525440</v>
      </c>
      <c r="R5" s="17">
        <v>4104459</v>
      </c>
      <c r="S5" s="17">
        <v>203504</v>
      </c>
      <c r="T5" s="17">
        <v>71129</v>
      </c>
      <c r="U5" s="17">
        <v>702787</v>
      </c>
      <c r="V5" s="17">
        <v>241308</v>
      </c>
      <c r="W5" s="17">
        <v>0</v>
      </c>
      <c r="X5" s="17">
        <v>4896623</v>
      </c>
      <c r="Y5" s="17">
        <v>0</v>
      </c>
      <c r="Z5" s="17">
        <v>1247799</v>
      </c>
      <c r="AA5" s="17">
        <v>-4524232</v>
      </c>
      <c r="AB5" s="17">
        <v>115429924</v>
      </c>
      <c r="AC5" s="17">
        <v>0</v>
      </c>
      <c r="AD5" s="17">
        <v>4449735</v>
      </c>
    </row>
    <row r="6" spans="1:30" x14ac:dyDescent="0.3">
      <c r="A6" s="15" t="s">
        <v>5</v>
      </c>
      <c r="B6" s="14" t="s">
        <v>6</v>
      </c>
      <c r="C6" s="14">
        <v>1</v>
      </c>
      <c r="D6" s="14">
        <v>0</v>
      </c>
      <c r="E6" s="17">
        <v>6472338</v>
      </c>
      <c r="F6" s="17">
        <v>0</v>
      </c>
      <c r="G6" s="17">
        <v>0</v>
      </c>
      <c r="H6" s="17">
        <v>3196</v>
      </c>
      <c r="I6" s="17">
        <v>1198441</v>
      </c>
      <c r="J6" s="17">
        <v>907457</v>
      </c>
      <c r="K6" s="17">
        <v>0</v>
      </c>
      <c r="L6" s="17">
        <v>0</v>
      </c>
      <c r="M6" s="17">
        <v>0</v>
      </c>
      <c r="N6" s="17">
        <v>0</v>
      </c>
      <c r="O6" s="17">
        <v>0</v>
      </c>
      <c r="P6" s="17">
        <v>872400</v>
      </c>
      <c r="Q6" s="17">
        <v>65009</v>
      </c>
      <c r="R6" s="17">
        <v>212550</v>
      </c>
      <c r="S6" s="17">
        <v>10520</v>
      </c>
      <c r="T6" s="17">
        <v>2531</v>
      </c>
      <c r="U6" s="17">
        <v>40084</v>
      </c>
      <c r="V6" s="17">
        <v>10428</v>
      </c>
      <c r="W6" s="17">
        <v>0</v>
      </c>
      <c r="X6" s="17">
        <v>67761</v>
      </c>
      <c r="Y6" s="17">
        <v>0</v>
      </c>
      <c r="Z6" s="17">
        <v>0</v>
      </c>
      <c r="AA6" s="17">
        <v>-97862</v>
      </c>
      <c r="AB6" s="17">
        <v>9764853</v>
      </c>
      <c r="AC6" s="17">
        <v>0</v>
      </c>
      <c r="AD6" s="17">
        <v>0</v>
      </c>
    </row>
    <row r="7" spans="1:30" x14ac:dyDescent="0.3">
      <c r="A7" s="15" t="s">
        <v>7</v>
      </c>
      <c r="B7" s="14" t="s">
        <v>8</v>
      </c>
      <c r="C7" s="14">
        <v>1</v>
      </c>
      <c r="D7" s="14">
        <v>0</v>
      </c>
      <c r="E7" s="17">
        <v>12836257</v>
      </c>
      <c r="F7" s="17">
        <v>0</v>
      </c>
      <c r="G7" s="17">
        <v>950728</v>
      </c>
      <c r="H7" s="17">
        <v>0</v>
      </c>
      <c r="I7" s="17">
        <v>4597165</v>
      </c>
      <c r="J7" s="17">
        <v>7236714</v>
      </c>
      <c r="K7" s="17">
        <v>0</v>
      </c>
      <c r="L7" s="17">
        <v>0</v>
      </c>
      <c r="M7" s="17">
        <v>0</v>
      </c>
      <c r="N7" s="17">
        <v>0</v>
      </c>
      <c r="O7" s="17">
        <v>0</v>
      </c>
      <c r="P7" s="17">
        <v>1746409</v>
      </c>
      <c r="Q7" s="17">
        <v>300402</v>
      </c>
      <c r="R7" s="17">
        <v>716957</v>
      </c>
      <c r="S7" s="17">
        <v>68294</v>
      </c>
      <c r="T7" s="17">
        <v>28493</v>
      </c>
      <c r="U7" s="17">
        <v>274008</v>
      </c>
      <c r="V7" s="17">
        <v>66969</v>
      </c>
      <c r="W7" s="17">
        <v>0</v>
      </c>
      <c r="X7" s="17">
        <v>0</v>
      </c>
      <c r="Y7" s="17">
        <v>0</v>
      </c>
      <c r="Z7" s="17">
        <v>0</v>
      </c>
      <c r="AA7" s="17">
        <v>-151327</v>
      </c>
      <c r="AB7" s="17">
        <v>28671069</v>
      </c>
      <c r="AC7" s="17">
        <v>0</v>
      </c>
      <c r="AD7" s="17">
        <v>0</v>
      </c>
    </row>
    <row r="8" spans="1:30" x14ac:dyDescent="0.3">
      <c r="A8" s="15" t="s">
        <v>9</v>
      </c>
      <c r="B8" s="14" t="s">
        <v>10</v>
      </c>
      <c r="C8" s="14">
        <v>1</v>
      </c>
      <c r="D8" s="14">
        <v>0</v>
      </c>
      <c r="E8" s="17">
        <v>11596744</v>
      </c>
      <c r="F8" s="17">
        <v>0</v>
      </c>
      <c r="G8" s="17">
        <v>0</v>
      </c>
      <c r="H8" s="17">
        <v>0</v>
      </c>
      <c r="I8" s="17">
        <v>2570913</v>
      </c>
      <c r="J8" s="17">
        <v>1578456</v>
      </c>
      <c r="K8" s="17">
        <v>0</v>
      </c>
      <c r="L8" s="17">
        <v>0</v>
      </c>
      <c r="M8" s="17">
        <v>0</v>
      </c>
      <c r="N8" s="17">
        <v>0</v>
      </c>
      <c r="O8" s="17">
        <v>0</v>
      </c>
      <c r="P8" s="17">
        <v>1010302</v>
      </c>
      <c r="Q8" s="17">
        <v>209971</v>
      </c>
      <c r="R8" s="17">
        <v>591023</v>
      </c>
      <c r="S8" s="17">
        <v>27069</v>
      </c>
      <c r="T8" s="17">
        <v>6040</v>
      </c>
      <c r="U8" s="17">
        <v>111491</v>
      </c>
      <c r="V8" s="17">
        <v>26457</v>
      </c>
      <c r="W8" s="17">
        <v>0</v>
      </c>
      <c r="X8" s="17">
        <v>157701</v>
      </c>
      <c r="Y8" s="17">
        <v>0</v>
      </c>
      <c r="Z8" s="17">
        <v>0</v>
      </c>
      <c r="AA8" s="17">
        <v>-263520</v>
      </c>
      <c r="AB8" s="17">
        <v>17622647</v>
      </c>
      <c r="AC8" s="17">
        <v>0</v>
      </c>
      <c r="AD8" s="17">
        <v>0</v>
      </c>
    </row>
    <row r="9" spans="1:30" x14ac:dyDescent="0.3">
      <c r="A9" s="15" t="s">
        <v>11</v>
      </c>
      <c r="B9" s="14" t="s">
        <v>12</v>
      </c>
      <c r="C9" s="14">
        <v>1</v>
      </c>
      <c r="D9" s="14">
        <v>0</v>
      </c>
      <c r="E9" s="17">
        <v>16669596</v>
      </c>
      <c r="F9" s="17">
        <v>161927</v>
      </c>
      <c r="G9" s="17">
        <v>0</v>
      </c>
      <c r="H9" s="17">
        <v>0</v>
      </c>
      <c r="I9" s="17">
        <v>940670</v>
      </c>
      <c r="J9" s="17">
        <v>3216130</v>
      </c>
      <c r="K9" s="17">
        <v>0</v>
      </c>
      <c r="L9" s="17">
        <v>0</v>
      </c>
      <c r="M9" s="17">
        <v>0</v>
      </c>
      <c r="N9" s="17">
        <v>0</v>
      </c>
      <c r="O9" s="17">
        <v>0</v>
      </c>
      <c r="P9" s="17">
        <v>1455428</v>
      </c>
      <c r="Q9" s="17">
        <v>303296</v>
      </c>
      <c r="R9" s="17">
        <v>284174</v>
      </c>
      <c r="S9" s="17">
        <v>28492</v>
      </c>
      <c r="T9" s="17">
        <v>6408</v>
      </c>
      <c r="U9" s="17">
        <v>118481</v>
      </c>
      <c r="V9" s="17">
        <v>33923</v>
      </c>
      <c r="W9" s="17">
        <v>0</v>
      </c>
      <c r="X9" s="17">
        <v>873720</v>
      </c>
      <c r="Y9" s="17">
        <v>0</v>
      </c>
      <c r="Z9" s="17">
        <v>0</v>
      </c>
      <c r="AA9" s="17">
        <v>-601128</v>
      </c>
      <c r="AB9" s="17">
        <v>23491117</v>
      </c>
      <c r="AC9" s="17">
        <v>0</v>
      </c>
      <c r="AD9" s="17">
        <v>110625</v>
      </c>
    </row>
    <row r="10" spans="1:30" x14ac:dyDescent="0.3">
      <c r="A10" s="15" t="s">
        <v>13</v>
      </c>
      <c r="B10" s="14" t="s">
        <v>14</v>
      </c>
      <c r="C10" s="14">
        <v>1</v>
      </c>
      <c r="D10" s="14">
        <v>0</v>
      </c>
      <c r="E10" s="17">
        <v>16365390</v>
      </c>
      <c r="F10" s="17">
        <v>0</v>
      </c>
      <c r="G10" s="17">
        <v>0</v>
      </c>
      <c r="H10" s="17">
        <v>12131</v>
      </c>
      <c r="I10" s="17">
        <v>2675310</v>
      </c>
      <c r="J10" s="17">
        <v>2952888</v>
      </c>
      <c r="K10" s="17">
        <v>0</v>
      </c>
      <c r="L10" s="17">
        <v>0</v>
      </c>
      <c r="M10" s="17">
        <v>0</v>
      </c>
      <c r="N10" s="17">
        <v>0</v>
      </c>
      <c r="O10" s="17">
        <v>0</v>
      </c>
      <c r="P10" s="17">
        <v>1203515</v>
      </c>
      <c r="Q10" s="17">
        <v>322619</v>
      </c>
      <c r="R10" s="17">
        <v>312212</v>
      </c>
      <c r="S10" s="17">
        <v>82525</v>
      </c>
      <c r="T10" s="17">
        <v>34431</v>
      </c>
      <c r="U10" s="17">
        <v>292241</v>
      </c>
      <c r="V10" s="17">
        <v>68659</v>
      </c>
      <c r="W10" s="17">
        <v>0</v>
      </c>
      <c r="X10" s="17">
        <v>317023</v>
      </c>
      <c r="Y10" s="17">
        <v>0</v>
      </c>
      <c r="Z10" s="17">
        <v>0</v>
      </c>
      <c r="AA10" s="17">
        <v>-559931</v>
      </c>
      <c r="AB10" s="17">
        <v>24079013</v>
      </c>
      <c r="AC10" s="17">
        <v>0</v>
      </c>
      <c r="AD10" s="17">
        <v>0</v>
      </c>
    </row>
    <row r="11" spans="1:30" x14ac:dyDescent="0.3">
      <c r="A11" s="15" t="s">
        <v>15</v>
      </c>
      <c r="B11" s="14" t="s">
        <v>16</v>
      </c>
      <c r="C11" s="14">
        <v>1</v>
      </c>
      <c r="D11" s="14">
        <v>0</v>
      </c>
      <c r="E11" s="17">
        <v>464711</v>
      </c>
      <c r="F11" s="17">
        <v>82110</v>
      </c>
      <c r="G11" s="17">
        <v>0</v>
      </c>
      <c r="H11" s="17">
        <v>0</v>
      </c>
      <c r="I11" s="17">
        <v>281479</v>
      </c>
      <c r="J11" s="17">
        <v>432032</v>
      </c>
      <c r="K11" s="17">
        <v>0</v>
      </c>
      <c r="L11" s="17">
        <v>0</v>
      </c>
      <c r="M11" s="17">
        <v>0</v>
      </c>
      <c r="N11" s="17">
        <v>0</v>
      </c>
      <c r="O11" s="17">
        <v>0</v>
      </c>
      <c r="P11" s="17">
        <v>192901</v>
      </c>
      <c r="Q11" s="17">
        <v>39209</v>
      </c>
      <c r="R11" s="17">
        <v>65503</v>
      </c>
      <c r="S11" s="17">
        <v>4629</v>
      </c>
      <c r="T11" s="17">
        <v>1931</v>
      </c>
      <c r="U11" s="17">
        <v>28601</v>
      </c>
      <c r="V11" s="17">
        <v>3814</v>
      </c>
      <c r="W11" s="17">
        <v>0</v>
      </c>
      <c r="X11" s="17">
        <v>0</v>
      </c>
      <c r="Y11" s="17">
        <v>0</v>
      </c>
      <c r="Z11" s="17">
        <v>0</v>
      </c>
      <c r="AA11" s="17">
        <v>-85013</v>
      </c>
      <c r="AB11" s="17">
        <v>1511907</v>
      </c>
      <c r="AC11" s="17">
        <v>0</v>
      </c>
      <c r="AD11" s="17">
        <v>0</v>
      </c>
    </row>
    <row r="12" spans="1:30" x14ac:dyDescent="0.3">
      <c r="A12" s="15" t="s">
        <v>17</v>
      </c>
      <c r="B12" s="14" t="s">
        <v>18</v>
      </c>
      <c r="C12" s="14">
        <v>1</v>
      </c>
      <c r="D12" s="14">
        <v>1</v>
      </c>
      <c r="E12" s="17">
        <v>12125223</v>
      </c>
      <c r="F12" s="17">
        <v>0</v>
      </c>
      <c r="G12" s="17">
        <v>0</v>
      </c>
      <c r="H12" s="17">
        <v>26052</v>
      </c>
      <c r="I12" s="17">
        <v>3233381</v>
      </c>
      <c r="J12" s="17">
        <v>2490109</v>
      </c>
      <c r="K12" s="17">
        <v>323775</v>
      </c>
      <c r="L12" s="17">
        <v>571318</v>
      </c>
      <c r="M12" s="17">
        <v>0</v>
      </c>
      <c r="N12" s="17">
        <v>0</v>
      </c>
      <c r="O12" s="17">
        <v>0</v>
      </c>
      <c r="P12" s="17">
        <v>1483561</v>
      </c>
      <c r="Q12" s="17">
        <v>416608</v>
      </c>
      <c r="R12" s="17">
        <v>258943</v>
      </c>
      <c r="S12" s="17">
        <v>55428</v>
      </c>
      <c r="T12" s="17">
        <v>41812</v>
      </c>
      <c r="U12" s="17">
        <v>366393</v>
      </c>
      <c r="V12" s="17">
        <v>57860</v>
      </c>
      <c r="W12" s="17">
        <v>0</v>
      </c>
      <c r="X12" s="17">
        <v>0</v>
      </c>
      <c r="Y12" s="17">
        <v>531</v>
      </c>
      <c r="Z12" s="17">
        <v>0</v>
      </c>
      <c r="AA12" s="17">
        <v>-541594</v>
      </c>
      <c r="AB12" s="17">
        <v>20909400</v>
      </c>
      <c r="AC12" s="17">
        <v>0</v>
      </c>
      <c r="AD12" s="17">
        <v>0</v>
      </c>
    </row>
    <row r="13" spans="1:30" x14ac:dyDescent="0.3">
      <c r="A13" s="15" t="s">
        <v>19</v>
      </c>
      <c r="B13" s="14" t="s">
        <v>20</v>
      </c>
      <c r="C13" s="14">
        <v>1</v>
      </c>
      <c r="D13" s="14">
        <v>0</v>
      </c>
      <c r="E13" s="17">
        <v>2361337</v>
      </c>
      <c r="F13" s="17">
        <v>82163</v>
      </c>
      <c r="G13" s="17">
        <v>0</v>
      </c>
      <c r="H13" s="17">
        <v>0</v>
      </c>
      <c r="I13" s="17">
        <v>109230</v>
      </c>
      <c r="J13" s="17">
        <v>625663</v>
      </c>
      <c r="K13" s="17">
        <v>0</v>
      </c>
      <c r="L13" s="17">
        <v>0</v>
      </c>
      <c r="M13" s="17">
        <v>0</v>
      </c>
      <c r="N13" s="17">
        <v>0</v>
      </c>
      <c r="O13" s="17">
        <v>0</v>
      </c>
      <c r="P13" s="17">
        <v>182633</v>
      </c>
      <c r="Q13" s="17">
        <v>5357</v>
      </c>
      <c r="R13" s="17">
        <v>38925</v>
      </c>
      <c r="S13" s="17">
        <v>4015</v>
      </c>
      <c r="T13" s="17">
        <v>1264</v>
      </c>
      <c r="U13" s="17">
        <v>18000</v>
      </c>
      <c r="V13" s="17">
        <v>4275</v>
      </c>
      <c r="W13" s="17">
        <v>0</v>
      </c>
      <c r="X13" s="17">
        <v>82888</v>
      </c>
      <c r="Y13" s="17">
        <v>0</v>
      </c>
      <c r="Z13" s="17">
        <v>0</v>
      </c>
      <c r="AA13" s="17">
        <v>-69368</v>
      </c>
      <c r="AB13" s="17">
        <v>3446382</v>
      </c>
      <c r="AC13" s="17">
        <v>105080</v>
      </c>
      <c r="AD13" s="17">
        <v>100000</v>
      </c>
    </row>
    <row r="14" spans="1:30" x14ac:dyDescent="0.3">
      <c r="A14" s="15" t="s">
        <v>21</v>
      </c>
      <c r="B14" s="14" t="s">
        <v>22</v>
      </c>
      <c r="C14" s="14">
        <v>1</v>
      </c>
      <c r="D14" s="14">
        <v>0</v>
      </c>
      <c r="E14" s="17">
        <v>15092990</v>
      </c>
      <c r="F14" s="17">
        <v>0</v>
      </c>
      <c r="G14" s="17">
        <v>0</v>
      </c>
      <c r="H14" s="17">
        <v>0</v>
      </c>
      <c r="I14" s="17">
        <v>3530769</v>
      </c>
      <c r="J14" s="17">
        <v>2957481</v>
      </c>
      <c r="K14" s="17">
        <v>0</v>
      </c>
      <c r="L14" s="17">
        <v>0</v>
      </c>
      <c r="M14" s="17">
        <v>0</v>
      </c>
      <c r="N14" s="17">
        <v>0</v>
      </c>
      <c r="O14" s="17">
        <v>0</v>
      </c>
      <c r="P14" s="17">
        <v>1542080</v>
      </c>
      <c r="Q14" s="17">
        <v>616325</v>
      </c>
      <c r="R14" s="17">
        <v>654276</v>
      </c>
      <c r="S14" s="17">
        <v>75005</v>
      </c>
      <c r="T14" s="17">
        <v>26274</v>
      </c>
      <c r="U14" s="17">
        <v>296959</v>
      </c>
      <c r="V14" s="17">
        <v>62282</v>
      </c>
      <c r="W14" s="17">
        <v>0</v>
      </c>
      <c r="X14" s="17">
        <v>0</v>
      </c>
      <c r="Y14" s="17">
        <v>0</v>
      </c>
      <c r="Z14" s="17">
        <v>0</v>
      </c>
      <c r="AA14" s="17">
        <v>-196004</v>
      </c>
      <c r="AB14" s="17">
        <v>24658437</v>
      </c>
      <c r="AC14" s="17">
        <v>0</v>
      </c>
      <c r="AD14" s="17">
        <v>0</v>
      </c>
    </row>
    <row r="15" spans="1:30" x14ac:dyDescent="0.3">
      <c r="A15" s="15" t="s">
        <v>23</v>
      </c>
      <c r="B15" s="14" t="s">
        <v>24</v>
      </c>
      <c r="C15" s="14">
        <v>1</v>
      </c>
      <c r="D15" s="14">
        <v>0</v>
      </c>
      <c r="E15" s="17">
        <v>3595288</v>
      </c>
      <c r="F15" s="17">
        <v>0</v>
      </c>
      <c r="G15" s="17">
        <v>0</v>
      </c>
      <c r="H15" s="17">
        <v>0</v>
      </c>
      <c r="I15" s="17">
        <v>761927</v>
      </c>
      <c r="J15" s="17">
        <v>1338035</v>
      </c>
      <c r="K15" s="17">
        <v>0</v>
      </c>
      <c r="L15" s="17">
        <v>0</v>
      </c>
      <c r="M15" s="17">
        <v>0</v>
      </c>
      <c r="N15" s="17">
        <v>0</v>
      </c>
      <c r="O15" s="17">
        <v>0</v>
      </c>
      <c r="P15" s="17">
        <v>477606</v>
      </c>
      <c r="Q15" s="17">
        <v>121263</v>
      </c>
      <c r="R15" s="17">
        <v>34539</v>
      </c>
      <c r="S15" s="17">
        <v>17842</v>
      </c>
      <c r="T15" s="17">
        <v>7443</v>
      </c>
      <c r="U15" s="17">
        <v>72871</v>
      </c>
      <c r="V15" s="17">
        <v>15910</v>
      </c>
      <c r="W15" s="17">
        <v>0</v>
      </c>
      <c r="X15" s="17">
        <v>0</v>
      </c>
      <c r="Y15" s="17">
        <v>0</v>
      </c>
      <c r="Z15" s="17">
        <v>0</v>
      </c>
      <c r="AA15" s="17">
        <v>-37181</v>
      </c>
      <c r="AB15" s="17">
        <v>6405543</v>
      </c>
      <c r="AC15" s="17">
        <v>0</v>
      </c>
      <c r="AD15" s="17">
        <v>0</v>
      </c>
    </row>
    <row r="16" spans="1:30" x14ac:dyDescent="0.3">
      <c r="A16" s="15" t="s">
        <v>25</v>
      </c>
      <c r="B16" s="14" t="s">
        <v>26</v>
      </c>
      <c r="C16" s="14">
        <v>1</v>
      </c>
      <c r="D16" s="14">
        <v>0</v>
      </c>
      <c r="E16" s="17">
        <v>13014199</v>
      </c>
      <c r="F16" s="17">
        <v>324268</v>
      </c>
      <c r="G16" s="17">
        <v>0</v>
      </c>
      <c r="H16" s="17">
        <v>0</v>
      </c>
      <c r="I16" s="17">
        <v>765971</v>
      </c>
      <c r="J16" s="17">
        <v>3915227</v>
      </c>
      <c r="K16" s="17">
        <v>0</v>
      </c>
      <c r="L16" s="17">
        <v>0</v>
      </c>
      <c r="M16" s="17">
        <v>0</v>
      </c>
      <c r="N16" s="17">
        <v>0</v>
      </c>
      <c r="O16" s="17">
        <v>0</v>
      </c>
      <c r="P16" s="17">
        <v>988874</v>
      </c>
      <c r="Q16" s="17">
        <v>843894</v>
      </c>
      <c r="R16" s="17">
        <v>573523</v>
      </c>
      <c r="S16" s="17">
        <v>8896</v>
      </c>
      <c r="T16" s="17">
        <v>8362</v>
      </c>
      <c r="U16" s="17">
        <v>23128</v>
      </c>
      <c r="V16" s="17">
        <v>14585</v>
      </c>
      <c r="W16" s="17">
        <v>0</v>
      </c>
      <c r="X16" s="17">
        <v>496846</v>
      </c>
      <c r="Y16" s="17">
        <v>0</v>
      </c>
      <c r="Z16" s="17">
        <v>0</v>
      </c>
      <c r="AA16" s="17">
        <v>-428652</v>
      </c>
      <c r="AB16" s="17">
        <v>20549121</v>
      </c>
      <c r="AC16" s="17">
        <v>0</v>
      </c>
      <c r="AD16" s="17">
        <v>100000</v>
      </c>
    </row>
    <row r="17" spans="1:30" x14ac:dyDescent="0.3">
      <c r="A17" s="15" t="s">
        <v>27</v>
      </c>
      <c r="B17" s="14" t="s">
        <v>28</v>
      </c>
      <c r="C17" s="14">
        <v>1</v>
      </c>
      <c r="D17" s="14">
        <v>0</v>
      </c>
      <c r="E17" s="17">
        <v>5184335</v>
      </c>
      <c r="F17" s="17">
        <v>0</v>
      </c>
      <c r="G17" s="17">
        <v>0</v>
      </c>
      <c r="H17" s="17">
        <v>0</v>
      </c>
      <c r="I17" s="17">
        <v>504428</v>
      </c>
      <c r="J17" s="17">
        <v>1528512</v>
      </c>
      <c r="K17" s="17">
        <v>0</v>
      </c>
      <c r="L17" s="17">
        <v>0</v>
      </c>
      <c r="M17" s="17">
        <v>0</v>
      </c>
      <c r="N17" s="17">
        <v>0</v>
      </c>
      <c r="O17" s="17">
        <v>0</v>
      </c>
      <c r="P17" s="17">
        <v>1179705</v>
      </c>
      <c r="Q17" s="17">
        <v>112257</v>
      </c>
      <c r="R17" s="17">
        <v>0</v>
      </c>
      <c r="S17" s="17">
        <v>9063</v>
      </c>
      <c r="T17" s="17">
        <v>2884</v>
      </c>
      <c r="U17" s="17">
        <v>32853</v>
      </c>
      <c r="V17" s="17">
        <v>9943</v>
      </c>
      <c r="W17" s="17">
        <v>0</v>
      </c>
      <c r="X17" s="17">
        <v>66336</v>
      </c>
      <c r="Y17" s="17">
        <v>0</v>
      </c>
      <c r="Z17" s="17">
        <v>0</v>
      </c>
      <c r="AA17" s="17">
        <v>-211922</v>
      </c>
      <c r="AB17" s="17">
        <v>8418394</v>
      </c>
      <c r="AC17" s="17">
        <v>0</v>
      </c>
      <c r="AD17" s="17">
        <v>0</v>
      </c>
    </row>
    <row r="18" spans="1:30" x14ac:dyDescent="0.3">
      <c r="A18" s="15" t="s">
        <v>29</v>
      </c>
      <c r="B18" s="14" t="s">
        <v>30</v>
      </c>
      <c r="C18" s="14">
        <v>1</v>
      </c>
      <c r="D18" s="14">
        <v>0</v>
      </c>
      <c r="E18" s="17">
        <v>4132849</v>
      </c>
      <c r="F18" s="17">
        <v>0</v>
      </c>
      <c r="G18" s="17">
        <v>0</v>
      </c>
      <c r="H18" s="17">
        <v>992</v>
      </c>
      <c r="I18" s="17">
        <v>329748</v>
      </c>
      <c r="J18" s="17">
        <v>944434</v>
      </c>
      <c r="K18" s="17">
        <v>0</v>
      </c>
      <c r="L18" s="17">
        <v>0</v>
      </c>
      <c r="M18" s="17">
        <v>0</v>
      </c>
      <c r="N18" s="17">
        <v>0</v>
      </c>
      <c r="O18" s="17">
        <v>0</v>
      </c>
      <c r="P18" s="17">
        <v>726730</v>
      </c>
      <c r="Q18" s="17">
        <v>11864</v>
      </c>
      <c r="R18" s="17">
        <v>0</v>
      </c>
      <c r="S18" s="17">
        <v>4315</v>
      </c>
      <c r="T18" s="17">
        <v>1800</v>
      </c>
      <c r="U18" s="17">
        <v>16369</v>
      </c>
      <c r="V18" s="17">
        <v>5493</v>
      </c>
      <c r="W18" s="17">
        <v>0</v>
      </c>
      <c r="X18" s="17">
        <v>53565</v>
      </c>
      <c r="Y18" s="17">
        <v>0</v>
      </c>
      <c r="Z18" s="17">
        <v>0</v>
      </c>
      <c r="AA18" s="17">
        <v>-102491</v>
      </c>
      <c r="AB18" s="17">
        <v>6125668</v>
      </c>
      <c r="AC18" s="17">
        <v>0</v>
      </c>
      <c r="AD18" s="17">
        <v>100000</v>
      </c>
    </row>
    <row r="19" spans="1:30" x14ac:dyDescent="0.3">
      <c r="A19" s="15" t="s">
        <v>31</v>
      </c>
      <c r="B19" s="14" t="s">
        <v>32</v>
      </c>
      <c r="C19" s="14">
        <v>1</v>
      </c>
      <c r="D19" s="14">
        <v>0</v>
      </c>
      <c r="E19" s="17">
        <v>7895317</v>
      </c>
      <c r="F19" s="17">
        <v>0</v>
      </c>
      <c r="G19" s="17">
        <v>0</v>
      </c>
      <c r="H19" s="17">
        <v>0</v>
      </c>
      <c r="I19" s="17">
        <v>499844</v>
      </c>
      <c r="J19" s="17">
        <v>3678961</v>
      </c>
      <c r="K19" s="17">
        <v>0</v>
      </c>
      <c r="L19" s="17">
        <v>0</v>
      </c>
      <c r="M19" s="17">
        <v>0</v>
      </c>
      <c r="N19" s="17">
        <v>0</v>
      </c>
      <c r="O19" s="17">
        <v>0</v>
      </c>
      <c r="P19" s="17">
        <v>982443</v>
      </c>
      <c r="Q19" s="17">
        <v>26299</v>
      </c>
      <c r="R19" s="17">
        <v>35755</v>
      </c>
      <c r="S19" s="17">
        <v>7206</v>
      </c>
      <c r="T19" s="17">
        <v>3006</v>
      </c>
      <c r="U19" s="17">
        <v>26388</v>
      </c>
      <c r="V19" s="17">
        <v>8789</v>
      </c>
      <c r="W19" s="17">
        <v>0</v>
      </c>
      <c r="X19" s="17">
        <v>290359</v>
      </c>
      <c r="Y19" s="17">
        <v>0</v>
      </c>
      <c r="Z19" s="17">
        <v>0</v>
      </c>
      <c r="AA19" s="17">
        <v>-216942</v>
      </c>
      <c r="AB19" s="17">
        <v>13237425</v>
      </c>
      <c r="AC19" s="17">
        <v>0</v>
      </c>
      <c r="AD19" s="17">
        <v>100000</v>
      </c>
    </row>
    <row r="20" spans="1:30" x14ac:dyDescent="0.3">
      <c r="A20" s="15" t="s">
        <v>33</v>
      </c>
      <c r="B20" s="14" t="s">
        <v>34</v>
      </c>
      <c r="C20" s="14">
        <v>1</v>
      </c>
      <c r="D20" s="14">
        <v>0</v>
      </c>
      <c r="E20" s="17">
        <v>4750491</v>
      </c>
      <c r="F20" s="17">
        <v>0</v>
      </c>
      <c r="G20" s="17">
        <v>0</v>
      </c>
      <c r="H20" s="17">
        <v>0</v>
      </c>
      <c r="I20" s="17">
        <v>518260</v>
      </c>
      <c r="J20" s="17">
        <v>1274871</v>
      </c>
      <c r="K20" s="17">
        <v>0</v>
      </c>
      <c r="L20" s="17">
        <v>0</v>
      </c>
      <c r="M20" s="17">
        <v>0</v>
      </c>
      <c r="N20" s="17">
        <v>0</v>
      </c>
      <c r="O20" s="17">
        <v>0</v>
      </c>
      <c r="P20" s="17">
        <v>833154</v>
      </c>
      <c r="Q20" s="17">
        <v>0</v>
      </c>
      <c r="R20" s="17">
        <v>0</v>
      </c>
      <c r="S20" s="17">
        <v>5333</v>
      </c>
      <c r="T20" s="17">
        <v>2225</v>
      </c>
      <c r="U20" s="17">
        <v>20388</v>
      </c>
      <c r="V20" s="17">
        <v>6979</v>
      </c>
      <c r="W20" s="17">
        <v>0</v>
      </c>
      <c r="X20" s="17">
        <v>73947</v>
      </c>
      <c r="Y20" s="17">
        <v>0</v>
      </c>
      <c r="Z20" s="17">
        <v>0</v>
      </c>
      <c r="AA20" s="17">
        <v>-193033</v>
      </c>
      <c r="AB20" s="17">
        <v>7292615</v>
      </c>
      <c r="AC20" s="17">
        <v>0</v>
      </c>
      <c r="AD20" s="17">
        <v>100000</v>
      </c>
    </row>
    <row r="21" spans="1:30" x14ac:dyDescent="0.3">
      <c r="A21" s="15" t="s">
        <v>35</v>
      </c>
      <c r="B21" s="14" t="s">
        <v>36</v>
      </c>
      <c r="C21" s="14">
        <v>1</v>
      </c>
      <c r="D21" s="14">
        <v>0</v>
      </c>
      <c r="E21" s="17">
        <v>3196746</v>
      </c>
      <c r="F21" s="17">
        <v>0</v>
      </c>
      <c r="G21" s="17">
        <v>0</v>
      </c>
      <c r="H21" s="17">
        <v>0</v>
      </c>
      <c r="I21" s="17">
        <v>332228</v>
      </c>
      <c r="J21" s="17">
        <v>483261</v>
      </c>
      <c r="K21" s="17">
        <v>0</v>
      </c>
      <c r="L21" s="17">
        <v>0</v>
      </c>
      <c r="M21" s="17">
        <v>0</v>
      </c>
      <c r="N21" s="17">
        <v>0</v>
      </c>
      <c r="O21" s="17">
        <v>0</v>
      </c>
      <c r="P21" s="17">
        <v>526889</v>
      </c>
      <c r="Q21" s="17">
        <v>0</v>
      </c>
      <c r="R21" s="17">
        <v>38083</v>
      </c>
      <c r="S21" s="17">
        <v>3101</v>
      </c>
      <c r="T21" s="17">
        <v>1293</v>
      </c>
      <c r="U21" s="17">
        <v>11126</v>
      </c>
      <c r="V21" s="17">
        <v>3662</v>
      </c>
      <c r="W21" s="17">
        <v>0</v>
      </c>
      <c r="X21" s="17">
        <v>82278</v>
      </c>
      <c r="Y21" s="17">
        <v>0</v>
      </c>
      <c r="Z21" s="17">
        <v>0</v>
      </c>
      <c r="AA21" s="17">
        <v>-67216</v>
      </c>
      <c r="AB21" s="17">
        <v>4611451</v>
      </c>
      <c r="AC21" s="17">
        <v>0</v>
      </c>
      <c r="AD21" s="17">
        <v>100000</v>
      </c>
    </row>
    <row r="22" spans="1:30" x14ac:dyDescent="0.3">
      <c r="A22" s="15" t="s">
        <v>37</v>
      </c>
      <c r="B22" s="14" t="s">
        <v>38</v>
      </c>
      <c r="C22" s="14">
        <v>1</v>
      </c>
      <c r="D22" s="14">
        <v>0</v>
      </c>
      <c r="E22" s="17">
        <v>5038008</v>
      </c>
      <c r="F22" s="17">
        <v>0</v>
      </c>
      <c r="G22" s="17">
        <v>0</v>
      </c>
      <c r="H22" s="17">
        <v>0</v>
      </c>
      <c r="I22" s="17">
        <v>297162</v>
      </c>
      <c r="J22" s="17">
        <v>1444830</v>
      </c>
      <c r="K22" s="17">
        <v>0</v>
      </c>
      <c r="L22" s="17">
        <v>0</v>
      </c>
      <c r="M22" s="17">
        <v>0</v>
      </c>
      <c r="N22" s="17">
        <v>0</v>
      </c>
      <c r="O22" s="17">
        <v>0</v>
      </c>
      <c r="P22" s="17">
        <v>1227390</v>
      </c>
      <c r="Q22" s="17">
        <v>199420</v>
      </c>
      <c r="R22" s="17">
        <v>0</v>
      </c>
      <c r="S22" s="17">
        <v>5318</v>
      </c>
      <c r="T22" s="17">
        <v>2218</v>
      </c>
      <c r="U22" s="17">
        <v>20388</v>
      </c>
      <c r="V22" s="17">
        <v>7415</v>
      </c>
      <c r="W22" s="17">
        <v>0</v>
      </c>
      <c r="X22" s="17">
        <v>42750</v>
      </c>
      <c r="Y22" s="17">
        <v>0</v>
      </c>
      <c r="Z22" s="17">
        <v>0</v>
      </c>
      <c r="AA22" s="17">
        <v>-170000</v>
      </c>
      <c r="AB22" s="17">
        <v>8114899</v>
      </c>
      <c r="AC22" s="17">
        <v>0</v>
      </c>
      <c r="AD22" s="17">
        <v>100000</v>
      </c>
    </row>
    <row r="23" spans="1:30" x14ac:dyDescent="0.3">
      <c r="A23" s="15" t="s">
        <v>39</v>
      </c>
      <c r="B23" s="14" t="s">
        <v>40</v>
      </c>
      <c r="C23" s="14">
        <v>1</v>
      </c>
      <c r="D23" s="14">
        <v>0</v>
      </c>
      <c r="E23" s="17">
        <v>8042181</v>
      </c>
      <c r="F23" s="17">
        <v>0</v>
      </c>
      <c r="G23" s="17">
        <v>0</v>
      </c>
      <c r="H23" s="17">
        <v>243</v>
      </c>
      <c r="I23" s="17">
        <v>832160</v>
      </c>
      <c r="J23" s="17">
        <v>2225310</v>
      </c>
      <c r="K23" s="17">
        <v>0</v>
      </c>
      <c r="L23" s="17">
        <v>0</v>
      </c>
      <c r="M23" s="17">
        <v>0</v>
      </c>
      <c r="N23" s="17">
        <v>0</v>
      </c>
      <c r="O23" s="17">
        <v>0</v>
      </c>
      <c r="P23" s="17">
        <v>1297138</v>
      </c>
      <c r="Q23" s="17">
        <v>190016</v>
      </c>
      <c r="R23" s="17">
        <v>0</v>
      </c>
      <c r="S23" s="17">
        <v>11295</v>
      </c>
      <c r="T23" s="17">
        <v>4712</v>
      </c>
      <c r="U23" s="17">
        <v>38271</v>
      </c>
      <c r="V23" s="17">
        <v>7541</v>
      </c>
      <c r="W23" s="17">
        <v>0</v>
      </c>
      <c r="X23" s="17">
        <v>160383</v>
      </c>
      <c r="Y23" s="17">
        <v>0</v>
      </c>
      <c r="Z23" s="17">
        <v>0</v>
      </c>
      <c r="AA23" s="17">
        <v>-339472</v>
      </c>
      <c r="AB23" s="17">
        <v>12469778</v>
      </c>
      <c r="AC23" s="17">
        <v>0</v>
      </c>
      <c r="AD23" s="17">
        <v>100000</v>
      </c>
    </row>
    <row r="24" spans="1:30" x14ac:dyDescent="0.3">
      <c r="A24" s="15" t="s">
        <v>41</v>
      </c>
      <c r="B24" s="14" t="s">
        <v>42</v>
      </c>
      <c r="C24" s="14">
        <v>1</v>
      </c>
      <c r="D24" s="14">
        <v>0</v>
      </c>
      <c r="E24" s="17">
        <v>3292800</v>
      </c>
      <c r="F24" s="17">
        <v>0</v>
      </c>
      <c r="G24" s="17">
        <v>0</v>
      </c>
      <c r="H24" s="17">
        <v>0</v>
      </c>
      <c r="I24" s="17">
        <v>290387</v>
      </c>
      <c r="J24" s="17">
        <v>742350</v>
      </c>
      <c r="K24" s="17">
        <v>0</v>
      </c>
      <c r="L24" s="17">
        <v>0</v>
      </c>
      <c r="M24" s="17">
        <v>0</v>
      </c>
      <c r="N24" s="17">
        <v>0</v>
      </c>
      <c r="O24" s="17">
        <v>0</v>
      </c>
      <c r="P24" s="17">
        <v>560889</v>
      </c>
      <c r="Q24" s="17">
        <v>25990</v>
      </c>
      <c r="R24" s="17">
        <v>0</v>
      </c>
      <c r="S24" s="17">
        <v>1224</v>
      </c>
      <c r="T24" s="17">
        <v>1131</v>
      </c>
      <c r="U24" s="17">
        <v>8680</v>
      </c>
      <c r="V24" s="17">
        <v>3343</v>
      </c>
      <c r="W24" s="17">
        <v>0</v>
      </c>
      <c r="X24" s="17">
        <v>37407</v>
      </c>
      <c r="Y24" s="17">
        <v>0</v>
      </c>
      <c r="Z24" s="17">
        <v>0</v>
      </c>
      <c r="AA24" s="17">
        <v>-65481</v>
      </c>
      <c r="AB24" s="17">
        <v>4898720</v>
      </c>
      <c r="AC24" s="17">
        <v>0</v>
      </c>
      <c r="AD24" s="17">
        <v>100000</v>
      </c>
    </row>
    <row r="25" spans="1:30" x14ac:dyDescent="0.3">
      <c r="A25" s="15" t="s">
        <v>43</v>
      </c>
      <c r="B25" s="14" t="s">
        <v>44</v>
      </c>
      <c r="C25" s="14">
        <v>1</v>
      </c>
      <c r="D25" s="14">
        <v>0</v>
      </c>
      <c r="E25" s="17">
        <v>10276429</v>
      </c>
      <c r="F25" s="17">
        <v>0</v>
      </c>
      <c r="G25" s="17">
        <v>0</v>
      </c>
      <c r="H25" s="17">
        <v>1456</v>
      </c>
      <c r="I25" s="17">
        <v>885147</v>
      </c>
      <c r="J25" s="17">
        <v>658750</v>
      </c>
      <c r="K25" s="17">
        <v>936</v>
      </c>
      <c r="L25" s="17">
        <v>0</v>
      </c>
      <c r="M25" s="17">
        <v>0</v>
      </c>
      <c r="N25" s="17">
        <v>0</v>
      </c>
      <c r="O25" s="17">
        <v>0</v>
      </c>
      <c r="P25" s="17">
        <v>1713369</v>
      </c>
      <c r="Q25" s="17">
        <v>9330</v>
      </c>
      <c r="R25" s="17">
        <v>0</v>
      </c>
      <c r="S25" s="17">
        <v>11984</v>
      </c>
      <c r="T25" s="17">
        <v>3885</v>
      </c>
      <c r="U25" s="17">
        <v>37573</v>
      </c>
      <c r="V25" s="17">
        <v>12401</v>
      </c>
      <c r="W25" s="17">
        <v>0</v>
      </c>
      <c r="X25" s="17">
        <v>133764</v>
      </c>
      <c r="Y25" s="17">
        <v>0</v>
      </c>
      <c r="Z25" s="17">
        <v>0</v>
      </c>
      <c r="AA25" s="17">
        <v>-356465</v>
      </c>
      <c r="AB25" s="17">
        <v>13388559</v>
      </c>
      <c r="AC25" s="17">
        <v>0</v>
      </c>
      <c r="AD25" s="17">
        <v>100000</v>
      </c>
    </row>
    <row r="26" spans="1:30" x14ac:dyDescent="0.3">
      <c r="A26" s="15" t="s">
        <v>45</v>
      </c>
      <c r="B26" s="14" t="s">
        <v>46</v>
      </c>
      <c r="C26" s="14">
        <v>1</v>
      </c>
      <c r="D26" s="14">
        <v>0</v>
      </c>
      <c r="E26" s="17">
        <v>5125190</v>
      </c>
      <c r="F26" s="17">
        <v>0</v>
      </c>
      <c r="G26" s="17">
        <v>0</v>
      </c>
      <c r="H26" s="17">
        <v>0</v>
      </c>
      <c r="I26" s="17">
        <v>384491</v>
      </c>
      <c r="J26" s="17">
        <v>885778</v>
      </c>
      <c r="K26" s="17">
        <v>0</v>
      </c>
      <c r="L26" s="17">
        <v>0</v>
      </c>
      <c r="M26" s="17">
        <v>0</v>
      </c>
      <c r="N26" s="17">
        <v>0</v>
      </c>
      <c r="O26" s="17">
        <v>0</v>
      </c>
      <c r="P26" s="17">
        <v>1073913</v>
      </c>
      <c r="Q26" s="17">
        <v>48922</v>
      </c>
      <c r="R26" s="17">
        <v>0</v>
      </c>
      <c r="S26" s="17">
        <v>4749</v>
      </c>
      <c r="T26" s="17">
        <v>1981</v>
      </c>
      <c r="U26" s="17">
        <v>16776</v>
      </c>
      <c r="V26" s="17">
        <v>6291</v>
      </c>
      <c r="W26" s="17">
        <v>0</v>
      </c>
      <c r="X26" s="17">
        <v>101006</v>
      </c>
      <c r="Y26" s="17">
        <v>0</v>
      </c>
      <c r="Z26" s="17">
        <v>0</v>
      </c>
      <c r="AA26" s="17">
        <v>-105260</v>
      </c>
      <c r="AB26" s="17">
        <v>7543837</v>
      </c>
      <c r="AC26" s="17">
        <v>0</v>
      </c>
      <c r="AD26" s="17">
        <v>100000</v>
      </c>
    </row>
    <row r="27" spans="1:30" x14ac:dyDescent="0.3">
      <c r="A27" s="15" t="s">
        <v>47</v>
      </c>
      <c r="B27" s="14" t="s">
        <v>48</v>
      </c>
      <c r="C27" s="14">
        <v>1</v>
      </c>
      <c r="D27" s="14">
        <v>0</v>
      </c>
      <c r="E27" s="17">
        <v>12387142</v>
      </c>
      <c r="F27" s="17">
        <v>0</v>
      </c>
      <c r="G27" s="17">
        <v>0</v>
      </c>
      <c r="H27" s="17">
        <v>0</v>
      </c>
      <c r="I27" s="17">
        <v>823590</v>
      </c>
      <c r="J27" s="17">
        <v>3603376</v>
      </c>
      <c r="K27" s="17">
        <v>0</v>
      </c>
      <c r="L27" s="17">
        <v>0</v>
      </c>
      <c r="M27" s="17">
        <v>0</v>
      </c>
      <c r="N27" s="17">
        <v>0</v>
      </c>
      <c r="O27" s="17">
        <v>0</v>
      </c>
      <c r="P27" s="17">
        <v>2135568</v>
      </c>
      <c r="Q27" s="17">
        <v>582517</v>
      </c>
      <c r="R27" s="17">
        <v>42577</v>
      </c>
      <c r="S27" s="17">
        <v>18576</v>
      </c>
      <c r="T27" s="17">
        <v>4157</v>
      </c>
      <c r="U27" s="17">
        <v>69842</v>
      </c>
      <c r="V27" s="17">
        <v>24307</v>
      </c>
      <c r="W27" s="17">
        <v>0</v>
      </c>
      <c r="X27" s="17">
        <v>256381</v>
      </c>
      <c r="Y27" s="17">
        <v>0</v>
      </c>
      <c r="Z27" s="17">
        <v>0</v>
      </c>
      <c r="AA27" s="17">
        <v>-472663</v>
      </c>
      <c r="AB27" s="17">
        <v>19475370</v>
      </c>
      <c r="AC27" s="17">
        <v>0</v>
      </c>
      <c r="AD27" s="17">
        <v>114359</v>
      </c>
    </row>
    <row r="28" spans="1:30" x14ac:dyDescent="0.3">
      <c r="A28" s="15" t="s">
        <v>49</v>
      </c>
      <c r="B28" s="14" t="s">
        <v>50</v>
      </c>
      <c r="C28" s="14">
        <v>1</v>
      </c>
      <c r="D28" s="14">
        <v>0</v>
      </c>
      <c r="E28" s="17">
        <v>10685954</v>
      </c>
      <c r="F28" s="17">
        <v>0</v>
      </c>
      <c r="G28" s="17">
        <v>0</v>
      </c>
      <c r="H28" s="17">
        <v>0</v>
      </c>
      <c r="I28" s="17">
        <v>991868</v>
      </c>
      <c r="J28" s="17">
        <v>1714436</v>
      </c>
      <c r="K28" s="17">
        <v>16145</v>
      </c>
      <c r="L28" s="17">
        <v>0</v>
      </c>
      <c r="M28" s="17">
        <v>0</v>
      </c>
      <c r="N28" s="17">
        <v>0</v>
      </c>
      <c r="O28" s="17">
        <v>0</v>
      </c>
      <c r="P28" s="17">
        <v>1933710</v>
      </c>
      <c r="Q28" s="17">
        <v>360508</v>
      </c>
      <c r="R28" s="17">
        <v>37855</v>
      </c>
      <c r="S28" s="17">
        <v>10831</v>
      </c>
      <c r="T28" s="17">
        <v>4518</v>
      </c>
      <c r="U28" s="17">
        <v>41183</v>
      </c>
      <c r="V28" s="17">
        <v>14681</v>
      </c>
      <c r="W28" s="17">
        <v>0</v>
      </c>
      <c r="X28" s="17">
        <v>263463</v>
      </c>
      <c r="Y28" s="17">
        <v>0</v>
      </c>
      <c r="Z28" s="17">
        <v>0</v>
      </c>
      <c r="AA28" s="17">
        <v>-242355</v>
      </c>
      <c r="AB28" s="17">
        <v>15832797</v>
      </c>
      <c r="AC28" s="17">
        <v>0</v>
      </c>
      <c r="AD28" s="17">
        <v>102276</v>
      </c>
    </row>
    <row r="29" spans="1:30" x14ac:dyDescent="0.3">
      <c r="A29" s="15" t="s">
        <v>51</v>
      </c>
      <c r="B29" s="14" t="s">
        <v>52</v>
      </c>
      <c r="C29" s="14">
        <v>1</v>
      </c>
      <c r="D29" s="14">
        <v>0</v>
      </c>
      <c r="E29" s="17">
        <v>12799460</v>
      </c>
      <c r="F29" s="17">
        <v>0</v>
      </c>
      <c r="G29" s="17">
        <v>0</v>
      </c>
      <c r="H29" s="17">
        <v>0</v>
      </c>
      <c r="I29" s="17">
        <v>1843651</v>
      </c>
      <c r="J29" s="17">
        <v>3057251</v>
      </c>
      <c r="K29" s="17">
        <v>0</v>
      </c>
      <c r="L29" s="17">
        <v>0</v>
      </c>
      <c r="M29" s="17">
        <v>0</v>
      </c>
      <c r="N29" s="17">
        <v>0</v>
      </c>
      <c r="O29" s="17">
        <v>0</v>
      </c>
      <c r="P29" s="17">
        <v>2001332</v>
      </c>
      <c r="Q29" s="17">
        <v>218588</v>
      </c>
      <c r="R29" s="17">
        <v>185885</v>
      </c>
      <c r="S29" s="17">
        <v>20688</v>
      </c>
      <c r="T29" s="17">
        <v>8302</v>
      </c>
      <c r="U29" s="17">
        <v>79745</v>
      </c>
      <c r="V29" s="17">
        <v>26837</v>
      </c>
      <c r="W29" s="17">
        <v>0</v>
      </c>
      <c r="X29" s="17">
        <v>201965</v>
      </c>
      <c r="Y29" s="17">
        <v>47253</v>
      </c>
      <c r="Z29" s="17">
        <v>0</v>
      </c>
      <c r="AA29" s="17">
        <v>-358326</v>
      </c>
      <c r="AB29" s="17">
        <v>20132631</v>
      </c>
      <c r="AC29" s="17">
        <v>0</v>
      </c>
      <c r="AD29" s="17">
        <v>0</v>
      </c>
    </row>
    <row r="30" spans="1:30" x14ac:dyDescent="0.3">
      <c r="A30" s="15" t="s">
        <v>53</v>
      </c>
      <c r="B30" s="14" t="s">
        <v>54</v>
      </c>
      <c r="C30" s="14">
        <v>1</v>
      </c>
      <c r="D30" s="14">
        <v>0</v>
      </c>
      <c r="E30" s="17">
        <v>52435962</v>
      </c>
      <c r="F30" s="17">
        <v>0</v>
      </c>
      <c r="G30" s="17">
        <v>0</v>
      </c>
      <c r="H30" s="17">
        <v>1329</v>
      </c>
      <c r="I30" s="17">
        <v>2204106</v>
      </c>
      <c r="J30" s="17">
        <v>7455328</v>
      </c>
      <c r="K30" s="17">
        <v>0</v>
      </c>
      <c r="L30" s="17">
        <v>0</v>
      </c>
      <c r="M30" s="17">
        <v>0</v>
      </c>
      <c r="N30" s="17">
        <v>0</v>
      </c>
      <c r="O30" s="17">
        <v>0</v>
      </c>
      <c r="P30" s="17">
        <v>8368667</v>
      </c>
      <c r="Q30" s="17">
        <v>998597</v>
      </c>
      <c r="R30" s="17">
        <v>1154339</v>
      </c>
      <c r="S30" s="17">
        <v>84458</v>
      </c>
      <c r="T30" s="17">
        <v>35237</v>
      </c>
      <c r="U30" s="17">
        <v>320142</v>
      </c>
      <c r="V30" s="17">
        <v>111472</v>
      </c>
      <c r="W30" s="17">
        <v>0</v>
      </c>
      <c r="X30" s="17">
        <v>1873075</v>
      </c>
      <c r="Y30" s="17">
        <v>0</v>
      </c>
      <c r="Z30" s="17">
        <v>0</v>
      </c>
      <c r="AA30" s="17">
        <v>-4336898</v>
      </c>
      <c r="AB30" s="17">
        <v>70705814</v>
      </c>
      <c r="AC30" s="17">
        <v>0</v>
      </c>
      <c r="AD30" s="17">
        <v>477949</v>
      </c>
    </row>
    <row r="31" spans="1:30" x14ac:dyDescent="0.3">
      <c r="A31" s="15" t="s">
        <v>55</v>
      </c>
      <c r="B31" s="14" t="s">
        <v>56</v>
      </c>
      <c r="C31" s="14">
        <v>1</v>
      </c>
      <c r="D31" s="14">
        <v>0</v>
      </c>
      <c r="E31" s="17">
        <v>10551098</v>
      </c>
      <c r="F31" s="17">
        <v>0</v>
      </c>
      <c r="G31" s="17">
        <v>0</v>
      </c>
      <c r="H31" s="17">
        <v>0</v>
      </c>
      <c r="I31" s="17">
        <v>1126332</v>
      </c>
      <c r="J31" s="17">
        <v>1315984</v>
      </c>
      <c r="K31" s="17">
        <v>0</v>
      </c>
      <c r="L31" s="17">
        <v>0</v>
      </c>
      <c r="M31" s="17">
        <v>0</v>
      </c>
      <c r="N31" s="17">
        <v>0</v>
      </c>
      <c r="O31" s="17">
        <v>0</v>
      </c>
      <c r="P31" s="17">
        <v>1498621</v>
      </c>
      <c r="Q31" s="17">
        <v>346851</v>
      </c>
      <c r="R31" s="17">
        <v>140888</v>
      </c>
      <c r="S31" s="17">
        <v>10337</v>
      </c>
      <c r="T31" s="17">
        <v>4312</v>
      </c>
      <c r="U31" s="17">
        <v>39785</v>
      </c>
      <c r="V31" s="17">
        <v>13259</v>
      </c>
      <c r="W31" s="17">
        <v>0</v>
      </c>
      <c r="X31" s="17">
        <v>156680</v>
      </c>
      <c r="Y31" s="17">
        <v>0</v>
      </c>
      <c r="Z31" s="17">
        <v>0</v>
      </c>
      <c r="AA31" s="17">
        <v>-472186</v>
      </c>
      <c r="AB31" s="17">
        <v>14731961</v>
      </c>
      <c r="AC31" s="17">
        <v>0</v>
      </c>
      <c r="AD31" s="17">
        <v>100000</v>
      </c>
    </row>
    <row r="32" spans="1:30" x14ac:dyDescent="0.3">
      <c r="A32" s="15" t="s">
        <v>57</v>
      </c>
      <c r="B32" s="14" t="s">
        <v>58</v>
      </c>
      <c r="C32" s="14">
        <v>1</v>
      </c>
      <c r="D32" s="14">
        <v>0</v>
      </c>
      <c r="E32" s="17">
        <v>13285158</v>
      </c>
      <c r="F32" s="17">
        <v>0</v>
      </c>
      <c r="G32" s="17">
        <v>0</v>
      </c>
      <c r="H32" s="17">
        <v>0</v>
      </c>
      <c r="I32" s="17">
        <v>1368976</v>
      </c>
      <c r="J32" s="17">
        <v>3292064</v>
      </c>
      <c r="K32" s="17">
        <v>0</v>
      </c>
      <c r="L32" s="17">
        <v>0</v>
      </c>
      <c r="M32" s="17">
        <v>0</v>
      </c>
      <c r="N32" s="17">
        <v>0</v>
      </c>
      <c r="O32" s="17">
        <v>0</v>
      </c>
      <c r="P32" s="17">
        <v>1827852</v>
      </c>
      <c r="Q32" s="17">
        <v>91912</v>
      </c>
      <c r="R32" s="17">
        <v>92855</v>
      </c>
      <c r="S32" s="17">
        <v>21939</v>
      </c>
      <c r="T32" s="17">
        <v>9153</v>
      </c>
      <c r="U32" s="17">
        <v>86832</v>
      </c>
      <c r="V32" s="17">
        <v>27078</v>
      </c>
      <c r="W32" s="17">
        <v>0</v>
      </c>
      <c r="X32" s="17">
        <v>0</v>
      </c>
      <c r="Y32" s="17">
        <v>0</v>
      </c>
      <c r="Z32" s="17">
        <v>0</v>
      </c>
      <c r="AA32" s="17">
        <v>-363048</v>
      </c>
      <c r="AB32" s="17">
        <v>19740771</v>
      </c>
      <c r="AC32" s="17">
        <v>0</v>
      </c>
      <c r="AD32" s="17">
        <v>0</v>
      </c>
    </row>
    <row r="33" spans="1:30" x14ac:dyDescent="0.3">
      <c r="A33" s="15" t="s">
        <v>59</v>
      </c>
      <c r="B33" s="14" t="s">
        <v>60</v>
      </c>
      <c r="C33" s="14">
        <v>1</v>
      </c>
      <c r="D33" s="14">
        <v>0</v>
      </c>
      <c r="E33" s="17">
        <v>10567831</v>
      </c>
      <c r="F33" s="17">
        <v>0</v>
      </c>
      <c r="G33" s="17">
        <v>0</v>
      </c>
      <c r="H33" s="17">
        <v>0</v>
      </c>
      <c r="I33" s="17">
        <v>1302585</v>
      </c>
      <c r="J33" s="17">
        <v>3227217</v>
      </c>
      <c r="K33" s="17">
        <v>0</v>
      </c>
      <c r="L33" s="17">
        <v>0</v>
      </c>
      <c r="M33" s="17">
        <v>0</v>
      </c>
      <c r="N33" s="17">
        <v>0</v>
      </c>
      <c r="O33" s="17">
        <v>0</v>
      </c>
      <c r="P33" s="17">
        <v>2883049</v>
      </c>
      <c r="Q33" s="17">
        <v>431725</v>
      </c>
      <c r="R33" s="17">
        <v>41858</v>
      </c>
      <c r="S33" s="17">
        <v>25541</v>
      </c>
      <c r="T33" s="17">
        <v>10656</v>
      </c>
      <c r="U33" s="17">
        <v>100132</v>
      </c>
      <c r="V33" s="17">
        <v>31730</v>
      </c>
      <c r="W33" s="17">
        <v>0</v>
      </c>
      <c r="X33" s="17">
        <v>0</v>
      </c>
      <c r="Y33" s="17">
        <v>0</v>
      </c>
      <c r="Z33" s="17">
        <v>0</v>
      </c>
      <c r="AA33" s="17">
        <v>-426650</v>
      </c>
      <c r="AB33" s="17">
        <v>18195674</v>
      </c>
      <c r="AC33" s="17">
        <v>0</v>
      </c>
      <c r="AD33" s="17">
        <v>100000</v>
      </c>
    </row>
    <row r="34" spans="1:30" x14ac:dyDescent="0.3">
      <c r="A34" s="15" t="s">
        <v>61</v>
      </c>
      <c r="B34" s="14" t="s">
        <v>62</v>
      </c>
      <c r="C34" s="14">
        <v>1</v>
      </c>
      <c r="D34" s="14">
        <v>0</v>
      </c>
      <c r="E34" s="17">
        <v>14821855</v>
      </c>
      <c r="F34" s="17">
        <v>0</v>
      </c>
      <c r="G34" s="17">
        <v>0</v>
      </c>
      <c r="H34" s="17">
        <v>0</v>
      </c>
      <c r="I34" s="17">
        <v>2235033</v>
      </c>
      <c r="J34" s="17">
        <v>5577944</v>
      </c>
      <c r="K34" s="17">
        <v>0</v>
      </c>
      <c r="L34" s="17">
        <v>0</v>
      </c>
      <c r="M34" s="17">
        <v>0</v>
      </c>
      <c r="N34" s="17">
        <v>0</v>
      </c>
      <c r="O34" s="17">
        <v>0</v>
      </c>
      <c r="P34" s="17">
        <v>3283091</v>
      </c>
      <c r="Q34" s="17">
        <v>1130525</v>
      </c>
      <c r="R34" s="17">
        <v>305893</v>
      </c>
      <c r="S34" s="17">
        <v>38020</v>
      </c>
      <c r="T34" s="17">
        <v>15862</v>
      </c>
      <c r="U34" s="17">
        <v>148247</v>
      </c>
      <c r="V34" s="17">
        <v>49689</v>
      </c>
      <c r="W34" s="17">
        <v>0</v>
      </c>
      <c r="X34" s="17">
        <v>198332</v>
      </c>
      <c r="Y34" s="17">
        <v>0</v>
      </c>
      <c r="Z34" s="17">
        <v>0</v>
      </c>
      <c r="AA34" s="17">
        <v>-349095</v>
      </c>
      <c r="AB34" s="17">
        <v>27455396</v>
      </c>
      <c r="AC34" s="17">
        <v>0</v>
      </c>
      <c r="AD34" s="17">
        <v>0</v>
      </c>
    </row>
    <row r="35" spans="1:30" x14ac:dyDescent="0.3">
      <c r="A35" s="15" t="s">
        <v>63</v>
      </c>
      <c r="B35" s="14" t="s">
        <v>64</v>
      </c>
      <c r="C35" s="14">
        <v>1</v>
      </c>
      <c r="D35" s="14">
        <v>0</v>
      </c>
      <c r="E35" s="17">
        <v>5203704</v>
      </c>
      <c r="F35" s="17">
        <v>0</v>
      </c>
      <c r="G35" s="17">
        <v>290478</v>
      </c>
      <c r="H35" s="17">
        <v>2827</v>
      </c>
      <c r="I35" s="17">
        <v>534562</v>
      </c>
      <c r="J35" s="17">
        <v>742176</v>
      </c>
      <c r="K35" s="17">
        <v>0</v>
      </c>
      <c r="L35" s="17">
        <v>0</v>
      </c>
      <c r="M35" s="17">
        <v>0</v>
      </c>
      <c r="N35" s="17">
        <v>0</v>
      </c>
      <c r="O35" s="17">
        <v>0</v>
      </c>
      <c r="P35" s="17">
        <v>573544</v>
      </c>
      <c r="Q35" s="17">
        <v>37744</v>
      </c>
      <c r="R35" s="17">
        <v>65509</v>
      </c>
      <c r="S35" s="17">
        <v>7131</v>
      </c>
      <c r="T35" s="17">
        <v>2975</v>
      </c>
      <c r="U35" s="17">
        <v>27320</v>
      </c>
      <c r="V35" s="17">
        <v>3433</v>
      </c>
      <c r="W35" s="17">
        <v>0</v>
      </c>
      <c r="X35" s="17">
        <v>64000</v>
      </c>
      <c r="Y35" s="17">
        <v>0</v>
      </c>
      <c r="Z35" s="17">
        <v>0</v>
      </c>
      <c r="AA35" s="17">
        <v>-197972</v>
      </c>
      <c r="AB35" s="17">
        <v>7357431</v>
      </c>
      <c r="AC35" s="17">
        <v>0</v>
      </c>
      <c r="AD35" s="17">
        <v>100000</v>
      </c>
    </row>
    <row r="36" spans="1:30" x14ac:dyDescent="0.3">
      <c r="A36" s="15" t="s">
        <v>65</v>
      </c>
      <c r="B36" s="14" t="s">
        <v>66</v>
      </c>
      <c r="C36" s="14">
        <v>1</v>
      </c>
      <c r="D36" s="14">
        <v>0</v>
      </c>
      <c r="E36" s="17">
        <v>17515622</v>
      </c>
      <c r="F36" s="17">
        <v>0</v>
      </c>
      <c r="G36" s="17">
        <v>0</v>
      </c>
      <c r="H36" s="17">
        <v>15376</v>
      </c>
      <c r="I36" s="17">
        <v>1981240</v>
      </c>
      <c r="J36" s="17">
        <v>5134860</v>
      </c>
      <c r="K36" s="17">
        <v>0</v>
      </c>
      <c r="L36" s="17">
        <v>0</v>
      </c>
      <c r="M36" s="17">
        <v>0</v>
      </c>
      <c r="N36" s="17">
        <v>0</v>
      </c>
      <c r="O36" s="17">
        <v>0</v>
      </c>
      <c r="P36" s="17">
        <v>2234905</v>
      </c>
      <c r="Q36" s="17">
        <v>493729</v>
      </c>
      <c r="R36" s="17">
        <v>103157</v>
      </c>
      <c r="S36" s="17">
        <v>20733</v>
      </c>
      <c r="T36" s="17">
        <v>8650</v>
      </c>
      <c r="U36" s="17">
        <v>80444</v>
      </c>
      <c r="V36" s="17">
        <v>27599</v>
      </c>
      <c r="W36" s="17">
        <v>0</v>
      </c>
      <c r="X36" s="17">
        <v>1303465</v>
      </c>
      <c r="Y36" s="17">
        <v>0</v>
      </c>
      <c r="Z36" s="17">
        <v>0</v>
      </c>
      <c r="AA36" s="17">
        <v>-392527</v>
      </c>
      <c r="AB36" s="17">
        <v>28527253</v>
      </c>
      <c r="AC36" s="17">
        <v>0</v>
      </c>
      <c r="AD36" s="17">
        <v>152109</v>
      </c>
    </row>
    <row r="37" spans="1:30" x14ac:dyDescent="0.3">
      <c r="A37" s="15" t="s">
        <v>67</v>
      </c>
      <c r="B37" s="14" t="s">
        <v>68</v>
      </c>
      <c r="C37" s="14">
        <v>1</v>
      </c>
      <c r="D37" s="14">
        <v>0</v>
      </c>
      <c r="E37" s="17">
        <v>24268048</v>
      </c>
      <c r="F37" s="17">
        <v>0</v>
      </c>
      <c r="G37" s="17">
        <v>0</v>
      </c>
      <c r="H37" s="17">
        <v>0</v>
      </c>
      <c r="I37" s="17">
        <v>2159213</v>
      </c>
      <c r="J37" s="17">
        <v>6409671</v>
      </c>
      <c r="K37" s="17">
        <v>0</v>
      </c>
      <c r="L37" s="17">
        <v>0</v>
      </c>
      <c r="M37" s="17">
        <v>0</v>
      </c>
      <c r="N37" s="17">
        <v>0</v>
      </c>
      <c r="O37" s="17">
        <v>0</v>
      </c>
      <c r="P37" s="17">
        <v>5318171</v>
      </c>
      <c r="Q37" s="17">
        <v>1287176</v>
      </c>
      <c r="R37" s="17">
        <v>194730</v>
      </c>
      <c r="S37" s="17">
        <v>57359</v>
      </c>
      <c r="T37" s="17">
        <v>23931</v>
      </c>
      <c r="U37" s="17">
        <v>226826</v>
      </c>
      <c r="V37" s="17">
        <v>72277</v>
      </c>
      <c r="W37" s="17">
        <v>0</v>
      </c>
      <c r="X37" s="17">
        <v>346855</v>
      </c>
      <c r="Y37" s="17">
        <v>0</v>
      </c>
      <c r="Z37" s="17">
        <v>0</v>
      </c>
      <c r="AA37" s="17">
        <v>-1284143</v>
      </c>
      <c r="AB37" s="17">
        <v>39080114</v>
      </c>
      <c r="AC37" s="17">
        <v>0</v>
      </c>
      <c r="AD37" s="17">
        <v>0</v>
      </c>
    </row>
    <row r="38" spans="1:30" x14ac:dyDescent="0.3">
      <c r="A38" s="15" t="s">
        <v>69</v>
      </c>
      <c r="B38" s="14" t="s">
        <v>70</v>
      </c>
      <c r="C38" s="14">
        <v>1</v>
      </c>
      <c r="D38" s="14">
        <v>0</v>
      </c>
      <c r="E38" s="17">
        <v>17855239</v>
      </c>
      <c r="F38" s="17">
        <v>0</v>
      </c>
      <c r="G38" s="17">
        <v>0</v>
      </c>
      <c r="H38" s="17">
        <v>6230</v>
      </c>
      <c r="I38" s="17">
        <v>1785681</v>
      </c>
      <c r="J38" s="17">
        <v>3994438</v>
      </c>
      <c r="K38" s="17">
        <v>0</v>
      </c>
      <c r="L38" s="17">
        <v>0</v>
      </c>
      <c r="M38" s="17">
        <v>0</v>
      </c>
      <c r="N38" s="17">
        <v>0</v>
      </c>
      <c r="O38" s="17">
        <v>0</v>
      </c>
      <c r="P38" s="17">
        <v>2392586</v>
      </c>
      <c r="Q38" s="17">
        <v>698926</v>
      </c>
      <c r="R38" s="17">
        <v>177731</v>
      </c>
      <c r="S38" s="17">
        <v>39128</v>
      </c>
      <c r="T38" s="17">
        <v>16325</v>
      </c>
      <c r="U38" s="17">
        <v>147781</v>
      </c>
      <c r="V38" s="17">
        <v>47661</v>
      </c>
      <c r="W38" s="17">
        <v>0</v>
      </c>
      <c r="X38" s="17">
        <v>251187</v>
      </c>
      <c r="Y38" s="17">
        <v>0</v>
      </c>
      <c r="Z38" s="17">
        <v>0</v>
      </c>
      <c r="AA38" s="17">
        <v>-1152461</v>
      </c>
      <c r="AB38" s="17">
        <v>26260452</v>
      </c>
      <c r="AC38" s="17">
        <v>0</v>
      </c>
      <c r="AD38" s="17">
        <v>179735</v>
      </c>
    </row>
    <row r="39" spans="1:30" x14ac:dyDescent="0.3">
      <c r="A39" s="15" t="s">
        <v>71</v>
      </c>
      <c r="B39" s="14" t="s">
        <v>72</v>
      </c>
      <c r="C39" s="14">
        <v>1</v>
      </c>
      <c r="D39" s="14">
        <v>0</v>
      </c>
      <c r="E39" s="17">
        <v>14702548</v>
      </c>
      <c r="F39" s="17">
        <v>0</v>
      </c>
      <c r="G39" s="17">
        <v>0</v>
      </c>
      <c r="H39" s="17">
        <v>0</v>
      </c>
      <c r="I39" s="17">
        <v>2354555</v>
      </c>
      <c r="J39" s="17">
        <v>4174073</v>
      </c>
      <c r="K39" s="17">
        <v>0</v>
      </c>
      <c r="L39" s="17">
        <v>0</v>
      </c>
      <c r="M39" s="17">
        <v>0</v>
      </c>
      <c r="N39" s="17">
        <v>0</v>
      </c>
      <c r="O39" s="17">
        <v>0</v>
      </c>
      <c r="P39" s="17">
        <v>3809692</v>
      </c>
      <c r="Q39" s="17">
        <v>1216138</v>
      </c>
      <c r="R39" s="17">
        <v>244047</v>
      </c>
      <c r="S39" s="17">
        <v>53179</v>
      </c>
      <c r="T39" s="17">
        <v>22187</v>
      </c>
      <c r="U39" s="17">
        <v>207370</v>
      </c>
      <c r="V39" s="17">
        <v>55584</v>
      </c>
      <c r="W39" s="17">
        <v>0</v>
      </c>
      <c r="X39" s="17">
        <v>229501</v>
      </c>
      <c r="Y39" s="17">
        <v>4264</v>
      </c>
      <c r="Z39" s="17">
        <v>0</v>
      </c>
      <c r="AA39" s="17">
        <v>-435903</v>
      </c>
      <c r="AB39" s="17">
        <v>26637235</v>
      </c>
      <c r="AC39" s="17">
        <v>0</v>
      </c>
      <c r="AD39" s="17">
        <v>0</v>
      </c>
    </row>
    <row r="40" spans="1:30" x14ac:dyDescent="0.3">
      <c r="A40" s="15" t="s">
        <v>73</v>
      </c>
      <c r="B40" s="14" t="s">
        <v>74</v>
      </c>
      <c r="C40" s="14">
        <v>1</v>
      </c>
      <c r="D40" s="14">
        <v>0</v>
      </c>
      <c r="E40" s="17">
        <v>14234589</v>
      </c>
      <c r="F40" s="17">
        <v>0</v>
      </c>
      <c r="G40" s="17">
        <v>0</v>
      </c>
      <c r="H40" s="17">
        <v>0</v>
      </c>
      <c r="I40" s="17">
        <v>2292619</v>
      </c>
      <c r="J40" s="17">
        <v>2775835</v>
      </c>
      <c r="K40" s="17">
        <v>0</v>
      </c>
      <c r="L40" s="17">
        <v>0</v>
      </c>
      <c r="M40" s="17">
        <v>0</v>
      </c>
      <c r="N40" s="17">
        <v>0</v>
      </c>
      <c r="O40" s="17">
        <v>0</v>
      </c>
      <c r="P40" s="17">
        <v>2900745</v>
      </c>
      <c r="Q40" s="17">
        <v>250965</v>
      </c>
      <c r="R40" s="17">
        <v>208411</v>
      </c>
      <c r="S40" s="17">
        <v>23489</v>
      </c>
      <c r="T40" s="17">
        <v>9800</v>
      </c>
      <c r="U40" s="17">
        <v>89065</v>
      </c>
      <c r="V40" s="17">
        <v>28725</v>
      </c>
      <c r="W40" s="17">
        <v>0</v>
      </c>
      <c r="X40" s="17">
        <v>392185</v>
      </c>
      <c r="Y40" s="17">
        <v>0</v>
      </c>
      <c r="Z40" s="17">
        <v>0</v>
      </c>
      <c r="AA40" s="17">
        <v>-407123</v>
      </c>
      <c r="AB40" s="17">
        <v>22799305</v>
      </c>
      <c r="AC40" s="17">
        <v>0</v>
      </c>
      <c r="AD40" s="17">
        <v>0</v>
      </c>
    </row>
    <row r="41" spans="1:30" x14ac:dyDescent="0.3">
      <c r="A41" s="15" t="s">
        <v>75</v>
      </c>
      <c r="B41" s="14" t="s">
        <v>76</v>
      </c>
      <c r="C41" s="14">
        <v>1</v>
      </c>
      <c r="D41" s="14">
        <v>0</v>
      </c>
      <c r="E41" s="17">
        <v>3357504</v>
      </c>
      <c r="F41" s="17">
        <v>0</v>
      </c>
      <c r="G41" s="17">
        <v>166648</v>
      </c>
      <c r="H41" s="17">
        <v>0</v>
      </c>
      <c r="I41" s="17">
        <v>367140</v>
      </c>
      <c r="J41" s="17">
        <v>188881</v>
      </c>
      <c r="K41" s="17">
        <v>0</v>
      </c>
      <c r="L41" s="17">
        <v>0</v>
      </c>
      <c r="M41" s="17">
        <v>0</v>
      </c>
      <c r="N41" s="17">
        <v>0</v>
      </c>
      <c r="O41" s="17">
        <v>0</v>
      </c>
      <c r="P41" s="17">
        <v>591287</v>
      </c>
      <c r="Q41" s="17">
        <v>0</v>
      </c>
      <c r="R41" s="17">
        <v>0</v>
      </c>
      <c r="S41" s="17">
        <v>2952</v>
      </c>
      <c r="T41" s="17">
        <v>1231</v>
      </c>
      <c r="U41" s="17">
        <v>10893</v>
      </c>
      <c r="V41" s="17">
        <v>3123</v>
      </c>
      <c r="W41" s="17">
        <v>0</v>
      </c>
      <c r="X41" s="17">
        <v>41425</v>
      </c>
      <c r="Y41" s="17">
        <v>4176</v>
      </c>
      <c r="Z41" s="17">
        <v>0</v>
      </c>
      <c r="AA41" s="17">
        <v>-92259</v>
      </c>
      <c r="AB41" s="17">
        <v>4643001</v>
      </c>
      <c r="AC41" s="17">
        <v>0</v>
      </c>
      <c r="AD41" s="17">
        <v>0</v>
      </c>
    </row>
    <row r="42" spans="1:30" x14ac:dyDescent="0.3">
      <c r="A42" s="15" t="s">
        <v>77</v>
      </c>
      <c r="B42" s="14" t="s">
        <v>78</v>
      </c>
      <c r="C42" s="14">
        <v>1</v>
      </c>
      <c r="D42" s="14">
        <v>0</v>
      </c>
      <c r="E42" s="17">
        <v>9986157</v>
      </c>
      <c r="F42" s="17">
        <v>0</v>
      </c>
      <c r="G42" s="17">
        <v>0</v>
      </c>
      <c r="H42" s="17">
        <v>0</v>
      </c>
      <c r="I42" s="17">
        <v>1286482</v>
      </c>
      <c r="J42" s="17">
        <v>2243625</v>
      </c>
      <c r="K42" s="17">
        <v>76604</v>
      </c>
      <c r="L42" s="17">
        <v>0</v>
      </c>
      <c r="M42" s="17">
        <v>0</v>
      </c>
      <c r="N42" s="17">
        <v>0</v>
      </c>
      <c r="O42" s="17">
        <v>0</v>
      </c>
      <c r="P42" s="17">
        <v>2256370</v>
      </c>
      <c r="Q42" s="17">
        <v>410037</v>
      </c>
      <c r="R42" s="17">
        <v>36223</v>
      </c>
      <c r="S42" s="17">
        <v>16928</v>
      </c>
      <c r="T42" s="17">
        <v>7062</v>
      </c>
      <c r="U42" s="17">
        <v>65590</v>
      </c>
      <c r="V42" s="17">
        <v>21522</v>
      </c>
      <c r="W42" s="17">
        <v>0</v>
      </c>
      <c r="X42" s="17">
        <v>149871</v>
      </c>
      <c r="Y42" s="17">
        <v>0</v>
      </c>
      <c r="Z42" s="17">
        <v>0</v>
      </c>
      <c r="AA42" s="17">
        <v>-220723</v>
      </c>
      <c r="AB42" s="17">
        <v>16335748</v>
      </c>
      <c r="AC42" s="17">
        <v>0</v>
      </c>
      <c r="AD42" s="17">
        <v>0</v>
      </c>
    </row>
    <row r="43" spans="1:30" x14ac:dyDescent="0.3">
      <c r="A43" s="15" t="s">
        <v>79</v>
      </c>
      <c r="B43" s="14" t="s">
        <v>80</v>
      </c>
      <c r="C43" s="14">
        <v>1</v>
      </c>
      <c r="D43" s="14">
        <v>0</v>
      </c>
      <c r="E43" s="17">
        <v>2834274</v>
      </c>
      <c r="F43" s="17">
        <v>0</v>
      </c>
      <c r="G43" s="17">
        <v>0</v>
      </c>
      <c r="H43" s="17">
        <v>0</v>
      </c>
      <c r="I43" s="17">
        <v>179786</v>
      </c>
      <c r="J43" s="17">
        <v>559878</v>
      </c>
      <c r="K43" s="17">
        <v>0</v>
      </c>
      <c r="L43" s="17">
        <v>0</v>
      </c>
      <c r="M43" s="17">
        <v>0</v>
      </c>
      <c r="N43" s="17">
        <v>0</v>
      </c>
      <c r="O43" s="17">
        <v>0</v>
      </c>
      <c r="P43" s="17">
        <v>378086</v>
      </c>
      <c r="Q43" s="17">
        <v>0</v>
      </c>
      <c r="R43" s="17">
        <v>0</v>
      </c>
      <c r="S43" s="17">
        <v>8689</v>
      </c>
      <c r="T43" s="17">
        <v>939</v>
      </c>
      <c r="U43" s="17">
        <v>25514</v>
      </c>
      <c r="V43" s="17">
        <v>0</v>
      </c>
      <c r="W43" s="17">
        <v>0</v>
      </c>
      <c r="X43" s="17">
        <v>30675</v>
      </c>
      <c r="Y43" s="17">
        <v>0</v>
      </c>
      <c r="Z43" s="17">
        <v>0</v>
      </c>
      <c r="AA43" s="17">
        <v>-95767</v>
      </c>
      <c r="AB43" s="17">
        <v>3922074</v>
      </c>
      <c r="AC43" s="17">
        <v>0</v>
      </c>
      <c r="AD43" s="17">
        <v>0</v>
      </c>
    </row>
    <row r="44" spans="1:30" x14ac:dyDescent="0.3">
      <c r="A44" s="15" t="s">
        <v>81</v>
      </c>
      <c r="B44" s="14" t="s">
        <v>82</v>
      </c>
      <c r="C44" s="14">
        <v>1</v>
      </c>
      <c r="D44" s="14">
        <v>0</v>
      </c>
      <c r="E44" s="17">
        <v>9484067</v>
      </c>
      <c r="F44" s="17">
        <v>0</v>
      </c>
      <c r="G44" s="17">
        <v>0</v>
      </c>
      <c r="H44" s="17">
        <v>411</v>
      </c>
      <c r="I44" s="17">
        <v>1059505</v>
      </c>
      <c r="J44" s="17">
        <v>1658822</v>
      </c>
      <c r="K44" s="17">
        <v>0</v>
      </c>
      <c r="L44" s="17">
        <v>0</v>
      </c>
      <c r="M44" s="17">
        <v>0</v>
      </c>
      <c r="N44" s="17">
        <v>0</v>
      </c>
      <c r="O44" s="17">
        <v>0</v>
      </c>
      <c r="P44" s="17">
        <v>1528405</v>
      </c>
      <c r="Q44" s="17">
        <v>193924</v>
      </c>
      <c r="R44" s="17">
        <v>147336</v>
      </c>
      <c r="S44" s="17">
        <v>9468</v>
      </c>
      <c r="T44" s="17">
        <v>3950</v>
      </c>
      <c r="U44" s="17">
        <v>35882</v>
      </c>
      <c r="V44" s="17">
        <v>11838</v>
      </c>
      <c r="W44" s="17">
        <v>0</v>
      </c>
      <c r="X44" s="17">
        <v>426451</v>
      </c>
      <c r="Y44" s="17">
        <v>0</v>
      </c>
      <c r="Z44" s="17">
        <v>0</v>
      </c>
      <c r="AA44" s="17">
        <v>-251787</v>
      </c>
      <c r="AB44" s="17">
        <v>14308272</v>
      </c>
      <c r="AC44" s="17">
        <v>0</v>
      </c>
      <c r="AD44" s="17">
        <v>100000</v>
      </c>
    </row>
    <row r="45" spans="1:30" x14ac:dyDescent="0.3">
      <c r="A45" s="15" t="s">
        <v>83</v>
      </c>
      <c r="B45" s="14" t="s">
        <v>84</v>
      </c>
      <c r="C45" s="14">
        <v>1</v>
      </c>
      <c r="D45" s="14">
        <v>0</v>
      </c>
      <c r="E45" s="17">
        <v>5268408</v>
      </c>
      <c r="F45" s="17">
        <v>0</v>
      </c>
      <c r="G45" s="17">
        <v>0</v>
      </c>
      <c r="H45" s="17">
        <v>0</v>
      </c>
      <c r="I45" s="17">
        <v>487264</v>
      </c>
      <c r="J45" s="17">
        <v>894391</v>
      </c>
      <c r="K45" s="17">
        <v>0</v>
      </c>
      <c r="L45" s="17">
        <v>0</v>
      </c>
      <c r="M45" s="17">
        <v>0</v>
      </c>
      <c r="N45" s="17">
        <v>0</v>
      </c>
      <c r="O45" s="17">
        <v>0</v>
      </c>
      <c r="P45" s="17">
        <v>966937</v>
      </c>
      <c r="Q45" s="17">
        <v>80657</v>
      </c>
      <c r="R45" s="17">
        <v>0</v>
      </c>
      <c r="S45" s="17">
        <v>6052</v>
      </c>
      <c r="T45" s="17">
        <v>2525</v>
      </c>
      <c r="U45" s="17">
        <v>21495</v>
      </c>
      <c r="V45" s="17">
        <v>6874</v>
      </c>
      <c r="W45" s="17">
        <v>0</v>
      </c>
      <c r="X45" s="17">
        <v>98300</v>
      </c>
      <c r="Y45" s="17">
        <v>0</v>
      </c>
      <c r="Z45" s="17">
        <v>0</v>
      </c>
      <c r="AA45" s="17">
        <v>-155595</v>
      </c>
      <c r="AB45" s="17">
        <v>7677308</v>
      </c>
      <c r="AC45" s="17">
        <v>0</v>
      </c>
      <c r="AD45" s="17">
        <v>100000</v>
      </c>
    </row>
    <row r="46" spans="1:30" x14ac:dyDescent="0.3">
      <c r="A46" s="15" t="s">
        <v>85</v>
      </c>
      <c r="B46" s="14" t="s">
        <v>86</v>
      </c>
      <c r="C46" s="14">
        <v>1</v>
      </c>
      <c r="D46" s="14">
        <v>0</v>
      </c>
      <c r="E46" s="17">
        <v>11026806</v>
      </c>
      <c r="F46" s="17">
        <v>0</v>
      </c>
      <c r="G46" s="17">
        <v>0</v>
      </c>
      <c r="H46" s="17">
        <v>0</v>
      </c>
      <c r="I46" s="17">
        <v>1411453</v>
      </c>
      <c r="J46" s="17">
        <v>3632259</v>
      </c>
      <c r="K46" s="17">
        <v>211090</v>
      </c>
      <c r="L46" s="17">
        <v>0</v>
      </c>
      <c r="M46" s="17">
        <v>0</v>
      </c>
      <c r="N46" s="17">
        <v>0</v>
      </c>
      <c r="O46" s="17">
        <v>0</v>
      </c>
      <c r="P46" s="17">
        <v>1819361</v>
      </c>
      <c r="Q46" s="17">
        <v>163489</v>
      </c>
      <c r="R46" s="17">
        <v>280150</v>
      </c>
      <c r="S46" s="17">
        <v>13138</v>
      </c>
      <c r="T46" s="17">
        <v>5457</v>
      </c>
      <c r="U46" s="17">
        <v>51377</v>
      </c>
      <c r="V46" s="17">
        <v>15598</v>
      </c>
      <c r="W46" s="17">
        <v>0</v>
      </c>
      <c r="X46" s="17">
        <v>254112</v>
      </c>
      <c r="Y46" s="17">
        <v>45377</v>
      </c>
      <c r="Z46" s="17">
        <v>0</v>
      </c>
      <c r="AA46" s="17">
        <v>-304088</v>
      </c>
      <c r="AB46" s="17">
        <v>18625579</v>
      </c>
      <c r="AC46" s="17">
        <v>0</v>
      </c>
      <c r="AD46" s="17">
        <v>100000</v>
      </c>
    </row>
    <row r="47" spans="1:30" x14ac:dyDescent="0.3">
      <c r="A47" s="15" t="s">
        <v>87</v>
      </c>
      <c r="B47" s="14" t="s">
        <v>88</v>
      </c>
      <c r="C47" s="14">
        <v>1</v>
      </c>
      <c r="D47" s="14">
        <v>0</v>
      </c>
      <c r="E47" s="17">
        <v>18679650</v>
      </c>
      <c r="F47" s="17">
        <v>0</v>
      </c>
      <c r="G47" s="17">
        <v>0</v>
      </c>
      <c r="H47" s="17">
        <v>0</v>
      </c>
      <c r="I47" s="17">
        <v>816944</v>
      </c>
      <c r="J47" s="17">
        <v>3454615</v>
      </c>
      <c r="K47" s="17">
        <v>0</v>
      </c>
      <c r="L47" s="17">
        <v>0</v>
      </c>
      <c r="M47" s="17">
        <v>0</v>
      </c>
      <c r="N47" s="17">
        <v>0</v>
      </c>
      <c r="O47" s="17">
        <v>0</v>
      </c>
      <c r="P47" s="17">
        <v>2877931</v>
      </c>
      <c r="Q47" s="17">
        <v>774492</v>
      </c>
      <c r="R47" s="17">
        <v>122863</v>
      </c>
      <c r="S47" s="17">
        <v>32178</v>
      </c>
      <c r="T47" s="17">
        <v>13425</v>
      </c>
      <c r="U47" s="17">
        <v>117898</v>
      </c>
      <c r="V47" s="17">
        <v>41794</v>
      </c>
      <c r="W47" s="17">
        <v>0</v>
      </c>
      <c r="X47" s="17">
        <v>477387</v>
      </c>
      <c r="Y47" s="17">
        <v>0</v>
      </c>
      <c r="Z47" s="17">
        <v>0</v>
      </c>
      <c r="AA47" s="17">
        <v>-968694</v>
      </c>
      <c r="AB47" s="17">
        <v>26440483</v>
      </c>
      <c r="AC47" s="17">
        <v>0</v>
      </c>
      <c r="AD47" s="17">
        <v>129603</v>
      </c>
    </row>
    <row r="48" spans="1:30" x14ac:dyDescent="0.3">
      <c r="A48" s="15" t="s">
        <v>89</v>
      </c>
      <c r="B48" s="14" t="s">
        <v>90</v>
      </c>
      <c r="C48" s="14">
        <v>1</v>
      </c>
      <c r="D48" s="14">
        <v>0</v>
      </c>
      <c r="E48" s="17">
        <v>14173015</v>
      </c>
      <c r="F48" s="17">
        <v>0</v>
      </c>
      <c r="G48" s="17">
        <v>0</v>
      </c>
      <c r="H48" s="17">
        <v>10449</v>
      </c>
      <c r="I48" s="17">
        <v>1331038</v>
      </c>
      <c r="J48" s="17">
        <v>1038385</v>
      </c>
      <c r="K48" s="17">
        <v>0</v>
      </c>
      <c r="L48" s="17">
        <v>0</v>
      </c>
      <c r="M48" s="17">
        <v>0</v>
      </c>
      <c r="N48" s="17">
        <v>0</v>
      </c>
      <c r="O48" s="17">
        <v>0</v>
      </c>
      <c r="P48" s="17">
        <v>1711992</v>
      </c>
      <c r="Q48" s="17">
        <v>229136</v>
      </c>
      <c r="R48" s="17">
        <v>451122</v>
      </c>
      <c r="S48" s="17">
        <v>16329</v>
      </c>
      <c r="T48" s="17">
        <v>6812</v>
      </c>
      <c r="U48" s="17">
        <v>65765</v>
      </c>
      <c r="V48" s="17">
        <v>21789</v>
      </c>
      <c r="W48" s="17">
        <v>0</v>
      </c>
      <c r="X48" s="17">
        <v>159730</v>
      </c>
      <c r="Y48" s="17">
        <v>0</v>
      </c>
      <c r="Z48" s="17">
        <v>0</v>
      </c>
      <c r="AA48" s="17">
        <v>-574679</v>
      </c>
      <c r="AB48" s="17">
        <v>18640883</v>
      </c>
      <c r="AC48" s="17">
        <v>0</v>
      </c>
      <c r="AD48" s="17">
        <v>122173</v>
      </c>
    </row>
    <row r="49" spans="1:30" x14ac:dyDescent="0.3">
      <c r="A49" s="15" t="s">
        <v>91</v>
      </c>
      <c r="B49" s="14" t="s">
        <v>92</v>
      </c>
      <c r="C49" s="14">
        <v>1</v>
      </c>
      <c r="D49" s="14">
        <v>0</v>
      </c>
      <c r="E49" s="17">
        <v>8398873</v>
      </c>
      <c r="F49" s="17">
        <v>0</v>
      </c>
      <c r="G49" s="17">
        <v>0</v>
      </c>
      <c r="H49" s="17">
        <v>0</v>
      </c>
      <c r="I49" s="17">
        <v>832885</v>
      </c>
      <c r="J49" s="17">
        <v>1273038</v>
      </c>
      <c r="K49" s="17">
        <v>0</v>
      </c>
      <c r="L49" s="17">
        <v>0</v>
      </c>
      <c r="M49" s="17">
        <v>0</v>
      </c>
      <c r="N49" s="17">
        <v>0</v>
      </c>
      <c r="O49" s="17">
        <v>0</v>
      </c>
      <c r="P49" s="17">
        <v>1491009</v>
      </c>
      <c r="Q49" s="17">
        <v>83769</v>
      </c>
      <c r="R49" s="17">
        <v>34178</v>
      </c>
      <c r="S49" s="17">
        <v>14876</v>
      </c>
      <c r="T49" s="17">
        <v>4942</v>
      </c>
      <c r="U49" s="17">
        <v>43804</v>
      </c>
      <c r="V49" s="17">
        <v>20499</v>
      </c>
      <c r="W49" s="17">
        <v>0</v>
      </c>
      <c r="X49" s="17">
        <v>169472</v>
      </c>
      <c r="Y49" s="17">
        <v>0</v>
      </c>
      <c r="Z49" s="17">
        <v>0</v>
      </c>
      <c r="AA49" s="17">
        <v>-192716</v>
      </c>
      <c r="AB49" s="17">
        <v>12174629</v>
      </c>
      <c r="AC49" s="17">
        <v>0</v>
      </c>
      <c r="AD49" s="17">
        <v>0</v>
      </c>
    </row>
    <row r="50" spans="1:30" x14ac:dyDescent="0.3">
      <c r="A50" s="15" t="s">
        <v>93</v>
      </c>
      <c r="B50" s="14" t="s">
        <v>94</v>
      </c>
      <c r="C50" s="14">
        <v>1</v>
      </c>
      <c r="D50" s="14">
        <v>0</v>
      </c>
      <c r="E50" s="17">
        <v>9239674</v>
      </c>
      <c r="F50" s="17">
        <v>0</v>
      </c>
      <c r="G50" s="17">
        <v>0</v>
      </c>
      <c r="H50" s="17">
        <v>19281</v>
      </c>
      <c r="I50" s="17">
        <v>1037422</v>
      </c>
      <c r="J50" s="17">
        <v>1188984</v>
      </c>
      <c r="K50" s="17">
        <v>0</v>
      </c>
      <c r="L50" s="17">
        <v>0</v>
      </c>
      <c r="M50" s="17">
        <v>0</v>
      </c>
      <c r="N50" s="17">
        <v>0</v>
      </c>
      <c r="O50" s="17">
        <v>0</v>
      </c>
      <c r="P50" s="17">
        <v>1400744</v>
      </c>
      <c r="Q50" s="17">
        <v>294593</v>
      </c>
      <c r="R50" s="17">
        <v>161818</v>
      </c>
      <c r="S50" s="17">
        <v>15049</v>
      </c>
      <c r="T50" s="17">
        <v>6581</v>
      </c>
      <c r="U50" s="17">
        <v>38920</v>
      </c>
      <c r="V50" s="17">
        <v>12609</v>
      </c>
      <c r="W50" s="17">
        <v>0</v>
      </c>
      <c r="X50" s="17">
        <v>131324</v>
      </c>
      <c r="Y50" s="17">
        <v>0</v>
      </c>
      <c r="Z50" s="17">
        <v>0</v>
      </c>
      <c r="AA50" s="17">
        <v>-491585</v>
      </c>
      <c r="AB50" s="17">
        <v>13055414</v>
      </c>
      <c r="AC50" s="17">
        <v>0</v>
      </c>
      <c r="AD50" s="17">
        <v>100000</v>
      </c>
    </row>
    <row r="51" spans="1:30" x14ac:dyDescent="0.3">
      <c r="A51" s="15" t="s">
        <v>95</v>
      </c>
      <c r="B51" s="14" t="s">
        <v>96</v>
      </c>
      <c r="C51" s="14">
        <v>1</v>
      </c>
      <c r="D51" s="14">
        <v>0</v>
      </c>
      <c r="E51" s="17">
        <v>15408309</v>
      </c>
      <c r="F51" s="17">
        <v>0</v>
      </c>
      <c r="G51" s="17">
        <v>0</v>
      </c>
      <c r="H51" s="17">
        <v>0</v>
      </c>
      <c r="I51" s="17">
        <v>598347</v>
      </c>
      <c r="J51" s="17">
        <v>3411801</v>
      </c>
      <c r="K51" s="17">
        <v>0</v>
      </c>
      <c r="L51" s="17">
        <v>0</v>
      </c>
      <c r="M51" s="17">
        <v>0</v>
      </c>
      <c r="N51" s="17">
        <v>0</v>
      </c>
      <c r="O51" s="17">
        <v>0</v>
      </c>
      <c r="P51" s="17">
        <v>2792951</v>
      </c>
      <c r="Q51" s="17">
        <v>68661</v>
      </c>
      <c r="R51" s="17">
        <v>119456</v>
      </c>
      <c r="S51" s="17">
        <v>18770</v>
      </c>
      <c r="T51" s="17">
        <v>7831</v>
      </c>
      <c r="U51" s="17">
        <v>75201</v>
      </c>
      <c r="V51" s="17">
        <v>27412</v>
      </c>
      <c r="W51" s="17">
        <v>0</v>
      </c>
      <c r="X51" s="17">
        <v>560628</v>
      </c>
      <c r="Y51" s="17">
        <v>0</v>
      </c>
      <c r="Z51" s="17">
        <v>0</v>
      </c>
      <c r="AA51" s="17">
        <v>-536133</v>
      </c>
      <c r="AB51" s="17">
        <v>22553234</v>
      </c>
      <c r="AC51" s="17">
        <v>0</v>
      </c>
      <c r="AD51" s="17">
        <v>139051</v>
      </c>
    </row>
    <row r="52" spans="1:30" x14ac:dyDescent="0.3">
      <c r="A52" s="15" t="s">
        <v>97</v>
      </c>
      <c r="B52" s="14" t="s">
        <v>98</v>
      </c>
      <c r="C52" s="14">
        <v>1</v>
      </c>
      <c r="D52" s="14">
        <v>0</v>
      </c>
      <c r="E52" s="17">
        <v>26279898</v>
      </c>
      <c r="F52" s="17">
        <v>0</v>
      </c>
      <c r="G52" s="17">
        <v>0</v>
      </c>
      <c r="H52" s="17">
        <v>0</v>
      </c>
      <c r="I52" s="17">
        <v>1530360</v>
      </c>
      <c r="J52" s="17">
        <v>6359688</v>
      </c>
      <c r="K52" s="17">
        <v>213844</v>
      </c>
      <c r="L52" s="17">
        <v>0</v>
      </c>
      <c r="M52" s="17">
        <v>0</v>
      </c>
      <c r="N52" s="17">
        <v>0</v>
      </c>
      <c r="O52" s="17">
        <v>0</v>
      </c>
      <c r="P52" s="17">
        <v>3029024</v>
      </c>
      <c r="Q52" s="17">
        <v>582684</v>
      </c>
      <c r="R52" s="17">
        <v>148934</v>
      </c>
      <c r="S52" s="17">
        <v>36956</v>
      </c>
      <c r="T52" s="17">
        <v>15418</v>
      </c>
      <c r="U52" s="17">
        <v>139800</v>
      </c>
      <c r="V52" s="17">
        <v>45553</v>
      </c>
      <c r="W52" s="17">
        <v>0</v>
      </c>
      <c r="X52" s="17">
        <v>780297</v>
      </c>
      <c r="Y52" s="17">
        <v>12169</v>
      </c>
      <c r="Z52" s="17">
        <v>0</v>
      </c>
      <c r="AA52" s="17">
        <v>-638808</v>
      </c>
      <c r="AB52" s="17">
        <v>38535817</v>
      </c>
      <c r="AC52" s="17">
        <v>0</v>
      </c>
      <c r="AD52" s="17">
        <v>210306</v>
      </c>
    </row>
    <row r="53" spans="1:30" x14ac:dyDescent="0.3">
      <c r="A53" s="15" t="s">
        <v>99</v>
      </c>
      <c r="B53" s="14" t="s">
        <v>100</v>
      </c>
      <c r="C53" s="14">
        <v>1</v>
      </c>
      <c r="D53" s="14">
        <v>0</v>
      </c>
      <c r="E53" s="17">
        <v>31344155</v>
      </c>
      <c r="F53" s="17">
        <v>0</v>
      </c>
      <c r="G53" s="17">
        <v>0</v>
      </c>
      <c r="H53" s="17">
        <v>14794</v>
      </c>
      <c r="I53" s="17">
        <v>1833246</v>
      </c>
      <c r="J53" s="17">
        <v>3943399</v>
      </c>
      <c r="K53" s="17">
        <v>0</v>
      </c>
      <c r="L53" s="17">
        <v>0</v>
      </c>
      <c r="M53" s="17">
        <v>0</v>
      </c>
      <c r="N53" s="17">
        <v>0</v>
      </c>
      <c r="O53" s="17">
        <v>0</v>
      </c>
      <c r="P53" s="17">
        <v>5230417</v>
      </c>
      <c r="Q53" s="17">
        <v>1356669</v>
      </c>
      <c r="R53" s="17">
        <v>0</v>
      </c>
      <c r="S53" s="17">
        <v>65044</v>
      </c>
      <c r="T53" s="17">
        <v>22446</v>
      </c>
      <c r="U53" s="17">
        <v>251757</v>
      </c>
      <c r="V53" s="17">
        <v>73751</v>
      </c>
      <c r="W53" s="17">
        <v>0</v>
      </c>
      <c r="X53" s="17">
        <v>2700627</v>
      </c>
      <c r="Y53" s="17">
        <v>0</v>
      </c>
      <c r="Z53" s="17">
        <v>0</v>
      </c>
      <c r="AA53" s="17">
        <v>-1405373</v>
      </c>
      <c r="AB53" s="17">
        <v>45430932</v>
      </c>
      <c r="AC53" s="17">
        <v>0</v>
      </c>
      <c r="AD53" s="17">
        <v>211759</v>
      </c>
    </row>
    <row r="54" spans="1:30" x14ac:dyDescent="0.3">
      <c r="A54" s="15" t="s">
        <v>101</v>
      </c>
      <c r="B54" s="14" t="s">
        <v>102</v>
      </c>
      <c r="C54" s="14">
        <v>1</v>
      </c>
      <c r="D54" s="14">
        <v>0</v>
      </c>
      <c r="E54" s="17">
        <v>6106382</v>
      </c>
      <c r="F54" s="17">
        <v>0</v>
      </c>
      <c r="G54" s="17">
        <v>0</v>
      </c>
      <c r="H54" s="17">
        <v>0</v>
      </c>
      <c r="I54" s="17">
        <v>640800</v>
      </c>
      <c r="J54" s="17">
        <v>2089641</v>
      </c>
      <c r="K54" s="17">
        <v>0</v>
      </c>
      <c r="L54" s="17">
        <v>0</v>
      </c>
      <c r="M54" s="17">
        <v>0</v>
      </c>
      <c r="N54" s="17">
        <v>0</v>
      </c>
      <c r="O54" s="17">
        <v>0</v>
      </c>
      <c r="P54" s="17">
        <v>1235438</v>
      </c>
      <c r="Q54" s="17">
        <v>72231</v>
      </c>
      <c r="R54" s="17">
        <v>0</v>
      </c>
      <c r="S54" s="17">
        <v>10996</v>
      </c>
      <c r="T54" s="17">
        <v>4587</v>
      </c>
      <c r="U54" s="17">
        <v>42872</v>
      </c>
      <c r="V54" s="17">
        <v>13003</v>
      </c>
      <c r="W54" s="17">
        <v>0</v>
      </c>
      <c r="X54" s="17">
        <v>126432</v>
      </c>
      <c r="Y54" s="17">
        <v>0</v>
      </c>
      <c r="Z54" s="17">
        <v>0</v>
      </c>
      <c r="AA54" s="17">
        <v>-112443</v>
      </c>
      <c r="AB54" s="17">
        <v>10229939</v>
      </c>
      <c r="AC54" s="17">
        <v>0</v>
      </c>
      <c r="AD54" s="17">
        <v>0</v>
      </c>
    </row>
    <row r="55" spans="1:30" x14ac:dyDescent="0.3">
      <c r="A55" s="15" t="s">
        <v>103</v>
      </c>
      <c r="B55" s="14" t="s">
        <v>104</v>
      </c>
      <c r="C55" s="14">
        <v>1</v>
      </c>
      <c r="D55" s="14">
        <v>0</v>
      </c>
      <c r="E55" s="17">
        <v>9771668</v>
      </c>
      <c r="F55" s="17">
        <v>0</v>
      </c>
      <c r="G55" s="17">
        <v>0</v>
      </c>
      <c r="H55" s="17">
        <v>0</v>
      </c>
      <c r="I55" s="17">
        <v>1480911</v>
      </c>
      <c r="J55" s="17">
        <v>1977721</v>
      </c>
      <c r="K55" s="17">
        <v>0</v>
      </c>
      <c r="L55" s="17">
        <v>0</v>
      </c>
      <c r="M55" s="17">
        <v>0</v>
      </c>
      <c r="N55" s="17">
        <v>0</v>
      </c>
      <c r="O55" s="17">
        <v>0</v>
      </c>
      <c r="P55" s="17">
        <v>1533939</v>
      </c>
      <c r="Q55" s="17">
        <v>124493</v>
      </c>
      <c r="R55" s="17">
        <v>35179</v>
      </c>
      <c r="S55" s="17">
        <v>13153</v>
      </c>
      <c r="T55" s="17">
        <v>5487</v>
      </c>
      <c r="U55" s="17">
        <v>51435</v>
      </c>
      <c r="V55" s="17">
        <v>16744</v>
      </c>
      <c r="W55" s="17">
        <v>0</v>
      </c>
      <c r="X55" s="17">
        <v>161533</v>
      </c>
      <c r="Y55" s="17">
        <v>0</v>
      </c>
      <c r="Z55" s="17">
        <v>0</v>
      </c>
      <c r="AA55" s="17">
        <v>-185835</v>
      </c>
      <c r="AB55" s="17">
        <v>14986428</v>
      </c>
      <c r="AC55" s="17">
        <v>0</v>
      </c>
      <c r="AD55" s="17">
        <v>0</v>
      </c>
    </row>
    <row r="56" spans="1:30" x14ac:dyDescent="0.3">
      <c r="A56" s="15" t="s">
        <v>105</v>
      </c>
      <c r="B56" s="14" t="s">
        <v>106</v>
      </c>
      <c r="C56" s="14">
        <v>1</v>
      </c>
      <c r="D56" s="14">
        <v>0</v>
      </c>
      <c r="E56" s="17">
        <v>6647811</v>
      </c>
      <c r="F56" s="17">
        <v>0</v>
      </c>
      <c r="G56" s="17">
        <v>0</v>
      </c>
      <c r="H56" s="17">
        <v>0</v>
      </c>
      <c r="I56" s="17">
        <v>643861</v>
      </c>
      <c r="J56" s="17">
        <v>979173</v>
      </c>
      <c r="K56" s="17">
        <v>0</v>
      </c>
      <c r="L56" s="17">
        <v>0</v>
      </c>
      <c r="M56" s="17">
        <v>0</v>
      </c>
      <c r="N56" s="17">
        <v>0</v>
      </c>
      <c r="O56" s="17">
        <v>0</v>
      </c>
      <c r="P56" s="17">
        <v>584874</v>
      </c>
      <c r="Q56" s="17">
        <v>157233</v>
      </c>
      <c r="R56" s="17">
        <v>0</v>
      </c>
      <c r="S56" s="17">
        <v>10606</v>
      </c>
      <c r="T56" s="17">
        <v>4425</v>
      </c>
      <c r="U56" s="17">
        <v>42989</v>
      </c>
      <c r="V56" s="17">
        <v>8156</v>
      </c>
      <c r="W56" s="17">
        <v>0</v>
      </c>
      <c r="X56" s="17">
        <v>109952</v>
      </c>
      <c r="Y56" s="17">
        <v>0</v>
      </c>
      <c r="Z56" s="17">
        <v>0</v>
      </c>
      <c r="AA56" s="17">
        <v>-241701</v>
      </c>
      <c r="AB56" s="17">
        <v>8947379</v>
      </c>
      <c r="AC56" s="17">
        <v>0</v>
      </c>
      <c r="AD56" s="17">
        <v>0</v>
      </c>
    </row>
    <row r="57" spans="1:30" x14ac:dyDescent="0.3">
      <c r="A57" s="15" t="s">
        <v>107</v>
      </c>
      <c r="B57" s="14" t="s">
        <v>108</v>
      </c>
      <c r="C57" s="14">
        <v>1</v>
      </c>
      <c r="D57" s="14">
        <v>0</v>
      </c>
      <c r="E57" s="17">
        <v>9471498</v>
      </c>
      <c r="F57" s="17">
        <v>0</v>
      </c>
      <c r="G57" s="17">
        <v>0</v>
      </c>
      <c r="H57" s="17">
        <v>0</v>
      </c>
      <c r="I57" s="17">
        <v>1058295</v>
      </c>
      <c r="J57" s="17">
        <v>1841735</v>
      </c>
      <c r="K57" s="17">
        <v>0</v>
      </c>
      <c r="L57" s="17">
        <v>0</v>
      </c>
      <c r="M57" s="17">
        <v>0</v>
      </c>
      <c r="N57" s="17">
        <v>0</v>
      </c>
      <c r="O57" s="17">
        <v>0</v>
      </c>
      <c r="P57" s="17">
        <v>1799318</v>
      </c>
      <c r="Q57" s="17">
        <v>125341</v>
      </c>
      <c r="R57" s="17">
        <v>0</v>
      </c>
      <c r="S57" s="17">
        <v>11835</v>
      </c>
      <c r="T57" s="17">
        <v>4937</v>
      </c>
      <c r="U57" s="17">
        <v>47416</v>
      </c>
      <c r="V57" s="17">
        <v>14932</v>
      </c>
      <c r="W57" s="17">
        <v>0</v>
      </c>
      <c r="X57" s="17">
        <v>334392</v>
      </c>
      <c r="Y57" s="17">
        <v>0</v>
      </c>
      <c r="Z57" s="17">
        <v>0</v>
      </c>
      <c r="AA57" s="17">
        <v>-242276</v>
      </c>
      <c r="AB57" s="17">
        <v>14467423</v>
      </c>
      <c r="AC57" s="17">
        <v>0</v>
      </c>
      <c r="AD57" s="17">
        <v>0</v>
      </c>
    </row>
    <row r="58" spans="1:30" x14ac:dyDescent="0.3">
      <c r="A58" s="15" t="s">
        <v>109</v>
      </c>
      <c r="B58" s="14" t="s">
        <v>110</v>
      </c>
      <c r="C58" s="14">
        <v>1</v>
      </c>
      <c r="D58" s="14">
        <v>0</v>
      </c>
      <c r="E58" s="17">
        <v>8952996</v>
      </c>
      <c r="F58" s="17">
        <v>0</v>
      </c>
      <c r="G58" s="17">
        <v>0</v>
      </c>
      <c r="H58" s="17">
        <v>0</v>
      </c>
      <c r="I58" s="17">
        <v>1187219</v>
      </c>
      <c r="J58" s="17">
        <v>2286739</v>
      </c>
      <c r="K58" s="17">
        <v>0</v>
      </c>
      <c r="L58" s="17">
        <v>0</v>
      </c>
      <c r="M58" s="17">
        <v>0</v>
      </c>
      <c r="N58" s="17">
        <v>0</v>
      </c>
      <c r="O58" s="17">
        <v>0</v>
      </c>
      <c r="P58" s="17">
        <v>1642233</v>
      </c>
      <c r="Q58" s="17">
        <v>196172</v>
      </c>
      <c r="R58" s="17">
        <v>0</v>
      </c>
      <c r="S58" s="17">
        <v>13812</v>
      </c>
      <c r="T58" s="17">
        <v>5762</v>
      </c>
      <c r="U58" s="17">
        <v>49728</v>
      </c>
      <c r="V58" s="17">
        <v>15128</v>
      </c>
      <c r="W58" s="17">
        <v>0</v>
      </c>
      <c r="X58" s="17">
        <v>103609</v>
      </c>
      <c r="Y58" s="17">
        <v>0</v>
      </c>
      <c r="Z58" s="17">
        <v>0</v>
      </c>
      <c r="AA58" s="17">
        <v>-279381</v>
      </c>
      <c r="AB58" s="17">
        <v>14174017</v>
      </c>
      <c r="AC58" s="17">
        <v>0</v>
      </c>
      <c r="AD58" s="17">
        <v>0</v>
      </c>
    </row>
    <row r="59" spans="1:30" x14ac:dyDescent="0.3">
      <c r="A59" s="15" t="s">
        <v>111</v>
      </c>
      <c r="B59" s="14" t="s">
        <v>112</v>
      </c>
      <c r="C59" s="14">
        <v>1</v>
      </c>
      <c r="D59" s="14">
        <v>0</v>
      </c>
      <c r="E59" s="17">
        <v>7152416</v>
      </c>
      <c r="F59" s="17">
        <v>0</v>
      </c>
      <c r="G59" s="17">
        <v>0</v>
      </c>
      <c r="H59" s="17">
        <v>3687</v>
      </c>
      <c r="I59" s="17">
        <v>699960</v>
      </c>
      <c r="J59" s="17">
        <v>1029224</v>
      </c>
      <c r="K59" s="17">
        <v>0</v>
      </c>
      <c r="L59" s="17">
        <v>0</v>
      </c>
      <c r="M59" s="17">
        <v>0</v>
      </c>
      <c r="N59" s="17">
        <v>0</v>
      </c>
      <c r="O59" s="17">
        <v>0</v>
      </c>
      <c r="P59" s="17">
        <v>1333922</v>
      </c>
      <c r="Q59" s="17">
        <v>120202</v>
      </c>
      <c r="R59" s="17">
        <v>0</v>
      </c>
      <c r="S59" s="17">
        <v>11402</v>
      </c>
      <c r="T59" s="17">
        <v>5673</v>
      </c>
      <c r="U59" s="17">
        <v>45754</v>
      </c>
      <c r="V59" s="17">
        <v>13404</v>
      </c>
      <c r="W59" s="17">
        <v>0</v>
      </c>
      <c r="X59" s="17">
        <v>300000</v>
      </c>
      <c r="Y59" s="17">
        <v>0</v>
      </c>
      <c r="Z59" s="17">
        <v>0</v>
      </c>
      <c r="AA59" s="17">
        <v>-141776</v>
      </c>
      <c r="AB59" s="17">
        <v>10573868</v>
      </c>
      <c r="AC59" s="17">
        <v>0</v>
      </c>
      <c r="AD59" s="17">
        <v>0</v>
      </c>
    </row>
    <row r="60" spans="1:30" x14ac:dyDescent="0.3">
      <c r="A60" s="15" t="s">
        <v>113</v>
      </c>
      <c r="B60" s="14" t="s">
        <v>114</v>
      </c>
      <c r="C60" s="14">
        <v>1</v>
      </c>
      <c r="D60" s="14">
        <v>0</v>
      </c>
      <c r="E60" s="17">
        <v>7674242</v>
      </c>
      <c r="F60" s="17">
        <v>0</v>
      </c>
      <c r="G60" s="17">
        <v>0</v>
      </c>
      <c r="H60" s="17">
        <v>3149</v>
      </c>
      <c r="I60" s="17">
        <v>773359</v>
      </c>
      <c r="J60" s="17">
        <v>4516107</v>
      </c>
      <c r="K60" s="17">
        <v>0</v>
      </c>
      <c r="L60" s="17">
        <v>0</v>
      </c>
      <c r="M60" s="17">
        <v>0</v>
      </c>
      <c r="N60" s="17">
        <v>0</v>
      </c>
      <c r="O60" s="17">
        <v>0</v>
      </c>
      <c r="P60" s="17">
        <v>1585550</v>
      </c>
      <c r="Q60" s="17">
        <v>302057</v>
      </c>
      <c r="R60" s="17">
        <v>57682</v>
      </c>
      <c r="S60" s="17">
        <v>20868</v>
      </c>
      <c r="T60" s="17">
        <v>8706</v>
      </c>
      <c r="U60" s="17">
        <v>75958</v>
      </c>
      <c r="V60" s="17">
        <v>24407</v>
      </c>
      <c r="W60" s="17">
        <v>0</v>
      </c>
      <c r="X60" s="17">
        <v>132675</v>
      </c>
      <c r="Y60" s="17">
        <v>1094</v>
      </c>
      <c r="Z60" s="17">
        <v>0</v>
      </c>
      <c r="AA60" s="17">
        <v>-337546</v>
      </c>
      <c r="AB60" s="17">
        <v>14838308</v>
      </c>
      <c r="AC60" s="17">
        <v>0</v>
      </c>
      <c r="AD60" s="17">
        <v>0</v>
      </c>
    </row>
    <row r="61" spans="1:30" x14ac:dyDescent="0.3">
      <c r="A61" s="15" t="s">
        <v>115</v>
      </c>
      <c r="B61" s="14" t="s">
        <v>116</v>
      </c>
      <c r="C61" s="14">
        <v>1</v>
      </c>
      <c r="D61" s="14">
        <v>0</v>
      </c>
      <c r="E61" s="17">
        <v>7596393</v>
      </c>
      <c r="F61" s="17">
        <v>0</v>
      </c>
      <c r="G61" s="17">
        <v>0</v>
      </c>
      <c r="H61" s="17">
        <v>0</v>
      </c>
      <c r="I61" s="17">
        <v>712683</v>
      </c>
      <c r="J61" s="17">
        <v>1364666</v>
      </c>
      <c r="K61" s="17">
        <v>0</v>
      </c>
      <c r="L61" s="17">
        <v>0</v>
      </c>
      <c r="M61" s="17">
        <v>0</v>
      </c>
      <c r="N61" s="17">
        <v>0</v>
      </c>
      <c r="O61" s="17">
        <v>0</v>
      </c>
      <c r="P61" s="17">
        <v>1204475</v>
      </c>
      <c r="Q61" s="17">
        <v>230004</v>
      </c>
      <c r="R61" s="17">
        <v>168992</v>
      </c>
      <c r="S61" s="17">
        <v>11865</v>
      </c>
      <c r="T61" s="17">
        <v>4950</v>
      </c>
      <c r="U61" s="17">
        <v>44329</v>
      </c>
      <c r="V61" s="17">
        <v>16004</v>
      </c>
      <c r="W61" s="17">
        <v>0</v>
      </c>
      <c r="X61" s="17">
        <v>76768</v>
      </c>
      <c r="Y61" s="17">
        <v>0</v>
      </c>
      <c r="Z61" s="17">
        <v>0</v>
      </c>
      <c r="AA61" s="17">
        <v>-135333</v>
      </c>
      <c r="AB61" s="17">
        <v>11295796</v>
      </c>
      <c r="AC61" s="17">
        <v>0</v>
      </c>
      <c r="AD61" s="17">
        <v>0</v>
      </c>
    </row>
    <row r="62" spans="1:30" x14ac:dyDescent="0.3">
      <c r="A62" s="15" t="s">
        <v>117</v>
      </c>
      <c r="B62" s="14" t="s">
        <v>118</v>
      </c>
      <c r="C62" s="14">
        <v>1</v>
      </c>
      <c r="D62" s="14">
        <v>0</v>
      </c>
      <c r="E62" s="17">
        <v>11976214</v>
      </c>
      <c r="F62" s="17">
        <v>0</v>
      </c>
      <c r="G62" s="17">
        <v>0</v>
      </c>
      <c r="H62" s="17">
        <v>0</v>
      </c>
      <c r="I62" s="17">
        <v>1051626</v>
      </c>
      <c r="J62" s="17">
        <v>2019139</v>
      </c>
      <c r="K62" s="17">
        <v>0</v>
      </c>
      <c r="L62" s="17">
        <v>0</v>
      </c>
      <c r="M62" s="17">
        <v>0</v>
      </c>
      <c r="N62" s="17">
        <v>0</v>
      </c>
      <c r="O62" s="17">
        <v>0</v>
      </c>
      <c r="P62" s="17">
        <v>1107548</v>
      </c>
      <c r="Q62" s="17">
        <v>537159</v>
      </c>
      <c r="R62" s="17">
        <v>50505</v>
      </c>
      <c r="S62" s="17">
        <v>12329</v>
      </c>
      <c r="T62" s="17">
        <v>5143</v>
      </c>
      <c r="U62" s="17">
        <v>48872</v>
      </c>
      <c r="V62" s="17">
        <v>15277</v>
      </c>
      <c r="W62" s="17">
        <v>0</v>
      </c>
      <c r="X62" s="17">
        <v>230743</v>
      </c>
      <c r="Y62" s="17">
        <v>0</v>
      </c>
      <c r="Z62" s="17">
        <v>0</v>
      </c>
      <c r="AA62" s="17">
        <v>-471736</v>
      </c>
      <c r="AB62" s="17">
        <v>16582819</v>
      </c>
      <c r="AC62" s="17">
        <v>0</v>
      </c>
      <c r="AD62" s="17">
        <v>100000</v>
      </c>
    </row>
    <row r="63" spans="1:30" x14ac:dyDescent="0.3">
      <c r="A63" s="15" t="s">
        <v>119</v>
      </c>
      <c r="B63" s="14" t="s">
        <v>120</v>
      </c>
      <c r="C63" s="14">
        <v>1</v>
      </c>
      <c r="D63" s="14">
        <v>0</v>
      </c>
      <c r="E63" s="17">
        <v>4346109</v>
      </c>
      <c r="F63" s="17">
        <v>0</v>
      </c>
      <c r="G63" s="17">
        <v>256703</v>
      </c>
      <c r="H63" s="17">
        <v>0</v>
      </c>
      <c r="I63" s="17">
        <v>353274</v>
      </c>
      <c r="J63" s="17">
        <v>2550709</v>
      </c>
      <c r="K63" s="17">
        <v>432185</v>
      </c>
      <c r="L63" s="17">
        <v>0</v>
      </c>
      <c r="M63" s="17">
        <v>0</v>
      </c>
      <c r="N63" s="17">
        <v>0</v>
      </c>
      <c r="O63" s="17">
        <v>0</v>
      </c>
      <c r="P63" s="17">
        <v>391601</v>
      </c>
      <c r="Q63" s="17">
        <v>57264</v>
      </c>
      <c r="R63" s="17">
        <v>0</v>
      </c>
      <c r="S63" s="17">
        <v>11445</v>
      </c>
      <c r="T63" s="17">
        <v>3391</v>
      </c>
      <c r="U63" s="17">
        <v>37222</v>
      </c>
      <c r="V63" s="17">
        <v>0</v>
      </c>
      <c r="W63" s="17">
        <v>0</v>
      </c>
      <c r="X63" s="17">
        <v>32400</v>
      </c>
      <c r="Y63" s="17">
        <v>0</v>
      </c>
      <c r="Z63" s="17">
        <v>0</v>
      </c>
      <c r="AA63" s="17">
        <v>-352944</v>
      </c>
      <c r="AB63" s="17">
        <v>8119359</v>
      </c>
      <c r="AC63" s="17">
        <v>0</v>
      </c>
      <c r="AD63" s="17">
        <v>0</v>
      </c>
    </row>
    <row r="64" spans="1:30" x14ac:dyDescent="0.3">
      <c r="A64" s="15" t="s">
        <v>121</v>
      </c>
      <c r="B64" s="14" t="s">
        <v>122</v>
      </c>
      <c r="C64" s="14">
        <v>1</v>
      </c>
      <c r="D64" s="14">
        <v>0</v>
      </c>
      <c r="E64" s="17">
        <v>7832666</v>
      </c>
      <c r="F64" s="17">
        <v>0</v>
      </c>
      <c r="G64" s="17">
        <v>0</v>
      </c>
      <c r="H64" s="17">
        <v>3791</v>
      </c>
      <c r="I64" s="17">
        <v>1192569</v>
      </c>
      <c r="J64" s="17">
        <v>2451154</v>
      </c>
      <c r="K64" s="17">
        <v>0</v>
      </c>
      <c r="L64" s="17">
        <v>0</v>
      </c>
      <c r="M64" s="17">
        <v>0</v>
      </c>
      <c r="N64" s="17">
        <v>0</v>
      </c>
      <c r="O64" s="17">
        <v>0</v>
      </c>
      <c r="P64" s="17">
        <v>892132</v>
      </c>
      <c r="Q64" s="17">
        <v>143470</v>
      </c>
      <c r="R64" s="17">
        <v>101101</v>
      </c>
      <c r="S64" s="17">
        <v>10486</v>
      </c>
      <c r="T64" s="17">
        <v>1944</v>
      </c>
      <c r="U64" s="17">
        <v>41300</v>
      </c>
      <c r="V64" s="17">
        <v>13078</v>
      </c>
      <c r="W64" s="17">
        <v>0</v>
      </c>
      <c r="X64" s="17">
        <v>0</v>
      </c>
      <c r="Y64" s="17">
        <v>0</v>
      </c>
      <c r="Z64" s="17">
        <v>0</v>
      </c>
      <c r="AA64" s="17">
        <v>-366430</v>
      </c>
      <c r="AB64" s="17">
        <v>12317261</v>
      </c>
      <c r="AC64" s="17">
        <v>0</v>
      </c>
      <c r="AD64" s="17">
        <v>100000</v>
      </c>
    </row>
    <row r="65" spans="1:30" x14ac:dyDescent="0.3">
      <c r="A65" s="15" t="s">
        <v>123</v>
      </c>
      <c r="B65" s="14" t="s">
        <v>124</v>
      </c>
      <c r="C65" s="14">
        <v>1</v>
      </c>
      <c r="D65" s="14">
        <v>0</v>
      </c>
      <c r="E65" s="17">
        <v>4037639</v>
      </c>
      <c r="F65" s="17">
        <v>0</v>
      </c>
      <c r="G65" s="17">
        <v>111903</v>
      </c>
      <c r="H65" s="17">
        <v>0</v>
      </c>
      <c r="I65" s="17">
        <v>340484</v>
      </c>
      <c r="J65" s="17">
        <v>841273</v>
      </c>
      <c r="K65" s="17">
        <v>0</v>
      </c>
      <c r="L65" s="17">
        <v>0</v>
      </c>
      <c r="M65" s="17">
        <v>0</v>
      </c>
      <c r="N65" s="17">
        <v>0</v>
      </c>
      <c r="O65" s="17">
        <v>0</v>
      </c>
      <c r="P65" s="17">
        <v>359300</v>
      </c>
      <c r="Q65" s="17">
        <v>116756</v>
      </c>
      <c r="R65" s="17">
        <v>0</v>
      </c>
      <c r="S65" s="17">
        <v>4464</v>
      </c>
      <c r="T65" s="17">
        <v>2543</v>
      </c>
      <c r="U65" s="17">
        <v>22004</v>
      </c>
      <c r="V65" s="17">
        <v>7005</v>
      </c>
      <c r="W65" s="17">
        <v>0</v>
      </c>
      <c r="X65" s="17">
        <v>45854</v>
      </c>
      <c r="Y65" s="17">
        <v>0</v>
      </c>
      <c r="Z65" s="17">
        <v>0</v>
      </c>
      <c r="AA65" s="17">
        <v>-260765</v>
      </c>
      <c r="AB65" s="17">
        <v>5628460</v>
      </c>
      <c r="AC65" s="17">
        <v>0</v>
      </c>
      <c r="AD65" s="17">
        <v>100000</v>
      </c>
    </row>
    <row r="66" spans="1:30" x14ac:dyDescent="0.3">
      <c r="A66" s="15" t="s">
        <v>125</v>
      </c>
      <c r="B66" s="14" t="s">
        <v>126</v>
      </c>
      <c r="C66" s="14">
        <v>1</v>
      </c>
      <c r="D66" s="14">
        <v>0</v>
      </c>
      <c r="E66" s="17">
        <v>22310800</v>
      </c>
      <c r="F66" s="17">
        <v>0</v>
      </c>
      <c r="G66" s="17">
        <v>0</v>
      </c>
      <c r="H66" s="17">
        <v>0</v>
      </c>
      <c r="I66" s="17">
        <v>775519</v>
      </c>
      <c r="J66" s="17">
        <v>4546753</v>
      </c>
      <c r="K66" s="17">
        <v>0</v>
      </c>
      <c r="L66" s="17">
        <v>0</v>
      </c>
      <c r="M66" s="17">
        <v>0</v>
      </c>
      <c r="N66" s="17">
        <v>0</v>
      </c>
      <c r="O66" s="17">
        <v>0</v>
      </c>
      <c r="P66" s="17">
        <v>2201632</v>
      </c>
      <c r="Q66" s="17">
        <v>1114396</v>
      </c>
      <c r="R66" s="17">
        <v>393618</v>
      </c>
      <c r="S66" s="17">
        <v>24330</v>
      </c>
      <c r="T66" s="17">
        <v>1875</v>
      </c>
      <c r="U66" s="17">
        <v>121393</v>
      </c>
      <c r="V66" s="17">
        <v>43454</v>
      </c>
      <c r="W66" s="17">
        <v>0</v>
      </c>
      <c r="X66" s="17">
        <v>1645748</v>
      </c>
      <c r="Y66" s="17">
        <v>0</v>
      </c>
      <c r="Z66" s="17">
        <v>0</v>
      </c>
      <c r="AA66" s="17">
        <v>-1216427</v>
      </c>
      <c r="AB66" s="17">
        <v>31963091</v>
      </c>
      <c r="AC66" s="17">
        <v>58698</v>
      </c>
      <c r="AD66" s="17">
        <v>357648</v>
      </c>
    </row>
    <row r="67" spans="1:30" x14ac:dyDescent="0.3">
      <c r="A67" s="15" t="s">
        <v>127</v>
      </c>
      <c r="B67" s="14" t="s">
        <v>128</v>
      </c>
      <c r="C67" s="14">
        <v>1</v>
      </c>
      <c r="D67" s="14">
        <v>0</v>
      </c>
      <c r="E67" s="17">
        <v>3482630</v>
      </c>
      <c r="F67" s="17">
        <v>0</v>
      </c>
      <c r="G67" s="17">
        <v>0</v>
      </c>
      <c r="H67" s="17">
        <v>0</v>
      </c>
      <c r="I67" s="17">
        <v>480487</v>
      </c>
      <c r="J67" s="17">
        <v>1234770</v>
      </c>
      <c r="K67" s="17">
        <v>0</v>
      </c>
      <c r="L67" s="17">
        <v>0</v>
      </c>
      <c r="M67" s="17">
        <v>0</v>
      </c>
      <c r="N67" s="17">
        <v>0</v>
      </c>
      <c r="O67" s="17">
        <v>0</v>
      </c>
      <c r="P67" s="17">
        <v>399825</v>
      </c>
      <c r="Q67" s="17">
        <v>192380</v>
      </c>
      <c r="R67" s="17">
        <v>52962</v>
      </c>
      <c r="S67" s="17">
        <v>9453</v>
      </c>
      <c r="T67" s="17">
        <v>516</v>
      </c>
      <c r="U67" s="17">
        <v>35125</v>
      </c>
      <c r="V67" s="17">
        <v>7086</v>
      </c>
      <c r="W67" s="17">
        <v>0</v>
      </c>
      <c r="X67" s="17">
        <v>67500</v>
      </c>
      <c r="Y67" s="17">
        <v>0</v>
      </c>
      <c r="Z67" s="17">
        <v>0</v>
      </c>
      <c r="AA67" s="17">
        <v>-112443</v>
      </c>
      <c r="AB67" s="17">
        <v>5850291</v>
      </c>
      <c r="AC67" s="17">
        <v>0</v>
      </c>
      <c r="AD67" s="17">
        <v>0</v>
      </c>
    </row>
    <row r="68" spans="1:30" x14ac:dyDescent="0.3">
      <c r="A68" s="15" t="s">
        <v>129</v>
      </c>
      <c r="B68" s="14" t="s">
        <v>130</v>
      </c>
      <c r="C68" s="14">
        <v>1</v>
      </c>
      <c r="D68" s="14">
        <v>0</v>
      </c>
      <c r="E68" s="17">
        <v>9843807</v>
      </c>
      <c r="F68" s="17">
        <v>0</v>
      </c>
      <c r="G68" s="17">
        <v>0</v>
      </c>
      <c r="H68" s="17">
        <v>0</v>
      </c>
      <c r="I68" s="17">
        <v>1080040</v>
      </c>
      <c r="J68" s="17">
        <v>632423</v>
      </c>
      <c r="K68" s="17">
        <v>0</v>
      </c>
      <c r="L68" s="17">
        <v>0</v>
      </c>
      <c r="M68" s="17">
        <v>0</v>
      </c>
      <c r="N68" s="17">
        <v>0</v>
      </c>
      <c r="O68" s="17">
        <v>0</v>
      </c>
      <c r="P68" s="17">
        <v>1240709</v>
      </c>
      <c r="Q68" s="17">
        <v>0</v>
      </c>
      <c r="R68" s="17">
        <v>154269</v>
      </c>
      <c r="S68" s="17">
        <v>16973</v>
      </c>
      <c r="T68" s="17">
        <v>5967</v>
      </c>
      <c r="U68" s="17">
        <v>64716</v>
      </c>
      <c r="V68" s="17">
        <v>22237</v>
      </c>
      <c r="W68" s="17">
        <v>0</v>
      </c>
      <c r="X68" s="17">
        <v>130596</v>
      </c>
      <c r="Y68" s="17">
        <v>0</v>
      </c>
      <c r="Z68" s="17">
        <v>0</v>
      </c>
      <c r="AA68" s="17">
        <v>-374333</v>
      </c>
      <c r="AB68" s="17">
        <v>12817404</v>
      </c>
      <c r="AC68" s="17">
        <v>0</v>
      </c>
      <c r="AD68" s="17">
        <v>0</v>
      </c>
    </row>
    <row r="69" spans="1:30" x14ac:dyDescent="0.3">
      <c r="A69" s="15" t="s">
        <v>131</v>
      </c>
      <c r="B69" s="14" t="s">
        <v>132</v>
      </c>
      <c r="C69" s="14">
        <v>1</v>
      </c>
      <c r="D69" s="14">
        <v>0</v>
      </c>
      <c r="E69" s="17">
        <v>10224594</v>
      </c>
      <c r="F69" s="17">
        <v>0</v>
      </c>
      <c r="G69" s="17">
        <v>0</v>
      </c>
      <c r="H69" s="17">
        <v>3691</v>
      </c>
      <c r="I69" s="17">
        <v>1074436</v>
      </c>
      <c r="J69" s="17">
        <v>1812560</v>
      </c>
      <c r="K69" s="17">
        <v>0</v>
      </c>
      <c r="L69" s="17">
        <v>0</v>
      </c>
      <c r="M69" s="17">
        <v>0</v>
      </c>
      <c r="N69" s="17">
        <v>0</v>
      </c>
      <c r="O69" s="17">
        <v>0</v>
      </c>
      <c r="P69" s="17">
        <v>1571389</v>
      </c>
      <c r="Q69" s="17">
        <v>455747</v>
      </c>
      <c r="R69" s="17">
        <v>163910</v>
      </c>
      <c r="S69" s="17">
        <v>15774</v>
      </c>
      <c r="T69" s="17">
        <v>6581</v>
      </c>
      <c r="U69" s="17">
        <v>61978</v>
      </c>
      <c r="V69" s="17">
        <v>20132</v>
      </c>
      <c r="W69" s="17">
        <v>0</v>
      </c>
      <c r="X69" s="17">
        <v>297145</v>
      </c>
      <c r="Y69" s="17">
        <v>0</v>
      </c>
      <c r="Z69" s="17">
        <v>0</v>
      </c>
      <c r="AA69" s="17">
        <v>-355547</v>
      </c>
      <c r="AB69" s="17">
        <v>15352390</v>
      </c>
      <c r="AC69" s="17">
        <v>0</v>
      </c>
      <c r="AD69" s="17">
        <v>100000</v>
      </c>
    </row>
    <row r="70" spans="1:30" x14ac:dyDescent="0.3">
      <c r="A70" s="15" t="s">
        <v>133</v>
      </c>
      <c r="B70" s="14" t="s">
        <v>134</v>
      </c>
      <c r="C70" s="14">
        <v>1</v>
      </c>
      <c r="D70" s="14">
        <v>0</v>
      </c>
      <c r="E70" s="17">
        <v>4822646</v>
      </c>
      <c r="F70" s="17">
        <v>0</v>
      </c>
      <c r="G70" s="17">
        <v>0</v>
      </c>
      <c r="H70" s="17">
        <v>0</v>
      </c>
      <c r="I70" s="17">
        <v>770426</v>
      </c>
      <c r="J70" s="17">
        <v>1210996</v>
      </c>
      <c r="K70" s="17">
        <v>0</v>
      </c>
      <c r="L70" s="17">
        <v>0</v>
      </c>
      <c r="M70" s="17">
        <v>0</v>
      </c>
      <c r="N70" s="17">
        <v>0</v>
      </c>
      <c r="O70" s="17">
        <v>0</v>
      </c>
      <c r="P70" s="17">
        <v>559788</v>
      </c>
      <c r="Q70" s="17">
        <v>231949</v>
      </c>
      <c r="R70" s="17">
        <v>79784</v>
      </c>
      <c r="S70" s="17">
        <v>6756</v>
      </c>
      <c r="T70" s="17">
        <v>2818</v>
      </c>
      <c r="U70" s="17">
        <v>26737</v>
      </c>
      <c r="V70" s="17">
        <v>7739</v>
      </c>
      <c r="W70" s="17">
        <v>0</v>
      </c>
      <c r="X70" s="17">
        <v>177264</v>
      </c>
      <c r="Y70" s="17">
        <v>0</v>
      </c>
      <c r="Z70" s="17">
        <v>0</v>
      </c>
      <c r="AA70" s="17">
        <v>-135128</v>
      </c>
      <c r="AB70" s="17">
        <v>7761775</v>
      </c>
      <c r="AC70" s="17">
        <v>0</v>
      </c>
      <c r="AD70" s="17">
        <v>100000</v>
      </c>
    </row>
    <row r="71" spans="1:30" x14ac:dyDescent="0.3">
      <c r="A71" s="15" t="s">
        <v>135</v>
      </c>
      <c r="B71" s="14" t="s">
        <v>136</v>
      </c>
      <c r="C71" s="14">
        <v>1</v>
      </c>
      <c r="D71" s="14">
        <v>0</v>
      </c>
      <c r="E71" s="17">
        <v>6552703</v>
      </c>
      <c r="F71" s="17">
        <v>0</v>
      </c>
      <c r="G71" s="17">
        <v>0</v>
      </c>
      <c r="H71" s="17">
        <v>2905</v>
      </c>
      <c r="I71" s="17">
        <v>494495</v>
      </c>
      <c r="J71" s="17">
        <v>807741</v>
      </c>
      <c r="K71" s="17">
        <v>0</v>
      </c>
      <c r="L71" s="17">
        <v>0</v>
      </c>
      <c r="M71" s="17">
        <v>0</v>
      </c>
      <c r="N71" s="17">
        <v>0</v>
      </c>
      <c r="O71" s="17">
        <v>0</v>
      </c>
      <c r="P71" s="17">
        <v>537244</v>
      </c>
      <c r="Q71" s="17">
        <v>56548</v>
      </c>
      <c r="R71" s="17">
        <v>2595</v>
      </c>
      <c r="S71" s="17">
        <v>6622</v>
      </c>
      <c r="T71" s="17">
        <v>2477</v>
      </c>
      <c r="U71" s="17">
        <v>25339</v>
      </c>
      <c r="V71" s="17">
        <v>8108</v>
      </c>
      <c r="W71" s="17">
        <v>0</v>
      </c>
      <c r="X71" s="17">
        <v>77100</v>
      </c>
      <c r="Y71" s="17">
        <v>0</v>
      </c>
      <c r="Z71" s="17">
        <v>0</v>
      </c>
      <c r="AA71" s="17">
        <v>-158783</v>
      </c>
      <c r="AB71" s="17">
        <v>8415094</v>
      </c>
      <c r="AC71" s="17">
        <v>0</v>
      </c>
      <c r="AD71" s="17">
        <v>0</v>
      </c>
    </row>
    <row r="72" spans="1:30" x14ac:dyDescent="0.3">
      <c r="A72" s="15" t="s">
        <v>137</v>
      </c>
      <c r="B72" s="14" t="s">
        <v>138</v>
      </c>
      <c r="C72" s="14">
        <v>1</v>
      </c>
      <c r="D72" s="14">
        <v>0</v>
      </c>
      <c r="E72" s="17">
        <v>50784833</v>
      </c>
      <c r="F72" s="17">
        <v>0</v>
      </c>
      <c r="G72" s="17">
        <v>0</v>
      </c>
      <c r="H72" s="17">
        <v>0</v>
      </c>
      <c r="I72" s="17">
        <v>1191495</v>
      </c>
      <c r="J72" s="17">
        <v>9709819</v>
      </c>
      <c r="K72" s="17">
        <v>0</v>
      </c>
      <c r="L72" s="17">
        <v>0</v>
      </c>
      <c r="M72" s="17">
        <v>0</v>
      </c>
      <c r="N72" s="17">
        <v>0</v>
      </c>
      <c r="O72" s="17">
        <v>0</v>
      </c>
      <c r="P72" s="17">
        <v>3656537</v>
      </c>
      <c r="Q72" s="17">
        <v>1089003</v>
      </c>
      <c r="R72" s="17">
        <v>699095</v>
      </c>
      <c r="S72" s="17">
        <v>68219</v>
      </c>
      <c r="T72" s="17">
        <v>28462</v>
      </c>
      <c r="U72" s="17">
        <v>267251</v>
      </c>
      <c r="V72" s="17">
        <v>99187</v>
      </c>
      <c r="W72" s="17">
        <v>0</v>
      </c>
      <c r="X72" s="17">
        <v>3066147</v>
      </c>
      <c r="Y72" s="17">
        <v>0</v>
      </c>
      <c r="Z72" s="17">
        <v>0</v>
      </c>
      <c r="AA72" s="17">
        <v>-3133976</v>
      </c>
      <c r="AB72" s="17">
        <v>67526072</v>
      </c>
      <c r="AC72" s="17">
        <v>0</v>
      </c>
      <c r="AD72" s="17">
        <v>422610</v>
      </c>
    </row>
    <row r="73" spans="1:30" x14ac:dyDescent="0.3">
      <c r="A73" s="15" t="s">
        <v>139</v>
      </c>
      <c r="B73" s="14" t="s">
        <v>140</v>
      </c>
      <c r="C73" s="14">
        <v>1</v>
      </c>
      <c r="D73" s="14">
        <v>0</v>
      </c>
      <c r="E73" s="17">
        <v>9313439</v>
      </c>
      <c r="F73" s="17">
        <v>0</v>
      </c>
      <c r="G73" s="17">
        <v>0</v>
      </c>
      <c r="H73" s="17">
        <v>0</v>
      </c>
      <c r="I73" s="17">
        <v>565312</v>
      </c>
      <c r="J73" s="17">
        <v>924751</v>
      </c>
      <c r="K73" s="17">
        <v>0</v>
      </c>
      <c r="L73" s="17">
        <v>0</v>
      </c>
      <c r="M73" s="17">
        <v>0</v>
      </c>
      <c r="N73" s="17">
        <v>0</v>
      </c>
      <c r="O73" s="17">
        <v>0</v>
      </c>
      <c r="P73" s="17">
        <v>1118923</v>
      </c>
      <c r="Q73" s="17">
        <v>493578</v>
      </c>
      <c r="R73" s="17">
        <v>26246</v>
      </c>
      <c r="S73" s="17">
        <v>21602</v>
      </c>
      <c r="T73" s="17">
        <v>9012</v>
      </c>
      <c r="U73" s="17">
        <v>85395</v>
      </c>
      <c r="V73" s="17">
        <v>20307</v>
      </c>
      <c r="W73" s="17">
        <v>0</v>
      </c>
      <c r="X73" s="17">
        <v>136560</v>
      </c>
      <c r="Y73" s="17">
        <v>0</v>
      </c>
      <c r="Z73" s="17">
        <v>0</v>
      </c>
      <c r="AA73" s="17">
        <v>-317329</v>
      </c>
      <c r="AB73" s="17">
        <v>12397796</v>
      </c>
      <c r="AC73" s="17">
        <v>0</v>
      </c>
      <c r="AD73" s="17">
        <v>0</v>
      </c>
    </row>
    <row r="74" spans="1:30" x14ac:dyDescent="0.3">
      <c r="A74" s="15" t="s">
        <v>141</v>
      </c>
      <c r="B74" s="14" t="s">
        <v>142</v>
      </c>
      <c r="C74" s="14">
        <v>1</v>
      </c>
      <c r="D74" s="14">
        <v>0</v>
      </c>
      <c r="E74" s="17">
        <v>7763200</v>
      </c>
      <c r="F74" s="17">
        <v>0</v>
      </c>
      <c r="G74" s="17">
        <v>275127</v>
      </c>
      <c r="H74" s="17">
        <v>0</v>
      </c>
      <c r="I74" s="17">
        <v>575328</v>
      </c>
      <c r="J74" s="17">
        <v>1328162</v>
      </c>
      <c r="K74" s="17">
        <v>0</v>
      </c>
      <c r="L74" s="17">
        <v>0</v>
      </c>
      <c r="M74" s="17">
        <v>0</v>
      </c>
      <c r="N74" s="17">
        <v>0</v>
      </c>
      <c r="O74" s="17">
        <v>0</v>
      </c>
      <c r="P74" s="17">
        <v>782647</v>
      </c>
      <c r="Q74" s="17">
        <v>418981</v>
      </c>
      <c r="R74" s="17">
        <v>0</v>
      </c>
      <c r="S74" s="17">
        <v>8195</v>
      </c>
      <c r="T74" s="17">
        <v>3418</v>
      </c>
      <c r="U74" s="17">
        <v>32679</v>
      </c>
      <c r="V74" s="17">
        <v>10537</v>
      </c>
      <c r="W74" s="17">
        <v>0</v>
      </c>
      <c r="X74" s="17">
        <v>203659</v>
      </c>
      <c r="Y74" s="17">
        <v>0</v>
      </c>
      <c r="Z74" s="17">
        <v>0</v>
      </c>
      <c r="AA74" s="17">
        <v>-358276</v>
      </c>
      <c r="AB74" s="17">
        <v>11043657</v>
      </c>
      <c r="AC74" s="17">
        <v>0</v>
      </c>
      <c r="AD74" s="17">
        <v>100000</v>
      </c>
    </row>
    <row r="75" spans="1:30" x14ac:dyDescent="0.3">
      <c r="A75" s="15" t="s">
        <v>143</v>
      </c>
      <c r="B75" s="14" t="s">
        <v>144</v>
      </c>
      <c r="C75" s="14">
        <v>1</v>
      </c>
      <c r="D75" s="14">
        <v>0</v>
      </c>
      <c r="E75" s="17">
        <v>4509375</v>
      </c>
      <c r="F75" s="17">
        <v>0</v>
      </c>
      <c r="G75" s="17">
        <v>147825</v>
      </c>
      <c r="H75" s="17">
        <v>0</v>
      </c>
      <c r="I75" s="17">
        <v>477653</v>
      </c>
      <c r="J75" s="17">
        <v>1112067</v>
      </c>
      <c r="K75" s="17">
        <v>0</v>
      </c>
      <c r="L75" s="17">
        <v>0</v>
      </c>
      <c r="M75" s="17">
        <v>0</v>
      </c>
      <c r="N75" s="17">
        <v>0</v>
      </c>
      <c r="O75" s="17">
        <v>0</v>
      </c>
      <c r="P75" s="17">
        <v>732529</v>
      </c>
      <c r="Q75" s="17">
        <v>0</v>
      </c>
      <c r="R75" s="17">
        <v>0</v>
      </c>
      <c r="S75" s="17">
        <v>2068</v>
      </c>
      <c r="T75" s="17">
        <v>862</v>
      </c>
      <c r="U75" s="17">
        <v>16252</v>
      </c>
      <c r="V75" s="17">
        <v>2772</v>
      </c>
      <c r="W75" s="17">
        <v>0</v>
      </c>
      <c r="X75" s="17">
        <v>140152</v>
      </c>
      <c r="Y75" s="17">
        <v>0</v>
      </c>
      <c r="Z75" s="17">
        <v>0</v>
      </c>
      <c r="AA75" s="17">
        <v>-158736</v>
      </c>
      <c r="AB75" s="17">
        <v>6982819</v>
      </c>
      <c r="AC75" s="17">
        <v>0</v>
      </c>
      <c r="AD75" s="17">
        <v>100000</v>
      </c>
    </row>
    <row r="76" spans="1:30" x14ac:dyDescent="0.3">
      <c r="A76" s="15" t="s">
        <v>145</v>
      </c>
      <c r="B76" s="14" t="s">
        <v>146</v>
      </c>
      <c r="C76" s="14">
        <v>1</v>
      </c>
      <c r="D76" s="14">
        <v>0</v>
      </c>
      <c r="E76" s="17">
        <v>5229069</v>
      </c>
      <c r="F76" s="17">
        <v>0</v>
      </c>
      <c r="G76" s="17">
        <v>0</v>
      </c>
      <c r="H76" s="17">
        <v>5914</v>
      </c>
      <c r="I76" s="17">
        <v>417152</v>
      </c>
      <c r="J76" s="17">
        <v>712294</v>
      </c>
      <c r="K76" s="17">
        <v>0</v>
      </c>
      <c r="L76" s="17">
        <v>0</v>
      </c>
      <c r="M76" s="17">
        <v>0</v>
      </c>
      <c r="N76" s="17">
        <v>0</v>
      </c>
      <c r="O76" s="17">
        <v>0</v>
      </c>
      <c r="P76" s="17">
        <v>584134</v>
      </c>
      <c r="Q76" s="17">
        <v>0</v>
      </c>
      <c r="R76" s="17">
        <v>0</v>
      </c>
      <c r="S76" s="17">
        <v>7206</v>
      </c>
      <c r="T76" s="17">
        <v>3006</v>
      </c>
      <c r="U76" s="17">
        <v>24990</v>
      </c>
      <c r="V76" s="17">
        <v>8603</v>
      </c>
      <c r="W76" s="17">
        <v>0</v>
      </c>
      <c r="X76" s="17">
        <v>181721</v>
      </c>
      <c r="Y76" s="17">
        <v>0</v>
      </c>
      <c r="Z76" s="17">
        <v>0</v>
      </c>
      <c r="AA76" s="17">
        <v>-232833</v>
      </c>
      <c r="AB76" s="17">
        <v>6941256</v>
      </c>
      <c r="AC76" s="17">
        <v>0</v>
      </c>
      <c r="AD76" s="17">
        <v>100000</v>
      </c>
    </row>
    <row r="77" spans="1:30" x14ac:dyDescent="0.3">
      <c r="A77" s="15" t="s">
        <v>147</v>
      </c>
      <c r="B77" s="14" t="s">
        <v>148</v>
      </c>
      <c r="C77" s="14">
        <v>1</v>
      </c>
      <c r="D77" s="14">
        <v>0</v>
      </c>
      <c r="E77" s="17">
        <v>7186446</v>
      </c>
      <c r="F77" s="17">
        <v>0</v>
      </c>
      <c r="G77" s="17">
        <v>250006</v>
      </c>
      <c r="H77" s="17">
        <v>0</v>
      </c>
      <c r="I77" s="17">
        <v>594783</v>
      </c>
      <c r="J77" s="17">
        <v>847408</v>
      </c>
      <c r="K77" s="17">
        <v>0</v>
      </c>
      <c r="L77" s="17">
        <v>0</v>
      </c>
      <c r="M77" s="17">
        <v>0</v>
      </c>
      <c r="N77" s="17">
        <v>0</v>
      </c>
      <c r="O77" s="17">
        <v>0</v>
      </c>
      <c r="P77" s="17">
        <v>863102</v>
      </c>
      <c r="Q77" s="17">
        <v>0</v>
      </c>
      <c r="R77" s="17">
        <v>0</v>
      </c>
      <c r="S77" s="17">
        <v>9603</v>
      </c>
      <c r="T77" s="17">
        <v>4006</v>
      </c>
      <c r="U77" s="17">
        <v>37863</v>
      </c>
      <c r="V77" s="17">
        <v>11092</v>
      </c>
      <c r="W77" s="17">
        <v>0</v>
      </c>
      <c r="X77" s="17">
        <v>71567</v>
      </c>
      <c r="Y77" s="17">
        <v>0</v>
      </c>
      <c r="Z77" s="17">
        <v>0</v>
      </c>
      <c r="AA77" s="17">
        <v>-219889</v>
      </c>
      <c r="AB77" s="17">
        <v>9655987</v>
      </c>
      <c r="AC77" s="17">
        <v>0</v>
      </c>
      <c r="AD77" s="17">
        <v>100000</v>
      </c>
    </row>
    <row r="78" spans="1:30" x14ac:dyDescent="0.3">
      <c r="A78" s="15" t="s">
        <v>149</v>
      </c>
      <c r="B78" s="14" t="s">
        <v>150</v>
      </c>
      <c r="C78" s="14">
        <v>1</v>
      </c>
      <c r="D78" s="14">
        <v>0</v>
      </c>
      <c r="E78" s="17">
        <v>63807748</v>
      </c>
      <c r="F78" s="17">
        <v>814056</v>
      </c>
      <c r="G78" s="17">
        <v>0</v>
      </c>
      <c r="H78" s="17">
        <v>50425</v>
      </c>
      <c r="I78" s="17">
        <v>4732236</v>
      </c>
      <c r="J78" s="17">
        <v>10497111</v>
      </c>
      <c r="K78" s="17">
        <v>0</v>
      </c>
      <c r="L78" s="17">
        <v>0</v>
      </c>
      <c r="M78" s="17">
        <v>0</v>
      </c>
      <c r="N78" s="17">
        <v>0</v>
      </c>
      <c r="O78" s="17">
        <v>0</v>
      </c>
      <c r="P78" s="17">
        <v>8494853</v>
      </c>
      <c r="Q78" s="17">
        <v>1380018</v>
      </c>
      <c r="R78" s="17">
        <v>0</v>
      </c>
      <c r="S78" s="17">
        <v>99573</v>
      </c>
      <c r="T78" s="17">
        <v>41543</v>
      </c>
      <c r="U78" s="17">
        <v>385965</v>
      </c>
      <c r="V78" s="17">
        <v>135121</v>
      </c>
      <c r="W78" s="17">
        <v>0</v>
      </c>
      <c r="X78" s="17">
        <v>1386068</v>
      </c>
      <c r="Y78" s="17">
        <v>0</v>
      </c>
      <c r="Z78" s="17">
        <v>0</v>
      </c>
      <c r="AA78" s="17">
        <v>-3200921</v>
      </c>
      <c r="AB78" s="17">
        <v>88623796</v>
      </c>
      <c r="AC78" s="17">
        <v>0</v>
      </c>
      <c r="AD78" s="17">
        <v>501348</v>
      </c>
    </row>
    <row r="79" spans="1:30" x14ac:dyDescent="0.3">
      <c r="A79" s="15" t="s">
        <v>151</v>
      </c>
      <c r="B79" s="14" t="s">
        <v>152</v>
      </c>
      <c r="C79" s="14">
        <v>1</v>
      </c>
      <c r="D79" s="14">
        <v>0</v>
      </c>
      <c r="E79" s="17">
        <v>21965334</v>
      </c>
      <c r="F79" s="17">
        <v>0</v>
      </c>
      <c r="G79" s="17">
        <v>0</v>
      </c>
      <c r="H79" s="17">
        <v>0</v>
      </c>
      <c r="I79" s="17">
        <v>2857529</v>
      </c>
      <c r="J79" s="17">
        <v>3022482</v>
      </c>
      <c r="K79" s="17">
        <v>0</v>
      </c>
      <c r="L79" s="17">
        <v>0</v>
      </c>
      <c r="M79" s="17">
        <v>0</v>
      </c>
      <c r="N79" s="17">
        <v>0</v>
      </c>
      <c r="O79" s="17">
        <v>0</v>
      </c>
      <c r="P79" s="17">
        <v>4607794</v>
      </c>
      <c r="Q79" s="17">
        <v>678724</v>
      </c>
      <c r="R79" s="17">
        <v>0</v>
      </c>
      <c r="S79" s="17">
        <v>63186</v>
      </c>
      <c r="T79" s="17">
        <v>26362</v>
      </c>
      <c r="U79" s="17">
        <v>236379</v>
      </c>
      <c r="V79" s="17">
        <v>72066</v>
      </c>
      <c r="W79" s="17">
        <v>0</v>
      </c>
      <c r="X79" s="17">
        <v>371608</v>
      </c>
      <c r="Y79" s="17">
        <v>50827</v>
      </c>
      <c r="Z79" s="17">
        <v>0</v>
      </c>
      <c r="AA79" s="17">
        <v>-551674</v>
      </c>
      <c r="AB79" s="17">
        <v>33400617</v>
      </c>
      <c r="AC79" s="17">
        <v>0</v>
      </c>
      <c r="AD79" s="17">
        <v>0</v>
      </c>
    </row>
    <row r="80" spans="1:30" x14ac:dyDescent="0.3">
      <c r="A80" s="15" t="s">
        <v>153</v>
      </c>
      <c r="B80" s="14" t="s">
        <v>154</v>
      </c>
      <c r="C80" s="14">
        <v>1</v>
      </c>
      <c r="D80" s="14">
        <v>0</v>
      </c>
      <c r="E80" s="17">
        <v>7598820</v>
      </c>
      <c r="F80" s="17">
        <v>0</v>
      </c>
      <c r="G80" s="17">
        <v>0</v>
      </c>
      <c r="H80" s="17">
        <v>0</v>
      </c>
      <c r="I80" s="17">
        <v>474932</v>
      </c>
      <c r="J80" s="17">
        <v>1900407</v>
      </c>
      <c r="K80" s="17">
        <v>0</v>
      </c>
      <c r="L80" s="17">
        <v>0</v>
      </c>
      <c r="M80" s="17">
        <v>0</v>
      </c>
      <c r="N80" s="17">
        <v>0</v>
      </c>
      <c r="O80" s="17">
        <v>0</v>
      </c>
      <c r="P80" s="17">
        <v>1750042</v>
      </c>
      <c r="Q80" s="17">
        <v>389079</v>
      </c>
      <c r="R80" s="17">
        <v>0</v>
      </c>
      <c r="S80" s="17">
        <v>15789</v>
      </c>
      <c r="T80" s="17">
        <v>4446</v>
      </c>
      <c r="U80" s="17">
        <v>60289</v>
      </c>
      <c r="V80" s="17">
        <v>20406</v>
      </c>
      <c r="W80" s="17">
        <v>0</v>
      </c>
      <c r="X80" s="17">
        <v>164736</v>
      </c>
      <c r="Y80" s="17">
        <v>0</v>
      </c>
      <c r="Z80" s="17">
        <v>0</v>
      </c>
      <c r="AA80" s="17">
        <v>-325814</v>
      </c>
      <c r="AB80" s="17">
        <v>12053132</v>
      </c>
      <c r="AC80" s="17">
        <v>0</v>
      </c>
      <c r="AD80" s="17">
        <v>0</v>
      </c>
    </row>
    <row r="81" spans="1:30" x14ac:dyDescent="0.3">
      <c r="A81" s="15" t="s">
        <v>155</v>
      </c>
      <c r="B81" s="14" t="s">
        <v>156</v>
      </c>
      <c r="C81" s="14">
        <v>1</v>
      </c>
      <c r="D81" s="14">
        <v>0</v>
      </c>
      <c r="E81" s="17">
        <v>7527837</v>
      </c>
      <c r="F81" s="17">
        <v>0</v>
      </c>
      <c r="G81" s="17">
        <v>283125</v>
      </c>
      <c r="H81" s="17">
        <v>0</v>
      </c>
      <c r="I81" s="17">
        <v>753422</v>
      </c>
      <c r="J81" s="17">
        <v>784821</v>
      </c>
      <c r="K81" s="17">
        <v>0</v>
      </c>
      <c r="L81" s="17">
        <v>0</v>
      </c>
      <c r="M81" s="17">
        <v>0</v>
      </c>
      <c r="N81" s="17">
        <v>0</v>
      </c>
      <c r="O81" s="17">
        <v>0</v>
      </c>
      <c r="P81" s="17">
        <v>1204633</v>
      </c>
      <c r="Q81" s="17">
        <v>61593</v>
      </c>
      <c r="R81" s="17">
        <v>17526</v>
      </c>
      <c r="S81" s="17">
        <v>8914</v>
      </c>
      <c r="T81" s="17">
        <v>3718</v>
      </c>
      <c r="U81" s="17">
        <v>34251</v>
      </c>
      <c r="V81" s="17">
        <v>11073</v>
      </c>
      <c r="W81" s="17">
        <v>0</v>
      </c>
      <c r="X81" s="17">
        <v>52941</v>
      </c>
      <c r="Y81" s="17">
        <v>0</v>
      </c>
      <c r="Z81" s="17">
        <v>0</v>
      </c>
      <c r="AA81" s="17">
        <v>-167109</v>
      </c>
      <c r="AB81" s="17">
        <v>10576745</v>
      </c>
      <c r="AC81" s="17">
        <v>0</v>
      </c>
      <c r="AD81" s="17">
        <v>100000</v>
      </c>
    </row>
    <row r="82" spans="1:30" x14ac:dyDescent="0.3">
      <c r="A82" s="15" t="s">
        <v>157</v>
      </c>
      <c r="B82" s="14" t="s">
        <v>158</v>
      </c>
      <c r="C82" s="14">
        <v>1</v>
      </c>
      <c r="D82" s="14">
        <v>0</v>
      </c>
      <c r="E82" s="17">
        <v>8424076</v>
      </c>
      <c r="F82" s="17">
        <v>0</v>
      </c>
      <c r="G82" s="17">
        <v>0</v>
      </c>
      <c r="H82" s="17">
        <v>0</v>
      </c>
      <c r="I82" s="17">
        <v>791556</v>
      </c>
      <c r="J82" s="17">
        <v>1422205</v>
      </c>
      <c r="K82" s="17">
        <v>0</v>
      </c>
      <c r="L82" s="17">
        <v>0</v>
      </c>
      <c r="M82" s="17">
        <v>0</v>
      </c>
      <c r="N82" s="17">
        <v>0</v>
      </c>
      <c r="O82" s="17">
        <v>0</v>
      </c>
      <c r="P82" s="17">
        <v>1280803</v>
      </c>
      <c r="Q82" s="17">
        <v>150550</v>
      </c>
      <c r="R82" s="17">
        <v>0</v>
      </c>
      <c r="S82" s="17">
        <v>11685</v>
      </c>
      <c r="T82" s="17">
        <v>4875</v>
      </c>
      <c r="U82" s="17">
        <v>42115</v>
      </c>
      <c r="V82" s="17">
        <v>14101</v>
      </c>
      <c r="W82" s="17">
        <v>0</v>
      </c>
      <c r="X82" s="17">
        <v>128230</v>
      </c>
      <c r="Y82" s="17">
        <v>0</v>
      </c>
      <c r="Z82" s="17">
        <v>0</v>
      </c>
      <c r="AA82" s="17">
        <v>-173345</v>
      </c>
      <c r="AB82" s="17">
        <v>12096851</v>
      </c>
      <c r="AC82" s="17">
        <v>0</v>
      </c>
      <c r="AD82" s="17">
        <v>0</v>
      </c>
    </row>
    <row r="83" spans="1:30" x14ac:dyDescent="0.3">
      <c r="A83" s="15" t="s">
        <v>159</v>
      </c>
      <c r="B83" s="14" t="s">
        <v>160</v>
      </c>
      <c r="C83" s="14">
        <v>1</v>
      </c>
      <c r="D83" s="14">
        <v>0</v>
      </c>
      <c r="E83" s="17">
        <v>11624109</v>
      </c>
      <c r="F83" s="17">
        <v>0</v>
      </c>
      <c r="G83" s="17">
        <v>0</v>
      </c>
      <c r="H83" s="17">
        <v>0</v>
      </c>
      <c r="I83" s="17">
        <v>1435126</v>
      </c>
      <c r="J83" s="17">
        <v>3193133</v>
      </c>
      <c r="K83" s="17">
        <v>0</v>
      </c>
      <c r="L83" s="17">
        <v>0</v>
      </c>
      <c r="M83" s="17">
        <v>0</v>
      </c>
      <c r="N83" s="17">
        <v>0</v>
      </c>
      <c r="O83" s="17">
        <v>0</v>
      </c>
      <c r="P83" s="17">
        <v>1874439</v>
      </c>
      <c r="Q83" s="17">
        <v>260643</v>
      </c>
      <c r="R83" s="17">
        <v>146244</v>
      </c>
      <c r="S83" s="17">
        <v>14411</v>
      </c>
      <c r="T83" s="17">
        <v>6012</v>
      </c>
      <c r="U83" s="17">
        <v>56445</v>
      </c>
      <c r="V83" s="17">
        <v>17903</v>
      </c>
      <c r="W83" s="17">
        <v>0</v>
      </c>
      <c r="X83" s="17">
        <v>123521</v>
      </c>
      <c r="Y83" s="17">
        <v>0</v>
      </c>
      <c r="Z83" s="17">
        <v>0</v>
      </c>
      <c r="AA83" s="17">
        <v>-453173</v>
      </c>
      <c r="AB83" s="17">
        <v>18298813</v>
      </c>
      <c r="AC83" s="17">
        <v>0</v>
      </c>
      <c r="AD83" s="17">
        <v>100000</v>
      </c>
    </row>
    <row r="84" spans="1:30" x14ac:dyDescent="0.3">
      <c r="A84" s="15" t="s">
        <v>161</v>
      </c>
      <c r="B84" s="14" t="s">
        <v>162</v>
      </c>
      <c r="C84" s="14">
        <v>1</v>
      </c>
      <c r="D84" s="14">
        <v>0</v>
      </c>
      <c r="E84" s="17">
        <v>10854095</v>
      </c>
      <c r="F84" s="17">
        <v>0</v>
      </c>
      <c r="G84" s="17">
        <v>0</v>
      </c>
      <c r="H84" s="17">
        <v>1663</v>
      </c>
      <c r="I84" s="17">
        <v>1015115</v>
      </c>
      <c r="J84" s="17">
        <v>1406586</v>
      </c>
      <c r="K84" s="17">
        <v>723</v>
      </c>
      <c r="L84" s="17">
        <v>0</v>
      </c>
      <c r="M84" s="17">
        <v>0</v>
      </c>
      <c r="N84" s="17">
        <v>0</v>
      </c>
      <c r="O84" s="17">
        <v>0</v>
      </c>
      <c r="P84" s="17">
        <v>1520148</v>
      </c>
      <c r="Q84" s="17">
        <v>108106</v>
      </c>
      <c r="R84" s="17">
        <v>179724</v>
      </c>
      <c r="S84" s="17">
        <v>11460</v>
      </c>
      <c r="T84" s="17">
        <v>4781</v>
      </c>
      <c r="U84" s="17">
        <v>42906</v>
      </c>
      <c r="V84" s="17">
        <v>14052</v>
      </c>
      <c r="W84" s="17">
        <v>0</v>
      </c>
      <c r="X84" s="17">
        <v>0</v>
      </c>
      <c r="Y84" s="17">
        <v>0</v>
      </c>
      <c r="Z84" s="17">
        <v>0</v>
      </c>
      <c r="AA84" s="17">
        <v>-253894</v>
      </c>
      <c r="AB84" s="17">
        <v>14905465</v>
      </c>
      <c r="AC84" s="17">
        <v>0</v>
      </c>
      <c r="AD84" s="17">
        <v>100000</v>
      </c>
    </row>
    <row r="85" spans="1:30" x14ac:dyDescent="0.3">
      <c r="A85" s="15" t="s">
        <v>163</v>
      </c>
      <c r="B85" s="14" t="s">
        <v>164</v>
      </c>
      <c r="C85" s="14">
        <v>1</v>
      </c>
      <c r="D85" s="14">
        <v>0</v>
      </c>
      <c r="E85" s="17">
        <v>18930783</v>
      </c>
      <c r="F85" s="17">
        <v>0</v>
      </c>
      <c r="G85" s="17">
        <v>0</v>
      </c>
      <c r="H85" s="17">
        <v>14840</v>
      </c>
      <c r="I85" s="17">
        <v>1447754</v>
      </c>
      <c r="J85" s="17">
        <v>4115411</v>
      </c>
      <c r="K85" s="17">
        <v>0</v>
      </c>
      <c r="L85" s="17">
        <v>0</v>
      </c>
      <c r="M85" s="17">
        <v>0</v>
      </c>
      <c r="N85" s="17">
        <v>0</v>
      </c>
      <c r="O85" s="17">
        <v>0</v>
      </c>
      <c r="P85" s="17">
        <v>3220870</v>
      </c>
      <c r="Q85" s="17">
        <v>417634</v>
      </c>
      <c r="R85" s="17">
        <v>306079</v>
      </c>
      <c r="S85" s="17">
        <v>27129</v>
      </c>
      <c r="T85" s="17">
        <v>11318</v>
      </c>
      <c r="U85" s="17">
        <v>103802</v>
      </c>
      <c r="V85" s="17">
        <v>35456</v>
      </c>
      <c r="W85" s="17">
        <v>0</v>
      </c>
      <c r="X85" s="17">
        <v>219255</v>
      </c>
      <c r="Y85" s="17">
        <v>0</v>
      </c>
      <c r="Z85" s="17">
        <v>0</v>
      </c>
      <c r="AA85" s="17">
        <v>-650094</v>
      </c>
      <c r="AB85" s="17">
        <v>28200237</v>
      </c>
      <c r="AC85" s="17">
        <v>0</v>
      </c>
      <c r="AD85" s="17">
        <v>155921</v>
      </c>
    </row>
    <row r="86" spans="1:30" x14ac:dyDescent="0.3">
      <c r="A86" s="15" t="s">
        <v>165</v>
      </c>
      <c r="B86" s="14" t="s">
        <v>166</v>
      </c>
      <c r="C86" s="14">
        <v>1</v>
      </c>
      <c r="D86" s="14">
        <v>0</v>
      </c>
      <c r="E86" s="17">
        <v>4642487</v>
      </c>
      <c r="F86" s="17">
        <v>0</v>
      </c>
      <c r="G86" s="17">
        <v>0</v>
      </c>
      <c r="H86" s="17">
        <v>17440</v>
      </c>
      <c r="I86" s="17">
        <v>916569</v>
      </c>
      <c r="J86" s="17">
        <v>932193</v>
      </c>
      <c r="K86" s="17">
        <v>0</v>
      </c>
      <c r="L86" s="17">
        <v>0</v>
      </c>
      <c r="M86" s="17">
        <v>0</v>
      </c>
      <c r="N86" s="17">
        <v>0</v>
      </c>
      <c r="O86" s="17">
        <v>0</v>
      </c>
      <c r="P86" s="17">
        <v>928645</v>
      </c>
      <c r="Q86" s="17">
        <v>0</v>
      </c>
      <c r="R86" s="17">
        <v>34886</v>
      </c>
      <c r="S86" s="17">
        <v>4420</v>
      </c>
      <c r="T86" s="17">
        <v>1843</v>
      </c>
      <c r="U86" s="17">
        <v>17941</v>
      </c>
      <c r="V86" s="17">
        <v>4619</v>
      </c>
      <c r="W86" s="17">
        <v>0</v>
      </c>
      <c r="X86" s="17">
        <v>151833</v>
      </c>
      <c r="Y86" s="17">
        <v>0</v>
      </c>
      <c r="Z86" s="17">
        <v>0</v>
      </c>
      <c r="AA86" s="17">
        <v>-141281</v>
      </c>
      <c r="AB86" s="17">
        <v>7511595</v>
      </c>
      <c r="AC86" s="17">
        <v>0</v>
      </c>
      <c r="AD86" s="17">
        <v>100000</v>
      </c>
    </row>
    <row r="87" spans="1:30" x14ac:dyDescent="0.3">
      <c r="A87" s="15" t="s">
        <v>167</v>
      </c>
      <c r="B87" s="14" t="s">
        <v>168</v>
      </c>
      <c r="C87" s="14">
        <v>1</v>
      </c>
      <c r="D87" s="14">
        <v>0</v>
      </c>
      <c r="E87" s="17">
        <v>9231648</v>
      </c>
      <c r="F87" s="17">
        <v>0</v>
      </c>
      <c r="G87" s="17">
        <v>0</v>
      </c>
      <c r="H87" s="17">
        <v>0</v>
      </c>
      <c r="I87" s="17">
        <v>1051506</v>
      </c>
      <c r="J87" s="17">
        <v>1065738</v>
      </c>
      <c r="K87" s="17">
        <v>0</v>
      </c>
      <c r="L87" s="17">
        <v>0</v>
      </c>
      <c r="M87" s="17">
        <v>0</v>
      </c>
      <c r="N87" s="17">
        <v>0</v>
      </c>
      <c r="O87" s="17">
        <v>0</v>
      </c>
      <c r="P87" s="17">
        <v>1462258</v>
      </c>
      <c r="Q87" s="17">
        <v>133320</v>
      </c>
      <c r="R87" s="17">
        <v>39819</v>
      </c>
      <c r="S87" s="17">
        <v>10576</v>
      </c>
      <c r="T87" s="17">
        <v>4412</v>
      </c>
      <c r="U87" s="17">
        <v>42363</v>
      </c>
      <c r="V87" s="17">
        <v>14243</v>
      </c>
      <c r="W87" s="17">
        <v>0</v>
      </c>
      <c r="X87" s="17">
        <v>136589</v>
      </c>
      <c r="Y87" s="17">
        <v>0</v>
      </c>
      <c r="Z87" s="17">
        <v>0</v>
      </c>
      <c r="AA87" s="17">
        <v>-199748</v>
      </c>
      <c r="AB87" s="17">
        <v>12992724</v>
      </c>
      <c r="AC87" s="17">
        <v>0</v>
      </c>
      <c r="AD87" s="17">
        <v>100000</v>
      </c>
    </row>
    <row r="88" spans="1:30" x14ac:dyDescent="0.3">
      <c r="A88" s="15" t="s">
        <v>169</v>
      </c>
      <c r="B88" s="14" t="s">
        <v>170</v>
      </c>
      <c r="C88" s="14">
        <v>1</v>
      </c>
      <c r="D88" s="14">
        <v>0</v>
      </c>
      <c r="E88" s="17">
        <v>17697072</v>
      </c>
      <c r="F88" s="17">
        <v>0</v>
      </c>
      <c r="G88" s="17">
        <v>0</v>
      </c>
      <c r="H88" s="17">
        <v>0</v>
      </c>
      <c r="I88" s="17">
        <v>2038834</v>
      </c>
      <c r="J88" s="17">
        <v>3184631</v>
      </c>
      <c r="K88" s="17">
        <v>60178</v>
      </c>
      <c r="L88" s="17">
        <v>0</v>
      </c>
      <c r="M88" s="17">
        <v>0</v>
      </c>
      <c r="N88" s="17">
        <v>0</v>
      </c>
      <c r="O88" s="17">
        <v>0</v>
      </c>
      <c r="P88" s="17">
        <v>2482231</v>
      </c>
      <c r="Q88" s="17">
        <v>346296</v>
      </c>
      <c r="R88" s="17">
        <v>131954</v>
      </c>
      <c r="S88" s="17">
        <v>14224</v>
      </c>
      <c r="T88" s="17">
        <v>8062</v>
      </c>
      <c r="U88" s="17">
        <v>55238</v>
      </c>
      <c r="V88" s="17">
        <v>25506</v>
      </c>
      <c r="W88" s="17">
        <v>0</v>
      </c>
      <c r="X88" s="17">
        <v>219350</v>
      </c>
      <c r="Y88" s="17">
        <v>0</v>
      </c>
      <c r="Z88" s="17">
        <v>0</v>
      </c>
      <c r="AA88" s="17">
        <v>-299197</v>
      </c>
      <c r="AB88" s="17">
        <v>25964379</v>
      </c>
      <c r="AC88" s="17">
        <v>0</v>
      </c>
      <c r="AD88" s="17">
        <v>154286</v>
      </c>
    </row>
    <row r="89" spans="1:30" x14ac:dyDescent="0.3">
      <c r="A89" s="15" t="s">
        <v>171</v>
      </c>
      <c r="B89" s="14" t="s">
        <v>172</v>
      </c>
      <c r="C89" s="14">
        <v>1</v>
      </c>
      <c r="D89" s="14">
        <v>0</v>
      </c>
      <c r="E89" s="17">
        <v>11329628</v>
      </c>
      <c r="F89" s="17">
        <v>0</v>
      </c>
      <c r="G89" s="17">
        <v>283996</v>
      </c>
      <c r="H89" s="17">
        <v>0</v>
      </c>
      <c r="I89" s="17">
        <v>1621027</v>
      </c>
      <c r="J89" s="17">
        <v>2941893</v>
      </c>
      <c r="K89" s="17">
        <v>674065</v>
      </c>
      <c r="L89" s="17">
        <v>0</v>
      </c>
      <c r="M89" s="17">
        <v>0</v>
      </c>
      <c r="N89" s="17">
        <v>0</v>
      </c>
      <c r="O89" s="17">
        <v>0</v>
      </c>
      <c r="P89" s="17">
        <v>818276</v>
      </c>
      <c r="Q89" s="17">
        <v>73893</v>
      </c>
      <c r="R89" s="17">
        <v>28703</v>
      </c>
      <c r="S89" s="17">
        <v>17287</v>
      </c>
      <c r="T89" s="17">
        <v>3876</v>
      </c>
      <c r="U89" s="17">
        <v>65532</v>
      </c>
      <c r="V89" s="17">
        <v>16338</v>
      </c>
      <c r="W89" s="17">
        <v>0</v>
      </c>
      <c r="X89" s="17">
        <v>261120</v>
      </c>
      <c r="Y89" s="17">
        <v>0</v>
      </c>
      <c r="Z89" s="17">
        <v>0</v>
      </c>
      <c r="AA89" s="17">
        <v>-289560</v>
      </c>
      <c r="AB89" s="17">
        <v>17846074</v>
      </c>
      <c r="AC89" s="17">
        <v>0</v>
      </c>
      <c r="AD89" s="17">
        <v>100000</v>
      </c>
    </row>
    <row r="90" spans="1:30" x14ac:dyDescent="0.3">
      <c r="A90" s="15" t="s">
        <v>173</v>
      </c>
      <c r="B90" s="14" t="s">
        <v>174</v>
      </c>
      <c r="C90" s="14">
        <v>1</v>
      </c>
      <c r="D90" s="14">
        <v>0</v>
      </c>
      <c r="E90" s="17">
        <v>13455767</v>
      </c>
      <c r="F90" s="17">
        <v>0</v>
      </c>
      <c r="G90" s="17">
        <v>0</v>
      </c>
      <c r="H90" s="17">
        <v>5258</v>
      </c>
      <c r="I90" s="17">
        <v>1556763</v>
      </c>
      <c r="J90" s="17">
        <v>2052912</v>
      </c>
      <c r="K90" s="17">
        <v>0</v>
      </c>
      <c r="L90" s="17">
        <v>0</v>
      </c>
      <c r="M90" s="17">
        <v>0</v>
      </c>
      <c r="N90" s="17">
        <v>0</v>
      </c>
      <c r="O90" s="17">
        <v>0</v>
      </c>
      <c r="P90" s="17">
        <v>1475726</v>
      </c>
      <c r="Q90" s="17">
        <v>178057</v>
      </c>
      <c r="R90" s="17">
        <v>0</v>
      </c>
      <c r="S90" s="17">
        <v>28822</v>
      </c>
      <c r="T90" s="17">
        <v>12025</v>
      </c>
      <c r="U90" s="17">
        <v>94366</v>
      </c>
      <c r="V90" s="17">
        <v>29939</v>
      </c>
      <c r="W90" s="17">
        <v>0</v>
      </c>
      <c r="X90" s="17">
        <v>421533</v>
      </c>
      <c r="Y90" s="17">
        <v>0</v>
      </c>
      <c r="Z90" s="17">
        <v>0</v>
      </c>
      <c r="AA90" s="17">
        <v>-481081</v>
      </c>
      <c r="AB90" s="17">
        <v>18830087</v>
      </c>
      <c r="AC90" s="17">
        <v>0</v>
      </c>
      <c r="AD90" s="17">
        <v>100000</v>
      </c>
    </row>
    <row r="91" spans="1:30" x14ac:dyDescent="0.3">
      <c r="A91" s="15" t="s">
        <v>175</v>
      </c>
      <c r="B91" s="14" t="s">
        <v>176</v>
      </c>
      <c r="C91" s="14">
        <v>1</v>
      </c>
      <c r="D91" s="14">
        <v>0</v>
      </c>
      <c r="E91" s="17">
        <v>12342263</v>
      </c>
      <c r="F91" s="17">
        <v>0</v>
      </c>
      <c r="G91" s="17">
        <v>0</v>
      </c>
      <c r="H91" s="17">
        <v>0</v>
      </c>
      <c r="I91" s="17">
        <v>1798320</v>
      </c>
      <c r="J91" s="17">
        <v>1788713</v>
      </c>
      <c r="K91" s="17">
        <v>157717</v>
      </c>
      <c r="L91" s="17">
        <v>0</v>
      </c>
      <c r="M91" s="17">
        <v>0</v>
      </c>
      <c r="N91" s="17">
        <v>0</v>
      </c>
      <c r="O91" s="17">
        <v>0</v>
      </c>
      <c r="P91" s="17">
        <v>1429513</v>
      </c>
      <c r="Q91" s="17">
        <v>775704</v>
      </c>
      <c r="R91" s="17">
        <v>0</v>
      </c>
      <c r="S91" s="17">
        <v>18501</v>
      </c>
      <c r="T91" s="17">
        <v>7831</v>
      </c>
      <c r="U91" s="17">
        <v>58638</v>
      </c>
      <c r="V91" s="17">
        <v>22774</v>
      </c>
      <c r="W91" s="17">
        <v>0</v>
      </c>
      <c r="X91" s="17">
        <v>142354</v>
      </c>
      <c r="Y91" s="17">
        <v>0</v>
      </c>
      <c r="Z91" s="17">
        <v>0</v>
      </c>
      <c r="AA91" s="17">
        <v>-367186</v>
      </c>
      <c r="AB91" s="17">
        <v>18175142</v>
      </c>
      <c r="AC91" s="17">
        <v>0</v>
      </c>
      <c r="AD91" s="17">
        <v>0</v>
      </c>
    </row>
    <row r="92" spans="1:30" x14ac:dyDescent="0.3">
      <c r="A92" s="15" t="s">
        <v>177</v>
      </c>
      <c r="B92" s="14" t="s">
        <v>178</v>
      </c>
      <c r="C92" s="14">
        <v>1</v>
      </c>
      <c r="D92" s="14">
        <v>0</v>
      </c>
      <c r="E92" s="17">
        <v>3217401</v>
      </c>
      <c r="F92" s="17">
        <v>0</v>
      </c>
      <c r="G92" s="17">
        <v>0</v>
      </c>
      <c r="H92" s="17">
        <v>0</v>
      </c>
      <c r="I92" s="17">
        <v>489821</v>
      </c>
      <c r="J92" s="17">
        <v>659821</v>
      </c>
      <c r="K92" s="17">
        <v>0</v>
      </c>
      <c r="L92" s="17">
        <v>0</v>
      </c>
      <c r="M92" s="17">
        <v>0</v>
      </c>
      <c r="N92" s="17">
        <v>0</v>
      </c>
      <c r="O92" s="17">
        <v>0</v>
      </c>
      <c r="P92" s="17">
        <v>478698</v>
      </c>
      <c r="Q92" s="17">
        <v>111591</v>
      </c>
      <c r="R92" s="17">
        <v>0</v>
      </c>
      <c r="S92" s="17">
        <v>4307</v>
      </c>
      <c r="T92" s="17">
        <v>1637</v>
      </c>
      <c r="U92" s="17">
        <v>6976</v>
      </c>
      <c r="V92" s="17">
        <v>3037</v>
      </c>
      <c r="W92" s="17">
        <v>0</v>
      </c>
      <c r="X92" s="17">
        <v>0</v>
      </c>
      <c r="Y92" s="17">
        <v>0</v>
      </c>
      <c r="Z92" s="17">
        <v>0</v>
      </c>
      <c r="AA92" s="17">
        <v>-69666</v>
      </c>
      <c r="AB92" s="17">
        <v>4903623</v>
      </c>
      <c r="AC92" s="17">
        <v>0</v>
      </c>
      <c r="AD92" s="17">
        <v>0</v>
      </c>
    </row>
    <row r="93" spans="1:30" x14ac:dyDescent="0.3">
      <c r="A93" s="15" t="s">
        <v>179</v>
      </c>
      <c r="B93" s="14" t="s">
        <v>180</v>
      </c>
      <c r="C93" s="14">
        <v>1</v>
      </c>
      <c r="D93" s="14">
        <v>0</v>
      </c>
      <c r="E93" s="17">
        <v>11132418</v>
      </c>
      <c r="F93" s="17">
        <v>0</v>
      </c>
      <c r="G93" s="17">
        <v>0</v>
      </c>
      <c r="H93" s="17">
        <v>0</v>
      </c>
      <c r="I93" s="17">
        <v>1416484</v>
      </c>
      <c r="J93" s="17">
        <v>1727395</v>
      </c>
      <c r="K93" s="17">
        <v>2942</v>
      </c>
      <c r="L93" s="17">
        <v>0</v>
      </c>
      <c r="M93" s="17">
        <v>0</v>
      </c>
      <c r="N93" s="17">
        <v>0</v>
      </c>
      <c r="O93" s="17">
        <v>0</v>
      </c>
      <c r="P93" s="17">
        <v>990328</v>
      </c>
      <c r="Q93" s="17">
        <v>14132</v>
      </c>
      <c r="R93" s="17">
        <v>0</v>
      </c>
      <c r="S93" s="17">
        <v>2523</v>
      </c>
      <c r="T93" s="17">
        <v>5000</v>
      </c>
      <c r="U93" s="17">
        <v>8500</v>
      </c>
      <c r="V93" s="17">
        <v>0</v>
      </c>
      <c r="W93" s="17">
        <v>0</v>
      </c>
      <c r="X93" s="17">
        <v>0</v>
      </c>
      <c r="Y93" s="17">
        <v>0</v>
      </c>
      <c r="Z93" s="17">
        <v>0</v>
      </c>
      <c r="AA93" s="17">
        <v>-272178</v>
      </c>
      <c r="AB93" s="17">
        <v>15027544</v>
      </c>
      <c r="AC93" s="17">
        <v>0</v>
      </c>
      <c r="AD93" s="17">
        <v>100000</v>
      </c>
    </row>
    <row r="94" spans="1:30" x14ac:dyDescent="0.3">
      <c r="A94" s="15" t="s">
        <v>181</v>
      </c>
      <c r="B94" s="14" t="s">
        <v>182</v>
      </c>
      <c r="C94" s="14">
        <v>1</v>
      </c>
      <c r="D94" s="14">
        <v>0</v>
      </c>
      <c r="E94" s="17">
        <v>18252049</v>
      </c>
      <c r="F94" s="17">
        <v>0</v>
      </c>
      <c r="G94" s="17">
        <v>0</v>
      </c>
      <c r="H94" s="17">
        <v>0</v>
      </c>
      <c r="I94" s="17">
        <v>2606112</v>
      </c>
      <c r="J94" s="17">
        <v>1880842</v>
      </c>
      <c r="K94" s="17">
        <v>0</v>
      </c>
      <c r="L94" s="17">
        <v>0</v>
      </c>
      <c r="M94" s="17">
        <v>0</v>
      </c>
      <c r="N94" s="17">
        <v>0</v>
      </c>
      <c r="O94" s="17">
        <v>0</v>
      </c>
      <c r="P94" s="17">
        <v>2237936</v>
      </c>
      <c r="Q94" s="17">
        <v>245833</v>
      </c>
      <c r="R94" s="17">
        <v>83974</v>
      </c>
      <c r="S94" s="17">
        <v>31234</v>
      </c>
      <c r="T94" s="17">
        <v>13031</v>
      </c>
      <c r="U94" s="17">
        <v>110792</v>
      </c>
      <c r="V94" s="17">
        <v>37339</v>
      </c>
      <c r="W94" s="17">
        <v>0</v>
      </c>
      <c r="X94" s="17">
        <v>543702</v>
      </c>
      <c r="Y94" s="17">
        <v>2222</v>
      </c>
      <c r="Z94" s="17">
        <v>0</v>
      </c>
      <c r="AA94" s="17">
        <v>-385212</v>
      </c>
      <c r="AB94" s="17">
        <v>25659854</v>
      </c>
      <c r="AC94" s="17">
        <v>0</v>
      </c>
      <c r="AD94" s="17">
        <v>0</v>
      </c>
    </row>
    <row r="95" spans="1:30" x14ac:dyDescent="0.3">
      <c r="A95" s="15" t="s">
        <v>183</v>
      </c>
      <c r="B95" s="14" t="s">
        <v>184</v>
      </c>
      <c r="C95" s="14">
        <v>1</v>
      </c>
      <c r="D95" s="14">
        <v>0</v>
      </c>
      <c r="E95" s="17">
        <v>14492878</v>
      </c>
      <c r="F95" s="17">
        <v>0</v>
      </c>
      <c r="G95" s="17">
        <v>507748</v>
      </c>
      <c r="H95" s="17">
        <v>0</v>
      </c>
      <c r="I95" s="17">
        <v>199658</v>
      </c>
      <c r="J95" s="17">
        <v>1496503</v>
      </c>
      <c r="K95" s="17">
        <v>0</v>
      </c>
      <c r="L95" s="17">
        <v>0</v>
      </c>
      <c r="M95" s="17">
        <v>0</v>
      </c>
      <c r="N95" s="17">
        <v>0</v>
      </c>
      <c r="O95" s="17">
        <v>0</v>
      </c>
      <c r="P95" s="17">
        <v>1605051</v>
      </c>
      <c r="Q95" s="17">
        <v>589254</v>
      </c>
      <c r="R95" s="17">
        <v>45162</v>
      </c>
      <c r="S95" s="17">
        <v>27399</v>
      </c>
      <c r="T95" s="17">
        <v>11238</v>
      </c>
      <c r="U95" s="17">
        <v>108462</v>
      </c>
      <c r="V95" s="17">
        <v>30143</v>
      </c>
      <c r="W95" s="17">
        <v>0</v>
      </c>
      <c r="X95" s="17">
        <v>226069</v>
      </c>
      <c r="Y95" s="17">
        <v>43246</v>
      </c>
      <c r="Z95" s="17">
        <v>0</v>
      </c>
      <c r="AA95" s="17">
        <v>-618533</v>
      </c>
      <c r="AB95" s="17">
        <v>18764278</v>
      </c>
      <c r="AC95" s="17">
        <v>0</v>
      </c>
      <c r="AD95" s="17">
        <v>100000</v>
      </c>
    </row>
    <row r="96" spans="1:30" x14ac:dyDescent="0.3">
      <c r="A96" s="15" t="s">
        <v>185</v>
      </c>
      <c r="B96" s="14" t="s">
        <v>186</v>
      </c>
      <c r="C96" s="14">
        <v>1</v>
      </c>
      <c r="D96" s="14">
        <v>0</v>
      </c>
      <c r="E96" s="17">
        <v>15129949</v>
      </c>
      <c r="F96" s="17">
        <v>0</v>
      </c>
      <c r="G96" s="17">
        <v>0</v>
      </c>
      <c r="H96" s="17">
        <v>4160</v>
      </c>
      <c r="I96" s="17">
        <v>1585276</v>
      </c>
      <c r="J96" s="17">
        <v>565401</v>
      </c>
      <c r="K96" s="17">
        <v>4015</v>
      </c>
      <c r="L96" s="17">
        <v>0</v>
      </c>
      <c r="M96" s="17">
        <v>0</v>
      </c>
      <c r="N96" s="17">
        <v>0</v>
      </c>
      <c r="O96" s="17">
        <v>0</v>
      </c>
      <c r="P96" s="17">
        <v>1067494</v>
      </c>
      <c r="Q96" s="17">
        <v>473208</v>
      </c>
      <c r="R96" s="17">
        <v>109966</v>
      </c>
      <c r="S96" s="17">
        <v>21167</v>
      </c>
      <c r="T96" s="17">
        <v>8718</v>
      </c>
      <c r="U96" s="17">
        <v>81143</v>
      </c>
      <c r="V96" s="17">
        <v>25339</v>
      </c>
      <c r="W96" s="17">
        <v>0</v>
      </c>
      <c r="X96" s="17">
        <v>508390</v>
      </c>
      <c r="Y96" s="17">
        <v>0</v>
      </c>
      <c r="Z96" s="17">
        <v>0</v>
      </c>
      <c r="AA96" s="17">
        <v>-381008</v>
      </c>
      <c r="AB96" s="17">
        <v>19203218</v>
      </c>
      <c r="AC96" s="17">
        <v>0</v>
      </c>
      <c r="AD96" s="17">
        <v>0</v>
      </c>
    </row>
    <row r="97" spans="1:30" x14ac:dyDescent="0.3">
      <c r="A97" s="15" t="s">
        <v>187</v>
      </c>
      <c r="B97" s="14" t="s">
        <v>188</v>
      </c>
      <c r="C97" s="14">
        <v>1</v>
      </c>
      <c r="D97" s="14">
        <v>0</v>
      </c>
      <c r="E97" s="17">
        <v>7378753</v>
      </c>
      <c r="F97" s="17">
        <v>0</v>
      </c>
      <c r="G97" s="17">
        <v>352002</v>
      </c>
      <c r="H97" s="17">
        <v>0</v>
      </c>
      <c r="I97" s="17">
        <v>814799</v>
      </c>
      <c r="J97" s="17">
        <v>2716338</v>
      </c>
      <c r="K97" s="17">
        <v>10062</v>
      </c>
      <c r="L97" s="17">
        <v>0</v>
      </c>
      <c r="M97" s="17">
        <v>0</v>
      </c>
      <c r="N97" s="17">
        <v>0</v>
      </c>
      <c r="O97" s="17">
        <v>0</v>
      </c>
      <c r="P97" s="17">
        <v>572792</v>
      </c>
      <c r="Q97" s="17">
        <v>32029</v>
      </c>
      <c r="R97" s="17">
        <v>368238</v>
      </c>
      <c r="S97" s="17">
        <v>21766</v>
      </c>
      <c r="T97" s="17">
        <v>9081</v>
      </c>
      <c r="U97" s="17">
        <v>77648</v>
      </c>
      <c r="V97" s="17">
        <v>0</v>
      </c>
      <c r="W97" s="17">
        <v>0</v>
      </c>
      <c r="X97" s="17">
        <v>97200</v>
      </c>
      <c r="Y97" s="17">
        <v>0</v>
      </c>
      <c r="Z97" s="17">
        <v>0</v>
      </c>
      <c r="AA97" s="17">
        <v>-512037</v>
      </c>
      <c r="AB97" s="17">
        <v>11938671</v>
      </c>
      <c r="AC97" s="17">
        <v>0</v>
      </c>
      <c r="AD97" s="17">
        <v>0</v>
      </c>
    </row>
    <row r="98" spans="1:30" x14ac:dyDescent="0.3">
      <c r="A98" s="15" t="s">
        <v>189</v>
      </c>
      <c r="B98" s="14" t="s">
        <v>190</v>
      </c>
      <c r="C98" s="14">
        <v>1</v>
      </c>
      <c r="D98" s="14">
        <v>0</v>
      </c>
      <c r="E98" s="17">
        <v>3675640</v>
      </c>
      <c r="F98" s="17">
        <v>0</v>
      </c>
      <c r="G98" s="17">
        <v>143067</v>
      </c>
      <c r="H98" s="17">
        <v>0</v>
      </c>
      <c r="I98" s="17">
        <v>321502</v>
      </c>
      <c r="J98" s="17">
        <v>496630</v>
      </c>
      <c r="K98" s="17">
        <v>0</v>
      </c>
      <c r="L98" s="17">
        <v>0</v>
      </c>
      <c r="M98" s="17">
        <v>0</v>
      </c>
      <c r="N98" s="17">
        <v>0</v>
      </c>
      <c r="O98" s="17">
        <v>0</v>
      </c>
      <c r="P98" s="17">
        <v>312134</v>
      </c>
      <c r="Q98" s="17">
        <v>1669</v>
      </c>
      <c r="R98" s="17">
        <v>143607</v>
      </c>
      <c r="S98" s="17">
        <v>7341</v>
      </c>
      <c r="T98" s="17">
        <v>1565</v>
      </c>
      <c r="U98" s="17">
        <v>29417</v>
      </c>
      <c r="V98" s="17">
        <v>3155</v>
      </c>
      <c r="W98" s="17">
        <v>0</v>
      </c>
      <c r="X98" s="17">
        <v>380000</v>
      </c>
      <c r="Y98" s="17">
        <v>70</v>
      </c>
      <c r="Z98" s="17">
        <v>0</v>
      </c>
      <c r="AA98" s="17">
        <v>-87417</v>
      </c>
      <c r="AB98" s="17">
        <v>5428380</v>
      </c>
      <c r="AC98" s="17">
        <v>0</v>
      </c>
      <c r="AD98" s="17">
        <v>0</v>
      </c>
    </row>
    <row r="99" spans="1:30" x14ac:dyDescent="0.3">
      <c r="A99" s="15" t="s">
        <v>191</v>
      </c>
      <c r="B99" s="14" t="s">
        <v>192</v>
      </c>
      <c r="C99" s="14">
        <v>1</v>
      </c>
      <c r="D99" s="14">
        <v>0</v>
      </c>
      <c r="E99" s="17">
        <v>4814072</v>
      </c>
      <c r="F99" s="17">
        <v>0</v>
      </c>
      <c r="G99" s="17">
        <v>148960</v>
      </c>
      <c r="H99" s="17">
        <v>0</v>
      </c>
      <c r="I99" s="17">
        <v>843391</v>
      </c>
      <c r="J99" s="17">
        <v>991509</v>
      </c>
      <c r="K99" s="17">
        <v>0</v>
      </c>
      <c r="L99" s="17">
        <v>0</v>
      </c>
      <c r="M99" s="17">
        <v>0</v>
      </c>
      <c r="N99" s="17">
        <v>0</v>
      </c>
      <c r="O99" s="17">
        <v>0</v>
      </c>
      <c r="P99" s="17">
        <v>649183</v>
      </c>
      <c r="Q99" s="17">
        <v>10013</v>
      </c>
      <c r="R99" s="17">
        <v>172915</v>
      </c>
      <c r="S99" s="17">
        <v>14801</v>
      </c>
      <c r="T99" s="17">
        <v>6175</v>
      </c>
      <c r="U99" s="17">
        <v>60813</v>
      </c>
      <c r="V99" s="17">
        <v>4687</v>
      </c>
      <c r="W99" s="17">
        <v>0</v>
      </c>
      <c r="X99" s="17">
        <v>0</v>
      </c>
      <c r="Y99" s="17">
        <v>0</v>
      </c>
      <c r="Z99" s="17">
        <v>0</v>
      </c>
      <c r="AA99" s="17">
        <v>-193708</v>
      </c>
      <c r="AB99" s="17">
        <v>7522811</v>
      </c>
      <c r="AC99" s="17">
        <v>0</v>
      </c>
      <c r="AD99" s="17">
        <v>0</v>
      </c>
    </row>
    <row r="100" spans="1:30" x14ac:dyDescent="0.3">
      <c r="A100" s="15" t="s">
        <v>193</v>
      </c>
      <c r="B100" s="14" t="s">
        <v>194</v>
      </c>
      <c r="C100" s="14">
        <v>1</v>
      </c>
      <c r="D100" s="14">
        <v>0</v>
      </c>
      <c r="E100" s="17">
        <v>16217663</v>
      </c>
      <c r="F100" s="17">
        <v>0</v>
      </c>
      <c r="G100" s="17">
        <v>218990</v>
      </c>
      <c r="H100" s="17">
        <v>0</v>
      </c>
      <c r="I100" s="17">
        <v>1117938</v>
      </c>
      <c r="J100" s="17">
        <v>3854469</v>
      </c>
      <c r="K100" s="17">
        <v>714908</v>
      </c>
      <c r="L100" s="17">
        <v>0</v>
      </c>
      <c r="M100" s="17">
        <v>0</v>
      </c>
      <c r="N100" s="17">
        <v>0</v>
      </c>
      <c r="O100" s="17">
        <v>0</v>
      </c>
      <c r="P100" s="17">
        <v>888556</v>
      </c>
      <c r="Q100" s="17">
        <v>79537</v>
      </c>
      <c r="R100" s="17">
        <v>714434</v>
      </c>
      <c r="S100" s="17">
        <v>25062</v>
      </c>
      <c r="T100" s="17">
        <v>10456</v>
      </c>
      <c r="U100" s="17">
        <v>101996</v>
      </c>
      <c r="V100" s="17">
        <v>20446</v>
      </c>
      <c r="W100" s="17">
        <v>0</v>
      </c>
      <c r="X100" s="17">
        <v>161330</v>
      </c>
      <c r="Y100" s="17">
        <v>0</v>
      </c>
      <c r="Z100" s="17">
        <v>0</v>
      </c>
      <c r="AA100" s="17">
        <v>-621942</v>
      </c>
      <c r="AB100" s="17">
        <v>23503843</v>
      </c>
      <c r="AC100" s="17">
        <v>30721</v>
      </c>
      <c r="AD100" s="17">
        <v>100000</v>
      </c>
    </row>
    <row r="101" spans="1:30" x14ac:dyDescent="0.3">
      <c r="A101" s="15" t="s">
        <v>195</v>
      </c>
      <c r="B101" s="14" t="s">
        <v>196</v>
      </c>
      <c r="C101" s="14">
        <v>1</v>
      </c>
      <c r="D101" s="14">
        <v>0</v>
      </c>
      <c r="E101" s="17">
        <v>10803852</v>
      </c>
      <c r="F101" s="17">
        <v>0</v>
      </c>
      <c r="G101" s="17">
        <v>224558</v>
      </c>
      <c r="H101" s="17">
        <v>3478</v>
      </c>
      <c r="I101" s="17">
        <v>1818066</v>
      </c>
      <c r="J101" s="17">
        <v>826841</v>
      </c>
      <c r="K101" s="17">
        <v>0</v>
      </c>
      <c r="L101" s="17">
        <v>0</v>
      </c>
      <c r="M101" s="17">
        <v>0</v>
      </c>
      <c r="N101" s="17">
        <v>0</v>
      </c>
      <c r="O101" s="17">
        <v>0</v>
      </c>
      <c r="P101" s="17">
        <v>1161048</v>
      </c>
      <c r="Q101" s="17">
        <v>379499</v>
      </c>
      <c r="R101" s="17">
        <v>334348</v>
      </c>
      <c r="S101" s="17">
        <v>25706</v>
      </c>
      <c r="T101" s="17">
        <v>10725</v>
      </c>
      <c r="U101" s="17">
        <v>105083</v>
      </c>
      <c r="V101" s="17">
        <v>24128</v>
      </c>
      <c r="W101" s="17">
        <v>0</v>
      </c>
      <c r="X101" s="17">
        <v>0</v>
      </c>
      <c r="Y101" s="17">
        <v>2199</v>
      </c>
      <c r="Z101" s="17">
        <v>0</v>
      </c>
      <c r="AA101" s="17">
        <v>-215534</v>
      </c>
      <c r="AB101" s="17">
        <v>15503997</v>
      </c>
      <c r="AC101" s="17">
        <v>0</v>
      </c>
      <c r="AD101" s="17">
        <v>0</v>
      </c>
    </row>
    <row r="102" spans="1:30" x14ac:dyDescent="0.3">
      <c r="A102" s="15" t="s">
        <v>197</v>
      </c>
      <c r="B102" s="14" t="s">
        <v>198</v>
      </c>
      <c r="C102" s="14">
        <v>1</v>
      </c>
      <c r="D102" s="14">
        <v>0</v>
      </c>
      <c r="E102" s="17">
        <v>2344167</v>
      </c>
      <c r="F102" s="17">
        <v>0</v>
      </c>
      <c r="G102" s="17">
        <v>143187</v>
      </c>
      <c r="H102" s="17">
        <v>0</v>
      </c>
      <c r="I102" s="17">
        <v>282188</v>
      </c>
      <c r="J102" s="17">
        <v>98721</v>
      </c>
      <c r="K102" s="17">
        <v>13182</v>
      </c>
      <c r="L102" s="17">
        <v>0</v>
      </c>
      <c r="M102" s="17">
        <v>0</v>
      </c>
      <c r="N102" s="17">
        <v>0</v>
      </c>
      <c r="O102" s="17">
        <v>0</v>
      </c>
      <c r="P102" s="17">
        <v>157248</v>
      </c>
      <c r="Q102" s="17">
        <v>7917</v>
      </c>
      <c r="R102" s="17">
        <v>6122</v>
      </c>
      <c r="S102" s="17">
        <v>8060</v>
      </c>
      <c r="T102" s="17">
        <v>3362</v>
      </c>
      <c r="U102" s="17">
        <v>25048</v>
      </c>
      <c r="V102" s="17">
        <v>1172</v>
      </c>
      <c r="W102" s="17">
        <v>0</v>
      </c>
      <c r="X102" s="17">
        <v>0</v>
      </c>
      <c r="Y102" s="17">
        <v>3825</v>
      </c>
      <c r="Z102" s="17">
        <v>0</v>
      </c>
      <c r="AA102" s="17">
        <v>-100058</v>
      </c>
      <c r="AB102" s="17">
        <v>2994141</v>
      </c>
      <c r="AC102" s="17">
        <v>0</v>
      </c>
      <c r="AD102" s="17">
        <v>0</v>
      </c>
    </row>
    <row r="103" spans="1:30" x14ac:dyDescent="0.3">
      <c r="A103" s="15" t="s">
        <v>199</v>
      </c>
      <c r="B103" s="14" t="s">
        <v>200</v>
      </c>
      <c r="C103" s="14">
        <v>1</v>
      </c>
      <c r="D103" s="14">
        <v>0</v>
      </c>
      <c r="E103" s="17">
        <v>7776505</v>
      </c>
      <c r="F103" s="17">
        <v>0</v>
      </c>
      <c r="G103" s="17">
        <v>0</v>
      </c>
      <c r="H103" s="17">
        <v>0</v>
      </c>
      <c r="I103" s="17">
        <v>661727</v>
      </c>
      <c r="J103" s="17">
        <v>2218108</v>
      </c>
      <c r="K103" s="17">
        <v>0</v>
      </c>
      <c r="L103" s="17">
        <v>0</v>
      </c>
      <c r="M103" s="17">
        <v>0</v>
      </c>
      <c r="N103" s="17">
        <v>0</v>
      </c>
      <c r="O103" s="17">
        <v>0</v>
      </c>
      <c r="P103" s="17">
        <v>1048513</v>
      </c>
      <c r="Q103" s="17">
        <v>114115</v>
      </c>
      <c r="R103" s="17">
        <v>35364</v>
      </c>
      <c r="S103" s="17">
        <v>8075</v>
      </c>
      <c r="T103" s="17">
        <v>3368</v>
      </c>
      <c r="U103" s="17">
        <v>31339</v>
      </c>
      <c r="V103" s="17">
        <v>10070</v>
      </c>
      <c r="W103" s="17">
        <v>0</v>
      </c>
      <c r="X103" s="17">
        <v>156015</v>
      </c>
      <c r="Y103" s="17">
        <v>0</v>
      </c>
      <c r="Z103" s="17">
        <v>0</v>
      </c>
      <c r="AA103" s="17">
        <v>-196091</v>
      </c>
      <c r="AB103" s="17">
        <v>11867108</v>
      </c>
      <c r="AC103" s="17">
        <v>0</v>
      </c>
      <c r="AD103" s="17">
        <v>100000</v>
      </c>
    </row>
    <row r="104" spans="1:30" x14ac:dyDescent="0.3">
      <c r="A104" s="15" t="s">
        <v>201</v>
      </c>
      <c r="B104" s="14" t="s">
        <v>202</v>
      </c>
      <c r="C104" s="14">
        <v>1</v>
      </c>
      <c r="D104" s="14">
        <v>0</v>
      </c>
      <c r="E104" s="17">
        <v>21260554</v>
      </c>
      <c r="F104" s="17">
        <v>0</v>
      </c>
      <c r="G104" s="17">
        <v>0</v>
      </c>
      <c r="H104" s="17">
        <v>24408</v>
      </c>
      <c r="I104" s="17">
        <v>1159051</v>
      </c>
      <c r="J104" s="17">
        <v>3876386</v>
      </c>
      <c r="K104" s="17">
        <v>0</v>
      </c>
      <c r="L104" s="17">
        <v>0</v>
      </c>
      <c r="M104" s="17">
        <v>0</v>
      </c>
      <c r="N104" s="17">
        <v>0</v>
      </c>
      <c r="O104" s="17">
        <v>0</v>
      </c>
      <c r="P104" s="17">
        <v>2359203</v>
      </c>
      <c r="Q104" s="17">
        <v>913263</v>
      </c>
      <c r="R104" s="17">
        <v>68425</v>
      </c>
      <c r="S104" s="17">
        <v>36746</v>
      </c>
      <c r="T104" s="17">
        <v>15331</v>
      </c>
      <c r="U104" s="17">
        <v>115683</v>
      </c>
      <c r="V104" s="17">
        <v>44938</v>
      </c>
      <c r="W104" s="17">
        <v>0</v>
      </c>
      <c r="X104" s="17">
        <v>410134</v>
      </c>
      <c r="Y104" s="17">
        <v>0</v>
      </c>
      <c r="Z104" s="17">
        <v>0</v>
      </c>
      <c r="AA104" s="17">
        <v>-845702</v>
      </c>
      <c r="AB104" s="17">
        <v>29438420</v>
      </c>
      <c r="AC104" s="17">
        <v>0</v>
      </c>
      <c r="AD104" s="17">
        <v>147875</v>
      </c>
    </row>
    <row r="105" spans="1:30" x14ac:dyDescent="0.3">
      <c r="A105" s="15" t="s">
        <v>203</v>
      </c>
      <c r="B105" s="14" t="s">
        <v>204</v>
      </c>
      <c r="C105" s="14">
        <v>1</v>
      </c>
      <c r="D105" s="14">
        <v>0</v>
      </c>
      <c r="E105" s="17">
        <v>6344428</v>
      </c>
      <c r="F105" s="17">
        <v>0</v>
      </c>
      <c r="G105" s="17">
        <v>0</v>
      </c>
      <c r="H105" s="17">
        <v>3793</v>
      </c>
      <c r="I105" s="17">
        <v>463804</v>
      </c>
      <c r="J105" s="17">
        <v>710674</v>
      </c>
      <c r="K105" s="17">
        <v>0</v>
      </c>
      <c r="L105" s="17">
        <v>0</v>
      </c>
      <c r="M105" s="17">
        <v>0</v>
      </c>
      <c r="N105" s="17">
        <v>0</v>
      </c>
      <c r="O105" s="17">
        <v>0</v>
      </c>
      <c r="P105" s="17">
        <v>950350</v>
      </c>
      <c r="Q105" s="17">
        <v>204928</v>
      </c>
      <c r="R105" s="17">
        <v>0</v>
      </c>
      <c r="S105" s="17">
        <v>8120</v>
      </c>
      <c r="T105" s="17">
        <v>3387</v>
      </c>
      <c r="U105" s="17">
        <v>32504</v>
      </c>
      <c r="V105" s="17">
        <v>10231</v>
      </c>
      <c r="W105" s="17">
        <v>0</v>
      </c>
      <c r="X105" s="17">
        <v>206239</v>
      </c>
      <c r="Y105" s="17">
        <v>0</v>
      </c>
      <c r="Z105" s="17">
        <v>0</v>
      </c>
      <c r="AA105" s="17">
        <v>-139334</v>
      </c>
      <c r="AB105" s="17">
        <v>8799124</v>
      </c>
      <c r="AC105" s="17">
        <v>0</v>
      </c>
      <c r="AD105" s="17">
        <v>100000</v>
      </c>
    </row>
    <row r="106" spans="1:30" x14ac:dyDescent="0.3">
      <c r="A106" s="15" t="s">
        <v>205</v>
      </c>
      <c r="B106" s="14" t="s">
        <v>206</v>
      </c>
      <c r="C106" s="14">
        <v>1</v>
      </c>
      <c r="D106" s="14">
        <v>0</v>
      </c>
      <c r="E106" s="17">
        <v>16177430</v>
      </c>
      <c r="F106" s="17">
        <v>0</v>
      </c>
      <c r="G106" s="17">
        <v>0</v>
      </c>
      <c r="H106" s="17">
        <v>12664</v>
      </c>
      <c r="I106" s="17">
        <v>1736375</v>
      </c>
      <c r="J106" s="17">
        <v>3617755</v>
      </c>
      <c r="K106" s="17">
        <v>142404</v>
      </c>
      <c r="L106" s="17">
        <v>0</v>
      </c>
      <c r="M106" s="17">
        <v>0</v>
      </c>
      <c r="N106" s="17">
        <v>0</v>
      </c>
      <c r="O106" s="17">
        <v>0</v>
      </c>
      <c r="P106" s="17">
        <v>2238688</v>
      </c>
      <c r="Q106" s="17">
        <v>256472</v>
      </c>
      <c r="R106" s="17">
        <v>65281</v>
      </c>
      <c r="S106" s="17">
        <v>28388</v>
      </c>
      <c r="T106" s="17">
        <v>11843</v>
      </c>
      <c r="U106" s="17">
        <v>102538</v>
      </c>
      <c r="V106" s="17">
        <v>0</v>
      </c>
      <c r="W106" s="17">
        <v>0</v>
      </c>
      <c r="X106" s="17">
        <v>134322</v>
      </c>
      <c r="Y106" s="17">
        <v>0</v>
      </c>
      <c r="Z106" s="17">
        <v>0</v>
      </c>
      <c r="AA106" s="17">
        <v>-449035</v>
      </c>
      <c r="AB106" s="17">
        <v>24075125</v>
      </c>
      <c r="AC106" s="17">
        <v>0</v>
      </c>
      <c r="AD106" s="17">
        <v>0</v>
      </c>
    </row>
    <row r="107" spans="1:30" x14ac:dyDescent="0.3">
      <c r="A107" s="15" t="s">
        <v>207</v>
      </c>
      <c r="B107" s="14" t="s">
        <v>208</v>
      </c>
      <c r="C107" s="14">
        <v>1</v>
      </c>
      <c r="D107" s="14">
        <v>0</v>
      </c>
      <c r="E107" s="17">
        <v>9488871</v>
      </c>
      <c r="F107" s="17">
        <v>0</v>
      </c>
      <c r="G107" s="17">
        <v>0</v>
      </c>
      <c r="H107" s="17">
        <v>0</v>
      </c>
      <c r="I107" s="17">
        <v>953891</v>
      </c>
      <c r="J107" s="17">
        <v>1200788</v>
      </c>
      <c r="K107" s="17">
        <v>0</v>
      </c>
      <c r="L107" s="17">
        <v>0</v>
      </c>
      <c r="M107" s="17">
        <v>0</v>
      </c>
      <c r="N107" s="17">
        <v>0</v>
      </c>
      <c r="O107" s="17">
        <v>0</v>
      </c>
      <c r="P107" s="17">
        <v>945890</v>
      </c>
      <c r="Q107" s="17">
        <v>0</v>
      </c>
      <c r="R107" s="17">
        <v>0</v>
      </c>
      <c r="S107" s="17">
        <v>10157</v>
      </c>
      <c r="T107" s="17">
        <v>97</v>
      </c>
      <c r="U107" s="17">
        <v>39377</v>
      </c>
      <c r="V107" s="17">
        <v>12700</v>
      </c>
      <c r="W107" s="17">
        <v>0</v>
      </c>
      <c r="X107" s="17">
        <v>85523</v>
      </c>
      <c r="Y107" s="17">
        <v>0</v>
      </c>
      <c r="Z107" s="17">
        <v>0</v>
      </c>
      <c r="AA107" s="17">
        <v>-269521</v>
      </c>
      <c r="AB107" s="17">
        <v>12467773</v>
      </c>
      <c r="AC107" s="17">
        <v>0</v>
      </c>
      <c r="AD107" s="17">
        <v>100000</v>
      </c>
    </row>
    <row r="108" spans="1:30" x14ac:dyDescent="0.3">
      <c r="A108" s="15" t="s">
        <v>209</v>
      </c>
      <c r="B108" s="14" t="s">
        <v>210</v>
      </c>
      <c r="C108" s="14">
        <v>1</v>
      </c>
      <c r="D108" s="14">
        <v>0</v>
      </c>
      <c r="E108" s="17">
        <v>672621</v>
      </c>
      <c r="F108" s="17">
        <v>0</v>
      </c>
      <c r="G108" s="17">
        <v>100000</v>
      </c>
      <c r="H108" s="17">
        <v>0</v>
      </c>
      <c r="I108" s="17">
        <v>17774</v>
      </c>
      <c r="J108" s="17">
        <v>78947</v>
      </c>
      <c r="K108" s="17">
        <v>0</v>
      </c>
      <c r="L108" s="17">
        <v>0</v>
      </c>
      <c r="M108" s="17">
        <v>0</v>
      </c>
      <c r="N108" s="17">
        <v>0</v>
      </c>
      <c r="O108" s="17">
        <v>0</v>
      </c>
      <c r="P108" s="17">
        <v>121540</v>
      </c>
      <c r="Q108" s="17">
        <v>0</v>
      </c>
      <c r="R108" s="17">
        <v>0</v>
      </c>
      <c r="S108" s="17">
        <v>974</v>
      </c>
      <c r="T108" s="17">
        <v>135</v>
      </c>
      <c r="U108" s="17">
        <v>3495</v>
      </c>
      <c r="V108" s="17">
        <v>0</v>
      </c>
      <c r="W108" s="17">
        <v>0</v>
      </c>
      <c r="X108" s="17">
        <v>0</v>
      </c>
      <c r="Y108" s="17">
        <v>1318</v>
      </c>
      <c r="Z108" s="17">
        <v>0</v>
      </c>
      <c r="AA108" s="17">
        <v>-45311</v>
      </c>
      <c r="AB108" s="17">
        <v>951493</v>
      </c>
      <c r="AC108" s="17">
        <v>0</v>
      </c>
      <c r="AD108" s="17">
        <v>0</v>
      </c>
    </row>
    <row r="109" spans="1:30" x14ac:dyDescent="0.3">
      <c r="A109" s="15" t="s">
        <v>211</v>
      </c>
      <c r="B109" s="14" t="s">
        <v>212</v>
      </c>
      <c r="C109" s="14">
        <v>1</v>
      </c>
      <c r="D109" s="14">
        <v>0</v>
      </c>
      <c r="E109" s="17">
        <v>1124059</v>
      </c>
      <c r="F109" s="17">
        <v>0</v>
      </c>
      <c r="G109" s="17">
        <v>237714</v>
      </c>
      <c r="H109" s="17">
        <v>127</v>
      </c>
      <c r="I109" s="17">
        <v>39772</v>
      </c>
      <c r="J109" s="17">
        <v>112147</v>
      </c>
      <c r="K109" s="17">
        <v>0</v>
      </c>
      <c r="L109" s="17">
        <v>0</v>
      </c>
      <c r="M109" s="17">
        <v>0</v>
      </c>
      <c r="N109" s="17">
        <v>0</v>
      </c>
      <c r="O109" s="17">
        <v>0</v>
      </c>
      <c r="P109" s="17">
        <v>238026</v>
      </c>
      <c r="Q109" s="17">
        <v>0</v>
      </c>
      <c r="R109" s="17">
        <v>31735</v>
      </c>
      <c r="S109" s="17">
        <v>3266</v>
      </c>
      <c r="T109" s="17">
        <v>1362</v>
      </c>
      <c r="U109" s="17">
        <v>12932</v>
      </c>
      <c r="V109" s="17">
        <v>0</v>
      </c>
      <c r="W109" s="17">
        <v>0</v>
      </c>
      <c r="X109" s="17">
        <v>0</v>
      </c>
      <c r="Y109" s="17">
        <v>0</v>
      </c>
      <c r="Z109" s="17">
        <v>0</v>
      </c>
      <c r="AA109" s="17">
        <v>-213281</v>
      </c>
      <c r="AB109" s="17">
        <v>1587859</v>
      </c>
      <c r="AC109" s="17">
        <v>0</v>
      </c>
      <c r="AD109" s="17">
        <v>100000</v>
      </c>
    </row>
    <row r="110" spans="1:30" x14ac:dyDescent="0.3">
      <c r="A110" s="15" t="s">
        <v>213</v>
      </c>
      <c r="B110" s="14" t="s">
        <v>214</v>
      </c>
      <c r="C110" s="14">
        <v>1</v>
      </c>
      <c r="D110" s="14">
        <v>0</v>
      </c>
      <c r="E110" s="17">
        <v>3878744</v>
      </c>
      <c r="F110" s="17">
        <v>0</v>
      </c>
      <c r="G110" s="17">
        <v>70000</v>
      </c>
      <c r="H110" s="17">
        <v>0</v>
      </c>
      <c r="I110" s="17">
        <v>478840</v>
      </c>
      <c r="J110" s="17">
        <v>1056972</v>
      </c>
      <c r="K110" s="17">
        <v>0</v>
      </c>
      <c r="L110" s="17">
        <v>0</v>
      </c>
      <c r="M110" s="17">
        <v>0</v>
      </c>
      <c r="N110" s="17">
        <v>0</v>
      </c>
      <c r="O110" s="17">
        <v>0</v>
      </c>
      <c r="P110" s="17">
        <v>639335</v>
      </c>
      <c r="Q110" s="17">
        <v>48630</v>
      </c>
      <c r="R110" s="17">
        <v>121890</v>
      </c>
      <c r="S110" s="17">
        <v>5813</v>
      </c>
      <c r="T110" s="17">
        <v>1058</v>
      </c>
      <c r="U110" s="17">
        <v>22543</v>
      </c>
      <c r="V110" s="17">
        <v>5963</v>
      </c>
      <c r="W110" s="17">
        <v>0</v>
      </c>
      <c r="X110" s="17">
        <v>80000</v>
      </c>
      <c r="Y110" s="17">
        <v>0</v>
      </c>
      <c r="Z110" s="17">
        <v>0</v>
      </c>
      <c r="AA110" s="17">
        <v>-166013</v>
      </c>
      <c r="AB110" s="17">
        <v>6243775</v>
      </c>
      <c r="AC110" s="17">
        <v>0</v>
      </c>
      <c r="AD110" s="17">
        <v>100000</v>
      </c>
    </row>
    <row r="111" spans="1:30" x14ac:dyDescent="0.3">
      <c r="A111" s="15" t="s">
        <v>215</v>
      </c>
      <c r="B111" s="14" t="s">
        <v>216</v>
      </c>
      <c r="C111" s="14">
        <v>1</v>
      </c>
      <c r="D111" s="14">
        <v>0</v>
      </c>
      <c r="E111" s="17">
        <v>6118187</v>
      </c>
      <c r="F111" s="17">
        <v>0</v>
      </c>
      <c r="G111" s="17">
        <v>181328</v>
      </c>
      <c r="H111" s="17">
        <v>0</v>
      </c>
      <c r="I111" s="17">
        <v>671379</v>
      </c>
      <c r="J111" s="17">
        <v>1224440</v>
      </c>
      <c r="K111" s="17">
        <v>188416</v>
      </c>
      <c r="L111" s="17">
        <v>0</v>
      </c>
      <c r="M111" s="17">
        <v>0</v>
      </c>
      <c r="N111" s="17">
        <v>0</v>
      </c>
      <c r="O111" s="17">
        <v>0</v>
      </c>
      <c r="P111" s="17">
        <v>523646</v>
      </c>
      <c r="Q111" s="17">
        <v>70780</v>
      </c>
      <c r="R111" s="17">
        <v>111992</v>
      </c>
      <c r="S111" s="17">
        <v>11445</v>
      </c>
      <c r="T111" s="17">
        <v>4724</v>
      </c>
      <c r="U111" s="17">
        <v>43688</v>
      </c>
      <c r="V111" s="17">
        <v>9448</v>
      </c>
      <c r="W111" s="17">
        <v>0</v>
      </c>
      <c r="X111" s="17">
        <v>0</v>
      </c>
      <c r="Y111" s="17">
        <v>16795</v>
      </c>
      <c r="Z111" s="17">
        <v>0</v>
      </c>
      <c r="AA111" s="17">
        <v>-269417</v>
      </c>
      <c r="AB111" s="17">
        <v>8906851</v>
      </c>
      <c r="AC111" s="17">
        <v>0</v>
      </c>
      <c r="AD111" s="17">
        <v>0</v>
      </c>
    </row>
    <row r="112" spans="1:30" x14ac:dyDescent="0.3">
      <c r="A112" s="15" t="s">
        <v>217</v>
      </c>
      <c r="B112" s="14" t="s">
        <v>218</v>
      </c>
      <c r="C112" s="14">
        <v>1</v>
      </c>
      <c r="D112" s="14">
        <v>0</v>
      </c>
      <c r="E112" s="17">
        <v>2798747</v>
      </c>
      <c r="F112" s="17">
        <v>0</v>
      </c>
      <c r="G112" s="17">
        <v>100000</v>
      </c>
      <c r="H112" s="17">
        <v>0</v>
      </c>
      <c r="I112" s="17">
        <v>540653</v>
      </c>
      <c r="J112" s="17">
        <v>591911</v>
      </c>
      <c r="K112" s="17">
        <v>0</v>
      </c>
      <c r="L112" s="17">
        <v>0</v>
      </c>
      <c r="M112" s="17">
        <v>0</v>
      </c>
      <c r="N112" s="17">
        <v>0</v>
      </c>
      <c r="O112" s="17">
        <v>0</v>
      </c>
      <c r="P112" s="17">
        <v>327186</v>
      </c>
      <c r="Q112" s="17">
        <v>3841</v>
      </c>
      <c r="R112" s="17">
        <v>2216</v>
      </c>
      <c r="S112" s="17">
        <v>3805</v>
      </c>
      <c r="T112" s="17">
        <v>1587</v>
      </c>
      <c r="U112" s="17">
        <v>12757</v>
      </c>
      <c r="V112" s="17">
        <v>3682</v>
      </c>
      <c r="W112" s="17">
        <v>0</v>
      </c>
      <c r="X112" s="17">
        <v>24236</v>
      </c>
      <c r="Y112" s="17">
        <v>3938</v>
      </c>
      <c r="Z112" s="17">
        <v>0</v>
      </c>
      <c r="AA112" s="17">
        <v>-111208</v>
      </c>
      <c r="AB112" s="17">
        <v>4303351</v>
      </c>
      <c r="AC112" s="17">
        <v>0</v>
      </c>
      <c r="AD112" s="17">
        <v>100000</v>
      </c>
    </row>
    <row r="113" spans="1:30" x14ac:dyDescent="0.3">
      <c r="A113" s="15" t="s">
        <v>219</v>
      </c>
      <c r="B113" s="14" t="s">
        <v>220</v>
      </c>
      <c r="C113" s="14">
        <v>1</v>
      </c>
      <c r="D113" s="14">
        <v>0</v>
      </c>
      <c r="E113" s="17">
        <v>4853827</v>
      </c>
      <c r="F113" s="17">
        <v>0</v>
      </c>
      <c r="G113" s="17">
        <v>249655</v>
      </c>
      <c r="H113" s="17">
        <v>2767</v>
      </c>
      <c r="I113" s="17">
        <v>379069</v>
      </c>
      <c r="J113" s="17">
        <v>773601</v>
      </c>
      <c r="K113" s="17">
        <v>0</v>
      </c>
      <c r="L113" s="17">
        <v>0</v>
      </c>
      <c r="M113" s="17">
        <v>0</v>
      </c>
      <c r="N113" s="17">
        <v>0</v>
      </c>
      <c r="O113" s="17">
        <v>0</v>
      </c>
      <c r="P113" s="17">
        <v>390466</v>
      </c>
      <c r="Q113" s="17">
        <v>9280</v>
      </c>
      <c r="R113" s="17">
        <v>0</v>
      </c>
      <c r="S113" s="17">
        <v>4659</v>
      </c>
      <c r="T113" s="17">
        <v>1943</v>
      </c>
      <c r="U113" s="17">
        <v>15728</v>
      </c>
      <c r="V113" s="17">
        <v>2490</v>
      </c>
      <c r="W113" s="17">
        <v>0</v>
      </c>
      <c r="X113" s="17">
        <v>0</v>
      </c>
      <c r="Y113" s="17">
        <v>3994</v>
      </c>
      <c r="Z113" s="17">
        <v>0</v>
      </c>
      <c r="AA113" s="17">
        <v>-155719</v>
      </c>
      <c r="AB113" s="17">
        <v>6531760</v>
      </c>
      <c r="AC113" s="17">
        <v>0</v>
      </c>
      <c r="AD113" s="17">
        <v>100000</v>
      </c>
    </row>
    <row r="114" spans="1:30" x14ac:dyDescent="0.3">
      <c r="A114" s="15" t="s">
        <v>221</v>
      </c>
      <c r="B114" s="14" t="s">
        <v>222</v>
      </c>
      <c r="C114" s="14">
        <v>1</v>
      </c>
      <c r="D114" s="14">
        <v>0</v>
      </c>
      <c r="E114" s="17">
        <v>2366881</v>
      </c>
      <c r="F114" s="17">
        <v>0</v>
      </c>
      <c r="G114" s="17">
        <v>70000</v>
      </c>
      <c r="H114" s="17">
        <v>199</v>
      </c>
      <c r="I114" s="17">
        <v>99143</v>
      </c>
      <c r="J114" s="17">
        <v>216253</v>
      </c>
      <c r="K114" s="17">
        <v>10846</v>
      </c>
      <c r="L114" s="17">
        <v>0</v>
      </c>
      <c r="M114" s="17">
        <v>0</v>
      </c>
      <c r="N114" s="17">
        <v>0</v>
      </c>
      <c r="O114" s="17">
        <v>0</v>
      </c>
      <c r="P114" s="17">
        <v>307268</v>
      </c>
      <c r="Q114" s="17">
        <v>18166</v>
      </c>
      <c r="R114" s="17">
        <v>0</v>
      </c>
      <c r="S114" s="17">
        <v>5169</v>
      </c>
      <c r="T114" s="17">
        <v>2156</v>
      </c>
      <c r="U114" s="17">
        <v>19864</v>
      </c>
      <c r="V114" s="17">
        <v>0</v>
      </c>
      <c r="W114" s="17">
        <v>0</v>
      </c>
      <c r="X114" s="17">
        <v>48000</v>
      </c>
      <c r="Y114" s="17">
        <v>10960</v>
      </c>
      <c r="Z114" s="17">
        <v>0</v>
      </c>
      <c r="AA114" s="17">
        <v>-168083</v>
      </c>
      <c r="AB114" s="17">
        <v>3006822</v>
      </c>
      <c r="AC114" s="17">
        <v>0</v>
      </c>
      <c r="AD114" s="17">
        <v>100000</v>
      </c>
    </row>
    <row r="115" spans="1:30" x14ac:dyDescent="0.3">
      <c r="A115" s="15" t="s">
        <v>223</v>
      </c>
      <c r="B115" s="14" t="s">
        <v>224</v>
      </c>
      <c r="C115" s="14">
        <v>1</v>
      </c>
      <c r="D115" s="14">
        <v>0</v>
      </c>
      <c r="E115" s="17">
        <v>2447135</v>
      </c>
      <c r="F115" s="17">
        <v>0</v>
      </c>
      <c r="G115" s="17">
        <v>192600</v>
      </c>
      <c r="H115" s="17">
        <v>0</v>
      </c>
      <c r="I115" s="17">
        <v>129574</v>
      </c>
      <c r="J115" s="17">
        <v>107330</v>
      </c>
      <c r="K115" s="17">
        <v>0</v>
      </c>
      <c r="L115" s="17">
        <v>0</v>
      </c>
      <c r="M115" s="17">
        <v>0</v>
      </c>
      <c r="N115" s="17">
        <v>0</v>
      </c>
      <c r="O115" s="17">
        <v>0</v>
      </c>
      <c r="P115" s="17">
        <v>238058</v>
      </c>
      <c r="Q115" s="17">
        <v>0</v>
      </c>
      <c r="R115" s="17">
        <v>29284</v>
      </c>
      <c r="S115" s="17">
        <v>3716</v>
      </c>
      <c r="T115" s="17">
        <v>1550</v>
      </c>
      <c r="U115" s="17">
        <v>13747</v>
      </c>
      <c r="V115" s="17">
        <v>0</v>
      </c>
      <c r="W115" s="17">
        <v>0</v>
      </c>
      <c r="X115" s="17">
        <v>28350</v>
      </c>
      <c r="Y115" s="17">
        <v>290</v>
      </c>
      <c r="Z115" s="17">
        <v>0</v>
      </c>
      <c r="AA115" s="17">
        <v>-147240</v>
      </c>
      <c r="AB115" s="17">
        <v>3044394</v>
      </c>
      <c r="AC115" s="17">
        <v>0</v>
      </c>
      <c r="AD115" s="17">
        <v>0</v>
      </c>
    </row>
    <row r="116" spans="1:30" x14ac:dyDescent="0.3">
      <c r="A116" s="15" t="s">
        <v>225</v>
      </c>
      <c r="B116" s="14" t="s">
        <v>226</v>
      </c>
      <c r="C116" s="14">
        <v>1</v>
      </c>
      <c r="D116" s="14">
        <v>0</v>
      </c>
      <c r="E116" s="17">
        <v>11553992</v>
      </c>
      <c r="F116" s="17">
        <v>0</v>
      </c>
      <c r="G116" s="17">
        <v>125580</v>
      </c>
      <c r="H116" s="17">
        <v>1121</v>
      </c>
      <c r="I116" s="17">
        <v>1027982</v>
      </c>
      <c r="J116" s="17">
        <v>2902046</v>
      </c>
      <c r="K116" s="17">
        <v>0</v>
      </c>
      <c r="L116" s="17">
        <v>0</v>
      </c>
      <c r="M116" s="17">
        <v>0</v>
      </c>
      <c r="N116" s="17">
        <v>0</v>
      </c>
      <c r="O116" s="17">
        <v>0</v>
      </c>
      <c r="P116" s="17">
        <v>2601219</v>
      </c>
      <c r="Q116" s="17">
        <v>394640</v>
      </c>
      <c r="R116" s="17">
        <v>56241</v>
      </c>
      <c r="S116" s="17">
        <v>14731</v>
      </c>
      <c r="T116" s="17">
        <v>2897</v>
      </c>
      <c r="U116" s="17">
        <v>31168</v>
      </c>
      <c r="V116" s="17">
        <v>635</v>
      </c>
      <c r="W116" s="17">
        <v>0</v>
      </c>
      <c r="X116" s="17">
        <v>0</v>
      </c>
      <c r="Y116" s="17">
        <v>0</v>
      </c>
      <c r="Z116" s="17">
        <v>0</v>
      </c>
      <c r="AA116" s="17">
        <v>-441768</v>
      </c>
      <c r="AB116" s="17">
        <v>18270484</v>
      </c>
      <c r="AC116" s="17">
        <v>0</v>
      </c>
      <c r="AD116" s="17">
        <v>100000</v>
      </c>
    </row>
    <row r="117" spans="1:30" x14ac:dyDescent="0.3">
      <c r="A117" s="15" t="s">
        <v>227</v>
      </c>
      <c r="B117" s="14" t="s">
        <v>228</v>
      </c>
      <c r="C117" s="14">
        <v>1</v>
      </c>
      <c r="D117" s="14">
        <v>0</v>
      </c>
      <c r="E117" s="17">
        <v>4145174</v>
      </c>
      <c r="F117" s="17">
        <v>0</v>
      </c>
      <c r="G117" s="17">
        <v>92649</v>
      </c>
      <c r="H117" s="17">
        <v>0</v>
      </c>
      <c r="I117" s="17">
        <v>321072</v>
      </c>
      <c r="J117" s="17">
        <v>353061</v>
      </c>
      <c r="K117" s="17">
        <v>0</v>
      </c>
      <c r="L117" s="17">
        <v>0</v>
      </c>
      <c r="M117" s="17">
        <v>0</v>
      </c>
      <c r="N117" s="17">
        <v>0</v>
      </c>
      <c r="O117" s="17">
        <v>0</v>
      </c>
      <c r="P117" s="17">
        <v>511336</v>
      </c>
      <c r="Q117" s="17">
        <v>115755</v>
      </c>
      <c r="R117" s="17">
        <v>44140</v>
      </c>
      <c r="S117" s="17">
        <v>4045</v>
      </c>
      <c r="T117" s="17">
        <v>1687</v>
      </c>
      <c r="U117" s="17">
        <v>16602</v>
      </c>
      <c r="V117" s="17">
        <v>3895</v>
      </c>
      <c r="W117" s="17">
        <v>0</v>
      </c>
      <c r="X117" s="17">
        <v>35635</v>
      </c>
      <c r="Y117" s="17">
        <v>0</v>
      </c>
      <c r="Z117" s="17">
        <v>0</v>
      </c>
      <c r="AA117" s="17">
        <v>-133508</v>
      </c>
      <c r="AB117" s="17">
        <v>5511543</v>
      </c>
      <c r="AC117" s="17">
        <v>0</v>
      </c>
      <c r="AD117" s="17">
        <v>100000</v>
      </c>
    </row>
    <row r="118" spans="1:30" x14ac:dyDescent="0.3">
      <c r="A118" s="15" t="s">
        <v>229</v>
      </c>
      <c r="B118" s="14" t="s">
        <v>230</v>
      </c>
      <c r="C118" s="14">
        <v>1</v>
      </c>
      <c r="D118" s="14">
        <v>0</v>
      </c>
      <c r="E118" s="17">
        <v>3147857</v>
      </c>
      <c r="F118" s="17">
        <v>0</v>
      </c>
      <c r="G118" s="17">
        <v>100000</v>
      </c>
      <c r="H118" s="17">
        <v>2008</v>
      </c>
      <c r="I118" s="17">
        <v>560724</v>
      </c>
      <c r="J118" s="17">
        <v>815383</v>
      </c>
      <c r="K118" s="17">
        <v>0</v>
      </c>
      <c r="L118" s="17">
        <v>0</v>
      </c>
      <c r="M118" s="17">
        <v>0</v>
      </c>
      <c r="N118" s="17">
        <v>0</v>
      </c>
      <c r="O118" s="17">
        <v>0</v>
      </c>
      <c r="P118" s="17">
        <v>453310</v>
      </c>
      <c r="Q118" s="17">
        <v>37264</v>
      </c>
      <c r="R118" s="17">
        <v>82625</v>
      </c>
      <c r="S118" s="17">
        <v>5109</v>
      </c>
      <c r="T118" s="17">
        <v>2060</v>
      </c>
      <c r="U118" s="17">
        <v>18174</v>
      </c>
      <c r="V118" s="17">
        <v>4028</v>
      </c>
      <c r="W118" s="17">
        <v>0</v>
      </c>
      <c r="X118" s="17">
        <v>56250</v>
      </c>
      <c r="Y118" s="17">
        <v>0</v>
      </c>
      <c r="Z118" s="17">
        <v>0</v>
      </c>
      <c r="AA118" s="17">
        <v>-159398</v>
      </c>
      <c r="AB118" s="17">
        <v>5125394</v>
      </c>
      <c r="AC118" s="17">
        <v>0</v>
      </c>
      <c r="AD118" s="17">
        <v>100000</v>
      </c>
    </row>
    <row r="119" spans="1:30" x14ac:dyDescent="0.3">
      <c r="A119" s="15" t="s">
        <v>231</v>
      </c>
      <c r="B119" s="14" t="s">
        <v>232</v>
      </c>
      <c r="C119" s="14">
        <v>1</v>
      </c>
      <c r="D119" s="14">
        <v>0</v>
      </c>
      <c r="E119" s="17">
        <v>10079943</v>
      </c>
      <c r="F119" s="17">
        <v>0</v>
      </c>
      <c r="G119" s="17">
        <v>117847</v>
      </c>
      <c r="H119" s="17">
        <v>0</v>
      </c>
      <c r="I119" s="17">
        <v>866583</v>
      </c>
      <c r="J119" s="17">
        <v>802252</v>
      </c>
      <c r="K119" s="17">
        <v>0</v>
      </c>
      <c r="L119" s="17">
        <v>0</v>
      </c>
      <c r="M119" s="17">
        <v>0</v>
      </c>
      <c r="N119" s="17">
        <v>0</v>
      </c>
      <c r="O119" s="17">
        <v>0</v>
      </c>
      <c r="P119" s="17">
        <v>1337191</v>
      </c>
      <c r="Q119" s="17">
        <v>212955</v>
      </c>
      <c r="R119" s="17">
        <v>100168</v>
      </c>
      <c r="S119" s="17">
        <v>13273</v>
      </c>
      <c r="T119" s="17">
        <v>5537</v>
      </c>
      <c r="U119" s="17">
        <v>51377</v>
      </c>
      <c r="V119" s="17">
        <v>14130</v>
      </c>
      <c r="W119" s="17">
        <v>0</v>
      </c>
      <c r="X119" s="17">
        <v>59078</v>
      </c>
      <c r="Y119" s="17">
        <v>0</v>
      </c>
      <c r="Z119" s="17">
        <v>0</v>
      </c>
      <c r="AA119" s="17">
        <v>-540065</v>
      </c>
      <c r="AB119" s="17">
        <v>13120269</v>
      </c>
      <c r="AC119" s="17">
        <v>0</v>
      </c>
      <c r="AD119" s="17">
        <v>100000</v>
      </c>
    </row>
    <row r="120" spans="1:30" x14ac:dyDescent="0.3">
      <c r="A120" s="15" t="s">
        <v>233</v>
      </c>
      <c r="B120" s="14" t="s">
        <v>234</v>
      </c>
      <c r="C120" s="14">
        <v>1</v>
      </c>
      <c r="D120" s="14">
        <v>0</v>
      </c>
      <c r="E120" s="17">
        <v>19489651</v>
      </c>
      <c r="F120" s="17">
        <v>0</v>
      </c>
      <c r="G120" s="17">
        <v>0</v>
      </c>
      <c r="H120" s="17">
        <v>0</v>
      </c>
      <c r="I120" s="17">
        <v>2111755</v>
      </c>
      <c r="J120" s="17">
        <v>4282134</v>
      </c>
      <c r="K120" s="17">
        <v>843938</v>
      </c>
      <c r="L120" s="17">
        <v>0</v>
      </c>
      <c r="M120" s="17">
        <v>0</v>
      </c>
      <c r="N120" s="17">
        <v>0</v>
      </c>
      <c r="O120" s="17">
        <v>0</v>
      </c>
      <c r="P120" s="17">
        <v>1591079</v>
      </c>
      <c r="Q120" s="17">
        <v>801121</v>
      </c>
      <c r="R120" s="17">
        <v>713869</v>
      </c>
      <c r="S120" s="17">
        <v>42184</v>
      </c>
      <c r="T120" s="17">
        <v>17600</v>
      </c>
      <c r="U120" s="17">
        <v>177255</v>
      </c>
      <c r="V120" s="17">
        <v>38367</v>
      </c>
      <c r="W120" s="17">
        <v>0</v>
      </c>
      <c r="X120" s="17">
        <v>285219</v>
      </c>
      <c r="Y120" s="17">
        <v>0</v>
      </c>
      <c r="Z120" s="17">
        <v>0</v>
      </c>
      <c r="AA120" s="17">
        <v>-728331</v>
      </c>
      <c r="AB120" s="17">
        <v>29665841</v>
      </c>
      <c r="AC120" s="17">
        <v>0</v>
      </c>
      <c r="AD120" s="17">
        <v>100000</v>
      </c>
    </row>
    <row r="121" spans="1:30" x14ac:dyDescent="0.3">
      <c r="A121" s="15" t="s">
        <v>235</v>
      </c>
      <c r="B121" s="14" t="s">
        <v>236</v>
      </c>
      <c r="C121" s="14">
        <v>1</v>
      </c>
      <c r="D121" s="14">
        <v>0</v>
      </c>
      <c r="E121" s="17">
        <v>9010389</v>
      </c>
      <c r="F121" s="17">
        <v>0</v>
      </c>
      <c r="G121" s="17">
        <v>0</v>
      </c>
      <c r="H121" s="17">
        <v>0</v>
      </c>
      <c r="I121" s="17">
        <v>962692</v>
      </c>
      <c r="J121" s="17">
        <v>611673</v>
      </c>
      <c r="K121" s="17">
        <v>0</v>
      </c>
      <c r="L121" s="17">
        <v>0</v>
      </c>
      <c r="M121" s="17">
        <v>0</v>
      </c>
      <c r="N121" s="17">
        <v>0</v>
      </c>
      <c r="O121" s="17">
        <v>0</v>
      </c>
      <c r="P121" s="17">
        <v>810626</v>
      </c>
      <c r="Q121" s="17">
        <v>326826</v>
      </c>
      <c r="R121" s="17">
        <v>525382</v>
      </c>
      <c r="S121" s="17">
        <v>20838</v>
      </c>
      <c r="T121" s="17">
        <v>7979</v>
      </c>
      <c r="U121" s="17">
        <v>72061</v>
      </c>
      <c r="V121" s="17">
        <v>21619</v>
      </c>
      <c r="W121" s="17">
        <v>0</v>
      </c>
      <c r="X121" s="17">
        <v>63840</v>
      </c>
      <c r="Y121" s="17">
        <v>0</v>
      </c>
      <c r="Z121" s="17">
        <v>0</v>
      </c>
      <c r="AA121" s="17">
        <v>-400428</v>
      </c>
      <c r="AB121" s="17">
        <v>12033497</v>
      </c>
      <c r="AC121" s="17">
        <v>0</v>
      </c>
      <c r="AD121" s="17">
        <v>0</v>
      </c>
    </row>
    <row r="122" spans="1:30" x14ac:dyDescent="0.3">
      <c r="A122" s="15" t="s">
        <v>237</v>
      </c>
      <c r="B122" s="14" t="s">
        <v>238</v>
      </c>
      <c r="C122" s="14">
        <v>1</v>
      </c>
      <c r="D122" s="14">
        <v>0</v>
      </c>
      <c r="E122" s="17">
        <v>19077548</v>
      </c>
      <c r="F122" s="17">
        <v>0</v>
      </c>
      <c r="G122" s="17">
        <v>727915</v>
      </c>
      <c r="H122" s="17">
        <v>0</v>
      </c>
      <c r="I122" s="17">
        <v>4906824</v>
      </c>
      <c r="J122" s="17">
        <v>2654132</v>
      </c>
      <c r="K122" s="17">
        <v>0</v>
      </c>
      <c r="L122" s="17">
        <v>0</v>
      </c>
      <c r="M122" s="17">
        <v>0</v>
      </c>
      <c r="N122" s="17">
        <v>0</v>
      </c>
      <c r="O122" s="17">
        <v>0</v>
      </c>
      <c r="P122" s="17">
        <v>2498639</v>
      </c>
      <c r="Q122" s="17">
        <v>340180</v>
      </c>
      <c r="R122" s="17">
        <v>998140</v>
      </c>
      <c r="S122" s="17">
        <v>54018</v>
      </c>
      <c r="T122" s="17">
        <v>22537</v>
      </c>
      <c r="U122" s="17">
        <v>217972</v>
      </c>
      <c r="V122" s="17">
        <v>50091</v>
      </c>
      <c r="W122" s="17">
        <v>0</v>
      </c>
      <c r="X122" s="17">
        <v>1462768</v>
      </c>
      <c r="Y122" s="17">
        <v>0</v>
      </c>
      <c r="Z122" s="17">
        <v>0</v>
      </c>
      <c r="AA122" s="17">
        <v>-867328</v>
      </c>
      <c r="AB122" s="17">
        <v>32143436</v>
      </c>
      <c r="AC122" s="17">
        <v>0</v>
      </c>
      <c r="AD122" s="17">
        <v>0</v>
      </c>
    </row>
    <row r="123" spans="1:30" x14ac:dyDescent="0.3">
      <c r="A123" s="15" t="s">
        <v>239</v>
      </c>
      <c r="B123" s="14" t="s">
        <v>240</v>
      </c>
      <c r="C123" s="14">
        <v>1</v>
      </c>
      <c r="D123" s="14">
        <v>0</v>
      </c>
      <c r="E123" s="17">
        <v>4004399</v>
      </c>
      <c r="F123" s="17">
        <v>0</v>
      </c>
      <c r="G123" s="17">
        <v>232682</v>
      </c>
      <c r="H123" s="17">
        <v>0</v>
      </c>
      <c r="I123" s="17">
        <v>328221</v>
      </c>
      <c r="J123" s="17">
        <v>969463</v>
      </c>
      <c r="K123" s="17">
        <v>0</v>
      </c>
      <c r="L123" s="17">
        <v>0</v>
      </c>
      <c r="M123" s="17">
        <v>0</v>
      </c>
      <c r="N123" s="17">
        <v>0</v>
      </c>
      <c r="O123" s="17">
        <v>0</v>
      </c>
      <c r="P123" s="17">
        <v>352465</v>
      </c>
      <c r="Q123" s="17">
        <v>6289</v>
      </c>
      <c r="R123" s="17">
        <v>132414</v>
      </c>
      <c r="S123" s="17">
        <v>15010</v>
      </c>
      <c r="T123" s="17">
        <v>4615</v>
      </c>
      <c r="U123" s="17">
        <v>37921</v>
      </c>
      <c r="V123" s="17">
        <v>243</v>
      </c>
      <c r="W123" s="17">
        <v>0</v>
      </c>
      <c r="X123" s="17">
        <v>71691</v>
      </c>
      <c r="Y123" s="17">
        <v>0</v>
      </c>
      <c r="Z123" s="17">
        <v>0</v>
      </c>
      <c r="AA123" s="17">
        <v>-147437</v>
      </c>
      <c r="AB123" s="17">
        <v>6007976</v>
      </c>
      <c r="AC123" s="17">
        <v>0</v>
      </c>
      <c r="AD123" s="17">
        <v>0</v>
      </c>
    </row>
    <row r="124" spans="1:30" x14ac:dyDescent="0.3">
      <c r="A124" s="15" t="s">
        <v>241</v>
      </c>
      <c r="B124" s="14" t="s">
        <v>242</v>
      </c>
      <c r="C124" s="14">
        <v>1</v>
      </c>
      <c r="D124" s="14">
        <v>0</v>
      </c>
      <c r="E124" s="17">
        <v>3708789</v>
      </c>
      <c r="F124" s="17">
        <v>0</v>
      </c>
      <c r="G124" s="17">
        <v>505490</v>
      </c>
      <c r="H124" s="17">
        <v>4830</v>
      </c>
      <c r="I124" s="17">
        <v>1176275</v>
      </c>
      <c r="J124" s="17">
        <v>690013</v>
      </c>
      <c r="K124" s="17">
        <v>0</v>
      </c>
      <c r="L124" s="17">
        <v>0</v>
      </c>
      <c r="M124" s="17">
        <v>0</v>
      </c>
      <c r="N124" s="17">
        <v>0</v>
      </c>
      <c r="O124" s="17">
        <v>0</v>
      </c>
      <c r="P124" s="17">
        <v>1361374</v>
      </c>
      <c r="Q124" s="17">
        <v>111244</v>
      </c>
      <c r="R124" s="17">
        <v>60060</v>
      </c>
      <c r="S124" s="17">
        <v>22815</v>
      </c>
      <c r="T124" s="17">
        <v>9518</v>
      </c>
      <c r="U124" s="17">
        <v>71007</v>
      </c>
      <c r="V124" s="17">
        <v>15517</v>
      </c>
      <c r="W124" s="17">
        <v>0</v>
      </c>
      <c r="X124" s="17">
        <v>0</v>
      </c>
      <c r="Y124" s="17">
        <v>0</v>
      </c>
      <c r="Z124" s="17">
        <v>0</v>
      </c>
      <c r="AA124" s="17">
        <v>-136887</v>
      </c>
      <c r="AB124" s="17">
        <v>7600045</v>
      </c>
      <c r="AC124" s="17">
        <v>1606</v>
      </c>
      <c r="AD124" s="17">
        <v>0</v>
      </c>
    </row>
    <row r="125" spans="1:30" x14ac:dyDescent="0.3">
      <c r="A125" s="15" t="s">
        <v>243</v>
      </c>
      <c r="B125" s="14" t="s">
        <v>244</v>
      </c>
      <c r="C125" s="14">
        <v>1</v>
      </c>
      <c r="D125" s="14">
        <v>0</v>
      </c>
      <c r="E125" s="17">
        <v>5832222</v>
      </c>
      <c r="F125" s="17">
        <v>0</v>
      </c>
      <c r="G125" s="17">
        <v>27384</v>
      </c>
      <c r="H125" s="17">
        <v>3229</v>
      </c>
      <c r="I125" s="17">
        <v>418387</v>
      </c>
      <c r="J125" s="17">
        <v>563812</v>
      </c>
      <c r="K125" s="17">
        <v>0</v>
      </c>
      <c r="L125" s="17">
        <v>0</v>
      </c>
      <c r="M125" s="17">
        <v>0</v>
      </c>
      <c r="N125" s="17">
        <v>0</v>
      </c>
      <c r="O125" s="17">
        <v>0</v>
      </c>
      <c r="P125" s="17">
        <v>504247</v>
      </c>
      <c r="Q125" s="17">
        <v>25509</v>
      </c>
      <c r="R125" s="17">
        <v>300027</v>
      </c>
      <c r="S125" s="17">
        <v>13183</v>
      </c>
      <c r="T125" s="17">
        <v>5500</v>
      </c>
      <c r="U125" s="17">
        <v>53357</v>
      </c>
      <c r="V125" s="17">
        <v>0</v>
      </c>
      <c r="W125" s="17">
        <v>0</v>
      </c>
      <c r="X125" s="17">
        <v>0</v>
      </c>
      <c r="Y125" s="17">
        <v>2989</v>
      </c>
      <c r="Z125" s="17">
        <v>0</v>
      </c>
      <c r="AA125" s="17">
        <v>-161332</v>
      </c>
      <c r="AB125" s="17">
        <v>7588514</v>
      </c>
      <c r="AC125" s="17">
        <v>1905</v>
      </c>
      <c r="AD125" s="17">
        <v>0</v>
      </c>
    </row>
    <row r="126" spans="1:30" x14ac:dyDescent="0.3">
      <c r="A126" s="15" t="s">
        <v>245</v>
      </c>
      <c r="B126" s="14" t="s">
        <v>246</v>
      </c>
      <c r="C126" s="14">
        <v>1</v>
      </c>
      <c r="D126" s="14">
        <v>0</v>
      </c>
      <c r="E126" s="17">
        <v>57278340</v>
      </c>
      <c r="F126" s="17">
        <v>0</v>
      </c>
      <c r="G126" s="17">
        <v>0</v>
      </c>
      <c r="H126" s="17">
        <v>0</v>
      </c>
      <c r="I126" s="17">
        <v>3241319</v>
      </c>
      <c r="J126" s="17">
        <v>1519802</v>
      </c>
      <c r="K126" s="17">
        <v>0</v>
      </c>
      <c r="L126" s="17">
        <v>0</v>
      </c>
      <c r="M126" s="17">
        <v>0</v>
      </c>
      <c r="N126" s="17">
        <v>0</v>
      </c>
      <c r="O126" s="17">
        <v>0</v>
      </c>
      <c r="P126" s="17">
        <v>2510746</v>
      </c>
      <c r="Q126" s="17">
        <v>1169802</v>
      </c>
      <c r="R126" s="17">
        <v>2996139</v>
      </c>
      <c r="S126" s="17">
        <v>67081</v>
      </c>
      <c r="T126" s="17">
        <v>27987</v>
      </c>
      <c r="U126" s="17">
        <v>276630</v>
      </c>
      <c r="V126" s="17">
        <v>83877</v>
      </c>
      <c r="W126" s="17">
        <v>0</v>
      </c>
      <c r="X126" s="17">
        <v>572237</v>
      </c>
      <c r="Y126" s="17">
        <v>0</v>
      </c>
      <c r="Z126" s="17">
        <v>0</v>
      </c>
      <c r="AA126" s="17">
        <v>-2239912</v>
      </c>
      <c r="AB126" s="17">
        <v>67504048</v>
      </c>
      <c r="AC126" s="17">
        <v>0</v>
      </c>
      <c r="AD126" s="17">
        <v>2515164</v>
      </c>
    </row>
    <row r="127" spans="1:30" x14ac:dyDescent="0.3">
      <c r="A127" s="15" t="s">
        <v>247</v>
      </c>
      <c r="B127" s="14" t="s">
        <v>248</v>
      </c>
      <c r="C127" s="14">
        <v>1</v>
      </c>
      <c r="D127" s="14">
        <v>0</v>
      </c>
      <c r="E127" s="17">
        <v>35705954</v>
      </c>
      <c r="F127" s="17">
        <v>0</v>
      </c>
      <c r="G127" s="17">
        <v>222138</v>
      </c>
      <c r="H127" s="17">
        <v>0</v>
      </c>
      <c r="I127" s="17">
        <v>10634169</v>
      </c>
      <c r="J127" s="17">
        <v>7659550</v>
      </c>
      <c r="K127" s="17">
        <v>0</v>
      </c>
      <c r="L127" s="17">
        <v>0</v>
      </c>
      <c r="M127" s="17">
        <v>0</v>
      </c>
      <c r="N127" s="17">
        <v>0</v>
      </c>
      <c r="O127" s="17">
        <v>0</v>
      </c>
      <c r="P127" s="17">
        <v>4882479</v>
      </c>
      <c r="Q127" s="17">
        <v>1831634</v>
      </c>
      <c r="R127" s="17">
        <v>1599305</v>
      </c>
      <c r="S127" s="17">
        <v>143119</v>
      </c>
      <c r="T127" s="17">
        <v>59712</v>
      </c>
      <c r="U127" s="17">
        <v>500310</v>
      </c>
      <c r="V127" s="17">
        <v>143118</v>
      </c>
      <c r="W127" s="17">
        <v>0</v>
      </c>
      <c r="X127" s="17">
        <v>0</v>
      </c>
      <c r="Y127" s="17">
        <v>0</v>
      </c>
      <c r="Z127" s="17">
        <v>0</v>
      </c>
      <c r="AA127" s="17">
        <v>-939879</v>
      </c>
      <c r="AB127" s="17">
        <v>62441609</v>
      </c>
      <c r="AC127" s="17">
        <v>0</v>
      </c>
      <c r="AD127" s="17">
        <v>0</v>
      </c>
    </row>
    <row r="128" spans="1:30" x14ac:dyDescent="0.3">
      <c r="A128" s="15" t="s">
        <v>249</v>
      </c>
      <c r="B128" s="14" t="s">
        <v>250</v>
      </c>
      <c r="C128" s="14">
        <v>1</v>
      </c>
      <c r="D128" s="14">
        <v>0</v>
      </c>
      <c r="E128" s="17">
        <v>5354574</v>
      </c>
      <c r="F128" s="17">
        <v>0</v>
      </c>
      <c r="G128" s="17">
        <v>341381</v>
      </c>
      <c r="H128" s="17">
        <v>6380</v>
      </c>
      <c r="I128" s="17">
        <v>1029112</v>
      </c>
      <c r="J128" s="17">
        <v>1412260</v>
      </c>
      <c r="K128" s="17">
        <v>0</v>
      </c>
      <c r="L128" s="17">
        <v>0</v>
      </c>
      <c r="M128" s="17">
        <v>0</v>
      </c>
      <c r="N128" s="17">
        <v>0</v>
      </c>
      <c r="O128" s="17">
        <v>0</v>
      </c>
      <c r="P128" s="17">
        <v>1380628</v>
      </c>
      <c r="Q128" s="17">
        <v>69783</v>
      </c>
      <c r="R128" s="17">
        <v>243378</v>
      </c>
      <c r="S128" s="17">
        <v>26650</v>
      </c>
      <c r="T128" s="17">
        <v>11118</v>
      </c>
      <c r="U128" s="17">
        <v>85337</v>
      </c>
      <c r="V128" s="17">
        <v>29190</v>
      </c>
      <c r="W128" s="17">
        <v>0</v>
      </c>
      <c r="X128" s="17">
        <v>0</v>
      </c>
      <c r="Y128" s="17">
        <v>0</v>
      </c>
      <c r="Z128" s="17">
        <v>0</v>
      </c>
      <c r="AA128" s="17">
        <v>-130417</v>
      </c>
      <c r="AB128" s="17">
        <v>9859374</v>
      </c>
      <c r="AC128" s="17">
        <v>0</v>
      </c>
      <c r="AD128" s="17">
        <v>0</v>
      </c>
    </row>
    <row r="129" spans="1:30" x14ac:dyDescent="0.3">
      <c r="A129" s="15" t="s">
        <v>251</v>
      </c>
      <c r="B129" s="14" t="s">
        <v>252</v>
      </c>
      <c r="C129" s="14">
        <v>1</v>
      </c>
      <c r="D129" s="14">
        <v>0</v>
      </c>
      <c r="E129" s="17">
        <v>10372076</v>
      </c>
      <c r="F129" s="17">
        <v>0</v>
      </c>
      <c r="G129" s="17">
        <v>438238</v>
      </c>
      <c r="H129" s="17">
        <v>0</v>
      </c>
      <c r="I129" s="17">
        <v>1655140</v>
      </c>
      <c r="J129" s="17">
        <v>1654287</v>
      </c>
      <c r="K129" s="17">
        <v>216431</v>
      </c>
      <c r="L129" s="17">
        <v>0</v>
      </c>
      <c r="M129" s="17">
        <v>0</v>
      </c>
      <c r="N129" s="17">
        <v>0</v>
      </c>
      <c r="O129" s="17">
        <v>0</v>
      </c>
      <c r="P129" s="17">
        <v>1017198</v>
      </c>
      <c r="Q129" s="17">
        <v>100075</v>
      </c>
      <c r="R129" s="17">
        <v>487927</v>
      </c>
      <c r="S129" s="17">
        <v>27039</v>
      </c>
      <c r="T129" s="17">
        <v>11281</v>
      </c>
      <c r="U129" s="17">
        <v>107705</v>
      </c>
      <c r="V129" s="17">
        <v>23195</v>
      </c>
      <c r="W129" s="17">
        <v>0</v>
      </c>
      <c r="X129" s="17">
        <v>0</v>
      </c>
      <c r="Y129" s="17">
        <v>0</v>
      </c>
      <c r="Z129" s="17">
        <v>0</v>
      </c>
      <c r="AA129" s="17">
        <v>-246887</v>
      </c>
      <c r="AB129" s="17">
        <v>15863705</v>
      </c>
      <c r="AC129" s="17">
        <v>0</v>
      </c>
      <c r="AD129" s="17">
        <v>0</v>
      </c>
    </row>
    <row r="130" spans="1:30" x14ac:dyDescent="0.3">
      <c r="A130" s="15" t="s">
        <v>253</v>
      </c>
      <c r="B130" s="14" t="s">
        <v>254</v>
      </c>
      <c r="C130" s="14">
        <v>1</v>
      </c>
      <c r="D130" s="14">
        <v>0</v>
      </c>
      <c r="E130" s="17">
        <v>1947945</v>
      </c>
      <c r="F130" s="17">
        <v>0</v>
      </c>
      <c r="G130" s="17">
        <v>100000</v>
      </c>
      <c r="H130" s="17">
        <v>0</v>
      </c>
      <c r="I130" s="17">
        <v>162860</v>
      </c>
      <c r="J130" s="17">
        <v>771997</v>
      </c>
      <c r="K130" s="17">
        <v>0</v>
      </c>
      <c r="L130" s="17">
        <v>0</v>
      </c>
      <c r="M130" s="17">
        <v>0</v>
      </c>
      <c r="N130" s="17">
        <v>0</v>
      </c>
      <c r="O130" s="17">
        <v>0</v>
      </c>
      <c r="P130" s="17">
        <v>443509</v>
      </c>
      <c r="Q130" s="17">
        <v>22505</v>
      </c>
      <c r="R130" s="17">
        <v>165299</v>
      </c>
      <c r="S130" s="17">
        <v>15100</v>
      </c>
      <c r="T130" s="17">
        <v>6300</v>
      </c>
      <c r="U130" s="17">
        <v>57784</v>
      </c>
      <c r="V130" s="17">
        <v>464</v>
      </c>
      <c r="W130" s="17">
        <v>0</v>
      </c>
      <c r="X130" s="17">
        <v>0</v>
      </c>
      <c r="Y130" s="17">
        <v>0</v>
      </c>
      <c r="Z130" s="17">
        <v>0</v>
      </c>
      <c r="AA130" s="17">
        <v>-229374</v>
      </c>
      <c r="AB130" s="17">
        <v>3464389</v>
      </c>
      <c r="AC130" s="17">
        <v>156148</v>
      </c>
      <c r="AD130" s="17">
        <v>0</v>
      </c>
    </row>
    <row r="131" spans="1:30" x14ac:dyDescent="0.3">
      <c r="A131" s="15" t="s">
        <v>255</v>
      </c>
      <c r="B131" s="14" t="s">
        <v>256</v>
      </c>
      <c r="C131" s="14">
        <v>1</v>
      </c>
      <c r="D131" s="14">
        <v>0</v>
      </c>
      <c r="E131" s="17">
        <v>39570884</v>
      </c>
      <c r="F131" s="17">
        <v>0</v>
      </c>
      <c r="G131" s="17">
        <v>0</v>
      </c>
      <c r="H131" s="17">
        <v>7232</v>
      </c>
      <c r="I131" s="17">
        <v>9619232</v>
      </c>
      <c r="J131" s="17">
        <v>3396255</v>
      </c>
      <c r="K131" s="17">
        <v>0</v>
      </c>
      <c r="L131" s="17">
        <v>0</v>
      </c>
      <c r="M131" s="17">
        <v>0</v>
      </c>
      <c r="N131" s="17">
        <v>0</v>
      </c>
      <c r="O131" s="17">
        <v>0</v>
      </c>
      <c r="P131" s="17">
        <v>3785320</v>
      </c>
      <c r="Q131" s="17">
        <v>3247369</v>
      </c>
      <c r="R131" s="17">
        <v>3231987</v>
      </c>
      <c r="S131" s="17">
        <v>169454</v>
      </c>
      <c r="T131" s="17">
        <v>59622</v>
      </c>
      <c r="U131" s="17">
        <v>477085</v>
      </c>
      <c r="V131" s="17">
        <v>144267</v>
      </c>
      <c r="W131" s="17">
        <v>0</v>
      </c>
      <c r="X131" s="17">
        <v>0</v>
      </c>
      <c r="Y131" s="17">
        <v>0</v>
      </c>
      <c r="Z131" s="17">
        <v>0</v>
      </c>
      <c r="AA131" s="17">
        <v>-1101298</v>
      </c>
      <c r="AB131" s="17">
        <v>62607409</v>
      </c>
      <c r="AC131" s="17">
        <v>0</v>
      </c>
      <c r="AD131" s="17">
        <v>0</v>
      </c>
    </row>
    <row r="132" spans="1:30" x14ac:dyDescent="0.3">
      <c r="A132" s="15" t="s">
        <v>257</v>
      </c>
      <c r="B132" s="14" t="s">
        <v>258</v>
      </c>
      <c r="C132" s="14">
        <v>1</v>
      </c>
      <c r="D132" s="14">
        <v>0</v>
      </c>
      <c r="E132" s="17">
        <v>2235859</v>
      </c>
      <c r="F132" s="17">
        <v>0</v>
      </c>
      <c r="G132" s="17">
        <v>83975</v>
      </c>
      <c r="H132" s="17">
        <v>0</v>
      </c>
      <c r="I132" s="17">
        <v>240710</v>
      </c>
      <c r="J132" s="17">
        <v>462873</v>
      </c>
      <c r="K132" s="17">
        <v>0</v>
      </c>
      <c r="L132" s="17">
        <v>0</v>
      </c>
      <c r="M132" s="17">
        <v>0</v>
      </c>
      <c r="N132" s="17">
        <v>0</v>
      </c>
      <c r="O132" s="17">
        <v>0</v>
      </c>
      <c r="P132" s="17">
        <v>578111</v>
      </c>
      <c r="Q132" s="17">
        <v>37404</v>
      </c>
      <c r="R132" s="17">
        <v>133130</v>
      </c>
      <c r="S132" s="17">
        <v>16973</v>
      </c>
      <c r="T132" s="17">
        <v>6889</v>
      </c>
      <c r="U132" s="17">
        <v>48886</v>
      </c>
      <c r="V132" s="17">
        <v>0</v>
      </c>
      <c r="W132" s="17">
        <v>0</v>
      </c>
      <c r="X132" s="17">
        <v>0</v>
      </c>
      <c r="Y132" s="17">
        <v>0</v>
      </c>
      <c r="Z132" s="17">
        <v>0</v>
      </c>
      <c r="AA132" s="17">
        <v>-118554</v>
      </c>
      <c r="AB132" s="17">
        <v>3726256</v>
      </c>
      <c r="AC132" s="17">
        <v>0</v>
      </c>
      <c r="AD132" s="17">
        <v>0</v>
      </c>
    </row>
    <row r="133" spans="1:30" x14ac:dyDescent="0.3">
      <c r="A133" s="15" t="s">
        <v>259</v>
      </c>
      <c r="B133" s="14" t="s">
        <v>260</v>
      </c>
      <c r="C133" s="14">
        <v>1</v>
      </c>
      <c r="D133" s="14">
        <v>0</v>
      </c>
      <c r="E133" s="17">
        <v>9583491</v>
      </c>
      <c r="F133" s="17">
        <v>0</v>
      </c>
      <c r="G133" s="17">
        <v>0</v>
      </c>
      <c r="H133" s="17">
        <v>0</v>
      </c>
      <c r="I133" s="17">
        <v>1849230</v>
      </c>
      <c r="J133" s="17">
        <v>1492209</v>
      </c>
      <c r="K133" s="17">
        <v>0</v>
      </c>
      <c r="L133" s="17">
        <v>0</v>
      </c>
      <c r="M133" s="17">
        <v>0</v>
      </c>
      <c r="N133" s="17">
        <v>0</v>
      </c>
      <c r="O133" s="17">
        <v>0</v>
      </c>
      <c r="P133" s="17">
        <v>1068370</v>
      </c>
      <c r="Q133" s="17">
        <v>68809</v>
      </c>
      <c r="R133" s="17">
        <v>275833</v>
      </c>
      <c r="S133" s="17">
        <v>25137</v>
      </c>
      <c r="T133" s="17">
        <v>10487</v>
      </c>
      <c r="U133" s="17">
        <v>96229</v>
      </c>
      <c r="V133" s="17">
        <v>27776</v>
      </c>
      <c r="W133" s="17">
        <v>0</v>
      </c>
      <c r="X133" s="17">
        <v>160378</v>
      </c>
      <c r="Y133" s="17">
        <v>878</v>
      </c>
      <c r="Z133" s="17">
        <v>0</v>
      </c>
      <c r="AA133" s="17">
        <v>-306728</v>
      </c>
      <c r="AB133" s="17">
        <v>14352099</v>
      </c>
      <c r="AC133" s="17">
        <v>0</v>
      </c>
      <c r="AD133" s="17">
        <v>0</v>
      </c>
    </row>
    <row r="134" spans="1:30" x14ac:dyDescent="0.3">
      <c r="A134" s="15" t="s">
        <v>261</v>
      </c>
      <c r="B134" s="14" t="s">
        <v>262</v>
      </c>
      <c r="C134" s="14">
        <v>1</v>
      </c>
      <c r="D134" s="14">
        <v>0</v>
      </c>
      <c r="E134" s="17">
        <v>7656098</v>
      </c>
      <c r="F134" s="17">
        <v>0</v>
      </c>
      <c r="G134" s="17">
        <v>0</v>
      </c>
      <c r="H134" s="17">
        <v>0</v>
      </c>
      <c r="I134" s="17">
        <v>1567928</v>
      </c>
      <c r="J134" s="17">
        <v>3195584</v>
      </c>
      <c r="K134" s="17">
        <v>331715</v>
      </c>
      <c r="L134" s="17">
        <v>0</v>
      </c>
      <c r="M134" s="17">
        <v>0</v>
      </c>
      <c r="N134" s="17">
        <v>0</v>
      </c>
      <c r="O134" s="17">
        <v>0</v>
      </c>
      <c r="P134" s="17">
        <v>1369907</v>
      </c>
      <c r="Q134" s="17">
        <v>218595</v>
      </c>
      <c r="R134" s="17">
        <v>862122</v>
      </c>
      <c r="S134" s="17">
        <v>60864</v>
      </c>
      <c r="T134" s="17">
        <v>25393</v>
      </c>
      <c r="U134" s="17">
        <v>208710</v>
      </c>
      <c r="V134" s="17">
        <v>63125</v>
      </c>
      <c r="W134" s="17">
        <v>0</v>
      </c>
      <c r="X134" s="17">
        <v>233845</v>
      </c>
      <c r="Y134" s="17">
        <v>0</v>
      </c>
      <c r="Z134" s="17">
        <v>0</v>
      </c>
      <c r="AA134" s="17">
        <v>-467301</v>
      </c>
      <c r="AB134" s="17">
        <v>15326585</v>
      </c>
      <c r="AC134" s="17">
        <v>0</v>
      </c>
      <c r="AD134" s="17">
        <v>0</v>
      </c>
    </row>
    <row r="135" spans="1:30" x14ac:dyDescent="0.3">
      <c r="A135" s="15" t="s">
        <v>263</v>
      </c>
      <c r="B135" s="14" t="s">
        <v>264</v>
      </c>
      <c r="C135" s="14">
        <v>1</v>
      </c>
      <c r="D135" s="14">
        <v>0</v>
      </c>
      <c r="E135" s="17">
        <v>25072791</v>
      </c>
      <c r="F135" s="17">
        <v>0</v>
      </c>
      <c r="G135" s="17">
        <v>0</v>
      </c>
      <c r="H135" s="17">
        <v>0</v>
      </c>
      <c r="I135" s="17">
        <v>3432223</v>
      </c>
      <c r="J135" s="17">
        <v>6848520</v>
      </c>
      <c r="K135" s="17">
        <v>0</v>
      </c>
      <c r="L135" s="17">
        <v>0</v>
      </c>
      <c r="M135" s="17">
        <v>0</v>
      </c>
      <c r="N135" s="17">
        <v>0</v>
      </c>
      <c r="O135" s="17">
        <v>0</v>
      </c>
      <c r="P135" s="17">
        <v>2338900</v>
      </c>
      <c r="Q135" s="17">
        <v>217438</v>
      </c>
      <c r="R135" s="17">
        <v>1537818</v>
      </c>
      <c r="S135" s="17">
        <v>165470</v>
      </c>
      <c r="T135" s="17">
        <v>69037</v>
      </c>
      <c r="U135" s="17">
        <v>641216</v>
      </c>
      <c r="V135" s="17">
        <v>157715</v>
      </c>
      <c r="W135" s="17">
        <v>0</v>
      </c>
      <c r="X135" s="17">
        <v>542631</v>
      </c>
      <c r="Y135" s="17">
        <v>0</v>
      </c>
      <c r="Z135" s="17">
        <v>0</v>
      </c>
      <c r="AA135" s="17">
        <v>-782592</v>
      </c>
      <c r="AB135" s="17">
        <v>40241167</v>
      </c>
      <c r="AC135" s="17">
        <v>0</v>
      </c>
      <c r="AD135" s="17">
        <v>0</v>
      </c>
    </row>
    <row r="136" spans="1:30" x14ac:dyDescent="0.3">
      <c r="A136" s="15" t="s">
        <v>265</v>
      </c>
      <c r="B136" s="14" t="s">
        <v>266</v>
      </c>
      <c r="C136" s="14">
        <v>1</v>
      </c>
      <c r="D136" s="14">
        <v>0</v>
      </c>
      <c r="E136" s="17">
        <v>15004801</v>
      </c>
      <c r="F136" s="17">
        <v>0</v>
      </c>
      <c r="G136" s="17">
        <v>0</v>
      </c>
      <c r="H136" s="17">
        <v>16633</v>
      </c>
      <c r="I136" s="17">
        <v>2681932</v>
      </c>
      <c r="J136" s="17">
        <v>3043110</v>
      </c>
      <c r="K136" s="17">
        <v>0</v>
      </c>
      <c r="L136" s="17">
        <v>0</v>
      </c>
      <c r="M136" s="17">
        <v>0</v>
      </c>
      <c r="N136" s="17">
        <v>0</v>
      </c>
      <c r="O136" s="17">
        <v>0</v>
      </c>
      <c r="P136" s="17">
        <v>1126449</v>
      </c>
      <c r="Q136" s="17">
        <v>218094</v>
      </c>
      <c r="R136" s="17">
        <v>877097</v>
      </c>
      <c r="S136" s="17">
        <v>53629</v>
      </c>
      <c r="T136" s="17">
        <v>15935</v>
      </c>
      <c r="U136" s="17">
        <v>214593</v>
      </c>
      <c r="V136" s="17">
        <v>45918</v>
      </c>
      <c r="W136" s="17">
        <v>0</v>
      </c>
      <c r="X136" s="17">
        <v>232199</v>
      </c>
      <c r="Y136" s="17">
        <v>0</v>
      </c>
      <c r="Z136" s="17">
        <v>0</v>
      </c>
      <c r="AA136" s="17">
        <v>-859882</v>
      </c>
      <c r="AB136" s="17">
        <v>22670508</v>
      </c>
      <c r="AC136" s="17">
        <v>0</v>
      </c>
      <c r="AD136" s="17">
        <v>0</v>
      </c>
    </row>
    <row r="137" spans="1:30" x14ac:dyDescent="0.3">
      <c r="A137" s="15" t="s">
        <v>267</v>
      </c>
      <c r="B137" s="14" t="s">
        <v>268</v>
      </c>
      <c r="C137" s="14">
        <v>1</v>
      </c>
      <c r="D137" s="14">
        <v>0</v>
      </c>
      <c r="E137" s="17">
        <v>4714559</v>
      </c>
      <c r="F137" s="17">
        <v>0</v>
      </c>
      <c r="G137" s="17">
        <v>0</v>
      </c>
      <c r="H137" s="17">
        <v>0</v>
      </c>
      <c r="I137" s="17">
        <v>785026</v>
      </c>
      <c r="J137" s="17">
        <v>2802756</v>
      </c>
      <c r="K137" s="17">
        <v>0</v>
      </c>
      <c r="L137" s="17">
        <v>0</v>
      </c>
      <c r="M137" s="17">
        <v>0</v>
      </c>
      <c r="N137" s="17">
        <v>0</v>
      </c>
      <c r="O137" s="17">
        <v>0</v>
      </c>
      <c r="P137" s="17">
        <v>966085</v>
      </c>
      <c r="Q137" s="17">
        <v>618226</v>
      </c>
      <c r="R137" s="17">
        <v>155034</v>
      </c>
      <c r="S137" s="17">
        <v>13648</v>
      </c>
      <c r="T137" s="17">
        <v>13806</v>
      </c>
      <c r="U137" s="17">
        <v>113996</v>
      </c>
      <c r="V137" s="17">
        <v>5000</v>
      </c>
      <c r="W137" s="17">
        <v>0</v>
      </c>
      <c r="X137" s="17">
        <v>0</v>
      </c>
      <c r="Y137" s="17">
        <v>0</v>
      </c>
      <c r="Z137" s="17">
        <v>0</v>
      </c>
      <c r="AA137" s="17">
        <v>-213073</v>
      </c>
      <c r="AB137" s="17">
        <v>9975063</v>
      </c>
      <c r="AC137" s="17">
        <v>0</v>
      </c>
      <c r="AD137" s="17">
        <v>0</v>
      </c>
    </row>
    <row r="138" spans="1:30" x14ac:dyDescent="0.3">
      <c r="A138" s="15" t="s">
        <v>269</v>
      </c>
      <c r="B138" s="14" t="s">
        <v>270</v>
      </c>
      <c r="C138" s="14">
        <v>1</v>
      </c>
      <c r="D138" s="14">
        <v>1</v>
      </c>
      <c r="E138" s="17">
        <v>544172616</v>
      </c>
      <c r="F138" s="17">
        <v>7810326</v>
      </c>
      <c r="G138" s="17">
        <v>0</v>
      </c>
      <c r="H138" s="17">
        <v>0</v>
      </c>
      <c r="I138" s="17">
        <v>33303641</v>
      </c>
      <c r="J138" s="17">
        <v>118163612</v>
      </c>
      <c r="K138" s="17">
        <v>0</v>
      </c>
      <c r="L138" s="17">
        <v>0</v>
      </c>
      <c r="M138" s="17">
        <v>2124702</v>
      </c>
      <c r="N138" s="17">
        <v>7398434</v>
      </c>
      <c r="O138" s="17">
        <v>6288436</v>
      </c>
      <c r="P138" s="17">
        <v>0</v>
      </c>
      <c r="Q138" s="17">
        <v>3490697</v>
      </c>
      <c r="R138" s="17">
        <v>26407572</v>
      </c>
      <c r="S138" s="17">
        <v>663405</v>
      </c>
      <c r="T138" s="17">
        <v>276787</v>
      </c>
      <c r="U138" s="17">
        <v>2604241</v>
      </c>
      <c r="V138" s="17">
        <v>930255</v>
      </c>
      <c r="W138" s="17">
        <v>0</v>
      </c>
      <c r="X138" s="17">
        <v>14203742</v>
      </c>
      <c r="Y138" s="17">
        <v>0</v>
      </c>
      <c r="Z138" s="17">
        <v>0</v>
      </c>
      <c r="AA138" s="17">
        <v>-29733943</v>
      </c>
      <c r="AB138" s="17">
        <v>738104523</v>
      </c>
      <c r="AC138" s="17">
        <v>0</v>
      </c>
      <c r="AD138" s="17">
        <v>21113422</v>
      </c>
    </row>
    <row r="139" spans="1:30" x14ac:dyDescent="0.3">
      <c r="A139" s="15" t="s">
        <v>271</v>
      </c>
      <c r="B139" s="14" t="s">
        <v>272</v>
      </c>
      <c r="C139" s="14">
        <v>1</v>
      </c>
      <c r="D139" s="14">
        <v>0</v>
      </c>
      <c r="E139" s="17">
        <v>9122827</v>
      </c>
      <c r="F139" s="17">
        <v>203525</v>
      </c>
      <c r="G139" s="17">
        <v>0</v>
      </c>
      <c r="H139" s="17">
        <v>0</v>
      </c>
      <c r="I139" s="17">
        <v>2234958</v>
      </c>
      <c r="J139" s="17">
        <v>2206013</v>
      </c>
      <c r="K139" s="17">
        <v>0</v>
      </c>
      <c r="L139" s="17">
        <v>0</v>
      </c>
      <c r="M139" s="17">
        <v>0</v>
      </c>
      <c r="N139" s="17">
        <v>0</v>
      </c>
      <c r="O139" s="17">
        <v>0</v>
      </c>
      <c r="P139" s="17">
        <v>1307945</v>
      </c>
      <c r="Q139" s="17">
        <v>183434</v>
      </c>
      <c r="R139" s="17">
        <v>537837</v>
      </c>
      <c r="S139" s="17">
        <v>26083</v>
      </c>
      <c r="T139" s="17">
        <v>8157</v>
      </c>
      <c r="U139" s="17">
        <v>148028</v>
      </c>
      <c r="V139" s="17">
        <v>34074</v>
      </c>
      <c r="W139" s="17">
        <v>0</v>
      </c>
      <c r="X139" s="17">
        <v>1254320</v>
      </c>
      <c r="Y139" s="17">
        <v>0</v>
      </c>
      <c r="Z139" s="17">
        <v>0</v>
      </c>
      <c r="AA139" s="17">
        <v>-884782</v>
      </c>
      <c r="AB139" s="17">
        <v>16382419</v>
      </c>
      <c r="AC139" s="17">
        <v>0</v>
      </c>
      <c r="AD139" s="17">
        <v>0</v>
      </c>
    </row>
    <row r="140" spans="1:30" x14ac:dyDescent="0.3">
      <c r="A140" s="15" t="s">
        <v>273</v>
      </c>
      <c r="B140" s="14" t="s">
        <v>274</v>
      </c>
      <c r="C140" s="14">
        <v>1</v>
      </c>
      <c r="D140" s="14">
        <v>0</v>
      </c>
      <c r="E140" s="17">
        <v>11489800</v>
      </c>
      <c r="F140" s="17">
        <v>0</v>
      </c>
      <c r="G140" s="17">
        <v>0</v>
      </c>
      <c r="H140" s="17">
        <v>0</v>
      </c>
      <c r="I140" s="17">
        <v>1473283</v>
      </c>
      <c r="J140" s="17">
        <v>3586133</v>
      </c>
      <c r="K140" s="17">
        <v>0</v>
      </c>
      <c r="L140" s="17">
        <v>0</v>
      </c>
      <c r="M140" s="17">
        <v>0</v>
      </c>
      <c r="N140" s="17">
        <v>0</v>
      </c>
      <c r="O140" s="17">
        <v>0</v>
      </c>
      <c r="P140" s="17">
        <v>1384471</v>
      </c>
      <c r="Q140" s="17">
        <v>348474</v>
      </c>
      <c r="R140" s="17">
        <v>781177</v>
      </c>
      <c r="S140" s="17">
        <v>33046</v>
      </c>
      <c r="T140" s="17">
        <v>13787</v>
      </c>
      <c r="U140" s="17">
        <v>138402</v>
      </c>
      <c r="V140" s="17">
        <v>36943</v>
      </c>
      <c r="W140" s="17">
        <v>0</v>
      </c>
      <c r="X140" s="17">
        <v>170392</v>
      </c>
      <c r="Y140" s="17">
        <v>0</v>
      </c>
      <c r="Z140" s="17">
        <v>0</v>
      </c>
      <c r="AA140" s="17">
        <v>-565827</v>
      </c>
      <c r="AB140" s="17">
        <v>18890081</v>
      </c>
      <c r="AC140" s="17">
        <v>0</v>
      </c>
      <c r="AD140" s="17">
        <v>0</v>
      </c>
    </row>
    <row r="141" spans="1:30" x14ac:dyDescent="0.3">
      <c r="A141" s="15" t="s">
        <v>275</v>
      </c>
      <c r="B141" s="14" t="s">
        <v>276</v>
      </c>
      <c r="C141" s="14">
        <v>1</v>
      </c>
      <c r="D141" s="14">
        <v>0</v>
      </c>
      <c r="E141" s="17">
        <v>9080670</v>
      </c>
      <c r="F141" s="17">
        <v>115110</v>
      </c>
      <c r="G141" s="17">
        <v>0</v>
      </c>
      <c r="H141" s="17">
        <v>0</v>
      </c>
      <c r="I141" s="17">
        <v>1008773</v>
      </c>
      <c r="J141" s="17">
        <v>1595763</v>
      </c>
      <c r="K141" s="17">
        <v>0</v>
      </c>
      <c r="L141" s="17">
        <v>0</v>
      </c>
      <c r="M141" s="17">
        <v>0</v>
      </c>
      <c r="N141" s="17">
        <v>0</v>
      </c>
      <c r="O141" s="17">
        <v>0</v>
      </c>
      <c r="P141" s="17">
        <v>1005934</v>
      </c>
      <c r="Q141" s="17">
        <v>222049</v>
      </c>
      <c r="R141" s="17">
        <v>692194</v>
      </c>
      <c r="S141" s="17">
        <v>19400</v>
      </c>
      <c r="T141" s="17">
        <v>8093</v>
      </c>
      <c r="U141" s="17">
        <v>84696</v>
      </c>
      <c r="V141" s="17">
        <v>25040</v>
      </c>
      <c r="W141" s="17">
        <v>0</v>
      </c>
      <c r="X141" s="17">
        <v>126140</v>
      </c>
      <c r="Y141" s="17">
        <v>0</v>
      </c>
      <c r="Z141" s="17">
        <v>0</v>
      </c>
      <c r="AA141" s="17">
        <v>-432113</v>
      </c>
      <c r="AB141" s="17">
        <v>13551749</v>
      </c>
      <c r="AC141" s="17">
        <v>0</v>
      </c>
      <c r="AD141" s="17">
        <v>0</v>
      </c>
    </row>
    <row r="142" spans="1:30" x14ac:dyDescent="0.3">
      <c r="A142" s="15" t="s">
        <v>277</v>
      </c>
      <c r="B142" s="14" t="s">
        <v>278</v>
      </c>
      <c r="C142" s="14">
        <v>1</v>
      </c>
      <c r="D142" s="14">
        <v>0</v>
      </c>
      <c r="E142" s="17">
        <v>12894797</v>
      </c>
      <c r="F142" s="17">
        <v>0</v>
      </c>
      <c r="G142" s="17">
        <v>0</v>
      </c>
      <c r="H142" s="17">
        <v>0</v>
      </c>
      <c r="I142" s="17">
        <v>1672927</v>
      </c>
      <c r="J142" s="17">
        <v>3999433</v>
      </c>
      <c r="K142" s="17">
        <v>0</v>
      </c>
      <c r="L142" s="17">
        <v>0</v>
      </c>
      <c r="M142" s="17">
        <v>0</v>
      </c>
      <c r="N142" s="17">
        <v>0</v>
      </c>
      <c r="O142" s="17">
        <v>0</v>
      </c>
      <c r="P142" s="17">
        <v>1172230</v>
      </c>
      <c r="Q142" s="17">
        <v>231522</v>
      </c>
      <c r="R142" s="17">
        <v>902952</v>
      </c>
      <c r="S142" s="17">
        <v>21821</v>
      </c>
      <c r="T142" s="17">
        <v>11511</v>
      </c>
      <c r="U142" s="17">
        <v>111258</v>
      </c>
      <c r="V142" s="17">
        <v>19911</v>
      </c>
      <c r="W142" s="17">
        <v>0</v>
      </c>
      <c r="X142" s="17">
        <v>184447</v>
      </c>
      <c r="Y142" s="17">
        <v>19075</v>
      </c>
      <c r="Z142" s="17">
        <v>0</v>
      </c>
      <c r="AA142" s="17">
        <v>-498799</v>
      </c>
      <c r="AB142" s="17">
        <v>20743085</v>
      </c>
      <c r="AC142" s="17">
        <v>0</v>
      </c>
      <c r="AD142" s="17">
        <v>0</v>
      </c>
    </row>
    <row r="143" spans="1:30" x14ac:dyDescent="0.3">
      <c r="A143" s="15" t="s">
        <v>279</v>
      </c>
      <c r="B143" s="14" t="s">
        <v>280</v>
      </c>
      <c r="C143" s="14">
        <v>1</v>
      </c>
      <c r="D143" s="14">
        <v>0</v>
      </c>
      <c r="E143" s="17">
        <v>10637339</v>
      </c>
      <c r="F143" s="17">
        <v>215728</v>
      </c>
      <c r="G143" s="17">
        <v>520911</v>
      </c>
      <c r="H143" s="17">
        <v>0</v>
      </c>
      <c r="I143" s="17">
        <v>1821842</v>
      </c>
      <c r="J143" s="17">
        <v>2863036</v>
      </c>
      <c r="K143" s="17">
        <v>0</v>
      </c>
      <c r="L143" s="17">
        <v>0</v>
      </c>
      <c r="M143" s="17">
        <v>0</v>
      </c>
      <c r="N143" s="17">
        <v>0</v>
      </c>
      <c r="O143" s="17">
        <v>0</v>
      </c>
      <c r="P143" s="17">
        <v>1556633</v>
      </c>
      <c r="Q143" s="17">
        <v>334115</v>
      </c>
      <c r="R143" s="17">
        <v>1150270</v>
      </c>
      <c r="S143" s="17">
        <v>19534</v>
      </c>
      <c r="T143" s="17">
        <v>8150</v>
      </c>
      <c r="U143" s="17">
        <v>82774</v>
      </c>
      <c r="V143" s="17">
        <v>24836</v>
      </c>
      <c r="W143" s="17">
        <v>0</v>
      </c>
      <c r="X143" s="17">
        <v>113331</v>
      </c>
      <c r="Y143" s="17">
        <v>0</v>
      </c>
      <c r="Z143" s="17">
        <v>0</v>
      </c>
      <c r="AA143" s="17">
        <v>-393703</v>
      </c>
      <c r="AB143" s="17">
        <v>18954796</v>
      </c>
      <c r="AC143" s="17">
        <v>0</v>
      </c>
      <c r="AD143" s="17">
        <v>100000</v>
      </c>
    </row>
    <row r="144" spans="1:30" x14ac:dyDescent="0.3">
      <c r="A144" s="15" t="s">
        <v>281</v>
      </c>
      <c r="B144" s="14" t="s">
        <v>282</v>
      </c>
      <c r="C144" s="14">
        <v>1</v>
      </c>
      <c r="D144" s="14">
        <v>0</v>
      </c>
      <c r="E144" s="17">
        <v>14317125</v>
      </c>
      <c r="F144" s="17">
        <v>0</v>
      </c>
      <c r="G144" s="17">
        <v>0</v>
      </c>
      <c r="H144" s="17">
        <v>0</v>
      </c>
      <c r="I144" s="17">
        <v>3192557</v>
      </c>
      <c r="J144" s="17">
        <v>5389764</v>
      </c>
      <c r="K144" s="17">
        <v>0</v>
      </c>
      <c r="L144" s="17">
        <v>0</v>
      </c>
      <c r="M144" s="17">
        <v>0</v>
      </c>
      <c r="N144" s="17">
        <v>0</v>
      </c>
      <c r="O144" s="17">
        <v>0</v>
      </c>
      <c r="P144" s="17">
        <v>1194862</v>
      </c>
      <c r="Q144" s="17">
        <v>185047</v>
      </c>
      <c r="R144" s="17">
        <v>1150678</v>
      </c>
      <c r="S144" s="17">
        <v>66287</v>
      </c>
      <c r="T144" s="17">
        <v>24596</v>
      </c>
      <c r="U144" s="17">
        <v>281989</v>
      </c>
      <c r="V144" s="17">
        <v>62324</v>
      </c>
      <c r="W144" s="17">
        <v>0</v>
      </c>
      <c r="X144" s="17">
        <v>243000</v>
      </c>
      <c r="Y144" s="17">
        <v>0</v>
      </c>
      <c r="Z144" s="17">
        <v>0</v>
      </c>
      <c r="AA144" s="17">
        <v>-536551</v>
      </c>
      <c r="AB144" s="17">
        <v>25571678</v>
      </c>
      <c r="AC144" s="17">
        <v>0</v>
      </c>
      <c r="AD144" s="17">
        <v>0</v>
      </c>
    </row>
    <row r="145" spans="1:30" x14ac:dyDescent="0.3">
      <c r="A145" s="15" t="s">
        <v>283</v>
      </c>
      <c r="B145" s="14" t="s">
        <v>284</v>
      </c>
      <c r="C145" s="14">
        <v>1</v>
      </c>
      <c r="D145" s="14">
        <v>0</v>
      </c>
      <c r="E145" s="17">
        <v>12961599</v>
      </c>
      <c r="F145" s="17">
        <v>0</v>
      </c>
      <c r="G145" s="17">
        <v>0</v>
      </c>
      <c r="H145" s="17">
        <v>3195</v>
      </c>
      <c r="I145" s="17">
        <v>2111224</v>
      </c>
      <c r="J145" s="17">
        <v>3198171</v>
      </c>
      <c r="K145" s="17">
        <v>0</v>
      </c>
      <c r="L145" s="17">
        <v>0</v>
      </c>
      <c r="M145" s="17">
        <v>0</v>
      </c>
      <c r="N145" s="17">
        <v>0</v>
      </c>
      <c r="O145" s="17">
        <v>0</v>
      </c>
      <c r="P145" s="17">
        <v>1427861</v>
      </c>
      <c r="Q145" s="17">
        <v>402698</v>
      </c>
      <c r="R145" s="17">
        <v>80907</v>
      </c>
      <c r="S145" s="17">
        <v>26141</v>
      </c>
      <c r="T145" s="17">
        <v>10906</v>
      </c>
      <c r="U145" s="17">
        <v>102171</v>
      </c>
      <c r="V145" s="17">
        <v>28632</v>
      </c>
      <c r="W145" s="17">
        <v>0</v>
      </c>
      <c r="X145" s="17">
        <v>179001</v>
      </c>
      <c r="Y145" s="17">
        <v>0</v>
      </c>
      <c r="Z145" s="17">
        <v>0</v>
      </c>
      <c r="AA145" s="17">
        <v>-273811</v>
      </c>
      <c r="AB145" s="17">
        <v>20258695</v>
      </c>
      <c r="AC145" s="17">
        <v>0</v>
      </c>
      <c r="AD145" s="17">
        <v>0</v>
      </c>
    </row>
    <row r="146" spans="1:30" x14ac:dyDescent="0.3">
      <c r="A146" s="15" t="s">
        <v>285</v>
      </c>
      <c r="B146" s="14" t="s">
        <v>286</v>
      </c>
      <c r="C146" s="14">
        <v>1</v>
      </c>
      <c r="D146" s="14">
        <v>0</v>
      </c>
      <c r="E146" s="17">
        <v>7326660</v>
      </c>
      <c r="F146" s="17">
        <v>0</v>
      </c>
      <c r="G146" s="17">
        <v>0</v>
      </c>
      <c r="H146" s="17">
        <v>0</v>
      </c>
      <c r="I146" s="17">
        <v>1517878</v>
      </c>
      <c r="J146" s="17">
        <v>2097224</v>
      </c>
      <c r="K146" s="17">
        <v>0</v>
      </c>
      <c r="L146" s="17">
        <v>0</v>
      </c>
      <c r="M146" s="17">
        <v>0</v>
      </c>
      <c r="N146" s="17">
        <v>0</v>
      </c>
      <c r="O146" s="17">
        <v>0</v>
      </c>
      <c r="P146" s="17">
        <v>1056827</v>
      </c>
      <c r="Q146" s="17">
        <v>203344</v>
      </c>
      <c r="R146" s="17">
        <v>211498</v>
      </c>
      <c r="S146" s="17">
        <v>19894</v>
      </c>
      <c r="T146" s="17">
        <v>8300</v>
      </c>
      <c r="U146" s="17">
        <v>80910</v>
      </c>
      <c r="V146" s="17">
        <v>21790</v>
      </c>
      <c r="W146" s="17">
        <v>0</v>
      </c>
      <c r="X146" s="17">
        <v>134616</v>
      </c>
      <c r="Y146" s="17">
        <v>0</v>
      </c>
      <c r="Z146" s="17">
        <v>0</v>
      </c>
      <c r="AA146" s="17">
        <v>-161332</v>
      </c>
      <c r="AB146" s="17">
        <v>12517609</v>
      </c>
      <c r="AC146" s="17">
        <v>0</v>
      </c>
      <c r="AD146" s="17">
        <v>0</v>
      </c>
    </row>
    <row r="147" spans="1:30" x14ac:dyDescent="0.3">
      <c r="A147" s="15" t="s">
        <v>287</v>
      </c>
      <c r="B147" s="14" t="s">
        <v>288</v>
      </c>
      <c r="C147" s="14">
        <v>1</v>
      </c>
      <c r="D147" s="14">
        <v>0</v>
      </c>
      <c r="E147" s="17">
        <v>9476317</v>
      </c>
      <c r="F147" s="17">
        <v>0</v>
      </c>
      <c r="G147" s="17">
        <v>0</v>
      </c>
      <c r="H147" s="17">
        <v>0</v>
      </c>
      <c r="I147" s="17">
        <v>1829088</v>
      </c>
      <c r="J147" s="17">
        <v>2064930</v>
      </c>
      <c r="K147" s="17">
        <v>0</v>
      </c>
      <c r="L147" s="17">
        <v>0</v>
      </c>
      <c r="M147" s="17">
        <v>0</v>
      </c>
      <c r="N147" s="17">
        <v>0</v>
      </c>
      <c r="O147" s="17">
        <v>0</v>
      </c>
      <c r="P147" s="17">
        <v>1383462</v>
      </c>
      <c r="Q147" s="17">
        <v>206156</v>
      </c>
      <c r="R147" s="17">
        <v>205808</v>
      </c>
      <c r="S147" s="17">
        <v>32193</v>
      </c>
      <c r="T147" s="17">
        <v>13431</v>
      </c>
      <c r="U147" s="17">
        <v>135024</v>
      </c>
      <c r="V147" s="17">
        <v>26471</v>
      </c>
      <c r="W147" s="17">
        <v>0</v>
      </c>
      <c r="X147" s="17">
        <v>0</v>
      </c>
      <c r="Y147" s="17">
        <v>0</v>
      </c>
      <c r="Z147" s="17">
        <v>0</v>
      </c>
      <c r="AA147" s="17">
        <v>-208980</v>
      </c>
      <c r="AB147" s="17">
        <v>15163900</v>
      </c>
      <c r="AC147" s="17">
        <v>0</v>
      </c>
      <c r="AD147" s="17">
        <v>0</v>
      </c>
    </row>
    <row r="148" spans="1:30" x14ac:dyDescent="0.3">
      <c r="A148" s="15" t="s">
        <v>289</v>
      </c>
      <c r="B148" s="14" t="s">
        <v>290</v>
      </c>
      <c r="C148" s="14">
        <v>1</v>
      </c>
      <c r="D148" s="14">
        <v>0</v>
      </c>
      <c r="E148" s="17">
        <v>21555158</v>
      </c>
      <c r="F148" s="17">
        <v>0</v>
      </c>
      <c r="G148" s="17">
        <v>0</v>
      </c>
      <c r="H148" s="17">
        <v>11592</v>
      </c>
      <c r="I148" s="17">
        <v>2962588</v>
      </c>
      <c r="J148" s="17">
        <v>3084604</v>
      </c>
      <c r="K148" s="17">
        <v>248077</v>
      </c>
      <c r="L148" s="17">
        <v>0</v>
      </c>
      <c r="M148" s="17">
        <v>0</v>
      </c>
      <c r="N148" s="17">
        <v>0</v>
      </c>
      <c r="O148" s="17">
        <v>0</v>
      </c>
      <c r="P148" s="17">
        <v>1856338</v>
      </c>
      <c r="Q148" s="17">
        <v>539567</v>
      </c>
      <c r="R148" s="17">
        <v>567995</v>
      </c>
      <c r="S148" s="17">
        <v>33061</v>
      </c>
      <c r="T148" s="17">
        <v>13793</v>
      </c>
      <c r="U148" s="17">
        <v>136014</v>
      </c>
      <c r="V148" s="17">
        <v>38135</v>
      </c>
      <c r="W148" s="17">
        <v>0</v>
      </c>
      <c r="X148" s="17">
        <v>162048</v>
      </c>
      <c r="Y148" s="17">
        <v>7236</v>
      </c>
      <c r="Z148" s="17">
        <v>0</v>
      </c>
      <c r="AA148" s="17">
        <v>-535373</v>
      </c>
      <c r="AB148" s="17">
        <v>30680833</v>
      </c>
      <c r="AC148" s="17">
        <v>0</v>
      </c>
      <c r="AD148" s="17">
        <v>0</v>
      </c>
    </row>
    <row r="149" spans="1:30" x14ac:dyDescent="0.3">
      <c r="A149" s="15" t="s">
        <v>291</v>
      </c>
      <c r="B149" s="14" t="s">
        <v>292</v>
      </c>
      <c r="C149" s="14">
        <v>1</v>
      </c>
      <c r="D149" s="14">
        <v>0</v>
      </c>
      <c r="E149" s="17">
        <v>11671355</v>
      </c>
      <c r="F149" s="17">
        <v>0</v>
      </c>
      <c r="G149" s="17">
        <v>0</v>
      </c>
      <c r="H149" s="17">
        <v>0</v>
      </c>
      <c r="I149" s="17">
        <v>2258730</v>
      </c>
      <c r="J149" s="17">
        <v>3792993</v>
      </c>
      <c r="K149" s="17">
        <v>0</v>
      </c>
      <c r="L149" s="17">
        <v>0</v>
      </c>
      <c r="M149" s="17">
        <v>0</v>
      </c>
      <c r="N149" s="17">
        <v>0</v>
      </c>
      <c r="O149" s="17">
        <v>0</v>
      </c>
      <c r="P149" s="17">
        <v>1455722</v>
      </c>
      <c r="Q149" s="17">
        <v>358424</v>
      </c>
      <c r="R149" s="17">
        <v>541859</v>
      </c>
      <c r="S149" s="17">
        <v>45944</v>
      </c>
      <c r="T149" s="17">
        <v>19168</v>
      </c>
      <c r="U149" s="17">
        <v>187740</v>
      </c>
      <c r="V149" s="17">
        <v>49061</v>
      </c>
      <c r="W149" s="17">
        <v>0</v>
      </c>
      <c r="X149" s="17">
        <v>110823</v>
      </c>
      <c r="Y149" s="17">
        <v>0</v>
      </c>
      <c r="Z149" s="17">
        <v>0</v>
      </c>
      <c r="AA149" s="17">
        <v>-435687</v>
      </c>
      <c r="AB149" s="17">
        <v>20056132</v>
      </c>
      <c r="AC149" s="17">
        <v>0</v>
      </c>
      <c r="AD149" s="17">
        <v>0</v>
      </c>
    </row>
    <row r="150" spans="1:30" x14ac:dyDescent="0.3">
      <c r="A150" s="15" t="s">
        <v>293</v>
      </c>
      <c r="B150" s="14" t="s">
        <v>294</v>
      </c>
      <c r="C150" s="14">
        <v>1</v>
      </c>
      <c r="D150" s="14">
        <v>0</v>
      </c>
      <c r="E150" s="17">
        <v>16089879</v>
      </c>
      <c r="F150" s="17">
        <v>0</v>
      </c>
      <c r="G150" s="17">
        <v>0</v>
      </c>
      <c r="H150" s="17">
        <v>0</v>
      </c>
      <c r="I150" s="17">
        <v>2128099</v>
      </c>
      <c r="J150" s="17">
        <v>4086406</v>
      </c>
      <c r="K150" s="17">
        <v>0</v>
      </c>
      <c r="L150" s="17">
        <v>0</v>
      </c>
      <c r="M150" s="17">
        <v>0</v>
      </c>
      <c r="N150" s="17">
        <v>0</v>
      </c>
      <c r="O150" s="17">
        <v>0</v>
      </c>
      <c r="P150" s="17">
        <v>1773540</v>
      </c>
      <c r="Q150" s="17">
        <v>820559</v>
      </c>
      <c r="R150" s="17">
        <v>424313</v>
      </c>
      <c r="S150" s="17">
        <v>53554</v>
      </c>
      <c r="T150" s="17">
        <v>22343</v>
      </c>
      <c r="U150" s="17">
        <v>212671</v>
      </c>
      <c r="V150" s="17">
        <v>59263</v>
      </c>
      <c r="W150" s="17">
        <v>0</v>
      </c>
      <c r="X150" s="17">
        <v>499302</v>
      </c>
      <c r="Y150" s="17">
        <v>0</v>
      </c>
      <c r="Z150" s="17">
        <v>0</v>
      </c>
      <c r="AA150" s="17">
        <v>-301777</v>
      </c>
      <c r="AB150" s="17">
        <v>25868152</v>
      </c>
      <c r="AC150" s="17">
        <v>0</v>
      </c>
      <c r="AD150" s="17">
        <v>0</v>
      </c>
    </row>
    <row r="151" spans="1:30" x14ac:dyDescent="0.3">
      <c r="A151" s="15" t="s">
        <v>295</v>
      </c>
      <c r="B151" s="14" t="s">
        <v>296</v>
      </c>
      <c r="C151" s="14">
        <v>1</v>
      </c>
      <c r="D151" s="14">
        <v>0</v>
      </c>
      <c r="E151" s="17">
        <v>23103917</v>
      </c>
      <c r="F151" s="17">
        <v>0</v>
      </c>
      <c r="G151" s="17">
        <v>0</v>
      </c>
      <c r="H151" s="17">
        <v>0</v>
      </c>
      <c r="I151" s="17">
        <v>3766225</v>
      </c>
      <c r="J151" s="17">
        <v>4338795</v>
      </c>
      <c r="K151" s="17">
        <v>0</v>
      </c>
      <c r="L151" s="17">
        <v>0</v>
      </c>
      <c r="M151" s="17">
        <v>0</v>
      </c>
      <c r="N151" s="17">
        <v>0</v>
      </c>
      <c r="O151" s="17">
        <v>0</v>
      </c>
      <c r="P151" s="17">
        <v>2660547</v>
      </c>
      <c r="Q151" s="17">
        <v>1062938</v>
      </c>
      <c r="R151" s="17">
        <v>979766</v>
      </c>
      <c r="S151" s="17">
        <v>78720</v>
      </c>
      <c r="T151" s="17">
        <v>32843</v>
      </c>
      <c r="U151" s="17">
        <v>296726</v>
      </c>
      <c r="V151" s="17">
        <v>84696</v>
      </c>
      <c r="W151" s="17">
        <v>0</v>
      </c>
      <c r="X151" s="17">
        <v>396689</v>
      </c>
      <c r="Y151" s="17">
        <v>0</v>
      </c>
      <c r="Z151" s="17">
        <v>0</v>
      </c>
      <c r="AA151" s="17">
        <v>-630532</v>
      </c>
      <c r="AB151" s="17">
        <v>36171330</v>
      </c>
      <c r="AC151" s="17">
        <v>0</v>
      </c>
      <c r="AD151" s="17">
        <v>0</v>
      </c>
    </row>
    <row r="152" spans="1:30" x14ac:dyDescent="0.3">
      <c r="A152" s="15" t="s">
        <v>297</v>
      </c>
      <c r="B152" s="14" t="s">
        <v>298</v>
      </c>
      <c r="C152" s="14">
        <v>1</v>
      </c>
      <c r="D152" s="14">
        <v>0</v>
      </c>
      <c r="E152" s="17">
        <v>6724992</v>
      </c>
      <c r="F152" s="17">
        <v>0</v>
      </c>
      <c r="G152" s="17">
        <v>0</v>
      </c>
      <c r="H152" s="17">
        <v>1158</v>
      </c>
      <c r="I152" s="17">
        <v>1154244</v>
      </c>
      <c r="J152" s="17">
        <v>1175672</v>
      </c>
      <c r="K152" s="17">
        <v>0</v>
      </c>
      <c r="L152" s="17">
        <v>0</v>
      </c>
      <c r="M152" s="17">
        <v>0</v>
      </c>
      <c r="N152" s="17">
        <v>0</v>
      </c>
      <c r="O152" s="17">
        <v>0</v>
      </c>
      <c r="P152" s="17">
        <v>1181175</v>
      </c>
      <c r="Q152" s="17">
        <v>138117</v>
      </c>
      <c r="R152" s="17">
        <v>137761</v>
      </c>
      <c r="S152" s="17">
        <v>12689</v>
      </c>
      <c r="T152" s="17">
        <v>5293</v>
      </c>
      <c r="U152" s="17">
        <v>53066</v>
      </c>
      <c r="V152" s="17">
        <v>12934</v>
      </c>
      <c r="W152" s="17">
        <v>0</v>
      </c>
      <c r="X152" s="17">
        <v>84418</v>
      </c>
      <c r="Y152" s="17">
        <v>0</v>
      </c>
      <c r="Z152" s="17">
        <v>0</v>
      </c>
      <c r="AA152" s="17">
        <v>-139090</v>
      </c>
      <c r="AB152" s="17">
        <v>10542429</v>
      </c>
      <c r="AC152" s="17">
        <v>0</v>
      </c>
      <c r="AD152" s="17">
        <v>0</v>
      </c>
    </row>
    <row r="153" spans="1:30" x14ac:dyDescent="0.3">
      <c r="A153" s="15" t="s">
        <v>299</v>
      </c>
      <c r="B153" s="14" t="s">
        <v>300</v>
      </c>
      <c r="C153" s="14">
        <v>1</v>
      </c>
      <c r="D153" s="14">
        <v>0</v>
      </c>
      <c r="E153" s="17">
        <v>29177618</v>
      </c>
      <c r="F153" s="17">
        <v>823070</v>
      </c>
      <c r="G153" s="17">
        <v>0</v>
      </c>
      <c r="H153" s="17">
        <v>0</v>
      </c>
      <c r="I153" s="17">
        <v>3033113</v>
      </c>
      <c r="J153" s="17">
        <v>4393412</v>
      </c>
      <c r="K153" s="17">
        <v>0</v>
      </c>
      <c r="L153" s="17">
        <v>0</v>
      </c>
      <c r="M153" s="17">
        <v>0</v>
      </c>
      <c r="N153" s="17">
        <v>0</v>
      </c>
      <c r="O153" s="17">
        <v>0</v>
      </c>
      <c r="P153" s="17">
        <v>1746205</v>
      </c>
      <c r="Q153" s="17">
        <v>641402</v>
      </c>
      <c r="R153" s="17">
        <v>1354217</v>
      </c>
      <c r="S153" s="17">
        <v>8294</v>
      </c>
      <c r="T153" s="17">
        <v>18642</v>
      </c>
      <c r="U153" s="17">
        <v>150602</v>
      </c>
      <c r="V153" s="17">
        <v>48532</v>
      </c>
      <c r="W153" s="17">
        <v>0</v>
      </c>
      <c r="X153" s="17">
        <v>782441</v>
      </c>
      <c r="Y153" s="17">
        <v>0</v>
      </c>
      <c r="Z153" s="17">
        <v>0</v>
      </c>
      <c r="AA153" s="17">
        <v>-1490975</v>
      </c>
      <c r="AB153" s="17">
        <v>40686573</v>
      </c>
      <c r="AC153" s="17">
        <v>0</v>
      </c>
      <c r="AD153" s="17">
        <v>820537</v>
      </c>
    </row>
    <row r="154" spans="1:30" x14ac:dyDescent="0.3">
      <c r="A154" s="15" t="s">
        <v>301</v>
      </c>
      <c r="B154" s="14" t="s">
        <v>302</v>
      </c>
      <c r="C154" s="14">
        <v>1</v>
      </c>
      <c r="D154" s="14">
        <v>0</v>
      </c>
      <c r="E154" s="17">
        <v>22194491</v>
      </c>
      <c r="F154" s="17">
        <v>0</v>
      </c>
      <c r="G154" s="17">
        <v>0</v>
      </c>
      <c r="H154" s="17">
        <v>0</v>
      </c>
      <c r="I154" s="17">
        <v>4988710</v>
      </c>
      <c r="J154" s="17">
        <v>6985951</v>
      </c>
      <c r="K154" s="17">
        <v>0</v>
      </c>
      <c r="L154" s="17">
        <v>0</v>
      </c>
      <c r="M154" s="17">
        <v>0</v>
      </c>
      <c r="N154" s="17">
        <v>0</v>
      </c>
      <c r="O154" s="17">
        <v>0</v>
      </c>
      <c r="P154" s="17">
        <v>2285238</v>
      </c>
      <c r="Q154" s="17">
        <v>743584</v>
      </c>
      <c r="R154" s="17">
        <v>1320432</v>
      </c>
      <c r="S154" s="17">
        <v>95513</v>
      </c>
      <c r="T154" s="17">
        <v>39850</v>
      </c>
      <c r="U154" s="17">
        <v>360277</v>
      </c>
      <c r="V154" s="17">
        <v>104307</v>
      </c>
      <c r="W154" s="17">
        <v>0</v>
      </c>
      <c r="X154" s="17">
        <v>340200</v>
      </c>
      <c r="Y154" s="17">
        <v>0</v>
      </c>
      <c r="Z154" s="17">
        <v>0</v>
      </c>
      <c r="AA154" s="17">
        <v>-481349</v>
      </c>
      <c r="AB154" s="17">
        <v>38977204</v>
      </c>
      <c r="AC154" s="17">
        <v>0</v>
      </c>
      <c r="AD154" s="17">
        <v>0</v>
      </c>
    </row>
    <row r="155" spans="1:30" x14ac:dyDescent="0.3">
      <c r="A155" s="15" t="s">
        <v>303</v>
      </c>
      <c r="B155" s="14" t="s">
        <v>304</v>
      </c>
      <c r="C155" s="14">
        <v>1</v>
      </c>
      <c r="D155" s="14">
        <v>0</v>
      </c>
      <c r="E155" s="17">
        <v>10243531</v>
      </c>
      <c r="F155" s="17">
        <v>0</v>
      </c>
      <c r="G155" s="17">
        <v>0</v>
      </c>
      <c r="H155" s="17">
        <v>0</v>
      </c>
      <c r="I155" s="17">
        <v>1378010</v>
      </c>
      <c r="J155" s="17">
        <v>3556282</v>
      </c>
      <c r="K155" s="17">
        <v>0</v>
      </c>
      <c r="L155" s="17">
        <v>0</v>
      </c>
      <c r="M155" s="17">
        <v>0</v>
      </c>
      <c r="N155" s="17">
        <v>0</v>
      </c>
      <c r="O155" s="17">
        <v>0</v>
      </c>
      <c r="P155" s="17">
        <v>1094891</v>
      </c>
      <c r="Q155" s="17">
        <v>222603</v>
      </c>
      <c r="R155" s="17">
        <v>391923</v>
      </c>
      <c r="S155" s="17">
        <v>20403</v>
      </c>
      <c r="T155" s="17">
        <v>8512</v>
      </c>
      <c r="U155" s="17">
        <v>82133</v>
      </c>
      <c r="V155" s="17">
        <v>24193</v>
      </c>
      <c r="W155" s="17">
        <v>0</v>
      </c>
      <c r="X155" s="17">
        <v>152441</v>
      </c>
      <c r="Y155" s="17">
        <v>0</v>
      </c>
      <c r="Z155" s="17">
        <v>0</v>
      </c>
      <c r="AA155" s="17">
        <v>-264133</v>
      </c>
      <c r="AB155" s="17">
        <v>16910789</v>
      </c>
      <c r="AC155" s="17">
        <v>0</v>
      </c>
      <c r="AD155" s="17">
        <v>0</v>
      </c>
    </row>
    <row r="156" spans="1:30" x14ac:dyDescent="0.3">
      <c r="A156" s="15" t="s">
        <v>305</v>
      </c>
      <c r="B156" s="14" t="s">
        <v>306</v>
      </c>
      <c r="C156" s="14">
        <v>1</v>
      </c>
      <c r="D156" s="14">
        <v>0</v>
      </c>
      <c r="E156" s="17">
        <v>5206493</v>
      </c>
      <c r="F156" s="17">
        <v>0</v>
      </c>
      <c r="G156" s="17">
        <v>0</v>
      </c>
      <c r="H156" s="17">
        <v>5279</v>
      </c>
      <c r="I156" s="17">
        <v>971845</v>
      </c>
      <c r="J156" s="17">
        <v>517402</v>
      </c>
      <c r="K156" s="17">
        <v>0</v>
      </c>
      <c r="L156" s="17">
        <v>0</v>
      </c>
      <c r="M156" s="17">
        <v>0</v>
      </c>
      <c r="N156" s="17">
        <v>0</v>
      </c>
      <c r="O156" s="17">
        <v>0</v>
      </c>
      <c r="P156" s="17">
        <v>655351</v>
      </c>
      <c r="Q156" s="17">
        <v>110716</v>
      </c>
      <c r="R156" s="17">
        <v>222302</v>
      </c>
      <c r="S156" s="17">
        <v>8464</v>
      </c>
      <c r="T156" s="17">
        <v>3531</v>
      </c>
      <c r="U156" s="17">
        <v>34484</v>
      </c>
      <c r="V156" s="17">
        <v>9790</v>
      </c>
      <c r="W156" s="17">
        <v>0</v>
      </c>
      <c r="X156" s="17">
        <v>60051</v>
      </c>
      <c r="Y156" s="17">
        <v>0</v>
      </c>
      <c r="Z156" s="17">
        <v>0</v>
      </c>
      <c r="AA156" s="17">
        <v>-155333</v>
      </c>
      <c r="AB156" s="17">
        <v>7650375</v>
      </c>
      <c r="AC156" s="17">
        <v>0</v>
      </c>
      <c r="AD156" s="17">
        <v>0</v>
      </c>
    </row>
    <row r="157" spans="1:30" x14ac:dyDescent="0.3">
      <c r="A157" s="15" t="s">
        <v>307</v>
      </c>
      <c r="B157" s="14" t="s">
        <v>308</v>
      </c>
      <c r="C157" s="14">
        <v>1</v>
      </c>
      <c r="D157" s="14">
        <v>0</v>
      </c>
      <c r="E157" s="17">
        <v>15988881</v>
      </c>
      <c r="F157" s="17">
        <v>0</v>
      </c>
      <c r="G157" s="17">
        <v>0</v>
      </c>
      <c r="H157" s="17">
        <v>0</v>
      </c>
      <c r="I157" s="17">
        <v>3329125</v>
      </c>
      <c r="J157" s="17">
        <v>3674538</v>
      </c>
      <c r="K157" s="17">
        <v>0</v>
      </c>
      <c r="L157" s="17">
        <v>0</v>
      </c>
      <c r="M157" s="17">
        <v>0</v>
      </c>
      <c r="N157" s="17">
        <v>0</v>
      </c>
      <c r="O157" s="17">
        <v>0</v>
      </c>
      <c r="P157" s="17">
        <v>2376552</v>
      </c>
      <c r="Q157" s="17">
        <v>755769</v>
      </c>
      <c r="R157" s="17">
        <v>581378</v>
      </c>
      <c r="S157" s="17">
        <v>71363</v>
      </c>
      <c r="T157" s="17">
        <v>31593</v>
      </c>
      <c r="U157" s="17">
        <v>309075</v>
      </c>
      <c r="V157" s="17">
        <v>53641</v>
      </c>
      <c r="W157" s="17">
        <v>0</v>
      </c>
      <c r="X157" s="17">
        <v>270000</v>
      </c>
      <c r="Y157" s="17">
        <v>0</v>
      </c>
      <c r="Z157" s="17">
        <v>0</v>
      </c>
      <c r="AA157" s="17">
        <v>-210328</v>
      </c>
      <c r="AB157" s="17">
        <v>27231587</v>
      </c>
      <c r="AC157" s="17">
        <v>0</v>
      </c>
      <c r="AD157" s="17">
        <v>0</v>
      </c>
    </row>
    <row r="158" spans="1:30" x14ac:dyDescent="0.3">
      <c r="A158" s="15" t="s">
        <v>309</v>
      </c>
      <c r="B158" s="14" t="s">
        <v>310</v>
      </c>
      <c r="C158" s="14">
        <v>1</v>
      </c>
      <c r="D158" s="14">
        <v>0</v>
      </c>
      <c r="E158" s="17">
        <v>13755173</v>
      </c>
      <c r="F158" s="17">
        <v>54513</v>
      </c>
      <c r="G158" s="17">
        <v>0</v>
      </c>
      <c r="H158" s="17">
        <v>0</v>
      </c>
      <c r="I158" s="17">
        <v>627954</v>
      </c>
      <c r="J158" s="17">
        <v>3253799</v>
      </c>
      <c r="K158" s="17">
        <v>0</v>
      </c>
      <c r="L158" s="17">
        <v>0</v>
      </c>
      <c r="M158" s="17">
        <v>0</v>
      </c>
      <c r="N158" s="17">
        <v>0</v>
      </c>
      <c r="O158" s="17">
        <v>0</v>
      </c>
      <c r="P158" s="17">
        <v>1541090</v>
      </c>
      <c r="Q158" s="17">
        <v>105524</v>
      </c>
      <c r="R158" s="17">
        <v>747393</v>
      </c>
      <c r="S158" s="17">
        <v>26860</v>
      </c>
      <c r="T158" s="17">
        <v>11206</v>
      </c>
      <c r="U158" s="17">
        <v>111957</v>
      </c>
      <c r="V158" s="17">
        <v>32804</v>
      </c>
      <c r="W158" s="17">
        <v>0</v>
      </c>
      <c r="X158" s="17">
        <v>152912</v>
      </c>
      <c r="Y158" s="17">
        <v>0</v>
      </c>
      <c r="Z158" s="17">
        <v>0</v>
      </c>
      <c r="AA158" s="17">
        <v>-439838</v>
      </c>
      <c r="AB158" s="17">
        <v>19981347</v>
      </c>
      <c r="AC158" s="17">
        <v>0</v>
      </c>
      <c r="AD158" s="17">
        <v>0</v>
      </c>
    </row>
    <row r="159" spans="1:30" x14ac:dyDescent="0.3">
      <c r="A159" s="15" t="s">
        <v>311</v>
      </c>
      <c r="B159" s="14" t="s">
        <v>312</v>
      </c>
      <c r="C159" s="14">
        <v>1</v>
      </c>
      <c r="D159" s="14">
        <v>0</v>
      </c>
      <c r="E159" s="17">
        <v>39888801</v>
      </c>
      <c r="F159" s="17">
        <v>120794</v>
      </c>
      <c r="G159" s="17">
        <v>0</v>
      </c>
      <c r="H159" s="17">
        <v>0</v>
      </c>
      <c r="I159" s="17">
        <v>4944911</v>
      </c>
      <c r="J159" s="17">
        <v>7624722</v>
      </c>
      <c r="K159" s="17">
        <v>0</v>
      </c>
      <c r="L159" s="17">
        <v>0</v>
      </c>
      <c r="M159" s="17">
        <v>0</v>
      </c>
      <c r="N159" s="17">
        <v>0</v>
      </c>
      <c r="O159" s="17">
        <v>0</v>
      </c>
      <c r="P159" s="17">
        <v>3233889</v>
      </c>
      <c r="Q159" s="17">
        <v>626662</v>
      </c>
      <c r="R159" s="17">
        <v>2723771</v>
      </c>
      <c r="S159" s="17">
        <v>167881</v>
      </c>
      <c r="T159" s="17">
        <v>70043</v>
      </c>
      <c r="U159" s="17">
        <v>477767</v>
      </c>
      <c r="V159" s="17">
        <v>178999</v>
      </c>
      <c r="W159" s="17">
        <v>0</v>
      </c>
      <c r="X159" s="17">
        <v>833333</v>
      </c>
      <c r="Y159" s="17">
        <v>0</v>
      </c>
      <c r="Z159" s="17">
        <v>0</v>
      </c>
      <c r="AA159" s="17">
        <v>-1810398</v>
      </c>
      <c r="AB159" s="17">
        <v>59081175</v>
      </c>
      <c r="AC159" s="17">
        <v>0</v>
      </c>
      <c r="AD159" s="17">
        <v>301599</v>
      </c>
    </row>
    <row r="160" spans="1:30" x14ac:dyDescent="0.3">
      <c r="A160" s="15" t="s">
        <v>313</v>
      </c>
      <c r="B160" s="14" t="s">
        <v>314</v>
      </c>
      <c r="C160" s="14">
        <v>1</v>
      </c>
      <c r="D160" s="14">
        <v>0</v>
      </c>
      <c r="E160" s="17">
        <v>34222598</v>
      </c>
      <c r="F160" s="17">
        <v>0</v>
      </c>
      <c r="G160" s="17">
        <v>0</v>
      </c>
      <c r="H160" s="17">
        <v>0</v>
      </c>
      <c r="I160" s="17">
        <v>4726222</v>
      </c>
      <c r="J160" s="17">
        <v>3795417</v>
      </c>
      <c r="K160" s="17">
        <v>0</v>
      </c>
      <c r="L160" s="17">
        <v>0</v>
      </c>
      <c r="M160" s="17">
        <v>0</v>
      </c>
      <c r="N160" s="17">
        <v>0</v>
      </c>
      <c r="O160" s="17">
        <v>0</v>
      </c>
      <c r="P160" s="17">
        <v>2557719</v>
      </c>
      <c r="Q160" s="17">
        <v>1174624</v>
      </c>
      <c r="R160" s="17">
        <v>1447601</v>
      </c>
      <c r="S160" s="17">
        <v>102434</v>
      </c>
      <c r="T160" s="17">
        <v>37262</v>
      </c>
      <c r="U160" s="17">
        <v>406760</v>
      </c>
      <c r="V160" s="17">
        <v>114016</v>
      </c>
      <c r="W160" s="17">
        <v>0</v>
      </c>
      <c r="X160" s="17">
        <v>643437</v>
      </c>
      <c r="Y160" s="17">
        <v>0</v>
      </c>
      <c r="Z160" s="17">
        <v>0</v>
      </c>
      <c r="AA160" s="17">
        <v>-910756</v>
      </c>
      <c r="AB160" s="17">
        <v>48317334</v>
      </c>
      <c r="AC160" s="17">
        <v>0</v>
      </c>
      <c r="AD160" s="17">
        <v>0</v>
      </c>
    </row>
    <row r="161" spans="1:30" x14ac:dyDescent="0.3">
      <c r="A161" s="15" t="s">
        <v>315</v>
      </c>
      <c r="B161" s="14" t="s">
        <v>316</v>
      </c>
      <c r="C161" s="14">
        <v>1</v>
      </c>
      <c r="D161" s="14">
        <v>0</v>
      </c>
      <c r="E161" s="17">
        <v>3820318</v>
      </c>
      <c r="F161" s="17">
        <v>0</v>
      </c>
      <c r="G161" s="17">
        <v>70000</v>
      </c>
      <c r="H161" s="17">
        <v>0</v>
      </c>
      <c r="I161" s="17">
        <v>374179</v>
      </c>
      <c r="J161" s="17">
        <v>385496</v>
      </c>
      <c r="K161" s="17">
        <v>0</v>
      </c>
      <c r="L161" s="17">
        <v>0</v>
      </c>
      <c r="M161" s="17">
        <v>0</v>
      </c>
      <c r="N161" s="17">
        <v>0</v>
      </c>
      <c r="O161" s="17">
        <v>0</v>
      </c>
      <c r="P161" s="17">
        <v>340656</v>
      </c>
      <c r="Q161" s="17">
        <v>0</v>
      </c>
      <c r="R161" s="17">
        <v>0</v>
      </c>
      <c r="S161" s="17">
        <v>4435</v>
      </c>
      <c r="T161" s="17">
        <v>1392</v>
      </c>
      <c r="U161" s="17">
        <v>17417</v>
      </c>
      <c r="V161" s="17">
        <v>4922</v>
      </c>
      <c r="W161" s="17">
        <v>0</v>
      </c>
      <c r="X161" s="17">
        <v>66424</v>
      </c>
      <c r="Y161" s="17">
        <v>1248</v>
      </c>
      <c r="Z161" s="17">
        <v>0</v>
      </c>
      <c r="AA161" s="17">
        <v>-66645</v>
      </c>
      <c r="AB161" s="17">
        <v>5019842</v>
      </c>
      <c r="AC161" s="17">
        <v>0</v>
      </c>
      <c r="AD161" s="17">
        <v>100000</v>
      </c>
    </row>
    <row r="162" spans="1:30" x14ac:dyDescent="0.3">
      <c r="A162" s="15" t="s">
        <v>317</v>
      </c>
      <c r="B162" s="14" t="s">
        <v>318</v>
      </c>
      <c r="C162" s="14">
        <v>1</v>
      </c>
      <c r="D162" s="14">
        <v>0</v>
      </c>
      <c r="E162" s="17">
        <v>444849</v>
      </c>
      <c r="F162" s="17">
        <v>0</v>
      </c>
      <c r="G162" s="17">
        <v>170528</v>
      </c>
      <c r="H162" s="17">
        <v>0</v>
      </c>
      <c r="I162" s="17">
        <v>12287</v>
      </c>
      <c r="J162" s="17">
        <v>369</v>
      </c>
      <c r="K162" s="17">
        <v>0</v>
      </c>
      <c r="L162" s="17">
        <v>0</v>
      </c>
      <c r="M162" s="17">
        <v>0</v>
      </c>
      <c r="N162" s="17">
        <v>0</v>
      </c>
      <c r="O162" s="17">
        <v>0</v>
      </c>
      <c r="P162" s="17">
        <v>87391</v>
      </c>
      <c r="Q162" s="17">
        <v>0</v>
      </c>
      <c r="R162" s="17">
        <v>0</v>
      </c>
      <c r="S162" s="17">
        <v>2367</v>
      </c>
      <c r="T162" s="17">
        <v>346</v>
      </c>
      <c r="U162" s="17">
        <v>7165</v>
      </c>
      <c r="V162" s="17">
        <v>0</v>
      </c>
      <c r="W162" s="17">
        <v>0</v>
      </c>
      <c r="X162" s="17">
        <v>5400</v>
      </c>
      <c r="Y162" s="17">
        <v>1555</v>
      </c>
      <c r="Z162" s="17">
        <v>0</v>
      </c>
      <c r="AA162" s="17">
        <v>0</v>
      </c>
      <c r="AB162" s="17">
        <v>732257</v>
      </c>
      <c r="AC162" s="17">
        <v>0</v>
      </c>
      <c r="AD162" s="17">
        <v>0</v>
      </c>
    </row>
    <row r="163" spans="1:30" x14ac:dyDescent="0.3">
      <c r="A163" s="15" t="s">
        <v>319</v>
      </c>
      <c r="B163" s="14" t="s">
        <v>320</v>
      </c>
      <c r="C163" s="14">
        <v>1</v>
      </c>
      <c r="D163" s="14">
        <v>0</v>
      </c>
      <c r="E163" s="17">
        <v>909106</v>
      </c>
      <c r="F163" s="17">
        <v>0</v>
      </c>
      <c r="G163" s="17">
        <v>285697</v>
      </c>
      <c r="H163" s="17">
        <v>0</v>
      </c>
      <c r="I163" s="17">
        <v>12733</v>
      </c>
      <c r="J163" s="17">
        <v>77194</v>
      </c>
      <c r="K163" s="17">
        <v>0</v>
      </c>
      <c r="L163" s="17">
        <v>0</v>
      </c>
      <c r="M163" s="17">
        <v>0</v>
      </c>
      <c r="N163" s="17">
        <v>0</v>
      </c>
      <c r="O163" s="17">
        <v>0</v>
      </c>
      <c r="P163" s="17">
        <v>98344</v>
      </c>
      <c r="Q163" s="17">
        <v>0</v>
      </c>
      <c r="R163" s="17">
        <v>11200</v>
      </c>
      <c r="S163" s="17">
        <v>1513</v>
      </c>
      <c r="T163" s="17">
        <v>631</v>
      </c>
      <c r="U163" s="17">
        <v>5592</v>
      </c>
      <c r="V163" s="17">
        <v>0</v>
      </c>
      <c r="W163" s="17">
        <v>0</v>
      </c>
      <c r="X163" s="17">
        <v>16200</v>
      </c>
      <c r="Y163" s="17">
        <v>0</v>
      </c>
      <c r="Z163" s="17">
        <v>0</v>
      </c>
      <c r="AA163" s="17">
        <v>-47861</v>
      </c>
      <c r="AB163" s="17">
        <v>1370349</v>
      </c>
      <c r="AC163" s="17">
        <v>0</v>
      </c>
      <c r="AD163" s="17">
        <v>0</v>
      </c>
    </row>
    <row r="164" spans="1:30" x14ac:dyDescent="0.3">
      <c r="A164" s="15" t="s">
        <v>321</v>
      </c>
      <c r="B164" s="14" t="s">
        <v>322</v>
      </c>
      <c r="C164" s="14">
        <v>1</v>
      </c>
      <c r="D164" s="14">
        <v>0</v>
      </c>
      <c r="E164" s="17">
        <v>8500800</v>
      </c>
      <c r="F164" s="17">
        <v>0</v>
      </c>
      <c r="G164" s="17">
        <v>75884</v>
      </c>
      <c r="H164" s="17">
        <v>0</v>
      </c>
      <c r="I164" s="17">
        <v>674335</v>
      </c>
      <c r="J164" s="17">
        <v>1677807</v>
      </c>
      <c r="K164" s="17">
        <v>0</v>
      </c>
      <c r="L164" s="17">
        <v>0</v>
      </c>
      <c r="M164" s="17">
        <v>0</v>
      </c>
      <c r="N164" s="17">
        <v>0</v>
      </c>
      <c r="O164" s="17">
        <v>0</v>
      </c>
      <c r="P164" s="17">
        <v>950505</v>
      </c>
      <c r="Q164" s="17">
        <v>265305</v>
      </c>
      <c r="R164" s="17">
        <v>0</v>
      </c>
      <c r="S164" s="17">
        <v>10127</v>
      </c>
      <c r="T164" s="17">
        <v>4225</v>
      </c>
      <c r="U164" s="17">
        <v>39028</v>
      </c>
      <c r="V164" s="17">
        <v>13431</v>
      </c>
      <c r="W164" s="17">
        <v>0</v>
      </c>
      <c r="X164" s="17">
        <v>163268</v>
      </c>
      <c r="Y164" s="17">
        <v>0</v>
      </c>
      <c r="Z164" s="17">
        <v>0</v>
      </c>
      <c r="AA164" s="17">
        <v>-257070</v>
      </c>
      <c r="AB164" s="17">
        <v>12117645</v>
      </c>
      <c r="AC164" s="17">
        <v>0</v>
      </c>
      <c r="AD164" s="17">
        <v>100000</v>
      </c>
    </row>
    <row r="165" spans="1:30" x14ac:dyDescent="0.3">
      <c r="A165" s="15" t="s">
        <v>323</v>
      </c>
      <c r="B165" s="14" t="s">
        <v>324</v>
      </c>
      <c r="C165" s="14">
        <v>1</v>
      </c>
      <c r="D165" s="14">
        <v>0</v>
      </c>
      <c r="E165" s="17">
        <v>321562</v>
      </c>
      <c r="F165" s="17">
        <v>0</v>
      </c>
      <c r="G165" s="17">
        <v>70000</v>
      </c>
      <c r="H165" s="17">
        <v>25</v>
      </c>
      <c r="I165" s="17">
        <v>7376</v>
      </c>
      <c r="J165" s="17">
        <v>88243</v>
      </c>
      <c r="K165" s="17">
        <v>0</v>
      </c>
      <c r="L165" s="17">
        <v>0</v>
      </c>
      <c r="M165" s="17">
        <v>0</v>
      </c>
      <c r="N165" s="17">
        <v>0</v>
      </c>
      <c r="O165" s="17">
        <v>0</v>
      </c>
      <c r="P165" s="17">
        <v>87809</v>
      </c>
      <c r="Q165" s="17">
        <v>0</v>
      </c>
      <c r="R165" s="17">
        <v>0</v>
      </c>
      <c r="S165" s="17">
        <v>1019</v>
      </c>
      <c r="T165" s="17">
        <v>425</v>
      </c>
      <c r="U165" s="17">
        <v>3437</v>
      </c>
      <c r="V165" s="17">
        <v>0</v>
      </c>
      <c r="W165" s="17">
        <v>0</v>
      </c>
      <c r="X165" s="17">
        <v>2700</v>
      </c>
      <c r="Y165" s="17">
        <v>0</v>
      </c>
      <c r="Z165" s="17">
        <v>0</v>
      </c>
      <c r="AA165" s="17">
        <v>-26400</v>
      </c>
      <c r="AB165" s="17">
        <v>556196</v>
      </c>
      <c r="AC165" s="17">
        <v>0</v>
      </c>
      <c r="AD165" s="17">
        <v>0</v>
      </c>
    </row>
    <row r="166" spans="1:30" x14ac:dyDescent="0.3">
      <c r="A166" s="15" t="s">
        <v>325</v>
      </c>
      <c r="B166" s="14" t="s">
        <v>326</v>
      </c>
      <c r="C166" s="14">
        <v>1</v>
      </c>
      <c r="D166" s="14">
        <v>0</v>
      </c>
      <c r="E166" s="17">
        <v>1852895</v>
      </c>
      <c r="F166" s="17">
        <v>0</v>
      </c>
      <c r="G166" s="17">
        <v>150669</v>
      </c>
      <c r="H166" s="17">
        <v>101</v>
      </c>
      <c r="I166" s="17">
        <v>50579</v>
      </c>
      <c r="J166" s="17">
        <v>447495</v>
      </c>
      <c r="K166" s="17">
        <v>0</v>
      </c>
      <c r="L166" s="17">
        <v>0</v>
      </c>
      <c r="M166" s="17">
        <v>0</v>
      </c>
      <c r="N166" s="17">
        <v>0</v>
      </c>
      <c r="O166" s="17">
        <v>0</v>
      </c>
      <c r="P166" s="17">
        <v>348092</v>
      </c>
      <c r="Q166" s="17">
        <v>30596</v>
      </c>
      <c r="R166" s="17">
        <v>0</v>
      </c>
      <c r="S166" s="17">
        <v>13093</v>
      </c>
      <c r="T166" s="17">
        <v>4558</v>
      </c>
      <c r="U166" s="17">
        <v>36174</v>
      </c>
      <c r="V166" s="17">
        <v>0</v>
      </c>
      <c r="W166" s="17">
        <v>0</v>
      </c>
      <c r="X166" s="17">
        <v>405000</v>
      </c>
      <c r="Y166" s="17">
        <v>0</v>
      </c>
      <c r="Z166" s="17">
        <v>0</v>
      </c>
      <c r="AA166" s="17">
        <v>-105709</v>
      </c>
      <c r="AB166" s="17">
        <v>3233543</v>
      </c>
      <c r="AC166" s="17">
        <v>0</v>
      </c>
      <c r="AD166" s="17">
        <v>0</v>
      </c>
    </row>
    <row r="167" spans="1:30" x14ac:dyDescent="0.3">
      <c r="A167" s="15" t="s">
        <v>327</v>
      </c>
      <c r="B167" s="14" t="s">
        <v>328</v>
      </c>
      <c r="C167" s="14">
        <v>1</v>
      </c>
      <c r="D167" s="14">
        <v>0</v>
      </c>
      <c r="E167" s="17">
        <v>736469</v>
      </c>
      <c r="F167" s="17">
        <v>0</v>
      </c>
      <c r="G167" s="17">
        <v>181474</v>
      </c>
      <c r="H167" s="17">
        <v>226</v>
      </c>
      <c r="I167" s="17">
        <v>25210</v>
      </c>
      <c r="J167" s="17">
        <v>49048</v>
      </c>
      <c r="K167" s="17">
        <v>0</v>
      </c>
      <c r="L167" s="17">
        <v>0</v>
      </c>
      <c r="M167" s="17">
        <v>0</v>
      </c>
      <c r="N167" s="17">
        <v>0</v>
      </c>
      <c r="O167" s="17">
        <v>0</v>
      </c>
      <c r="P167" s="17">
        <v>93317</v>
      </c>
      <c r="Q167" s="17">
        <v>0</v>
      </c>
      <c r="R167" s="17">
        <v>0</v>
      </c>
      <c r="S167" s="17">
        <v>3895</v>
      </c>
      <c r="T167" s="17">
        <v>1625</v>
      </c>
      <c r="U167" s="17">
        <v>15145</v>
      </c>
      <c r="V167" s="17">
        <v>0</v>
      </c>
      <c r="W167" s="17">
        <v>0</v>
      </c>
      <c r="X167" s="17">
        <v>0</v>
      </c>
      <c r="Y167" s="17">
        <v>0</v>
      </c>
      <c r="Z167" s="17">
        <v>0</v>
      </c>
      <c r="AA167" s="17">
        <v>-98204</v>
      </c>
      <c r="AB167" s="17">
        <v>1008205</v>
      </c>
      <c r="AC167" s="17">
        <v>0</v>
      </c>
      <c r="AD167" s="17">
        <v>0</v>
      </c>
    </row>
    <row r="168" spans="1:30" x14ac:dyDescent="0.3">
      <c r="A168" s="15" t="s">
        <v>329</v>
      </c>
      <c r="B168" s="14" t="s">
        <v>330</v>
      </c>
      <c r="C168" s="14">
        <v>1</v>
      </c>
      <c r="D168" s="14">
        <v>0</v>
      </c>
      <c r="E168" s="17">
        <v>5596242</v>
      </c>
      <c r="F168" s="17">
        <v>0</v>
      </c>
      <c r="G168" s="17">
        <v>247326</v>
      </c>
      <c r="H168" s="17">
        <v>0</v>
      </c>
      <c r="I168" s="17">
        <v>440393</v>
      </c>
      <c r="J168" s="17">
        <v>1291760</v>
      </c>
      <c r="K168" s="17">
        <v>236347</v>
      </c>
      <c r="L168" s="17">
        <v>0</v>
      </c>
      <c r="M168" s="17">
        <v>0</v>
      </c>
      <c r="N168" s="17">
        <v>0</v>
      </c>
      <c r="O168" s="17">
        <v>0</v>
      </c>
      <c r="P168" s="17">
        <v>219548</v>
      </c>
      <c r="Q168" s="17">
        <v>48043</v>
      </c>
      <c r="R168" s="17">
        <v>0</v>
      </c>
      <c r="S168" s="17">
        <v>11655</v>
      </c>
      <c r="T168" s="17">
        <v>4862</v>
      </c>
      <c r="U168" s="17">
        <v>42348</v>
      </c>
      <c r="V168" s="17">
        <v>1526</v>
      </c>
      <c r="W168" s="17">
        <v>0</v>
      </c>
      <c r="X168" s="17">
        <v>43200</v>
      </c>
      <c r="Y168" s="17">
        <v>0</v>
      </c>
      <c r="Z168" s="17">
        <v>0</v>
      </c>
      <c r="AA168" s="17">
        <v>-226031</v>
      </c>
      <c r="AB168" s="17">
        <v>7957219</v>
      </c>
      <c r="AC168" s="17">
        <v>0</v>
      </c>
      <c r="AD168" s="17">
        <v>100000</v>
      </c>
    </row>
    <row r="169" spans="1:30" x14ac:dyDescent="0.3">
      <c r="A169" s="15" t="s">
        <v>331</v>
      </c>
      <c r="B169" s="14" t="s">
        <v>332</v>
      </c>
      <c r="C169" s="14">
        <v>1</v>
      </c>
      <c r="D169" s="14">
        <v>0</v>
      </c>
      <c r="E169" s="17">
        <v>1763961</v>
      </c>
      <c r="F169" s="17">
        <v>0</v>
      </c>
      <c r="G169" s="17">
        <v>127909</v>
      </c>
      <c r="H169" s="17">
        <v>0</v>
      </c>
      <c r="I169" s="17">
        <v>94568</v>
      </c>
      <c r="J169" s="17">
        <v>437012</v>
      </c>
      <c r="K169" s="17">
        <v>0</v>
      </c>
      <c r="L169" s="17">
        <v>0</v>
      </c>
      <c r="M169" s="17">
        <v>0</v>
      </c>
      <c r="N169" s="17">
        <v>0</v>
      </c>
      <c r="O169" s="17">
        <v>0</v>
      </c>
      <c r="P169" s="17">
        <v>165861</v>
      </c>
      <c r="Q169" s="17">
        <v>24493</v>
      </c>
      <c r="R169" s="17">
        <v>154541</v>
      </c>
      <c r="S169" s="17">
        <v>1707</v>
      </c>
      <c r="T169" s="17">
        <v>1556</v>
      </c>
      <c r="U169" s="17">
        <v>11191</v>
      </c>
      <c r="V169" s="17">
        <v>0</v>
      </c>
      <c r="W169" s="17">
        <v>0</v>
      </c>
      <c r="X169" s="17">
        <v>25138</v>
      </c>
      <c r="Y169" s="17">
        <v>0</v>
      </c>
      <c r="Z169" s="17">
        <v>0</v>
      </c>
      <c r="AA169" s="17">
        <v>-56075</v>
      </c>
      <c r="AB169" s="17">
        <v>2751862</v>
      </c>
      <c r="AC169" s="17">
        <v>0</v>
      </c>
      <c r="AD169" s="17">
        <v>0</v>
      </c>
    </row>
    <row r="170" spans="1:30" x14ac:dyDescent="0.3">
      <c r="A170" s="15" t="s">
        <v>333</v>
      </c>
      <c r="B170" s="14" t="s">
        <v>334</v>
      </c>
      <c r="C170" s="14">
        <v>1</v>
      </c>
      <c r="D170" s="14">
        <v>1</v>
      </c>
      <c r="E170" s="17">
        <v>4543786</v>
      </c>
      <c r="F170" s="17">
        <v>0</v>
      </c>
      <c r="G170" s="17">
        <v>209232</v>
      </c>
      <c r="H170" s="17">
        <v>0</v>
      </c>
      <c r="I170" s="17">
        <v>323507</v>
      </c>
      <c r="J170" s="17">
        <v>182373</v>
      </c>
      <c r="K170" s="17">
        <v>0</v>
      </c>
      <c r="L170" s="17">
        <v>657839</v>
      </c>
      <c r="M170" s="17">
        <v>0</v>
      </c>
      <c r="N170" s="17">
        <v>0</v>
      </c>
      <c r="O170" s="17">
        <v>0</v>
      </c>
      <c r="P170" s="17">
        <v>489269</v>
      </c>
      <c r="Q170" s="17">
        <v>83802</v>
      </c>
      <c r="R170" s="17">
        <v>27099</v>
      </c>
      <c r="S170" s="17">
        <v>6390</v>
      </c>
      <c r="T170" s="17">
        <v>1582</v>
      </c>
      <c r="U170" s="17">
        <v>24698</v>
      </c>
      <c r="V170" s="17">
        <v>2985</v>
      </c>
      <c r="W170" s="17">
        <v>0</v>
      </c>
      <c r="X170" s="17">
        <v>149372</v>
      </c>
      <c r="Y170" s="17">
        <v>3796</v>
      </c>
      <c r="Z170" s="17">
        <v>0</v>
      </c>
      <c r="AA170" s="17">
        <v>-150832</v>
      </c>
      <c r="AB170" s="17">
        <v>6554898</v>
      </c>
      <c r="AC170" s="17">
        <v>0</v>
      </c>
      <c r="AD170" s="17">
        <v>100000</v>
      </c>
    </row>
    <row r="171" spans="1:30" x14ac:dyDescent="0.3">
      <c r="A171" s="15" t="s">
        <v>335</v>
      </c>
      <c r="B171" s="14" t="s">
        <v>336</v>
      </c>
      <c r="C171" s="14">
        <v>1</v>
      </c>
      <c r="D171" s="14">
        <v>0</v>
      </c>
      <c r="E171" s="17">
        <v>6937033</v>
      </c>
      <c r="F171" s="17">
        <v>0</v>
      </c>
      <c r="G171" s="17">
        <v>0</v>
      </c>
      <c r="H171" s="17">
        <v>0</v>
      </c>
      <c r="I171" s="17">
        <v>508184</v>
      </c>
      <c r="J171" s="17">
        <v>622344</v>
      </c>
      <c r="K171" s="17">
        <v>0</v>
      </c>
      <c r="L171" s="17">
        <v>0</v>
      </c>
      <c r="M171" s="17">
        <v>0</v>
      </c>
      <c r="N171" s="17">
        <v>0</v>
      </c>
      <c r="O171" s="17">
        <v>0</v>
      </c>
      <c r="P171" s="17">
        <v>1299788</v>
      </c>
      <c r="Q171" s="17">
        <v>151393</v>
      </c>
      <c r="R171" s="17">
        <v>0</v>
      </c>
      <c r="S171" s="17">
        <v>10681</v>
      </c>
      <c r="T171" s="17">
        <v>4456</v>
      </c>
      <c r="U171" s="17">
        <v>42232</v>
      </c>
      <c r="V171" s="17">
        <v>8921</v>
      </c>
      <c r="W171" s="17">
        <v>0</v>
      </c>
      <c r="X171" s="17">
        <v>91380</v>
      </c>
      <c r="Y171" s="17">
        <v>0</v>
      </c>
      <c r="Z171" s="17">
        <v>0</v>
      </c>
      <c r="AA171" s="17">
        <v>-154858</v>
      </c>
      <c r="AB171" s="17">
        <v>9521554</v>
      </c>
      <c r="AC171" s="17">
        <v>0</v>
      </c>
      <c r="AD171" s="17">
        <v>0</v>
      </c>
    </row>
    <row r="172" spans="1:30" x14ac:dyDescent="0.3">
      <c r="A172" s="15" t="s">
        <v>337</v>
      </c>
      <c r="B172" s="14" t="s">
        <v>338</v>
      </c>
      <c r="C172" s="14">
        <v>1</v>
      </c>
      <c r="D172" s="14">
        <v>0</v>
      </c>
      <c r="E172" s="17">
        <v>5513602</v>
      </c>
      <c r="F172" s="17">
        <v>0</v>
      </c>
      <c r="G172" s="17">
        <v>0</v>
      </c>
      <c r="H172" s="17">
        <v>0</v>
      </c>
      <c r="I172" s="17">
        <v>583732</v>
      </c>
      <c r="J172" s="17">
        <v>1041115</v>
      </c>
      <c r="K172" s="17">
        <v>0</v>
      </c>
      <c r="L172" s="17">
        <v>0</v>
      </c>
      <c r="M172" s="17">
        <v>0</v>
      </c>
      <c r="N172" s="17">
        <v>0</v>
      </c>
      <c r="O172" s="17">
        <v>0</v>
      </c>
      <c r="P172" s="17">
        <v>1473885</v>
      </c>
      <c r="Q172" s="17">
        <v>0</v>
      </c>
      <c r="R172" s="17">
        <v>0</v>
      </c>
      <c r="S172" s="17">
        <v>6921</v>
      </c>
      <c r="T172" s="17">
        <v>2887</v>
      </c>
      <c r="U172" s="17">
        <v>24931</v>
      </c>
      <c r="V172" s="17">
        <v>8207</v>
      </c>
      <c r="W172" s="17">
        <v>0</v>
      </c>
      <c r="X172" s="17">
        <v>248663</v>
      </c>
      <c r="Y172" s="17">
        <v>0</v>
      </c>
      <c r="Z172" s="17">
        <v>0</v>
      </c>
      <c r="AA172" s="17">
        <v>-193489</v>
      </c>
      <c r="AB172" s="17">
        <v>8710454</v>
      </c>
      <c r="AC172" s="17">
        <v>0</v>
      </c>
      <c r="AD172" s="17">
        <v>100000</v>
      </c>
    </row>
    <row r="173" spans="1:30" x14ac:dyDescent="0.3">
      <c r="A173" s="15" t="s">
        <v>339</v>
      </c>
      <c r="B173" s="14" t="s">
        <v>340</v>
      </c>
      <c r="C173" s="14">
        <v>1</v>
      </c>
      <c r="D173" s="14">
        <v>0</v>
      </c>
      <c r="E173" s="17">
        <v>19708344</v>
      </c>
      <c r="F173" s="17">
        <v>0</v>
      </c>
      <c r="G173" s="17">
        <v>0</v>
      </c>
      <c r="H173" s="17">
        <v>16477</v>
      </c>
      <c r="I173" s="17">
        <v>1086624</v>
      </c>
      <c r="J173" s="17">
        <v>4005881</v>
      </c>
      <c r="K173" s="17">
        <v>0</v>
      </c>
      <c r="L173" s="17">
        <v>0</v>
      </c>
      <c r="M173" s="17">
        <v>0</v>
      </c>
      <c r="N173" s="17">
        <v>0</v>
      </c>
      <c r="O173" s="17">
        <v>0</v>
      </c>
      <c r="P173" s="17">
        <v>5768787</v>
      </c>
      <c r="Q173" s="17">
        <v>322719</v>
      </c>
      <c r="R173" s="17">
        <v>189047</v>
      </c>
      <c r="S173" s="17">
        <v>20883</v>
      </c>
      <c r="T173" s="17">
        <v>8712</v>
      </c>
      <c r="U173" s="17">
        <v>80211</v>
      </c>
      <c r="V173" s="17">
        <v>31104</v>
      </c>
      <c r="W173" s="17">
        <v>0</v>
      </c>
      <c r="X173" s="17">
        <v>99922</v>
      </c>
      <c r="Y173" s="17">
        <v>32260</v>
      </c>
      <c r="Z173" s="17">
        <v>0</v>
      </c>
      <c r="AA173" s="17">
        <v>-750977</v>
      </c>
      <c r="AB173" s="17">
        <v>30619994</v>
      </c>
      <c r="AC173" s="17">
        <v>0</v>
      </c>
      <c r="AD173" s="17">
        <v>200831</v>
      </c>
    </row>
    <row r="174" spans="1:30" x14ac:dyDescent="0.3">
      <c r="A174" s="15" t="s">
        <v>341</v>
      </c>
      <c r="B174" s="14" t="s">
        <v>342</v>
      </c>
      <c r="C174" s="14">
        <v>1</v>
      </c>
      <c r="D174" s="14">
        <v>0</v>
      </c>
      <c r="E174" s="17">
        <v>6865596</v>
      </c>
      <c r="F174" s="17">
        <v>0</v>
      </c>
      <c r="G174" s="17">
        <v>227664</v>
      </c>
      <c r="H174" s="17">
        <v>0</v>
      </c>
      <c r="I174" s="17">
        <v>427683</v>
      </c>
      <c r="J174" s="17">
        <v>746451</v>
      </c>
      <c r="K174" s="17">
        <v>0</v>
      </c>
      <c r="L174" s="17">
        <v>0</v>
      </c>
      <c r="M174" s="17">
        <v>0</v>
      </c>
      <c r="N174" s="17">
        <v>0</v>
      </c>
      <c r="O174" s="17">
        <v>0</v>
      </c>
      <c r="P174" s="17">
        <v>439164</v>
      </c>
      <c r="Q174" s="17">
        <v>14214</v>
      </c>
      <c r="R174" s="17">
        <v>0</v>
      </c>
      <c r="S174" s="17">
        <v>18321</v>
      </c>
      <c r="T174" s="17">
        <v>4370</v>
      </c>
      <c r="U174" s="17">
        <v>71939</v>
      </c>
      <c r="V174" s="17">
        <v>0</v>
      </c>
      <c r="W174" s="17">
        <v>0</v>
      </c>
      <c r="X174" s="17">
        <v>129600</v>
      </c>
      <c r="Y174" s="17">
        <v>0</v>
      </c>
      <c r="Z174" s="17">
        <v>0</v>
      </c>
      <c r="AA174" s="17">
        <v>-560306</v>
      </c>
      <c r="AB174" s="17">
        <v>8384696</v>
      </c>
      <c r="AC174" s="17">
        <v>0</v>
      </c>
      <c r="AD174" s="17">
        <v>0</v>
      </c>
    </row>
    <row r="175" spans="1:30" x14ac:dyDescent="0.3">
      <c r="A175" s="15" t="s">
        <v>343</v>
      </c>
      <c r="B175" s="14" t="s">
        <v>344</v>
      </c>
      <c r="C175" s="14">
        <v>1</v>
      </c>
      <c r="D175" s="14">
        <v>0</v>
      </c>
      <c r="E175" s="17">
        <v>25019623</v>
      </c>
      <c r="F175" s="17">
        <v>0</v>
      </c>
      <c r="G175" s="17">
        <v>0</v>
      </c>
      <c r="H175" s="17">
        <v>0</v>
      </c>
      <c r="I175" s="17">
        <v>1891573</v>
      </c>
      <c r="J175" s="17">
        <v>3901405</v>
      </c>
      <c r="K175" s="17">
        <v>0</v>
      </c>
      <c r="L175" s="17">
        <v>0</v>
      </c>
      <c r="M175" s="17">
        <v>0</v>
      </c>
      <c r="N175" s="17">
        <v>0</v>
      </c>
      <c r="O175" s="17">
        <v>0</v>
      </c>
      <c r="P175" s="17">
        <v>5857533</v>
      </c>
      <c r="Q175" s="17">
        <v>1057273</v>
      </c>
      <c r="R175" s="17">
        <v>255571</v>
      </c>
      <c r="S175" s="17">
        <v>33226</v>
      </c>
      <c r="T175" s="17">
        <v>13862</v>
      </c>
      <c r="U175" s="17">
        <v>128733</v>
      </c>
      <c r="V175" s="17">
        <v>42995</v>
      </c>
      <c r="W175" s="17">
        <v>0</v>
      </c>
      <c r="X175" s="17">
        <v>490300</v>
      </c>
      <c r="Y175" s="17">
        <v>0</v>
      </c>
      <c r="Z175" s="17">
        <v>0</v>
      </c>
      <c r="AA175" s="17">
        <v>-807140</v>
      </c>
      <c r="AB175" s="17">
        <v>37884954</v>
      </c>
      <c r="AC175" s="17">
        <v>0</v>
      </c>
      <c r="AD175" s="17">
        <v>241483</v>
      </c>
    </row>
    <row r="176" spans="1:30" x14ac:dyDescent="0.3">
      <c r="A176" s="15" t="s">
        <v>345</v>
      </c>
      <c r="B176" s="14" t="s">
        <v>346</v>
      </c>
      <c r="C176" s="14">
        <v>1</v>
      </c>
      <c r="D176" s="14">
        <v>0</v>
      </c>
      <c r="E176" s="17">
        <v>9816557</v>
      </c>
      <c r="F176" s="17">
        <v>0</v>
      </c>
      <c r="G176" s="17">
        <v>0</v>
      </c>
      <c r="H176" s="17">
        <v>0</v>
      </c>
      <c r="I176" s="17">
        <v>945739</v>
      </c>
      <c r="J176" s="17">
        <v>2063005</v>
      </c>
      <c r="K176" s="17">
        <v>0</v>
      </c>
      <c r="L176" s="17">
        <v>0</v>
      </c>
      <c r="M176" s="17">
        <v>0</v>
      </c>
      <c r="N176" s="17">
        <v>0</v>
      </c>
      <c r="O176" s="17">
        <v>0</v>
      </c>
      <c r="P176" s="17">
        <v>2411463</v>
      </c>
      <c r="Q176" s="17">
        <v>204530</v>
      </c>
      <c r="R176" s="17">
        <v>0</v>
      </c>
      <c r="S176" s="17">
        <v>11475</v>
      </c>
      <c r="T176" s="17">
        <v>4787</v>
      </c>
      <c r="U176" s="17">
        <v>42639</v>
      </c>
      <c r="V176" s="17">
        <v>16072</v>
      </c>
      <c r="W176" s="17">
        <v>0</v>
      </c>
      <c r="X176" s="17">
        <v>95060</v>
      </c>
      <c r="Y176" s="17">
        <v>0</v>
      </c>
      <c r="Z176" s="17">
        <v>0</v>
      </c>
      <c r="AA176" s="17">
        <v>-460832</v>
      </c>
      <c r="AB176" s="17">
        <v>15150495</v>
      </c>
      <c r="AC176" s="17">
        <v>0</v>
      </c>
      <c r="AD176" s="17">
        <v>102613</v>
      </c>
    </row>
    <row r="177" spans="1:30" x14ac:dyDescent="0.3">
      <c r="A177" s="15" t="s">
        <v>347</v>
      </c>
      <c r="B177" s="14" t="s">
        <v>348</v>
      </c>
      <c r="C177" s="14">
        <v>1</v>
      </c>
      <c r="D177" s="14">
        <v>0</v>
      </c>
      <c r="E177" s="17">
        <v>3604389</v>
      </c>
      <c r="F177" s="17">
        <v>0</v>
      </c>
      <c r="G177" s="17">
        <v>88986</v>
      </c>
      <c r="H177" s="17">
        <v>0</v>
      </c>
      <c r="I177" s="17">
        <v>339569</v>
      </c>
      <c r="J177" s="17">
        <v>1060120</v>
      </c>
      <c r="K177" s="17">
        <v>0</v>
      </c>
      <c r="L177" s="17">
        <v>0</v>
      </c>
      <c r="M177" s="17">
        <v>0</v>
      </c>
      <c r="N177" s="17">
        <v>0</v>
      </c>
      <c r="O177" s="17">
        <v>0</v>
      </c>
      <c r="P177" s="17">
        <v>881994</v>
      </c>
      <c r="Q177" s="17">
        <v>10727</v>
      </c>
      <c r="R177" s="17">
        <v>0</v>
      </c>
      <c r="S177" s="17">
        <v>4135</v>
      </c>
      <c r="T177" s="17">
        <v>1725</v>
      </c>
      <c r="U177" s="17">
        <v>15844</v>
      </c>
      <c r="V177" s="17">
        <v>4369</v>
      </c>
      <c r="W177" s="17">
        <v>0</v>
      </c>
      <c r="X177" s="17">
        <v>41103</v>
      </c>
      <c r="Y177" s="17">
        <v>0</v>
      </c>
      <c r="Z177" s="17">
        <v>0</v>
      </c>
      <c r="AA177" s="17">
        <v>-156486</v>
      </c>
      <c r="AB177" s="17">
        <v>5896475</v>
      </c>
      <c r="AC177" s="17">
        <v>0</v>
      </c>
      <c r="AD177" s="17">
        <v>100000</v>
      </c>
    </row>
    <row r="178" spans="1:30" x14ac:dyDescent="0.3">
      <c r="A178" s="15" t="s">
        <v>349</v>
      </c>
      <c r="B178" s="14" t="s">
        <v>350</v>
      </c>
      <c r="C178" s="14">
        <v>1</v>
      </c>
      <c r="D178" s="14">
        <v>0</v>
      </c>
      <c r="E178" s="17">
        <v>1051446</v>
      </c>
      <c r="F178" s="17">
        <v>0</v>
      </c>
      <c r="G178" s="17">
        <v>142853</v>
      </c>
      <c r="H178" s="17">
        <v>0</v>
      </c>
      <c r="I178" s="17">
        <v>124358</v>
      </c>
      <c r="J178" s="17">
        <v>239345</v>
      </c>
      <c r="K178" s="17">
        <v>0</v>
      </c>
      <c r="L178" s="17">
        <v>0</v>
      </c>
      <c r="M178" s="17">
        <v>0</v>
      </c>
      <c r="N178" s="17">
        <v>0</v>
      </c>
      <c r="O178" s="17">
        <v>0</v>
      </c>
      <c r="P178" s="17">
        <v>101690</v>
      </c>
      <c r="Q178" s="17">
        <v>0</v>
      </c>
      <c r="R178" s="17">
        <v>0</v>
      </c>
      <c r="S178" s="17">
        <v>1828</v>
      </c>
      <c r="T178" s="17">
        <v>762</v>
      </c>
      <c r="U178" s="17">
        <v>7926</v>
      </c>
      <c r="V178" s="17">
        <v>0</v>
      </c>
      <c r="W178" s="17">
        <v>0</v>
      </c>
      <c r="X178" s="17">
        <v>0</v>
      </c>
      <c r="Y178" s="17">
        <v>845</v>
      </c>
      <c r="Z178" s="17">
        <v>0</v>
      </c>
      <c r="AA178" s="17">
        <v>-30943</v>
      </c>
      <c r="AB178" s="17">
        <v>1640110</v>
      </c>
      <c r="AC178" s="17">
        <v>0</v>
      </c>
      <c r="AD178" s="17">
        <v>0</v>
      </c>
    </row>
    <row r="179" spans="1:30" x14ac:dyDescent="0.3">
      <c r="A179" s="15" t="s">
        <v>351</v>
      </c>
      <c r="B179" s="14" t="s">
        <v>352</v>
      </c>
      <c r="C179" s="14">
        <v>1</v>
      </c>
      <c r="D179" s="14">
        <v>0</v>
      </c>
      <c r="E179" s="17">
        <v>30390942</v>
      </c>
      <c r="F179" s="17">
        <v>0</v>
      </c>
      <c r="G179" s="17">
        <v>0</v>
      </c>
      <c r="H179" s="17">
        <v>0</v>
      </c>
      <c r="I179" s="17">
        <v>1959631</v>
      </c>
      <c r="J179" s="17">
        <v>10390083</v>
      </c>
      <c r="K179" s="17">
        <v>88038</v>
      </c>
      <c r="L179" s="17">
        <v>0</v>
      </c>
      <c r="M179" s="17">
        <v>0</v>
      </c>
      <c r="N179" s="17">
        <v>0</v>
      </c>
      <c r="O179" s="17">
        <v>0</v>
      </c>
      <c r="P179" s="17">
        <v>3416817</v>
      </c>
      <c r="Q179" s="17">
        <v>1184824</v>
      </c>
      <c r="R179" s="17">
        <v>638565</v>
      </c>
      <c r="S179" s="17">
        <v>39697</v>
      </c>
      <c r="T179" s="17">
        <v>16562</v>
      </c>
      <c r="U179" s="17">
        <v>155703</v>
      </c>
      <c r="V179" s="17">
        <v>54062</v>
      </c>
      <c r="W179" s="17">
        <v>0</v>
      </c>
      <c r="X179" s="17">
        <v>1451277</v>
      </c>
      <c r="Y179" s="17">
        <v>0</v>
      </c>
      <c r="Z179" s="17">
        <v>0</v>
      </c>
      <c r="AA179" s="17">
        <v>-1617512</v>
      </c>
      <c r="AB179" s="17">
        <v>48168689</v>
      </c>
      <c r="AC179" s="17">
        <v>9023</v>
      </c>
      <c r="AD179" s="17">
        <v>257549</v>
      </c>
    </row>
    <row r="180" spans="1:30" x14ac:dyDescent="0.3">
      <c r="A180" s="15" t="s">
        <v>353</v>
      </c>
      <c r="B180" s="14" t="s">
        <v>354</v>
      </c>
      <c r="C180" s="14">
        <v>1</v>
      </c>
      <c r="D180" s="14">
        <v>0</v>
      </c>
      <c r="E180" s="17">
        <v>15853693</v>
      </c>
      <c r="F180" s="17">
        <v>0</v>
      </c>
      <c r="G180" s="17">
        <v>0</v>
      </c>
      <c r="H180" s="17">
        <v>0</v>
      </c>
      <c r="I180" s="17">
        <v>1708010</v>
      </c>
      <c r="J180" s="17">
        <v>3244026</v>
      </c>
      <c r="K180" s="17">
        <v>33868</v>
      </c>
      <c r="L180" s="17">
        <v>0</v>
      </c>
      <c r="M180" s="17">
        <v>0</v>
      </c>
      <c r="N180" s="17">
        <v>0</v>
      </c>
      <c r="O180" s="17">
        <v>0</v>
      </c>
      <c r="P180" s="17">
        <v>2765170</v>
      </c>
      <c r="Q180" s="17">
        <v>155499</v>
      </c>
      <c r="R180" s="17">
        <v>40381</v>
      </c>
      <c r="S180" s="17">
        <v>9551</v>
      </c>
      <c r="T180" s="17">
        <v>9568</v>
      </c>
      <c r="U180" s="17">
        <v>88773</v>
      </c>
      <c r="V180" s="17">
        <v>29418</v>
      </c>
      <c r="W180" s="17">
        <v>0</v>
      </c>
      <c r="X180" s="17">
        <v>122930</v>
      </c>
      <c r="Y180" s="17">
        <v>0</v>
      </c>
      <c r="Z180" s="17">
        <v>0</v>
      </c>
      <c r="AA180" s="17">
        <v>-419306</v>
      </c>
      <c r="AB180" s="17">
        <v>23641581</v>
      </c>
      <c r="AC180" s="17">
        <v>0</v>
      </c>
      <c r="AD180" s="17">
        <v>100000</v>
      </c>
    </row>
    <row r="181" spans="1:30" x14ac:dyDescent="0.3">
      <c r="A181" s="15" t="s">
        <v>355</v>
      </c>
      <c r="B181" s="14" t="s">
        <v>356</v>
      </c>
      <c r="C181" s="14">
        <v>1</v>
      </c>
      <c r="D181" s="14">
        <v>0</v>
      </c>
      <c r="E181" s="17">
        <v>7301687</v>
      </c>
      <c r="F181" s="17">
        <v>0</v>
      </c>
      <c r="G181" s="17">
        <v>0</v>
      </c>
      <c r="H181" s="17">
        <v>0</v>
      </c>
      <c r="I181" s="17">
        <v>853943</v>
      </c>
      <c r="J181" s="17">
        <v>1344959</v>
      </c>
      <c r="K181" s="17">
        <v>0</v>
      </c>
      <c r="L181" s="17">
        <v>0</v>
      </c>
      <c r="M181" s="17">
        <v>0</v>
      </c>
      <c r="N181" s="17">
        <v>0</v>
      </c>
      <c r="O181" s="17">
        <v>0</v>
      </c>
      <c r="P181" s="17">
        <v>941416</v>
      </c>
      <c r="Q181" s="17">
        <v>155741</v>
      </c>
      <c r="R181" s="17">
        <v>147159</v>
      </c>
      <c r="S181" s="17">
        <v>3782</v>
      </c>
      <c r="T181" s="17">
        <v>1046</v>
      </c>
      <c r="U181" s="17">
        <v>50503</v>
      </c>
      <c r="V181" s="17">
        <v>2037</v>
      </c>
      <c r="W181" s="17">
        <v>0</v>
      </c>
      <c r="X181" s="17">
        <v>128256</v>
      </c>
      <c r="Y181" s="17">
        <v>0</v>
      </c>
      <c r="Z181" s="17">
        <v>0</v>
      </c>
      <c r="AA181" s="17">
        <v>-361289</v>
      </c>
      <c r="AB181" s="17">
        <v>10569240</v>
      </c>
      <c r="AC181" s="17">
        <v>0</v>
      </c>
      <c r="AD181" s="17">
        <v>0</v>
      </c>
    </row>
    <row r="182" spans="1:30" x14ac:dyDescent="0.3">
      <c r="A182" s="15" t="s">
        <v>357</v>
      </c>
      <c r="B182" s="14" t="s">
        <v>358</v>
      </c>
      <c r="C182" s="14">
        <v>1</v>
      </c>
      <c r="D182" s="14">
        <v>0</v>
      </c>
      <c r="E182" s="17">
        <v>3105248</v>
      </c>
      <c r="F182" s="17">
        <v>0</v>
      </c>
      <c r="G182" s="17">
        <v>74724</v>
      </c>
      <c r="H182" s="17">
        <v>0</v>
      </c>
      <c r="I182" s="17">
        <v>271832</v>
      </c>
      <c r="J182" s="17">
        <v>811368</v>
      </c>
      <c r="K182" s="17">
        <v>0</v>
      </c>
      <c r="L182" s="17">
        <v>0</v>
      </c>
      <c r="M182" s="17">
        <v>0</v>
      </c>
      <c r="N182" s="17">
        <v>0</v>
      </c>
      <c r="O182" s="17">
        <v>0</v>
      </c>
      <c r="P182" s="17">
        <v>128211</v>
      </c>
      <c r="Q182" s="17">
        <v>59401</v>
      </c>
      <c r="R182" s="17">
        <v>0</v>
      </c>
      <c r="S182" s="17">
        <v>6397</v>
      </c>
      <c r="T182" s="17">
        <v>2668</v>
      </c>
      <c r="U182" s="17">
        <v>21553</v>
      </c>
      <c r="V182" s="17">
        <v>1902</v>
      </c>
      <c r="W182" s="17">
        <v>0</v>
      </c>
      <c r="X182" s="17">
        <v>0</v>
      </c>
      <c r="Y182" s="17">
        <v>0</v>
      </c>
      <c r="Z182" s="17">
        <v>0</v>
      </c>
      <c r="AA182" s="17">
        <v>-114306</v>
      </c>
      <c r="AB182" s="17">
        <v>4368998</v>
      </c>
      <c r="AC182" s="17">
        <v>0</v>
      </c>
      <c r="AD182" s="17">
        <v>0</v>
      </c>
    </row>
    <row r="183" spans="1:30" x14ac:dyDescent="0.3">
      <c r="A183" s="15" t="s">
        <v>359</v>
      </c>
      <c r="B183" s="14" t="s">
        <v>360</v>
      </c>
      <c r="C183" s="14">
        <v>1</v>
      </c>
      <c r="D183" s="14">
        <v>0</v>
      </c>
      <c r="E183" s="17">
        <v>11366130</v>
      </c>
      <c r="F183" s="17">
        <v>0</v>
      </c>
      <c r="G183" s="17">
        <v>0</v>
      </c>
      <c r="H183" s="17">
        <v>5797</v>
      </c>
      <c r="I183" s="17">
        <v>2005094</v>
      </c>
      <c r="J183" s="17">
        <v>1244054</v>
      </c>
      <c r="K183" s="17">
        <v>72218</v>
      </c>
      <c r="L183" s="17">
        <v>0</v>
      </c>
      <c r="M183" s="17">
        <v>0</v>
      </c>
      <c r="N183" s="17">
        <v>0</v>
      </c>
      <c r="O183" s="17">
        <v>0</v>
      </c>
      <c r="P183" s="17">
        <v>1521072</v>
      </c>
      <c r="Q183" s="17">
        <v>511900</v>
      </c>
      <c r="R183" s="17">
        <v>198440</v>
      </c>
      <c r="S183" s="17">
        <v>26290</v>
      </c>
      <c r="T183" s="17">
        <v>10968</v>
      </c>
      <c r="U183" s="17">
        <v>99317</v>
      </c>
      <c r="V183" s="17">
        <v>30197</v>
      </c>
      <c r="W183" s="17">
        <v>0</v>
      </c>
      <c r="X183" s="17">
        <v>763594</v>
      </c>
      <c r="Y183" s="17">
        <v>0</v>
      </c>
      <c r="Z183" s="17">
        <v>0</v>
      </c>
      <c r="AA183" s="17">
        <v>-346881</v>
      </c>
      <c r="AB183" s="17">
        <v>17508190</v>
      </c>
      <c r="AC183" s="17">
        <v>0</v>
      </c>
      <c r="AD183" s="17">
        <v>0</v>
      </c>
    </row>
    <row r="184" spans="1:30" x14ac:dyDescent="0.3">
      <c r="A184" s="15" t="s">
        <v>361</v>
      </c>
      <c r="B184" s="14" t="s">
        <v>362</v>
      </c>
      <c r="C184" s="14">
        <v>1</v>
      </c>
      <c r="D184" s="14">
        <v>0</v>
      </c>
      <c r="E184" s="17">
        <v>7773072</v>
      </c>
      <c r="F184" s="17">
        <v>0</v>
      </c>
      <c r="G184" s="17">
        <v>0</v>
      </c>
      <c r="H184" s="17">
        <v>0</v>
      </c>
      <c r="I184" s="17">
        <v>1041577</v>
      </c>
      <c r="J184" s="17">
        <v>840123</v>
      </c>
      <c r="K184" s="17">
        <v>0</v>
      </c>
      <c r="L184" s="17">
        <v>0</v>
      </c>
      <c r="M184" s="17">
        <v>0</v>
      </c>
      <c r="N184" s="17">
        <v>0</v>
      </c>
      <c r="O184" s="17">
        <v>0</v>
      </c>
      <c r="P184" s="17">
        <v>921395</v>
      </c>
      <c r="Q184" s="17">
        <v>140491</v>
      </c>
      <c r="R184" s="17">
        <v>40597</v>
      </c>
      <c r="S184" s="17">
        <v>11910</v>
      </c>
      <c r="T184" s="17">
        <v>4968</v>
      </c>
      <c r="U184" s="17">
        <v>45028</v>
      </c>
      <c r="V184" s="17">
        <v>15276</v>
      </c>
      <c r="W184" s="17">
        <v>0</v>
      </c>
      <c r="X184" s="17">
        <v>76982</v>
      </c>
      <c r="Y184" s="17">
        <v>0</v>
      </c>
      <c r="Z184" s="17">
        <v>0</v>
      </c>
      <c r="AA184" s="17">
        <v>-124807</v>
      </c>
      <c r="AB184" s="17">
        <v>10786612</v>
      </c>
      <c r="AC184" s="17">
        <v>0</v>
      </c>
      <c r="AD184" s="17">
        <v>0</v>
      </c>
    </row>
    <row r="185" spans="1:30" x14ac:dyDescent="0.3">
      <c r="A185" s="15" t="s">
        <v>363</v>
      </c>
      <c r="B185" s="14" t="s">
        <v>364</v>
      </c>
      <c r="C185" s="14">
        <v>1</v>
      </c>
      <c r="D185" s="14">
        <v>0</v>
      </c>
      <c r="E185" s="17">
        <v>18474967</v>
      </c>
      <c r="F185" s="17">
        <v>0</v>
      </c>
      <c r="G185" s="17">
        <v>729993</v>
      </c>
      <c r="H185" s="17">
        <v>4215</v>
      </c>
      <c r="I185" s="17">
        <v>769579</v>
      </c>
      <c r="J185" s="17">
        <v>3738897</v>
      </c>
      <c r="K185" s="17">
        <v>0</v>
      </c>
      <c r="L185" s="17">
        <v>0</v>
      </c>
      <c r="M185" s="17">
        <v>0</v>
      </c>
      <c r="N185" s="17">
        <v>0</v>
      </c>
      <c r="O185" s="17">
        <v>0</v>
      </c>
      <c r="P185" s="17">
        <v>3097979</v>
      </c>
      <c r="Q185" s="17">
        <v>112189</v>
      </c>
      <c r="R185" s="17">
        <v>476960</v>
      </c>
      <c r="S185" s="17">
        <v>15610</v>
      </c>
      <c r="T185" s="17">
        <v>15937</v>
      </c>
      <c r="U185" s="17">
        <v>115697</v>
      </c>
      <c r="V185" s="17">
        <v>17834</v>
      </c>
      <c r="W185" s="17">
        <v>0</v>
      </c>
      <c r="X185" s="17">
        <v>643469</v>
      </c>
      <c r="Y185" s="17">
        <v>0</v>
      </c>
      <c r="Z185" s="17">
        <v>0</v>
      </c>
      <c r="AA185" s="17">
        <v>-795553</v>
      </c>
      <c r="AB185" s="17">
        <v>27417773</v>
      </c>
      <c r="AC185" s="17">
        <v>996</v>
      </c>
      <c r="AD185" s="17">
        <v>116085</v>
      </c>
    </row>
    <row r="186" spans="1:30" x14ac:dyDescent="0.3">
      <c r="A186" s="15" t="s">
        <v>365</v>
      </c>
      <c r="B186" s="14" t="s">
        <v>366</v>
      </c>
      <c r="C186" s="14">
        <v>1</v>
      </c>
      <c r="D186" s="14">
        <v>0</v>
      </c>
      <c r="E186" s="17">
        <v>8383200</v>
      </c>
      <c r="F186" s="17">
        <v>0</v>
      </c>
      <c r="G186" s="17">
        <v>0</v>
      </c>
      <c r="H186" s="17">
        <v>0</v>
      </c>
      <c r="I186" s="17">
        <v>1323977</v>
      </c>
      <c r="J186" s="17">
        <v>2861639</v>
      </c>
      <c r="K186" s="17">
        <v>0</v>
      </c>
      <c r="L186" s="17">
        <v>0</v>
      </c>
      <c r="M186" s="17">
        <v>0</v>
      </c>
      <c r="N186" s="17">
        <v>0</v>
      </c>
      <c r="O186" s="17">
        <v>0</v>
      </c>
      <c r="P186" s="17">
        <v>1461746</v>
      </c>
      <c r="Q186" s="17">
        <v>63577</v>
      </c>
      <c r="R186" s="17">
        <v>247822</v>
      </c>
      <c r="S186" s="17">
        <v>12644</v>
      </c>
      <c r="T186" s="17">
        <v>5275</v>
      </c>
      <c r="U186" s="17">
        <v>50270</v>
      </c>
      <c r="V186" s="17">
        <v>15646</v>
      </c>
      <c r="W186" s="17">
        <v>0</v>
      </c>
      <c r="X186" s="17">
        <v>80976</v>
      </c>
      <c r="Y186" s="17">
        <v>0</v>
      </c>
      <c r="Z186" s="17">
        <v>0</v>
      </c>
      <c r="AA186" s="17">
        <v>-211124</v>
      </c>
      <c r="AB186" s="17">
        <v>14295648</v>
      </c>
      <c r="AC186" s="17">
        <v>0</v>
      </c>
      <c r="AD186" s="17">
        <v>0</v>
      </c>
    </row>
    <row r="187" spans="1:30" x14ac:dyDescent="0.3">
      <c r="A187" s="15" t="s">
        <v>367</v>
      </c>
      <c r="B187" s="14" t="s">
        <v>368</v>
      </c>
      <c r="C187" s="14">
        <v>1</v>
      </c>
      <c r="D187" s="14">
        <v>0</v>
      </c>
      <c r="E187" s="17">
        <v>4649741</v>
      </c>
      <c r="F187" s="17">
        <v>0</v>
      </c>
      <c r="G187" s="17">
        <v>0</v>
      </c>
      <c r="H187" s="17">
        <v>5608</v>
      </c>
      <c r="I187" s="17">
        <v>313434</v>
      </c>
      <c r="J187" s="17">
        <v>369992</v>
      </c>
      <c r="K187" s="17">
        <v>0</v>
      </c>
      <c r="L187" s="17">
        <v>0</v>
      </c>
      <c r="M187" s="17">
        <v>0</v>
      </c>
      <c r="N187" s="17">
        <v>0</v>
      </c>
      <c r="O187" s="17">
        <v>0</v>
      </c>
      <c r="P187" s="17">
        <v>534453</v>
      </c>
      <c r="Q187" s="17">
        <v>61716</v>
      </c>
      <c r="R187" s="17">
        <v>40002</v>
      </c>
      <c r="S187" s="17">
        <v>5633</v>
      </c>
      <c r="T187" s="17">
        <v>2350</v>
      </c>
      <c r="U187" s="17">
        <v>23009</v>
      </c>
      <c r="V187" s="17">
        <v>7002</v>
      </c>
      <c r="W187" s="17">
        <v>0</v>
      </c>
      <c r="X187" s="17">
        <v>60827</v>
      </c>
      <c r="Y187" s="17">
        <v>0</v>
      </c>
      <c r="Z187" s="17">
        <v>0</v>
      </c>
      <c r="AA187" s="17">
        <v>-70309</v>
      </c>
      <c r="AB187" s="17">
        <v>6003458</v>
      </c>
      <c r="AC187" s="17">
        <v>0</v>
      </c>
      <c r="AD187" s="17">
        <v>0</v>
      </c>
    </row>
    <row r="188" spans="1:30" x14ac:dyDescent="0.3">
      <c r="A188" s="15" t="s">
        <v>369</v>
      </c>
      <c r="B188" s="14" t="s">
        <v>370</v>
      </c>
      <c r="C188" s="14">
        <v>1</v>
      </c>
      <c r="D188" s="14">
        <v>0</v>
      </c>
      <c r="E188" s="17">
        <v>8378051</v>
      </c>
      <c r="F188" s="17">
        <v>0</v>
      </c>
      <c r="G188" s="17">
        <v>0</v>
      </c>
      <c r="H188" s="17">
        <v>9653</v>
      </c>
      <c r="I188" s="17">
        <v>1409183</v>
      </c>
      <c r="J188" s="17">
        <v>2395097</v>
      </c>
      <c r="K188" s="17">
        <v>0</v>
      </c>
      <c r="L188" s="17">
        <v>0</v>
      </c>
      <c r="M188" s="17">
        <v>0</v>
      </c>
      <c r="N188" s="17">
        <v>0</v>
      </c>
      <c r="O188" s="17">
        <v>0</v>
      </c>
      <c r="P188" s="17">
        <v>1438947</v>
      </c>
      <c r="Q188" s="17">
        <v>422618</v>
      </c>
      <c r="R188" s="17">
        <v>451026</v>
      </c>
      <c r="S188" s="17">
        <v>18006</v>
      </c>
      <c r="T188" s="17">
        <v>7512</v>
      </c>
      <c r="U188" s="17">
        <v>64400</v>
      </c>
      <c r="V188" s="17">
        <v>23504</v>
      </c>
      <c r="W188" s="17">
        <v>0</v>
      </c>
      <c r="X188" s="17">
        <v>81600</v>
      </c>
      <c r="Y188" s="17">
        <v>0</v>
      </c>
      <c r="Z188" s="17">
        <v>0</v>
      </c>
      <c r="AA188" s="17">
        <v>-172354</v>
      </c>
      <c r="AB188" s="17">
        <v>14527243</v>
      </c>
      <c r="AC188" s="17">
        <v>0</v>
      </c>
      <c r="AD188" s="17">
        <v>0</v>
      </c>
    </row>
    <row r="189" spans="1:30" x14ac:dyDescent="0.3">
      <c r="A189" s="15" t="s">
        <v>371</v>
      </c>
      <c r="B189" s="14" t="s">
        <v>372</v>
      </c>
      <c r="C189" s="14">
        <v>1</v>
      </c>
      <c r="D189" s="14">
        <v>0</v>
      </c>
      <c r="E189" s="17">
        <v>9072941</v>
      </c>
      <c r="F189" s="17">
        <v>0</v>
      </c>
      <c r="G189" s="17">
        <v>0</v>
      </c>
      <c r="H189" s="17">
        <v>3041</v>
      </c>
      <c r="I189" s="17">
        <v>1086595</v>
      </c>
      <c r="J189" s="17">
        <v>2182960</v>
      </c>
      <c r="K189" s="17">
        <v>0</v>
      </c>
      <c r="L189" s="17">
        <v>0</v>
      </c>
      <c r="M189" s="17">
        <v>0</v>
      </c>
      <c r="N189" s="17">
        <v>0</v>
      </c>
      <c r="O189" s="17">
        <v>0</v>
      </c>
      <c r="P189" s="17">
        <v>1176072</v>
      </c>
      <c r="Q189" s="17">
        <v>39163</v>
      </c>
      <c r="R189" s="17">
        <v>62281</v>
      </c>
      <c r="S189" s="17">
        <v>11700</v>
      </c>
      <c r="T189" s="17">
        <v>4881</v>
      </c>
      <c r="U189" s="17">
        <v>46309</v>
      </c>
      <c r="V189" s="17">
        <v>15631</v>
      </c>
      <c r="W189" s="17">
        <v>0</v>
      </c>
      <c r="X189" s="17">
        <v>111626</v>
      </c>
      <c r="Y189" s="17">
        <v>0</v>
      </c>
      <c r="Z189" s="17">
        <v>0</v>
      </c>
      <c r="AA189" s="17">
        <v>-117579</v>
      </c>
      <c r="AB189" s="17">
        <v>13695621</v>
      </c>
      <c r="AC189" s="17">
        <v>0</v>
      </c>
      <c r="AD189" s="17">
        <v>0</v>
      </c>
    </row>
    <row r="190" spans="1:30" x14ac:dyDescent="0.3">
      <c r="A190" s="15" t="s">
        <v>373</v>
      </c>
      <c r="B190" s="14" t="s">
        <v>374</v>
      </c>
      <c r="C190" s="14">
        <v>1</v>
      </c>
      <c r="D190" s="14">
        <v>0</v>
      </c>
      <c r="E190" s="17">
        <v>7472090</v>
      </c>
      <c r="F190" s="17">
        <v>0</v>
      </c>
      <c r="G190" s="17">
        <v>0</v>
      </c>
      <c r="H190" s="17">
        <v>7705</v>
      </c>
      <c r="I190" s="17">
        <v>974456</v>
      </c>
      <c r="J190" s="17">
        <v>27433</v>
      </c>
      <c r="K190" s="17">
        <v>0</v>
      </c>
      <c r="L190" s="17">
        <v>0</v>
      </c>
      <c r="M190" s="17">
        <v>0</v>
      </c>
      <c r="N190" s="17">
        <v>0</v>
      </c>
      <c r="O190" s="17">
        <v>0</v>
      </c>
      <c r="P190" s="17">
        <v>1083660</v>
      </c>
      <c r="Q190" s="17">
        <v>135024</v>
      </c>
      <c r="R190" s="17">
        <v>93347</v>
      </c>
      <c r="S190" s="17">
        <v>9678</v>
      </c>
      <c r="T190" s="17">
        <v>4037</v>
      </c>
      <c r="U190" s="17">
        <v>37397</v>
      </c>
      <c r="V190" s="17">
        <v>12038</v>
      </c>
      <c r="W190" s="17">
        <v>0</v>
      </c>
      <c r="X190" s="17">
        <v>96617</v>
      </c>
      <c r="Y190" s="17">
        <v>0</v>
      </c>
      <c r="Z190" s="17">
        <v>0</v>
      </c>
      <c r="AA190" s="17">
        <v>-140618</v>
      </c>
      <c r="AB190" s="17">
        <v>9812864</v>
      </c>
      <c r="AC190" s="17">
        <v>0</v>
      </c>
      <c r="AD190" s="17">
        <v>0</v>
      </c>
    </row>
    <row r="191" spans="1:30" x14ac:dyDescent="0.3">
      <c r="A191" s="15" t="s">
        <v>375</v>
      </c>
      <c r="B191" s="14" t="s">
        <v>376</v>
      </c>
      <c r="C191" s="14">
        <v>1</v>
      </c>
      <c r="D191" s="14">
        <v>0</v>
      </c>
      <c r="E191" s="17">
        <v>9018288</v>
      </c>
      <c r="F191" s="17">
        <v>0</v>
      </c>
      <c r="G191" s="17">
        <v>0</v>
      </c>
      <c r="H191" s="17">
        <v>0</v>
      </c>
      <c r="I191" s="17">
        <v>1341636</v>
      </c>
      <c r="J191" s="17">
        <v>1722714</v>
      </c>
      <c r="K191" s="17">
        <v>0</v>
      </c>
      <c r="L191" s="17">
        <v>0</v>
      </c>
      <c r="M191" s="17">
        <v>0</v>
      </c>
      <c r="N191" s="17">
        <v>0</v>
      </c>
      <c r="O191" s="17">
        <v>0</v>
      </c>
      <c r="P191" s="17">
        <v>1124416</v>
      </c>
      <c r="Q191" s="17">
        <v>111049</v>
      </c>
      <c r="R191" s="17">
        <v>219364</v>
      </c>
      <c r="S191" s="17">
        <v>13722</v>
      </c>
      <c r="T191" s="17">
        <v>5725</v>
      </c>
      <c r="U191" s="17">
        <v>53998</v>
      </c>
      <c r="V191" s="17">
        <v>16227</v>
      </c>
      <c r="W191" s="17">
        <v>0</v>
      </c>
      <c r="X191" s="17">
        <v>195381</v>
      </c>
      <c r="Y191" s="17">
        <v>0</v>
      </c>
      <c r="Z191" s="17">
        <v>0</v>
      </c>
      <c r="AA191" s="17">
        <v>-198986</v>
      </c>
      <c r="AB191" s="17">
        <v>13623534</v>
      </c>
      <c r="AC191" s="17">
        <v>0</v>
      </c>
      <c r="AD191" s="17">
        <v>0</v>
      </c>
    </row>
    <row r="192" spans="1:30" x14ac:dyDescent="0.3">
      <c r="A192" s="15" t="s">
        <v>377</v>
      </c>
      <c r="B192" s="14" t="s">
        <v>378</v>
      </c>
      <c r="C192" s="14">
        <v>1</v>
      </c>
      <c r="D192" s="14">
        <v>0</v>
      </c>
      <c r="E192" s="17">
        <v>10646077</v>
      </c>
      <c r="F192" s="17">
        <v>0</v>
      </c>
      <c r="G192" s="17">
        <v>184142</v>
      </c>
      <c r="H192" s="17">
        <v>2881</v>
      </c>
      <c r="I192" s="17">
        <v>1600041</v>
      </c>
      <c r="J192" s="17">
        <v>937223</v>
      </c>
      <c r="K192" s="17">
        <v>136847</v>
      </c>
      <c r="L192" s="17">
        <v>0</v>
      </c>
      <c r="M192" s="17">
        <v>0</v>
      </c>
      <c r="N192" s="17">
        <v>0</v>
      </c>
      <c r="O192" s="17">
        <v>0</v>
      </c>
      <c r="P192" s="17">
        <v>1021719</v>
      </c>
      <c r="Q192" s="17">
        <v>225981</v>
      </c>
      <c r="R192" s="17">
        <v>574140</v>
      </c>
      <c r="S192" s="17">
        <v>18126</v>
      </c>
      <c r="T192" s="17">
        <v>7562</v>
      </c>
      <c r="U192" s="17">
        <v>72289</v>
      </c>
      <c r="V192" s="17">
        <v>16457</v>
      </c>
      <c r="W192" s="17">
        <v>0</v>
      </c>
      <c r="X192" s="17">
        <v>61824</v>
      </c>
      <c r="Y192" s="17">
        <v>0</v>
      </c>
      <c r="Z192" s="17">
        <v>0</v>
      </c>
      <c r="AA192" s="17">
        <v>-488131</v>
      </c>
      <c r="AB192" s="17">
        <v>15017178</v>
      </c>
      <c r="AC192" s="17">
        <v>0</v>
      </c>
      <c r="AD192" s="17">
        <v>0</v>
      </c>
    </row>
    <row r="193" spans="1:30" x14ac:dyDescent="0.3">
      <c r="A193" s="15" t="s">
        <v>379</v>
      </c>
      <c r="B193" s="14" t="s">
        <v>380</v>
      </c>
      <c r="C193" s="14">
        <v>1</v>
      </c>
      <c r="D193" s="14">
        <v>0</v>
      </c>
      <c r="E193" s="17">
        <v>10753449</v>
      </c>
      <c r="F193" s="17">
        <v>0</v>
      </c>
      <c r="G193" s="17">
        <v>188575</v>
      </c>
      <c r="H193" s="17">
        <v>0</v>
      </c>
      <c r="I193" s="17">
        <v>1234323</v>
      </c>
      <c r="J193" s="17">
        <v>2938197</v>
      </c>
      <c r="K193" s="17">
        <v>657911</v>
      </c>
      <c r="L193" s="17">
        <v>0</v>
      </c>
      <c r="M193" s="17">
        <v>0</v>
      </c>
      <c r="N193" s="17">
        <v>0</v>
      </c>
      <c r="O193" s="17">
        <v>0</v>
      </c>
      <c r="P193" s="17">
        <v>997069</v>
      </c>
      <c r="Q193" s="17">
        <v>205547</v>
      </c>
      <c r="R193" s="17">
        <v>577264</v>
      </c>
      <c r="S193" s="17">
        <v>20793</v>
      </c>
      <c r="T193" s="17">
        <v>8675</v>
      </c>
      <c r="U193" s="17">
        <v>82948</v>
      </c>
      <c r="V193" s="17">
        <v>18005</v>
      </c>
      <c r="W193" s="17">
        <v>0</v>
      </c>
      <c r="X193" s="17">
        <v>60118</v>
      </c>
      <c r="Y193" s="17">
        <v>0</v>
      </c>
      <c r="Z193" s="17">
        <v>0</v>
      </c>
      <c r="AA193" s="17">
        <v>-469751</v>
      </c>
      <c r="AB193" s="17">
        <v>17273123</v>
      </c>
      <c r="AC193" s="17">
        <v>0</v>
      </c>
      <c r="AD193" s="17">
        <v>100000</v>
      </c>
    </row>
    <row r="194" spans="1:30" x14ac:dyDescent="0.3">
      <c r="A194" s="15" t="s">
        <v>381</v>
      </c>
      <c r="B194" s="14" t="s">
        <v>382</v>
      </c>
      <c r="C194" s="14">
        <v>1</v>
      </c>
      <c r="D194" s="14">
        <v>0</v>
      </c>
      <c r="E194" s="17">
        <v>6954110</v>
      </c>
      <c r="F194" s="17">
        <v>0</v>
      </c>
      <c r="G194" s="17">
        <v>166717</v>
      </c>
      <c r="H194" s="17">
        <v>0</v>
      </c>
      <c r="I194" s="17">
        <v>898824</v>
      </c>
      <c r="J194" s="17">
        <v>1282144</v>
      </c>
      <c r="K194" s="17">
        <v>0</v>
      </c>
      <c r="L194" s="17">
        <v>0</v>
      </c>
      <c r="M194" s="17">
        <v>0</v>
      </c>
      <c r="N194" s="17">
        <v>0</v>
      </c>
      <c r="O194" s="17">
        <v>0</v>
      </c>
      <c r="P194" s="17">
        <v>1208321</v>
      </c>
      <c r="Q194" s="17">
        <v>88081</v>
      </c>
      <c r="R194" s="17">
        <v>406944</v>
      </c>
      <c r="S194" s="17">
        <v>18905</v>
      </c>
      <c r="T194" s="17">
        <v>7887</v>
      </c>
      <c r="U194" s="17">
        <v>76308</v>
      </c>
      <c r="V194" s="17">
        <v>17286</v>
      </c>
      <c r="W194" s="17">
        <v>0</v>
      </c>
      <c r="X194" s="17">
        <v>0</v>
      </c>
      <c r="Y194" s="17">
        <v>0</v>
      </c>
      <c r="Z194" s="17">
        <v>0</v>
      </c>
      <c r="AA194" s="17">
        <v>-261261</v>
      </c>
      <c r="AB194" s="17">
        <v>10864266</v>
      </c>
      <c r="AC194" s="17">
        <v>0</v>
      </c>
      <c r="AD194" s="17">
        <v>0</v>
      </c>
    </row>
    <row r="195" spans="1:30" x14ac:dyDescent="0.3">
      <c r="A195" s="15" t="s">
        <v>383</v>
      </c>
      <c r="B195" s="14" t="s">
        <v>384</v>
      </c>
      <c r="C195" s="14">
        <v>1</v>
      </c>
      <c r="D195" s="14">
        <v>0</v>
      </c>
      <c r="E195" s="17">
        <v>8292799</v>
      </c>
      <c r="F195" s="17">
        <v>0</v>
      </c>
      <c r="G195" s="17">
        <v>281504</v>
      </c>
      <c r="H195" s="17">
        <v>0</v>
      </c>
      <c r="I195" s="17">
        <v>1451280</v>
      </c>
      <c r="J195" s="17">
        <v>1733978</v>
      </c>
      <c r="K195" s="17">
        <v>0</v>
      </c>
      <c r="L195" s="17">
        <v>0</v>
      </c>
      <c r="M195" s="17">
        <v>0</v>
      </c>
      <c r="N195" s="17">
        <v>0</v>
      </c>
      <c r="O195" s="17">
        <v>0</v>
      </c>
      <c r="P195" s="17">
        <v>989908</v>
      </c>
      <c r="Q195" s="17">
        <v>121630</v>
      </c>
      <c r="R195" s="17">
        <v>292338</v>
      </c>
      <c r="S195" s="17">
        <v>17677</v>
      </c>
      <c r="T195" s="17">
        <v>7375</v>
      </c>
      <c r="U195" s="17">
        <v>66871</v>
      </c>
      <c r="V195" s="17">
        <v>17134</v>
      </c>
      <c r="W195" s="17">
        <v>0</v>
      </c>
      <c r="X195" s="17">
        <v>0</v>
      </c>
      <c r="Y195" s="17">
        <v>0</v>
      </c>
      <c r="Z195" s="17">
        <v>0</v>
      </c>
      <c r="AA195" s="17">
        <v>-286379</v>
      </c>
      <c r="AB195" s="17">
        <v>12986115</v>
      </c>
      <c r="AC195" s="17">
        <v>0</v>
      </c>
      <c r="AD195" s="17">
        <v>0</v>
      </c>
    </row>
    <row r="196" spans="1:30" x14ac:dyDescent="0.3">
      <c r="A196" s="15" t="s">
        <v>385</v>
      </c>
      <c r="B196" s="14" t="s">
        <v>386</v>
      </c>
      <c r="C196" s="14">
        <v>1</v>
      </c>
      <c r="D196" s="14">
        <v>0</v>
      </c>
      <c r="E196" s="17">
        <v>1618119</v>
      </c>
      <c r="F196" s="17">
        <v>0</v>
      </c>
      <c r="G196" s="17">
        <v>210056</v>
      </c>
      <c r="H196" s="17">
        <v>0</v>
      </c>
      <c r="I196" s="17">
        <v>149845</v>
      </c>
      <c r="J196" s="17">
        <v>292588</v>
      </c>
      <c r="K196" s="17">
        <v>0</v>
      </c>
      <c r="L196" s="17">
        <v>0</v>
      </c>
      <c r="M196" s="17">
        <v>0</v>
      </c>
      <c r="N196" s="17">
        <v>0</v>
      </c>
      <c r="O196" s="17">
        <v>0</v>
      </c>
      <c r="P196" s="17">
        <v>201822</v>
      </c>
      <c r="Q196" s="17">
        <v>7843</v>
      </c>
      <c r="R196" s="17">
        <v>6979</v>
      </c>
      <c r="S196" s="17">
        <v>5528</v>
      </c>
      <c r="T196" s="17">
        <v>2306</v>
      </c>
      <c r="U196" s="17">
        <v>22834</v>
      </c>
      <c r="V196" s="17">
        <v>0</v>
      </c>
      <c r="W196" s="17">
        <v>0</v>
      </c>
      <c r="X196" s="17">
        <v>45900</v>
      </c>
      <c r="Y196" s="17">
        <v>0</v>
      </c>
      <c r="Z196" s="17">
        <v>0</v>
      </c>
      <c r="AA196" s="17">
        <v>-158399</v>
      </c>
      <c r="AB196" s="17">
        <v>2405421</v>
      </c>
      <c r="AC196" s="17">
        <v>0</v>
      </c>
      <c r="AD196" s="17">
        <v>0</v>
      </c>
    </row>
    <row r="197" spans="1:30" x14ac:dyDescent="0.3">
      <c r="A197" s="15" t="s">
        <v>387</v>
      </c>
      <c r="B197" s="14" t="s">
        <v>388</v>
      </c>
      <c r="C197" s="14">
        <v>1</v>
      </c>
      <c r="D197" s="14">
        <v>0</v>
      </c>
      <c r="E197" s="17">
        <v>1073360</v>
      </c>
      <c r="F197" s="17">
        <v>0</v>
      </c>
      <c r="G197" s="17">
        <v>200976</v>
      </c>
      <c r="H197" s="17">
        <v>0</v>
      </c>
      <c r="I197" s="17">
        <v>49023</v>
      </c>
      <c r="J197" s="17">
        <v>89463</v>
      </c>
      <c r="K197" s="17">
        <v>0</v>
      </c>
      <c r="L197" s="17">
        <v>0</v>
      </c>
      <c r="M197" s="17">
        <v>0</v>
      </c>
      <c r="N197" s="17">
        <v>0</v>
      </c>
      <c r="O197" s="17">
        <v>0</v>
      </c>
      <c r="P197" s="17">
        <v>116323</v>
      </c>
      <c r="Q197" s="17">
        <v>15144</v>
      </c>
      <c r="R197" s="17">
        <v>0</v>
      </c>
      <c r="S197" s="17">
        <v>4420</v>
      </c>
      <c r="T197" s="17">
        <v>1843</v>
      </c>
      <c r="U197" s="17">
        <v>17534</v>
      </c>
      <c r="V197" s="17">
        <v>0</v>
      </c>
      <c r="W197" s="17">
        <v>0</v>
      </c>
      <c r="X197" s="17">
        <v>0</v>
      </c>
      <c r="Y197" s="17">
        <v>0</v>
      </c>
      <c r="Z197" s="17">
        <v>0</v>
      </c>
      <c r="AA197" s="17">
        <v>-72983</v>
      </c>
      <c r="AB197" s="17">
        <v>1495103</v>
      </c>
      <c r="AC197" s="17">
        <v>0</v>
      </c>
      <c r="AD197" s="17">
        <v>0</v>
      </c>
    </row>
    <row r="198" spans="1:30" x14ac:dyDescent="0.3">
      <c r="A198" s="15" t="s">
        <v>389</v>
      </c>
      <c r="B198" s="14" t="s">
        <v>390</v>
      </c>
      <c r="C198" s="14">
        <v>1</v>
      </c>
      <c r="D198" s="14">
        <v>0</v>
      </c>
      <c r="E198" s="17">
        <v>472787</v>
      </c>
      <c r="F198" s="17">
        <v>0</v>
      </c>
      <c r="G198" s="17">
        <v>223843</v>
      </c>
      <c r="H198" s="17">
        <v>0</v>
      </c>
      <c r="I198" s="17">
        <v>18684</v>
      </c>
      <c r="J198" s="17">
        <v>22864</v>
      </c>
      <c r="K198" s="17">
        <v>0</v>
      </c>
      <c r="L198" s="17">
        <v>0</v>
      </c>
      <c r="M198" s="17">
        <v>0</v>
      </c>
      <c r="N198" s="17">
        <v>0</v>
      </c>
      <c r="O198" s="17">
        <v>0</v>
      </c>
      <c r="P198" s="17">
        <v>87707</v>
      </c>
      <c r="Q198" s="17">
        <v>0</v>
      </c>
      <c r="R198" s="17">
        <v>0</v>
      </c>
      <c r="S198" s="17">
        <v>1513</v>
      </c>
      <c r="T198" s="17">
        <v>631</v>
      </c>
      <c r="U198" s="17">
        <v>5942</v>
      </c>
      <c r="V198" s="17">
        <v>0</v>
      </c>
      <c r="W198" s="17">
        <v>0</v>
      </c>
      <c r="X198" s="17">
        <v>0</v>
      </c>
      <c r="Y198" s="17">
        <v>0</v>
      </c>
      <c r="Z198" s="17">
        <v>0</v>
      </c>
      <c r="AA198" s="17">
        <v>-2104</v>
      </c>
      <c r="AB198" s="17">
        <v>831867</v>
      </c>
      <c r="AC198" s="17">
        <v>0</v>
      </c>
      <c r="AD198" s="17">
        <v>0</v>
      </c>
    </row>
    <row r="199" spans="1:30" x14ac:dyDescent="0.3">
      <c r="A199" s="15" t="s">
        <v>391</v>
      </c>
      <c r="B199" s="14" t="s">
        <v>392</v>
      </c>
      <c r="C199" s="14">
        <v>1</v>
      </c>
      <c r="D199" s="14">
        <v>0</v>
      </c>
      <c r="E199" s="17">
        <v>325493</v>
      </c>
      <c r="F199" s="17">
        <v>0</v>
      </c>
      <c r="G199" s="17">
        <v>180008</v>
      </c>
      <c r="H199" s="17">
        <v>0</v>
      </c>
      <c r="I199" s="17">
        <v>26635</v>
      </c>
      <c r="J199" s="17">
        <v>59677</v>
      </c>
      <c r="K199" s="17">
        <v>0</v>
      </c>
      <c r="L199" s="17">
        <v>0</v>
      </c>
      <c r="M199" s="17">
        <v>0</v>
      </c>
      <c r="N199" s="17">
        <v>0</v>
      </c>
      <c r="O199" s="17">
        <v>0</v>
      </c>
      <c r="P199" s="17">
        <v>17447</v>
      </c>
      <c r="Q199" s="17">
        <v>0</v>
      </c>
      <c r="R199" s="17">
        <v>0</v>
      </c>
      <c r="S199" s="17">
        <v>989</v>
      </c>
      <c r="T199" s="17">
        <v>412</v>
      </c>
      <c r="U199" s="17">
        <v>4544</v>
      </c>
      <c r="V199" s="17">
        <v>0</v>
      </c>
      <c r="W199" s="17">
        <v>0</v>
      </c>
      <c r="X199" s="17">
        <v>0</v>
      </c>
      <c r="Y199" s="17">
        <v>0</v>
      </c>
      <c r="Z199" s="17">
        <v>0</v>
      </c>
      <c r="AA199" s="17">
        <v>-34768</v>
      </c>
      <c r="AB199" s="17">
        <v>580437</v>
      </c>
      <c r="AC199" s="17">
        <v>0</v>
      </c>
      <c r="AD199" s="17">
        <v>0</v>
      </c>
    </row>
    <row r="200" spans="1:30" x14ac:dyDescent="0.3">
      <c r="A200" s="15" t="s">
        <v>393</v>
      </c>
      <c r="B200" s="14" t="s">
        <v>394</v>
      </c>
      <c r="C200" s="14">
        <v>1</v>
      </c>
      <c r="D200" s="14">
        <v>0</v>
      </c>
      <c r="E200" s="17">
        <v>262645</v>
      </c>
      <c r="F200" s="17">
        <v>0</v>
      </c>
      <c r="G200" s="17">
        <v>202087</v>
      </c>
      <c r="H200" s="17">
        <v>0</v>
      </c>
      <c r="I200" s="17">
        <v>5628</v>
      </c>
      <c r="J200" s="17">
        <v>13491</v>
      </c>
      <c r="K200" s="17">
        <v>0</v>
      </c>
      <c r="L200" s="17">
        <v>0</v>
      </c>
      <c r="M200" s="17">
        <v>0</v>
      </c>
      <c r="N200" s="17">
        <v>0</v>
      </c>
      <c r="O200" s="17">
        <v>0</v>
      </c>
      <c r="P200" s="17">
        <v>65208</v>
      </c>
      <c r="Q200" s="17">
        <v>0</v>
      </c>
      <c r="R200" s="17">
        <v>0</v>
      </c>
      <c r="S200" s="17">
        <v>884</v>
      </c>
      <c r="T200" s="17">
        <v>293</v>
      </c>
      <c r="U200" s="17">
        <v>2971</v>
      </c>
      <c r="V200" s="17">
        <v>0</v>
      </c>
      <c r="W200" s="17">
        <v>0</v>
      </c>
      <c r="X200" s="17">
        <v>0</v>
      </c>
      <c r="Y200" s="17">
        <v>0</v>
      </c>
      <c r="Z200" s="17">
        <v>0</v>
      </c>
      <c r="AA200" s="17">
        <v>0</v>
      </c>
      <c r="AB200" s="17">
        <v>553207</v>
      </c>
      <c r="AC200" s="17">
        <v>0</v>
      </c>
      <c r="AD200" s="17">
        <v>0</v>
      </c>
    </row>
    <row r="201" spans="1:30" x14ac:dyDescent="0.3">
      <c r="A201" s="15" t="s">
        <v>395</v>
      </c>
      <c r="B201" s="14" t="s">
        <v>396</v>
      </c>
      <c r="C201" s="14">
        <v>1</v>
      </c>
      <c r="D201" s="14">
        <v>0</v>
      </c>
      <c r="E201" s="17">
        <v>847068</v>
      </c>
      <c r="F201" s="17">
        <v>0</v>
      </c>
      <c r="G201" s="17">
        <v>207132</v>
      </c>
      <c r="H201" s="17">
        <v>0</v>
      </c>
      <c r="I201" s="17">
        <v>30518</v>
      </c>
      <c r="J201" s="17">
        <v>70371</v>
      </c>
      <c r="K201" s="17">
        <v>0</v>
      </c>
      <c r="L201" s="17">
        <v>0</v>
      </c>
      <c r="M201" s="17">
        <v>0</v>
      </c>
      <c r="N201" s="17">
        <v>0</v>
      </c>
      <c r="O201" s="17">
        <v>0</v>
      </c>
      <c r="P201" s="17">
        <v>118832</v>
      </c>
      <c r="Q201" s="17">
        <v>0</v>
      </c>
      <c r="R201" s="17">
        <v>0</v>
      </c>
      <c r="S201" s="17">
        <v>2038</v>
      </c>
      <c r="T201" s="17">
        <v>850</v>
      </c>
      <c r="U201" s="17">
        <v>7049</v>
      </c>
      <c r="V201" s="17">
        <v>0</v>
      </c>
      <c r="W201" s="17">
        <v>0</v>
      </c>
      <c r="X201" s="17">
        <v>0</v>
      </c>
      <c r="Y201" s="17">
        <v>0</v>
      </c>
      <c r="Z201" s="17">
        <v>0</v>
      </c>
      <c r="AA201" s="17">
        <v>-45252</v>
      </c>
      <c r="AB201" s="17">
        <v>1238606</v>
      </c>
      <c r="AC201" s="17">
        <v>0</v>
      </c>
      <c r="AD201" s="17">
        <v>0</v>
      </c>
    </row>
    <row r="202" spans="1:30" x14ac:dyDescent="0.3">
      <c r="A202" s="15" t="s">
        <v>397</v>
      </c>
      <c r="B202" s="14" t="s">
        <v>398</v>
      </c>
      <c r="C202" s="14">
        <v>1</v>
      </c>
      <c r="D202" s="14">
        <v>0</v>
      </c>
      <c r="E202" s="17">
        <v>7537063</v>
      </c>
      <c r="F202" s="17">
        <v>0</v>
      </c>
      <c r="G202" s="17">
        <v>0</v>
      </c>
      <c r="H202" s="17">
        <v>0</v>
      </c>
      <c r="I202" s="17">
        <v>1174804</v>
      </c>
      <c r="J202" s="17">
        <v>1345127</v>
      </c>
      <c r="K202" s="17">
        <v>0</v>
      </c>
      <c r="L202" s="17">
        <v>0</v>
      </c>
      <c r="M202" s="17">
        <v>0</v>
      </c>
      <c r="N202" s="17">
        <v>0</v>
      </c>
      <c r="O202" s="17">
        <v>0</v>
      </c>
      <c r="P202" s="17">
        <v>1247501</v>
      </c>
      <c r="Q202" s="17">
        <v>130841</v>
      </c>
      <c r="R202" s="17">
        <v>46948</v>
      </c>
      <c r="S202" s="17">
        <v>9966</v>
      </c>
      <c r="T202" s="17">
        <v>3240</v>
      </c>
      <c r="U202" s="17">
        <v>33801</v>
      </c>
      <c r="V202" s="17">
        <v>12469</v>
      </c>
      <c r="W202" s="17">
        <v>0</v>
      </c>
      <c r="X202" s="17">
        <v>70593</v>
      </c>
      <c r="Y202" s="17">
        <v>0</v>
      </c>
      <c r="Z202" s="17">
        <v>0</v>
      </c>
      <c r="AA202" s="17">
        <v>-178773</v>
      </c>
      <c r="AB202" s="17">
        <v>11433580</v>
      </c>
      <c r="AC202" s="17">
        <v>0</v>
      </c>
      <c r="AD202" s="17">
        <v>100000</v>
      </c>
    </row>
    <row r="203" spans="1:30" x14ac:dyDescent="0.3">
      <c r="A203" s="15" t="s">
        <v>399</v>
      </c>
      <c r="B203" s="14" t="s">
        <v>400</v>
      </c>
      <c r="C203" s="14">
        <v>1</v>
      </c>
      <c r="D203" s="14">
        <v>0</v>
      </c>
      <c r="E203" s="17">
        <v>7332514</v>
      </c>
      <c r="F203" s="17">
        <v>0</v>
      </c>
      <c r="G203" s="17">
        <v>0</v>
      </c>
      <c r="H203" s="17">
        <v>0</v>
      </c>
      <c r="I203" s="17">
        <v>667202</v>
      </c>
      <c r="J203" s="17">
        <v>757086</v>
      </c>
      <c r="K203" s="17">
        <v>0</v>
      </c>
      <c r="L203" s="17">
        <v>0</v>
      </c>
      <c r="M203" s="17">
        <v>0</v>
      </c>
      <c r="N203" s="17">
        <v>0</v>
      </c>
      <c r="O203" s="17">
        <v>0</v>
      </c>
      <c r="P203" s="17">
        <v>1669286</v>
      </c>
      <c r="Q203" s="17">
        <v>204935</v>
      </c>
      <c r="R203" s="17">
        <v>77961</v>
      </c>
      <c r="S203" s="17">
        <v>13827</v>
      </c>
      <c r="T203" s="17">
        <v>5768</v>
      </c>
      <c r="U203" s="17">
        <v>53474</v>
      </c>
      <c r="V203" s="17">
        <v>16976</v>
      </c>
      <c r="W203" s="17">
        <v>0</v>
      </c>
      <c r="X203" s="17">
        <v>69766</v>
      </c>
      <c r="Y203" s="17">
        <v>0</v>
      </c>
      <c r="Z203" s="17">
        <v>0</v>
      </c>
      <c r="AA203" s="17">
        <v>-276939</v>
      </c>
      <c r="AB203" s="17">
        <v>10591856</v>
      </c>
      <c r="AC203" s="17">
        <v>0</v>
      </c>
      <c r="AD203" s="17">
        <v>0</v>
      </c>
    </row>
    <row r="204" spans="1:30" x14ac:dyDescent="0.3">
      <c r="A204" s="15" t="s">
        <v>401</v>
      </c>
      <c r="B204" s="14" t="s">
        <v>402</v>
      </c>
      <c r="C204" s="14">
        <v>1</v>
      </c>
      <c r="D204" s="14">
        <v>0</v>
      </c>
      <c r="E204" s="17">
        <v>8569895</v>
      </c>
      <c r="F204" s="17">
        <v>0</v>
      </c>
      <c r="G204" s="17">
        <v>0</v>
      </c>
      <c r="H204" s="17">
        <v>0</v>
      </c>
      <c r="I204" s="17">
        <v>1097297</v>
      </c>
      <c r="J204" s="17">
        <v>2017299</v>
      </c>
      <c r="K204" s="17">
        <v>0</v>
      </c>
      <c r="L204" s="17">
        <v>0</v>
      </c>
      <c r="M204" s="17">
        <v>0</v>
      </c>
      <c r="N204" s="17">
        <v>0</v>
      </c>
      <c r="O204" s="17">
        <v>0</v>
      </c>
      <c r="P204" s="17">
        <v>1856724</v>
      </c>
      <c r="Q204" s="17">
        <v>416377</v>
      </c>
      <c r="R204" s="17">
        <v>125765</v>
      </c>
      <c r="S204" s="17">
        <v>16643</v>
      </c>
      <c r="T204" s="17">
        <v>6360</v>
      </c>
      <c r="U204" s="17">
        <v>65939</v>
      </c>
      <c r="V204" s="17">
        <v>21751</v>
      </c>
      <c r="W204" s="17">
        <v>0</v>
      </c>
      <c r="X204" s="17">
        <v>59764</v>
      </c>
      <c r="Y204" s="17">
        <v>0</v>
      </c>
      <c r="Z204" s="17">
        <v>0</v>
      </c>
      <c r="AA204" s="17">
        <v>-517160</v>
      </c>
      <c r="AB204" s="17">
        <v>13736654</v>
      </c>
      <c r="AC204" s="17">
        <v>0</v>
      </c>
      <c r="AD204" s="17">
        <v>100000</v>
      </c>
    </row>
    <row r="205" spans="1:30" x14ac:dyDescent="0.3">
      <c r="A205" s="15" t="s">
        <v>403</v>
      </c>
      <c r="B205" s="14" t="s">
        <v>404</v>
      </c>
      <c r="C205" s="14">
        <v>1</v>
      </c>
      <c r="D205" s="14">
        <v>0</v>
      </c>
      <c r="E205" s="17">
        <v>9974134</v>
      </c>
      <c r="F205" s="17">
        <v>0</v>
      </c>
      <c r="G205" s="17">
        <v>0</v>
      </c>
      <c r="H205" s="17">
        <v>0</v>
      </c>
      <c r="I205" s="17">
        <v>1046684</v>
      </c>
      <c r="J205" s="17">
        <v>560697</v>
      </c>
      <c r="K205" s="17">
        <v>0</v>
      </c>
      <c r="L205" s="17">
        <v>0</v>
      </c>
      <c r="M205" s="17">
        <v>0</v>
      </c>
      <c r="N205" s="17">
        <v>0</v>
      </c>
      <c r="O205" s="17">
        <v>0</v>
      </c>
      <c r="P205" s="17">
        <v>1324340</v>
      </c>
      <c r="Q205" s="17">
        <v>149797</v>
      </c>
      <c r="R205" s="17">
        <v>160010</v>
      </c>
      <c r="S205" s="17">
        <v>16643</v>
      </c>
      <c r="T205" s="17">
        <v>3431</v>
      </c>
      <c r="U205" s="17">
        <v>54483</v>
      </c>
      <c r="V205" s="17">
        <v>22182</v>
      </c>
      <c r="W205" s="17">
        <v>0</v>
      </c>
      <c r="X205" s="17">
        <v>152881</v>
      </c>
      <c r="Y205" s="17">
        <v>3453</v>
      </c>
      <c r="Z205" s="17">
        <v>0</v>
      </c>
      <c r="AA205" s="17">
        <v>-432691</v>
      </c>
      <c r="AB205" s="17">
        <v>13036044</v>
      </c>
      <c r="AC205" s="17">
        <v>0</v>
      </c>
      <c r="AD205" s="17">
        <v>100000</v>
      </c>
    </row>
    <row r="206" spans="1:30" x14ac:dyDescent="0.3">
      <c r="A206" s="15" t="s">
        <v>405</v>
      </c>
      <c r="B206" s="14" t="s">
        <v>406</v>
      </c>
      <c r="C206" s="14">
        <v>1</v>
      </c>
      <c r="D206" s="14">
        <v>0</v>
      </c>
      <c r="E206" s="17">
        <v>9870234</v>
      </c>
      <c r="F206" s="17">
        <v>0</v>
      </c>
      <c r="G206" s="17">
        <v>0</v>
      </c>
      <c r="H206" s="17">
        <v>3605</v>
      </c>
      <c r="I206" s="17">
        <v>808022</v>
      </c>
      <c r="J206" s="17">
        <v>1163875</v>
      </c>
      <c r="K206" s="17">
        <v>60214</v>
      </c>
      <c r="L206" s="17">
        <v>0</v>
      </c>
      <c r="M206" s="17">
        <v>0</v>
      </c>
      <c r="N206" s="17">
        <v>0</v>
      </c>
      <c r="O206" s="17">
        <v>0</v>
      </c>
      <c r="P206" s="17">
        <v>993712</v>
      </c>
      <c r="Q206" s="17">
        <v>727</v>
      </c>
      <c r="R206" s="17">
        <v>48438</v>
      </c>
      <c r="S206" s="17">
        <v>12449</v>
      </c>
      <c r="T206" s="17">
        <v>5193</v>
      </c>
      <c r="U206" s="17">
        <v>44096</v>
      </c>
      <c r="V206" s="17">
        <v>14962</v>
      </c>
      <c r="W206" s="17">
        <v>0</v>
      </c>
      <c r="X206" s="17">
        <v>0</v>
      </c>
      <c r="Y206" s="17">
        <v>0</v>
      </c>
      <c r="Z206" s="17">
        <v>0</v>
      </c>
      <c r="AA206" s="17">
        <v>-314275</v>
      </c>
      <c r="AB206" s="17">
        <v>12711252</v>
      </c>
      <c r="AC206" s="17">
        <v>0</v>
      </c>
      <c r="AD206" s="17">
        <v>100000</v>
      </c>
    </row>
    <row r="207" spans="1:30" x14ac:dyDescent="0.3">
      <c r="A207" s="15" t="s">
        <v>407</v>
      </c>
      <c r="B207" s="14" t="s">
        <v>408</v>
      </c>
      <c r="C207" s="14">
        <v>1</v>
      </c>
      <c r="D207" s="14">
        <v>0</v>
      </c>
      <c r="E207" s="17">
        <v>4910773</v>
      </c>
      <c r="F207" s="17">
        <v>0</v>
      </c>
      <c r="G207" s="17">
        <v>0</v>
      </c>
      <c r="H207" s="17">
        <v>0</v>
      </c>
      <c r="I207" s="17">
        <v>682393</v>
      </c>
      <c r="J207" s="17">
        <v>200591</v>
      </c>
      <c r="K207" s="17">
        <v>0</v>
      </c>
      <c r="L207" s="17">
        <v>0</v>
      </c>
      <c r="M207" s="17">
        <v>0</v>
      </c>
      <c r="N207" s="17">
        <v>0</v>
      </c>
      <c r="O207" s="17">
        <v>0</v>
      </c>
      <c r="P207" s="17">
        <v>766409</v>
      </c>
      <c r="Q207" s="17">
        <v>96886</v>
      </c>
      <c r="R207" s="17">
        <v>43024</v>
      </c>
      <c r="S207" s="17">
        <v>7730</v>
      </c>
      <c r="T207" s="17">
        <v>3225</v>
      </c>
      <c r="U207" s="17">
        <v>20213</v>
      </c>
      <c r="V207" s="17">
        <v>6032</v>
      </c>
      <c r="W207" s="17">
        <v>0</v>
      </c>
      <c r="X207" s="17">
        <v>60438</v>
      </c>
      <c r="Y207" s="17">
        <v>0</v>
      </c>
      <c r="Z207" s="17">
        <v>0</v>
      </c>
      <c r="AA207" s="17">
        <v>-197492</v>
      </c>
      <c r="AB207" s="17">
        <v>6600222</v>
      </c>
      <c r="AC207" s="17">
        <v>0</v>
      </c>
      <c r="AD207" s="17">
        <v>100000</v>
      </c>
    </row>
    <row r="208" spans="1:30" x14ac:dyDescent="0.3">
      <c r="A208" s="15" t="s">
        <v>409</v>
      </c>
      <c r="B208" s="14" t="s">
        <v>410</v>
      </c>
      <c r="C208" s="14">
        <v>1</v>
      </c>
      <c r="D208" s="14">
        <v>0</v>
      </c>
      <c r="E208" s="17">
        <v>2470140</v>
      </c>
      <c r="F208" s="17">
        <v>0</v>
      </c>
      <c r="G208" s="17">
        <v>0</v>
      </c>
      <c r="H208" s="17">
        <v>0</v>
      </c>
      <c r="I208" s="17">
        <v>362681</v>
      </c>
      <c r="J208" s="17">
        <v>333466</v>
      </c>
      <c r="K208" s="17">
        <v>0</v>
      </c>
      <c r="L208" s="17">
        <v>0</v>
      </c>
      <c r="M208" s="17">
        <v>0</v>
      </c>
      <c r="N208" s="17">
        <v>0</v>
      </c>
      <c r="O208" s="17">
        <v>0</v>
      </c>
      <c r="P208" s="17">
        <v>497072</v>
      </c>
      <c r="Q208" s="17">
        <v>21701</v>
      </c>
      <c r="R208" s="17">
        <v>0</v>
      </c>
      <c r="S208" s="17">
        <v>2772</v>
      </c>
      <c r="T208" s="17">
        <v>1156</v>
      </c>
      <c r="U208" s="17">
        <v>9029</v>
      </c>
      <c r="V208" s="17">
        <v>2942</v>
      </c>
      <c r="W208" s="17">
        <v>0</v>
      </c>
      <c r="X208" s="17">
        <v>0</v>
      </c>
      <c r="Y208" s="17">
        <v>0</v>
      </c>
      <c r="Z208" s="17">
        <v>0</v>
      </c>
      <c r="AA208" s="17">
        <v>-81373</v>
      </c>
      <c r="AB208" s="17">
        <v>3619586</v>
      </c>
      <c r="AC208" s="17">
        <v>0</v>
      </c>
      <c r="AD208" s="17">
        <v>100000</v>
      </c>
    </row>
    <row r="209" spans="1:30" x14ac:dyDescent="0.3">
      <c r="A209" s="15" t="s">
        <v>411</v>
      </c>
      <c r="B209" s="14" t="s">
        <v>412</v>
      </c>
      <c r="C209" s="14">
        <v>1</v>
      </c>
      <c r="D209" s="14">
        <v>0</v>
      </c>
      <c r="E209" s="17">
        <v>606319</v>
      </c>
      <c r="F209" s="17">
        <v>0</v>
      </c>
      <c r="G209" s="17">
        <v>271313</v>
      </c>
      <c r="H209" s="17">
        <v>61</v>
      </c>
      <c r="I209" s="17">
        <v>28385</v>
      </c>
      <c r="J209" s="17">
        <v>19892</v>
      </c>
      <c r="K209" s="17">
        <v>0</v>
      </c>
      <c r="L209" s="17">
        <v>0</v>
      </c>
      <c r="M209" s="17">
        <v>0</v>
      </c>
      <c r="N209" s="17">
        <v>0</v>
      </c>
      <c r="O209" s="17">
        <v>0</v>
      </c>
      <c r="P209" s="17">
        <v>115487</v>
      </c>
      <c r="Q209" s="17">
        <v>0</v>
      </c>
      <c r="R209" s="17">
        <v>0</v>
      </c>
      <c r="S209" s="17">
        <v>3895</v>
      </c>
      <c r="T209" s="17">
        <v>1625</v>
      </c>
      <c r="U209" s="17">
        <v>12990</v>
      </c>
      <c r="V209" s="17">
        <v>0</v>
      </c>
      <c r="W209" s="17">
        <v>0</v>
      </c>
      <c r="X209" s="17">
        <v>0</v>
      </c>
      <c r="Y209" s="17">
        <v>2008</v>
      </c>
      <c r="Z209" s="17">
        <v>0</v>
      </c>
      <c r="AA209" s="17">
        <v>-28352</v>
      </c>
      <c r="AB209" s="17">
        <v>1033623</v>
      </c>
      <c r="AC209" s="17">
        <v>0</v>
      </c>
      <c r="AD209" s="17">
        <v>0</v>
      </c>
    </row>
    <row r="210" spans="1:30" x14ac:dyDescent="0.3">
      <c r="A210" s="15" t="s">
        <v>413</v>
      </c>
      <c r="B210" s="14" t="s">
        <v>414</v>
      </c>
      <c r="C210" s="14">
        <v>1</v>
      </c>
      <c r="D210" s="14">
        <v>0</v>
      </c>
      <c r="E210" s="17">
        <v>13000880</v>
      </c>
      <c r="F210" s="17">
        <v>0</v>
      </c>
      <c r="G210" s="17">
        <v>0</v>
      </c>
      <c r="H210" s="17">
        <v>0</v>
      </c>
      <c r="I210" s="17">
        <v>1445366</v>
      </c>
      <c r="J210" s="17">
        <v>3059559</v>
      </c>
      <c r="K210" s="17">
        <v>52980</v>
      </c>
      <c r="L210" s="17">
        <v>0</v>
      </c>
      <c r="M210" s="17">
        <v>0</v>
      </c>
      <c r="N210" s="17">
        <v>0</v>
      </c>
      <c r="O210" s="17">
        <v>0</v>
      </c>
      <c r="P210" s="17">
        <v>1497393</v>
      </c>
      <c r="Q210" s="17">
        <v>169579</v>
      </c>
      <c r="R210" s="17">
        <v>53201</v>
      </c>
      <c r="S210" s="17">
        <v>16344</v>
      </c>
      <c r="T210" s="17">
        <v>6818</v>
      </c>
      <c r="U210" s="17">
        <v>62619</v>
      </c>
      <c r="V210" s="17">
        <v>21413</v>
      </c>
      <c r="W210" s="17">
        <v>0</v>
      </c>
      <c r="X210" s="17">
        <v>189864</v>
      </c>
      <c r="Y210" s="17">
        <v>0</v>
      </c>
      <c r="Z210" s="17">
        <v>0</v>
      </c>
      <c r="AA210" s="17">
        <v>-353850</v>
      </c>
      <c r="AB210" s="17">
        <v>19222166</v>
      </c>
      <c r="AC210" s="17">
        <v>0</v>
      </c>
      <c r="AD210" s="17">
        <v>101498</v>
      </c>
    </row>
    <row r="211" spans="1:30" x14ac:dyDescent="0.3">
      <c r="A211" s="15" t="s">
        <v>415</v>
      </c>
      <c r="B211" s="14" t="s">
        <v>416</v>
      </c>
      <c r="C211" s="14">
        <v>1</v>
      </c>
      <c r="D211" s="14">
        <v>1</v>
      </c>
      <c r="E211" s="17">
        <v>22192483</v>
      </c>
      <c r="F211" s="17">
        <v>0</v>
      </c>
      <c r="G211" s="17">
        <v>0</v>
      </c>
      <c r="H211" s="17">
        <v>0</v>
      </c>
      <c r="I211" s="17">
        <v>1749391</v>
      </c>
      <c r="J211" s="17">
        <v>8281018</v>
      </c>
      <c r="K211" s="17">
        <v>0</v>
      </c>
      <c r="L211" s="17">
        <v>3112736</v>
      </c>
      <c r="M211" s="17">
        <v>0</v>
      </c>
      <c r="N211" s="17">
        <v>0</v>
      </c>
      <c r="O211" s="17">
        <v>0</v>
      </c>
      <c r="P211" s="17">
        <v>3746488</v>
      </c>
      <c r="Q211" s="17">
        <v>683184</v>
      </c>
      <c r="R211" s="17">
        <v>363873</v>
      </c>
      <c r="S211" s="17">
        <v>32282</v>
      </c>
      <c r="T211" s="17">
        <v>12829</v>
      </c>
      <c r="U211" s="17">
        <v>126403</v>
      </c>
      <c r="V211" s="17">
        <v>45424</v>
      </c>
      <c r="W211" s="17">
        <v>0</v>
      </c>
      <c r="X211" s="17">
        <v>664810</v>
      </c>
      <c r="Y211" s="17">
        <v>0</v>
      </c>
      <c r="Z211" s="17">
        <v>0</v>
      </c>
      <c r="AA211" s="17">
        <v>-822216</v>
      </c>
      <c r="AB211" s="17">
        <v>40188705</v>
      </c>
      <c r="AC211" s="17">
        <v>0</v>
      </c>
      <c r="AD211" s="17">
        <v>154059</v>
      </c>
    </row>
    <row r="212" spans="1:30" x14ac:dyDescent="0.3">
      <c r="A212" s="15" t="s">
        <v>417</v>
      </c>
      <c r="B212" s="14" t="s">
        <v>418</v>
      </c>
      <c r="C212" s="14">
        <v>1</v>
      </c>
      <c r="D212" s="14">
        <v>0</v>
      </c>
      <c r="E212" s="17">
        <v>16974438</v>
      </c>
      <c r="F212" s="17">
        <v>0</v>
      </c>
      <c r="G212" s="17">
        <v>0</v>
      </c>
      <c r="H212" s="17">
        <v>0</v>
      </c>
      <c r="I212" s="17">
        <v>2090749</v>
      </c>
      <c r="J212" s="17">
        <v>3808567</v>
      </c>
      <c r="K212" s="17">
        <v>230509</v>
      </c>
      <c r="L212" s="17">
        <v>0</v>
      </c>
      <c r="M212" s="17">
        <v>0</v>
      </c>
      <c r="N212" s="17">
        <v>0</v>
      </c>
      <c r="O212" s="17">
        <v>0</v>
      </c>
      <c r="P212" s="17">
        <v>2185181</v>
      </c>
      <c r="Q212" s="17">
        <v>296828</v>
      </c>
      <c r="R212" s="17">
        <v>36832</v>
      </c>
      <c r="S212" s="17">
        <v>27264</v>
      </c>
      <c r="T212" s="17">
        <v>11375</v>
      </c>
      <c r="U212" s="17">
        <v>107064</v>
      </c>
      <c r="V212" s="17">
        <v>34531</v>
      </c>
      <c r="W212" s="17">
        <v>0</v>
      </c>
      <c r="X212" s="17">
        <v>285307</v>
      </c>
      <c r="Y212" s="17">
        <v>0</v>
      </c>
      <c r="Z212" s="17">
        <v>0</v>
      </c>
      <c r="AA212" s="17">
        <v>-444786</v>
      </c>
      <c r="AB212" s="17">
        <v>25643859</v>
      </c>
      <c r="AC212" s="17">
        <v>0</v>
      </c>
      <c r="AD212" s="17">
        <v>0</v>
      </c>
    </row>
    <row r="213" spans="1:30" x14ac:dyDescent="0.3">
      <c r="A213" s="15" t="s">
        <v>419</v>
      </c>
      <c r="B213" s="14" t="s">
        <v>420</v>
      </c>
      <c r="C213" s="14">
        <v>1</v>
      </c>
      <c r="D213" s="14">
        <v>0</v>
      </c>
      <c r="E213" s="17">
        <v>3556001</v>
      </c>
      <c r="F213" s="17">
        <v>0</v>
      </c>
      <c r="G213" s="17">
        <v>0</v>
      </c>
      <c r="H213" s="17">
        <v>0</v>
      </c>
      <c r="I213" s="17">
        <v>604629</v>
      </c>
      <c r="J213" s="17">
        <v>477652</v>
      </c>
      <c r="K213" s="17">
        <v>36347</v>
      </c>
      <c r="L213" s="17">
        <v>0</v>
      </c>
      <c r="M213" s="17">
        <v>0</v>
      </c>
      <c r="N213" s="17">
        <v>0</v>
      </c>
      <c r="O213" s="17">
        <v>0</v>
      </c>
      <c r="P213" s="17">
        <v>358345</v>
      </c>
      <c r="Q213" s="17">
        <v>44175</v>
      </c>
      <c r="R213" s="17">
        <v>0</v>
      </c>
      <c r="S213" s="17">
        <v>7161</v>
      </c>
      <c r="T213" s="17">
        <v>2987</v>
      </c>
      <c r="U213" s="17">
        <v>26912</v>
      </c>
      <c r="V213" s="17">
        <v>3320</v>
      </c>
      <c r="W213" s="17">
        <v>0</v>
      </c>
      <c r="X213" s="17">
        <v>43320</v>
      </c>
      <c r="Y213" s="17">
        <v>1320</v>
      </c>
      <c r="Z213" s="17">
        <v>0</v>
      </c>
      <c r="AA213" s="17">
        <v>-155607</v>
      </c>
      <c r="AB213" s="17">
        <v>5006562</v>
      </c>
      <c r="AC213" s="17">
        <v>0</v>
      </c>
      <c r="AD213" s="17">
        <v>0</v>
      </c>
    </row>
    <row r="214" spans="1:30" x14ac:dyDescent="0.3">
      <c r="A214" s="15" t="s">
        <v>421</v>
      </c>
      <c r="B214" s="14" t="s">
        <v>422</v>
      </c>
      <c r="C214" s="14">
        <v>1</v>
      </c>
      <c r="D214" s="14">
        <v>0</v>
      </c>
      <c r="E214" s="17">
        <v>39931009</v>
      </c>
      <c r="F214" s="17">
        <v>0</v>
      </c>
      <c r="G214" s="17">
        <v>0</v>
      </c>
      <c r="H214" s="17">
        <v>16974</v>
      </c>
      <c r="I214" s="17">
        <v>5157993</v>
      </c>
      <c r="J214" s="17">
        <v>6611543</v>
      </c>
      <c r="K214" s="17">
        <v>0</v>
      </c>
      <c r="L214" s="17">
        <v>0</v>
      </c>
      <c r="M214" s="17">
        <v>0</v>
      </c>
      <c r="N214" s="17">
        <v>0</v>
      </c>
      <c r="O214" s="17">
        <v>0</v>
      </c>
      <c r="P214" s="17">
        <v>5335276</v>
      </c>
      <c r="Q214" s="17">
        <v>726876</v>
      </c>
      <c r="R214" s="17">
        <v>0</v>
      </c>
      <c r="S214" s="17">
        <v>54468</v>
      </c>
      <c r="T214" s="17">
        <v>22725</v>
      </c>
      <c r="U214" s="17">
        <v>214011</v>
      </c>
      <c r="V214" s="17">
        <v>76113</v>
      </c>
      <c r="W214" s="17">
        <v>0</v>
      </c>
      <c r="X214" s="17">
        <v>739188</v>
      </c>
      <c r="Y214" s="17">
        <v>0</v>
      </c>
      <c r="Z214" s="17">
        <v>0</v>
      </c>
      <c r="AA214" s="17">
        <v>-1154525</v>
      </c>
      <c r="AB214" s="17">
        <v>57731651</v>
      </c>
      <c r="AC214" s="17">
        <v>0</v>
      </c>
      <c r="AD214" s="17">
        <v>404452</v>
      </c>
    </row>
    <row r="215" spans="1:30" x14ac:dyDescent="0.3">
      <c r="A215" s="15" t="s">
        <v>423</v>
      </c>
      <c r="B215" s="14" t="s">
        <v>424</v>
      </c>
      <c r="C215" s="14">
        <v>1</v>
      </c>
      <c r="D215" s="14">
        <v>0</v>
      </c>
      <c r="E215" s="17">
        <v>10433122</v>
      </c>
      <c r="F215" s="17">
        <v>0</v>
      </c>
      <c r="G215" s="17">
        <v>0</v>
      </c>
      <c r="H215" s="17">
        <v>0</v>
      </c>
      <c r="I215" s="17">
        <v>1148298</v>
      </c>
      <c r="J215" s="17">
        <v>1474224</v>
      </c>
      <c r="K215" s="17">
        <v>0</v>
      </c>
      <c r="L215" s="17">
        <v>0</v>
      </c>
      <c r="M215" s="17">
        <v>0</v>
      </c>
      <c r="N215" s="17">
        <v>0</v>
      </c>
      <c r="O215" s="17">
        <v>0</v>
      </c>
      <c r="P215" s="17">
        <v>1235989</v>
      </c>
      <c r="Q215" s="17">
        <v>256393</v>
      </c>
      <c r="R215" s="17">
        <v>0</v>
      </c>
      <c r="S215" s="17">
        <v>21092</v>
      </c>
      <c r="T215" s="17">
        <v>7371</v>
      </c>
      <c r="U215" s="17">
        <v>74716</v>
      </c>
      <c r="V215" s="17">
        <v>23239</v>
      </c>
      <c r="W215" s="17">
        <v>0</v>
      </c>
      <c r="X215" s="17">
        <v>120715</v>
      </c>
      <c r="Y215" s="17">
        <v>0</v>
      </c>
      <c r="Z215" s="17">
        <v>0</v>
      </c>
      <c r="AA215" s="17">
        <v>-323483</v>
      </c>
      <c r="AB215" s="17">
        <v>14471676</v>
      </c>
      <c r="AC215" s="17">
        <v>0</v>
      </c>
      <c r="AD215" s="17">
        <v>0</v>
      </c>
    </row>
    <row r="216" spans="1:30" x14ac:dyDescent="0.3">
      <c r="A216" s="15" t="s">
        <v>425</v>
      </c>
      <c r="B216" s="14" t="s">
        <v>426</v>
      </c>
      <c r="C216" s="14">
        <v>1</v>
      </c>
      <c r="D216" s="14">
        <v>0</v>
      </c>
      <c r="E216" s="17">
        <v>6567163</v>
      </c>
      <c r="F216" s="17">
        <v>0</v>
      </c>
      <c r="G216" s="17">
        <v>0</v>
      </c>
      <c r="H216" s="17">
        <v>0</v>
      </c>
      <c r="I216" s="17">
        <v>671560</v>
      </c>
      <c r="J216" s="17">
        <v>1405680</v>
      </c>
      <c r="K216" s="17">
        <v>165879</v>
      </c>
      <c r="L216" s="17">
        <v>0</v>
      </c>
      <c r="M216" s="17">
        <v>0</v>
      </c>
      <c r="N216" s="17">
        <v>0</v>
      </c>
      <c r="O216" s="17">
        <v>0</v>
      </c>
      <c r="P216" s="17">
        <v>480150</v>
      </c>
      <c r="Q216" s="17">
        <v>145169</v>
      </c>
      <c r="R216" s="17">
        <v>0</v>
      </c>
      <c r="S216" s="17">
        <v>13108</v>
      </c>
      <c r="T216" s="17">
        <v>5468</v>
      </c>
      <c r="U216" s="17">
        <v>50270</v>
      </c>
      <c r="V216" s="17">
        <v>6099</v>
      </c>
      <c r="W216" s="17">
        <v>0</v>
      </c>
      <c r="X216" s="17">
        <v>0</v>
      </c>
      <c r="Y216" s="17">
        <v>0</v>
      </c>
      <c r="Z216" s="17">
        <v>0</v>
      </c>
      <c r="AA216" s="17">
        <v>-213774</v>
      </c>
      <c r="AB216" s="17">
        <v>9296772</v>
      </c>
      <c r="AC216" s="17">
        <v>0</v>
      </c>
      <c r="AD216" s="17">
        <v>0</v>
      </c>
    </row>
    <row r="217" spans="1:30" x14ac:dyDescent="0.3">
      <c r="A217" s="15" t="s">
        <v>427</v>
      </c>
      <c r="B217" s="14" t="s">
        <v>428</v>
      </c>
      <c r="C217" s="14">
        <v>1</v>
      </c>
      <c r="D217" s="14">
        <v>0</v>
      </c>
      <c r="E217" s="17">
        <v>3286860</v>
      </c>
      <c r="F217" s="17">
        <v>0</v>
      </c>
      <c r="G217" s="17">
        <v>0</v>
      </c>
      <c r="H217" s="17">
        <v>3720</v>
      </c>
      <c r="I217" s="17">
        <v>388471</v>
      </c>
      <c r="J217" s="17">
        <v>771965</v>
      </c>
      <c r="K217" s="17">
        <v>146044</v>
      </c>
      <c r="L217" s="17">
        <v>0</v>
      </c>
      <c r="M217" s="17">
        <v>0</v>
      </c>
      <c r="N217" s="17">
        <v>0</v>
      </c>
      <c r="O217" s="17">
        <v>0</v>
      </c>
      <c r="P217" s="17">
        <v>295515</v>
      </c>
      <c r="Q217" s="17">
        <v>70447</v>
      </c>
      <c r="R217" s="17">
        <v>152422</v>
      </c>
      <c r="S217" s="17">
        <v>7086</v>
      </c>
      <c r="T217" s="17">
        <v>2956</v>
      </c>
      <c r="U217" s="17">
        <v>27553</v>
      </c>
      <c r="V217" s="17">
        <v>4282</v>
      </c>
      <c r="W217" s="17">
        <v>0</v>
      </c>
      <c r="X217" s="17">
        <v>103335</v>
      </c>
      <c r="Y217" s="17">
        <v>3277</v>
      </c>
      <c r="Z217" s="17">
        <v>0</v>
      </c>
      <c r="AA217" s="17">
        <v>-220674</v>
      </c>
      <c r="AB217" s="17">
        <v>5043259</v>
      </c>
      <c r="AC217" s="17">
        <v>0</v>
      </c>
      <c r="AD217" s="17">
        <v>100000</v>
      </c>
    </row>
    <row r="218" spans="1:30" x14ac:dyDescent="0.3">
      <c r="A218" s="15" t="s">
        <v>429</v>
      </c>
      <c r="B218" s="14" t="s">
        <v>430</v>
      </c>
      <c r="C218" s="14">
        <v>1</v>
      </c>
      <c r="D218" s="14">
        <v>0</v>
      </c>
      <c r="E218" s="17">
        <v>2884816</v>
      </c>
      <c r="F218" s="17">
        <v>0</v>
      </c>
      <c r="G218" s="17">
        <v>0</v>
      </c>
      <c r="H218" s="17">
        <v>0</v>
      </c>
      <c r="I218" s="17">
        <v>281324</v>
      </c>
      <c r="J218" s="17">
        <v>721277</v>
      </c>
      <c r="K218" s="17">
        <v>0</v>
      </c>
      <c r="L218" s="17">
        <v>0</v>
      </c>
      <c r="M218" s="17">
        <v>0</v>
      </c>
      <c r="N218" s="17">
        <v>0</v>
      </c>
      <c r="O218" s="17">
        <v>0</v>
      </c>
      <c r="P218" s="17">
        <v>353797</v>
      </c>
      <c r="Q218" s="17">
        <v>73376</v>
      </c>
      <c r="R218" s="17">
        <v>0</v>
      </c>
      <c r="S218" s="17">
        <v>6382</v>
      </c>
      <c r="T218" s="17">
        <v>2662</v>
      </c>
      <c r="U218" s="17">
        <v>22368</v>
      </c>
      <c r="V218" s="17">
        <v>5155</v>
      </c>
      <c r="W218" s="17">
        <v>0</v>
      </c>
      <c r="X218" s="17">
        <v>113616</v>
      </c>
      <c r="Y218" s="17">
        <v>0</v>
      </c>
      <c r="Z218" s="17">
        <v>0</v>
      </c>
      <c r="AA218" s="17">
        <v>-192422</v>
      </c>
      <c r="AB218" s="17">
        <v>4272351</v>
      </c>
      <c r="AC218" s="17">
        <v>0</v>
      </c>
      <c r="AD218" s="17">
        <v>0</v>
      </c>
    </row>
    <row r="219" spans="1:30" x14ac:dyDescent="0.3">
      <c r="A219" s="15" t="s">
        <v>431</v>
      </c>
      <c r="B219" s="14" t="s">
        <v>432</v>
      </c>
      <c r="C219" s="14">
        <v>1</v>
      </c>
      <c r="D219" s="14">
        <v>0</v>
      </c>
      <c r="E219" s="17">
        <v>2585821</v>
      </c>
      <c r="F219" s="17">
        <v>0</v>
      </c>
      <c r="G219" s="17">
        <v>62551</v>
      </c>
      <c r="H219" s="17">
        <v>0</v>
      </c>
      <c r="I219" s="17">
        <v>241335</v>
      </c>
      <c r="J219" s="17">
        <v>459179</v>
      </c>
      <c r="K219" s="17">
        <v>0</v>
      </c>
      <c r="L219" s="17">
        <v>0</v>
      </c>
      <c r="M219" s="17">
        <v>0</v>
      </c>
      <c r="N219" s="17">
        <v>0</v>
      </c>
      <c r="O219" s="17">
        <v>0</v>
      </c>
      <c r="P219" s="17">
        <v>200634</v>
      </c>
      <c r="Q219" s="17">
        <v>21437</v>
      </c>
      <c r="R219" s="17">
        <v>0</v>
      </c>
      <c r="S219" s="17">
        <v>5019</v>
      </c>
      <c r="T219" s="17">
        <v>2093</v>
      </c>
      <c r="U219" s="17">
        <v>19922</v>
      </c>
      <c r="V219" s="17">
        <v>2627</v>
      </c>
      <c r="W219" s="17">
        <v>0</v>
      </c>
      <c r="X219" s="17">
        <v>0</v>
      </c>
      <c r="Y219" s="17">
        <v>19298</v>
      </c>
      <c r="Z219" s="17">
        <v>0</v>
      </c>
      <c r="AA219" s="17">
        <v>-117171</v>
      </c>
      <c r="AB219" s="17">
        <v>3502745</v>
      </c>
      <c r="AC219" s="17">
        <v>0</v>
      </c>
      <c r="AD219" s="17">
        <v>100000</v>
      </c>
    </row>
    <row r="220" spans="1:30" x14ac:dyDescent="0.3">
      <c r="A220" s="15" t="s">
        <v>433</v>
      </c>
      <c r="B220" s="14" t="s">
        <v>434</v>
      </c>
      <c r="C220" s="14">
        <v>1</v>
      </c>
      <c r="D220" s="14">
        <v>0</v>
      </c>
      <c r="E220" s="17">
        <v>4525816</v>
      </c>
      <c r="F220" s="17">
        <v>0</v>
      </c>
      <c r="G220" s="17">
        <v>0</v>
      </c>
      <c r="H220" s="17">
        <v>2784</v>
      </c>
      <c r="I220" s="17">
        <v>293199</v>
      </c>
      <c r="J220" s="17">
        <v>976388</v>
      </c>
      <c r="K220" s="17">
        <v>0</v>
      </c>
      <c r="L220" s="17">
        <v>0</v>
      </c>
      <c r="M220" s="17">
        <v>0</v>
      </c>
      <c r="N220" s="17">
        <v>0</v>
      </c>
      <c r="O220" s="17">
        <v>0</v>
      </c>
      <c r="P220" s="17">
        <v>450471</v>
      </c>
      <c r="Q220" s="17">
        <v>53723</v>
      </c>
      <c r="R220" s="17">
        <v>0</v>
      </c>
      <c r="S220" s="17">
        <v>7476</v>
      </c>
      <c r="T220" s="17">
        <v>3118</v>
      </c>
      <c r="U220" s="17">
        <v>28543</v>
      </c>
      <c r="V220" s="17">
        <v>5954</v>
      </c>
      <c r="W220" s="17">
        <v>0</v>
      </c>
      <c r="X220" s="17">
        <v>77943</v>
      </c>
      <c r="Y220" s="17">
        <v>0</v>
      </c>
      <c r="Z220" s="17">
        <v>0</v>
      </c>
      <c r="AA220" s="17">
        <v>-141190</v>
      </c>
      <c r="AB220" s="17">
        <v>6284225</v>
      </c>
      <c r="AC220" s="17">
        <v>0</v>
      </c>
      <c r="AD220" s="17">
        <v>100000</v>
      </c>
    </row>
    <row r="221" spans="1:30" x14ac:dyDescent="0.3">
      <c r="A221" s="15" t="s">
        <v>435</v>
      </c>
      <c r="B221" s="14" t="s">
        <v>436</v>
      </c>
      <c r="C221" s="14">
        <v>1</v>
      </c>
      <c r="D221" s="14">
        <v>0</v>
      </c>
      <c r="E221" s="17">
        <v>34104226</v>
      </c>
      <c r="F221" s="17">
        <v>0</v>
      </c>
      <c r="G221" s="17">
        <v>0</v>
      </c>
      <c r="H221" s="17">
        <v>0</v>
      </c>
      <c r="I221" s="17">
        <v>2194417</v>
      </c>
      <c r="J221" s="17">
        <v>4930865</v>
      </c>
      <c r="K221" s="17">
        <v>303026</v>
      </c>
      <c r="L221" s="17">
        <v>0</v>
      </c>
      <c r="M221" s="17">
        <v>0</v>
      </c>
      <c r="N221" s="17">
        <v>0</v>
      </c>
      <c r="O221" s="17">
        <v>0</v>
      </c>
      <c r="P221" s="17">
        <v>4283157</v>
      </c>
      <c r="Q221" s="17">
        <v>518994</v>
      </c>
      <c r="R221" s="17">
        <v>0</v>
      </c>
      <c r="S221" s="17">
        <v>66841</v>
      </c>
      <c r="T221" s="17">
        <v>25547</v>
      </c>
      <c r="U221" s="17">
        <v>247796</v>
      </c>
      <c r="V221" s="17">
        <v>80878</v>
      </c>
      <c r="W221" s="17">
        <v>0</v>
      </c>
      <c r="X221" s="17">
        <v>2426075</v>
      </c>
      <c r="Y221" s="17">
        <v>0</v>
      </c>
      <c r="Z221" s="17">
        <v>0</v>
      </c>
      <c r="AA221" s="17">
        <v>-2363285</v>
      </c>
      <c r="AB221" s="17">
        <v>46818537</v>
      </c>
      <c r="AC221" s="17">
        <v>0</v>
      </c>
      <c r="AD221" s="17">
        <v>222343</v>
      </c>
    </row>
    <row r="222" spans="1:30" x14ac:dyDescent="0.3">
      <c r="A222" s="15" t="s">
        <v>437</v>
      </c>
      <c r="B222" s="14" t="s">
        <v>438</v>
      </c>
      <c r="C222" s="14">
        <v>1</v>
      </c>
      <c r="D222" s="14">
        <v>0</v>
      </c>
      <c r="E222" s="17">
        <v>30656075</v>
      </c>
      <c r="F222" s="17">
        <v>0</v>
      </c>
      <c r="G222" s="17">
        <v>0</v>
      </c>
      <c r="H222" s="17">
        <v>15176</v>
      </c>
      <c r="I222" s="17">
        <v>5031875</v>
      </c>
      <c r="J222" s="17">
        <v>2641230</v>
      </c>
      <c r="K222" s="17">
        <v>0</v>
      </c>
      <c r="L222" s="17">
        <v>0</v>
      </c>
      <c r="M222" s="17">
        <v>0</v>
      </c>
      <c r="N222" s="17">
        <v>0</v>
      </c>
      <c r="O222" s="17">
        <v>0</v>
      </c>
      <c r="P222" s="17">
        <v>4112412</v>
      </c>
      <c r="Q222" s="17">
        <v>881220</v>
      </c>
      <c r="R222" s="17">
        <v>160309</v>
      </c>
      <c r="S222" s="17">
        <v>47697</v>
      </c>
      <c r="T222" s="17">
        <v>19900</v>
      </c>
      <c r="U222" s="17">
        <v>185760</v>
      </c>
      <c r="V222" s="17">
        <v>64648</v>
      </c>
      <c r="W222" s="17">
        <v>0</v>
      </c>
      <c r="X222" s="17">
        <v>830906</v>
      </c>
      <c r="Y222" s="17">
        <v>0</v>
      </c>
      <c r="Z222" s="17">
        <v>0</v>
      </c>
      <c r="AA222" s="17">
        <v>-1143921</v>
      </c>
      <c r="AB222" s="17">
        <v>43503287</v>
      </c>
      <c r="AC222" s="17">
        <v>16773</v>
      </c>
      <c r="AD222" s="17">
        <v>273578</v>
      </c>
    </row>
    <row r="223" spans="1:30" x14ac:dyDescent="0.3">
      <c r="A223" s="15" t="s">
        <v>439</v>
      </c>
      <c r="B223" s="14" t="s">
        <v>440</v>
      </c>
      <c r="C223" s="14">
        <v>1</v>
      </c>
      <c r="D223" s="14">
        <v>0</v>
      </c>
      <c r="E223" s="17">
        <v>5509611</v>
      </c>
      <c r="F223" s="17">
        <v>0</v>
      </c>
      <c r="G223" s="17">
        <v>0</v>
      </c>
      <c r="H223" s="17">
        <v>4027</v>
      </c>
      <c r="I223" s="17">
        <v>613585</v>
      </c>
      <c r="J223" s="17">
        <v>1302595</v>
      </c>
      <c r="K223" s="17">
        <v>0</v>
      </c>
      <c r="L223" s="17">
        <v>0</v>
      </c>
      <c r="M223" s="17">
        <v>0</v>
      </c>
      <c r="N223" s="17">
        <v>0</v>
      </c>
      <c r="O223" s="17">
        <v>0</v>
      </c>
      <c r="P223" s="17">
        <v>526511</v>
      </c>
      <c r="Q223" s="17">
        <v>0</v>
      </c>
      <c r="R223" s="17">
        <v>0</v>
      </c>
      <c r="S223" s="17">
        <v>5933</v>
      </c>
      <c r="T223" s="17">
        <v>2475</v>
      </c>
      <c r="U223" s="17">
        <v>21961</v>
      </c>
      <c r="V223" s="17">
        <v>7082</v>
      </c>
      <c r="W223" s="17">
        <v>0</v>
      </c>
      <c r="X223" s="17">
        <v>288476</v>
      </c>
      <c r="Y223" s="17">
        <v>0</v>
      </c>
      <c r="Z223" s="17">
        <v>0</v>
      </c>
      <c r="AA223" s="17">
        <v>-177887</v>
      </c>
      <c r="AB223" s="17">
        <v>8104369</v>
      </c>
      <c r="AC223" s="17">
        <v>0</v>
      </c>
      <c r="AD223" s="17">
        <v>100000</v>
      </c>
    </row>
    <row r="224" spans="1:30" x14ac:dyDescent="0.3">
      <c r="A224" s="15" t="s">
        <v>441</v>
      </c>
      <c r="B224" s="14" t="s">
        <v>442</v>
      </c>
      <c r="C224" s="14">
        <v>1</v>
      </c>
      <c r="D224" s="14">
        <v>0</v>
      </c>
      <c r="E224" s="17">
        <v>3860617</v>
      </c>
      <c r="F224" s="17">
        <v>0</v>
      </c>
      <c r="G224" s="17">
        <v>0</v>
      </c>
      <c r="H224" s="17">
        <v>0</v>
      </c>
      <c r="I224" s="17">
        <v>641643</v>
      </c>
      <c r="J224" s="17">
        <v>638754</v>
      </c>
      <c r="K224" s="17">
        <v>0</v>
      </c>
      <c r="L224" s="17">
        <v>0</v>
      </c>
      <c r="M224" s="17">
        <v>0</v>
      </c>
      <c r="N224" s="17">
        <v>0</v>
      </c>
      <c r="O224" s="17">
        <v>0</v>
      </c>
      <c r="P224" s="17">
        <v>754973</v>
      </c>
      <c r="Q224" s="17">
        <v>9203</v>
      </c>
      <c r="R224" s="17">
        <v>0</v>
      </c>
      <c r="S224" s="17">
        <v>5094</v>
      </c>
      <c r="T224" s="17">
        <v>2125</v>
      </c>
      <c r="U224" s="17">
        <v>19805</v>
      </c>
      <c r="V224" s="17">
        <v>5283</v>
      </c>
      <c r="W224" s="17">
        <v>0</v>
      </c>
      <c r="X224" s="17">
        <v>70769</v>
      </c>
      <c r="Y224" s="17">
        <v>3888</v>
      </c>
      <c r="Z224" s="17">
        <v>0</v>
      </c>
      <c r="AA224" s="17">
        <v>-136145</v>
      </c>
      <c r="AB224" s="17">
        <v>5876009</v>
      </c>
      <c r="AC224" s="17">
        <v>0</v>
      </c>
      <c r="AD224" s="17">
        <v>0</v>
      </c>
    </row>
    <row r="225" spans="1:30" x14ac:dyDescent="0.3">
      <c r="A225" s="15" t="s">
        <v>443</v>
      </c>
      <c r="B225" s="14" t="s">
        <v>444</v>
      </c>
      <c r="C225" s="14">
        <v>1</v>
      </c>
      <c r="D225" s="14">
        <v>0</v>
      </c>
      <c r="E225" s="17">
        <v>13220880</v>
      </c>
      <c r="F225" s="17">
        <v>0</v>
      </c>
      <c r="G225" s="17">
        <v>0</v>
      </c>
      <c r="H225" s="17">
        <v>7812</v>
      </c>
      <c r="I225" s="17">
        <v>1080877</v>
      </c>
      <c r="J225" s="17">
        <v>3457545</v>
      </c>
      <c r="K225" s="17">
        <v>0</v>
      </c>
      <c r="L225" s="17">
        <v>0</v>
      </c>
      <c r="M225" s="17">
        <v>0</v>
      </c>
      <c r="N225" s="17">
        <v>0</v>
      </c>
      <c r="O225" s="17">
        <v>0</v>
      </c>
      <c r="P225" s="17">
        <v>1218557</v>
      </c>
      <c r="Q225" s="17">
        <v>170007</v>
      </c>
      <c r="R225" s="17">
        <v>0</v>
      </c>
      <c r="S225" s="17">
        <v>20778</v>
      </c>
      <c r="T225" s="17">
        <v>8668</v>
      </c>
      <c r="U225" s="17">
        <v>77822</v>
      </c>
      <c r="V225" s="17">
        <v>24906</v>
      </c>
      <c r="W225" s="17">
        <v>0</v>
      </c>
      <c r="X225" s="17">
        <v>152015</v>
      </c>
      <c r="Y225" s="17">
        <v>0</v>
      </c>
      <c r="Z225" s="17">
        <v>0</v>
      </c>
      <c r="AA225" s="17">
        <v>-468484</v>
      </c>
      <c r="AB225" s="17">
        <v>18971383</v>
      </c>
      <c r="AC225" s="17">
        <v>0</v>
      </c>
      <c r="AD225" s="17">
        <v>117907</v>
      </c>
    </row>
    <row r="226" spans="1:30" x14ac:dyDescent="0.3">
      <c r="A226" s="15" t="s">
        <v>445</v>
      </c>
      <c r="B226" s="14" t="s">
        <v>446</v>
      </c>
      <c r="C226" s="14">
        <v>1</v>
      </c>
      <c r="D226" s="14">
        <v>0</v>
      </c>
      <c r="E226" s="17">
        <v>11421574</v>
      </c>
      <c r="F226" s="17">
        <v>0</v>
      </c>
      <c r="G226" s="17">
        <v>0</v>
      </c>
      <c r="H226" s="17">
        <v>38624</v>
      </c>
      <c r="I226" s="17">
        <v>1547313</v>
      </c>
      <c r="J226" s="17">
        <v>1466866</v>
      </c>
      <c r="K226" s="17">
        <v>204446</v>
      </c>
      <c r="L226" s="17">
        <v>0</v>
      </c>
      <c r="M226" s="17">
        <v>0</v>
      </c>
      <c r="N226" s="17">
        <v>0</v>
      </c>
      <c r="O226" s="17">
        <v>0</v>
      </c>
      <c r="P226" s="17">
        <v>1017772</v>
      </c>
      <c r="Q226" s="17">
        <v>159957</v>
      </c>
      <c r="R226" s="17">
        <v>81456</v>
      </c>
      <c r="S226" s="17">
        <v>14846</v>
      </c>
      <c r="T226" s="17">
        <v>6193</v>
      </c>
      <c r="U226" s="17">
        <v>55279</v>
      </c>
      <c r="V226" s="17">
        <v>14798</v>
      </c>
      <c r="W226" s="17">
        <v>0</v>
      </c>
      <c r="X226" s="17">
        <v>89413</v>
      </c>
      <c r="Y226" s="17">
        <v>0</v>
      </c>
      <c r="Z226" s="17">
        <v>0</v>
      </c>
      <c r="AA226" s="17">
        <v>-338525</v>
      </c>
      <c r="AB226" s="17">
        <v>15780012</v>
      </c>
      <c r="AC226" s="17">
        <v>0</v>
      </c>
      <c r="AD226" s="17">
        <v>100000</v>
      </c>
    </row>
    <row r="227" spans="1:30" x14ac:dyDescent="0.3">
      <c r="A227" s="15" t="s">
        <v>447</v>
      </c>
      <c r="B227" s="14" t="s">
        <v>448</v>
      </c>
      <c r="C227" s="14">
        <v>1</v>
      </c>
      <c r="D227" s="14">
        <v>0</v>
      </c>
      <c r="E227" s="17">
        <v>7723465</v>
      </c>
      <c r="F227" s="17">
        <v>0</v>
      </c>
      <c r="G227" s="17">
        <v>0</v>
      </c>
      <c r="H227" s="17">
        <v>0</v>
      </c>
      <c r="I227" s="17">
        <v>1053171</v>
      </c>
      <c r="J227" s="17">
        <v>894739</v>
      </c>
      <c r="K227" s="17">
        <v>0</v>
      </c>
      <c r="L227" s="17">
        <v>0</v>
      </c>
      <c r="M227" s="17">
        <v>0</v>
      </c>
      <c r="N227" s="17">
        <v>0</v>
      </c>
      <c r="O227" s="17">
        <v>0</v>
      </c>
      <c r="P227" s="17">
        <v>1018058</v>
      </c>
      <c r="Q227" s="17">
        <v>85540</v>
      </c>
      <c r="R227" s="17">
        <v>0</v>
      </c>
      <c r="S227" s="17">
        <v>11888</v>
      </c>
      <c r="T227" s="17">
        <v>3831</v>
      </c>
      <c r="U227" s="17">
        <v>56619</v>
      </c>
      <c r="V227" s="17">
        <v>15362</v>
      </c>
      <c r="W227" s="17">
        <v>0</v>
      </c>
      <c r="X227" s="17">
        <v>0</v>
      </c>
      <c r="Y227" s="17">
        <v>0</v>
      </c>
      <c r="Z227" s="17">
        <v>0</v>
      </c>
      <c r="AA227" s="17">
        <v>-304805</v>
      </c>
      <c r="AB227" s="17">
        <v>10557868</v>
      </c>
      <c r="AC227" s="17">
        <v>0</v>
      </c>
      <c r="AD227" s="17">
        <v>100000</v>
      </c>
    </row>
    <row r="228" spans="1:30" x14ac:dyDescent="0.3">
      <c r="A228" s="15" t="s">
        <v>449</v>
      </c>
      <c r="B228" s="14" t="s">
        <v>450</v>
      </c>
      <c r="C228" s="14">
        <v>1</v>
      </c>
      <c r="D228" s="14">
        <v>0</v>
      </c>
      <c r="E228" s="17">
        <v>5825457</v>
      </c>
      <c r="F228" s="17">
        <v>0</v>
      </c>
      <c r="G228" s="17">
        <v>0</v>
      </c>
      <c r="H228" s="17">
        <v>0</v>
      </c>
      <c r="I228" s="17">
        <v>736021</v>
      </c>
      <c r="J228" s="17">
        <v>1604995</v>
      </c>
      <c r="K228" s="17">
        <v>0</v>
      </c>
      <c r="L228" s="17">
        <v>0</v>
      </c>
      <c r="M228" s="17">
        <v>0</v>
      </c>
      <c r="N228" s="17">
        <v>0</v>
      </c>
      <c r="O228" s="17">
        <v>0</v>
      </c>
      <c r="P228" s="17">
        <v>960288</v>
      </c>
      <c r="Q228" s="17">
        <v>67396</v>
      </c>
      <c r="R228" s="17">
        <v>195158</v>
      </c>
      <c r="S228" s="17">
        <v>15894</v>
      </c>
      <c r="T228" s="17">
        <v>6631</v>
      </c>
      <c r="U228" s="17">
        <v>61046</v>
      </c>
      <c r="V228" s="17">
        <v>19848</v>
      </c>
      <c r="W228" s="17">
        <v>0</v>
      </c>
      <c r="X228" s="17">
        <v>0</v>
      </c>
      <c r="Y228" s="17">
        <v>0</v>
      </c>
      <c r="Z228" s="17">
        <v>0</v>
      </c>
      <c r="AA228" s="17">
        <v>-115324</v>
      </c>
      <c r="AB228" s="17">
        <v>9377410</v>
      </c>
      <c r="AC228" s="17">
        <v>0</v>
      </c>
      <c r="AD228" s="17">
        <v>0</v>
      </c>
    </row>
    <row r="229" spans="1:30" x14ac:dyDescent="0.3">
      <c r="A229" s="15" t="s">
        <v>451</v>
      </c>
      <c r="B229" s="14" t="s">
        <v>452</v>
      </c>
      <c r="C229" s="14">
        <v>1</v>
      </c>
      <c r="D229" s="14">
        <v>0</v>
      </c>
      <c r="E229" s="17">
        <v>6750741</v>
      </c>
      <c r="F229" s="17">
        <v>0</v>
      </c>
      <c r="G229" s="17">
        <v>0</v>
      </c>
      <c r="H229" s="17">
        <v>0</v>
      </c>
      <c r="I229" s="17">
        <v>716230</v>
      </c>
      <c r="J229" s="17">
        <v>1602130</v>
      </c>
      <c r="K229" s="17">
        <v>0</v>
      </c>
      <c r="L229" s="17">
        <v>0</v>
      </c>
      <c r="M229" s="17">
        <v>0</v>
      </c>
      <c r="N229" s="17">
        <v>0</v>
      </c>
      <c r="O229" s="17">
        <v>0</v>
      </c>
      <c r="P229" s="17">
        <v>837723</v>
      </c>
      <c r="Q229" s="17">
        <v>179064</v>
      </c>
      <c r="R229" s="17">
        <v>90170</v>
      </c>
      <c r="S229" s="17">
        <v>11535</v>
      </c>
      <c r="T229" s="17">
        <v>2661</v>
      </c>
      <c r="U229" s="17">
        <v>45552</v>
      </c>
      <c r="V229" s="17">
        <v>13622</v>
      </c>
      <c r="W229" s="17">
        <v>0</v>
      </c>
      <c r="X229" s="17">
        <v>61177</v>
      </c>
      <c r="Y229" s="17">
        <v>0</v>
      </c>
      <c r="Z229" s="17">
        <v>0</v>
      </c>
      <c r="AA229" s="17">
        <v>-140780</v>
      </c>
      <c r="AB229" s="17">
        <v>10169825</v>
      </c>
      <c r="AC229" s="17">
        <v>0</v>
      </c>
      <c r="AD229" s="17">
        <v>0</v>
      </c>
    </row>
    <row r="230" spans="1:30" x14ac:dyDescent="0.3">
      <c r="A230" s="15" t="s">
        <v>453</v>
      </c>
      <c r="B230" s="14" t="s">
        <v>454</v>
      </c>
      <c r="C230" s="14">
        <v>1</v>
      </c>
      <c r="D230" s="14">
        <v>0</v>
      </c>
      <c r="E230" s="17">
        <v>5323998</v>
      </c>
      <c r="F230" s="17">
        <v>0</v>
      </c>
      <c r="G230" s="17">
        <v>0</v>
      </c>
      <c r="H230" s="17">
        <v>0</v>
      </c>
      <c r="I230" s="17">
        <v>674797</v>
      </c>
      <c r="J230" s="17">
        <v>1423773</v>
      </c>
      <c r="K230" s="17">
        <v>0</v>
      </c>
      <c r="L230" s="17">
        <v>0</v>
      </c>
      <c r="M230" s="17">
        <v>0</v>
      </c>
      <c r="N230" s="17">
        <v>0</v>
      </c>
      <c r="O230" s="17">
        <v>0</v>
      </c>
      <c r="P230" s="17">
        <v>554428</v>
      </c>
      <c r="Q230" s="17">
        <v>118300</v>
      </c>
      <c r="R230" s="17">
        <v>221846</v>
      </c>
      <c r="S230" s="17">
        <v>13587</v>
      </c>
      <c r="T230" s="17">
        <v>5668</v>
      </c>
      <c r="U230" s="17">
        <v>53649</v>
      </c>
      <c r="V230" s="17">
        <v>12424</v>
      </c>
      <c r="W230" s="17">
        <v>0</v>
      </c>
      <c r="X230" s="17">
        <v>97200</v>
      </c>
      <c r="Y230" s="17">
        <v>4248</v>
      </c>
      <c r="Z230" s="17">
        <v>0</v>
      </c>
      <c r="AA230" s="17">
        <v>-188617</v>
      </c>
      <c r="AB230" s="17">
        <v>8315301</v>
      </c>
      <c r="AC230" s="17">
        <v>0</v>
      </c>
      <c r="AD230" s="17">
        <v>0</v>
      </c>
    </row>
    <row r="231" spans="1:30" x14ac:dyDescent="0.3">
      <c r="A231" s="15" t="s">
        <v>455</v>
      </c>
      <c r="B231" s="14" t="s">
        <v>456</v>
      </c>
      <c r="C231" s="14">
        <v>1</v>
      </c>
      <c r="D231" s="14">
        <v>0</v>
      </c>
      <c r="E231" s="17">
        <v>10673928</v>
      </c>
      <c r="F231" s="17">
        <v>0</v>
      </c>
      <c r="G231" s="17">
        <v>0</v>
      </c>
      <c r="H231" s="17">
        <v>1382</v>
      </c>
      <c r="I231" s="17">
        <v>1245309</v>
      </c>
      <c r="J231" s="17">
        <v>1494716</v>
      </c>
      <c r="K231" s="17">
        <v>0</v>
      </c>
      <c r="L231" s="17">
        <v>0</v>
      </c>
      <c r="M231" s="17">
        <v>0</v>
      </c>
      <c r="N231" s="17">
        <v>0</v>
      </c>
      <c r="O231" s="17">
        <v>0</v>
      </c>
      <c r="P231" s="17">
        <v>1322776</v>
      </c>
      <c r="Q231" s="17">
        <v>70507</v>
      </c>
      <c r="R231" s="17">
        <v>227235</v>
      </c>
      <c r="S231" s="17">
        <v>14810</v>
      </c>
      <c r="T231" s="17">
        <v>9156</v>
      </c>
      <c r="U231" s="17">
        <v>81002</v>
      </c>
      <c r="V231" s="17">
        <v>24073</v>
      </c>
      <c r="W231" s="17">
        <v>0</v>
      </c>
      <c r="X231" s="17">
        <v>106400</v>
      </c>
      <c r="Y231" s="17">
        <v>0</v>
      </c>
      <c r="Z231" s="17">
        <v>0</v>
      </c>
      <c r="AA231" s="17">
        <v>-210033</v>
      </c>
      <c r="AB231" s="17">
        <v>15061261</v>
      </c>
      <c r="AC231" s="17">
        <v>0</v>
      </c>
      <c r="AD231" s="17">
        <v>0</v>
      </c>
    </row>
    <row r="232" spans="1:30" x14ac:dyDescent="0.3">
      <c r="A232" s="15" t="s">
        <v>457</v>
      </c>
      <c r="B232" s="14" t="s">
        <v>458</v>
      </c>
      <c r="C232" s="14">
        <v>1</v>
      </c>
      <c r="D232" s="14">
        <v>0</v>
      </c>
      <c r="E232" s="17">
        <v>6440546</v>
      </c>
      <c r="F232" s="17">
        <v>0</v>
      </c>
      <c r="G232" s="17">
        <v>0</v>
      </c>
      <c r="H232" s="17">
        <v>4542</v>
      </c>
      <c r="I232" s="17">
        <v>717620</v>
      </c>
      <c r="J232" s="17">
        <v>997273</v>
      </c>
      <c r="K232" s="17">
        <v>0</v>
      </c>
      <c r="L232" s="17">
        <v>0</v>
      </c>
      <c r="M232" s="17">
        <v>0</v>
      </c>
      <c r="N232" s="17">
        <v>0</v>
      </c>
      <c r="O232" s="17">
        <v>0</v>
      </c>
      <c r="P232" s="17">
        <v>842524</v>
      </c>
      <c r="Q232" s="17">
        <v>368440</v>
      </c>
      <c r="R232" s="17">
        <v>187518</v>
      </c>
      <c r="S232" s="17">
        <v>8135</v>
      </c>
      <c r="T232" s="17">
        <v>3393</v>
      </c>
      <c r="U232" s="17">
        <v>32213</v>
      </c>
      <c r="V232" s="17">
        <v>11039</v>
      </c>
      <c r="W232" s="17">
        <v>0</v>
      </c>
      <c r="X232" s="17">
        <v>204406</v>
      </c>
      <c r="Y232" s="17">
        <v>0</v>
      </c>
      <c r="Z232" s="17">
        <v>0</v>
      </c>
      <c r="AA232" s="17">
        <v>-208977</v>
      </c>
      <c r="AB232" s="17">
        <v>9608672</v>
      </c>
      <c r="AC232" s="17">
        <v>0</v>
      </c>
      <c r="AD232" s="17">
        <v>100000</v>
      </c>
    </row>
    <row r="233" spans="1:30" x14ac:dyDescent="0.3">
      <c r="A233" s="15" t="s">
        <v>459</v>
      </c>
      <c r="B233" s="14" t="s">
        <v>460</v>
      </c>
      <c r="C233" s="14">
        <v>1</v>
      </c>
      <c r="D233" s="14">
        <v>0</v>
      </c>
      <c r="E233" s="17">
        <v>15558778</v>
      </c>
      <c r="F233" s="17">
        <v>0</v>
      </c>
      <c r="G233" s="17">
        <v>0</v>
      </c>
      <c r="H233" s="17">
        <v>25770</v>
      </c>
      <c r="I233" s="17">
        <v>1484703</v>
      </c>
      <c r="J233" s="17">
        <v>636735</v>
      </c>
      <c r="K233" s="17">
        <v>0</v>
      </c>
      <c r="L233" s="17">
        <v>0</v>
      </c>
      <c r="M233" s="17">
        <v>0</v>
      </c>
      <c r="N233" s="17">
        <v>0</v>
      </c>
      <c r="O233" s="17">
        <v>0</v>
      </c>
      <c r="P233" s="17">
        <v>1691875</v>
      </c>
      <c r="Q233" s="17">
        <v>553812</v>
      </c>
      <c r="R233" s="17">
        <v>431731</v>
      </c>
      <c r="S233" s="17">
        <v>20238</v>
      </c>
      <c r="T233" s="17">
        <v>8443</v>
      </c>
      <c r="U233" s="17">
        <v>78696</v>
      </c>
      <c r="V233" s="17">
        <v>26156</v>
      </c>
      <c r="W233" s="17">
        <v>0</v>
      </c>
      <c r="X233" s="17">
        <v>658704</v>
      </c>
      <c r="Y233" s="17">
        <v>0</v>
      </c>
      <c r="Z233" s="17">
        <v>0</v>
      </c>
      <c r="AA233" s="17">
        <v>-520838</v>
      </c>
      <c r="AB233" s="17">
        <v>20654803</v>
      </c>
      <c r="AC233" s="17">
        <v>0</v>
      </c>
      <c r="AD233" s="17">
        <v>136766</v>
      </c>
    </row>
    <row r="234" spans="1:30" x14ac:dyDescent="0.3">
      <c r="A234" s="15" t="s">
        <v>461</v>
      </c>
      <c r="B234" s="14" t="s">
        <v>462</v>
      </c>
      <c r="C234" s="14">
        <v>1</v>
      </c>
      <c r="D234" s="14">
        <v>0</v>
      </c>
      <c r="E234" s="17">
        <v>9378375</v>
      </c>
      <c r="F234" s="17">
        <v>0</v>
      </c>
      <c r="G234" s="17">
        <v>0</v>
      </c>
      <c r="H234" s="17">
        <v>0</v>
      </c>
      <c r="I234" s="17">
        <v>769772</v>
      </c>
      <c r="J234" s="17">
        <v>1115173</v>
      </c>
      <c r="K234" s="17">
        <v>53104</v>
      </c>
      <c r="L234" s="17">
        <v>0</v>
      </c>
      <c r="M234" s="17">
        <v>0</v>
      </c>
      <c r="N234" s="17">
        <v>0</v>
      </c>
      <c r="O234" s="17">
        <v>0</v>
      </c>
      <c r="P234" s="17">
        <v>825620</v>
      </c>
      <c r="Q234" s="17">
        <v>69684</v>
      </c>
      <c r="R234" s="17">
        <v>82215</v>
      </c>
      <c r="S234" s="17">
        <v>9003</v>
      </c>
      <c r="T234" s="17">
        <v>3756</v>
      </c>
      <c r="U234" s="17">
        <v>35533</v>
      </c>
      <c r="V234" s="17">
        <v>4840</v>
      </c>
      <c r="W234" s="17">
        <v>0</v>
      </c>
      <c r="X234" s="17">
        <v>287470</v>
      </c>
      <c r="Y234" s="17">
        <v>0</v>
      </c>
      <c r="Z234" s="17">
        <v>0</v>
      </c>
      <c r="AA234" s="17">
        <v>-176001</v>
      </c>
      <c r="AB234" s="17">
        <v>12458544</v>
      </c>
      <c r="AC234" s="17">
        <v>0</v>
      </c>
      <c r="AD234" s="17">
        <v>100000</v>
      </c>
    </row>
    <row r="235" spans="1:30" x14ac:dyDescent="0.3">
      <c r="A235" s="15" t="s">
        <v>463</v>
      </c>
      <c r="B235" s="14" t="s">
        <v>464</v>
      </c>
      <c r="C235" s="14">
        <v>1</v>
      </c>
      <c r="D235" s="14">
        <v>0</v>
      </c>
      <c r="E235" s="17">
        <v>7098739</v>
      </c>
      <c r="F235" s="17">
        <v>0</v>
      </c>
      <c r="G235" s="17">
        <v>0</v>
      </c>
      <c r="H235" s="17">
        <v>0</v>
      </c>
      <c r="I235" s="17">
        <v>827090</v>
      </c>
      <c r="J235" s="17">
        <v>903730</v>
      </c>
      <c r="K235" s="17">
        <v>0</v>
      </c>
      <c r="L235" s="17">
        <v>0</v>
      </c>
      <c r="M235" s="17">
        <v>0</v>
      </c>
      <c r="N235" s="17">
        <v>0</v>
      </c>
      <c r="O235" s="17">
        <v>0</v>
      </c>
      <c r="P235" s="17">
        <v>1067591</v>
      </c>
      <c r="Q235" s="17">
        <v>210485</v>
      </c>
      <c r="R235" s="17">
        <v>58912</v>
      </c>
      <c r="S235" s="17">
        <v>10472</v>
      </c>
      <c r="T235" s="17">
        <v>4368</v>
      </c>
      <c r="U235" s="17">
        <v>41707</v>
      </c>
      <c r="V235" s="17">
        <v>13212</v>
      </c>
      <c r="W235" s="17">
        <v>0</v>
      </c>
      <c r="X235" s="17">
        <v>124245</v>
      </c>
      <c r="Y235" s="17">
        <v>0</v>
      </c>
      <c r="Z235" s="17">
        <v>0</v>
      </c>
      <c r="AA235" s="17">
        <v>-101536</v>
      </c>
      <c r="AB235" s="17">
        <v>10259015</v>
      </c>
      <c r="AC235" s="17">
        <v>0</v>
      </c>
      <c r="AD235" s="17">
        <v>0</v>
      </c>
    </row>
    <row r="236" spans="1:30" x14ac:dyDescent="0.3">
      <c r="A236" s="15" t="s">
        <v>465</v>
      </c>
      <c r="B236" s="14" t="s">
        <v>466</v>
      </c>
      <c r="C236" s="14">
        <v>1</v>
      </c>
      <c r="D236" s="14">
        <v>0</v>
      </c>
      <c r="E236" s="17">
        <v>2860905</v>
      </c>
      <c r="F236" s="17">
        <v>0</v>
      </c>
      <c r="G236" s="17">
        <v>0</v>
      </c>
      <c r="H236" s="17">
        <v>0</v>
      </c>
      <c r="I236" s="17">
        <v>426155</v>
      </c>
      <c r="J236" s="17">
        <v>550498</v>
      </c>
      <c r="K236" s="17">
        <v>0</v>
      </c>
      <c r="L236" s="17">
        <v>0</v>
      </c>
      <c r="M236" s="17">
        <v>0</v>
      </c>
      <c r="N236" s="17">
        <v>0</v>
      </c>
      <c r="O236" s="17">
        <v>0</v>
      </c>
      <c r="P236" s="17">
        <v>486697</v>
      </c>
      <c r="Q236" s="17">
        <v>109250</v>
      </c>
      <c r="R236" s="17">
        <v>0</v>
      </c>
      <c r="S236" s="17">
        <v>3311</v>
      </c>
      <c r="T236" s="17">
        <v>1381</v>
      </c>
      <c r="U236" s="17">
        <v>12116</v>
      </c>
      <c r="V236" s="17">
        <v>4087</v>
      </c>
      <c r="W236" s="17">
        <v>0</v>
      </c>
      <c r="X236" s="17">
        <v>0</v>
      </c>
      <c r="Y236" s="17">
        <v>0</v>
      </c>
      <c r="Z236" s="17">
        <v>0</v>
      </c>
      <c r="AA236" s="17">
        <v>-80674</v>
      </c>
      <c r="AB236" s="17">
        <v>4373726</v>
      </c>
      <c r="AC236" s="17">
        <v>0</v>
      </c>
      <c r="AD236" s="17">
        <v>100000</v>
      </c>
    </row>
    <row r="237" spans="1:30" x14ac:dyDescent="0.3">
      <c r="A237" s="15" t="s">
        <v>467</v>
      </c>
      <c r="B237" s="14" t="s">
        <v>468</v>
      </c>
      <c r="C237" s="14">
        <v>1</v>
      </c>
      <c r="D237" s="14">
        <v>0</v>
      </c>
      <c r="E237" s="17">
        <v>6375746</v>
      </c>
      <c r="F237" s="17">
        <v>0</v>
      </c>
      <c r="G237" s="17">
        <v>0</v>
      </c>
      <c r="H237" s="17">
        <v>0</v>
      </c>
      <c r="I237" s="17">
        <v>1023139</v>
      </c>
      <c r="J237" s="17">
        <v>1261985</v>
      </c>
      <c r="K237" s="17">
        <v>0</v>
      </c>
      <c r="L237" s="17">
        <v>0</v>
      </c>
      <c r="M237" s="17">
        <v>0</v>
      </c>
      <c r="N237" s="17">
        <v>0</v>
      </c>
      <c r="O237" s="17">
        <v>0</v>
      </c>
      <c r="P237" s="17">
        <v>572488</v>
      </c>
      <c r="Q237" s="17">
        <v>121152</v>
      </c>
      <c r="R237" s="17">
        <v>23009</v>
      </c>
      <c r="S237" s="17">
        <v>20478</v>
      </c>
      <c r="T237" s="17">
        <v>8543</v>
      </c>
      <c r="U237" s="17">
        <v>81084</v>
      </c>
      <c r="V237" s="17">
        <v>19353</v>
      </c>
      <c r="W237" s="17">
        <v>0</v>
      </c>
      <c r="X237" s="17">
        <v>0</v>
      </c>
      <c r="Y237" s="17">
        <v>0</v>
      </c>
      <c r="Z237" s="17">
        <v>0</v>
      </c>
      <c r="AA237" s="17">
        <v>-147437</v>
      </c>
      <c r="AB237" s="17">
        <v>9359540</v>
      </c>
      <c r="AC237" s="17">
        <v>0</v>
      </c>
      <c r="AD237" s="17">
        <v>0</v>
      </c>
    </row>
    <row r="238" spans="1:30" x14ac:dyDescent="0.3">
      <c r="A238" s="15" t="s">
        <v>469</v>
      </c>
      <c r="B238" s="14" t="s">
        <v>470</v>
      </c>
      <c r="C238" s="14">
        <v>1</v>
      </c>
      <c r="D238" s="14">
        <v>0</v>
      </c>
      <c r="E238" s="17">
        <v>4457358</v>
      </c>
      <c r="F238" s="17">
        <v>0</v>
      </c>
      <c r="G238" s="17">
        <v>158847</v>
      </c>
      <c r="H238" s="17">
        <v>0</v>
      </c>
      <c r="I238" s="17">
        <v>645565</v>
      </c>
      <c r="J238" s="17">
        <v>495014</v>
      </c>
      <c r="K238" s="17">
        <v>0</v>
      </c>
      <c r="L238" s="17">
        <v>0</v>
      </c>
      <c r="M238" s="17">
        <v>0</v>
      </c>
      <c r="N238" s="17">
        <v>0</v>
      </c>
      <c r="O238" s="17">
        <v>0</v>
      </c>
      <c r="P238" s="17">
        <v>472207</v>
      </c>
      <c r="Q238" s="17">
        <v>0</v>
      </c>
      <c r="R238" s="17">
        <v>0</v>
      </c>
      <c r="S238" s="17">
        <v>4959</v>
      </c>
      <c r="T238" s="17">
        <v>2068</v>
      </c>
      <c r="U238" s="17">
        <v>19572</v>
      </c>
      <c r="V238" s="17">
        <v>5423</v>
      </c>
      <c r="W238" s="17">
        <v>0</v>
      </c>
      <c r="X238" s="17">
        <v>0</v>
      </c>
      <c r="Y238" s="17">
        <v>0</v>
      </c>
      <c r="Z238" s="17">
        <v>0</v>
      </c>
      <c r="AA238" s="17">
        <v>-126621</v>
      </c>
      <c r="AB238" s="17">
        <v>6134392</v>
      </c>
      <c r="AC238" s="17">
        <v>0</v>
      </c>
      <c r="AD238" s="17">
        <v>100000</v>
      </c>
    </row>
    <row r="239" spans="1:30" x14ac:dyDescent="0.3">
      <c r="A239" s="15" t="s">
        <v>471</v>
      </c>
      <c r="B239" s="14" t="s">
        <v>472</v>
      </c>
      <c r="C239" s="14">
        <v>1</v>
      </c>
      <c r="D239" s="14">
        <v>0</v>
      </c>
      <c r="E239" s="17">
        <v>7649300</v>
      </c>
      <c r="F239" s="17">
        <v>0</v>
      </c>
      <c r="G239" s="17">
        <v>0</v>
      </c>
      <c r="H239" s="17">
        <v>13293</v>
      </c>
      <c r="I239" s="17">
        <v>1169307</v>
      </c>
      <c r="J239" s="17">
        <v>1567163</v>
      </c>
      <c r="K239" s="17">
        <v>0</v>
      </c>
      <c r="L239" s="17">
        <v>0</v>
      </c>
      <c r="M239" s="17">
        <v>0</v>
      </c>
      <c r="N239" s="17">
        <v>0</v>
      </c>
      <c r="O239" s="17">
        <v>0</v>
      </c>
      <c r="P239" s="17">
        <v>936963</v>
      </c>
      <c r="Q239" s="17">
        <v>129317</v>
      </c>
      <c r="R239" s="17">
        <v>93096</v>
      </c>
      <c r="S239" s="17">
        <v>9033</v>
      </c>
      <c r="T239" s="17">
        <v>3768</v>
      </c>
      <c r="U239" s="17">
        <v>35824</v>
      </c>
      <c r="V239" s="17">
        <v>10653</v>
      </c>
      <c r="W239" s="17">
        <v>0</v>
      </c>
      <c r="X239" s="17">
        <v>99759</v>
      </c>
      <c r="Y239" s="17">
        <v>0</v>
      </c>
      <c r="Z239" s="17">
        <v>0</v>
      </c>
      <c r="AA239" s="17">
        <v>-151007</v>
      </c>
      <c r="AB239" s="17">
        <v>11566469</v>
      </c>
      <c r="AC239" s="17">
        <v>0</v>
      </c>
      <c r="AD239" s="17">
        <v>100000</v>
      </c>
    </row>
    <row r="240" spans="1:30" x14ac:dyDescent="0.3">
      <c r="A240" s="15" t="s">
        <v>473</v>
      </c>
      <c r="B240" s="14" t="s">
        <v>474</v>
      </c>
      <c r="C240" s="14">
        <v>1</v>
      </c>
      <c r="D240" s="14">
        <v>0</v>
      </c>
      <c r="E240" s="17">
        <v>3446983</v>
      </c>
      <c r="F240" s="17">
        <v>0</v>
      </c>
      <c r="G240" s="17">
        <v>0</v>
      </c>
      <c r="H240" s="17">
        <v>0</v>
      </c>
      <c r="I240" s="17">
        <v>385359</v>
      </c>
      <c r="J240" s="17">
        <v>577613</v>
      </c>
      <c r="K240" s="17">
        <v>0</v>
      </c>
      <c r="L240" s="17">
        <v>0</v>
      </c>
      <c r="M240" s="17">
        <v>0</v>
      </c>
      <c r="N240" s="17">
        <v>0</v>
      </c>
      <c r="O240" s="17">
        <v>0</v>
      </c>
      <c r="P240" s="17">
        <v>404803</v>
      </c>
      <c r="Q240" s="17">
        <v>38275</v>
      </c>
      <c r="R240" s="17">
        <v>89482</v>
      </c>
      <c r="S240" s="17">
        <v>9423</v>
      </c>
      <c r="T240" s="17">
        <v>3931</v>
      </c>
      <c r="U240" s="17">
        <v>32446</v>
      </c>
      <c r="V240" s="17">
        <v>8936</v>
      </c>
      <c r="W240" s="17">
        <v>0</v>
      </c>
      <c r="X240" s="17">
        <v>52820</v>
      </c>
      <c r="Y240" s="17">
        <v>7730</v>
      </c>
      <c r="Z240" s="17">
        <v>0</v>
      </c>
      <c r="AA240" s="17">
        <v>-66764</v>
      </c>
      <c r="AB240" s="17">
        <v>4991037</v>
      </c>
      <c r="AC240" s="17">
        <v>0</v>
      </c>
      <c r="AD240" s="17">
        <v>0</v>
      </c>
    </row>
    <row r="241" spans="1:30" x14ac:dyDescent="0.3">
      <c r="A241" s="15" t="s">
        <v>475</v>
      </c>
      <c r="B241" s="14" t="s">
        <v>476</v>
      </c>
      <c r="C241" s="14">
        <v>1</v>
      </c>
      <c r="D241" s="14">
        <v>0</v>
      </c>
      <c r="E241" s="17">
        <v>10672278</v>
      </c>
      <c r="F241" s="17">
        <v>0</v>
      </c>
      <c r="G241" s="17">
        <v>0</v>
      </c>
      <c r="H241" s="17">
        <v>0</v>
      </c>
      <c r="I241" s="17">
        <v>1585997</v>
      </c>
      <c r="J241" s="17">
        <v>1306332</v>
      </c>
      <c r="K241" s="17">
        <v>0</v>
      </c>
      <c r="L241" s="17">
        <v>0</v>
      </c>
      <c r="M241" s="17">
        <v>0</v>
      </c>
      <c r="N241" s="17">
        <v>0</v>
      </c>
      <c r="O241" s="17">
        <v>0</v>
      </c>
      <c r="P241" s="17">
        <v>1909794</v>
      </c>
      <c r="Q241" s="17">
        <v>369907</v>
      </c>
      <c r="R241" s="17">
        <v>182419</v>
      </c>
      <c r="S241" s="17">
        <v>19774</v>
      </c>
      <c r="T241" s="17">
        <v>8250</v>
      </c>
      <c r="U241" s="17">
        <v>78405</v>
      </c>
      <c r="V241" s="17">
        <v>25045</v>
      </c>
      <c r="W241" s="17">
        <v>0</v>
      </c>
      <c r="X241" s="17">
        <v>0</v>
      </c>
      <c r="Y241" s="17">
        <v>0</v>
      </c>
      <c r="Z241" s="17">
        <v>0</v>
      </c>
      <c r="AA241" s="17">
        <v>-407062</v>
      </c>
      <c r="AB241" s="17">
        <v>15751139</v>
      </c>
      <c r="AC241" s="17">
        <v>0</v>
      </c>
      <c r="AD241" s="17">
        <v>0</v>
      </c>
    </row>
    <row r="242" spans="1:30" x14ac:dyDescent="0.3">
      <c r="A242" s="15" t="s">
        <v>477</v>
      </c>
      <c r="B242" s="14" t="s">
        <v>478</v>
      </c>
      <c r="C242" s="14">
        <v>1</v>
      </c>
      <c r="D242" s="14">
        <v>0</v>
      </c>
      <c r="E242" s="17">
        <v>4312569</v>
      </c>
      <c r="F242" s="17">
        <v>0</v>
      </c>
      <c r="G242" s="17">
        <v>0</v>
      </c>
      <c r="H242" s="17">
        <v>0</v>
      </c>
      <c r="I242" s="17">
        <v>447230</v>
      </c>
      <c r="J242" s="17">
        <v>1037862</v>
      </c>
      <c r="K242" s="17">
        <v>0</v>
      </c>
      <c r="L242" s="17">
        <v>0</v>
      </c>
      <c r="M242" s="17">
        <v>0</v>
      </c>
      <c r="N242" s="17">
        <v>0</v>
      </c>
      <c r="O242" s="17">
        <v>0</v>
      </c>
      <c r="P242" s="17">
        <v>603992</v>
      </c>
      <c r="Q242" s="17">
        <v>45419</v>
      </c>
      <c r="R242" s="17">
        <v>0</v>
      </c>
      <c r="S242" s="17">
        <v>6981</v>
      </c>
      <c r="T242" s="17">
        <v>2912</v>
      </c>
      <c r="U242" s="17">
        <v>25863</v>
      </c>
      <c r="V242" s="17">
        <v>8797</v>
      </c>
      <c r="W242" s="17">
        <v>0</v>
      </c>
      <c r="X242" s="17">
        <v>274117</v>
      </c>
      <c r="Y242" s="17">
        <v>0</v>
      </c>
      <c r="Z242" s="17">
        <v>0</v>
      </c>
      <c r="AA242" s="17">
        <v>-187810</v>
      </c>
      <c r="AB242" s="17">
        <v>6577932</v>
      </c>
      <c r="AC242" s="17">
        <v>0</v>
      </c>
      <c r="AD242" s="17">
        <v>100000</v>
      </c>
    </row>
    <row r="243" spans="1:30" x14ac:dyDescent="0.3">
      <c r="A243" s="15" t="s">
        <v>479</v>
      </c>
      <c r="B243" s="14" t="s">
        <v>480</v>
      </c>
      <c r="C243" s="14">
        <v>1</v>
      </c>
      <c r="D243" s="14">
        <v>0</v>
      </c>
      <c r="E243" s="17">
        <v>17195732</v>
      </c>
      <c r="F243" s="17">
        <v>0</v>
      </c>
      <c r="G243" s="17">
        <v>0</v>
      </c>
      <c r="H243" s="17">
        <v>0</v>
      </c>
      <c r="I243" s="17">
        <v>2054742</v>
      </c>
      <c r="J243" s="17">
        <v>2434858</v>
      </c>
      <c r="K243" s="17">
        <v>129459</v>
      </c>
      <c r="L243" s="17">
        <v>0</v>
      </c>
      <c r="M243" s="17">
        <v>0</v>
      </c>
      <c r="N243" s="17">
        <v>0</v>
      </c>
      <c r="O243" s="17">
        <v>0</v>
      </c>
      <c r="P243" s="17">
        <v>2402595</v>
      </c>
      <c r="Q243" s="17">
        <v>608138</v>
      </c>
      <c r="R243" s="17">
        <v>151278</v>
      </c>
      <c r="S243" s="17">
        <v>30665</v>
      </c>
      <c r="T243" s="17">
        <v>12793</v>
      </c>
      <c r="U243" s="17">
        <v>115219</v>
      </c>
      <c r="V243" s="17">
        <v>38838</v>
      </c>
      <c r="W243" s="17">
        <v>0</v>
      </c>
      <c r="X243" s="17">
        <v>178983</v>
      </c>
      <c r="Y243" s="17">
        <v>0</v>
      </c>
      <c r="Z243" s="17">
        <v>0</v>
      </c>
      <c r="AA243" s="17">
        <v>-837526</v>
      </c>
      <c r="AB243" s="17">
        <v>24515774</v>
      </c>
      <c r="AC243" s="17">
        <v>0</v>
      </c>
      <c r="AD243" s="17">
        <v>0</v>
      </c>
    </row>
    <row r="244" spans="1:30" x14ac:dyDescent="0.3">
      <c r="A244" s="15" t="s">
        <v>481</v>
      </c>
      <c r="B244" s="14" t="s">
        <v>482</v>
      </c>
      <c r="C244" s="14">
        <v>1</v>
      </c>
      <c r="D244" s="14">
        <v>0</v>
      </c>
      <c r="E244" s="17">
        <v>5224669</v>
      </c>
      <c r="F244" s="17">
        <v>0</v>
      </c>
      <c r="G244" s="17">
        <v>0</v>
      </c>
      <c r="H244" s="17">
        <v>4155</v>
      </c>
      <c r="I244" s="17">
        <v>766863</v>
      </c>
      <c r="J244" s="17">
        <v>1044794</v>
      </c>
      <c r="K244" s="17">
        <v>0</v>
      </c>
      <c r="L244" s="17">
        <v>0</v>
      </c>
      <c r="M244" s="17">
        <v>0</v>
      </c>
      <c r="N244" s="17">
        <v>0</v>
      </c>
      <c r="O244" s="17">
        <v>0</v>
      </c>
      <c r="P244" s="17">
        <v>1039159</v>
      </c>
      <c r="Q244" s="17">
        <v>27047</v>
      </c>
      <c r="R244" s="17">
        <v>38243</v>
      </c>
      <c r="S244" s="17">
        <v>6292</v>
      </c>
      <c r="T244" s="17">
        <v>2625</v>
      </c>
      <c r="U244" s="17">
        <v>24174</v>
      </c>
      <c r="V244" s="17">
        <v>8508</v>
      </c>
      <c r="W244" s="17">
        <v>0</v>
      </c>
      <c r="X244" s="17">
        <v>69466</v>
      </c>
      <c r="Y244" s="17">
        <v>0</v>
      </c>
      <c r="Z244" s="17">
        <v>0</v>
      </c>
      <c r="AA244" s="17">
        <v>-86102</v>
      </c>
      <c r="AB244" s="17">
        <v>8169893</v>
      </c>
      <c r="AC244" s="17">
        <v>0</v>
      </c>
      <c r="AD244" s="17">
        <v>100000</v>
      </c>
    </row>
    <row r="245" spans="1:30" x14ac:dyDescent="0.3">
      <c r="A245" s="15" t="s">
        <v>483</v>
      </c>
      <c r="B245" s="14" t="s">
        <v>484</v>
      </c>
      <c r="C245" s="14">
        <v>1</v>
      </c>
      <c r="D245" s="14">
        <v>0</v>
      </c>
      <c r="E245" s="17">
        <v>13360062</v>
      </c>
      <c r="F245" s="17">
        <v>0</v>
      </c>
      <c r="G245" s="17">
        <v>0</v>
      </c>
      <c r="H245" s="17">
        <v>11982</v>
      </c>
      <c r="I245" s="17">
        <v>2402066</v>
      </c>
      <c r="J245" s="17">
        <v>2495014</v>
      </c>
      <c r="K245" s="17">
        <v>0</v>
      </c>
      <c r="L245" s="17">
        <v>0</v>
      </c>
      <c r="M245" s="17">
        <v>0</v>
      </c>
      <c r="N245" s="17">
        <v>0</v>
      </c>
      <c r="O245" s="17">
        <v>0</v>
      </c>
      <c r="P245" s="17">
        <v>1409649</v>
      </c>
      <c r="Q245" s="17">
        <v>493865</v>
      </c>
      <c r="R245" s="17">
        <v>15697</v>
      </c>
      <c r="S245" s="17">
        <v>28717</v>
      </c>
      <c r="T245" s="17">
        <v>11981</v>
      </c>
      <c r="U245" s="17">
        <v>112831</v>
      </c>
      <c r="V245" s="17">
        <v>35490</v>
      </c>
      <c r="W245" s="17">
        <v>0</v>
      </c>
      <c r="X245" s="17">
        <v>365040</v>
      </c>
      <c r="Y245" s="17">
        <v>0</v>
      </c>
      <c r="Z245" s="17">
        <v>0</v>
      </c>
      <c r="AA245" s="17">
        <v>-285369</v>
      </c>
      <c r="AB245" s="17">
        <v>20457025</v>
      </c>
      <c r="AC245" s="17">
        <v>0</v>
      </c>
      <c r="AD245" s="17">
        <v>0</v>
      </c>
    </row>
    <row r="246" spans="1:30" x14ac:dyDescent="0.3">
      <c r="A246" s="15" t="s">
        <v>485</v>
      </c>
      <c r="B246" s="14" t="s">
        <v>486</v>
      </c>
      <c r="C246" s="14">
        <v>1</v>
      </c>
      <c r="D246" s="14">
        <v>0</v>
      </c>
      <c r="E246" s="17">
        <v>8209392</v>
      </c>
      <c r="F246" s="17">
        <v>0</v>
      </c>
      <c r="G246" s="17">
        <v>0</v>
      </c>
      <c r="H246" s="17">
        <v>3344</v>
      </c>
      <c r="I246" s="17">
        <v>2246068</v>
      </c>
      <c r="J246" s="17">
        <v>3887956</v>
      </c>
      <c r="K246" s="17">
        <v>292412</v>
      </c>
      <c r="L246" s="17">
        <v>0</v>
      </c>
      <c r="M246" s="17">
        <v>0</v>
      </c>
      <c r="N246" s="17">
        <v>0</v>
      </c>
      <c r="O246" s="17">
        <v>0</v>
      </c>
      <c r="P246" s="17">
        <v>2038192</v>
      </c>
      <c r="Q246" s="17">
        <v>617354</v>
      </c>
      <c r="R246" s="17">
        <v>801187</v>
      </c>
      <c r="S246" s="17">
        <v>80833</v>
      </c>
      <c r="T246" s="17">
        <v>33725</v>
      </c>
      <c r="U246" s="17">
        <v>227583</v>
      </c>
      <c r="V246" s="17">
        <v>87230</v>
      </c>
      <c r="W246" s="17">
        <v>0</v>
      </c>
      <c r="X246" s="17">
        <v>0</v>
      </c>
      <c r="Y246" s="17">
        <v>0</v>
      </c>
      <c r="Z246" s="17">
        <v>0</v>
      </c>
      <c r="AA246" s="17">
        <v>-368341</v>
      </c>
      <c r="AB246" s="17">
        <v>18156935</v>
      </c>
      <c r="AC246" s="17">
        <v>0</v>
      </c>
      <c r="AD246" s="17">
        <v>0</v>
      </c>
    </row>
    <row r="247" spans="1:30" x14ac:dyDescent="0.3">
      <c r="A247" s="15" t="s">
        <v>487</v>
      </c>
      <c r="B247" s="14" t="s">
        <v>488</v>
      </c>
      <c r="C247" s="14">
        <v>1</v>
      </c>
      <c r="D247" s="14">
        <v>0</v>
      </c>
      <c r="E247" s="17">
        <v>23015896</v>
      </c>
      <c r="F247" s="17">
        <v>0</v>
      </c>
      <c r="G247" s="17">
        <v>1154706</v>
      </c>
      <c r="H247" s="17">
        <v>29258</v>
      </c>
      <c r="I247" s="17">
        <v>4908503</v>
      </c>
      <c r="J247" s="17">
        <v>6797505</v>
      </c>
      <c r="K247" s="17">
        <v>0</v>
      </c>
      <c r="L247" s="17">
        <v>0</v>
      </c>
      <c r="M247" s="17">
        <v>0</v>
      </c>
      <c r="N247" s="17">
        <v>0</v>
      </c>
      <c r="O247" s="17">
        <v>0</v>
      </c>
      <c r="P247" s="17">
        <v>3004333</v>
      </c>
      <c r="Q247" s="17">
        <v>1674251</v>
      </c>
      <c r="R247" s="17">
        <v>849397</v>
      </c>
      <c r="S247" s="17">
        <v>65433</v>
      </c>
      <c r="T247" s="17">
        <v>27296</v>
      </c>
      <c r="U247" s="17">
        <v>242786</v>
      </c>
      <c r="V247" s="17">
        <v>74840</v>
      </c>
      <c r="W247" s="17">
        <v>0</v>
      </c>
      <c r="X247" s="17">
        <v>900000</v>
      </c>
      <c r="Y247" s="17">
        <v>0</v>
      </c>
      <c r="Z247" s="17">
        <v>0</v>
      </c>
      <c r="AA247" s="17">
        <v>-835758</v>
      </c>
      <c r="AB247" s="17">
        <v>41908446</v>
      </c>
      <c r="AC247" s="17">
        <v>0</v>
      </c>
      <c r="AD247" s="17">
        <v>0</v>
      </c>
    </row>
    <row r="248" spans="1:30" x14ac:dyDescent="0.3">
      <c r="A248" s="15" t="s">
        <v>489</v>
      </c>
      <c r="B248" s="14" t="s">
        <v>490</v>
      </c>
      <c r="C248" s="14">
        <v>1</v>
      </c>
      <c r="D248" s="14">
        <v>0</v>
      </c>
      <c r="E248" s="17">
        <v>63197962</v>
      </c>
      <c r="F248" s="17">
        <v>188966</v>
      </c>
      <c r="G248" s="17">
        <v>0</v>
      </c>
      <c r="H248" s="17">
        <v>39782</v>
      </c>
      <c r="I248" s="17">
        <v>13039779</v>
      </c>
      <c r="J248" s="17">
        <v>10550666</v>
      </c>
      <c r="K248" s="17">
        <v>0</v>
      </c>
      <c r="L248" s="17">
        <v>0</v>
      </c>
      <c r="M248" s="17">
        <v>0</v>
      </c>
      <c r="N248" s="17">
        <v>0</v>
      </c>
      <c r="O248" s="17">
        <v>0</v>
      </c>
      <c r="P248" s="17">
        <v>6927933</v>
      </c>
      <c r="Q248" s="17">
        <v>1753477</v>
      </c>
      <c r="R248" s="17">
        <v>1378749</v>
      </c>
      <c r="S248" s="17">
        <v>182202</v>
      </c>
      <c r="T248" s="17">
        <v>76018</v>
      </c>
      <c r="U248" s="17">
        <v>679953</v>
      </c>
      <c r="V248" s="17">
        <v>223997</v>
      </c>
      <c r="W248" s="17">
        <v>0</v>
      </c>
      <c r="X248" s="17">
        <v>954005</v>
      </c>
      <c r="Y248" s="17">
        <v>0</v>
      </c>
      <c r="Z248" s="17">
        <v>0</v>
      </c>
      <c r="AA248" s="17">
        <v>-3313287</v>
      </c>
      <c r="AB248" s="17">
        <v>95880202</v>
      </c>
      <c r="AC248" s="17">
        <v>0</v>
      </c>
      <c r="AD248" s="17">
        <v>535333</v>
      </c>
    </row>
    <row r="249" spans="1:30" x14ac:dyDescent="0.3">
      <c r="A249" s="15" t="s">
        <v>491</v>
      </c>
      <c r="B249" s="14" t="s">
        <v>492</v>
      </c>
      <c r="C249" s="14">
        <v>1</v>
      </c>
      <c r="D249" s="14">
        <v>0</v>
      </c>
      <c r="E249" s="17">
        <v>15330470</v>
      </c>
      <c r="F249" s="17">
        <v>0</v>
      </c>
      <c r="G249" s="17">
        <v>0</v>
      </c>
      <c r="H249" s="17">
        <v>10996</v>
      </c>
      <c r="I249" s="17">
        <v>3094135</v>
      </c>
      <c r="J249" s="17">
        <v>8170783</v>
      </c>
      <c r="K249" s="17">
        <v>0</v>
      </c>
      <c r="L249" s="17">
        <v>0</v>
      </c>
      <c r="M249" s="17">
        <v>0</v>
      </c>
      <c r="N249" s="17">
        <v>0</v>
      </c>
      <c r="O249" s="17">
        <v>0</v>
      </c>
      <c r="P249" s="17">
        <v>4198358</v>
      </c>
      <c r="Q249" s="17">
        <v>1072560</v>
      </c>
      <c r="R249" s="17">
        <v>833738</v>
      </c>
      <c r="S249" s="17">
        <v>51277</v>
      </c>
      <c r="T249" s="17">
        <v>21393</v>
      </c>
      <c r="U249" s="17">
        <v>187391</v>
      </c>
      <c r="V249" s="17">
        <v>60140</v>
      </c>
      <c r="W249" s="17">
        <v>0</v>
      </c>
      <c r="X249" s="17">
        <v>178662</v>
      </c>
      <c r="Y249" s="17">
        <v>0</v>
      </c>
      <c r="Z249" s="17">
        <v>0</v>
      </c>
      <c r="AA249" s="17">
        <v>-1021045</v>
      </c>
      <c r="AB249" s="17">
        <v>32188858</v>
      </c>
      <c r="AC249" s="17">
        <v>0</v>
      </c>
      <c r="AD249" s="17">
        <v>0</v>
      </c>
    </row>
    <row r="250" spans="1:30" x14ac:dyDescent="0.3">
      <c r="A250" s="15" t="s">
        <v>493</v>
      </c>
      <c r="B250" s="14" t="s">
        <v>494</v>
      </c>
      <c r="C250" s="14">
        <v>1</v>
      </c>
      <c r="D250" s="14">
        <v>0</v>
      </c>
      <c r="E250" s="17">
        <v>16313345</v>
      </c>
      <c r="F250" s="17">
        <v>0</v>
      </c>
      <c r="G250" s="17">
        <v>0</v>
      </c>
      <c r="H250" s="17">
        <v>0</v>
      </c>
      <c r="I250" s="17">
        <v>1447366</v>
      </c>
      <c r="J250" s="17">
        <v>3109855</v>
      </c>
      <c r="K250" s="17">
        <v>0</v>
      </c>
      <c r="L250" s="17">
        <v>0</v>
      </c>
      <c r="M250" s="17">
        <v>0</v>
      </c>
      <c r="N250" s="17">
        <v>0</v>
      </c>
      <c r="O250" s="17">
        <v>0</v>
      </c>
      <c r="P250" s="17">
        <v>2695332</v>
      </c>
      <c r="Q250" s="17">
        <v>677990</v>
      </c>
      <c r="R250" s="17">
        <v>717132</v>
      </c>
      <c r="S250" s="17">
        <v>56400</v>
      </c>
      <c r="T250" s="17">
        <v>23531</v>
      </c>
      <c r="U250" s="17">
        <v>218438</v>
      </c>
      <c r="V250" s="17">
        <v>70886</v>
      </c>
      <c r="W250" s="17">
        <v>0</v>
      </c>
      <c r="X250" s="17">
        <v>0</v>
      </c>
      <c r="Y250" s="17">
        <v>0</v>
      </c>
      <c r="Z250" s="17">
        <v>0</v>
      </c>
      <c r="AA250" s="17">
        <v>-435420</v>
      </c>
      <c r="AB250" s="17">
        <v>24894855</v>
      </c>
      <c r="AC250" s="17">
        <v>0</v>
      </c>
      <c r="AD250" s="17">
        <v>0</v>
      </c>
    </row>
    <row r="251" spans="1:30" x14ac:dyDescent="0.3">
      <c r="A251" s="15" t="s">
        <v>495</v>
      </c>
      <c r="B251" s="14" t="s">
        <v>496</v>
      </c>
      <c r="C251" s="14">
        <v>1</v>
      </c>
      <c r="D251" s="14">
        <v>0</v>
      </c>
      <c r="E251" s="17">
        <v>8625902</v>
      </c>
      <c r="F251" s="17">
        <v>0</v>
      </c>
      <c r="G251" s="17">
        <v>0</v>
      </c>
      <c r="H251" s="17">
        <v>10385</v>
      </c>
      <c r="I251" s="17">
        <v>1955409</v>
      </c>
      <c r="J251" s="17">
        <v>4620613</v>
      </c>
      <c r="K251" s="17">
        <v>217526</v>
      </c>
      <c r="L251" s="17">
        <v>0</v>
      </c>
      <c r="M251" s="17">
        <v>0</v>
      </c>
      <c r="N251" s="17">
        <v>0</v>
      </c>
      <c r="O251" s="17">
        <v>0</v>
      </c>
      <c r="P251" s="17">
        <v>2035736</v>
      </c>
      <c r="Q251" s="17">
        <v>323858</v>
      </c>
      <c r="R251" s="17">
        <v>283710</v>
      </c>
      <c r="S251" s="17">
        <v>34514</v>
      </c>
      <c r="T251" s="17">
        <v>14400</v>
      </c>
      <c r="U251" s="17">
        <v>131179</v>
      </c>
      <c r="V251" s="17">
        <v>38473</v>
      </c>
      <c r="W251" s="17">
        <v>0</v>
      </c>
      <c r="X251" s="17">
        <v>75937</v>
      </c>
      <c r="Y251" s="17">
        <v>0</v>
      </c>
      <c r="Z251" s="17">
        <v>0</v>
      </c>
      <c r="AA251" s="17">
        <v>-399663</v>
      </c>
      <c r="AB251" s="17">
        <v>17967979</v>
      </c>
      <c r="AC251" s="17">
        <v>0</v>
      </c>
      <c r="AD251" s="17">
        <v>0</v>
      </c>
    </row>
    <row r="252" spans="1:30" x14ac:dyDescent="0.3">
      <c r="A252" s="15" t="s">
        <v>497</v>
      </c>
      <c r="B252" s="14" t="s">
        <v>498</v>
      </c>
      <c r="C252" s="14">
        <v>1</v>
      </c>
      <c r="D252" s="14">
        <v>0</v>
      </c>
      <c r="E252" s="17">
        <v>21250290</v>
      </c>
      <c r="F252" s="17">
        <v>0</v>
      </c>
      <c r="G252" s="17">
        <v>0</v>
      </c>
      <c r="H252" s="17">
        <v>0</v>
      </c>
      <c r="I252" s="17">
        <v>3456082</v>
      </c>
      <c r="J252" s="17">
        <v>6964024</v>
      </c>
      <c r="K252" s="17">
        <v>0</v>
      </c>
      <c r="L252" s="17">
        <v>0</v>
      </c>
      <c r="M252" s="17">
        <v>0</v>
      </c>
      <c r="N252" s="17">
        <v>0</v>
      </c>
      <c r="O252" s="17">
        <v>0</v>
      </c>
      <c r="P252" s="17">
        <v>2797444</v>
      </c>
      <c r="Q252" s="17">
        <v>995026</v>
      </c>
      <c r="R252" s="17">
        <v>412292</v>
      </c>
      <c r="S252" s="17">
        <v>54887</v>
      </c>
      <c r="T252" s="17">
        <v>22900</v>
      </c>
      <c r="U252" s="17">
        <v>219312</v>
      </c>
      <c r="V252" s="17">
        <v>68009</v>
      </c>
      <c r="W252" s="17">
        <v>0</v>
      </c>
      <c r="X252" s="17">
        <v>0</v>
      </c>
      <c r="Y252" s="17">
        <v>0</v>
      </c>
      <c r="Z252" s="17">
        <v>0</v>
      </c>
      <c r="AA252" s="17">
        <v>-611390</v>
      </c>
      <c r="AB252" s="17">
        <v>35628876</v>
      </c>
      <c r="AC252" s="17">
        <v>0</v>
      </c>
      <c r="AD252" s="17">
        <v>0</v>
      </c>
    </row>
    <row r="253" spans="1:30" x14ac:dyDescent="0.3">
      <c r="A253" s="15" t="s">
        <v>499</v>
      </c>
      <c r="B253" s="14" t="s">
        <v>500</v>
      </c>
      <c r="C253" s="14">
        <v>1</v>
      </c>
      <c r="D253" s="14">
        <v>0</v>
      </c>
      <c r="E253" s="17">
        <v>22351184</v>
      </c>
      <c r="F253" s="17">
        <v>0</v>
      </c>
      <c r="G253" s="17">
        <v>0</v>
      </c>
      <c r="H253" s="17">
        <v>4844</v>
      </c>
      <c r="I253" s="17">
        <v>4678911</v>
      </c>
      <c r="J253" s="17">
        <v>3889764</v>
      </c>
      <c r="K253" s="17">
        <v>0</v>
      </c>
      <c r="L253" s="17">
        <v>0</v>
      </c>
      <c r="M253" s="17">
        <v>0</v>
      </c>
      <c r="N253" s="17">
        <v>0</v>
      </c>
      <c r="O253" s="17">
        <v>0</v>
      </c>
      <c r="P253" s="17">
        <v>3359034</v>
      </c>
      <c r="Q253" s="17">
        <v>1114345</v>
      </c>
      <c r="R253" s="17">
        <v>503750</v>
      </c>
      <c r="S253" s="17">
        <v>66841</v>
      </c>
      <c r="T253" s="17">
        <v>27887</v>
      </c>
      <c r="U253" s="17">
        <v>262242</v>
      </c>
      <c r="V253" s="17">
        <v>84657</v>
      </c>
      <c r="W253" s="17">
        <v>0</v>
      </c>
      <c r="X253" s="17">
        <v>254737</v>
      </c>
      <c r="Y253" s="17">
        <v>0</v>
      </c>
      <c r="Z253" s="17">
        <v>0</v>
      </c>
      <c r="AA253" s="17">
        <v>-491329</v>
      </c>
      <c r="AB253" s="17">
        <v>36106867</v>
      </c>
      <c r="AC253" s="17">
        <v>0</v>
      </c>
      <c r="AD253" s="17">
        <v>0</v>
      </c>
    </row>
    <row r="254" spans="1:30" x14ac:dyDescent="0.3">
      <c r="A254" s="15" t="s">
        <v>501</v>
      </c>
      <c r="B254" s="14" t="s">
        <v>502</v>
      </c>
      <c r="C254" s="14">
        <v>1</v>
      </c>
      <c r="D254" s="14">
        <v>0</v>
      </c>
      <c r="E254" s="17">
        <v>13669841</v>
      </c>
      <c r="F254" s="17">
        <v>0</v>
      </c>
      <c r="G254" s="17">
        <v>0</v>
      </c>
      <c r="H254" s="17">
        <v>16684</v>
      </c>
      <c r="I254" s="17">
        <v>3631850</v>
      </c>
      <c r="J254" s="17">
        <v>6584004</v>
      </c>
      <c r="K254" s="17">
        <v>0</v>
      </c>
      <c r="L254" s="17">
        <v>0</v>
      </c>
      <c r="M254" s="17">
        <v>0</v>
      </c>
      <c r="N254" s="17">
        <v>0</v>
      </c>
      <c r="O254" s="17">
        <v>0</v>
      </c>
      <c r="P254" s="17">
        <v>2936511</v>
      </c>
      <c r="Q254" s="17">
        <v>890330</v>
      </c>
      <c r="R254" s="17">
        <v>647310</v>
      </c>
      <c r="S254" s="17">
        <v>90420</v>
      </c>
      <c r="T254" s="17">
        <v>37725</v>
      </c>
      <c r="U254" s="17">
        <v>287056</v>
      </c>
      <c r="V254" s="17">
        <v>101228</v>
      </c>
      <c r="W254" s="17">
        <v>0</v>
      </c>
      <c r="X254" s="17">
        <v>0</v>
      </c>
      <c r="Y254" s="17">
        <v>0</v>
      </c>
      <c r="Z254" s="17">
        <v>0</v>
      </c>
      <c r="AA254" s="17">
        <v>-343294</v>
      </c>
      <c r="AB254" s="17">
        <v>28549665</v>
      </c>
      <c r="AC254" s="17">
        <v>0</v>
      </c>
      <c r="AD254" s="17">
        <v>0</v>
      </c>
    </row>
    <row r="255" spans="1:30" x14ac:dyDescent="0.3">
      <c r="A255" s="15" t="s">
        <v>503</v>
      </c>
      <c r="B255" s="14" t="s">
        <v>504</v>
      </c>
      <c r="C255" s="14">
        <v>1</v>
      </c>
      <c r="D255" s="14">
        <v>0</v>
      </c>
      <c r="E255" s="17">
        <v>23684846</v>
      </c>
      <c r="F255" s="17">
        <v>0</v>
      </c>
      <c r="G255" s="17">
        <v>0</v>
      </c>
      <c r="H255" s="17">
        <v>6631</v>
      </c>
      <c r="I255" s="17">
        <v>4681988</v>
      </c>
      <c r="J255" s="17">
        <v>5230835</v>
      </c>
      <c r="K255" s="17">
        <v>0</v>
      </c>
      <c r="L255" s="17">
        <v>0</v>
      </c>
      <c r="M255" s="17">
        <v>0</v>
      </c>
      <c r="N255" s="17">
        <v>0</v>
      </c>
      <c r="O255" s="17">
        <v>0</v>
      </c>
      <c r="P255" s="17">
        <v>3658031</v>
      </c>
      <c r="Q255" s="17">
        <v>1796434</v>
      </c>
      <c r="R255" s="17">
        <v>566147</v>
      </c>
      <c r="S255" s="17">
        <v>87049</v>
      </c>
      <c r="T255" s="17">
        <v>36318</v>
      </c>
      <c r="U255" s="17">
        <v>352704</v>
      </c>
      <c r="V255" s="17">
        <v>96892</v>
      </c>
      <c r="W255" s="17">
        <v>0</v>
      </c>
      <c r="X255" s="17">
        <v>360000</v>
      </c>
      <c r="Y255" s="17">
        <v>0</v>
      </c>
      <c r="Z255" s="17">
        <v>0</v>
      </c>
      <c r="AA255" s="17">
        <v>-625141</v>
      </c>
      <c r="AB255" s="17">
        <v>39932734</v>
      </c>
      <c r="AC255" s="17">
        <v>0</v>
      </c>
      <c r="AD255" s="17">
        <v>0</v>
      </c>
    </row>
    <row r="256" spans="1:30" x14ac:dyDescent="0.3">
      <c r="A256" s="15" t="s">
        <v>505</v>
      </c>
      <c r="B256" s="14" t="s">
        <v>506</v>
      </c>
      <c r="C256" s="14">
        <v>1</v>
      </c>
      <c r="D256" s="14">
        <v>0</v>
      </c>
      <c r="E256" s="17">
        <v>6603930</v>
      </c>
      <c r="F256" s="17">
        <v>0</v>
      </c>
      <c r="G256" s="17">
        <v>325321</v>
      </c>
      <c r="H256" s="17">
        <v>0</v>
      </c>
      <c r="I256" s="17">
        <v>479437</v>
      </c>
      <c r="J256" s="17">
        <v>1661667</v>
      </c>
      <c r="K256" s="17">
        <v>0</v>
      </c>
      <c r="L256" s="17">
        <v>0</v>
      </c>
      <c r="M256" s="17">
        <v>0</v>
      </c>
      <c r="N256" s="17">
        <v>0</v>
      </c>
      <c r="O256" s="17">
        <v>0</v>
      </c>
      <c r="P256" s="17">
        <v>1041956</v>
      </c>
      <c r="Q256" s="17">
        <v>249763</v>
      </c>
      <c r="R256" s="17">
        <v>149478</v>
      </c>
      <c r="S256" s="17">
        <v>17048</v>
      </c>
      <c r="T256" s="17">
        <v>7112</v>
      </c>
      <c r="U256" s="17">
        <v>59241</v>
      </c>
      <c r="V256" s="17">
        <v>18727</v>
      </c>
      <c r="W256" s="17">
        <v>0</v>
      </c>
      <c r="X256" s="17">
        <v>108886</v>
      </c>
      <c r="Y256" s="17">
        <v>0</v>
      </c>
      <c r="Z256" s="17">
        <v>0</v>
      </c>
      <c r="AA256" s="17">
        <v>-423776</v>
      </c>
      <c r="AB256" s="17">
        <v>10298790</v>
      </c>
      <c r="AC256" s="17">
        <v>0</v>
      </c>
      <c r="AD256" s="17">
        <v>0</v>
      </c>
    </row>
    <row r="257" spans="1:30" x14ac:dyDescent="0.3">
      <c r="A257" s="15" t="s">
        <v>507</v>
      </c>
      <c r="B257" s="14" t="s">
        <v>508</v>
      </c>
      <c r="C257" s="14">
        <v>1</v>
      </c>
      <c r="D257" s="14">
        <v>0</v>
      </c>
      <c r="E257" s="17">
        <v>9172942</v>
      </c>
      <c r="F257" s="17">
        <v>0</v>
      </c>
      <c r="G257" s="17">
        <v>0</v>
      </c>
      <c r="H257" s="17">
        <v>2127</v>
      </c>
      <c r="I257" s="17">
        <v>3374706</v>
      </c>
      <c r="J257" s="17">
        <v>4514718</v>
      </c>
      <c r="K257" s="17">
        <v>0</v>
      </c>
      <c r="L257" s="17">
        <v>0</v>
      </c>
      <c r="M257" s="17">
        <v>0</v>
      </c>
      <c r="N257" s="17">
        <v>0</v>
      </c>
      <c r="O257" s="17">
        <v>0</v>
      </c>
      <c r="P257" s="17">
        <v>3116523</v>
      </c>
      <c r="Q257" s="17">
        <v>399393</v>
      </c>
      <c r="R257" s="17">
        <v>307127</v>
      </c>
      <c r="S257" s="17">
        <v>93026</v>
      </c>
      <c r="T257" s="17">
        <v>37801</v>
      </c>
      <c r="U257" s="17">
        <v>352180</v>
      </c>
      <c r="V257" s="17">
        <v>93175</v>
      </c>
      <c r="W257" s="17">
        <v>258085</v>
      </c>
      <c r="X257" s="17">
        <v>0</v>
      </c>
      <c r="Y257" s="17">
        <v>0</v>
      </c>
      <c r="Z257" s="17">
        <v>0</v>
      </c>
      <c r="AA257" s="17">
        <v>-195583</v>
      </c>
      <c r="AB257" s="17">
        <v>21526220</v>
      </c>
      <c r="AC257" s="17">
        <v>0</v>
      </c>
      <c r="AD257" s="17">
        <v>0</v>
      </c>
    </row>
    <row r="258" spans="1:30" x14ac:dyDescent="0.3">
      <c r="A258" s="15" t="s">
        <v>509</v>
      </c>
      <c r="B258" s="14" t="s">
        <v>510</v>
      </c>
      <c r="C258" s="14">
        <v>1</v>
      </c>
      <c r="D258" s="14">
        <v>0</v>
      </c>
      <c r="E258" s="17">
        <v>22641457</v>
      </c>
      <c r="F258" s="17">
        <v>0</v>
      </c>
      <c r="G258" s="17">
        <v>0</v>
      </c>
      <c r="H258" s="17">
        <v>0</v>
      </c>
      <c r="I258" s="17">
        <v>5296946</v>
      </c>
      <c r="J258" s="17">
        <v>8336725</v>
      </c>
      <c r="K258" s="17">
        <v>0</v>
      </c>
      <c r="L258" s="17">
        <v>0</v>
      </c>
      <c r="M258" s="17">
        <v>0</v>
      </c>
      <c r="N258" s="17">
        <v>0</v>
      </c>
      <c r="O258" s="17">
        <v>0</v>
      </c>
      <c r="P258" s="17">
        <v>2765754</v>
      </c>
      <c r="Q258" s="17">
        <v>809019</v>
      </c>
      <c r="R258" s="17">
        <v>804341</v>
      </c>
      <c r="S258" s="17">
        <v>57344</v>
      </c>
      <c r="T258" s="17">
        <v>23925</v>
      </c>
      <c r="U258" s="17">
        <v>235214</v>
      </c>
      <c r="V258" s="17">
        <v>72165</v>
      </c>
      <c r="W258" s="17">
        <v>0</v>
      </c>
      <c r="X258" s="17">
        <v>0</v>
      </c>
      <c r="Y258" s="17">
        <v>0</v>
      </c>
      <c r="Z258" s="17">
        <v>0</v>
      </c>
      <c r="AA258" s="17">
        <v>-474386</v>
      </c>
      <c r="AB258" s="17">
        <v>40568504</v>
      </c>
      <c r="AC258" s="17">
        <v>0</v>
      </c>
      <c r="AD258" s="17">
        <v>0</v>
      </c>
    </row>
    <row r="259" spans="1:30" x14ac:dyDescent="0.3">
      <c r="A259" s="15" t="s">
        <v>511</v>
      </c>
      <c r="B259" s="14" t="s">
        <v>512</v>
      </c>
      <c r="C259" s="14">
        <v>1</v>
      </c>
      <c r="D259" s="14">
        <v>1</v>
      </c>
      <c r="E259" s="17">
        <v>447461596</v>
      </c>
      <c r="F259" s="17">
        <v>7702848</v>
      </c>
      <c r="G259" s="17">
        <v>0</v>
      </c>
      <c r="H259" s="17">
        <v>101740</v>
      </c>
      <c r="I259" s="17">
        <v>47362951</v>
      </c>
      <c r="J259" s="17">
        <v>85359841</v>
      </c>
      <c r="K259" s="17">
        <v>0</v>
      </c>
      <c r="L259" s="17">
        <v>0</v>
      </c>
      <c r="M259" s="17">
        <v>1684333</v>
      </c>
      <c r="N259" s="17">
        <v>5355973</v>
      </c>
      <c r="O259" s="17">
        <v>4887717</v>
      </c>
      <c r="P259" s="17">
        <v>0</v>
      </c>
      <c r="Q259" s="17">
        <v>8688546</v>
      </c>
      <c r="R259" s="17">
        <v>10082102</v>
      </c>
      <c r="S259" s="17">
        <v>486850</v>
      </c>
      <c r="T259" s="17">
        <v>203125</v>
      </c>
      <c r="U259" s="17">
        <v>1888758</v>
      </c>
      <c r="V259" s="17">
        <v>674292</v>
      </c>
      <c r="W259" s="17">
        <v>0</v>
      </c>
      <c r="X259" s="17">
        <v>27721006</v>
      </c>
      <c r="Y259" s="17">
        <v>0</v>
      </c>
      <c r="Z259" s="17">
        <v>0</v>
      </c>
      <c r="AA259" s="17">
        <v>-29204733</v>
      </c>
      <c r="AB259" s="17">
        <v>620456945</v>
      </c>
      <c r="AC259" s="17">
        <v>0</v>
      </c>
      <c r="AD259" s="17">
        <v>14374405</v>
      </c>
    </row>
    <row r="260" spans="1:30" x14ac:dyDescent="0.3">
      <c r="A260" s="15" t="s">
        <v>513</v>
      </c>
      <c r="B260" s="14" t="s">
        <v>514</v>
      </c>
      <c r="C260" s="14">
        <v>1</v>
      </c>
      <c r="D260" s="14">
        <v>0</v>
      </c>
      <c r="E260" s="17">
        <v>20812524</v>
      </c>
      <c r="F260" s="17">
        <v>0</v>
      </c>
      <c r="G260" s="17">
        <v>0</v>
      </c>
      <c r="H260" s="17">
        <v>0</v>
      </c>
      <c r="I260" s="17">
        <v>6985838</v>
      </c>
      <c r="J260" s="17">
        <v>4013229</v>
      </c>
      <c r="K260" s="17">
        <v>0</v>
      </c>
      <c r="L260" s="17">
        <v>0</v>
      </c>
      <c r="M260" s="17">
        <v>0</v>
      </c>
      <c r="N260" s="17">
        <v>0</v>
      </c>
      <c r="O260" s="17">
        <v>0</v>
      </c>
      <c r="P260" s="17">
        <v>3284745</v>
      </c>
      <c r="Q260" s="17">
        <v>2315826</v>
      </c>
      <c r="R260" s="17">
        <v>648153</v>
      </c>
      <c r="S260" s="17">
        <v>82990</v>
      </c>
      <c r="T260" s="17">
        <v>34625</v>
      </c>
      <c r="U260" s="17">
        <v>340122</v>
      </c>
      <c r="V260" s="17">
        <v>80307</v>
      </c>
      <c r="W260" s="17">
        <v>0</v>
      </c>
      <c r="X260" s="17">
        <v>555039</v>
      </c>
      <c r="Y260" s="17">
        <v>0</v>
      </c>
      <c r="Z260" s="17">
        <v>0</v>
      </c>
      <c r="AA260" s="17">
        <v>-1090714</v>
      </c>
      <c r="AB260" s="17">
        <v>38062684</v>
      </c>
      <c r="AC260" s="17">
        <v>0</v>
      </c>
      <c r="AD260" s="17">
        <v>189986</v>
      </c>
    </row>
    <row r="261" spans="1:30" x14ac:dyDescent="0.3">
      <c r="A261" s="15" t="s">
        <v>515</v>
      </c>
      <c r="B261" s="14" t="s">
        <v>516</v>
      </c>
      <c r="C261" s="14">
        <v>1</v>
      </c>
      <c r="D261" s="14">
        <v>0</v>
      </c>
      <c r="E261" s="17">
        <v>28117917</v>
      </c>
      <c r="F261" s="17">
        <v>0</v>
      </c>
      <c r="G261" s="17">
        <v>0</v>
      </c>
      <c r="H261" s="17">
        <v>0</v>
      </c>
      <c r="I261" s="17">
        <v>5056610</v>
      </c>
      <c r="J261" s="17">
        <v>4468559</v>
      </c>
      <c r="K261" s="17">
        <v>0</v>
      </c>
      <c r="L261" s="17">
        <v>0</v>
      </c>
      <c r="M261" s="17">
        <v>0</v>
      </c>
      <c r="N261" s="17">
        <v>0</v>
      </c>
      <c r="O261" s="17">
        <v>0</v>
      </c>
      <c r="P261" s="17">
        <v>4027111</v>
      </c>
      <c r="Q261" s="17">
        <v>1187229</v>
      </c>
      <c r="R261" s="17">
        <v>686843</v>
      </c>
      <c r="S261" s="17">
        <v>49464</v>
      </c>
      <c r="T261" s="17">
        <v>20637</v>
      </c>
      <c r="U261" s="17">
        <v>191876</v>
      </c>
      <c r="V261" s="17">
        <v>62249</v>
      </c>
      <c r="W261" s="17">
        <v>0</v>
      </c>
      <c r="X261" s="17">
        <v>359327</v>
      </c>
      <c r="Y261" s="17">
        <v>0</v>
      </c>
      <c r="Z261" s="17">
        <v>0</v>
      </c>
      <c r="AA261" s="17">
        <v>-653883</v>
      </c>
      <c r="AB261" s="17">
        <v>43573939</v>
      </c>
      <c r="AC261" s="17">
        <v>0</v>
      </c>
      <c r="AD261" s="17">
        <v>0</v>
      </c>
    </row>
    <row r="262" spans="1:30" x14ac:dyDescent="0.3">
      <c r="A262" s="15" t="s">
        <v>517</v>
      </c>
      <c r="B262" s="14" t="s">
        <v>518</v>
      </c>
      <c r="C262" s="14">
        <v>1</v>
      </c>
      <c r="D262" s="14">
        <v>0</v>
      </c>
      <c r="E262" s="17">
        <v>29035261</v>
      </c>
      <c r="F262" s="17">
        <v>0</v>
      </c>
      <c r="G262" s="17">
        <v>0</v>
      </c>
      <c r="H262" s="17">
        <v>0</v>
      </c>
      <c r="I262" s="17">
        <v>7658699</v>
      </c>
      <c r="J262" s="17">
        <v>7841862</v>
      </c>
      <c r="K262" s="17">
        <v>0</v>
      </c>
      <c r="L262" s="17">
        <v>0</v>
      </c>
      <c r="M262" s="17">
        <v>0</v>
      </c>
      <c r="N262" s="17">
        <v>0</v>
      </c>
      <c r="O262" s="17">
        <v>0</v>
      </c>
      <c r="P262" s="17">
        <v>6080998</v>
      </c>
      <c r="Q262" s="17">
        <v>1224470</v>
      </c>
      <c r="R262" s="17">
        <v>1077611</v>
      </c>
      <c r="S262" s="17">
        <v>128828</v>
      </c>
      <c r="T262" s="17">
        <v>53750</v>
      </c>
      <c r="U262" s="17">
        <v>521979</v>
      </c>
      <c r="V262" s="17">
        <v>139857</v>
      </c>
      <c r="W262" s="17">
        <v>0</v>
      </c>
      <c r="X262" s="17">
        <v>342900</v>
      </c>
      <c r="Y262" s="17">
        <v>0</v>
      </c>
      <c r="Z262" s="17">
        <v>0</v>
      </c>
      <c r="AA262" s="17">
        <v>-782900</v>
      </c>
      <c r="AB262" s="17">
        <v>53323315</v>
      </c>
      <c r="AC262" s="17">
        <v>0</v>
      </c>
      <c r="AD262" s="17">
        <v>0</v>
      </c>
    </row>
    <row r="263" spans="1:30" x14ac:dyDescent="0.3">
      <c r="A263" s="15" t="s">
        <v>519</v>
      </c>
      <c r="B263" s="14" t="s">
        <v>520</v>
      </c>
      <c r="C263" s="14">
        <v>1</v>
      </c>
      <c r="D263" s="14">
        <v>0</v>
      </c>
      <c r="E263" s="17">
        <v>4420293</v>
      </c>
      <c r="F263" s="17">
        <v>0</v>
      </c>
      <c r="G263" s="17">
        <v>181923</v>
      </c>
      <c r="H263" s="17">
        <v>0</v>
      </c>
      <c r="I263" s="17">
        <v>732399</v>
      </c>
      <c r="J263" s="17">
        <v>1595222</v>
      </c>
      <c r="K263" s="17">
        <v>0</v>
      </c>
      <c r="L263" s="17">
        <v>0</v>
      </c>
      <c r="M263" s="17">
        <v>0</v>
      </c>
      <c r="N263" s="17">
        <v>0</v>
      </c>
      <c r="O263" s="17">
        <v>0</v>
      </c>
      <c r="P263" s="17">
        <v>1102906</v>
      </c>
      <c r="Q263" s="17">
        <v>99045</v>
      </c>
      <c r="R263" s="17">
        <v>225889</v>
      </c>
      <c r="S263" s="17">
        <v>9767</v>
      </c>
      <c r="T263" s="17">
        <v>4075</v>
      </c>
      <c r="U263" s="17">
        <v>38387</v>
      </c>
      <c r="V263" s="17">
        <v>10193</v>
      </c>
      <c r="W263" s="17">
        <v>0</v>
      </c>
      <c r="X263" s="17">
        <v>0</v>
      </c>
      <c r="Y263" s="17">
        <v>0</v>
      </c>
      <c r="Z263" s="17">
        <v>0</v>
      </c>
      <c r="AA263" s="17">
        <v>-283536</v>
      </c>
      <c r="AB263" s="17">
        <v>8136563</v>
      </c>
      <c r="AC263" s="17">
        <v>0</v>
      </c>
      <c r="AD263" s="17">
        <v>0</v>
      </c>
    </row>
    <row r="264" spans="1:30" x14ac:dyDescent="0.3">
      <c r="A264" s="15" t="s">
        <v>521</v>
      </c>
      <c r="B264" s="14" t="s">
        <v>522</v>
      </c>
      <c r="C264" s="14">
        <v>1</v>
      </c>
      <c r="D264" s="14">
        <v>0</v>
      </c>
      <c r="E264" s="17">
        <v>32540980</v>
      </c>
      <c r="F264" s="17">
        <v>0</v>
      </c>
      <c r="G264" s="17">
        <v>0</v>
      </c>
      <c r="H264" s="17">
        <v>21724</v>
      </c>
      <c r="I264" s="17">
        <v>4016262</v>
      </c>
      <c r="J264" s="17">
        <v>8143630</v>
      </c>
      <c r="K264" s="17">
        <v>108154</v>
      </c>
      <c r="L264" s="17">
        <v>0</v>
      </c>
      <c r="M264" s="17">
        <v>0</v>
      </c>
      <c r="N264" s="17">
        <v>0</v>
      </c>
      <c r="O264" s="17">
        <v>0</v>
      </c>
      <c r="P264" s="17">
        <v>3420955</v>
      </c>
      <c r="Q264" s="17">
        <v>750940</v>
      </c>
      <c r="R264" s="17">
        <v>769930</v>
      </c>
      <c r="S264" s="17">
        <v>57314</v>
      </c>
      <c r="T264" s="17">
        <v>14909</v>
      </c>
      <c r="U264" s="17">
        <v>227525</v>
      </c>
      <c r="V264" s="17">
        <v>76294</v>
      </c>
      <c r="W264" s="17">
        <v>0</v>
      </c>
      <c r="X264" s="17">
        <v>1889553</v>
      </c>
      <c r="Y264" s="17">
        <v>0</v>
      </c>
      <c r="Z264" s="17">
        <v>0</v>
      </c>
      <c r="AA264" s="17">
        <v>-2237210</v>
      </c>
      <c r="AB264" s="17">
        <v>49800960</v>
      </c>
      <c r="AC264" s="17">
        <v>0</v>
      </c>
      <c r="AD264" s="17">
        <v>585370</v>
      </c>
    </row>
    <row r="265" spans="1:30" x14ac:dyDescent="0.3">
      <c r="A265" s="15" t="s">
        <v>523</v>
      </c>
      <c r="B265" s="14" t="s">
        <v>524</v>
      </c>
      <c r="C265" s="14">
        <v>1</v>
      </c>
      <c r="D265" s="14">
        <v>0</v>
      </c>
      <c r="E265" s="17">
        <v>9017041</v>
      </c>
      <c r="F265" s="17">
        <v>0</v>
      </c>
      <c r="G265" s="17">
        <v>0</v>
      </c>
      <c r="H265" s="17">
        <v>5578</v>
      </c>
      <c r="I265" s="17">
        <v>1203313</v>
      </c>
      <c r="J265" s="17">
        <v>1766643</v>
      </c>
      <c r="K265" s="17">
        <v>0</v>
      </c>
      <c r="L265" s="17">
        <v>0</v>
      </c>
      <c r="M265" s="17">
        <v>0</v>
      </c>
      <c r="N265" s="17">
        <v>0</v>
      </c>
      <c r="O265" s="17">
        <v>0</v>
      </c>
      <c r="P265" s="17">
        <v>1067765</v>
      </c>
      <c r="Q265" s="17">
        <v>56894</v>
      </c>
      <c r="R265" s="17">
        <v>207911</v>
      </c>
      <c r="S265" s="17">
        <v>13033</v>
      </c>
      <c r="T265" s="17">
        <v>5437</v>
      </c>
      <c r="U265" s="17">
        <v>48057</v>
      </c>
      <c r="V265" s="17">
        <v>16002</v>
      </c>
      <c r="W265" s="17">
        <v>0</v>
      </c>
      <c r="X265" s="17">
        <v>222717</v>
      </c>
      <c r="Y265" s="17">
        <v>0</v>
      </c>
      <c r="Z265" s="17">
        <v>0</v>
      </c>
      <c r="AA265" s="17">
        <v>-413643</v>
      </c>
      <c r="AB265" s="17">
        <v>13216748</v>
      </c>
      <c r="AC265" s="17">
        <v>15454</v>
      </c>
      <c r="AD265" s="17">
        <v>100000</v>
      </c>
    </row>
    <row r="266" spans="1:30" x14ac:dyDescent="0.3">
      <c r="A266" s="15" t="s">
        <v>525</v>
      </c>
      <c r="B266" s="14" t="s">
        <v>526</v>
      </c>
      <c r="C266" s="14">
        <v>1</v>
      </c>
      <c r="D266" s="14">
        <v>0</v>
      </c>
      <c r="E266" s="17">
        <v>11643891</v>
      </c>
      <c r="F266" s="17">
        <v>0</v>
      </c>
      <c r="G266" s="17">
        <v>0</v>
      </c>
      <c r="H266" s="17">
        <v>0</v>
      </c>
      <c r="I266" s="17">
        <v>1556681</v>
      </c>
      <c r="J266" s="17">
        <v>2293653</v>
      </c>
      <c r="K266" s="17">
        <v>0</v>
      </c>
      <c r="L266" s="17">
        <v>0</v>
      </c>
      <c r="M266" s="17">
        <v>0</v>
      </c>
      <c r="N266" s="17">
        <v>0</v>
      </c>
      <c r="O266" s="17">
        <v>0</v>
      </c>
      <c r="P266" s="17">
        <v>1185411</v>
      </c>
      <c r="Q266" s="17">
        <v>217136</v>
      </c>
      <c r="R266" s="17">
        <v>100305</v>
      </c>
      <c r="S266" s="17">
        <v>19265</v>
      </c>
      <c r="T266" s="17">
        <v>7931</v>
      </c>
      <c r="U266" s="17">
        <v>74269</v>
      </c>
      <c r="V266" s="17">
        <v>22626</v>
      </c>
      <c r="W266" s="17">
        <v>0</v>
      </c>
      <c r="X266" s="17">
        <v>386216</v>
      </c>
      <c r="Y266" s="17">
        <v>0</v>
      </c>
      <c r="Z266" s="17">
        <v>0</v>
      </c>
      <c r="AA266" s="17">
        <v>-339799</v>
      </c>
      <c r="AB266" s="17">
        <v>17167585</v>
      </c>
      <c r="AC266" s="17">
        <v>0</v>
      </c>
      <c r="AD266" s="17">
        <v>0</v>
      </c>
    </row>
    <row r="267" spans="1:30" x14ac:dyDescent="0.3">
      <c r="A267" s="15" t="s">
        <v>527</v>
      </c>
      <c r="B267" s="14" t="s">
        <v>528</v>
      </c>
      <c r="C267" s="14">
        <v>1</v>
      </c>
      <c r="D267" s="14">
        <v>0</v>
      </c>
      <c r="E267" s="17">
        <v>9831747</v>
      </c>
      <c r="F267" s="17">
        <v>0</v>
      </c>
      <c r="G267" s="17">
        <v>344565</v>
      </c>
      <c r="H267" s="17">
        <v>0</v>
      </c>
      <c r="I267" s="17">
        <v>1194829</v>
      </c>
      <c r="J267" s="17">
        <v>1266848</v>
      </c>
      <c r="K267" s="17">
        <v>0</v>
      </c>
      <c r="L267" s="17">
        <v>0</v>
      </c>
      <c r="M267" s="17">
        <v>0</v>
      </c>
      <c r="N267" s="17">
        <v>0</v>
      </c>
      <c r="O267" s="17">
        <v>0</v>
      </c>
      <c r="P267" s="17">
        <v>1097728</v>
      </c>
      <c r="Q267" s="17">
        <v>132764</v>
      </c>
      <c r="R267" s="17">
        <v>238309</v>
      </c>
      <c r="S267" s="17">
        <v>12179</v>
      </c>
      <c r="T267" s="17">
        <v>5068</v>
      </c>
      <c r="U267" s="17">
        <v>44620</v>
      </c>
      <c r="V267" s="17">
        <v>16055</v>
      </c>
      <c r="W267" s="17">
        <v>0</v>
      </c>
      <c r="X267" s="17">
        <v>430702</v>
      </c>
      <c r="Y267" s="17">
        <v>0</v>
      </c>
      <c r="Z267" s="17">
        <v>0</v>
      </c>
      <c r="AA267" s="17">
        <v>-649625</v>
      </c>
      <c r="AB267" s="17">
        <v>13965789</v>
      </c>
      <c r="AC267" s="17">
        <v>0</v>
      </c>
      <c r="AD267" s="17">
        <v>100000</v>
      </c>
    </row>
    <row r="268" spans="1:30" x14ac:dyDescent="0.3">
      <c r="A268" s="15" t="s">
        <v>529</v>
      </c>
      <c r="B268" s="14" t="s">
        <v>530</v>
      </c>
      <c r="C268" s="14">
        <v>1</v>
      </c>
      <c r="D268" s="14">
        <v>1</v>
      </c>
      <c r="E268" s="17">
        <v>9249888</v>
      </c>
      <c r="F268" s="17">
        <v>0</v>
      </c>
      <c r="G268" s="17">
        <v>150754</v>
      </c>
      <c r="H268" s="17">
        <v>4211</v>
      </c>
      <c r="I268" s="17">
        <v>1076337</v>
      </c>
      <c r="J268" s="17">
        <v>2378998</v>
      </c>
      <c r="K268" s="17">
        <v>145689</v>
      </c>
      <c r="L268" s="17">
        <v>1026312</v>
      </c>
      <c r="M268" s="17">
        <v>0</v>
      </c>
      <c r="N268" s="17">
        <v>0</v>
      </c>
      <c r="O268" s="17">
        <v>0</v>
      </c>
      <c r="P268" s="17">
        <v>881307</v>
      </c>
      <c r="Q268" s="17">
        <v>254209</v>
      </c>
      <c r="R268" s="17">
        <v>75644</v>
      </c>
      <c r="S268" s="17">
        <v>10591</v>
      </c>
      <c r="T268" s="17">
        <v>4418</v>
      </c>
      <c r="U268" s="17">
        <v>41183</v>
      </c>
      <c r="V268" s="17">
        <v>13072</v>
      </c>
      <c r="W268" s="17">
        <v>0</v>
      </c>
      <c r="X268" s="17">
        <v>137627</v>
      </c>
      <c r="Y268" s="17">
        <v>0</v>
      </c>
      <c r="Z268" s="17">
        <v>0</v>
      </c>
      <c r="AA268" s="17">
        <v>-414886</v>
      </c>
      <c r="AB268" s="17">
        <v>15035354</v>
      </c>
      <c r="AC268" s="17">
        <v>0</v>
      </c>
      <c r="AD268" s="17">
        <v>100000</v>
      </c>
    </row>
    <row r="269" spans="1:30" x14ac:dyDescent="0.3">
      <c r="A269" s="15" t="s">
        <v>531</v>
      </c>
      <c r="B269" s="14" t="s">
        <v>532</v>
      </c>
      <c r="C269" s="14">
        <v>1</v>
      </c>
      <c r="D269" s="14">
        <v>0</v>
      </c>
      <c r="E269" s="17">
        <v>9003827</v>
      </c>
      <c r="F269" s="17">
        <v>0</v>
      </c>
      <c r="G269" s="17">
        <v>317335</v>
      </c>
      <c r="H269" s="17">
        <v>0</v>
      </c>
      <c r="I269" s="17">
        <v>1467045</v>
      </c>
      <c r="J269" s="17">
        <v>389507</v>
      </c>
      <c r="K269" s="17">
        <v>0</v>
      </c>
      <c r="L269" s="17">
        <v>0</v>
      </c>
      <c r="M269" s="17">
        <v>0</v>
      </c>
      <c r="N269" s="17">
        <v>0</v>
      </c>
      <c r="O269" s="17">
        <v>0</v>
      </c>
      <c r="P269" s="17">
        <v>894248</v>
      </c>
      <c r="Q269" s="17">
        <v>992455</v>
      </c>
      <c r="R269" s="17">
        <v>657559</v>
      </c>
      <c r="S269" s="17">
        <v>62033</v>
      </c>
      <c r="T269" s="17">
        <v>24601</v>
      </c>
      <c r="U269" s="17">
        <v>221933</v>
      </c>
      <c r="V269" s="17">
        <v>30766</v>
      </c>
      <c r="W269" s="17">
        <v>0</v>
      </c>
      <c r="X269" s="17">
        <v>216147</v>
      </c>
      <c r="Y269" s="17">
        <v>0</v>
      </c>
      <c r="Z269" s="17">
        <v>0</v>
      </c>
      <c r="AA269" s="17">
        <v>-812168</v>
      </c>
      <c r="AB269" s="17">
        <v>13465288</v>
      </c>
      <c r="AC269" s="17">
        <v>0</v>
      </c>
      <c r="AD269" s="17">
        <v>0</v>
      </c>
    </row>
    <row r="270" spans="1:30" x14ac:dyDescent="0.3">
      <c r="A270" s="15" t="s">
        <v>533</v>
      </c>
      <c r="B270" s="14" t="s">
        <v>534</v>
      </c>
      <c r="C270" s="14">
        <v>1</v>
      </c>
      <c r="D270" s="14">
        <v>1</v>
      </c>
      <c r="E270" s="17">
        <v>92981997</v>
      </c>
      <c r="F270" s="17">
        <v>10470313</v>
      </c>
      <c r="G270" s="17">
        <v>2687597</v>
      </c>
      <c r="H270" s="17">
        <v>0</v>
      </c>
      <c r="I270" s="17">
        <v>6825322</v>
      </c>
      <c r="J270" s="17">
        <v>4732175</v>
      </c>
      <c r="K270" s="17">
        <v>0</v>
      </c>
      <c r="L270" s="17">
        <v>0</v>
      </c>
      <c r="M270" s="17">
        <v>0</v>
      </c>
      <c r="N270" s="17">
        <v>0</v>
      </c>
      <c r="O270" s="17">
        <v>0</v>
      </c>
      <c r="P270" s="17">
        <v>4202198</v>
      </c>
      <c r="Q270" s="17">
        <v>12274322</v>
      </c>
      <c r="R270" s="17">
        <v>2098880</v>
      </c>
      <c r="S270" s="17">
        <v>157815</v>
      </c>
      <c r="T270" s="17">
        <v>4954</v>
      </c>
      <c r="U270" s="17">
        <v>570210</v>
      </c>
      <c r="V270" s="17">
        <v>225884</v>
      </c>
      <c r="W270" s="17">
        <v>0</v>
      </c>
      <c r="X270" s="17">
        <v>1435813</v>
      </c>
      <c r="Y270" s="17">
        <v>0</v>
      </c>
      <c r="Z270" s="17">
        <v>2520255</v>
      </c>
      <c r="AA270" s="17">
        <v>-2553126</v>
      </c>
      <c r="AB270" s="17">
        <v>138634609</v>
      </c>
      <c r="AC270" s="17">
        <v>0</v>
      </c>
      <c r="AD270" s="17">
        <v>4969842</v>
      </c>
    </row>
    <row r="271" spans="1:30" x14ac:dyDescent="0.3">
      <c r="A271" s="15" t="s">
        <v>535</v>
      </c>
      <c r="B271" s="14" t="s">
        <v>536</v>
      </c>
      <c r="C271" s="14">
        <v>1</v>
      </c>
      <c r="D271" s="14">
        <v>0</v>
      </c>
      <c r="E271" s="17">
        <v>39573425</v>
      </c>
      <c r="F271" s="17">
        <v>2989686</v>
      </c>
      <c r="G271" s="17">
        <v>1755704</v>
      </c>
      <c r="H271" s="17">
        <v>0</v>
      </c>
      <c r="I271" s="17">
        <v>5892982</v>
      </c>
      <c r="J271" s="17">
        <v>1908211</v>
      </c>
      <c r="K271" s="17">
        <v>0</v>
      </c>
      <c r="L271" s="17">
        <v>0</v>
      </c>
      <c r="M271" s="17">
        <v>0</v>
      </c>
      <c r="N271" s="17">
        <v>0</v>
      </c>
      <c r="O271" s="17">
        <v>0</v>
      </c>
      <c r="P271" s="17">
        <v>3602479</v>
      </c>
      <c r="Q271" s="17">
        <v>4603531</v>
      </c>
      <c r="R271" s="17">
        <v>834272</v>
      </c>
      <c r="S271" s="17">
        <v>157710</v>
      </c>
      <c r="T271" s="17">
        <v>65800</v>
      </c>
      <c r="U271" s="17">
        <v>458661</v>
      </c>
      <c r="V271" s="17">
        <v>157453</v>
      </c>
      <c r="W271" s="17">
        <v>0</v>
      </c>
      <c r="X271" s="17">
        <v>2529986</v>
      </c>
      <c r="Y271" s="17">
        <v>0</v>
      </c>
      <c r="Z271" s="17">
        <v>0</v>
      </c>
      <c r="AA271" s="17">
        <v>-1446221</v>
      </c>
      <c r="AB271" s="17">
        <v>63083679</v>
      </c>
      <c r="AC271" s="17">
        <v>0</v>
      </c>
      <c r="AD271" s="17">
        <v>1415807</v>
      </c>
    </row>
    <row r="272" spans="1:30" x14ac:dyDescent="0.3">
      <c r="A272" s="15" t="s">
        <v>537</v>
      </c>
      <c r="B272" s="14" t="s">
        <v>538</v>
      </c>
      <c r="C272" s="14">
        <v>1</v>
      </c>
      <c r="D272" s="14">
        <v>0</v>
      </c>
      <c r="E272" s="17">
        <v>27960393</v>
      </c>
      <c r="F272" s="17">
        <v>0</v>
      </c>
      <c r="G272" s="17">
        <v>3378742</v>
      </c>
      <c r="H272" s="17">
        <v>0</v>
      </c>
      <c r="I272" s="17">
        <v>3839645</v>
      </c>
      <c r="J272" s="17">
        <v>1460179</v>
      </c>
      <c r="K272" s="17">
        <v>0</v>
      </c>
      <c r="L272" s="17">
        <v>0</v>
      </c>
      <c r="M272" s="17">
        <v>0</v>
      </c>
      <c r="N272" s="17">
        <v>0</v>
      </c>
      <c r="O272" s="17">
        <v>0</v>
      </c>
      <c r="P272" s="17">
        <v>3800300</v>
      </c>
      <c r="Q272" s="17">
        <v>2221170</v>
      </c>
      <c r="R272" s="17">
        <v>596353</v>
      </c>
      <c r="S272" s="17">
        <v>18223</v>
      </c>
      <c r="T272" s="17">
        <v>34098</v>
      </c>
      <c r="U272" s="17">
        <v>456739</v>
      </c>
      <c r="V272" s="17">
        <v>103081</v>
      </c>
      <c r="W272" s="17">
        <v>0</v>
      </c>
      <c r="X272" s="17">
        <v>0</v>
      </c>
      <c r="Y272" s="17">
        <v>33193</v>
      </c>
      <c r="Z272" s="17">
        <v>0</v>
      </c>
      <c r="AA272" s="17">
        <v>-511531</v>
      </c>
      <c r="AB272" s="17">
        <v>43390585</v>
      </c>
      <c r="AC272" s="17">
        <v>0</v>
      </c>
      <c r="AD272" s="17">
        <v>0</v>
      </c>
    </row>
    <row r="273" spans="1:30" x14ac:dyDescent="0.3">
      <c r="A273" s="15" t="s">
        <v>539</v>
      </c>
      <c r="B273" s="14" t="s">
        <v>540</v>
      </c>
      <c r="C273" s="14">
        <v>1</v>
      </c>
      <c r="D273" s="14">
        <v>0</v>
      </c>
      <c r="E273" s="17">
        <v>9573222</v>
      </c>
      <c r="F273" s="17">
        <v>0</v>
      </c>
      <c r="G273" s="17">
        <v>947589</v>
      </c>
      <c r="H273" s="17">
        <v>0</v>
      </c>
      <c r="I273" s="17">
        <v>675403</v>
      </c>
      <c r="J273" s="17">
        <v>967906</v>
      </c>
      <c r="K273" s="17">
        <v>0</v>
      </c>
      <c r="L273" s="17">
        <v>0</v>
      </c>
      <c r="M273" s="17">
        <v>0</v>
      </c>
      <c r="N273" s="17">
        <v>0</v>
      </c>
      <c r="O273" s="17">
        <v>0</v>
      </c>
      <c r="P273" s="17">
        <v>722671</v>
      </c>
      <c r="Q273" s="17">
        <v>534308</v>
      </c>
      <c r="R273" s="17">
        <v>249232</v>
      </c>
      <c r="S273" s="17">
        <v>30500</v>
      </c>
      <c r="T273" s="17">
        <v>12725</v>
      </c>
      <c r="U273" s="17">
        <v>122325</v>
      </c>
      <c r="V273" s="17">
        <v>29317</v>
      </c>
      <c r="W273" s="17">
        <v>0</v>
      </c>
      <c r="X273" s="17">
        <v>175500</v>
      </c>
      <c r="Y273" s="17">
        <v>4977</v>
      </c>
      <c r="Z273" s="17">
        <v>0</v>
      </c>
      <c r="AA273" s="17">
        <v>-69272</v>
      </c>
      <c r="AB273" s="17">
        <v>13976403</v>
      </c>
      <c r="AC273" s="17">
        <v>0</v>
      </c>
      <c r="AD273" s="17">
        <v>0</v>
      </c>
    </row>
    <row r="274" spans="1:30" x14ac:dyDescent="0.3">
      <c r="A274" s="15" t="s">
        <v>541</v>
      </c>
      <c r="B274" s="14" t="s">
        <v>542</v>
      </c>
      <c r="C274" s="14">
        <v>1</v>
      </c>
      <c r="D274" s="14">
        <v>0</v>
      </c>
      <c r="E274" s="17">
        <v>39265252</v>
      </c>
      <c r="F274" s="17">
        <v>0</v>
      </c>
      <c r="G274" s="17">
        <v>4406095</v>
      </c>
      <c r="H274" s="17">
        <v>0</v>
      </c>
      <c r="I274" s="17">
        <v>372283</v>
      </c>
      <c r="J274" s="17">
        <v>3297334</v>
      </c>
      <c r="K274" s="17">
        <v>0</v>
      </c>
      <c r="L274" s="17">
        <v>0</v>
      </c>
      <c r="M274" s="17">
        <v>0</v>
      </c>
      <c r="N274" s="17">
        <v>0</v>
      </c>
      <c r="O274" s="17">
        <v>0</v>
      </c>
      <c r="P274" s="17">
        <v>4250691</v>
      </c>
      <c r="Q274" s="17">
        <v>1635780</v>
      </c>
      <c r="R274" s="17">
        <v>842603</v>
      </c>
      <c r="S274" s="17">
        <v>107991</v>
      </c>
      <c r="T274" s="17">
        <v>45056</v>
      </c>
      <c r="U274" s="17">
        <v>436060</v>
      </c>
      <c r="V274" s="17">
        <v>112700</v>
      </c>
      <c r="W274" s="17">
        <v>0</v>
      </c>
      <c r="X274" s="17">
        <v>374934</v>
      </c>
      <c r="Y274" s="17">
        <v>208322</v>
      </c>
      <c r="Z274" s="17">
        <v>0</v>
      </c>
      <c r="AA274" s="17">
        <v>-244996</v>
      </c>
      <c r="AB274" s="17">
        <v>55110105</v>
      </c>
      <c r="AC274" s="17">
        <v>0</v>
      </c>
      <c r="AD274" s="17">
        <v>0</v>
      </c>
    </row>
    <row r="275" spans="1:30" x14ac:dyDescent="0.3">
      <c r="A275" s="15" t="s">
        <v>543</v>
      </c>
      <c r="B275" s="14" t="s">
        <v>544</v>
      </c>
      <c r="C275" s="14">
        <v>1</v>
      </c>
      <c r="D275" s="14">
        <v>0</v>
      </c>
      <c r="E275" s="17">
        <v>7704131</v>
      </c>
      <c r="F275" s="17">
        <v>0</v>
      </c>
      <c r="G275" s="17">
        <v>710955</v>
      </c>
      <c r="H275" s="17">
        <v>0</v>
      </c>
      <c r="I275" s="17">
        <v>856122</v>
      </c>
      <c r="J275" s="17">
        <v>1273434</v>
      </c>
      <c r="K275" s="17">
        <v>0</v>
      </c>
      <c r="L275" s="17">
        <v>0</v>
      </c>
      <c r="M275" s="17">
        <v>0</v>
      </c>
      <c r="N275" s="17">
        <v>0</v>
      </c>
      <c r="O275" s="17">
        <v>0</v>
      </c>
      <c r="P275" s="17">
        <v>1677989</v>
      </c>
      <c r="Q275" s="17">
        <v>268346</v>
      </c>
      <c r="R275" s="17">
        <v>321496</v>
      </c>
      <c r="S275" s="17">
        <v>39772</v>
      </c>
      <c r="T275" s="17">
        <v>16593</v>
      </c>
      <c r="U275" s="17">
        <v>143354</v>
      </c>
      <c r="V275" s="17">
        <v>32062</v>
      </c>
      <c r="W275" s="17">
        <v>0</v>
      </c>
      <c r="X275" s="17">
        <v>0</v>
      </c>
      <c r="Y275" s="17">
        <v>13483</v>
      </c>
      <c r="Z275" s="17">
        <v>0</v>
      </c>
      <c r="AA275" s="17">
        <v>-67128</v>
      </c>
      <c r="AB275" s="17">
        <v>12990609</v>
      </c>
      <c r="AC275" s="17">
        <v>0</v>
      </c>
      <c r="AD275" s="17">
        <v>0</v>
      </c>
    </row>
    <row r="276" spans="1:30" x14ac:dyDescent="0.3">
      <c r="A276" s="15" t="s">
        <v>545</v>
      </c>
      <c r="B276" s="14" t="s">
        <v>546</v>
      </c>
      <c r="C276" s="14">
        <v>1</v>
      </c>
      <c r="D276" s="14">
        <v>0</v>
      </c>
      <c r="E276" s="17">
        <v>2864770</v>
      </c>
      <c r="F276" s="17">
        <v>0</v>
      </c>
      <c r="G276" s="17">
        <v>413153</v>
      </c>
      <c r="H276" s="17">
        <v>0</v>
      </c>
      <c r="I276" s="17">
        <v>375014</v>
      </c>
      <c r="J276" s="17">
        <v>1054477</v>
      </c>
      <c r="K276" s="17">
        <v>0</v>
      </c>
      <c r="L276" s="17">
        <v>0</v>
      </c>
      <c r="M276" s="17">
        <v>0</v>
      </c>
      <c r="N276" s="17">
        <v>0</v>
      </c>
      <c r="O276" s="17">
        <v>0</v>
      </c>
      <c r="P276" s="17">
        <v>990036</v>
      </c>
      <c r="Q276" s="17">
        <v>31643</v>
      </c>
      <c r="R276" s="17">
        <v>11355</v>
      </c>
      <c r="S276" s="17">
        <v>17033</v>
      </c>
      <c r="T276" s="17">
        <v>7106</v>
      </c>
      <c r="U276" s="17">
        <v>58017</v>
      </c>
      <c r="V276" s="17">
        <v>11337</v>
      </c>
      <c r="W276" s="17">
        <v>0</v>
      </c>
      <c r="X276" s="17">
        <v>50400</v>
      </c>
      <c r="Y276" s="17">
        <v>0</v>
      </c>
      <c r="Z276" s="17">
        <v>0</v>
      </c>
      <c r="AA276" s="17">
        <v>-32022</v>
      </c>
      <c r="AB276" s="17">
        <v>5852319</v>
      </c>
      <c r="AC276" s="17">
        <v>0</v>
      </c>
      <c r="AD276" s="17">
        <v>0</v>
      </c>
    </row>
    <row r="277" spans="1:30" x14ac:dyDescent="0.3">
      <c r="A277" s="15" t="s">
        <v>547</v>
      </c>
      <c r="B277" s="14" t="s">
        <v>548</v>
      </c>
      <c r="C277" s="14">
        <v>1</v>
      </c>
      <c r="D277" s="14">
        <v>0</v>
      </c>
      <c r="E277" s="17">
        <v>37882319</v>
      </c>
      <c r="F277" s="17">
        <v>754515</v>
      </c>
      <c r="G277" s="17">
        <v>3926511</v>
      </c>
      <c r="H277" s="17">
        <v>0</v>
      </c>
      <c r="I277" s="17">
        <v>2884427</v>
      </c>
      <c r="J277" s="17">
        <v>14402822</v>
      </c>
      <c r="K277" s="17">
        <v>0</v>
      </c>
      <c r="L277" s="17">
        <v>0</v>
      </c>
      <c r="M277" s="17">
        <v>0</v>
      </c>
      <c r="N277" s="17">
        <v>0</v>
      </c>
      <c r="O277" s="17">
        <v>0</v>
      </c>
      <c r="P277" s="17">
        <v>1713680</v>
      </c>
      <c r="Q277" s="17">
        <v>2061277</v>
      </c>
      <c r="R277" s="17">
        <v>438871</v>
      </c>
      <c r="S277" s="17">
        <v>60954</v>
      </c>
      <c r="T277" s="17">
        <v>14287</v>
      </c>
      <c r="U277" s="17">
        <v>232826</v>
      </c>
      <c r="V277" s="17">
        <v>81533</v>
      </c>
      <c r="W277" s="17">
        <v>0</v>
      </c>
      <c r="X277" s="17">
        <v>1947439</v>
      </c>
      <c r="Y277" s="17">
        <v>0</v>
      </c>
      <c r="Z277" s="17">
        <v>0</v>
      </c>
      <c r="AA277" s="17">
        <v>-873735</v>
      </c>
      <c r="AB277" s="17">
        <v>65527726</v>
      </c>
      <c r="AC277" s="17">
        <v>0</v>
      </c>
      <c r="AD277" s="17">
        <v>1058438</v>
      </c>
    </row>
    <row r="278" spans="1:30" x14ac:dyDescent="0.3">
      <c r="A278" s="15" t="s">
        <v>549</v>
      </c>
      <c r="B278" s="14" t="s">
        <v>550</v>
      </c>
      <c r="C278" s="14">
        <v>1</v>
      </c>
      <c r="D278" s="14">
        <v>0</v>
      </c>
      <c r="E278" s="17">
        <v>56127381</v>
      </c>
      <c r="F278" s="17">
        <v>0</v>
      </c>
      <c r="G278" s="17">
        <v>3657932</v>
      </c>
      <c r="H278" s="17">
        <v>0</v>
      </c>
      <c r="I278" s="17">
        <v>4289072</v>
      </c>
      <c r="J278" s="17">
        <v>5409126</v>
      </c>
      <c r="K278" s="17">
        <v>0</v>
      </c>
      <c r="L278" s="17">
        <v>0</v>
      </c>
      <c r="M278" s="17">
        <v>0</v>
      </c>
      <c r="N278" s="17">
        <v>0</v>
      </c>
      <c r="O278" s="17">
        <v>0</v>
      </c>
      <c r="P278" s="17">
        <v>5090308</v>
      </c>
      <c r="Q278" s="17">
        <v>3660012</v>
      </c>
      <c r="R278" s="17">
        <v>1028703</v>
      </c>
      <c r="S278" s="17">
        <v>105639</v>
      </c>
      <c r="T278" s="17">
        <v>44212</v>
      </c>
      <c r="U278" s="17">
        <v>439322</v>
      </c>
      <c r="V278" s="17">
        <v>127195</v>
      </c>
      <c r="W278" s="17">
        <v>0</v>
      </c>
      <c r="X278" s="17">
        <v>1738129</v>
      </c>
      <c r="Y278" s="17">
        <v>0</v>
      </c>
      <c r="Z278" s="17">
        <v>0</v>
      </c>
      <c r="AA278" s="17">
        <v>-1695149</v>
      </c>
      <c r="AB278" s="17">
        <v>80021882</v>
      </c>
      <c r="AC278" s="17">
        <v>0</v>
      </c>
      <c r="AD278" s="17">
        <v>1644332</v>
      </c>
    </row>
    <row r="279" spans="1:30" x14ac:dyDescent="0.3">
      <c r="A279" s="15" t="s">
        <v>551</v>
      </c>
      <c r="B279" s="14" t="s">
        <v>552</v>
      </c>
      <c r="C279" s="14">
        <v>1</v>
      </c>
      <c r="D279" s="14">
        <v>0</v>
      </c>
      <c r="E279" s="17">
        <v>18386599</v>
      </c>
      <c r="F279" s="17">
        <v>0</v>
      </c>
      <c r="G279" s="17">
        <v>2262592</v>
      </c>
      <c r="H279" s="17">
        <v>6644</v>
      </c>
      <c r="I279" s="17">
        <v>3957101</v>
      </c>
      <c r="J279" s="17">
        <v>1551069</v>
      </c>
      <c r="K279" s="17">
        <v>0</v>
      </c>
      <c r="L279" s="17">
        <v>0</v>
      </c>
      <c r="M279" s="17">
        <v>0</v>
      </c>
      <c r="N279" s="17">
        <v>0</v>
      </c>
      <c r="O279" s="17">
        <v>0</v>
      </c>
      <c r="P279" s="17">
        <v>3234555</v>
      </c>
      <c r="Q279" s="17">
        <v>1467633</v>
      </c>
      <c r="R279" s="17">
        <v>458861</v>
      </c>
      <c r="S279" s="17">
        <v>71440</v>
      </c>
      <c r="T279" s="17">
        <v>29163</v>
      </c>
      <c r="U279" s="17">
        <v>308026</v>
      </c>
      <c r="V279" s="17">
        <v>67631</v>
      </c>
      <c r="W279" s="17">
        <v>0</v>
      </c>
      <c r="X279" s="17">
        <v>0</v>
      </c>
      <c r="Y279" s="17">
        <v>99700</v>
      </c>
      <c r="Z279" s="17">
        <v>0</v>
      </c>
      <c r="AA279" s="17">
        <v>-511322</v>
      </c>
      <c r="AB279" s="17">
        <v>31389692</v>
      </c>
      <c r="AC279" s="17">
        <v>0</v>
      </c>
      <c r="AD279" s="17">
        <v>0</v>
      </c>
    </row>
    <row r="280" spans="1:30" x14ac:dyDescent="0.3">
      <c r="A280" s="15" t="s">
        <v>553</v>
      </c>
      <c r="B280" s="14" t="s">
        <v>554</v>
      </c>
      <c r="C280" s="14">
        <v>1</v>
      </c>
      <c r="D280" s="14">
        <v>0</v>
      </c>
      <c r="E280" s="17">
        <v>14393342</v>
      </c>
      <c r="F280" s="17">
        <v>0</v>
      </c>
      <c r="G280" s="17">
        <v>2030230</v>
      </c>
      <c r="H280" s="17">
        <v>0</v>
      </c>
      <c r="I280" s="17">
        <v>2236530</v>
      </c>
      <c r="J280" s="17">
        <v>1360365</v>
      </c>
      <c r="K280" s="17">
        <v>0</v>
      </c>
      <c r="L280" s="17">
        <v>0</v>
      </c>
      <c r="M280" s="17">
        <v>0</v>
      </c>
      <c r="N280" s="17">
        <v>0</v>
      </c>
      <c r="O280" s="17">
        <v>0</v>
      </c>
      <c r="P280" s="17">
        <v>1523623</v>
      </c>
      <c r="Q280" s="17">
        <v>10191</v>
      </c>
      <c r="R280" s="17">
        <v>194869</v>
      </c>
      <c r="S280" s="17">
        <v>82930</v>
      </c>
      <c r="T280" s="17">
        <v>34600</v>
      </c>
      <c r="U280" s="17">
        <v>350898</v>
      </c>
      <c r="V280" s="17">
        <v>51445</v>
      </c>
      <c r="W280" s="17">
        <v>0</v>
      </c>
      <c r="X280" s="17">
        <v>0</v>
      </c>
      <c r="Y280" s="17">
        <v>0</v>
      </c>
      <c r="Z280" s="17">
        <v>0</v>
      </c>
      <c r="AA280" s="17">
        <v>-371219</v>
      </c>
      <c r="AB280" s="17">
        <v>21897804</v>
      </c>
      <c r="AC280" s="17">
        <v>5349</v>
      </c>
      <c r="AD280" s="17">
        <v>0</v>
      </c>
    </row>
    <row r="281" spans="1:30" x14ac:dyDescent="0.3">
      <c r="A281" s="15" t="s">
        <v>555</v>
      </c>
      <c r="B281" s="14" t="s">
        <v>556</v>
      </c>
      <c r="C281" s="14">
        <v>1</v>
      </c>
      <c r="D281" s="14">
        <v>0</v>
      </c>
      <c r="E281" s="17">
        <v>6810874</v>
      </c>
      <c r="F281" s="17">
        <v>0</v>
      </c>
      <c r="G281" s="17">
        <v>599691</v>
      </c>
      <c r="H281" s="17">
        <v>0</v>
      </c>
      <c r="I281" s="17">
        <v>1632742</v>
      </c>
      <c r="J281" s="17">
        <v>1275125</v>
      </c>
      <c r="K281" s="17">
        <v>0</v>
      </c>
      <c r="L281" s="17">
        <v>0</v>
      </c>
      <c r="M281" s="17">
        <v>0</v>
      </c>
      <c r="N281" s="17">
        <v>0</v>
      </c>
      <c r="O281" s="17">
        <v>0</v>
      </c>
      <c r="P281" s="17">
        <v>820059</v>
      </c>
      <c r="Q281" s="17">
        <v>861637</v>
      </c>
      <c r="R281" s="17">
        <v>167613</v>
      </c>
      <c r="S281" s="17">
        <v>31189</v>
      </c>
      <c r="T281" s="17">
        <v>13012</v>
      </c>
      <c r="U281" s="17">
        <v>136014</v>
      </c>
      <c r="V281" s="17">
        <v>24286</v>
      </c>
      <c r="W281" s="17">
        <v>0</v>
      </c>
      <c r="X281" s="17">
        <v>0</v>
      </c>
      <c r="Y281" s="17">
        <v>9367</v>
      </c>
      <c r="Z281" s="17">
        <v>0</v>
      </c>
      <c r="AA281" s="17">
        <v>-213301</v>
      </c>
      <c r="AB281" s="17">
        <v>12168308</v>
      </c>
      <c r="AC281" s="17">
        <v>0</v>
      </c>
      <c r="AD281" s="17">
        <v>0</v>
      </c>
    </row>
    <row r="282" spans="1:30" x14ac:dyDescent="0.3">
      <c r="A282" s="15" t="s">
        <v>557</v>
      </c>
      <c r="B282" s="14" t="s">
        <v>558</v>
      </c>
      <c r="C282" s="14">
        <v>1</v>
      </c>
      <c r="D282" s="14">
        <v>1</v>
      </c>
      <c r="E282" s="17">
        <v>8489085</v>
      </c>
      <c r="F282" s="17">
        <v>0</v>
      </c>
      <c r="G282" s="17">
        <v>805075</v>
      </c>
      <c r="H282" s="17">
        <v>0</v>
      </c>
      <c r="I282" s="17">
        <v>151466</v>
      </c>
      <c r="J282" s="17">
        <v>1258507</v>
      </c>
      <c r="K282" s="17">
        <v>0</v>
      </c>
      <c r="L282" s="17">
        <v>0</v>
      </c>
      <c r="M282" s="17">
        <v>0</v>
      </c>
      <c r="N282" s="17">
        <v>0</v>
      </c>
      <c r="O282" s="17">
        <v>0</v>
      </c>
      <c r="P282" s="17">
        <v>661789</v>
      </c>
      <c r="Q282" s="17">
        <v>157020</v>
      </c>
      <c r="R282" s="17">
        <v>262617</v>
      </c>
      <c r="S282" s="17">
        <v>30799</v>
      </c>
      <c r="T282" s="17">
        <v>12850</v>
      </c>
      <c r="U282" s="17">
        <v>128791</v>
      </c>
      <c r="V282" s="17">
        <v>29456</v>
      </c>
      <c r="W282" s="17">
        <v>0</v>
      </c>
      <c r="X282" s="17">
        <v>0</v>
      </c>
      <c r="Y282" s="17">
        <v>17124</v>
      </c>
      <c r="Z282" s="17">
        <v>0</v>
      </c>
      <c r="AA282" s="17">
        <v>-194392</v>
      </c>
      <c r="AB282" s="17">
        <v>11810187</v>
      </c>
      <c r="AC282" s="17">
        <v>0</v>
      </c>
      <c r="AD282" s="17">
        <v>0</v>
      </c>
    </row>
    <row r="283" spans="1:30" x14ac:dyDescent="0.3">
      <c r="A283" s="15" t="s">
        <v>559</v>
      </c>
      <c r="B283" s="14" t="s">
        <v>560</v>
      </c>
      <c r="C283" s="14">
        <v>1</v>
      </c>
      <c r="D283" s="14">
        <v>0</v>
      </c>
      <c r="E283" s="17">
        <v>4663522</v>
      </c>
      <c r="F283" s="17">
        <v>0</v>
      </c>
      <c r="G283" s="17">
        <v>229331</v>
      </c>
      <c r="H283" s="17">
        <v>0</v>
      </c>
      <c r="I283" s="17">
        <v>2796099</v>
      </c>
      <c r="J283" s="17">
        <v>1390610</v>
      </c>
      <c r="K283" s="17">
        <v>0</v>
      </c>
      <c r="L283" s="17">
        <v>0</v>
      </c>
      <c r="M283" s="17">
        <v>0</v>
      </c>
      <c r="N283" s="17">
        <v>0</v>
      </c>
      <c r="O283" s="17">
        <v>0</v>
      </c>
      <c r="P283" s="17">
        <v>1547790</v>
      </c>
      <c r="Q283" s="17">
        <v>86124</v>
      </c>
      <c r="R283" s="17">
        <v>90418</v>
      </c>
      <c r="S283" s="17">
        <v>64100</v>
      </c>
      <c r="T283" s="17">
        <v>26743</v>
      </c>
      <c r="U283" s="17">
        <v>294454</v>
      </c>
      <c r="V283" s="17">
        <v>38211</v>
      </c>
      <c r="W283" s="17">
        <v>0</v>
      </c>
      <c r="X283" s="17">
        <v>332286</v>
      </c>
      <c r="Y283" s="17">
        <v>4496</v>
      </c>
      <c r="Z283" s="17">
        <v>0</v>
      </c>
      <c r="AA283" s="17">
        <v>-284610</v>
      </c>
      <c r="AB283" s="17">
        <v>11279574</v>
      </c>
      <c r="AC283" s="17">
        <v>0</v>
      </c>
      <c r="AD283" s="17">
        <v>0</v>
      </c>
    </row>
    <row r="284" spans="1:30" x14ac:dyDescent="0.3">
      <c r="A284" s="15" t="s">
        <v>561</v>
      </c>
      <c r="B284" s="14" t="s">
        <v>562</v>
      </c>
      <c r="C284" s="14">
        <v>1</v>
      </c>
      <c r="D284" s="14">
        <v>0</v>
      </c>
      <c r="E284" s="17">
        <v>6602095</v>
      </c>
      <c r="F284" s="17">
        <v>0</v>
      </c>
      <c r="G284" s="17">
        <v>240598</v>
      </c>
      <c r="H284" s="17">
        <v>0</v>
      </c>
      <c r="I284" s="17">
        <v>4172499</v>
      </c>
      <c r="J284" s="17">
        <v>92637</v>
      </c>
      <c r="K284" s="17">
        <v>0</v>
      </c>
      <c r="L284" s="17">
        <v>0</v>
      </c>
      <c r="M284" s="17">
        <v>0</v>
      </c>
      <c r="N284" s="17">
        <v>0</v>
      </c>
      <c r="O284" s="17">
        <v>0</v>
      </c>
      <c r="P284" s="17">
        <v>351884</v>
      </c>
      <c r="Q284" s="17">
        <v>412726</v>
      </c>
      <c r="R284" s="17">
        <v>115862</v>
      </c>
      <c r="S284" s="17">
        <v>95558</v>
      </c>
      <c r="T284" s="17">
        <v>27771</v>
      </c>
      <c r="U284" s="17">
        <v>446603</v>
      </c>
      <c r="V284" s="17">
        <v>0</v>
      </c>
      <c r="W284" s="17">
        <v>0</v>
      </c>
      <c r="X284" s="17">
        <v>352779</v>
      </c>
      <c r="Y284" s="17">
        <v>22561</v>
      </c>
      <c r="Z284" s="17">
        <v>0</v>
      </c>
      <c r="AA284" s="17">
        <v>-874779</v>
      </c>
      <c r="AB284" s="17">
        <v>12058794</v>
      </c>
      <c r="AC284" s="17">
        <v>52080</v>
      </c>
      <c r="AD284" s="17">
        <v>0</v>
      </c>
    </row>
    <row r="285" spans="1:30" x14ac:dyDescent="0.3">
      <c r="A285" s="15" t="s">
        <v>563</v>
      </c>
      <c r="B285" s="14" t="s">
        <v>564</v>
      </c>
      <c r="C285" s="14">
        <v>1</v>
      </c>
      <c r="D285" s="14">
        <v>0</v>
      </c>
      <c r="E285" s="17">
        <v>19106768</v>
      </c>
      <c r="F285" s="17">
        <v>0</v>
      </c>
      <c r="G285" s="17">
        <v>1401076</v>
      </c>
      <c r="H285" s="17">
        <v>17844</v>
      </c>
      <c r="I285" s="17">
        <v>2762551</v>
      </c>
      <c r="J285" s="17">
        <v>1526811</v>
      </c>
      <c r="K285" s="17">
        <v>0</v>
      </c>
      <c r="L285" s="17">
        <v>0</v>
      </c>
      <c r="M285" s="17">
        <v>0</v>
      </c>
      <c r="N285" s="17">
        <v>0</v>
      </c>
      <c r="O285" s="17">
        <v>0</v>
      </c>
      <c r="P285" s="17">
        <v>2040721</v>
      </c>
      <c r="Q285" s="17">
        <v>38607</v>
      </c>
      <c r="R285" s="17">
        <v>281401</v>
      </c>
      <c r="S285" s="17">
        <v>50903</v>
      </c>
      <c r="T285" s="17">
        <v>21237</v>
      </c>
      <c r="U285" s="17">
        <v>215059</v>
      </c>
      <c r="V285" s="17">
        <v>50984</v>
      </c>
      <c r="W285" s="17">
        <v>0</v>
      </c>
      <c r="X285" s="17">
        <v>488369</v>
      </c>
      <c r="Y285" s="17">
        <v>0</v>
      </c>
      <c r="Z285" s="17">
        <v>0</v>
      </c>
      <c r="AA285" s="17">
        <v>-632083</v>
      </c>
      <c r="AB285" s="17">
        <v>27370248</v>
      </c>
      <c r="AC285" s="17">
        <v>0</v>
      </c>
      <c r="AD285" s="17">
        <v>140010</v>
      </c>
    </row>
    <row r="286" spans="1:30" x14ac:dyDescent="0.3">
      <c r="A286" s="15" t="s">
        <v>565</v>
      </c>
      <c r="B286" s="14" t="s">
        <v>566</v>
      </c>
      <c r="C286" s="14">
        <v>1</v>
      </c>
      <c r="D286" s="14">
        <v>0</v>
      </c>
      <c r="E286" s="17">
        <v>5840724</v>
      </c>
      <c r="F286" s="17">
        <v>0</v>
      </c>
      <c r="G286" s="17">
        <v>553249</v>
      </c>
      <c r="H286" s="17">
        <v>0</v>
      </c>
      <c r="I286" s="17">
        <v>294566</v>
      </c>
      <c r="J286" s="17">
        <v>706765</v>
      </c>
      <c r="K286" s="17">
        <v>0</v>
      </c>
      <c r="L286" s="17">
        <v>0</v>
      </c>
      <c r="M286" s="17">
        <v>0</v>
      </c>
      <c r="N286" s="17">
        <v>0</v>
      </c>
      <c r="O286" s="17">
        <v>0</v>
      </c>
      <c r="P286" s="17">
        <v>340018</v>
      </c>
      <c r="Q286" s="17">
        <v>257715</v>
      </c>
      <c r="R286" s="17">
        <v>0</v>
      </c>
      <c r="S286" s="17">
        <v>27459</v>
      </c>
      <c r="T286" s="17">
        <v>11456</v>
      </c>
      <c r="U286" s="17">
        <v>113704</v>
      </c>
      <c r="V286" s="17">
        <v>23244</v>
      </c>
      <c r="W286" s="17">
        <v>0</v>
      </c>
      <c r="X286" s="17">
        <v>0</v>
      </c>
      <c r="Y286" s="17">
        <v>0</v>
      </c>
      <c r="Z286" s="17">
        <v>0</v>
      </c>
      <c r="AA286" s="17">
        <v>-129435</v>
      </c>
      <c r="AB286" s="17">
        <v>8039465</v>
      </c>
      <c r="AC286" s="17">
        <v>0</v>
      </c>
      <c r="AD286" s="17">
        <v>0</v>
      </c>
    </row>
    <row r="287" spans="1:30" x14ac:dyDescent="0.3">
      <c r="A287" s="15" t="s">
        <v>567</v>
      </c>
      <c r="B287" s="14" t="s">
        <v>568</v>
      </c>
      <c r="C287" s="14">
        <v>1</v>
      </c>
      <c r="D287" s="14">
        <v>0</v>
      </c>
      <c r="E287" s="17">
        <v>3962289</v>
      </c>
      <c r="F287" s="17">
        <v>0</v>
      </c>
      <c r="G287" s="17">
        <v>314685</v>
      </c>
      <c r="H287" s="17">
        <v>0</v>
      </c>
      <c r="I287" s="17">
        <v>563413</v>
      </c>
      <c r="J287" s="17">
        <v>410503</v>
      </c>
      <c r="K287" s="17">
        <v>0</v>
      </c>
      <c r="L287" s="17">
        <v>0</v>
      </c>
      <c r="M287" s="17">
        <v>0</v>
      </c>
      <c r="N287" s="17">
        <v>0</v>
      </c>
      <c r="O287" s="17">
        <v>0</v>
      </c>
      <c r="P287" s="17">
        <v>543209</v>
      </c>
      <c r="Q287" s="17">
        <v>244611</v>
      </c>
      <c r="R287" s="17">
        <v>192776</v>
      </c>
      <c r="S287" s="17">
        <v>73073</v>
      </c>
      <c r="T287" s="17">
        <v>30487</v>
      </c>
      <c r="U287" s="17">
        <v>260261</v>
      </c>
      <c r="V287" s="17">
        <v>7792</v>
      </c>
      <c r="W287" s="17">
        <v>0</v>
      </c>
      <c r="X287" s="17">
        <v>0</v>
      </c>
      <c r="Y287" s="17">
        <v>0</v>
      </c>
      <c r="Z287" s="17">
        <v>0</v>
      </c>
      <c r="AA287" s="17">
        <v>-107100</v>
      </c>
      <c r="AB287" s="17">
        <v>6495999</v>
      </c>
      <c r="AC287" s="17">
        <v>192</v>
      </c>
      <c r="AD287" s="17">
        <v>0</v>
      </c>
    </row>
    <row r="288" spans="1:30" x14ac:dyDescent="0.3">
      <c r="A288" s="15" t="s">
        <v>569</v>
      </c>
      <c r="B288" s="14" t="s">
        <v>570</v>
      </c>
      <c r="C288" s="14">
        <v>1</v>
      </c>
      <c r="D288" s="14">
        <v>0</v>
      </c>
      <c r="E288" s="17">
        <v>4136087</v>
      </c>
      <c r="F288" s="17">
        <v>0</v>
      </c>
      <c r="G288" s="17">
        <v>575562</v>
      </c>
      <c r="H288" s="17">
        <v>0</v>
      </c>
      <c r="I288" s="17">
        <v>379016</v>
      </c>
      <c r="J288" s="17">
        <v>966131</v>
      </c>
      <c r="K288" s="17">
        <v>0</v>
      </c>
      <c r="L288" s="17">
        <v>0</v>
      </c>
      <c r="M288" s="17">
        <v>0</v>
      </c>
      <c r="N288" s="17">
        <v>0</v>
      </c>
      <c r="O288" s="17">
        <v>0</v>
      </c>
      <c r="P288" s="17">
        <v>948967</v>
      </c>
      <c r="Q288" s="17">
        <v>120801</v>
      </c>
      <c r="R288" s="17">
        <v>108977</v>
      </c>
      <c r="S288" s="17">
        <v>19819</v>
      </c>
      <c r="T288" s="17">
        <v>8268</v>
      </c>
      <c r="U288" s="17">
        <v>78521</v>
      </c>
      <c r="V288" s="17">
        <v>13704</v>
      </c>
      <c r="W288" s="17">
        <v>0</v>
      </c>
      <c r="X288" s="17">
        <v>0</v>
      </c>
      <c r="Y288" s="17">
        <v>0</v>
      </c>
      <c r="Z288" s="17">
        <v>0</v>
      </c>
      <c r="AA288" s="17">
        <v>-113406</v>
      </c>
      <c r="AB288" s="17">
        <v>7242447</v>
      </c>
      <c r="AC288" s="17">
        <v>0</v>
      </c>
      <c r="AD288" s="17">
        <v>0</v>
      </c>
    </row>
    <row r="289" spans="1:30" x14ac:dyDescent="0.3">
      <c r="A289" s="15" t="s">
        <v>571</v>
      </c>
      <c r="B289" s="14" t="s">
        <v>572</v>
      </c>
      <c r="C289" s="14">
        <v>1</v>
      </c>
      <c r="D289" s="14">
        <v>0</v>
      </c>
      <c r="E289" s="17">
        <v>6562928</v>
      </c>
      <c r="F289" s="17">
        <v>0</v>
      </c>
      <c r="G289" s="17">
        <v>395881</v>
      </c>
      <c r="H289" s="17">
        <v>0</v>
      </c>
      <c r="I289" s="17">
        <v>1049458</v>
      </c>
      <c r="J289" s="17">
        <v>1029027</v>
      </c>
      <c r="K289" s="17">
        <v>0</v>
      </c>
      <c r="L289" s="17">
        <v>0</v>
      </c>
      <c r="M289" s="17">
        <v>0</v>
      </c>
      <c r="N289" s="17">
        <v>0</v>
      </c>
      <c r="O289" s="17">
        <v>0</v>
      </c>
      <c r="P289" s="17">
        <v>1231563</v>
      </c>
      <c r="Q289" s="17">
        <v>341256</v>
      </c>
      <c r="R289" s="17">
        <v>265788</v>
      </c>
      <c r="S289" s="17">
        <v>44926</v>
      </c>
      <c r="T289" s="17">
        <v>18743</v>
      </c>
      <c r="U289" s="17">
        <v>175566</v>
      </c>
      <c r="V289" s="17">
        <v>34401</v>
      </c>
      <c r="W289" s="17">
        <v>0</v>
      </c>
      <c r="X289" s="17">
        <v>0</v>
      </c>
      <c r="Y289" s="17">
        <v>0</v>
      </c>
      <c r="Z289" s="17">
        <v>0</v>
      </c>
      <c r="AA289" s="17">
        <v>-106172</v>
      </c>
      <c r="AB289" s="17">
        <v>11043365</v>
      </c>
      <c r="AC289" s="17">
        <v>0</v>
      </c>
      <c r="AD289" s="17">
        <v>0</v>
      </c>
    </row>
    <row r="290" spans="1:30" x14ac:dyDescent="0.3">
      <c r="A290" s="15" t="s">
        <v>573</v>
      </c>
      <c r="B290" s="14" t="s">
        <v>574</v>
      </c>
      <c r="C290" s="14">
        <v>1</v>
      </c>
      <c r="D290" s="14">
        <v>0</v>
      </c>
      <c r="E290" s="17">
        <v>5748391</v>
      </c>
      <c r="F290" s="17">
        <v>0</v>
      </c>
      <c r="G290" s="17">
        <v>376635</v>
      </c>
      <c r="H290" s="17">
        <v>0</v>
      </c>
      <c r="I290" s="17">
        <v>1166991</v>
      </c>
      <c r="J290" s="17">
        <v>2025804</v>
      </c>
      <c r="K290" s="17">
        <v>0</v>
      </c>
      <c r="L290" s="17">
        <v>0</v>
      </c>
      <c r="M290" s="17">
        <v>0</v>
      </c>
      <c r="N290" s="17">
        <v>0</v>
      </c>
      <c r="O290" s="17">
        <v>0</v>
      </c>
      <c r="P290" s="17">
        <v>2349914</v>
      </c>
      <c r="Q290" s="17">
        <v>94867</v>
      </c>
      <c r="R290" s="17">
        <v>178799</v>
      </c>
      <c r="S290" s="17">
        <v>62707</v>
      </c>
      <c r="T290" s="17">
        <v>26162</v>
      </c>
      <c r="U290" s="17">
        <v>238359</v>
      </c>
      <c r="V290" s="17">
        <v>38799</v>
      </c>
      <c r="W290" s="17">
        <v>0</v>
      </c>
      <c r="X290" s="17">
        <v>0</v>
      </c>
      <c r="Y290" s="17">
        <v>0</v>
      </c>
      <c r="Z290" s="17">
        <v>0</v>
      </c>
      <c r="AA290" s="17">
        <v>-430121</v>
      </c>
      <c r="AB290" s="17">
        <v>11877307</v>
      </c>
      <c r="AC290" s="17">
        <v>0</v>
      </c>
      <c r="AD290" s="17">
        <v>0</v>
      </c>
    </row>
    <row r="291" spans="1:30" x14ac:dyDescent="0.3">
      <c r="A291" s="15" t="s">
        <v>575</v>
      </c>
      <c r="B291" s="14" t="s">
        <v>576</v>
      </c>
      <c r="C291" s="14">
        <v>1</v>
      </c>
      <c r="D291" s="14">
        <v>0</v>
      </c>
      <c r="E291" s="17">
        <v>3275949</v>
      </c>
      <c r="F291" s="17">
        <v>0</v>
      </c>
      <c r="G291" s="17">
        <v>161576</v>
      </c>
      <c r="H291" s="17">
        <v>0</v>
      </c>
      <c r="I291" s="17">
        <v>130623</v>
      </c>
      <c r="J291" s="17">
        <v>613368</v>
      </c>
      <c r="K291" s="17">
        <v>0</v>
      </c>
      <c r="L291" s="17">
        <v>0</v>
      </c>
      <c r="M291" s="17">
        <v>0</v>
      </c>
      <c r="N291" s="17">
        <v>0</v>
      </c>
      <c r="O291" s="17">
        <v>0</v>
      </c>
      <c r="P291" s="17">
        <v>845470</v>
      </c>
      <c r="Q291" s="17">
        <v>156111</v>
      </c>
      <c r="R291" s="17">
        <v>108041</v>
      </c>
      <c r="S291" s="17">
        <v>25437</v>
      </c>
      <c r="T291" s="17">
        <v>7337</v>
      </c>
      <c r="U291" s="17">
        <v>96462</v>
      </c>
      <c r="V291" s="17">
        <v>18944</v>
      </c>
      <c r="W291" s="17">
        <v>0</v>
      </c>
      <c r="X291" s="17">
        <v>0</v>
      </c>
      <c r="Y291" s="17">
        <v>0</v>
      </c>
      <c r="Z291" s="17">
        <v>0</v>
      </c>
      <c r="AA291" s="17">
        <v>-54792</v>
      </c>
      <c r="AB291" s="17">
        <v>5384526</v>
      </c>
      <c r="AC291" s="17">
        <v>1869</v>
      </c>
      <c r="AD291" s="17">
        <v>0</v>
      </c>
    </row>
    <row r="292" spans="1:30" x14ac:dyDescent="0.3">
      <c r="A292" s="15" t="s">
        <v>577</v>
      </c>
      <c r="B292" s="14" t="s">
        <v>578</v>
      </c>
      <c r="C292" s="14">
        <v>1</v>
      </c>
      <c r="D292" s="14">
        <v>0</v>
      </c>
      <c r="E292" s="17">
        <v>11337161</v>
      </c>
      <c r="F292" s="17">
        <v>0</v>
      </c>
      <c r="G292" s="17">
        <v>872758</v>
      </c>
      <c r="H292" s="17">
        <v>0</v>
      </c>
      <c r="I292" s="17">
        <v>1044250</v>
      </c>
      <c r="J292" s="17">
        <v>1728439</v>
      </c>
      <c r="K292" s="17">
        <v>0</v>
      </c>
      <c r="L292" s="17">
        <v>0</v>
      </c>
      <c r="M292" s="17">
        <v>0</v>
      </c>
      <c r="N292" s="17">
        <v>0</v>
      </c>
      <c r="O292" s="17">
        <v>0</v>
      </c>
      <c r="P292" s="17">
        <v>1663403</v>
      </c>
      <c r="Q292" s="17">
        <v>315463</v>
      </c>
      <c r="R292" s="17">
        <v>215699</v>
      </c>
      <c r="S292" s="17">
        <v>41974</v>
      </c>
      <c r="T292" s="17">
        <v>17512</v>
      </c>
      <c r="U292" s="17">
        <v>176556</v>
      </c>
      <c r="V292" s="17">
        <v>35532</v>
      </c>
      <c r="W292" s="17">
        <v>0</v>
      </c>
      <c r="X292" s="17">
        <v>0</v>
      </c>
      <c r="Y292" s="17">
        <v>22291</v>
      </c>
      <c r="Z292" s="17">
        <v>0</v>
      </c>
      <c r="AA292" s="17">
        <v>-64642</v>
      </c>
      <c r="AB292" s="17">
        <v>17406396</v>
      </c>
      <c r="AC292" s="17">
        <v>1532</v>
      </c>
      <c r="AD292" s="17">
        <v>0</v>
      </c>
    </row>
    <row r="293" spans="1:30" x14ac:dyDescent="0.3">
      <c r="A293" s="15" t="s">
        <v>579</v>
      </c>
      <c r="B293" s="14" t="s">
        <v>580</v>
      </c>
      <c r="C293" s="14">
        <v>1</v>
      </c>
      <c r="D293" s="14">
        <v>1</v>
      </c>
      <c r="E293" s="17">
        <v>4204598</v>
      </c>
      <c r="F293" s="17">
        <v>0</v>
      </c>
      <c r="G293" s="17">
        <v>1099857</v>
      </c>
      <c r="H293" s="17">
        <v>0</v>
      </c>
      <c r="I293" s="17">
        <v>359023</v>
      </c>
      <c r="J293" s="17">
        <v>641018</v>
      </c>
      <c r="K293" s="17">
        <v>0</v>
      </c>
      <c r="L293" s="17">
        <v>0</v>
      </c>
      <c r="M293" s="17">
        <v>0</v>
      </c>
      <c r="N293" s="17">
        <v>0</v>
      </c>
      <c r="O293" s="17">
        <v>0</v>
      </c>
      <c r="P293" s="17">
        <v>492959</v>
      </c>
      <c r="Q293" s="17">
        <v>334174</v>
      </c>
      <c r="R293" s="17">
        <v>162521</v>
      </c>
      <c r="S293" s="17">
        <v>19564</v>
      </c>
      <c r="T293" s="17">
        <v>2550</v>
      </c>
      <c r="U293" s="17">
        <v>68968</v>
      </c>
      <c r="V293" s="17">
        <v>18584</v>
      </c>
      <c r="W293" s="17">
        <v>0</v>
      </c>
      <c r="X293" s="17">
        <v>0</v>
      </c>
      <c r="Y293" s="17">
        <v>0</v>
      </c>
      <c r="Z293" s="17">
        <v>0</v>
      </c>
      <c r="AA293" s="17">
        <v>-244886</v>
      </c>
      <c r="AB293" s="17">
        <v>7158930</v>
      </c>
      <c r="AC293" s="17">
        <v>0</v>
      </c>
      <c r="AD293" s="17">
        <v>0</v>
      </c>
    </row>
    <row r="294" spans="1:30" x14ac:dyDescent="0.3">
      <c r="A294" s="15" t="s">
        <v>581</v>
      </c>
      <c r="B294" s="14" t="s">
        <v>582</v>
      </c>
      <c r="C294" s="14">
        <v>1</v>
      </c>
      <c r="D294" s="14">
        <v>0</v>
      </c>
      <c r="E294" s="17">
        <v>4196284</v>
      </c>
      <c r="F294" s="17">
        <v>0</v>
      </c>
      <c r="G294" s="17">
        <v>193215</v>
      </c>
      <c r="H294" s="17">
        <v>0</v>
      </c>
      <c r="I294" s="17">
        <v>542243</v>
      </c>
      <c r="J294" s="17">
        <v>703617</v>
      </c>
      <c r="K294" s="17">
        <v>0</v>
      </c>
      <c r="L294" s="17">
        <v>0</v>
      </c>
      <c r="M294" s="17">
        <v>0</v>
      </c>
      <c r="N294" s="17">
        <v>0</v>
      </c>
      <c r="O294" s="17">
        <v>0</v>
      </c>
      <c r="P294" s="17">
        <v>1197709</v>
      </c>
      <c r="Q294" s="17">
        <v>204906</v>
      </c>
      <c r="R294" s="17">
        <v>0</v>
      </c>
      <c r="S294" s="17">
        <v>23939</v>
      </c>
      <c r="T294" s="17">
        <v>5234</v>
      </c>
      <c r="U294" s="17">
        <v>91744</v>
      </c>
      <c r="V294" s="17">
        <v>16977</v>
      </c>
      <c r="W294" s="17">
        <v>0</v>
      </c>
      <c r="X294" s="17">
        <v>0</v>
      </c>
      <c r="Y294" s="17">
        <v>0</v>
      </c>
      <c r="Z294" s="17">
        <v>0</v>
      </c>
      <c r="AA294" s="17">
        <v>-48067</v>
      </c>
      <c r="AB294" s="17">
        <v>7127801</v>
      </c>
      <c r="AC294" s="17">
        <v>0</v>
      </c>
      <c r="AD294" s="17">
        <v>0</v>
      </c>
    </row>
    <row r="295" spans="1:30" x14ac:dyDescent="0.3">
      <c r="A295" s="15" t="s">
        <v>583</v>
      </c>
      <c r="B295" s="14" t="s">
        <v>584</v>
      </c>
      <c r="C295" s="14">
        <v>1</v>
      </c>
      <c r="D295" s="14">
        <v>0</v>
      </c>
      <c r="E295" s="17">
        <v>11424728</v>
      </c>
      <c r="F295" s="17">
        <v>0</v>
      </c>
      <c r="G295" s="17">
        <v>1342564</v>
      </c>
      <c r="H295" s="17">
        <v>0</v>
      </c>
      <c r="I295" s="17">
        <v>1123258</v>
      </c>
      <c r="J295" s="17">
        <v>2191666</v>
      </c>
      <c r="K295" s="17">
        <v>0</v>
      </c>
      <c r="L295" s="17">
        <v>0</v>
      </c>
      <c r="M295" s="17">
        <v>0</v>
      </c>
      <c r="N295" s="17">
        <v>0</v>
      </c>
      <c r="O295" s="17">
        <v>0</v>
      </c>
      <c r="P295" s="17">
        <v>1175647</v>
      </c>
      <c r="Q295" s="17">
        <v>577625</v>
      </c>
      <c r="R295" s="17">
        <v>214759</v>
      </c>
      <c r="S295" s="17">
        <v>34080</v>
      </c>
      <c r="T295" s="17">
        <v>12260</v>
      </c>
      <c r="U295" s="17">
        <v>137703</v>
      </c>
      <c r="V295" s="17">
        <v>30611</v>
      </c>
      <c r="W295" s="17">
        <v>0</v>
      </c>
      <c r="X295" s="17">
        <v>0</v>
      </c>
      <c r="Y295" s="17">
        <v>366</v>
      </c>
      <c r="Z295" s="17">
        <v>0</v>
      </c>
      <c r="AA295" s="17">
        <v>-101106</v>
      </c>
      <c r="AB295" s="17">
        <v>18164161</v>
      </c>
      <c r="AC295" s="17">
        <v>75520</v>
      </c>
      <c r="AD295" s="17">
        <v>0</v>
      </c>
    </row>
    <row r="296" spans="1:30" x14ac:dyDescent="0.3">
      <c r="A296" s="15" t="s">
        <v>585</v>
      </c>
      <c r="B296" s="14" t="s">
        <v>586</v>
      </c>
      <c r="C296" s="14">
        <v>1</v>
      </c>
      <c r="D296" s="14">
        <v>0</v>
      </c>
      <c r="E296" s="17">
        <v>5803288</v>
      </c>
      <c r="F296" s="17">
        <v>0</v>
      </c>
      <c r="G296" s="17">
        <v>520201</v>
      </c>
      <c r="H296" s="17">
        <v>0</v>
      </c>
      <c r="I296" s="17">
        <v>2765270</v>
      </c>
      <c r="J296" s="17">
        <v>152958</v>
      </c>
      <c r="K296" s="17">
        <v>0</v>
      </c>
      <c r="L296" s="17">
        <v>0</v>
      </c>
      <c r="M296" s="17">
        <v>0</v>
      </c>
      <c r="N296" s="17">
        <v>0</v>
      </c>
      <c r="O296" s="17">
        <v>0</v>
      </c>
      <c r="P296" s="17">
        <v>652268</v>
      </c>
      <c r="Q296" s="17">
        <v>436776</v>
      </c>
      <c r="R296" s="17">
        <v>194746</v>
      </c>
      <c r="S296" s="17">
        <v>38319</v>
      </c>
      <c r="T296" s="17">
        <v>15987</v>
      </c>
      <c r="U296" s="17">
        <v>185294</v>
      </c>
      <c r="V296" s="17">
        <v>23338</v>
      </c>
      <c r="W296" s="17">
        <v>0</v>
      </c>
      <c r="X296" s="17">
        <v>0</v>
      </c>
      <c r="Y296" s="17">
        <v>0</v>
      </c>
      <c r="Z296" s="17">
        <v>0</v>
      </c>
      <c r="AA296" s="17">
        <v>-310241</v>
      </c>
      <c r="AB296" s="17">
        <v>10478204</v>
      </c>
      <c r="AC296" s="17">
        <v>0</v>
      </c>
      <c r="AD296" s="17">
        <v>0</v>
      </c>
    </row>
    <row r="297" spans="1:30" x14ac:dyDescent="0.3">
      <c r="A297" s="15" t="s">
        <v>587</v>
      </c>
      <c r="B297" s="14" t="s">
        <v>588</v>
      </c>
      <c r="C297" s="14">
        <v>1</v>
      </c>
      <c r="D297" s="14">
        <v>0</v>
      </c>
      <c r="E297" s="17">
        <v>5260452</v>
      </c>
      <c r="F297" s="17">
        <v>0</v>
      </c>
      <c r="G297" s="17">
        <v>620873</v>
      </c>
      <c r="H297" s="17">
        <v>0</v>
      </c>
      <c r="I297" s="17">
        <v>272777</v>
      </c>
      <c r="J297" s="17">
        <v>268343</v>
      </c>
      <c r="K297" s="17">
        <v>0</v>
      </c>
      <c r="L297" s="17">
        <v>0</v>
      </c>
      <c r="M297" s="17">
        <v>0</v>
      </c>
      <c r="N297" s="17">
        <v>0</v>
      </c>
      <c r="O297" s="17">
        <v>0</v>
      </c>
      <c r="P297" s="17">
        <v>796474</v>
      </c>
      <c r="Q297" s="17">
        <v>280971</v>
      </c>
      <c r="R297" s="17">
        <v>91674</v>
      </c>
      <c r="S297" s="17">
        <v>19070</v>
      </c>
      <c r="T297" s="17">
        <v>7956</v>
      </c>
      <c r="U297" s="17">
        <v>70658</v>
      </c>
      <c r="V297" s="17">
        <v>18700</v>
      </c>
      <c r="W297" s="17">
        <v>0</v>
      </c>
      <c r="X297" s="17">
        <v>0</v>
      </c>
      <c r="Y297" s="17">
        <v>7831</v>
      </c>
      <c r="Z297" s="17">
        <v>0</v>
      </c>
      <c r="AA297" s="17">
        <v>-30663</v>
      </c>
      <c r="AB297" s="17">
        <v>7685116</v>
      </c>
      <c r="AC297" s="17">
        <v>0</v>
      </c>
      <c r="AD297" s="17">
        <v>0</v>
      </c>
    </row>
    <row r="298" spans="1:30" x14ac:dyDescent="0.3">
      <c r="A298" s="15" t="s">
        <v>589</v>
      </c>
      <c r="B298" s="14" t="s">
        <v>590</v>
      </c>
      <c r="C298" s="14">
        <v>1</v>
      </c>
      <c r="D298" s="14">
        <v>1</v>
      </c>
      <c r="E298" s="17">
        <v>5697454</v>
      </c>
      <c r="F298" s="17">
        <v>0</v>
      </c>
      <c r="G298" s="17">
        <v>358885</v>
      </c>
      <c r="H298" s="17">
        <v>0</v>
      </c>
      <c r="I298" s="17">
        <v>393600</v>
      </c>
      <c r="J298" s="17">
        <v>812140</v>
      </c>
      <c r="K298" s="17">
        <v>0</v>
      </c>
      <c r="L298" s="17">
        <v>0</v>
      </c>
      <c r="M298" s="17">
        <v>0</v>
      </c>
      <c r="N298" s="17">
        <v>0</v>
      </c>
      <c r="O298" s="17">
        <v>0</v>
      </c>
      <c r="P298" s="17">
        <v>928751</v>
      </c>
      <c r="Q298" s="17">
        <v>205357</v>
      </c>
      <c r="R298" s="17">
        <v>55809</v>
      </c>
      <c r="S298" s="17">
        <v>22051</v>
      </c>
      <c r="T298" s="17">
        <v>9200</v>
      </c>
      <c r="U298" s="17">
        <v>91686</v>
      </c>
      <c r="V298" s="17">
        <v>22478</v>
      </c>
      <c r="W298" s="17">
        <v>0</v>
      </c>
      <c r="X298" s="17">
        <v>0</v>
      </c>
      <c r="Y298" s="17">
        <v>0</v>
      </c>
      <c r="Z298" s="17">
        <v>0</v>
      </c>
      <c r="AA298" s="17">
        <v>-235654</v>
      </c>
      <c r="AB298" s="17">
        <v>8361757</v>
      </c>
      <c r="AC298" s="17">
        <v>0</v>
      </c>
      <c r="AD298" s="17">
        <v>0</v>
      </c>
    </row>
    <row r="299" spans="1:30" x14ac:dyDescent="0.3">
      <c r="A299" s="15" t="s">
        <v>591</v>
      </c>
      <c r="B299" s="14" t="s">
        <v>592</v>
      </c>
      <c r="C299" s="14">
        <v>1</v>
      </c>
      <c r="D299" s="14">
        <v>0</v>
      </c>
      <c r="E299" s="17">
        <v>1610240</v>
      </c>
      <c r="F299" s="17">
        <v>0</v>
      </c>
      <c r="G299" s="17">
        <v>151277</v>
      </c>
      <c r="H299" s="17">
        <v>1940</v>
      </c>
      <c r="I299" s="17">
        <v>162981</v>
      </c>
      <c r="J299" s="17">
        <v>54882</v>
      </c>
      <c r="K299" s="17">
        <v>0</v>
      </c>
      <c r="L299" s="17">
        <v>0</v>
      </c>
      <c r="M299" s="17">
        <v>0</v>
      </c>
      <c r="N299" s="17">
        <v>0</v>
      </c>
      <c r="O299" s="17">
        <v>0</v>
      </c>
      <c r="P299" s="17">
        <v>377204</v>
      </c>
      <c r="Q299" s="17">
        <v>26162</v>
      </c>
      <c r="R299" s="17">
        <v>38193</v>
      </c>
      <c r="S299" s="17">
        <v>10442</v>
      </c>
      <c r="T299" s="17">
        <v>4356</v>
      </c>
      <c r="U299" s="17">
        <v>62619</v>
      </c>
      <c r="V299" s="17">
        <v>0</v>
      </c>
      <c r="W299" s="17">
        <v>0</v>
      </c>
      <c r="X299" s="17">
        <v>600000</v>
      </c>
      <c r="Y299" s="17">
        <v>0</v>
      </c>
      <c r="Z299" s="17">
        <v>0</v>
      </c>
      <c r="AA299" s="17">
        <v>-127581</v>
      </c>
      <c r="AB299" s="17">
        <v>2972715</v>
      </c>
      <c r="AC299" s="17">
        <v>0</v>
      </c>
      <c r="AD299" s="17">
        <v>0</v>
      </c>
    </row>
    <row r="300" spans="1:30" x14ac:dyDescent="0.3">
      <c r="A300" s="15" t="s">
        <v>593</v>
      </c>
      <c r="B300" s="14" t="s">
        <v>594</v>
      </c>
      <c r="C300" s="14">
        <v>1</v>
      </c>
      <c r="D300" s="14">
        <v>1</v>
      </c>
      <c r="E300" s="17">
        <v>15420544</v>
      </c>
      <c r="F300" s="17">
        <v>0</v>
      </c>
      <c r="G300" s="17">
        <v>475099</v>
      </c>
      <c r="H300" s="17">
        <v>0</v>
      </c>
      <c r="I300" s="17">
        <v>2634591</v>
      </c>
      <c r="J300" s="17">
        <v>2328175</v>
      </c>
      <c r="K300" s="17">
        <v>0</v>
      </c>
      <c r="L300" s="17">
        <v>0</v>
      </c>
      <c r="M300" s="17">
        <v>0</v>
      </c>
      <c r="N300" s="17">
        <v>0</v>
      </c>
      <c r="O300" s="17">
        <v>0</v>
      </c>
      <c r="P300" s="17">
        <v>5509952</v>
      </c>
      <c r="Q300" s="17">
        <v>2171281</v>
      </c>
      <c r="R300" s="17">
        <v>820647</v>
      </c>
      <c r="S300" s="17">
        <v>71890</v>
      </c>
      <c r="T300" s="17">
        <v>18181</v>
      </c>
      <c r="U300" s="17">
        <v>263410</v>
      </c>
      <c r="V300" s="17">
        <v>70147</v>
      </c>
      <c r="W300" s="17">
        <v>0</v>
      </c>
      <c r="X300" s="17">
        <v>0</v>
      </c>
      <c r="Y300" s="17">
        <v>0</v>
      </c>
      <c r="Z300" s="17">
        <v>0</v>
      </c>
      <c r="AA300" s="17">
        <v>-444005</v>
      </c>
      <c r="AB300" s="17">
        <v>29339912</v>
      </c>
      <c r="AC300" s="17">
        <v>0</v>
      </c>
      <c r="AD300" s="17">
        <v>0</v>
      </c>
    </row>
    <row r="301" spans="1:30" x14ac:dyDescent="0.3">
      <c r="A301" s="15" t="s">
        <v>595</v>
      </c>
      <c r="B301" s="14" t="s">
        <v>596</v>
      </c>
      <c r="C301" s="14">
        <v>1</v>
      </c>
      <c r="D301" s="14">
        <v>0</v>
      </c>
      <c r="E301" s="17">
        <v>25749551</v>
      </c>
      <c r="F301" s="17">
        <v>0</v>
      </c>
      <c r="G301" s="17">
        <v>889779</v>
      </c>
      <c r="H301" s="17">
        <v>0</v>
      </c>
      <c r="I301" s="17">
        <v>4624463</v>
      </c>
      <c r="J301" s="17">
        <v>5354615</v>
      </c>
      <c r="K301" s="17">
        <v>0</v>
      </c>
      <c r="L301" s="17">
        <v>0</v>
      </c>
      <c r="M301" s="17">
        <v>0</v>
      </c>
      <c r="N301" s="17">
        <v>0</v>
      </c>
      <c r="O301" s="17">
        <v>0</v>
      </c>
      <c r="P301" s="17">
        <v>1889778</v>
      </c>
      <c r="Q301" s="17">
        <v>2060095</v>
      </c>
      <c r="R301" s="17">
        <v>1107368</v>
      </c>
      <c r="S301" s="17">
        <v>125128</v>
      </c>
      <c r="T301" s="17">
        <v>45131</v>
      </c>
      <c r="U301" s="17">
        <v>541143</v>
      </c>
      <c r="V301" s="17">
        <v>107338</v>
      </c>
      <c r="W301" s="17">
        <v>0</v>
      </c>
      <c r="X301" s="17">
        <v>0</v>
      </c>
      <c r="Y301" s="17">
        <v>0</v>
      </c>
      <c r="Z301" s="17">
        <v>0</v>
      </c>
      <c r="AA301" s="17">
        <v>-792987</v>
      </c>
      <c r="AB301" s="17">
        <v>41701402</v>
      </c>
      <c r="AC301" s="17">
        <v>0</v>
      </c>
      <c r="AD301" s="17">
        <v>0</v>
      </c>
    </row>
    <row r="302" spans="1:30" x14ac:dyDescent="0.3">
      <c r="A302" s="15" t="s">
        <v>597</v>
      </c>
      <c r="B302" s="14" t="s">
        <v>598</v>
      </c>
      <c r="C302" s="14">
        <v>1</v>
      </c>
      <c r="D302" s="14">
        <v>0</v>
      </c>
      <c r="E302" s="17">
        <v>14433578</v>
      </c>
      <c r="F302" s="17">
        <v>0</v>
      </c>
      <c r="G302" s="17">
        <v>630887</v>
      </c>
      <c r="H302" s="17">
        <v>0</v>
      </c>
      <c r="I302" s="17">
        <v>3154188</v>
      </c>
      <c r="J302" s="17">
        <v>3851249</v>
      </c>
      <c r="K302" s="17">
        <v>0</v>
      </c>
      <c r="L302" s="17">
        <v>0</v>
      </c>
      <c r="M302" s="17">
        <v>0</v>
      </c>
      <c r="N302" s="17">
        <v>0</v>
      </c>
      <c r="O302" s="17">
        <v>0</v>
      </c>
      <c r="P302" s="17">
        <v>3111381</v>
      </c>
      <c r="Q302" s="17">
        <v>1086769</v>
      </c>
      <c r="R302" s="17">
        <v>649597</v>
      </c>
      <c r="S302" s="17">
        <v>82121</v>
      </c>
      <c r="T302" s="17">
        <v>34262</v>
      </c>
      <c r="U302" s="17">
        <v>328297</v>
      </c>
      <c r="V302" s="17">
        <v>69649</v>
      </c>
      <c r="W302" s="17">
        <v>0</v>
      </c>
      <c r="X302" s="17">
        <v>0</v>
      </c>
      <c r="Y302" s="17">
        <v>0</v>
      </c>
      <c r="Z302" s="17">
        <v>0</v>
      </c>
      <c r="AA302" s="17">
        <v>-153318</v>
      </c>
      <c r="AB302" s="17">
        <v>27278660</v>
      </c>
      <c r="AC302" s="17">
        <v>0</v>
      </c>
      <c r="AD302" s="17">
        <v>0</v>
      </c>
    </row>
    <row r="303" spans="1:30" x14ac:dyDescent="0.3">
      <c r="A303" s="15" t="s">
        <v>599</v>
      </c>
      <c r="B303" s="14" t="s">
        <v>600</v>
      </c>
      <c r="C303" s="14">
        <v>1</v>
      </c>
      <c r="D303" s="14">
        <v>0</v>
      </c>
      <c r="E303" s="17">
        <v>17740415</v>
      </c>
      <c r="F303" s="17">
        <v>0</v>
      </c>
      <c r="G303" s="17">
        <v>417052</v>
      </c>
      <c r="H303" s="17">
        <v>1840</v>
      </c>
      <c r="I303" s="17">
        <v>968981</v>
      </c>
      <c r="J303" s="17">
        <v>2759403</v>
      </c>
      <c r="K303" s="17">
        <v>0</v>
      </c>
      <c r="L303" s="17">
        <v>0</v>
      </c>
      <c r="M303" s="17">
        <v>0</v>
      </c>
      <c r="N303" s="17">
        <v>0</v>
      </c>
      <c r="O303" s="17">
        <v>0</v>
      </c>
      <c r="P303" s="17">
        <v>1849747</v>
      </c>
      <c r="Q303" s="17">
        <v>39858</v>
      </c>
      <c r="R303" s="17">
        <v>239797</v>
      </c>
      <c r="S303" s="17">
        <v>62257</v>
      </c>
      <c r="T303" s="17">
        <v>25975</v>
      </c>
      <c r="U303" s="17">
        <v>229564</v>
      </c>
      <c r="V303" s="17">
        <v>6136</v>
      </c>
      <c r="W303" s="17">
        <v>0</v>
      </c>
      <c r="X303" s="17">
        <v>384938</v>
      </c>
      <c r="Y303" s="17">
        <v>0</v>
      </c>
      <c r="Z303" s="17">
        <v>0</v>
      </c>
      <c r="AA303" s="17">
        <v>-458871</v>
      </c>
      <c r="AB303" s="17">
        <v>24267092</v>
      </c>
      <c r="AC303" s="17">
        <v>25896</v>
      </c>
      <c r="AD303" s="17">
        <v>0</v>
      </c>
    </row>
    <row r="304" spans="1:30" x14ac:dyDescent="0.3">
      <c r="A304" s="15" t="s">
        <v>601</v>
      </c>
      <c r="B304" s="14" t="s">
        <v>602</v>
      </c>
      <c r="C304" s="14">
        <v>1</v>
      </c>
      <c r="D304" s="14">
        <v>0</v>
      </c>
      <c r="E304" s="17">
        <v>37757001</v>
      </c>
      <c r="F304" s="17">
        <v>0</v>
      </c>
      <c r="G304" s="17">
        <v>3531123</v>
      </c>
      <c r="H304" s="17">
        <v>0</v>
      </c>
      <c r="I304" s="17">
        <v>4251787</v>
      </c>
      <c r="J304" s="17">
        <v>2119591</v>
      </c>
      <c r="K304" s="17">
        <v>0</v>
      </c>
      <c r="L304" s="17">
        <v>0</v>
      </c>
      <c r="M304" s="17">
        <v>0</v>
      </c>
      <c r="N304" s="17">
        <v>0</v>
      </c>
      <c r="O304" s="17">
        <v>0</v>
      </c>
      <c r="P304" s="17">
        <v>2776906</v>
      </c>
      <c r="Q304" s="17">
        <v>2857490</v>
      </c>
      <c r="R304" s="17">
        <v>1682929</v>
      </c>
      <c r="S304" s="17">
        <v>85267</v>
      </c>
      <c r="T304" s="17">
        <v>19504</v>
      </c>
      <c r="U304" s="17">
        <v>342044</v>
      </c>
      <c r="V304" s="17">
        <v>94357</v>
      </c>
      <c r="W304" s="17">
        <v>0</v>
      </c>
      <c r="X304" s="17">
        <v>1015698</v>
      </c>
      <c r="Y304" s="17">
        <v>0</v>
      </c>
      <c r="Z304" s="17">
        <v>0</v>
      </c>
      <c r="AA304" s="17">
        <v>-1134809</v>
      </c>
      <c r="AB304" s="17">
        <v>55398888</v>
      </c>
      <c r="AC304" s="17">
        <v>0</v>
      </c>
      <c r="AD304" s="17">
        <v>938797</v>
      </c>
    </row>
    <row r="305" spans="1:30" x14ac:dyDescent="0.3">
      <c r="A305" s="15" t="s">
        <v>603</v>
      </c>
      <c r="B305" s="14" t="s">
        <v>604</v>
      </c>
      <c r="C305" s="14">
        <v>1</v>
      </c>
      <c r="D305" s="14">
        <v>0</v>
      </c>
      <c r="E305" s="17">
        <v>1724786</v>
      </c>
      <c r="F305" s="17">
        <v>0</v>
      </c>
      <c r="G305" s="17">
        <v>136611</v>
      </c>
      <c r="H305" s="17">
        <v>0</v>
      </c>
      <c r="I305" s="17">
        <v>457631</v>
      </c>
      <c r="J305" s="17">
        <v>134431</v>
      </c>
      <c r="K305" s="17">
        <v>0</v>
      </c>
      <c r="L305" s="17">
        <v>0</v>
      </c>
      <c r="M305" s="17">
        <v>0</v>
      </c>
      <c r="N305" s="17">
        <v>0</v>
      </c>
      <c r="O305" s="17">
        <v>0</v>
      </c>
      <c r="P305" s="17">
        <v>690633</v>
      </c>
      <c r="Q305" s="17">
        <v>17118</v>
      </c>
      <c r="R305" s="17">
        <v>244644</v>
      </c>
      <c r="S305" s="17">
        <v>26021</v>
      </c>
      <c r="T305" s="17">
        <v>10856</v>
      </c>
      <c r="U305" s="17">
        <v>109219</v>
      </c>
      <c r="V305" s="17">
        <v>7315</v>
      </c>
      <c r="W305" s="17">
        <v>0</v>
      </c>
      <c r="X305" s="17">
        <v>0</v>
      </c>
      <c r="Y305" s="17">
        <v>13288</v>
      </c>
      <c r="Z305" s="17">
        <v>0</v>
      </c>
      <c r="AA305" s="17">
        <v>-130777</v>
      </c>
      <c r="AB305" s="17">
        <v>3441776</v>
      </c>
      <c r="AC305" s="17">
        <v>0</v>
      </c>
      <c r="AD305" s="17">
        <v>0</v>
      </c>
    </row>
    <row r="306" spans="1:30" x14ac:dyDescent="0.3">
      <c r="A306" s="15" t="s">
        <v>605</v>
      </c>
      <c r="B306" s="14" t="s">
        <v>606</v>
      </c>
      <c r="C306" s="14">
        <v>1</v>
      </c>
      <c r="D306" s="14">
        <v>0</v>
      </c>
      <c r="E306" s="17">
        <v>3185119</v>
      </c>
      <c r="F306" s="17">
        <v>0</v>
      </c>
      <c r="G306" s="17">
        <v>250393</v>
      </c>
      <c r="H306" s="17">
        <v>0</v>
      </c>
      <c r="I306" s="17">
        <v>1110999</v>
      </c>
      <c r="J306" s="17">
        <v>733952</v>
      </c>
      <c r="K306" s="17">
        <v>0</v>
      </c>
      <c r="L306" s="17">
        <v>0</v>
      </c>
      <c r="M306" s="17">
        <v>0</v>
      </c>
      <c r="N306" s="17">
        <v>0</v>
      </c>
      <c r="O306" s="17">
        <v>0</v>
      </c>
      <c r="P306" s="17">
        <v>1001496</v>
      </c>
      <c r="Q306" s="17">
        <v>150378</v>
      </c>
      <c r="R306" s="17">
        <v>257631</v>
      </c>
      <c r="S306" s="17">
        <v>48326</v>
      </c>
      <c r="T306" s="17">
        <v>20162</v>
      </c>
      <c r="U306" s="17">
        <v>199215</v>
      </c>
      <c r="V306" s="17">
        <v>11399</v>
      </c>
      <c r="W306" s="17">
        <v>0</v>
      </c>
      <c r="X306" s="17">
        <v>30670</v>
      </c>
      <c r="Y306" s="17">
        <v>0</v>
      </c>
      <c r="Z306" s="17">
        <v>0</v>
      </c>
      <c r="AA306" s="17">
        <v>-134057</v>
      </c>
      <c r="AB306" s="17">
        <v>6865683</v>
      </c>
      <c r="AC306" s="17">
        <v>0</v>
      </c>
      <c r="AD306" s="17">
        <v>0</v>
      </c>
    </row>
    <row r="307" spans="1:30" x14ac:dyDescent="0.3">
      <c r="A307" s="15" t="s">
        <v>607</v>
      </c>
      <c r="B307" s="14" t="s">
        <v>608</v>
      </c>
      <c r="C307" s="14">
        <v>1</v>
      </c>
      <c r="D307" s="14">
        <v>0</v>
      </c>
      <c r="E307" s="17">
        <v>5399098</v>
      </c>
      <c r="F307" s="17">
        <v>0</v>
      </c>
      <c r="G307" s="17">
        <v>361671</v>
      </c>
      <c r="H307" s="17">
        <v>1188</v>
      </c>
      <c r="I307" s="17">
        <v>680562</v>
      </c>
      <c r="J307" s="17">
        <v>1305217</v>
      </c>
      <c r="K307" s="17">
        <v>0</v>
      </c>
      <c r="L307" s="17">
        <v>0</v>
      </c>
      <c r="M307" s="17">
        <v>0</v>
      </c>
      <c r="N307" s="17">
        <v>0</v>
      </c>
      <c r="O307" s="17">
        <v>0</v>
      </c>
      <c r="P307" s="17">
        <v>803446</v>
      </c>
      <c r="Q307" s="17">
        <v>303039</v>
      </c>
      <c r="R307" s="17">
        <v>579833</v>
      </c>
      <c r="S307" s="17">
        <v>83544</v>
      </c>
      <c r="T307" s="17">
        <v>34856</v>
      </c>
      <c r="U307" s="17">
        <v>343675</v>
      </c>
      <c r="V307" s="17">
        <v>17276</v>
      </c>
      <c r="W307" s="17">
        <v>0</v>
      </c>
      <c r="X307" s="17">
        <v>601723</v>
      </c>
      <c r="Y307" s="17">
        <v>41592</v>
      </c>
      <c r="Z307" s="17">
        <v>0</v>
      </c>
      <c r="AA307" s="17">
        <v>-377663</v>
      </c>
      <c r="AB307" s="17">
        <v>10179057</v>
      </c>
      <c r="AC307" s="17">
        <v>0</v>
      </c>
      <c r="AD307" s="17">
        <v>0</v>
      </c>
    </row>
    <row r="308" spans="1:30" x14ac:dyDescent="0.3">
      <c r="A308" s="15" t="s">
        <v>609</v>
      </c>
      <c r="B308" s="14" t="s">
        <v>610</v>
      </c>
      <c r="C308" s="14">
        <v>1</v>
      </c>
      <c r="D308" s="14">
        <v>0</v>
      </c>
      <c r="E308" s="17">
        <v>3799829</v>
      </c>
      <c r="F308" s="17">
        <v>0</v>
      </c>
      <c r="G308" s="17">
        <v>458062</v>
      </c>
      <c r="H308" s="17">
        <v>0</v>
      </c>
      <c r="I308" s="17">
        <v>380619</v>
      </c>
      <c r="J308" s="17">
        <v>726260</v>
      </c>
      <c r="K308" s="17">
        <v>0</v>
      </c>
      <c r="L308" s="17">
        <v>0</v>
      </c>
      <c r="M308" s="17">
        <v>0</v>
      </c>
      <c r="N308" s="17">
        <v>0</v>
      </c>
      <c r="O308" s="17">
        <v>0</v>
      </c>
      <c r="P308" s="17">
        <v>594111</v>
      </c>
      <c r="Q308" s="17">
        <v>190806</v>
      </c>
      <c r="R308" s="17">
        <v>68483</v>
      </c>
      <c r="S308" s="17">
        <v>29241</v>
      </c>
      <c r="T308" s="17">
        <v>12200</v>
      </c>
      <c r="U308" s="17">
        <v>107588</v>
      </c>
      <c r="V308" s="17">
        <v>20030</v>
      </c>
      <c r="W308" s="17">
        <v>0</v>
      </c>
      <c r="X308" s="17">
        <v>148500</v>
      </c>
      <c r="Y308" s="17">
        <v>0</v>
      </c>
      <c r="Z308" s="17">
        <v>0</v>
      </c>
      <c r="AA308" s="17">
        <v>-72100</v>
      </c>
      <c r="AB308" s="17">
        <v>6463629</v>
      </c>
      <c r="AC308" s="17">
        <v>1688</v>
      </c>
      <c r="AD308" s="17">
        <v>0</v>
      </c>
    </row>
    <row r="309" spans="1:30" x14ac:dyDescent="0.3">
      <c r="A309" s="15" t="s">
        <v>611</v>
      </c>
      <c r="B309" s="14" t="s">
        <v>612</v>
      </c>
      <c r="C309" s="14">
        <v>1</v>
      </c>
      <c r="D309" s="14">
        <v>0</v>
      </c>
      <c r="E309" s="17">
        <v>2802108</v>
      </c>
      <c r="F309" s="17">
        <v>0</v>
      </c>
      <c r="G309" s="17">
        <v>215117</v>
      </c>
      <c r="H309" s="17">
        <v>0</v>
      </c>
      <c r="I309" s="17">
        <v>175543</v>
      </c>
      <c r="J309" s="17">
        <v>264012</v>
      </c>
      <c r="K309" s="17">
        <v>0</v>
      </c>
      <c r="L309" s="17">
        <v>0</v>
      </c>
      <c r="M309" s="17">
        <v>0</v>
      </c>
      <c r="N309" s="17">
        <v>0</v>
      </c>
      <c r="O309" s="17">
        <v>0</v>
      </c>
      <c r="P309" s="17">
        <v>539931</v>
      </c>
      <c r="Q309" s="17">
        <v>263225</v>
      </c>
      <c r="R309" s="17">
        <v>217372</v>
      </c>
      <c r="S309" s="17">
        <v>58662</v>
      </c>
      <c r="T309" s="17">
        <v>24475</v>
      </c>
      <c r="U309" s="17">
        <v>202710</v>
      </c>
      <c r="V309" s="17">
        <v>0</v>
      </c>
      <c r="W309" s="17">
        <v>0</v>
      </c>
      <c r="X309" s="17">
        <v>0</v>
      </c>
      <c r="Y309" s="17">
        <v>3434</v>
      </c>
      <c r="Z309" s="17">
        <v>0</v>
      </c>
      <c r="AA309" s="17">
        <v>-104867</v>
      </c>
      <c r="AB309" s="17">
        <v>4661722</v>
      </c>
      <c r="AC309" s="17">
        <v>0</v>
      </c>
      <c r="AD309" s="17">
        <v>0</v>
      </c>
    </row>
    <row r="310" spans="1:30" x14ac:dyDescent="0.3">
      <c r="A310" s="15" t="s">
        <v>613</v>
      </c>
      <c r="B310" s="14" t="s">
        <v>614</v>
      </c>
      <c r="C310" s="14">
        <v>1</v>
      </c>
      <c r="D310" s="14">
        <v>0</v>
      </c>
      <c r="E310" s="17">
        <v>6053309</v>
      </c>
      <c r="F310" s="17">
        <v>0</v>
      </c>
      <c r="G310" s="17">
        <v>452843</v>
      </c>
      <c r="H310" s="17">
        <v>6935</v>
      </c>
      <c r="I310" s="17">
        <v>594427</v>
      </c>
      <c r="J310" s="17">
        <v>206222</v>
      </c>
      <c r="K310" s="17">
        <v>0</v>
      </c>
      <c r="L310" s="17">
        <v>0</v>
      </c>
      <c r="M310" s="17">
        <v>0</v>
      </c>
      <c r="N310" s="17">
        <v>0</v>
      </c>
      <c r="O310" s="17">
        <v>0</v>
      </c>
      <c r="P310" s="17">
        <v>845925</v>
      </c>
      <c r="Q310" s="17">
        <v>165992</v>
      </c>
      <c r="R310" s="17">
        <v>522557</v>
      </c>
      <c r="S310" s="17">
        <v>121189</v>
      </c>
      <c r="T310" s="17">
        <v>41678</v>
      </c>
      <c r="U310" s="17">
        <v>498737</v>
      </c>
      <c r="V310" s="17">
        <v>0</v>
      </c>
      <c r="W310" s="17">
        <v>0</v>
      </c>
      <c r="X310" s="17">
        <v>654324</v>
      </c>
      <c r="Y310" s="17">
        <v>33711</v>
      </c>
      <c r="Z310" s="17">
        <v>0</v>
      </c>
      <c r="AA310" s="17">
        <v>-593994</v>
      </c>
      <c r="AB310" s="17">
        <v>9603855</v>
      </c>
      <c r="AC310" s="17">
        <v>0</v>
      </c>
      <c r="AD310" s="17">
        <v>0</v>
      </c>
    </row>
    <row r="311" spans="1:30" x14ac:dyDescent="0.3">
      <c r="A311" s="15" t="s">
        <v>615</v>
      </c>
      <c r="B311" s="14" t="s">
        <v>616</v>
      </c>
      <c r="C311" s="14">
        <v>1</v>
      </c>
      <c r="D311" s="14">
        <v>0</v>
      </c>
      <c r="E311" s="17">
        <v>7205900</v>
      </c>
      <c r="F311" s="17">
        <v>0</v>
      </c>
      <c r="G311" s="17">
        <v>425196</v>
      </c>
      <c r="H311" s="17">
        <v>0</v>
      </c>
      <c r="I311" s="17">
        <v>1059762</v>
      </c>
      <c r="J311" s="17">
        <v>1313073</v>
      </c>
      <c r="K311" s="17">
        <v>0</v>
      </c>
      <c r="L311" s="17">
        <v>0</v>
      </c>
      <c r="M311" s="17">
        <v>0</v>
      </c>
      <c r="N311" s="17">
        <v>0</v>
      </c>
      <c r="O311" s="17">
        <v>0</v>
      </c>
      <c r="P311" s="17">
        <v>1459189</v>
      </c>
      <c r="Q311" s="17">
        <v>202331</v>
      </c>
      <c r="R311" s="17">
        <v>407621</v>
      </c>
      <c r="S311" s="17">
        <v>65898</v>
      </c>
      <c r="T311" s="17">
        <v>27493</v>
      </c>
      <c r="U311" s="17">
        <v>244825</v>
      </c>
      <c r="V311" s="17">
        <v>40028</v>
      </c>
      <c r="W311" s="17">
        <v>0</v>
      </c>
      <c r="X311" s="17">
        <v>148500</v>
      </c>
      <c r="Y311" s="17">
        <v>0</v>
      </c>
      <c r="Z311" s="17">
        <v>0</v>
      </c>
      <c r="AA311" s="17">
        <v>-116531</v>
      </c>
      <c r="AB311" s="17">
        <v>12483285</v>
      </c>
      <c r="AC311" s="17">
        <v>0</v>
      </c>
      <c r="AD311" s="17">
        <v>0</v>
      </c>
    </row>
    <row r="312" spans="1:30" x14ac:dyDescent="0.3">
      <c r="A312" s="15" t="s">
        <v>617</v>
      </c>
      <c r="B312" s="14" t="s">
        <v>618</v>
      </c>
      <c r="C312" s="14">
        <v>1</v>
      </c>
      <c r="D312" s="14">
        <v>0</v>
      </c>
      <c r="E312" s="17">
        <v>4332121</v>
      </c>
      <c r="F312" s="17">
        <v>0</v>
      </c>
      <c r="G312" s="17">
        <v>290733</v>
      </c>
      <c r="H312" s="17">
        <v>0</v>
      </c>
      <c r="I312" s="17">
        <v>765910</v>
      </c>
      <c r="J312" s="17">
        <v>641070</v>
      </c>
      <c r="K312" s="17">
        <v>0</v>
      </c>
      <c r="L312" s="17">
        <v>0</v>
      </c>
      <c r="M312" s="17">
        <v>0</v>
      </c>
      <c r="N312" s="17">
        <v>0</v>
      </c>
      <c r="O312" s="17">
        <v>0</v>
      </c>
      <c r="P312" s="17">
        <v>1029009</v>
      </c>
      <c r="Q312" s="17">
        <v>147432</v>
      </c>
      <c r="R312" s="17">
        <v>185467</v>
      </c>
      <c r="S312" s="17">
        <v>74960</v>
      </c>
      <c r="T312" s="17">
        <v>31275</v>
      </c>
      <c r="U312" s="17">
        <v>190478</v>
      </c>
      <c r="V312" s="17">
        <v>13927</v>
      </c>
      <c r="W312" s="17">
        <v>0</v>
      </c>
      <c r="X312" s="17">
        <v>145800</v>
      </c>
      <c r="Y312" s="17">
        <v>0</v>
      </c>
      <c r="Z312" s="17">
        <v>0</v>
      </c>
      <c r="AA312" s="17">
        <v>-217032</v>
      </c>
      <c r="AB312" s="17">
        <v>7631150</v>
      </c>
      <c r="AC312" s="17">
        <v>0</v>
      </c>
      <c r="AD312" s="17">
        <v>0</v>
      </c>
    </row>
    <row r="313" spans="1:30" x14ac:dyDescent="0.3">
      <c r="A313" s="15" t="s">
        <v>619</v>
      </c>
      <c r="B313" s="14" t="s">
        <v>620</v>
      </c>
      <c r="C313" s="14">
        <v>1</v>
      </c>
      <c r="D313" s="14">
        <v>0</v>
      </c>
      <c r="E313" s="17">
        <v>3169300</v>
      </c>
      <c r="F313" s="17">
        <v>0</v>
      </c>
      <c r="G313" s="17">
        <v>233260</v>
      </c>
      <c r="H313" s="17">
        <v>333</v>
      </c>
      <c r="I313" s="17">
        <v>99232</v>
      </c>
      <c r="J313" s="17">
        <v>272921</v>
      </c>
      <c r="K313" s="17">
        <v>0</v>
      </c>
      <c r="L313" s="17">
        <v>0</v>
      </c>
      <c r="M313" s="17">
        <v>0</v>
      </c>
      <c r="N313" s="17">
        <v>0</v>
      </c>
      <c r="O313" s="17">
        <v>0</v>
      </c>
      <c r="P313" s="17">
        <v>695542</v>
      </c>
      <c r="Q313" s="17">
        <v>15849</v>
      </c>
      <c r="R313" s="17">
        <v>56991</v>
      </c>
      <c r="S313" s="17">
        <v>20478</v>
      </c>
      <c r="T313" s="17">
        <v>8543</v>
      </c>
      <c r="U313" s="17">
        <v>84929</v>
      </c>
      <c r="V313" s="17">
        <v>2184</v>
      </c>
      <c r="W313" s="17">
        <v>0</v>
      </c>
      <c r="X313" s="17">
        <v>0</v>
      </c>
      <c r="Y313" s="17">
        <v>0</v>
      </c>
      <c r="Z313" s="17">
        <v>0</v>
      </c>
      <c r="AA313" s="17">
        <v>-107794</v>
      </c>
      <c r="AB313" s="17">
        <v>4551768</v>
      </c>
      <c r="AC313" s="17">
        <v>725</v>
      </c>
      <c r="AD313" s="17">
        <v>0</v>
      </c>
    </row>
    <row r="314" spans="1:30" x14ac:dyDescent="0.3">
      <c r="A314" s="15" t="s">
        <v>621</v>
      </c>
      <c r="B314" s="14" t="s">
        <v>622</v>
      </c>
      <c r="C314" s="14">
        <v>1</v>
      </c>
      <c r="D314" s="14">
        <v>0</v>
      </c>
      <c r="E314" s="17">
        <v>2977778</v>
      </c>
      <c r="F314" s="17">
        <v>0</v>
      </c>
      <c r="G314" s="17">
        <v>212171</v>
      </c>
      <c r="H314" s="17">
        <v>0</v>
      </c>
      <c r="I314" s="17">
        <v>214800</v>
      </c>
      <c r="J314" s="17">
        <v>372188</v>
      </c>
      <c r="K314" s="17">
        <v>0</v>
      </c>
      <c r="L314" s="17">
        <v>0</v>
      </c>
      <c r="M314" s="17">
        <v>0</v>
      </c>
      <c r="N314" s="17">
        <v>0</v>
      </c>
      <c r="O314" s="17">
        <v>0</v>
      </c>
      <c r="P314" s="17">
        <v>1216819</v>
      </c>
      <c r="Q314" s="17">
        <v>117287</v>
      </c>
      <c r="R314" s="17">
        <v>331109</v>
      </c>
      <c r="S314" s="17">
        <v>44102</v>
      </c>
      <c r="T314" s="17">
        <v>18400</v>
      </c>
      <c r="U314" s="17">
        <v>168226</v>
      </c>
      <c r="V314" s="17">
        <v>0</v>
      </c>
      <c r="W314" s="17">
        <v>0</v>
      </c>
      <c r="X314" s="17">
        <v>0</v>
      </c>
      <c r="Y314" s="17">
        <v>20389</v>
      </c>
      <c r="Z314" s="17">
        <v>0</v>
      </c>
      <c r="AA314" s="17">
        <v>-111998</v>
      </c>
      <c r="AB314" s="17">
        <v>5581271</v>
      </c>
      <c r="AC314" s="17">
        <v>0</v>
      </c>
      <c r="AD314" s="17">
        <v>0</v>
      </c>
    </row>
    <row r="315" spans="1:30" x14ac:dyDescent="0.3">
      <c r="A315" s="15" t="s">
        <v>623</v>
      </c>
      <c r="B315" s="14" t="s">
        <v>624</v>
      </c>
      <c r="C315" s="14">
        <v>1</v>
      </c>
      <c r="D315" s="14">
        <v>0</v>
      </c>
      <c r="E315" s="17">
        <v>8527586</v>
      </c>
      <c r="F315" s="17">
        <v>0</v>
      </c>
      <c r="G315" s="17">
        <v>697595</v>
      </c>
      <c r="H315" s="17">
        <v>0</v>
      </c>
      <c r="I315" s="17">
        <v>1818080</v>
      </c>
      <c r="J315" s="17">
        <v>1334220</v>
      </c>
      <c r="K315" s="17">
        <v>0</v>
      </c>
      <c r="L315" s="17">
        <v>0</v>
      </c>
      <c r="M315" s="17">
        <v>0</v>
      </c>
      <c r="N315" s="17">
        <v>0</v>
      </c>
      <c r="O315" s="17">
        <v>0</v>
      </c>
      <c r="P315" s="17">
        <v>3945551</v>
      </c>
      <c r="Q315" s="17">
        <v>355369</v>
      </c>
      <c r="R315" s="17">
        <v>387892</v>
      </c>
      <c r="S315" s="17">
        <v>107946</v>
      </c>
      <c r="T315" s="17">
        <v>45037</v>
      </c>
      <c r="U315" s="17">
        <v>402508</v>
      </c>
      <c r="V315" s="17">
        <v>31565</v>
      </c>
      <c r="W315" s="17">
        <v>0</v>
      </c>
      <c r="X315" s="17">
        <v>0</v>
      </c>
      <c r="Y315" s="17">
        <v>0</v>
      </c>
      <c r="Z315" s="17">
        <v>0</v>
      </c>
      <c r="AA315" s="17">
        <v>-222165</v>
      </c>
      <c r="AB315" s="17">
        <v>17431184</v>
      </c>
      <c r="AC315" s="17">
        <v>0</v>
      </c>
      <c r="AD315" s="17">
        <v>0</v>
      </c>
    </row>
    <row r="316" spans="1:30" x14ac:dyDescent="0.3">
      <c r="A316" s="15" t="s">
        <v>625</v>
      </c>
      <c r="B316" s="14" t="s">
        <v>626</v>
      </c>
      <c r="C316" s="14">
        <v>1</v>
      </c>
      <c r="D316" s="14">
        <v>0</v>
      </c>
      <c r="E316" s="17">
        <v>2633693</v>
      </c>
      <c r="F316" s="17">
        <v>0</v>
      </c>
      <c r="G316" s="17">
        <v>167690</v>
      </c>
      <c r="H316" s="17">
        <v>0</v>
      </c>
      <c r="I316" s="17">
        <v>269109</v>
      </c>
      <c r="J316" s="17">
        <v>66673</v>
      </c>
      <c r="K316" s="17">
        <v>0</v>
      </c>
      <c r="L316" s="17">
        <v>0</v>
      </c>
      <c r="M316" s="17">
        <v>0</v>
      </c>
      <c r="N316" s="17">
        <v>0</v>
      </c>
      <c r="O316" s="17">
        <v>0</v>
      </c>
      <c r="P316" s="17">
        <v>674871</v>
      </c>
      <c r="Q316" s="17">
        <v>38945</v>
      </c>
      <c r="R316" s="17">
        <v>91887</v>
      </c>
      <c r="S316" s="17">
        <v>37840</v>
      </c>
      <c r="T316" s="17">
        <v>15787</v>
      </c>
      <c r="U316" s="17">
        <v>144868</v>
      </c>
      <c r="V316" s="17">
        <v>0</v>
      </c>
      <c r="W316" s="17">
        <v>0</v>
      </c>
      <c r="X316" s="17">
        <v>0</v>
      </c>
      <c r="Y316" s="17">
        <v>0</v>
      </c>
      <c r="Z316" s="17">
        <v>0</v>
      </c>
      <c r="AA316" s="17">
        <v>-105363</v>
      </c>
      <c r="AB316" s="17">
        <v>4036000</v>
      </c>
      <c r="AC316" s="17">
        <v>0</v>
      </c>
      <c r="AD316" s="17">
        <v>0</v>
      </c>
    </row>
    <row r="317" spans="1:30" x14ac:dyDescent="0.3">
      <c r="A317" s="15" t="s">
        <v>627</v>
      </c>
      <c r="B317" s="14" t="s">
        <v>628</v>
      </c>
      <c r="C317" s="14">
        <v>1</v>
      </c>
      <c r="D317" s="14">
        <v>0</v>
      </c>
      <c r="E317" s="17">
        <v>11408701</v>
      </c>
      <c r="F317" s="17">
        <v>0</v>
      </c>
      <c r="G317" s="17">
        <v>1623853</v>
      </c>
      <c r="H317" s="17">
        <v>0</v>
      </c>
      <c r="I317" s="17">
        <v>2399259</v>
      </c>
      <c r="J317" s="17">
        <v>1659836</v>
      </c>
      <c r="K317" s="17">
        <v>0</v>
      </c>
      <c r="L317" s="17">
        <v>0</v>
      </c>
      <c r="M317" s="17">
        <v>0</v>
      </c>
      <c r="N317" s="17">
        <v>0</v>
      </c>
      <c r="O317" s="17">
        <v>0</v>
      </c>
      <c r="P317" s="17">
        <v>2355799</v>
      </c>
      <c r="Q317" s="17">
        <v>136599</v>
      </c>
      <c r="R317" s="17">
        <v>439521</v>
      </c>
      <c r="S317" s="17">
        <v>76608</v>
      </c>
      <c r="T317" s="17">
        <v>31962</v>
      </c>
      <c r="U317" s="17">
        <v>309424</v>
      </c>
      <c r="V317" s="17">
        <v>48885</v>
      </c>
      <c r="W317" s="17">
        <v>0</v>
      </c>
      <c r="X317" s="17">
        <v>0</v>
      </c>
      <c r="Y317" s="17">
        <v>0</v>
      </c>
      <c r="Z317" s="17">
        <v>0</v>
      </c>
      <c r="AA317" s="17">
        <v>-115110</v>
      </c>
      <c r="AB317" s="17">
        <v>20375337</v>
      </c>
      <c r="AC317" s="17">
        <v>0</v>
      </c>
      <c r="AD317" s="17">
        <v>0</v>
      </c>
    </row>
    <row r="318" spans="1:30" x14ac:dyDescent="0.3">
      <c r="A318" s="15" t="s">
        <v>629</v>
      </c>
      <c r="B318" s="14" t="s">
        <v>630</v>
      </c>
      <c r="C318" s="14">
        <v>1</v>
      </c>
      <c r="D318" s="14">
        <v>0</v>
      </c>
      <c r="E318" s="17">
        <v>1773571</v>
      </c>
      <c r="F318" s="17">
        <v>0</v>
      </c>
      <c r="G318" s="17">
        <v>122398</v>
      </c>
      <c r="H318" s="17">
        <v>0</v>
      </c>
      <c r="I318" s="17">
        <v>171366</v>
      </c>
      <c r="J318" s="17">
        <v>243875</v>
      </c>
      <c r="K318" s="17">
        <v>0</v>
      </c>
      <c r="L318" s="17">
        <v>0</v>
      </c>
      <c r="M318" s="17">
        <v>0</v>
      </c>
      <c r="N318" s="17">
        <v>0</v>
      </c>
      <c r="O318" s="17">
        <v>0</v>
      </c>
      <c r="P318" s="17">
        <v>736015</v>
      </c>
      <c r="Q318" s="17">
        <v>48123</v>
      </c>
      <c r="R318" s="17">
        <v>150209</v>
      </c>
      <c r="S318" s="17">
        <v>33361</v>
      </c>
      <c r="T318" s="17">
        <v>5378</v>
      </c>
      <c r="U318" s="17">
        <v>114112</v>
      </c>
      <c r="V318" s="17">
        <v>0</v>
      </c>
      <c r="W318" s="17">
        <v>0</v>
      </c>
      <c r="X318" s="17">
        <v>80440</v>
      </c>
      <c r="Y318" s="17">
        <v>851</v>
      </c>
      <c r="Z318" s="17">
        <v>0</v>
      </c>
      <c r="AA318" s="17">
        <v>-88676</v>
      </c>
      <c r="AB318" s="17">
        <v>3391023</v>
      </c>
      <c r="AC318" s="17">
        <v>0</v>
      </c>
      <c r="AD318" s="17">
        <v>0</v>
      </c>
    </row>
    <row r="319" spans="1:30" x14ac:dyDescent="0.3">
      <c r="A319" s="15" t="s">
        <v>631</v>
      </c>
      <c r="B319" s="14" t="s">
        <v>632</v>
      </c>
      <c r="C319" s="14">
        <v>1</v>
      </c>
      <c r="D319" s="14">
        <v>0</v>
      </c>
      <c r="E319" s="17">
        <v>3451540</v>
      </c>
      <c r="F319" s="17">
        <v>0</v>
      </c>
      <c r="G319" s="17">
        <v>239788</v>
      </c>
      <c r="H319" s="17">
        <v>0</v>
      </c>
      <c r="I319" s="17">
        <v>421434</v>
      </c>
      <c r="J319" s="17">
        <v>319974</v>
      </c>
      <c r="K319" s="17">
        <v>0</v>
      </c>
      <c r="L319" s="17">
        <v>0</v>
      </c>
      <c r="M319" s="17">
        <v>0</v>
      </c>
      <c r="N319" s="17">
        <v>0</v>
      </c>
      <c r="O319" s="17">
        <v>0</v>
      </c>
      <c r="P319" s="17">
        <v>1421028</v>
      </c>
      <c r="Q319" s="17">
        <v>177065</v>
      </c>
      <c r="R319" s="17">
        <v>42920</v>
      </c>
      <c r="S319" s="17">
        <v>54153</v>
      </c>
      <c r="T319" s="17">
        <v>22593</v>
      </c>
      <c r="U319" s="17">
        <v>191585</v>
      </c>
      <c r="V319" s="17">
        <v>1750</v>
      </c>
      <c r="W319" s="17">
        <v>0</v>
      </c>
      <c r="X319" s="17">
        <v>0</v>
      </c>
      <c r="Y319" s="17">
        <v>17623</v>
      </c>
      <c r="Z319" s="17">
        <v>0</v>
      </c>
      <c r="AA319" s="17">
        <v>-189442</v>
      </c>
      <c r="AB319" s="17">
        <v>6172011</v>
      </c>
      <c r="AC319" s="17">
        <v>0</v>
      </c>
      <c r="AD319" s="17">
        <v>0</v>
      </c>
    </row>
    <row r="320" spans="1:30" x14ac:dyDescent="0.3">
      <c r="A320" s="15" t="s">
        <v>633</v>
      </c>
      <c r="B320" s="14" t="s">
        <v>634</v>
      </c>
      <c r="C320" s="14">
        <v>1</v>
      </c>
      <c r="D320" s="14">
        <v>0</v>
      </c>
      <c r="E320" s="17">
        <v>12362994</v>
      </c>
      <c r="F320" s="17">
        <v>0</v>
      </c>
      <c r="G320" s="17">
        <v>938243</v>
      </c>
      <c r="H320" s="17">
        <v>0</v>
      </c>
      <c r="I320" s="17">
        <v>1782151</v>
      </c>
      <c r="J320" s="17">
        <v>890866</v>
      </c>
      <c r="K320" s="17">
        <v>0</v>
      </c>
      <c r="L320" s="17">
        <v>0</v>
      </c>
      <c r="M320" s="17">
        <v>0</v>
      </c>
      <c r="N320" s="17">
        <v>0</v>
      </c>
      <c r="O320" s="17">
        <v>0</v>
      </c>
      <c r="P320" s="17">
        <v>1683723</v>
      </c>
      <c r="Q320" s="17">
        <v>0</v>
      </c>
      <c r="R320" s="17">
        <v>286634</v>
      </c>
      <c r="S320" s="17">
        <v>97191</v>
      </c>
      <c r="T320" s="17">
        <v>40550</v>
      </c>
      <c r="U320" s="17">
        <v>336394</v>
      </c>
      <c r="V320" s="17">
        <v>47103</v>
      </c>
      <c r="W320" s="17">
        <v>0</v>
      </c>
      <c r="X320" s="17">
        <v>0</v>
      </c>
      <c r="Y320" s="17">
        <v>0</v>
      </c>
      <c r="Z320" s="17">
        <v>0</v>
      </c>
      <c r="AA320" s="17">
        <v>-595443</v>
      </c>
      <c r="AB320" s="17">
        <v>17870406</v>
      </c>
      <c r="AC320" s="17">
        <v>0</v>
      </c>
      <c r="AD320" s="17">
        <v>0</v>
      </c>
    </row>
    <row r="321" spans="1:30" x14ac:dyDescent="0.3">
      <c r="A321" s="15" t="s">
        <v>635</v>
      </c>
      <c r="B321" s="14" t="s">
        <v>636</v>
      </c>
      <c r="C321" s="14">
        <v>1</v>
      </c>
      <c r="D321" s="14">
        <v>0</v>
      </c>
      <c r="E321" s="17">
        <v>12325274</v>
      </c>
      <c r="F321" s="17">
        <v>0</v>
      </c>
      <c r="G321" s="17">
        <v>1440012</v>
      </c>
      <c r="H321" s="17">
        <v>0</v>
      </c>
      <c r="I321" s="17">
        <v>1331948</v>
      </c>
      <c r="J321" s="17">
        <v>3183183</v>
      </c>
      <c r="K321" s="17">
        <v>0</v>
      </c>
      <c r="L321" s="17">
        <v>0</v>
      </c>
      <c r="M321" s="17">
        <v>0</v>
      </c>
      <c r="N321" s="17">
        <v>0</v>
      </c>
      <c r="O321" s="17">
        <v>0</v>
      </c>
      <c r="P321" s="17">
        <v>1882711</v>
      </c>
      <c r="Q321" s="17">
        <v>345859</v>
      </c>
      <c r="R321" s="17">
        <v>152277</v>
      </c>
      <c r="S321" s="17">
        <v>45450</v>
      </c>
      <c r="T321" s="17">
        <v>18962</v>
      </c>
      <c r="U321" s="17">
        <v>171838</v>
      </c>
      <c r="V321" s="17">
        <v>39061</v>
      </c>
      <c r="W321" s="17">
        <v>0</v>
      </c>
      <c r="X321" s="17">
        <v>0</v>
      </c>
      <c r="Y321" s="17">
        <v>12802</v>
      </c>
      <c r="Z321" s="17">
        <v>0</v>
      </c>
      <c r="AA321" s="17">
        <v>-87888</v>
      </c>
      <c r="AB321" s="17">
        <v>20861489</v>
      </c>
      <c r="AC321" s="17">
        <v>0</v>
      </c>
      <c r="AD321" s="17">
        <v>0</v>
      </c>
    </row>
    <row r="322" spans="1:30" x14ac:dyDescent="0.3">
      <c r="A322" s="15" t="s">
        <v>637</v>
      </c>
      <c r="B322" s="14" t="s">
        <v>638</v>
      </c>
      <c r="C322" s="14">
        <v>1</v>
      </c>
      <c r="D322" s="14">
        <v>0</v>
      </c>
      <c r="E322" s="17">
        <v>7049158</v>
      </c>
      <c r="F322" s="17">
        <v>0</v>
      </c>
      <c r="G322" s="17">
        <v>1867818</v>
      </c>
      <c r="H322" s="17">
        <v>0</v>
      </c>
      <c r="I322" s="17">
        <v>290454</v>
      </c>
      <c r="J322" s="17">
        <v>1157446</v>
      </c>
      <c r="K322" s="17">
        <v>0</v>
      </c>
      <c r="L322" s="17">
        <v>0</v>
      </c>
      <c r="M322" s="17">
        <v>0</v>
      </c>
      <c r="N322" s="17">
        <v>0</v>
      </c>
      <c r="O322" s="17">
        <v>0</v>
      </c>
      <c r="P322" s="17">
        <v>1404638</v>
      </c>
      <c r="Q322" s="17">
        <v>529276</v>
      </c>
      <c r="R322" s="17">
        <v>54809</v>
      </c>
      <c r="S322" s="17">
        <v>44431</v>
      </c>
      <c r="T322" s="17">
        <v>17955</v>
      </c>
      <c r="U322" s="17">
        <v>177838</v>
      </c>
      <c r="V322" s="17">
        <v>30075</v>
      </c>
      <c r="W322" s="17">
        <v>0</v>
      </c>
      <c r="X322" s="17">
        <v>0</v>
      </c>
      <c r="Y322" s="17">
        <v>0</v>
      </c>
      <c r="Z322" s="17">
        <v>0</v>
      </c>
      <c r="AA322" s="17">
        <v>-95666</v>
      </c>
      <c r="AB322" s="17">
        <v>12528232</v>
      </c>
      <c r="AC322" s="17">
        <v>0</v>
      </c>
      <c r="AD322" s="17">
        <v>0</v>
      </c>
    </row>
    <row r="323" spans="1:30" x14ac:dyDescent="0.3">
      <c r="A323" s="15" t="s">
        <v>639</v>
      </c>
      <c r="B323" s="14" t="s">
        <v>640</v>
      </c>
      <c r="C323" s="14">
        <v>1</v>
      </c>
      <c r="D323" s="14">
        <v>0</v>
      </c>
      <c r="E323" s="17">
        <v>19753557</v>
      </c>
      <c r="F323" s="17">
        <v>0</v>
      </c>
      <c r="G323" s="17">
        <v>3243907</v>
      </c>
      <c r="H323" s="17">
        <v>11194</v>
      </c>
      <c r="I323" s="17">
        <v>2780827</v>
      </c>
      <c r="J323" s="17">
        <v>1094762</v>
      </c>
      <c r="K323" s="17">
        <v>0</v>
      </c>
      <c r="L323" s="17">
        <v>0</v>
      </c>
      <c r="M323" s="17">
        <v>0</v>
      </c>
      <c r="N323" s="17">
        <v>0</v>
      </c>
      <c r="O323" s="17">
        <v>0</v>
      </c>
      <c r="P323" s="17">
        <v>1829221</v>
      </c>
      <c r="Q323" s="17">
        <v>1317171</v>
      </c>
      <c r="R323" s="17">
        <v>232335</v>
      </c>
      <c r="S323" s="17">
        <v>84518</v>
      </c>
      <c r="T323" s="17">
        <v>35262</v>
      </c>
      <c r="U323" s="17">
        <v>273946</v>
      </c>
      <c r="V323" s="17">
        <v>59803</v>
      </c>
      <c r="W323" s="17">
        <v>0</v>
      </c>
      <c r="X323" s="17">
        <v>385763</v>
      </c>
      <c r="Y323" s="17">
        <v>0</v>
      </c>
      <c r="Z323" s="17">
        <v>0</v>
      </c>
      <c r="AA323" s="17">
        <v>-458060</v>
      </c>
      <c r="AB323" s="17">
        <v>30644206</v>
      </c>
      <c r="AC323" s="17">
        <v>0</v>
      </c>
      <c r="AD323" s="17">
        <v>0</v>
      </c>
    </row>
    <row r="324" spans="1:30" x14ac:dyDescent="0.3">
      <c r="A324" s="15" t="s">
        <v>641</v>
      </c>
      <c r="B324" s="14" t="s">
        <v>642</v>
      </c>
      <c r="C324" s="14">
        <v>1</v>
      </c>
      <c r="D324" s="14">
        <v>0</v>
      </c>
      <c r="E324" s="17">
        <v>16564629</v>
      </c>
      <c r="F324" s="17">
        <v>0</v>
      </c>
      <c r="G324" s="17">
        <v>2035976</v>
      </c>
      <c r="H324" s="17">
        <v>0</v>
      </c>
      <c r="I324" s="17">
        <v>2600687</v>
      </c>
      <c r="J324" s="17">
        <v>3252942</v>
      </c>
      <c r="K324" s="17">
        <v>0</v>
      </c>
      <c r="L324" s="17">
        <v>0</v>
      </c>
      <c r="M324" s="17">
        <v>0</v>
      </c>
      <c r="N324" s="17">
        <v>0</v>
      </c>
      <c r="O324" s="17">
        <v>0</v>
      </c>
      <c r="P324" s="17">
        <v>3552762</v>
      </c>
      <c r="Q324" s="17">
        <v>731002</v>
      </c>
      <c r="R324" s="17">
        <v>744421</v>
      </c>
      <c r="S324" s="17">
        <v>105999</v>
      </c>
      <c r="T324" s="17">
        <v>43984</v>
      </c>
      <c r="U324" s="17">
        <v>434778</v>
      </c>
      <c r="V324" s="17">
        <v>64729</v>
      </c>
      <c r="W324" s="17">
        <v>0</v>
      </c>
      <c r="X324" s="17">
        <v>0</v>
      </c>
      <c r="Y324" s="17">
        <v>0</v>
      </c>
      <c r="Z324" s="17">
        <v>0</v>
      </c>
      <c r="AA324" s="17">
        <v>-174036</v>
      </c>
      <c r="AB324" s="17">
        <v>29957873</v>
      </c>
      <c r="AC324" s="17">
        <v>0</v>
      </c>
      <c r="AD324" s="17">
        <v>0</v>
      </c>
    </row>
    <row r="325" spans="1:30" x14ac:dyDescent="0.3">
      <c r="A325" s="15" t="s">
        <v>643</v>
      </c>
      <c r="B325" s="14" t="s">
        <v>644</v>
      </c>
      <c r="C325" s="14">
        <v>1</v>
      </c>
      <c r="D325" s="14">
        <v>1</v>
      </c>
      <c r="E325" s="17">
        <v>8094006866</v>
      </c>
      <c r="F325" s="17">
        <v>0</v>
      </c>
      <c r="G325" s="17">
        <v>0</v>
      </c>
      <c r="H325" s="17">
        <v>3149160</v>
      </c>
      <c r="I325" s="17">
        <v>549733363</v>
      </c>
      <c r="J325" s="17">
        <v>1315347111</v>
      </c>
      <c r="K325" s="17">
        <v>0</v>
      </c>
      <c r="L325" s="17">
        <v>0</v>
      </c>
      <c r="M325" s="17">
        <v>28551391</v>
      </c>
      <c r="N325" s="17">
        <v>143254613</v>
      </c>
      <c r="O325" s="17">
        <v>40405147</v>
      </c>
      <c r="P325" s="17">
        <v>0</v>
      </c>
      <c r="Q325" s="17">
        <v>252080791</v>
      </c>
      <c r="R325" s="17">
        <v>155558698</v>
      </c>
      <c r="S325" s="17">
        <v>19101118</v>
      </c>
      <c r="T325" s="17">
        <v>7969425</v>
      </c>
      <c r="U325" s="17">
        <v>73709609</v>
      </c>
      <c r="V325" s="17">
        <v>12312188</v>
      </c>
      <c r="W325" s="17">
        <v>0</v>
      </c>
      <c r="X325" s="17">
        <v>550858443</v>
      </c>
      <c r="Y325" s="17">
        <v>0</v>
      </c>
      <c r="Z325" s="17">
        <v>1200000</v>
      </c>
      <c r="AA325" s="17">
        <v>-720547802</v>
      </c>
      <c r="AB325" s="17">
        <v>10526690121</v>
      </c>
      <c r="AC325" s="17">
        <v>0</v>
      </c>
      <c r="AD325" s="17">
        <v>117696335</v>
      </c>
    </row>
    <row r="326" spans="1:30" x14ac:dyDescent="0.3">
      <c r="A326" s="15" t="s">
        <v>645</v>
      </c>
      <c r="B326" s="14" t="s">
        <v>646</v>
      </c>
      <c r="C326" s="14">
        <v>1</v>
      </c>
      <c r="D326" s="14">
        <v>0</v>
      </c>
      <c r="E326" s="17">
        <v>9707695</v>
      </c>
      <c r="F326" s="17">
        <v>0</v>
      </c>
      <c r="G326" s="17">
        <v>491475</v>
      </c>
      <c r="H326" s="17">
        <v>0</v>
      </c>
      <c r="I326" s="17">
        <v>1217074</v>
      </c>
      <c r="J326" s="17">
        <v>3615164</v>
      </c>
      <c r="K326" s="17">
        <v>0</v>
      </c>
      <c r="L326" s="17">
        <v>0</v>
      </c>
      <c r="M326" s="17">
        <v>0</v>
      </c>
      <c r="N326" s="17">
        <v>0</v>
      </c>
      <c r="O326" s="17">
        <v>0</v>
      </c>
      <c r="P326" s="17">
        <v>1190226</v>
      </c>
      <c r="Q326" s="17">
        <v>349724</v>
      </c>
      <c r="R326" s="17">
        <v>575491</v>
      </c>
      <c r="S326" s="17">
        <v>33661</v>
      </c>
      <c r="T326" s="17">
        <v>14043</v>
      </c>
      <c r="U326" s="17">
        <v>127568</v>
      </c>
      <c r="V326" s="17">
        <v>30289</v>
      </c>
      <c r="W326" s="17">
        <v>0</v>
      </c>
      <c r="X326" s="17">
        <v>142720</v>
      </c>
      <c r="Y326" s="17">
        <v>0</v>
      </c>
      <c r="Z326" s="17">
        <v>0</v>
      </c>
      <c r="AA326" s="17">
        <v>-235011</v>
      </c>
      <c r="AB326" s="17">
        <v>17260119</v>
      </c>
      <c r="AC326" s="17">
        <v>0</v>
      </c>
      <c r="AD326" s="17">
        <v>0</v>
      </c>
    </row>
    <row r="327" spans="1:30" x14ac:dyDescent="0.3">
      <c r="A327" s="15" t="s">
        <v>647</v>
      </c>
      <c r="B327" s="14" t="s">
        <v>648</v>
      </c>
      <c r="C327" s="14">
        <v>1</v>
      </c>
      <c r="D327" s="14">
        <v>0</v>
      </c>
      <c r="E327" s="17">
        <v>37392534</v>
      </c>
      <c r="F327" s="17">
        <v>0</v>
      </c>
      <c r="G327" s="17">
        <v>0</v>
      </c>
      <c r="H327" s="17">
        <v>0</v>
      </c>
      <c r="I327" s="17">
        <v>3200667</v>
      </c>
      <c r="J327" s="17">
        <v>7591138</v>
      </c>
      <c r="K327" s="17">
        <v>0</v>
      </c>
      <c r="L327" s="17">
        <v>0</v>
      </c>
      <c r="M327" s="17">
        <v>0</v>
      </c>
      <c r="N327" s="17">
        <v>0</v>
      </c>
      <c r="O327" s="17">
        <v>0</v>
      </c>
      <c r="P327" s="17">
        <v>3512607</v>
      </c>
      <c r="Q327" s="17">
        <v>526445</v>
      </c>
      <c r="R327" s="17">
        <v>3692034</v>
      </c>
      <c r="S327" s="17">
        <v>70961</v>
      </c>
      <c r="T327" s="17">
        <v>28707</v>
      </c>
      <c r="U327" s="17">
        <v>283270</v>
      </c>
      <c r="V327" s="17">
        <v>90448</v>
      </c>
      <c r="W327" s="17">
        <v>0</v>
      </c>
      <c r="X327" s="17">
        <v>573378</v>
      </c>
      <c r="Y327" s="17">
        <v>0</v>
      </c>
      <c r="Z327" s="17">
        <v>0</v>
      </c>
      <c r="AA327" s="17">
        <v>-1619777</v>
      </c>
      <c r="AB327" s="17">
        <v>55342412</v>
      </c>
      <c r="AC327" s="17">
        <v>0</v>
      </c>
      <c r="AD327" s="17">
        <v>0</v>
      </c>
    </row>
    <row r="328" spans="1:30" x14ac:dyDescent="0.3">
      <c r="A328" s="15" t="s">
        <v>649</v>
      </c>
      <c r="B328" s="14" t="s">
        <v>650</v>
      </c>
      <c r="C328" s="14">
        <v>1</v>
      </c>
      <c r="D328" s="14">
        <v>0</v>
      </c>
      <c r="E328" s="17">
        <v>13156351</v>
      </c>
      <c r="F328" s="17">
        <v>0</v>
      </c>
      <c r="G328" s="17">
        <v>0</v>
      </c>
      <c r="H328" s="17">
        <v>0</v>
      </c>
      <c r="I328" s="17">
        <v>1423293</v>
      </c>
      <c r="J328" s="17">
        <v>916366</v>
      </c>
      <c r="K328" s="17">
        <v>0</v>
      </c>
      <c r="L328" s="17">
        <v>0</v>
      </c>
      <c r="M328" s="17">
        <v>0</v>
      </c>
      <c r="N328" s="17">
        <v>0</v>
      </c>
      <c r="O328" s="17">
        <v>0</v>
      </c>
      <c r="P328" s="17">
        <v>1157586</v>
      </c>
      <c r="Q328" s="17">
        <v>226302</v>
      </c>
      <c r="R328" s="17">
        <v>439633</v>
      </c>
      <c r="S328" s="17">
        <v>20418</v>
      </c>
      <c r="T328" s="17">
        <v>5008</v>
      </c>
      <c r="U328" s="17">
        <v>80968</v>
      </c>
      <c r="V328" s="17">
        <v>25399</v>
      </c>
      <c r="W328" s="17">
        <v>0</v>
      </c>
      <c r="X328" s="17">
        <v>223329</v>
      </c>
      <c r="Y328" s="17">
        <v>0</v>
      </c>
      <c r="Z328" s="17">
        <v>0</v>
      </c>
      <c r="AA328" s="17">
        <v>-323715</v>
      </c>
      <c r="AB328" s="17">
        <v>17350938</v>
      </c>
      <c r="AC328" s="17">
        <v>0</v>
      </c>
      <c r="AD328" s="17">
        <v>0</v>
      </c>
    </row>
    <row r="329" spans="1:30" x14ac:dyDescent="0.3">
      <c r="A329" s="15" t="s">
        <v>651</v>
      </c>
      <c r="B329" s="14" t="s">
        <v>652</v>
      </c>
      <c r="C329" s="14">
        <v>1</v>
      </c>
      <c r="D329" s="14">
        <v>0</v>
      </c>
      <c r="E329" s="17">
        <v>21210980</v>
      </c>
      <c r="F329" s="17">
        <v>0</v>
      </c>
      <c r="G329" s="17">
        <v>0</v>
      </c>
      <c r="H329" s="17">
        <v>0</v>
      </c>
      <c r="I329" s="17">
        <v>3557303</v>
      </c>
      <c r="J329" s="17">
        <v>4750524</v>
      </c>
      <c r="K329" s="17">
        <v>0</v>
      </c>
      <c r="L329" s="17">
        <v>0</v>
      </c>
      <c r="M329" s="17">
        <v>0</v>
      </c>
      <c r="N329" s="17">
        <v>0</v>
      </c>
      <c r="O329" s="17">
        <v>0</v>
      </c>
      <c r="P329" s="17">
        <v>2618691</v>
      </c>
      <c r="Q329" s="17">
        <v>637925</v>
      </c>
      <c r="R329" s="17">
        <v>881047</v>
      </c>
      <c r="S329" s="17">
        <v>62093</v>
      </c>
      <c r="T329" s="17">
        <v>22180</v>
      </c>
      <c r="U329" s="17">
        <v>225719</v>
      </c>
      <c r="V329" s="17">
        <v>70317</v>
      </c>
      <c r="W329" s="17">
        <v>0</v>
      </c>
      <c r="X329" s="17">
        <v>659459</v>
      </c>
      <c r="Y329" s="17">
        <v>0</v>
      </c>
      <c r="Z329" s="17">
        <v>0</v>
      </c>
      <c r="AA329" s="17">
        <v>-587846</v>
      </c>
      <c r="AB329" s="17">
        <v>34108392</v>
      </c>
      <c r="AC329" s="17">
        <v>0</v>
      </c>
      <c r="AD329" s="17">
        <v>0</v>
      </c>
    </row>
    <row r="330" spans="1:30" x14ac:dyDescent="0.3">
      <c r="A330" s="15" t="s">
        <v>653</v>
      </c>
      <c r="B330" s="14" t="s">
        <v>654</v>
      </c>
      <c r="C330" s="14">
        <v>1</v>
      </c>
      <c r="D330" s="14">
        <v>0</v>
      </c>
      <c r="E330" s="17">
        <v>83999238</v>
      </c>
      <c r="F330" s="17">
        <v>29690</v>
      </c>
      <c r="G330" s="17">
        <v>0</v>
      </c>
      <c r="H330" s="17">
        <v>31924</v>
      </c>
      <c r="I330" s="17">
        <v>5033800</v>
      </c>
      <c r="J330" s="17">
        <v>13625321</v>
      </c>
      <c r="K330" s="17">
        <v>0</v>
      </c>
      <c r="L330" s="17">
        <v>0</v>
      </c>
      <c r="M330" s="17">
        <v>0</v>
      </c>
      <c r="N330" s="17">
        <v>0</v>
      </c>
      <c r="O330" s="17">
        <v>0</v>
      </c>
      <c r="P330" s="17">
        <v>4482126</v>
      </c>
      <c r="Q330" s="17">
        <v>1847161</v>
      </c>
      <c r="R330" s="17">
        <v>4177960</v>
      </c>
      <c r="S330" s="17">
        <v>105355</v>
      </c>
      <c r="T330" s="17">
        <v>43956</v>
      </c>
      <c r="U330" s="17">
        <v>444448</v>
      </c>
      <c r="V330" s="17">
        <v>145350</v>
      </c>
      <c r="W330" s="17">
        <v>0</v>
      </c>
      <c r="X330" s="17">
        <v>3334935</v>
      </c>
      <c r="Y330" s="17">
        <v>0</v>
      </c>
      <c r="Z330" s="17">
        <v>0</v>
      </c>
      <c r="AA330" s="17">
        <v>-4471940</v>
      </c>
      <c r="AB330" s="17">
        <v>112829324</v>
      </c>
      <c r="AC330" s="17">
        <v>0</v>
      </c>
      <c r="AD330" s="17">
        <v>733330</v>
      </c>
    </row>
    <row r="331" spans="1:30" x14ac:dyDescent="0.3">
      <c r="A331" s="15" t="s">
        <v>655</v>
      </c>
      <c r="B331" s="14" t="s">
        <v>656</v>
      </c>
      <c r="C331" s="14">
        <v>1</v>
      </c>
      <c r="D331" s="14">
        <v>0</v>
      </c>
      <c r="E331" s="17">
        <v>29122268</v>
      </c>
      <c r="F331" s="17">
        <v>0</v>
      </c>
      <c r="G331" s="17">
        <v>0</v>
      </c>
      <c r="H331" s="17">
        <v>0</v>
      </c>
      <c r="I331" s="17">
        <v>2346857</v>
      </c>
      <c r="J331" s="17">
        <v>5930978</v>
      </c>
      <c r="K331" s="17">
        <v>0</v>
      </c>
      <c r="L331" s="17">
        <v>0</v>
      </c>
      <c r="M331" s="17">
        <v>0</v>
      </c>
      <c r="N331" s="17">
        <v>0</v>
      </c>
      <c r="O331" s="17">
        <v>0</v>
      </c>
      <c r="P331" s="17">
        <v>2522003</v>
      </c>
      <c r="Q331" s="17">
        <v>1786501</v>
      </c>
      <c r="R331" s="17">
        <v>1154718</v>
      </c>
      <c r="S331" s="17">
        <v>52131</v>
      </c>
      <c r="T331" s="17">
        <v>21750</v>
      </c>
      <c r="U331" s="17">
        <v>215001</v>
      </c>
      <c r="V331" s="17">
        <v>62405</v>
      </c>
      <c r="W331" s="17">
        <v>0</v>
      </c>
      <c r="X331" s="17">
        <v>289290</v>
      </c>
      <c r="Y331" s="17">
        <v>79824</v>
      </c>
      <c r="Z331" s="17">
        <v>0</v>
      </c>
      <c r="AA331" s="17">
        <v>-812924</v>
      </c>
      <c r="AB331" s="17">
        <v>42770802</v>
      </c>
      <c r="AC331" s="17">
        <v>0</v>
      </c>
      <c r="AD331" s="17">
        <v>0</v>
      </c>
    </row>
    <row r="332" spans="1:30" x14ac:dyDescent="0.3">
      <c r="A332" s="15" t="s">
        <v>657</v>
      </c>
      <c r="B332" s="14" t="s">
        <v>658</v>
      </c>
      <c r="C332" s="14">
        <v>1</v>
      </c>
      <c r="D332" s="14">
        <v>0</v>
      </c>
      <c r="E332" s="17">
        <v>12015447</v>
      </c>
      <c r="F332" s="17">
        <v>0</v>
      </c>
      <c r="G332" s="17">
        <v>0</v>
      </c>
      <c r="H332" s="17">
        <v>5733</v>
      </c>
      <c r="I332" s="17">
        <v>2184602</v>
      </c>
      <c r="J332" s="17">
        <v>2380002</v>
      </c>
      <c r="K332" s="17">
        <v>0</v>
      </c>
      <c r="L332" s="17">
        <v>0</v>
      </c>
      <c r="M332" s="17">
        <v>0</v>
      </c>
      <c r="N332" s="17">
        <v>0</v>
      </c>
      <c r="O332" s="17">
        <v>0</v>
      </c>
      <c r="P332" s="17">
        <v>1401204</v>
      </c>
      <c r="Q332" s="17">
        <v>624425</v>
      </c>
      <c r="R332" s="17">
        <v>719614</v>
      </c>
      <c r="S332" s="17">
        <v>44521</v>
      </c>
      <c r="T332" s="17">
        <v>18575</v>
      </c>
      <c r="U332" s="17">
        <v>182090</v>
      </c>
      <c r="V332" s="17">
        <v>50778</v>
      </c>
      <c r="W332" s="17">
        <v>0</v>
      </c>
      <c r="X332" s="17">
        <v>103040</v>
      </c>
      <c r="Y332" s="17">
        <v>0</v>
      </c>
      <c r="Z332" s="17">
        <v>0</v>
      </c>
      <c r="AA332" s="17">
        <v>-173554</v>
      </c>
      <c r="AB332" s="17">
        <v>19556477</v>
      </c>
      <c r="AC332" s="17">
        <v>0</v>
      </c>
      <c r="AD332" s="17">
        <v>0</v>
      </c>
    </row>
    <row r="333" spans="1:30" x14ac:dyDescent="0.3">
      <c r="A333" s="15" t="s">
        <v>659</v>
      </c>
      <c r="B333" s="14" t="s">
        <v>660</v>
      </c>
      <c r="C333" s="14">
        <v>1</v>
      </c>
      <c r="D333" s="14">
        <v>0</v>
      </c>
      <c r="E333" s="17">
        <v>10256381</v>
      </c>
      <c r="F333" s="17">
        <v>0</v>
      </c>
      <c r="G333" s="17">
        <v>0</v>
      </c>
      <c r="H333" s="17">
        <v>0</v>
      </c>
      <c r="I333" s="17">
        <v>1041804</v>
      </c>
      <c r="J333" s="17">
        <v>624936</v>
      </c>
      <c r="K333" s="17">
        <v>0</v>
      </c>
      <c r="L333" s="17">
        <v>0</v>
      </c>
      <c r="M333" s="17">
        <v>0</v>
      </c>
      <c r="N333" s="17">
        <v>0</v>
      </c>
      <c r="O333" s="17">
        <v>0</v>
      </c>
      <c r="P333" s="17">
        <v>1328526</v>
      </c>
      <c r="Q333" s="17">
        <v>328497</v>
      </c>
      <c r="R333" s="17">
        <v>576144</v>
      </c>
      <c r="S333" s="17">
        <v>18725</v>
      </c>
      <c r="T333" s="17">
        <v>7812</v>
      </c>
      <c r="U333" s="17">
        <v>74502</v>
      </c>
      <c r="V333" s="17">
        <v>23474</v>
      </c>
      <c r="W333" s="17">
        <v>0</v>
      </c>
      <c r="X333" s="17">
        <v>117776</v>
      </c>
      <c r="Y333" s="17">
        <v>0</v>
      </c>
      <c r="Z333" s="17">
        <v>0</v>
      </c>
      <c r="AA333" s="17">
        <v>-191325</v>
      </c>
      <c r="AB333" s="17">
        <v>14207252</v>
      </c>
      <c r="AC333" s="17">
        <v>0</v>
      </c>
      <c r="AD333" s="17">
        <v>0</v>
      </c>
    </row>
    <row r="334" spans="1:30" x14ac:dyDescent="0.3">
      <c r="A334" s="15" t="s">
        <v>661</v>
      </c>
      <c r="B334" s="14" t="s">
        <v>662</v>
      </c>
      <c r="C334" s="14">
        <v>1</v>
      </c>
      <c r="D334" s="14">
        <v>0</v>
      </c>
      <c r="E334" s="17">
        <v>5250642</v>
      </c>
      <c r="F334" s="17">
        <v>0</v>
      </c>
      <c r="G334" s="17">
        <v>0</v>
      </c>
      <c r="H334" s="17">
        <v>0</v>
      </c>
      <c r="I334" s="17">
        <v>658415</v>
      </c>
      <c r="J334" s="17">
        <v>717274</v>
      </c>
      <c r="K334" s="17">
        <v>0</v>
      </c>
      <c r="L334" s="17">
        <v>0</v>
      </c>
      <c r="M334" s="17">
        <v>0</v>
      </c>
      <c r="N334" s="17">
        <v>0</v>
      </c>
      <c r="O334" s="17">
        <v>0</v>
      </c>
      <c r="P334" s="17">
        <v>806875</v>
      </c>
      <c r="Q334" s="17">
        <v>152064</v>
      </c>
      <c r="R334" s="17">
        <v>238923</v>
      </c>
      <c r="S334" s="17">
        <v>10891</v>
      </c>
      <c r="T334" s="17">
        <v>4543</v>
      </c>
      <c r="U334" s="17">
        <v>42698</v>
      </c>
      <c r="V334" s="17">
        <v>13583</v>
      </c>
      <c r="W334" s="17">
        <v>0</v>
      </c>
      <c r="X334" s="17">
        <v>72533</v>
      </c>
      <c r="Y334" s="17">
        <v>0</v>
      </c>
      <c r="Z334" s="17">
        <v>0</v>
      </c>
      <c r="AA334" s="17">
        <v>-158808</v>
      </c>
      <c r="AB334" s="17">
        <v>7809633</v>
      </c>
      <c r="AC334" s="17">
        <v>0</v>
      </c>
      <c r="AD334" s="17">
        <v>0</v>
      </c>
    </row>
    <row r="335" spans="1:30" x14ac:dyDescent="0.3">
      <c r="A335" s="15" t="s">
        <v>663</v>
      </c>
      <c r="B335" s="14" t="s">
        <v>664</v>
      </c>
      <c r="C335" s="14">
        <v>1</v>
      </c>
      <c r="D335" s="14">
        <v>0</v>
      </c>
      <c r="E335" s="17">
        <v>9659104</v>
      </c>
      <c r="F335" s="17">
        <v>0</v>
      </c>
      <c r="G335" s="17">
        <v>0</v>
      </c>
      <c r="H335" s="17">
        <v>0</v>
      </c>
      <c r="I335" s="17">
        <v>872622</v>
      </c>
      <c r="J335" s="17">
        <v>1737732</v>
      </c>
      <c r="K335" s="17">
        <v>0</v>
      </c>
      <c r="L335" s="17">
        <v>0</v>
      </c>
      <c r="M335" s="17">
        <v>0</v>
      </c>
      <c r="N335" s="17">
        <v>0</v>
      </c>
      <c r="O335" s="17">
        <v>0</v>
      </c>
      <c r="P335" s="17">
        <v>1020450</v>
      </c>
      <c r="Q335" s="17">
        <v>229492</v>
      </c>
      <c r="R335" s="17">
        <v>273404</v>
      </c>
      <c r="S335" s="17">
        <v>16194</v>
      </c>
      <c r="T335" s="17">
        <v>6756</v>
      </c>
      <c r="U335" s="17">
        <v>66580</v>
      </c>
      <c r="V335" s="17">
        <v>18731</v>
      </c>
      <c r="W335" s="17">
        <v>0</v>
      </c>
      <c r="X335" s="17">
        <v>131516</v>
      </c>
      <c r="Y335" s="17">
        <v>0</v>
      </c>
      <c r="Z335" s="17">
        <v>0</v>
      </c>
      <c r="AA335" s="17">
        <v>-194307</v>
      </c>
      <c r="AB335" s="17">
        <v>13838274</v>
      </c>
      <c r="AC335" s="17">
        <v>0</v>
      </c>
      <c r="AD335" s="17">
        <v>0</v>
      </c>
    </row>
    <row r="336" spans="1:30" x14ac:dyDescent="0.3">
      <c r="A336" s="15" t="s">
        <v>665</v>
      </c>
      <c r="B336" s="14" t="s">
        <v>666</v>
      </c>
      <c r="C336" s="14">
        <v>1</v>
      </c>
      <c r="D336" s="14">
        <v>0</v>
      </c>
      <c r="E336" s="17">
        <v>12108662</v>
      </c>
      <c r="F336" s="17">
        <v>0</v>
      </c>
      <c r="G336" s="17">
        <v>0</v>
      </c>
      <c r="H336" s="17">
        <v>0</v>
      </c>
      <c r="I336" s="17">
        <v>1683682</v>
      </c>
      <c r="J336" s="17">
        <v>2332800</v>
      </c>
      <c r="K336" s="17">
        <v>158102</v>
      </c>
      <c r="L336" s="17">
        <v>0</v>
      </c>
      <c r="M336" s="17">
        <v>0</v>
      </c>
      <c r="N336" s="17">
        <v>0</v>
      </c>
      <c r="O336" s="17">
        <v>0</v>
      </c>
      <c r="P336" s="17">
        <v>907850</v>
      </c>
      <c r="Q336" s="17">
        <v>65070</v>
      </c>
      <c r="R336" s="17">
        <v>345185</v>
      </c>
      <c r="S336" s="17">
        <v>17362</v>
      </c>
      <c r="T336" s="17">
        <v>7243</v>
      </c>
      <c r="U336" s="17">
        <v>67478</v>
      </c>
      <c r="V336" s="17">
        <v>18344</v>
      </c>
      <c r="W336" s="17">
        <v>0</v>
      </c>
      <c r="X336" s="17">
        <v>0</v>
      </c>
      <c r="Y336" s="17">
        <v>0</v>
      </c>
      <c r="Z336" s="17">
        <v>0</v>
      </c>
      <c r="AA336" s="17">
        <v>-401879</v>
      </c>
      <c r="AB336" s="17">
        <v>17309899</v>
      </c>
      <c r="AC336" s="17">
        <v>0</v>
      </c>
      <c r="AD336" s="17">
        <v>100000</v>
      </c>
    </row>
    <row r="337" spans="1:30" x14ac:dyDescent="0.3">
      <c r="A337" s="15" t="s">
        <v>667</v>
      </c>
      <c r="B337" s="14" t="s">
        <v>668</v>
      </c>
      <c r="C337" s="14">
        <v>1</v>
      </c>
      <c r="D337" s="14">
        <v>0</v>
      </c>
      <c r="E337" s="17">
        <v>25612881</v>
      </c>
      <c r="F337" s="17">
        <v>0</v>
      </c>
      <c r="G337" s="17">
        <v>0</v>
      </c>
      <c r="H337" s="17">
        <v>0</v>
      </c>
      <c r="I337" s="17">
        <v>3210418</v>
      </c>
      <c r="J337" s="17">
        <v>5252338</v>
      </c>
      <c r="K337" s="17">
        <v>0</v>
      </c>
      <c r="L337" s="17">
        <v>0</v>
      </c>
      <c r="M337" s="17">
        <v>0</v>
      </c>
      <c r="N337" s="17">
        <v>0</v>
      </c>
      <c r="O337" s="17">
        <v>0</v>
      </c>
      <c r="P337" s="17">
        <v>2525208</v>
      </c>
      <c r="Q337" s="17">
        <v>530541</v>
      </c>
      <c r="R337" s="17">
        <v>356937</v>
      </c>
      <c r="S337" s="17">
        <v>30050</v>
      </c>
      <c r="T337" s="17">
        <v>12537</v>
      </c>
      <c r="U337" s="17">
        <v>116209</v>
      </c>
      <c r="V337" s="17">
        <v>38108</v>
      </c>
      <c r="W337" s="17">
        <v>0</v>
      </c>
      <c r="X337" s="17">
        <v>320594</v>
      </c>
      <c r="Y337" s="17">
        <v>0</v>
      </c>
      <c r="Z337" s="17">
        <v>0</v>
      </c>
      <c r="AA337" s="17">
        <v>-621323</v>
      </c>
      <c r="AB337" s="17">
        <v>37384498</v>
      </c>
      <c r="AC337" s="17">
        <v>0</v>
      </c>
      <c r="AD337" s="17">
        <v>243929</v>
      </c>
    </row>
    <row r="338" spans="1:30" x14ac:dyDescent="0.3">
      <c r="A338" s="15" t="s">
        <v>669</v>
      </c>
      <c r="B338" s="14" t="s">
        <v>670</v>
      </c>
      <c r="C338" s="14">
        <v>1</v>
      </c>
      <c r="D338" s="14">
        <v>0</v>
      </c>
      <c r="E338" s="17">
        <v>6719850</v>
      </c>
      <c r="F338" s="17">
        <v>0</v>
      </c>
      <c r="G338" s="17">
        <v>0</v>
      </c>
      <c r="H338" s="17">
        <v>0</v>
      </c>
      <c r="I338" s="17">
        <v>850451</v>
      </c>
      <c r="J338" s="17">
        <v>2003168</v>
      </c>
      <c r="K338" s="17">
        <v>0</v>
      </c>
      <c r="L338" s="17">
        <v>0</v>
      </c>
      <c r="M338" s="17">
        <v>0</v>
      </c>
      <c r="N338" s="17">
        <v>0</v>
      </c>
      <c r="O338" s="17">
        <v>0</v>
      </c>
      <c r="P338" s="17">
        <v>1728679</v>
      </c>
      <c r="Q338" s="17">
        <v>126803</v>
      </c>
      <c r="R338" s="17">
        <v>184204</v>
      </c>
      <c r="S338" s="17">
        <v>19325</v>
      </c>
      <c r="T338" s="17">
        <v>8062</v>
      </c>
      <c r="U338" s="17">
        <v>75143</v>
      </c>
      <c r="V338" s="17">
        <v>23102</v>
      </c>
      <c r="W338" s="17">
        <v>0</v>
      </c>
      <c r="X338" s="17">
        <v>0</v>
      </c>
      <c r="Y338" s="17">
        <v>0</v>
      </c>
      <c r="Z338" s="17">
        <v>0</v>
      </c>
      <c r="AA338" s="17">
        <v>-204109</v>
      </c>
      <c r="AB338" s="17">
        <v>11534678</v>
      </c>
      <c r="AC338" s="17">
        <v>0</v>
      </c>
      <c r="AD338" s="17">
        <v>0</v>
      </c>
    </row>
    <row r="339" spans="1:30" x14ac:dyDescent="0.3">
      <c r="A339" s="15" t="s">
        <v>671</v>
      </c>
      <c r="B339" s="14" t="s">
        <v>672</v>
      </c>
      <c r="C339" s="14">
        <v>1</v>
      </c>
      <c r="D339" s="14">
        <v>0</v>
      </c>
      <c r="E339" s="17">
        <v>7793167</v>
      </c>
      <c r="F339" s="17">
        <v>0</v>
      </c>
      <c r="G339" s="17">
        <v>0</v>
      </c>
      <c r="H339" s="17">
        <v>3418</v>
      </c>
      <c r="I339" s="17">
        <v>1648285</v>
      </c>
      <c r="J339" s="17">
        <v>2556181</v>
      </c>
      <c r="K339" s="17">
        <v>0</v>
      </c>
      <c r="L339" s="17">
        <v>0</v>
      </c>
      <c r="M339" s="17">
        <v>0</v>
      </c>
      <c r="N339" s="17">
        <v>0</v>
      </c>
      <c r="O339" s="17">
        <v>0</v>
      </c>
      <c r="P339" s="17">
        <v>1917005</v>
      </c>
      <c r="Q339" s="17">
        <v>324898</v>
      </c>
      <c r="R339" s="17">
        <v>335206</v>
      </c>
      <c r="S339" s="17">
        <v>39473</v>
      </c>
      <c r="T339" s="17">
        <v>16468</v>
      </c>
      <c r="U339" s="17">
        <v>151975</v>
      </c>
      <c r="V339" s="17">
        <v>43490</v>
      </c>
      <c r="W339" s="17">
        <v>0</v>
      </c>
      <c r="X339" s="17">
        <v>0</v>
      </c>
      <c r="Y339" s="17">
        <v>12636</v>
      </c>
      <c r="Z339" s="17">
        <v>0</v>
      </c>
      <c r="AA339" s="17">
        <v>-210220</v>
      </c>
      <c r="AB339" s="17">
        <v>14631982</v>
      </c>
      <c r="AC339" s="17">
        <v>0</v>
      </c>
      <c r="AD339" s="17">
        <v>0</v>
      </c>
    </row>
    <row r="340" spans="1:30" x14ac:dyDescent="0.3">
      <c r="A340" s="15" t="s">
        <v>673</v>
      </c>
      <c r="B340" s="14" t="s">
        <v>674</v>
      </c>
      <c r="C340" s="14">
        <v>1</v>
      </c>
      <c r="D340" s="14">
        <v>0</v>
      </c>
      <c r="E340" s="17">
        <v>2469172</v>
      </c>
      <c r="F340" s="17">
        <v>0</v>
      </c>
      <c r="G340" s="17">
        <v>0</v>
      </c>
      <c r="H340" s="17">
        <v>0</v>
      </c>
      <c r="I340" s="17">
        <v>416683</v>
      </c>
      <c r="J340" s="17">
        <v>515329</v>
      </c>
      <c r="K340" s="17">
        <v>0</v>
      </c>
      <c r="L340" s="17">
        <v>0</v>
      </c>
      <c r="M340" s="17">
        <v>0</v>
      </c>
      <c r="N340" s="17">
        <v>0</v>
      </c>
      <c r="O340" s="17">
        <v>0</v>
      </c>
      <c r="P340" s="17">
        <v>955846</v>
      </c>
      <c r="Q340" s="17">
        <v>72183</v>
      </c>
      <c r="R340" s="17">
        <v>57891</v>
      </c>
      <c r="S340" s="17">
        <v>8195</v>
      </c>
      <c r="T340" s="17">
        <v>3418</v>
      </c>
      <c r="U340" s="17">
        <v>33902</v>
      </c>
      <c r="V340" s="17">
        <v>8711</v>
      </c>
      <c r="W340" s="17">
        <v>0</v>
      </c>
      <c r="X340" s="17">
        <v>0</v>
      </c>
      <c r="Y340" s="17">
        <v>0</v>
      </c>
      <c r="Z340" s="17">
        <v>0</v>
      </c>
      <c r="AA340" s="17">
        <v>-138379</v>
      </c>
      <c r="AB340" s="17">
        <v>4402951</v>
      </c>
      <c r="AC340" s="17">
        <v>0</v>
      </c>
      <c r="AD340" s="17">
        <v>0</v>
      </c>
    </row>
    <row r="341" spans="1:30" x14ac:dyDescent="0.3">
      <c r="A341" s="15" t="s">
        <v>675</v>
      </c>
      <c r="B341" s="14" t="s">
        <v>676</v>
      </c>
      <c r="C341" s="14">
        <v>1</v>
      </c>
      <c r="D341" s="14">
        <v>0</v>
      </c>
      <c r="E341" s="17">
        <v>8584263</v>
      </c>
      <c r="F341" s="17">
        <v>0</v>
      </c>
      <c r="G341" s="17">
        <v>0</v>
      </c>
      <c r="H341" s="17">
        <v>0</v>
      </c>
      <c r="I341" s="17">
        <v>1191945</v>
      </c>
      <c r="J341" s="17">
        <v>2876207</v>
      </c>
      <c r="K341" s="17">
        <v>100442</v>
      </c>
      <c r="L341" s="17">
        <v>0</v>
      </c>
      <c r="M341" s="17">
        <v>0</v>
      </c>
      <c r="N341" s="17">
        <v>0</v>
      </c>
      <c r="O341" s="17">
        <v>0</v>
      </c>
      <c r="P341" s="17">
        <v>1072280</v>
      </c>
      <c r="Q341" s="17">
        <v>496128</v>
      </c>
      <c r="R341" s="17">
        <v>85164</v>
      </c>
      <c r="S341" s="17">
        <v>14995</v>
      </c>
      <c r="T341" s="17">
        <v>6256</v>
      </c>
      <c r="U341" s="17">
        <v>59182</v>
      </c>
      <c r="V341" s="17">
        <v>19016</v>
      </c>
      <c r="W341" s="17">
        <v>0</v>
      </c>
      <c r="X341" s="17">
        <v>72720</v>
      </c>
      <c r="Y341" s="17">
        <v>0</v>
      </c>
      <c r="Z341" s="17">
        <v>0</v>
      </c>
      <c r="AA341" s="17">
        <v>-185776</v>
      </c>
      <c r="AB341" s="17">
        <v>14392822</v>
      </c>
      <c r="AC341" s="17">
        <v>0</v>
      </c>
      <c r="AD341" s="17">
        <v>0</v>
      </c>
    </row>
    <row r="342" spans="1:30" x14ac:dyDescent="0.3">
      <c r="A342" s="15" t="s">
        <v>677</v>
      </c>
      <c r="B342" s="14" t="s">
        <v>678</v>
      </c>
      <c r="C342" s="14">
        <v>1</v>
      </c>
      <c r="D342" s="14">
        <v>0</v>
      </c>
      <c r="E342" s="17">
        <v>4875802</v>
      </c>
      <c r="F342" s="17">
        <v>0</v>
      </c>
      <c r="G342" s="17">
        <v>203231</v>
      </c>
      <c r="H342" s="17">
        <v>0</v>
      </c>
      <c r="I342" s="17">
        <v>512923</v>
      </c>
      <c r="J342" s="17">
        <v>816017</v>
      </c>
      <c r="K342" s="17">
        <v>0</v>
      </c>
      <c r="L342" s="17">
        <v>0</v>
      </c>
      <c r="M342" s="17">
        <v>0</v>
      </c>
      <c r="N342" s="17">
        <v>0</v>
      </c>
      <c r="O342" s="17">
        <v>0</v>
      </c>
      <c r="P342" s="17">
        <v>575597</v>
      </c>
      <c r="Q342" s="17">
        <v>0</v>
      </c>
      <c r="R342" s="17">
        <v>0</v>
      </c>
      <c r="S342" s="17">
        <v>6157</v>
      </c>
      <c r="T342" s="17">
        <v>2568</v>
      </c>
      <c r="U342" s="17">
        <v>23592</v>
      </c>
      <c r="V342" s="17">
        <v>6267</v>
      </c>
      <c r="W342" s="17">
        <v>0</v>
      </c>
      <c r="X342" s="17">
        <v>61587</v>
      </c>
      <c r="Y342" s="17">
        <v>0</v>
      </c>
      <c r="Z342" s="17">
        <v>0</v>
      </c>
      <c r="AA342" s="17">
        <v>-165438</v>
      </c>
      <c r="AB342" s="17">
        <v>6918303</v>
      </c>
      <c r="AC342" s="17">
        <v>0</v>
      </c>
      <c r="AD342" s="17">
        <v>100000</v>
      </c>
    </row>
    <row r="343" spans="1:30" x14ac:dyDescent="0.3">
      <c r="A343" s="15" t="s">
        <v>679</v>
      </c>
      <c r="B343" s="14" t="s">
        <v>680</v>
      </c>
      <c r="C343" s="14">
        <v>1</v>
      </c>
      <c r="D343" s="14">
        <v>0</v>
      </c>
      <c r="E343" s="17">
        <v>50591226</v>
      </c>
      <c r="F343" s="17">
        <v>0</v>
      </c>
      <c r="G343" s="17">
        <v>0</v>
      </c>
      <c r="H343" s="17">
        <v>12266</v>
      </c>
      <c r="I343" s="17">
        <v>3996506</v>
      </c>
      <c r="J343" s="17">
        <v>7674857</v>
      </c>
      <c r="K343" s="17">
        <v>0</v>
      </c>
      <c r="L343" s="17">
        <v>0</v>
      </c>
      <c r="M343" s="17">
        <v>0</v>
      </c>
      <c r="N343" s="17">
        <v>0</v>
      </c>
      <c r="O343" s="17">
        <v>0</v>
      </c>
      <c r="P343" s="17">
        <v>7342979</v>
      </c>
      <c r="Q343" s="17">
        <v>719655</v>
      </c>
      <c r="R343" s="17">
        <v>1027563</v>
      </c>
      <c r="S343" s="17">
        <v>82780</v>
      </c>
      <c r="T343" s="17">
        <v>34537</v>
      </c>
      <c r="U343" s="17">
        <v>324686</v>
      </c>
      <c r="V343" s="17">
        <v>111798</v>
      </c>
      <c r="W343" s="17">
        <v>0</v>
      </c>
      <c r="X343" s="17">
        <v>1948900</v>
      </c>
      <c r="Y343" s="17">
        <v>0</v>
      </c>
      <c r="Z343" s="17">
        <v>0</v>
      </c>
      <c r="AA343" s="17">
        <v>-2098301</v>
      </c>
      <c r="AB343" s="17">
        <v>71769452</v>
      </c>
      <c r="AC343" s="17">
        <v>0</v>
      </c>
      <c r="AD343" s="17">
        <v>369655</v>
      </c>
    </row>
    <row r="344" spans="1:30" x14ac:dyDescent="0.3">
      <c r="A344" s="15" t="s">
        <v>681</v>
      </c>
      <c r="B344" s="14" t="s">
        <v>682</v>
      </c>
      <c r="C344" s="14">
        <v>1</v>
      </c>
      <c r="D344" s="14">
        <v>0</v>
      </c>
      <c r="E344" s="17">
        <v>8028901</v>
      </c>
      <c r="F344" s="17">
        <v>0</v>
      </c>
      <c r="G344" s="17">
        <v>0</v>
      </c>
      <c r="H344" s="17">
        <v>0</v>
      </c>
      <c r="I344" s="17">
        <v>1047424</v>
      </c>
      <c r="J344" s="17">
        <v>1732662</v>
      </c>
      <c r="K344" s="17">
        <v>72132</v>
      </c>
      <c r="L344" s="17">
        <v>0</v>
      </c>
      <c r="M344" s="17">
        <v>0</v>
      </c>
      <c r="N344" s="17">
        <v>0</v>
      </c>
      <c r="O344" s="17">
        <v>0</v>
      </c>
      <c r="P344" s="17">
        <v>1266034</v>
      </c>
      <c r="Q344" s="17">
        <v>286615</v>
      </c>
      <c r="R344" s="17">
        <v>143832</v>
      </c>
      <c r="S344" s="17">
        <v>11610</v>
      </c>
      <c r="T344" s="17">
        <v>2233</v>
      </c>
      <c r="U344" s="17">
        <v>44562</v>
      </c>
      <c r="V344" s="17">
        <v>14854</v>
      </c>
      <c r="W344" s="17">
        <v>0</v>
      </c>
      <c r="X344" s="17">
        <v>0</v>
      </c>
      <c r="Y344" s="17">
        <v>0</v>
      </c>
      <c r="Z344" s="17">
        <v>0</v>
      </c>
      <c r="AA344" s="17">
        <v>-185205</v>
      </c>
      <c r="AB344" s="17">
        <v>12465654</v>
      </c>
      <c r="AC344" s="17">
        <v>0</v>
      </c>
      <c r="AD344" s="17">
        <v>0</v>
      </c>
    </row>
    <row r="345" spans="1:30" x14ac:dyDescent="0.3">
      <c r="A345" s="15" t="s">
        <v>683</v>
      </c>
      <c r="B345" s="14" t="s">
        <v>684</v>
      </c>
      <c r="C345" s="14">
        <v>1</v>
      </c>
      <c r="D345" s="14">
        <v>0</v>
      </c>
      <c r="E345" s="17">
        <v>14670628</v>
      </c>
      <c r="F345" s="17">
        <v>0</v>
      </c>
      <c r="G345" s="17">
        <v>0</v>
      </c>
      <c r="H345" s="17">
        <v>3172</v>
      </c>
      <c r="I345" s="17">
        <v>1996863</v>
      </c>
      <c r="J345" s="17">
        <v>2306454</v>
      </c>
      <c r="K345" s="17">
        <v>0</v>
      </c>
      <c r="L345" s="17">
        <v>0</v>
      </c>
      <c r="M345" s="17">
        <v>0</v>
      </c>
      <c r="N345" s="17">
        <v>0</v>
      </c>
      <c r="O345" s="17">
        <v>0</v>
      </c>
      <c r="P345" s="17">
        <v>2212494</v>
      </c>
      <c r="Q345" s="17">
        <v>108037</v>
      </c>
      <c r="R345" s="17">
        <v>93526</v>
      </c>
      <c r="S345" s="17">
        <v>27249</v>
      </c>
      <c r="T345" s="17">
        <v>11368</v>
      </c>
      <c r="U345" s="17">
        <v>108811</v>
      </c>
      <c r="V345" s="17">
        <v>34732</v>
      </c>
      <c r="W345" s="17">
        <v>0</v>
      </c>
      <c r="X345" s="17">
        <v>256161</v>
      </c>
      <c r="Y345" s="17">
        <v>0</v>
      </c>
      <c r="Z345" s="17">
        <v>0</v>
      </c>
      <c r="AA345" s="17">
        <v>-348023</v>
      </c>
      <c r="AB345" s="17">
        <v>21481472</v>
      </c>
      <c r="AC345" s="17">
        <v>0</v>
      </c>
      <c r="AD345" s="17">
        <v>0</v>
      </c>
    </row>
    <row r="346" spans="1:30" x14ac:dyDescent="0.3">
      <c r="A346" s="15" t="s">
        <v>685</v>
      </c>
      <c r="B346" s="14" t="s">
        <v>686</v>
      </c>
      <c r="C346" s="14">
        <v>1</v>
      </c>
      <c r="D346" s="14">
        <v>0</v>
      </c>
      <c r="E346" s="17">
        <v>11717451</v>
      </c>
      <c r="F346" s="17">
        <v>0</v>
      </c>
      <c r="G346" s="17">
        <v>0</v>
      </c>
      <c r="H346" s="17">
        <v>0</v>
      </c>
      <c r="I346" s="17">
        <v>1977505</v>
      </c>
      <c r="J346" s="17">
        <v>2023973</v>
      </c>
      <c r="K346" s="17">
        <v>0</v>
      </c>
      <c r="L346" s="17">
        <v>0</v>
      </c>
      <c r="M346" s="17">
        <v>0</v>
      </c>
      <c r="N346" s="17">
        <v>0</v>
      </c>
      <c r="O346" s="17">
        <v>0</v>
      </c>
      <c r="P346" s="17">
        <v>1996879</v>
      </c>
      <c r="Q346" s="17">
        <v>149258</v>
      </c>
      <c r="R346" s="17">
        <v>147131</v>
      </c>
      <c r="S346" s="17">
        <v>19924</v>
      </c>
      <c r="T346" s="17">
        <v>8312</v>
      </c>
      <c r="U346" s="17">
        <v>78288</v>
      </c>
      <c r="V346" s="17">
        <v>23883</v>
      </c>
      <c r="W346" s="17">
        <v>0</v>
      </c>
      <c r="X346" s="17">
        <v>63936</v>
      </c>
      <c r="Y346" s="17">
        <v>0</v>
      </c>
      <c r="Z346" s="17">
        <v>0</v>
      </c>
      <c r="AA346" s="17">
        <v>-346967</v>
      </c>
      <c r="AB346" s="17">
        <v>17859573</v>
      </c>
      <c r="AC346" s="17">
        <v>0</v>
      </c>
      <c r="AD346" s="17">
        <v>0</v>
      </c>
    </row>
    <row r="347" spans="1:30" x14ac:dyDescent="0.3">
      <c r="A347" s="15" t="s">
        <v>687</v>
      </c>
      <c r="B347" s="14" t="s">
        <v>688</v>
      </c>
      <c r="C347" s="14">
        <v>1</v>
      </c>
      <c r="D347" s="14">
        <v>0</v>
      </c>
      <c r="E347" s="17">
        <v>105435323</v>
      </c>
      <c r="F347" s="17">
        <v>1813273</v>
      </c>
      <c r="G347" s="17">
        <v>0</v>
      </c>
      <c r="H347" s="17">
        <v>25250</v>
      </c>
      <c r="I347" s="17">
        <v>6488117</v>
      </c>
      <c r="J347" s="17">
        <v>17308291</v>
      </c>
      <c r="K347" s="17">
        <v>0</v>
      </c>
      <c r="L347" s="17">
        <v>0</v>
      </c>
      <c r="M347" s="17">
        <v>0</v>
      </c>
      <c r="N347" s="17">
        <v>0</v>
      </c>
      <c r="O347" s="17">
        <v>0</v>
      </c>
      <c r="P347" s="17">
        <v>12535514</v>
      </c>
      <c r="Q347" s="17">
        <v>1859642</v>
      </c>
      <c r="R347" s="17">
        <v>4100979</v>
      </c>
      <c r="S347" s="17">
        <v>169050</v>
      </c>
      <c r="T347" s="17">
        <v>70531</v>
      </c>
      <c r="U347" s="17">
        <v>654556</v>
      </c>
      <c r="V347" s="17">
        <v>247973</v>
      </c>
      <c r="W347" s="17">
        <v>0</v>
      </c>
      <c r="X347" s="17">
        <v>1439336</v>
      </c>
      <c r="Y347" s="17">
        <v>0</v>
      </c>
      <c r="Z347" s="17">
        <v>0</v>
      </c>
      <c r="AA347" s="17">
        <v>-8709352</v>
      </c>
      <c r="AB347" s="17">
        <v>143438483</v>
      </c>
      <c r="AC347" s="17">
        <v>0</v>
      </c>
      <c r="AD347" s="17">
        <v>1816965</v>
      </c>
    </row>
    <row r="348" spans="1:30" x14ac:dyDescent="0.3">
      <c r="A348" s="15" t="s">
        <v>689</v>
      </c>
      <c r="B348" s="14" t="s">
        <v>690</v>
      </c>
      <c r="C348" s="14">
        <v>1</v>
      </c>
      <c r="D348" s="14">
        <v>0</v>
      </c>
      <c r="E348" s="17">
        <v>7678939</v>
      </c>
      <c r="F348" s="17">
        <v>0</v>
      </c>
      <c r="G348" s="17">
        <v>0</v>
      </c>
      <c r="H348" s="17">
        <v>0</v>
      </c>
      <c r="I348" s="17">
        <v>1042449</v>
      </c>
      <c r="J348" s="17">
        <v>1282140</v>
      </c>
      <c r="K348" s="17">
        <v>0</v>
      </c>
      <c r="L348" s="17">
        <v>0</v>
      </c>
      <c r="M348" s="17">
        <v>0</v>
      </c>
      <c r="N348" s="17">
        <v>0</v>
      </c>
      <c r="O348" s="17">
        <v>0</v>
      </c>
      <c r="P348" s="17">
        <v>1708679</v>
      </c>
      <c r="Q348" s="17">
        <v>87684</v>
      </c>
      <c r="R348" s="17">
        <v>45406</v>
      </c>
      <c r="S348" s="17">
        <v>13183</v>
      </c>
      <c r="T348" s="17">
        <v>1479</v>
      </c>
      <c r="U348" s="17">
        <v>52425</v>
      </c>
      <c r="V348" s="17">
        <v>16654</v>
      </c>
      <c r="W348" s="17">
        <v>0</v>
      </c>
      <c r="X348" s="17">
        <v>60032</v>
      </c>
      <c r="Y348" s="17">
        <v>0</v>
      </c>
      <c r="Z348" s="17">
        <v>0</v>
      </c>
      <c r="AA348" s="17">
        <v>-168504</v>
      </c>
      <c r="AB348" s="17">
        <v>11820566</v>
      </c>
      <c r="AC348" s="17">
        <v>0</v>
      </c>
      <c r="AD348" s="17">
        <v>0</v>
      </c>
    </row>
    <row r="349" spans="1:30" x14ac:dyDescent="0.3">
      <c r="A349" s="15" t="s">
        <v>691</v>
      </c>
      <c r="B349" s="14" t="s">
        <v>692</v>
      </c>
      <c r="C349" s="14">
        <v>1</v>
      </c>
      <c r="D349" s="14">
        <v>0</v>
      </c>
      <c r="E349" s="17">
        <v>4809172</v>
      </c>
      <c r="F349" s="17">
        <v>0</v>
      </c>
      <c r="G349" s="17">
        <v>0</v>
      </c>
      <c r="H349" s="17">
        <v>0</v>
      </c>
      <c r="I349" s="17">
        <v>734306</v>
      </c>
      <c r="J349" s="17">
        <v>1013775</v>
      </c>
      <c r="K349" s="17">
        <v>0</v>
      </c>
      <c r="L349" s="17">
        <v>0</v>
      </c>
      <c r="M349" s="17">
        <v>0</v>
      </c>
      <c r="N349" s="17">
        <v>0</v>
      </c>
      <c r="O349" s="17">
        <v>0</v>
      </c>
      <c r="P349" s="17">
        <v>1081175</v>
      </c>
      <c r="Q349" s="17">
        <v>35351</v>
      </c>
      <c r="R349" s="17">
        <v>108996</v>
      </c>
      <c r="S349" s="17">
        <v>8749</v>
      </c>
      <c r="T349" s="17">
        <v>3650</v>
      </c>
      <c r="U349" s="17">
        <v>33552</v>
      </c>
      <c r="V349" s="17">
        <v>10204</v>
      </c>
      <c r="W349" s="17">
        <v>0</v>
      </c>
      <c r="X349" s="17">
        <v>64872</v>
      </c>
      <c r="Y349" s="17">
        <v>0</v>
      </c>
      <c r="Z349" s="17">
        <v>0</v>
      </c>
      <c r="AA349" s="17">
        <v>-157714</v>
      </c>
      <c r="AB349" s="17">
        <v>7746088</v>
      </c>
      <c r="AC349" s="17">
        <v>0</v>
      </c>
      <c r="AD349" s="17">
        <v>0</v>
      </c>
    </row>
    <row r="350" spans="1:30" x14ac:dyDescent="0.3">
      <c r="A350" s="15" t="s">
        <v>693</v>
      </c>
      <c r="B350" s="14" t="s">
        <v>694</v>
      </c>
      <c r="C350" s="14">
        <v>1</v>
      </c>
      <c r="D350" s="14">
        <v>0</v>
      </c>
      <c r="E350" s="17">
        <v>19330808</v>
      </c>
      <c r="F350" s="17">
        <v>0</v>
      </c>
      <c r="G350" s="17">
        <v>0</v>
      </c>
      <c r="H350" s="17">
        <v>0</v>
      </c>
      <c r="I350" s="17">
        <v>2865194</v>
      </c>
      <c r="J350" s="17">
        <v>5173522</v>
      </c>
      <c r="K350" s="17">
        <v>0</v>
      </c>
      <c r="L350" s="17">
        <v>0</v>
      </c>
      <c r="M350" s="17">
        <v>0</v>
      </c>
      <c r="N350" s="17">
        <v>0</v>
      </c>
      <c r="O350" s="17">
        <v>0</v>
      </c>
      <c r="P350" s="17">
        <v>4221986</v>
      </c>
      <c r="Q350" s="17">
        <v>578076</v>
      </c>
      <c r="R350" s="17">
        <v>673976</v>
      </c>
      <c r="S350" s="17">
        <v>49375</v>
      </c>
      <c r="T350" s="17">
        <v>20600</v>
      </c>
      <c r="U350" s="17">
        <v>193332</v>
      </c>
      <c r="V350" s="17">
        <v>59982</v>
      </c>
      <c r="W350" s="17">
        <v>0</v>
      </c>
      <c r="X350" s="17">
        <v>0</v>
      </c>
      <c r="Y350" s="17">
        <v>0</v>
      </c>
      <c r="Z350" s="17">
        <v>0</v>
      </c>
      <c r="AA350" s="17">
        <v>-481904</v>
      </c>
      <c r="AB350" s="17">
        <v>32684947</v>
      </c>
      <c r="AC350" s="17">
        <v>0</v>
      </c>
      <c r="AD350" s="17">
        <v>0</v>
      </c>
    </row>
    <row r="351" spans="1:30" x14ac:dyDescent="0.3">
      <c r="A351" s="15" t="s">
        <v>695</v>
      </c>
      <c r="B351" s="14" t="s">
        <v>696</v>
      </c>
      <c r="C351" s="14">
        <v>1</v>
      </c>
      <c r="D351" s="14">
        <v>0</v>
      </c>
      <c r="E351" s="17">
        <v>20730909</v>
      </c>
      <c r="F351" s="17">
        <v>0</v>
      </c>
      <c r="G351" s="17">
        <v>0</v>
      </c>
      <c r="H351" s="17">
        <v>0</v>
      </c>
      <c r="I351" s="17">
        <v>5300570</v>
      </c>
      <c r="J351" s="17">
        <v>5316094</v>
      </c>
      <c r="K351" s="17">
        <v>0</v>
      </c>
      <c r="L351" s="17">
        <v>0</v>
      </c>
      <c r="M351" s="17">
        <v>0</v>
      </c>
      <c r="N351" s="17">
        <v>0</v>
      </c>
      <c r="O351" s="17">
        <v>0</v>
      </c>
      <c r="P351" s="17">
        <v>2440312</v>
      </c>
      <c r="Q351" s="17">
        <v>1216689</v>
      </c>
      <c r="R351" s="17">
        <v>124182</v>
      </c>
      <c r="S351" s="17">
        <v>75754</v>
      </c>
      <c r="T351" s="17">
        <v>31606</v>
      </c>
      <c r="U351" s="17">
        <v>273892</v>
      </c>
      <c r="V351" s="17">
        <v>90928</v>
      </c>
      <c r="W351" s="17">
        <v>0</v>
      </c>
      <c r="X351" s="17">
        <v>0</v>
      </c>
      <c r="Y351" s="17">
        <v>0</v>
      </c>
      <c r="Z351" s="17">
        <v>0</v>
      </c>
      <c r="AA351" s="17">
        <v>-436255</v>
      </c>
      <c r="AB351" s="17">
        <v>35164681</v>
      </c>
      <c r="AC351" s="17">
        <v>0</v>
      </c>
      <c r="AD351" s="17">
        <v>0</v>
      </c>
    </row>
    <row r="352" spans="1:30" x14ac:dyDescent="0.3">
      <c r="A352" s="15" t="s">
        <v>697</v>
      </c>
      <c r="B352" s="14" t="s">
        <v>698</v>
      </c>
      <c r="C352" s="14">
        <v>1</v>
      </c>
      <c r="D352" s="14">
        <v>0</v>
      </c>
      <c r="E352" s="17">
        <v>46734982</v>
      </c>
      <c r="F352" s="17">
        <v>0</v>
      </c>
      <c r="G352" s="17">
        <v>0</v>
      </c>
      <c r="H352" s="17">
        <v>0</v>
      </c>
      <c r="I352" s="17">
        <v>8734745</v>
      </c>
      <c r="J352" s="17">
        <v>3493208</v>
      </c>
      <c r="K352" s="17">
        <v>0</v>
      </c>
      <c r="L352" s="17">
        <v>0</v>
      </c>
      <c r="M352" s="17">
        <v>0</v>
      </c>
      <c r="N352" s="17">
        <v>0</v>
      </c>
      <c r="O352" s="17">
        <v>0</v>
      </c>
      <c r="P352" s="17">
        <v>5294319</v>
      </c>
      <c r="Q352" s="17">
        <v>6039561</v>
      </c>
      <c r="R352" s="17">
        <v>398718</v>
      </c>
      <c r="S352" s="17">
        <v>127106</v>
      </c>
      <c r="T352" s="17">
        <v>53031</v>
      </c>
      <c r="U352" s="17">
        <v>510562</v>
      </c>
      <c r="V352" s="17">
        <v>156057</v>
      </c>
      <c r="W352" s="17">
        <v>0</v>
      </c>
      <c r="X352" s="17">
        <v>535640</v>
      </c>
      <c r="Y352" s="17">
        <v>0</v>
      </c>
      <c r="Z352" s="17">
        <v>0</v>
      </c>
      <c r="AA352" s="17">
        <v>-1411468</v>
      </c>
      <c r="AB352" s="17">
        <v>70666461</v>
      </c>
      <c r="AC352" s="17">
        <v>0</v>
      </c>
      <c r="AD352" s="17">
        <v>0</v>
      </c>
    </row>
    <row r="353" spans="1:30" x14ac:dyDescent="0.3">
      <c r="A353" s="15" t="s">
        <v>699</v>
      </c>
      <c r="B353" s="14" t="s">
        <v>700</v>
      </c>
      <c r="C353" s="14">
        <v>1</v>
      </c>
      <c r="D353" s="14">
        <v>0</v>
      </c>
      <c r="E353" s="17">
        <v>17368866</v>
      </c>
      <c r="F353" s="17">
        <v>0</v>
      </c>
      <c r="G353" s="17">
        <v>916120</v>
      </c>
      <c r="H353" s="17">
        <v>0</v>
      </c>
      <c r="I353" s="17">
        <v>3393068</v>
      </c>
      <c r="J353" s="17">
        <v>5118759</v>
      </c>
      <c r="K353" s="17">
        <v>0</v>
      </c>
      <c r="L353" s="17">
        <v>0</v>
      </c>
      <c r="M353" s="17">
        <v>0</v>
      </c>
      <c r="N353" s="17">
        <v>0</v>
      </c>
      <c r="O353" s="17">
        <v>0</v>
      </c>
      <c r="P353" s="17">
        <v>1870709</v>
      </c>
      <c r="Q353" s="17">
        <v>934542</v>
      </c>
      <c r="R353" s="17">
        <v>147558</v>
      </c>
      <c r="S353" s="17">
        <v>54902</v>
      </c>
      <c r="T353" s="17">
        <v>22906</v>
      </c>
      <c r="U353" s="17">
        <v>185352</v>
      </c>
      <c r="V353" s="17">
        <v>58224</v>
      </c>
      <c r="W353" s="17">
        <v>0</v>
      </c>
      <c r="X353" s="17">
        <v>414027</v>
      </c>
      <c r="Y353" s="17">
        <v>22235</v>
      </c>
      <c r="Z353" s="17">
        <v>0</v>
      </c>
      <c r="AA353" s="17">
        <v>-470494</v>
      </c>
      <c r="AB353" s="17">
        <v>30036774</v>
      </c>
      <c r="AC353" s="17">
        <v>0</v>
      </c>
      <c r="AD353" s="17">
        <v>0</v>
      </c>
    </row>
    <row r="354" spans="1:30" x14ac:dyDescent="0.3">
      <c r="A354" s="15" t="s">
        <v>701</v>
      </c>
      <c r="B354" s="14" t="s">
        <v>702</v>
      </c>
      <c r="C354" s="14">
        <v>1</v>
      </c>
      <c r="D354" s="14">
        <v>0</v>
      </c>
      <c r="E354" s="17">
        <v>6953690</v>
      </c>
      <c r="F354" s="17">
        <v>0</v>
      </c>
      <c r="G354" s="17">
        <v>0</v>
      </c>
      <c r="H354" s="17">
        <v>9184</v>
      </c>
      <c r="I354" s="17">
        <v>2163487</v>
      </c>
      <c r="J354" s="17">
        <v>2706898</v>
      </c>
      <c r="K354" s="17">
        <v>0</v>
      </c>
      <c r="L354" s="17">
        <v>0</v>
      </c>
      <c r="M354" s="17">
        <v>0</v>
      </c>
      <c r="N354" s="17">
        <v>0</v>
      </c>
      <c r="O354" s="17">
        <v>0</v>
      </c>
      <c r="P354" s="17">
        <v>1490507</v>
      </c>
      <c r="Q354" s="17">
        <v>477237</v>
      </c>
      <c r="R354" s="17">
        <v>7738</v>
      </c>
      <c r="S354" s="17">
        <v>60460</v>
      </c>
      <c r="T354" s="17">
        <v>25225</v>
      </c>
      <c r="U354" s="17">
        <v>173993</v>
      </c>
      <c r="V354" s="17">
        <v>63975</v>
      </c>
      <c r="W354" s="17">
        <v>0</v>
      </c>
      <c r="X354" s="17">
        <v>0</v>
      </c>
      <c r="Y354" s="17">
        <v>0</v>
      </c>
      <c r="Z354" s="17">
        <v>0</v>
      </c>
      <c r="AA354" s="17">
        <v>-352063</v>
      </c>
      <c r="AB354" s="17">
        <v>13780331</v>
      </c>
      <c r="AC354" s="17">
        <v>0</v>
      </c>
      <c r="AD354" s="17">
        <v>0</v>
      </c>
    </row>
    <row r="355" spans="1:30" x14ac:dyDescent="0.3">
      <c r="A355" s="15" t="s">
        <v>703</v>
      </c>
      <c r="B355" s="14" t="s">
        <v>704</v>
      </c>
      <c r="C355" s="14">
        <v>1</v>
      </c>
      <c r="D355" s="14">
        <v>0</v>
      </c>
      <c r="E355" s="17">
        <v>10474906</v>
      </c>
      <c r="F355" s="17">
        <v>0</v>
      </c>
      <c r="G355" s="17">
        <v>0</v>
      </c>
      <c r="H355" s="17">
        <v>0</v>
      </c>
      <c r="I355" s="17">
        <v>1096524</v>
      </c>
      <c r="J355" s="17">
        <v>2486516</v>
      </c>
      <c r="K355" s="17">
        <v>0</v>
      </c>
      <c r="L355" s="17">
        <v>0</v>
      </c>
      <c r="M355" s="17">
        <v>0</v>
      </c>
      <c r="N355" s="17">
        <v>0</v>
      </c>
      <c r="O355" s="17">
        <v>0</v>
      </c>
      <c r="P355" s="17">
        <v>1827747</v>
      </c>
      <c r="Q355" s="17">
        <v>392388</v>
      </c>
      <c r="R355" s="17">
        <v>24504</v>
      </c>
      <c r="S355" s="17">
        <v>17063</v>
      </c>
      <c r="T355" s="17">
        <v>7118</v>
      </c>
      <c r="U355" s="17">
        <v>67862</v>
      </c>
      <c r="V355" s="17">
        <v>21114</v>
      </c>
      <c r="W355" s="17">
        <v>0</v>
      </c>
      <c r="X355" s="17">
        <v>817086</v>
      </c>
      <c r="Y355" s="17">
        <v>0</v>
      </c>
      <c r="Z355" s="17">
        <v>0</v>
      </c>
      <c r="AA355" s="17">
        <v>-312181</v>
      </c>
      <c r="AB355" s="17">
        <v>16920647</v>
      </c>
      <c r="AC355" s="17">
        <v>0</v>
      </c>
      <c r="AD355" s="17">
        <v>0</v>
      </c>
    </row>
    <row r="356" spans="1:30" x14ac:dyDescent="0.3">
      <c r="A356" s="15" t="s">
        <v>705</v>
      </c>
      <c r="B356" s="14" t="s">
        <v>706</v>
      </c>
      <c r="C356" s="14">
        <v>1</v>
      </c>
      <c r="D356" s="14">
        <v>0</v>
      </c>
      <c r="E356" s="17">
        <v>5530924</v>
      </c>
      <c r="F356" s="17">
        <v>0</v>
      </c>
      <c r="G356" s="17">
        <v>202348</v>
      </c>
      <c r="H356" s="17">
        <v>0</v>
      </c>
      <c r="I356" s="17">
        <v>1402371</v>
      </c>
      <c r="J356" s="17">
        <v>1531720</v>
      </c>
      <c r="K356" s="17">
        <v>0</v>
      </c>
      <c r="L356" s="17">
        <v>0</v>
      </c>
      <c r="M356" s="17">
        <v>0</v>
      </c>
      <c r="N356" s="17">
        <v>0</v>
      </c>
      <c r="O356" s="17">
        <v>0</v>
      </c>
      <c r="P356" s="17">
        <v>898293</v>
      </c>
      <c r="Q356" s="17">
        <v>93957</v>
      </c>
      <c r="R356" s="17">
        <v>0</v>
      </c>
      <c r="S356" s="17">
        <v>9363</v>
      </c>
      <c r="T356" s="17">
        <v>3906</v>
      </c>
      <c r="U356" s="17">
        <v>37455</v>
      </c>
      <c r="V356" s="17">
        <v>10679</v>
      </c>
      <c r="W356" s="17">
        <v>0</v>
      </c>
      <c r="X356" s="17">
        <v>0</v>
      </c>
      <c r="Y356" s="17">
        <v>0</v>
      </c>
      <c r="Z356" s="17">
        <v>0</v>
      </c>
      <c r="AA356" s="17">
        <v>-134443</v>
      </c>
      <c r="AB356" s="17">
        <v>9586573</v>
      </c>
      <c r="AC356" s="17">
        <v>0</v>
      </c>
      <c r="AD356" s="17">
        <v>0</v>
      </c>
    </row>
    <row r="357" spans="1:30" x14ac:dyDescent="0.3">
      <c r="A357" s="15" t="s">
        <v>707</v>
      </c>
      <c r="B357" s="14" t="s">
        <v>708</v>
      </c>
      <c r="C357" s="14">
        <v>1</v>
      </c>
      <c r="D357" s="14">
        <v>0</v>
      </c>
      <c r="E357" s="17">
        <v>7753771</v>
      </c>
      <c r="F357" s="17">
        <v>0</v>
      </c>
      <c r="G357" s="17">
        <v>0</v>
      </c>
      <c r="H357" s="17">
        <v>0</v>
      </c>
      <c r="I357" s="17">
        <v>1900191</v>
      </c>
      <c r="J357" s="17">
        <v>3441525</v>
      </c>
      <c r="K357" s="17">
        <v>0</v>
      </c>
      <c r="L357" s="17">
        <v>0</v>
      </c>
      <c r="M357" s="17">
        <v>0</v>
      </c>
      <c r="N357" s="17">
        <v>0</v>
      </c>
      <c r="O357" s="17">
        <v>0</v>
      </c>
      <c r="P357" s="17">
        <v>1377463</v>
      </c>
      <c r="Q357" s="17">
        <v>349503</v>
      </c>
      <c r="R357" s="17">
        <v>62637</v>
      </c>
      <c r="S357" s="17">
        <v>27519</v>
      </c>
      <c r="T357" s="17">
        <v>11481</v>
      </c>
      <c r="U357" s="17">
        <v>110209</v>
      </c>
      <c r="V357" s="17">
        <v>33742</v>
      </c>
      <c r="W357" s="17">
        <v>0</v>
      </c>
      <c r="X357" s="17">
        <v>0</v>
      </c>
      <c r="Y357" s="17">
        <v>0</v>
      </c>
      <c r="Z357" s="17">
        <v>0</v>
      </c>
      <c r="AA357" s="17">
        <v>-154619</v>
      </c>
      <c r="AB357" s="17">
        <v>14913422</v>
      </c>
      <c r="AC357" s="17">
        <v>0</v>
      </c>
      <c r="AD357" s="17">
        <v>0</v>
      </c>
    </row>
    <row r="358" spans="1:30" x14ac:dyDescent="0.3">
      <c r="A358" s="15" t="s">
        <v>709</v>
      </c>
      <c r="B358" s="14" t="s">
        <v>710</v>
      </c>
      <c r="C358" s="14">
        <v>1</v>
      </c>
      <c r="D358" s="14">
        <v>0</v>
      </c>
      <c r="E358" s="17">
        <v>9763879</v>
      </c>
      <c r="F358" s="17">
        <v>0</v>
      </c>
      <c r="G358" s="17">
        <v>0</v>
      </c>
      <c r="H358" s="17">
        <v>0</v>
      </c>
      <c r="I358" s="17">
        <v>1934655</v>
      </c>
      <c r="J358" s="17">
        <v>3039252</v>
      </c>
      <c r="K358" s="17">
        <v>0</v>
      </c>
      <c r="L358" s="17">
        <v>0</v>
      </c>
      <c r="M358" s="17">
        <v>0</v>
      </c>
      <c r="N358" s="17">
        <v>0</v>
      </c>
      <c r="O358" s="17">
        <v>0</v>
      </c>
      <c r="P358" s="17">
        <v>1025516</v>
      </c>
      <c r="Q358" s="17">
        <v>192019</v>
      </c>
      <c r="R358" s="17">
        <v>0</v>
      </c>
      <c r="S358" s="17">
        <v>21002</v>
      </c>
      <c r="T358" s="17">
        <v>8762</v>
      </c>
      <c r="U358" s="17">
        <v>80444</v>
      </c>
      <c r="V358" s="17">
        <v>25820</v>
      </c>
      <c r="W358" s="17">
        <v>0</v>
      </c>
      <c r="X358" s="17">
        <v>249951</v>
      </c>
      <c r="Y358" s="17">
        <v>0</v>
      </c>
      <c r="Z358" s="17">
        <v>0</v>
      </c>
      <c r="AA358" s="17">
        <v>-392106</v>
      </c>
      <c r="AB358" s="17">
        <v>15949194</v>
      </c>
      <c r="AC358" s="17">
        <v>0</v>
      </c>
      <c r="AD358" s="17">
        <v>100000</v>
      </c>
    </row>
    <row r="359" spans="1:30" x14ac:dyDescent="0.3">
      <c r="A359" s="15" t="s">
        <v>711</v>
      </c>
      <c r="B359" s="14" t="s">
        <v>712</v>
      </c>
      <c r="C359" s="14">
        <v>1</v>
      </c>
      <c r="D359" s="14">
        <v>0</v>
      </c>
      <c r="E359" s="17">
        <v>7160281</v>
      </c>
      <c r="F359" s="17">
        <v>0</v>
      </c>
      <c r="G359" s="17">
        <v>0</v>
      </c>
      <c r="H359" s="17">
        <v>2236</v>
      </c>
      <c r="I359" s="17">
        <v>358461</v>
      </c>
      <c r="J359" s="17">
        <v>1608925</v>
      </c>
      <c r="K359" s="17">
        <v>0</v>
      </c>
      <c r="L359" s="17">
        <v>0</v>
      </c>
      <c r="M359" s="17">
        <v>0</v>
      </c>
      <c r="N359" s="17">
        <v>0</v>
      </c>
      <c r="O359" s="17">
        <v>0</v>
      </c>
      <c r="P359" s="17">
        <v>1176721</v>
      </c>
      <c r="Q359" s="17">
        <v>197835</v>
      </c>
      <c r="R359" s="17">
        <v>0</v>
      </c>
      <c r="S359" s="17">
        <v>12119</v>
      </c>
      <c r="T359" s="17">
        <v>5056</v>
      </c>
      <c r="U359" s="17">
        <v>46484</v>
      </c>
      <c r="V359" s="17">
        <v>15212</v>
      </c>
      <c r="W359" s="17">
        <v>0</v>
      </c>
      <c r="X359" s="17">
        <v>57019</v>
      </c>
      <c r="Y359" s="17">
        <v>29850</v>
      </c>
      <c r="Z359" s="17">
        <v>0</v>
      </c>
      <c r="AA359" s="17">
        <v>-106333</v>
      </c>
      <c r="AB359" s="17">
        <v>10563866</v>
      </c>
      <c r="AC359" s="17">
        <v>0</v>
      </c>
      <c r="AD359" s="17">
        <v>0</v>
      </c>
    </row>
    <row r="360" spans="1:30" x14ac:dyDescent="0.3">
      <c r="A360" s="15" t="s">
        <v>713</v>
      </c>
      <c r="B360" s="14" t="s">
        <v>714</v>
      </c>
      <c r="C360" s="14">
        <v>1</v>
      </c>
      <c r="D360" s="14">
        <v>0</v>
      </c>
      <c r="E360" s="17">
        <v>26777674</v>
      </c>
      <c r="F360" s="17">
        <v>0</v>
      </c>
      <c r="G360" s="17">
        <v>0</v>
      </c>
      <c r="H360" s="17">
        <v>0</v>
      </c>
      <c r="I360" s="17">
        <v>6330534</v>
      </c>
      <c r="J360" s="17">
        <v>5269413</v>
      </c>
      <c r="K360" s="17">
        <v>0</v>
      </c>
      <c r="L360" s="17">
        <v>0</v>
      </c>
      <c r="M360" s="17">
        <v>0</v>
      </c>
      <c r="N360" s="17">
        <v>0</v>
      </c>
      <c r="O360" s="17">
        <v>0</v>
      </c>
      <c r="P360" s="17">
        <v>3327437</v>
      </c>
      <c r="Q360" s="17">
        <v>1413943</v>
      </c>
      <c r="R360" s="17">
        <v>150576</v>
      </c>
      <c r="S360" s="17">
        <v>85042</v>
      </c>
      <c r="T360" s="17">
        <v>35481</v>
      </c>
      <c r="U360" s="17">
        <v>331792</v>
      </c>
      <c r="V360" s="17">
        <v>104687</v>
      </c>
      <c r="W360" s="17">
        <v>0</v>
      </c>
      <c r="X360" s="17">
        <v>0</v>
      </c>
      <c r="Y360" s="17">
        <v>0</v>
      </c>
      <c r="Z360" s="17">
        <v>0</v>
      </c>
      <c r="AA360" s="17">
        <v>-627901</v>
      </c>
      <c r="AB360" s="17">
        <v>43198678</v>
      </c>
      <c r="AC360" s="17">
        <v>0</v>
      </c>
      <c r="AD360" s="17">
        <v>0</v>
      </c>
    </row>
    <row r="361" spans="1:30" x14ac:dyDescent="0.3">
      <c r="A361" s="15" t="s">
        <v>715</v>
      </c>
      <c r="B361" s="14" t="s">
        <v>716</v>
      </c>
      <c r="C361" s="14">
        <v>1</v>
      </c>
      <c r="D361" s="14">
        <v>0</v>
      </c>
      <c r="E361" s="17">
        <v>9726199</v>
      </c>
      <c r="F361" s="17">
        <v>0</v>
      </c>
      <c r="G361" s="17">
        <v>0</v>
      </c>
      <c r="H361" s="17">
        <v>7886</v>
      </c>
      <c r="I361" s="17">
        <v>4001654</v>
      </c>
      <c r="J361" s="17">
        <v>3048394</v>
      </c>
      <c r="K361" s="17">
        <v>0</v>
      </c>
      <c r="L361" s="17">
        <v>0</v>
      </c>
      <c r="M361" s="17">
        <v>0</v>
      </c>
      <c r="N361" s="17">
        <v>0</v>
      </c>
      <c r="O361" s="17">
        <v>0</v>
      </c>
      <c r="P361" s="17">
        <v>2425139</v>
      </c>
      <c r="Q361" s="17">
        <v>464378</v>
      </c>
      <c r="R361" s="17">
        <v>0</v>
      </c>
      <c r="S361" s="17">
        <v>65568</v>
      </c>
      <c r="T361" s="17">
        <v>27356</v>
      </c>
      <c r="U361" s="17">
        <v>263931</v>
      </c>
      <c r="V361" s="17">
        <v>73088</v>
      </c>
      <c r="W361" s="17">
        <v>0</v>
      </c>
      <c r="X361" s="17">
        <v>0</v>
      </c>
      <c r="Y361" s="17">
        <v>0</v>
      </c>
      <c r="Z361" s="17">
        <v>0</v>
      </c>
      <c r="AA361" s="17">
        <v>-170890</v>
      </c>
      <c r="AB361" s="17">
        <v>19932703</v>
      </c>
      <c r="AC361" s="17">
        <v>0</v>
      </c>
      <c r="AD361" s="17">
        <v>0</v>
      </c>
    </row>
    <row r="362" spans="1:30" x14ac:dyDescent="0.3">
      <c r="A362" s="15" t="s">
        <v>717</v>
      </c>
      <c r="B362" s="14" t="s">
        <v>718</v>
      </c>
      <c r="C362" s="14">
        <v>1</v>
      </c>
      <c r="D362" s="14">
        <v>0</v>
      </c>
      <c r="E362" s="17">
        <v>8517836</v>
      </c>
      <c r="F362" s="17">
        <v>0</v>
      </c>
      <c r="G362" s="17">
        <v>0</v>
      </c>
      <c r="H362" s="17">
        <v>0</v>
      </c>
      <c r="I362" s="17">
        <v>1920040</v>
      </c>
      <c r="J362" s="17">
        <v>3313001</v>
      </c>
      <c r="K362" s="17">
        <v>0</v>
      </c>
      <c r="L362" s="17">
        <v>0</v>
      </c>
      <c r="M362" s="17">
        <v>0</v>
      </c>
      <c r="N362" s="17">
        <v>0</v>
      </c>
      <c r="O362" s="17">
        <v>0</v>
      </c>
      <c r="P362" s="17">
        <v>1231510</v>
      </c>
      <c r="Q362" s="17">
        <v>148003</v>
      </c>
      <c r="R362" s="17">
        <v>105822</v>
      </c>
      <c r="S362" s="17">
        <v>22830</v>
      </c>
      <c r="T362" s="17">
        <v>9525</v>
      </c>
      <c r="U362" s="17">
        <v>89472</v>
      </c>
      <c r="V362" s="17">
        <v>26407</v>
      </c>
      <c r="W362" s="17">
        <v>0</v>
      </c>
      <c r="X362" s="17">
        <v>0</v>
      </c>
      <c r="Y362" s="17">
        <v>0</v>
      </c>
      <c r="Z362" s="17">
        <v>0</v>
      </c>
      <c r="AA362" s="17">
        <v>-156278</v>
      </c>
      <c r="AB362" s="17">
        <v>15228168</v>
      </c>
      <c r="AC362" s="17">
        <v>0</v>
      </c>
      <c r="AD362" s="17">
        <v>0</v>
      </c>
    </row>
    <row r="363" spans="1:30" x14ac:dyDescent="0.3">
      <c r="A363" s="15" t="s">
        <v>719</v>
      </c>
      <c r="B363" s="14" t="s">
        <v>720</v>
      </c>
      <c r="C363" s="14">
        <v>1</v>
      </c>
      <c r="D363" s="14">
        <v>0</v>
      </c>
      <c r="E363" s="17">
        <v>5518085</v>
      </c>
      <c r="F363" s="17">
        <v>0</v>
      </c>
      <c r="G363" s="17">
        <v>0</v>
      </c>
      <c r="H363" s="17">
        <v>0</v>
      </c>
      <c r="I363" s="17">
        <v>1605194</v>
      </c>
      <c r="J363" s="17">
        <v>1956635</v>
      </c>
      <c r="K363" s="17">
        <v>0</v>
      </c>
      <c r="L363" s="17">
        <v>0</v>
      </c>
      <c r="M363" s="17">
        <v>0</v>
      </c>
      <c r="N363" s="17">
        <v>0</v>
      </c>
      <c r="O363" s="17">
        <v>0</v>
      </c>
      <c r="P363" s="17">
        <v>1047890</v>
      </c>
      <c r="Q363" s="17">
        <v>251149</v>
      </c>
      <c r="R363" s="17">
        <v>0</v>
      </c>
      <c r="S363" s="17">
        <v>11850</v>
      </c>
      <c r="T363" s="17">
        <v>4943</v>
      </c>
      <c r="U363" s="17">
        <v>48523</v>
      </c>
      <c r="V363" s="17">
        <v>14434</v>
      </c>
      <c r="W363" s="17">
        <v>0</v>
      </c>
      <c r="X363" s="17">
        <v>82096</v>
      </c>
      <c r="Y363" s="17">
        <v>18672</v>
      </c>
      <c r="Z363" s="17">
        <v>0</v>
      </c>
      <c r="AA363" s="17">
        <v>-173711</v>
      </c>
      <c r="AB363" s="17">
        <v>10385760</v>
      </c>
      <c r="AC363" s="17">
        <v>0</v>
      </c>
      <c r="AD363" s="17">
        <v>0</v>
      </c>
    </row>
    <row r="364" spans="1:30" x14ac:dyDescent="0.3">
      <c r="A364" s="15" t="s">
        <v>721</v>
      </c>
      <c r="B364" s="14" t="s">
        <v>722</v>
      </c>
      <c r="C364" s="14">
        <v>1</v>
      </c>
      <c r="D364" s="14">
        <v>0</v>
      </c>
      <c r="E364" s="17">
        <v>43624448</v>
      </c>
      <c r="F364" s="17">
        <v>0</v>
      </c>
      <c r="G364" s="17">
        <v>0</v>
      </c>
      <c r="H364" s="17">
        <v>203</v>
      </c>
      <c r="I364" s="17">
        <v>6352358</v>
      </c>
      <c r="J364" s="17">
        <v>9179950</v>
      </c>
      <c r="K364" s="17">
        <v>0</v>
      </c>
      <c r="L364" s="17">
        <v>0</v>
      </c>
      <c r="M364" s="17">
        <v>0</v>
      </c>
      <c r="N364" s="17">
        <v>0</v>
      </c>
      <c r="O364" s="17">
        <v>0</v>
      </c>
      <c r="P364" s="17">
        <v>3901957</v>
      </c>
      <c r="Q364" s="17">
        <v>2470310</v>
      </c>
      <c r="R364" s="17">
        <v>184213</v>
      </c>
      <c r="S364" s="17">
        <v>104890</v>
      </c>
      <c r="T364" s="17">
        <v>40079</v>
      </c>
      <c r="U364" s="17">
        <v>425225</v>
      </c>
      <c r="V364" s="17">
        <v>127256</v>
      </c>
      <c r="W364" s="17">
        <v>0</v>
      </c>
      <c r="X364" s="17">
        <v>468136</v>
      </c>
      <c r="Y364" s="17">
        <v>87640</v>
      </c>
      <c r="Z364" s="17">
        <v>0</v>
      </c>
      <c r="AA364" s="17">
        <v>-1065875</v>
      </c>
      <c r="AB364" s="17">
        <v>65900790</v>
      </c>
      <c r="AC364" s="17">
        <v>0</v>
      </c>
      <c r="AD364" s="17">
        <v>0</v>
      </c>
    </row>
    <row r="365" spans="1:30" x14ac:dyDescent="0.3">
      <c r="A365" s="15" t="s">
        <v>723</v>
      </c>
      <c r="B365" s="14" t="s">
        <v>724</v>
      </c>
      <c r="C365" s="14">
        <v>1</v>
      </c>
      <c r="D365" s="14">
        <v>0</v>
      </c>
      <c r="E365" s="17">
        <v>1997782</v>
      </c>
      <c r="F365" s="17">
        <v>0</v>
      </c>
      <c r="G365" s="17">
        <v>136453</v>
      </c>
      <c r="H365" s="17">
        <v>1658</v>
      </c>
      <c r="I365" s="17">
        <v>510649</v>
      </c>
      <c r="J365" s="17">
        <v>893089</v>
      </c>
      <c r="K365" s="17">
        <v>0</v>
      </c>
      <c r="L365" s="17">
        <v>0</v>
      </c>
      <c r="M365" s="17">
        <v>0</v>
      </c>
      <c r="N365" s="17">
        <v>0</v>
      </c>
      <c r="O365" s="17">
        <v>0</v>
      </c>
      <c r="P365" s="17">
        <v>436652</v>
      </c>
      <c r="Q365" s="17">
        <v>24124</v>
      </c>
      <c r="R365" s="17">
        <v>0</v>
      </c>
      <c r="S365" s="17">
        <v>5738</v>
      </c>
      <c r="T365" s="17">
        <v>2393</v>
      </c>
      <c r="U365" s="17">
        <v>32329</v>
      </c>
      <c r="V365" s="17">
        <v>7508</v>
      </c>
      <c r="W365" s="17">
        <v>0</v>
      </c>
      <c r="X365" s="17">
        <v>254550</v>
      </c>
      <c r="Y365" s="17">
        <v>0</v>
      </c>
      <c r="Z365" s="17">
        <v>0</v>
      </c>
      <c r="AA365" s="17">
        <v>-165243</v>
      </c>
      <c r="AB365" s="17">
        <v>4137682</v>
      </c>
      <c r="AC365" s="17">
        <v>0</v>
      </c>
      <c r="AD365" s="17">
        <v>0</v>
      </c>
    </row>
    <row r="366" spans="1:30" x14ac:dyDescent="0.3">
      <c r="A366" s="15" t="s">
        <v>725</v>
      </c>
      <c r="B366" s="14" t="s">
        <v>726</v>
      </c>
      <c r="C366" s="14">
        <v>1</v>
      </c>
      <c r="D366" s="14">
        <v>0</v>
      </c>
      <c r="E366" s="17">
        <v>4113363</v>
      </c>
      <c r="F366" s="17">
        <v>0</v>
      </c>
      <c r="G366" s="17">
        <v>0</v>
      </c>
      <c r="H366" s="17">
        <v>0</v>
      </c>
      <c r="I366" s="17">
        <v>430697</v>
      </c>
      <c r="J366" s="17">
        <v>1194850</v>
      </c>
      <c r="K366" s="17">
        <v>0</v>
      </c>
      <c r="L366" s="17">
        <v>0</v>
      </c>
      <c r="M366" s="17">
        <v>0</v>
      </c>
      <c r="N366" s="17">
        <v>0</v>
      </c>
      <c r="O366" s="17">
        <v>0</v>
      </c>
      <c r="P366" s="17">
        <v>928654</v>
      </c>
      <c r="Q366" s="17">
        <v>12486</v>
      </c>
      <c r="R366" s="17">
        <v>0</v>
      </c>
      <c r="S366" s="17">
        <v>19445</v>
      </c>
      <c r="T366" s="17">
        <v>1891</v>
      </c>
      <c r="U366" s="17">
        <v>75434</v>
      </c>
      <c r="V366" s="17">
        <v>8688</v>
      </c>
      <c r="W366" s="17">
        <v>0</v>
      </c>
      <c r="X366" s="17">
        <v>0</v>
      </c>
      <c r="Y366" s="17">
        <v>1066</v>
      </c>
      <c r="Z366" s="17">
        <v>0</v>
      </c>
      <c r="AA366" s="17">
        <v>-116110</v>
      </c>
      <c r="AB366" s="17">
        <v>6670464</v>
      </c>
      <c r="AC366" s="17">
        <v>0</v>
      </c>
      <c r="AD366" s="17">
        <v>0</v>
      </c>
    </row>
    <row r="367" spans="1:30" x14ac:dyDescent="0.3">
      <c r="A367" s="15" t="s">
        <v>727</v>
      </c>
      <c r="B367" s="14" t="s">
        <v>728</v>
      </c>
      <c r="C367" s="14">
        <v>1</v>
      </c>
      <c r="D367" s="14">
        <v>1</v>
      </c>
      <c r="E367" s="17">
        <v>288485296</v>
      </c>
      <c r="F367" s="17">
        <v>4133804</v>
      </c>
      <c r="G367" s="17">
        <v>0</v>
      </c>
      <c r="H367" s="17">
        <v>166423</v>
      </c>
      <c r="I367" s="17">
        <v>19506137</v>
      </c>
      <c r="J367" s="17">
        <v>34698039</v>
      </c>
      <c r="K367" s="17">
        <v>0</v>
      </c>
      <c r="L367" s="17">
        <v>0</v>
      </c>
      <c r="M367" s="17">
        <v>1129397</v>
      </c>
      <c r="N367" s="17">
        <v>7042476</v>
      </c>
      <c r="O367" s="17">
        <v>6539442</v>
      </c>
      <c r="P367" s="17">
        <v>0</v>
      </c>
      <c r="Q367" s="17">
        <v>3969908</v>
      </c>
      <c r="R367" s="17">
        <v>842368</v>
      </c>
      <c r="S367" s="17">
        <v>329066</v>
      </c>
      <c r="T367" s="17">
        <v>137293</v>
      </c>
      <c r="U367" s="17">
        <v>1303344</v>
      </c>
      <c r="V367" s="17">
        <v>459836</v>
      </c>
      <c r="W367" s="17">
        <v>0</v>
      </c>
      <c r="X367" s="17">
        <v>12549133</v>
      </c>
      <c r="Y367" s="17">
        <v>0</v>
      </c>
      <c r="Z367" s="17">
        <v>2328394</v>
      </c>
      <c r="AA367" s="17">
        <v>-16153034</v>
      </c>
      <c r="AB367" s="17">
        <v>367467322</v>
      </c>
      <c r="AC367" s="17">
        <v>0</v>
      </c>
      <c r="AD367" s="17">
        <v>14607303</v>
      </c>
    </row>
    <row r="368" spans="1:30" x14ac:dyDescent="0.3">
      <c r="A368" s="15" t="s">
        <v>729</v>
      </c>
      <c r="B368" s="14" t="s">
        <v>730</v>
      </c>
      <c r="C368" s="14">
        <v>1</v>
      </c>
      <c r="D368" s="14">
        <v>0</v>
      </c>
      <c r="E368" s="17">
        <v>6392852</v>
      </c>
      <c r="F368" s="17">
        <v>0</v>
      </c>
      <c r="G368" s="17">
        <v>0</v>
      </c>
      <c r="H368" s="17">
        <v>0</v>
      </c>
      <c r="I368" s="17">
        <v>856291</v>
      </c>
      <c r="J368" s="17">
        <v>1733016</v>
      </c>
      <c r="K368" s="17">
        <v>0</v>
      </c>
      <c r="L368" s="17">
        <v>0</v>
      </c>
      <c r="M368" s="17">
        <v>0</v>
      </c>
      <c r="N368" s="17">
        <v>0</v>
      </c>
      <c r="O368" s="17">
        <v>0</v>
      </c>
      <c r="P368" s="17">
        <v>1036043</v>
      </c>
      <c r="Q368" s="17">
        <v>127754</v>
      </c>
      <c r="R368" s="17">
        <v>0</v>
      </c>
      <c r="S368" s="17">
        <v>11835</v>
      </c>
      <c r="T368" s="17">
        <v>3438</v>
      </c>
      <c r="U368" s="17">
        <v>47008</v>
      </c>
      <c r="V368" s="17">
        <v>12542</v>
      </c>
      <c r="W368" s="17">
        <v>0</v>
      </c>
      <c r="X368" s="17">
        <v>0</v>
      </c>
      <c r="Y368" s="17">
        <v>0</v>
      </c>
      <c r="Z368" s="17">
        <v>0</v>
      </c>
      <c r="AA368" s="17">
        <v>-163776</v>
      </c>
      <c r="AB368" s="17">
        <v>10057003</v>
      </c>
      <c r="AC368" s="17">
        <v>0</v>
      </c>
      <c r="AD368" s="17">
        <v>0</v>
      </c>
    </row>
    <row r="369" spans="1:30" x14ac:dyDescent="0.3">
      <c r="A369" s="15" t="s">
        <v>731</v>
      </c>
      <c r="B369" s="14" t="s">
        <v>732</v>
      </c>
      <c r="C369" s="14">
        <v>1</v>
      </c>
      <c r="D369" s="14">
        <v>0</v>
      </c>
      <c r="E369" s="17">
        <v>18639297</v>
      </c>
      <c r="F369" s="17">
        <v>0</v>
      </c>
      <c r="G369" s="17">
        <v>0</v>
      </c>
      <c r="H369" s="17">
        <v>0</v>
      </c>
      <c r="I369" s="17">
        <v>2371391</v>
      </c>
      <c r="J369" s="17">
        <v>3290960</v>
      </c>
      <c r="K369" s="17">
        <v>0</v>
      </c>
      <c r="L369" s="17">
        <v>0</v>
      </c>
      <c r="M369" s="17">
        <v>0</v>
      </c>
      <c r="N369" s="17">
        <v>0</v>
      </c>
      <c r="O369" s="17">
        <v>0</v>
      </c>
      <c r="P369" s="17">
        <v>1702559</v>
      </c>
      <c r="Q369" s="17">
        <v>865652</v>
      </c>
      <c r="R369" s="17">
        <v>301192</v>
      </c>
      <c r="S369" s="17">
        <v>53554</v>
      </c>
      <c r="T369" s="17">
        <v>21859</v>
      </c>
      <c r="U369" s="17">
        <v>203293</v>
      </c>
      <c r="V369" s="17">
        <v>51736</v>
      </c>
      <c r="W369" s="17">
        <v>0</v>
      </c>
      <c r="X369" s="17">
        <v>265121</v>
      </c>
      <c r="Y369" s="17">
        <v>0</v>
      </c>
      <c r="Z369" s="17">
        <v>0</v>
      </c>
      <c r="AA369" s="17">
        <v>-551672</v>
      </c>
      <c r="AB369" s="17">
        <v>27214942</v>
      </c>
      <c r="AC369" s="17">
        <v>0</v>
      </c>
      <c r="AD369" s="17">
        <v>0</v>
      </c>
    </row>
    <row r="370" spans="1:30" x14ac:dyDescent="0.3">
      <c r="A370" s="15" t="s">
        <v>733</v>
      </c>
      <c r="B370" s="14" t="s">
        <v>734</v>
      </c>
      <c r="C370" s="14">
        <v>1</v>
      </c>
      <c r="D370" s="14">
        <v>0</v>
      </c>
      <c r="E370" s="17">
        <v>6470729</v>
      </c>
      <c r="F370" s="17">
        <v>0</v>
      </c>
      <c r="G370" s="17">
        <v>0</v>
      </c>
      <c r="H370" s="17">
        <v>0</v>
      </c>
      <c r="I370" s="17">
        <v>857139</v>
      </c>
      <c r="J370" s="17">
        <v>2203913</v>
      </c>
      <c r="K370" s="17">
        <v>0</v>
      </c>
      <c r="L370" s="17">
        <v>0</v>
      </c>
      <c r="M370" s="17">
        <v>0</v>
      </c>
      <c r="N370" s="17">
        <v>0</v>
      </c>
      <c r="O370" s="17">
        <v>0</v>
      </c>
      <c r="P370" s="17">
        <v>851911</v>
      </c>
      <c r="Q370" s="17">
        <v>240625</v>
      </c>
      <c r="R370" s="17">
        <v>95947</v>
      </c>
      <c r="S370" s="17">
        <v>12524</v>
      </c>
      <c r="T370" s="17">
        <v>4903</v>
      </c>
      <c r="U370" s="17">
        <v>49979</v>
      </c>
      <c r="V370" s="17">
        <v>14607</v>
      </c>
      <c r="W370" s="17">
        <v>0</v>
      </c>
      <c r="X370" s="17">
        <v>38998</v>
      </c>
      <c r="Y370" s="17">
        <v>0</v>
      </c>
      <c r="Z370" s="17">
        <v>0</v>
      </c>
      <c r="AA370" s="17">
        <v>-140576</v>
      </c>
      <c r="AB370" s="17">
        <v>10700699</v>
      </c>
      <c r="AC370" s="17">
        <v>0</v>
      </c>
      <c r="AD370" s="17">
        <v>0</v>
      </c>
    </row>
    <row r="371" spans="1:30" x14ac:dyDescent="0.3">
      <c r="A371" s="15" t="s">
        <v>735</v>
      </c>
      <c r="B371" s="14" t="s">
        <v>736</v>
      </c>
      <c r="C371" s="14">
        <v>1</v>
      </c>
      <c r="D371" s="14">
        <v>0</v>
      </c>
      <c r="E371" s="17">
        <v>20589664</v>
      </c>
      <c r="F371" s="17">
        <v>0</v>
      </c>
      <c r="G371" s="17">
        <v>0</v>
      </c>
      <c r="H371" s="17">
        <v>11068</v>
      </c>
      <c r="I371" s="17">
        <v>1780982</v>
      </c>
      <c r="J371" s="17">
        <v>7330035</v>
      </c>
      <c r="K371" s="17">
        <v>412156</v>
      </c>
      <c r="L371" s="17">
        <v>0</v>
      </c>
      <c r="M371" s="17">
        <v>0</v>
      </c>
      <c r="N371" s="17">
        <v>0</v>
      </c>
      <c r="O371" s="17">
        <v>0</v>
      </c>
      <c r="P371" s="17">
        <v>2400392</v>
      </c>
      <c r="Q371" s="17">
        <v>1927439</v>
      </c>
      <c r="R371" s="17">
        <v>130389</v>
      </c>
      <c r="S371" s="17">
        <v>32852</v>
      </c>
      <c r="T371" s="17">
        <v>13706</v>
      </c>
      <c r="U371" s="17">
        <v>126985</v>
      </c>
      <c r="V371" s="17">
        <v>39857</v>
      </c>
      <c r="W371" s="17">
        <v>0</v>
      </c>
      <c r="X371" s="17">
        <v>470106</v>
      </c>
      <c r="Y371" s="17">
        <v>0</v>
      </c>
      <c r="Z371" s="17">
        <v>0</v>
      </c>
      <c r="AA371" s="17">
        <v>-940552</v>
      </c>
      <c r="AB371" s="17">
        <v>34325079</v>
      </c>
      <c r="AC371" s="17">
        <v>0</v>
      </c>
      <c r="AD371" s="17">
        <v>257750</v>
      </c>
    </row>
    <row r="372" spans="1:30" x14ac:dyDescent="0.3">
      <c r="A372" s="15" t="s">
        <v>737</v>
      </c>
      <c r="B372" s="14" t="s">
        <v>738</v>
      </c>
      <c r="C372" s="14">
        <v>1</v>
      </c>
      <c r="D372" s="14">
        <v>0</v>
      </c>
      <c r="E372" s="17">
        <v>10593158</v>
      </c>
      <c r="F372" s="17">
        <v>0</v>
      </c>
      <c r="G372" s="17">
        <v>0</v>
      </c>
      <c r="H372" s="17">
        <v>0</v>
      </c>
      <c r="I372" s="17">
        <v>1425966</v>
      </c>
      <c r="J372" s="17">
        <v>2375487</v>
      </c>
      <c r="K372" s="17">
        <v>176587</v>
      </c>
      <c r="L372" s="17">
        <v>0</v>
      </c>
      <c r="M372" s="17">
        <v>0</v>
      </c>
      <c r="N372" s="17">
        <v>0</v>
      </c>
      <c r="O372" s="17">
        <v>0</v>
      </c>
      <c r="P372" s="17">
        <v>812638</v>
      </c>
      <c r="Q372" s="17">
        <v>665936</v>
      </c>
      <c r="R372" s="17">
        <v>95840</v>
      </c>
      <c r="S372" s="17">
        <v>17647</v>
      </c>
      <c r="T372" s="17">
        <v>7362</v>
      </c>
      <c r="U372" s="17">
        <v>70192</v>
      </c>
      <c r="V372" s="17">
        <v>13941</v>
      </c>
      <c r="W372" s="17">
        <v>0</v>
      </c>
      <c r="X372" s="17">
        <v>275470</v>
      </c>
      <c r="Y372" s="17">
        <v>0</v>
      </c>
      <c r="Z372" s="17">
        <v>0</v>
      </c>
      <c r="AA372" s="17">
        <v>-424611</v>
      </c>
      <c r="AB372" s="17">
        <v>16105613</v>
      </c>
      <c r="AC372" s="17">
        <v>0</v>
      </c>
      <c r="AD372" s="17">
        <v>0</v>
      </c>
    </row>
    <row r="373" spans="1:30" x14ac:dyDescent="0.3">
      <c r="A373" s="15" t="s">
        <v>739</v>
      </c>
      <c r="B373" s="14" t="s">
        <v>740</v>
      </c>
      <c r="C373" s="14">
        <v>1</v>
      </c>
      <c r="D373" s="14">
        <v>0</v>
      </c>
      <c r="E373" s="17">
        <v>5765433</v>
      </c>
      <c r="F373" s="17">
        <v>0</v>
      </c>
      <c r="G373" s="17">
        <v>0</v>
      </c>
      <c r="H373" s="17">
        <v>1346</v>
      </c>
      <c r="I373" s="17">
        <v>911599</v>
      </c>
      <c r="J373" s="17">
        <v>1458987</v>
      </c>
      <c r="K373" s="17">
        <v>0</v>
      </c>
      <c r="L373" s="17">
        <v>0</v>
      </c>
      <c r="M373" s="17">
        <v>0</v>
      </c>
      <c r="N373" s="17">
        <v>0</v>
      </c>
      <c r="O373" s="17">
        <v>0</v>
      </c>
      <c r="P373" s="17">
        <v>1171000</v>
      </c>
      <c r="Q373" s="17">
        <v>575166</v>
      </c>
      <c r="R373" s="17">
        <v>154618</v>
      </c>
      <c r="S373" s="17">
        <v>11880</v>
      </c>
      <c r="T373" s="17">
        <v>4956</v>
      </c>
      <c r="U373" s="17">
        <v>47008</v>
      </c>
      <c r="V373" s="17">
        <v>15391</v>
      </c>
      <c r="W373" s="17">
        <v>0</v>
      </c>
      <c r="X373" s="17">
        <v>60164</v>
      </c>
      <c r="Y373" s="17">
        <v>0</v>
      </c>
      <c r="Z373" s="17">
        <v>0</v>
      </c>
      <c r="AA373" s="17">
        <v>-154673</v>
      </c>
      <c r="AB373" s="17">
        <v>10022875</v>
      </c>
      <c r="AC373" s="17">
        <v>0</v>
      </c>
      <c r="AD373" s="17">
        <v>0</v>
      </c>
    </row>
    <row r="374" spans="1:30" x14ac:dyDescent="0.3">
      <c r="A374" s="15" t="s">
        <v>741</v>
      </c>
      <c r="B374" s="14" t="s">
        <v>742</v>
      </c>
      <c r="C374" s="14">
        <v>1</v>
      </c>
      <c r="D374" s="14">
        <v>0</v>
      </c>
      <c r="E374" s="17">
        <v>4994395</v>
      </c>
      <c r="F374" s="17">
        <v>0</v>
      </c>
      <c r="G374" s="17">
        <v>258763</v>
      </c>
      <c r="H374" s="17">
        <v>0</v>
      </c>
      <c r="I374" s="17">
        <v>663579</v>
      </c>
      <c r="J374" s="17">
        <v>1700187</v>
      </c>
      <c r="K374" s="17">
        <v>0</v>
      </c>
      <c r="L374" s="17">
        <v>0</v>
      </c>
      <c r="M374" s="17">
        <v>0</v>
      </c>
      <c r="N374" s="17">
        <v>0</v>
      </c>
      <c r="O374" s="17">
        <v>0</v>
      </c>
      <c r="P374" s="17">
        <v>568177</v>
      </c>
      <c r="Q374" s="17">
        <v>132862</v>
      </c>
      <c r="R374" s="17">
        <v>31923</v>
      </c>
      <c r="S374" s="17">
        <v>9123</v>
      </c>
      <c r="T374" s="17">
        <v>3806</v>
      </c>
      <c r="U374" s="17">
        <v>35882</v>
      </c>
      <c r="V374" s="17">
        <v>5660</v>
      </c>
      <c r="W374" s="17">
        <v>0</v>
      </c>
      <c r="X374" s="17">
        <v>45988</v>
      </c>
      <c r="Y374" s="17">
        <v>0</v>
      </c>
      <c r="Z374" s="17">
        <v>0</v>
      </c>
      <c r="AA374" s="17">
        <v>-225720</v>
      </c>
      <c r="AB374" s="17">
        <v>8224625</v>
      </c>
      <c r="AC374" s="17">
        <v>0</v>
      </c>
      <c r="AD374" s="17">
        <v>0</v>
      </c>
    </row>
    <row r="375" spans="1:30" x14ac:dyDescent="0.3">
      <c r="A375" s="15" t="s">
        <v>743</v>
      </c>
      <c r="B375" s="14" t="s">
        <v>744</v>
      </c>
      <c r="C375" s="14">
        <v>1</v>
      </c>
      <c r="D375" s="14">
        <v>0</v>
      </c>
      <c r="E375" s="17">
        <v>13952683</v>
      </c>
      <c r="F375" s="17">
        <v>0</v>
      </c>
      <c r="G375" s="17">
        <v>0</v>
      </c>
      <c r="H375" s="17">
        <v>0</v>
      </c>
      <c r="I375" s="17">
        <v>1878468</v>
      </c>
      <c r="J375" s="17">
        <v>2376995</v>
      </c>
      <c r="K375" s="17">
        <v>45893</v>
      </c>
      <c r="L375" s="17">
        <v>0</v>
      </c>
      <c r="M375" s="17">
        <v>0</v>
      </c>
      <c r="N375" s="17">
        <v>0</v>
      </c>
      <c r="O375" s="17">
        <v>0</v>
      </c>
      <c r="P375" s="17">
        <v>2426778</v>
      </c>
      <c r="Q375" s="17">
        <v>696149</v>
      </c>
      <c r="R375" s="17">
        <v>269487</v>
      </c>
      <c r="S375" s="17">
        <v>23654</v>
      </c>
      <c r="T375" s="17">
        <v>9868</v>
      </c>
      <c r="U375" s="17">
        <v>93666</v>
      </c>
      <c r="V375" s="17">
        <v>29615</v>
      </c>
      <c r="W375" s="17">
        <v>0</v>
      </c>
      <c r="X375" s="17">
        <v>494148</v>
      </c>
      <c r="Y375" s="17">
        <v>0</v>
      </c>
      <c r="Z375" s="17">
        <v>0</v>
      </c>
      <c r="AA375" s="17">
        <v>-255442</v>
      </c>
      <c r="AB375" s="17">
        <v>22041962</v>
      </c>
      <c r="AC375" s="17">
        <v>0</v>
      </c>
      <c r="AD375" s="17">
        <v>0</v>
      </c>
    </row>
    <row r="376" spans="1:30" x14ac:dyDescent="0.3">
      <c r="A376" s="15" t="s">
        <v>745</v>
      </c>
      <c r="B376" s="14" t="s">
        <v>746</v>
      </c>
      <c r="C376" s="14">
        <v>1</v>
      </c>
      <c r="D376" s="14">
        <v>0</v>
      </c>
      <c r="E376" s="17">
        <v>5683088</v>
      </c>
      <c r="F376" s="17">
        <v>0</v>
      </c>
      <c r="G376" s="17">
        <v>135290</v>
      </c>
      <c r="H376" s="17">
        <v>2485</v>
      </c>
      <c r="I376" s="17">
        <v>547669</v>
      </c>
      <c r="J376" s="17">
        <v>371374</v>
      </c>
      <c r="K376" s="17">
        <v>0</v>
      </c>
      <c r="L376" s="17">
        <v>0</v>
      </c>
      <c r="M376" s="17">
        <v>0</v>
      </c>
      <c r="N376" s="17">
        <v>0</v>
      </c>
      <c r="O376" s="17">
        <v>0</v>
      </c>
      <c r="P376" s="17">
        <v>477896</v>
      </c>
      <c r="Q376" s="17">
        <v>86649</v>
      </c>
      <c r="R376" s="17">
        <v>75781</v>
      </c>
      <c r="S376" s="17">
        <v>8704</v>
      </c>
      <c r="T376" s="17">
        <v>1482</v>
      </c>
      <c r="U376" s="17">
        <v>34892</v>
      </c>
      <c r="V376" s="17">
        <v>5681</v>
      </c>
      <c r="W376" s="17">
        <v>0</v>
      </c>
      <c r="X376" s="17">
        <v>78300</v>
      </c>
      <c r="Y376" s="17">
        <v>0</v>
      </c>
      <c r="Z376" s="17">
        <v>0</v>
      </c>
      <c r="AA376" s="17">
        <v>-83455</v>
      </c>
      <c r="AB376" s="17">
        <v>7425836</v>
      </c>
      <c r="AC376" s="17">
        <v>0</v>
      </c>
      <c r="AD376" s="17">
        <v>0</v>
      </c>
    </row>
    <row r="377" spans="1:30" x14ac:dyDescent="0.3">
      <c r="A377" s="15" t="s">
        <v>747</v>
      </c>
      <c r="B377" s="14" t="s">
        <v>748</v>
      </c>
      <c r="C377" s="14">
        <v>1</v>
      </c>
      <c r="D377" s="14">
        <v>0</v>
      </c>
      <c r="E377" s="17">
        <v>12250284</v>
      </c>
      <c r="F377" s="17">
        <v>0</v>
      </c>
      <c r="G377" s="17">
        <v>0</v>
      </c>
      <c r="H377" s="17">
        <v>0</v>
      </c>
      <c r="I377" s="17">
        <v>2758711</v>
      </c>
      <c r="J377" s="17">
        <v>5502041</v>
      </c>
      <c r="K377" s="17">
        <v>0</v>
      </c>
      <c r="L377" s="17">
        <v>0</v>
      </c>
      <c r="M377" s="17">
        <v>0</v>
      </c>
      <c r="N377" s="17">
        <v>0</v>
      </c>
      <c r="O377" s="17">
        <v>0</v>
      </c>
      <c r="P377" s="17">
        <v>2135073</v>
      </c>
      <c r="Q377" s="17">
        <v>1101220</v>
      </c>
      <c r="R377" s="17">
        <v>506790</v>
      </c>
      <c r="S377" s="17">
        <v>64624</v>
      </c>
      <c r="T377" s="17">
        <v>26962</v>
      </c>
      <c r="U377" s="17">
        <v>260378</v>
      </c>
      <c r="V377" s="17">
        <v>68382</v>
      </c>
      <c r="W377" s="17">
        <v>0</v>
      </c>
      <c r="X377" s="17">
        <v>543600</v>
      </c>
      <c r="Y377" s="17">
        <v>0</v>
      </c>
      <c r="Z377" s="17">
        <v>0</v>
      </c>
      <c r="AA377" s="17">
        <v>-350103</v>
      </c>
      <c r="AB377" s="17">
        <v>24867962</v>
      </c>
      <c r="AC377" s="17">
        <v>0</v>
      </c>
      <c r="AD377" s="17">
        <v>0</v>
      </c>
    </row>
    <row r="378" spans="1:30" x14ac:dyDescent="0.3">
      <c r="A378" s="15" t="s">
        <v>749</v>
      </c>
      <c r="B378" s="14" t="s">
        <v>750</v>
      </c>
      <c r="C378" s="14">
        <v>1</v>
      </c>
      <c r="D378" s="14">
        <v>0</v>
      </c>
      <c r="E378" s="17">
        <v>21876807</v>
      </c>
      <c r="F378" s="17">
        <v>0</v>
      </c>
      <c r="G378" s="17">
        <v>500874</v>
      </c>
      <c r="H378" s="17">
        <v>0</v>
      </c>
      <c r="I378" s="17">
        <v>4595823</v>
      </c>
      <c r="J378" s="17">
        <v>4671811</v>
      </c>
      <c r="K378" s="17">
        <v>0</v>
      </c>
      <c r="L378" s="17">
        <v>0</v>
      </c>
      <c r="M378" s="17">
        <v>0</v>
      </c>
      <c r="N378" s="17">
        <v>0</v>
      </c>
      <c r="O378" s="17">
        <v>0</v>
      </c>
      <c r="P378" s="17">
        <v>2825022</v>
      </c>
      <c r="Q378" s="17">
        <v>1985005</v>
      </c>
      <c r="R378" s="17">
        <v>401830</v>
      </c>
      <c r="S378" s="17">
        <v>58632</v>
      </c>
      <c r="T378" s="17">
        <v>24462</v>
      </c>
      <c r="U378" s="17">
        <v>266203</v>
      </c>
      <c r="V378" s="17">
        <v>64788</v>
      </c>
      <c r="W378" s="17">
        <v>858409</v>
      </c>
      <c r="X378" s="17">
        <v>0</v>
      </c>
      <c r="Y378" s="17">
        <v>17651</v>
      </c>
      <c r="Z378" s="17">
        <v>0</v>
      </c>
      <c r="AA378" s="17">
        <v>-433954</v>
      </c>
      <c r="AB378" s="17">
        <v>37713363</v>
      </c>
      <c r="AC378" s="17">
        <v>0</v>
      </c>
      <c r="AD378" s="17">
        <v>0</v>
      </c>
    </row>
    <row r="379" spans="1:30" x14ac:dyDescent="0.3">
      <c r="A379" s="15" t="s">
        <v>751</v>
      </c>
      <c r="B379" s="14" t="s">
        <v>752</v>
      </c>
      <c r="C379" s="14">
        <v>1</v>
      </c>
      <c r="D379" s="14">
        <v>0</v>
      </c>
      <c r="E379" s="17">
        <v>4077824</v>
      </c>
      <c r="F379" s="17">
        <v>0</v>
      </c>
      <c r="G379" s="17">
        <v>192726</v>
      </c>
      <c r="H379" s="17">
        <v>0</v>
      </c>
      <c r="I379" s="17">
        <v>786785</v>
      </c>
      <c r="J379" s="17">
        <v>1472981</v>
      </c>
      <c r="K379" s="17">
        <v>0</v>
      </c>
      <c r="L379" s="17">
        <v>0</v>
      </c>
      <c r="M379" s="17">
        <v>0</v>
      </c>
      <c r="N379" s="17">
        <v>0</v>
      </c>
      <c r="O379" s="17">
        <v>0</v>
      </c>
      <c r="P379" s="17">
        <v>724554</v>
      </c>
      <c r="Q379" s="17">
        <v>1058693</v>
      </c>
      <c r="R379" s="17">
        <v>219011</v>
      </c>
      <c r="S379" s="17">
        <v>15520</v>
      </c>
      <c r="T379" s="17">
        <v>6475</v>
      </c>
      <c r="U379" s="17">
        <v>61163</v>
      </c>
      <c r="V379" s="17">
        <v>14141</v>
      </c>
      <c r="W379" s="17">
        <v>0</v>
      </c>
      <c r="X379" s="17">
        <v>0</v>
      </c>
      <c r="Y379" s="17">
        <v>28906</v>
      </c>
      <c r="Z379" s="17">
        <v>0</v>
      </c>
      <c r="AA379" s="17">
        <v>-110064</v>
      </c>
      <c r="AB379" s="17">
        <v>8548715</v>
      </c>
      <c r="AC379" s="17">
        <v>0</v>
      </c>
      <c r="AD379" s="17">
        <v>0</v>
      </c>
    </row>
    <row r="380" spans="1:30" x14ac:dyDescent="0.3">
      <c r="A380" s="15" t="s">
        <v>753</v>
      </c>
      <c r="B380" s="14" t="s">
        <v>754</v>
      </c>
      <c r="C380" s="14">
        <v>1</v>
      </c>
      <c r="D380" s="14">
        <v>0</v>
      </c>
      <c r="E380" s="17">
        <v>12103751</v>
      </c>
      <c r="F380" s="17">
        <v>0</v>
      </c>
      <c r="G380" s="17">
        <v>344880</v>
      </c>
      <c r="H380" s="17">
        <v>0</v>
      </c>
      <c r="I380" s="17">
        <v>2052979</v>
      </c>
      <c r="J380" s="17">
        <v>2725947</v>
      </c>
      <c r="K380" s="17">
        <v>0</v>
      </c>
      <c r="L380" s="17">
        <v>0</v>
      </c>
      <c r="M380" s="17">
        <v>0</v>
      </c>
      <c r="N380" s="17">
        <v>0</v>
      </c>
      <c r="O380" s="17">
        <v>0</v>
      </c>
      <c r="P380" s="17">
        <v>1659368</v>
      </c>
      <c r="Q380" s="17">
        <v>455262</v>
      </c>
      <c r="R380" s="17">
        <v>840833</v>
      </c>
      <c r="S380" s="17">
        <v>51022</v>
      </c>
      <c r="T380" s="17">
        <v>21287</v>
      </c>
      <c r="U380" s="17">
        <v>178270</v>
      </c>
      <c r="V380" s="17">
        <v>54731</v>
      </c>
      <c r="W380" s="17">
        <v>0</v>
      </c>
      <c r="X380" s="17">
        <v>0</v>
      </c>
      <c r="Y380" s="17">
        <v>0</v>
      </c>
      <c r="Z380" s="17">
        <v>0</v>
      </c>
      <c r="AA380" s="17">
        <v>-126926</v>
      </c>
      <c r="AB380" s="17">
        <v>20361404</v>
      </c>
      <c r="AC380" s="17">
        <v>0</v>
      </c>
      <c r="AD380" s="17">
        <v>0</v>
      </c>
    </row>
    <row r="381" spans="1:30" x14ac:dyDescent="0.3">
      <c r="A381" s="15" t="s">
        <v>755</v>
      </c>
      <c r="B381" s="14" t="s">
        <v>756</v>
      </c>
      <c r="C381" s="14">
        <v>1</v>
      </c>
      <c r="D381" s="14">
        <v>0</v>
      </c>
      <c r="E381" s="17">
        <v>39297243</v>
      </c>
      <c r="F381" s="17">
        <v>0</v>
      </c>
      <c r="G381" s="17">
        <v>646971</v>
      </c>
      <c r="H381" s="17">
        <v>5099</v>
      </c>
      <c r="I381" s="17">
        <v>5206909</v>
      </c>
      <c r="J381" s="17">
        <v>3881986</v>
      </c>
      <c r="K381" s="17">
        <v>0</v>
      </c>
      <c r="L381" s="17">
        <v>0</v>
      </c>
      <c r="M381" s="17">
        <v>0</v>
      </c>
      <c r="N381" s="17">
        <v>0</v>
      </c>
      <c r="O381" s="17">
        <v>0</v>
      </c>
      <c r="P381" s="17">
        <v>2916594</v>
      </c>
      <c r="Q381" s="17">
        <v>2320765</v>
      </c>
      <c r="R381" s="17">
        <v>1046359</v>
      </c>
      <c r="S381" s="17">
        <v>84727</v>
      </c>
      <c r="T381" s="17">
        <v>27524</v>
      </c>
      <c r="U381" s="17">
        <v>327598</v>
      </c>
      <c r="V381" s="17">
        <v>99783</v>
      </c>
      <c r="W381" s="17">
        <v>0</v>
      </c>
      <c r="X381" s="17">
        <v>346896</v>
      </c>
      <c r="Y381" s="17">
        <v>0</v>
      </c>
      <c r="Z381" s="17">
        <v>0</v>
      </c>
      <c r="AA381" s="17">
        <v>-659171</v>
      </c>
      <c r="AB381" s="17">
        <v>55549283</v>
      </c>
      <c r="AC381" s="17">
        <v>0</v>
      </c>
      <c r="AD381" s="17">
        <v>261523</v>
      </c>
    </row>
    <row r="382" spans="1:30" x14ac:dyDescent="0.3">
      <c r="A382" s="15" t="s">
        <v>757</v>
      </c>
      <c r="B382" s="14" t="s">
        <v>758</v>
      </c>
      <c r="C382" s="14">
        <v>1</v>
      </c>
      <c r="D382" s="14">
        <v>0</v>
      </c>
      <c r="E382" s="17">
        <v>10027935</v>
      </c>
      <c r="F382" s="17">
        <v>0</v>
      </c>
      <c r="G382" s="17">
        <v>526970</v>
      </c>
      <c r="H382" s="17">
        <v>0</v>
      </c>
      <c r="I382" s="17">
        <v>2778418</v>
      </c>
      <c r="J382" s="17">
        <v>1917723</v>
      </c>
      <c r="K382" s="17">
        <v>0</v>
      </c>
      <c r="L382" s="17">
        <v>0</v>
      </c>
      <c r="M382" s="17">
        <v>0</v>
      </c>
      <c r="N382" s="17">
        <v>0</v>
      </c>
      <c r="O382" s="17">
        <v>0</v>
      </c>
      <c r="P382" s="17">
        <v>1298767</v>
      </c>
      <c r="Q382" s="17">
        <v>906795</v>
      </c>
      <c r="R382" s="17">
        <v>209931</v>
      </c>
      <c r="S382" s="17">
        <v>51831</v>
      </c>
      <c r="T382" s="17">
        <v>16516</v>
      </c>
      <c r="U382" s="17">
        <v>177721</v>
      </c>
      <c r="V382" s="17">
        <v>49319</v>
      </c>
      <c r="W382" s="17">
        <v>0</v>
      </c>
      <c r="X382" s="17">
        <v>0</v>
      </c>
      <c r="Y382" s="17">
        <v>0</v>
      </c>
      <c r="Z382" s="17">
        <v>0</v>
      </c>
      <c r="AA382" s="17">
        <v>-300053</v>
      </c>
      <c r="AB382" s="17">
        <v>17661873</v>
      </c>
      <c r="AC382" s="17">
        <v>0</v>
      </c>
      <c r="AD382" s="17">
        <v>0</v>
      </c>
    </row>
    <row r="383" spans="1:30" x14ac:dyDescent="0.3">
      <c r="A383" s="15" t="s">
        <v>759</v>
      </c>
      <c r="B383" s="14" t="s">
        <v>760</v>
      </c>
      <c r="C383" s="14">
        <v>1</v>
      </c>
      <c r="D383" s="14">
        <v>0</v>
      </c>
      <c r="E383" s="17">
        <v>6405546</v>
      </c>
      <c r="F383" s="17">
        <v>0</v>
      </c>
      <c r="G383" s="17">
        <v>317551</v>
      </c>
      <c r="H383" s="17">
        <v>0</v>
      </c>
      <c r="I383" s="17">
        <v>1548862</v>
      </c>
      <c r="J383" s="17">
        <v>311744</v>
      </c>
      <c r="K383" s="17">
        <v>0</v>
      </c>
      <c r="L383" s="17">
        <v>0</v>
      </c>
      <c r="M383" s="17">
        <v>0</v>
      </c>
      <c r="N383" s="17">
        <v>0</v>
      </c>
      <c r="O383" s="17">
        <v>0</v>
      </c>
      <c r="P383" s="17">
        <v>1280708</v>
      </c>
      <c r="Q383" s="17">
        <v>606409</v>
      </c>
      <c r="R383" s="17">
        <v>188777</v>
      </c>
      <c r="S383" s="17">
        <v>18411</v>
      </c>
      <c r="T383" s="17">
        <v>7681</v>
      </c>
      <c r="U383" s="17">
        <v>70366</v>
      </c>
      <c r="V383" s="17">
        <v>21593</v>
      </c>
      <c r="W383" s="17">
        <v>0</v>
      </c>
      <c r="X383" s="17">
        <v>0</v>
      </c>
      <c r="Y383" s="17">
        <v>0</v>
      </c>
      <c r="Z383" s="17">
        <v>0</v>
      </c>
      <c r="AA383" s="17">
        <v>-156213</v>
      </c>
      <c r="AB383" s="17">
        <v>10621435</v>
      </c>
      <c r="AC383" s="17">
        <v>0</v>
      </c>
      <c r="AD383" s="17">
        <v>0</v>
      </c>
    </row>
    <row r="384" spans="1:30" x14ac:dyDescent="0.3">
      <c r="A384" s="15" t="s">
        <v>761</v>
      </c>
      <c r="B384" s="14" t="s">
        <v>762</v>
      </c>
      <c r="C384" s="14">
        <v>1</v>
      </c>
      <c r="D384" s="14">
        <v>0</v>
      </c>
      <c r="E384" s="17">
        <v>77246937</v>
      </c>
      <c r="F384" s="17">
        <v>0</v>
      </c>
      <c r="G384" s="17">
        <v>714091</v>
      </c>
      <c r="H384" s="17">
        <v>34512</v>
      </c>
      <c r="I384" s="17">
        <v>6323365</v>
      </c>
      <c r="J384" s="17">
        <v>9895415</v>
      </c>
      <c r="K384" s="17">
        <v>0</v>
      </c>
      <c r="L384" s="17">
        <v>0</v>
      </c>
      <c r="M384" s="17">
        <v>0</v>
      </c>
      <c r="N384" s="17">
        <v>0</v>
      </c>
      <c r="O384" s="17">
        <v>0</v>
      </c>
      <c r="P384" s="17">
        <v>6470480</v>
      </c>
      <c r="Q384" s="17">
        <v>5441372</v>
      </c>
      <c r="R384" s="17">
        <v>2036408</v>
      </c>
      <c r="S384" s="17">
        <v>119616</v>
      </c>
      <c r="T384" s="17">
        <v>45524</v>
      </c>
      <c r="U384" s="17">
        <v>462738</v>
      </c>
      <c r="V384" s="17">
        <v>150919</v>
      </c>
      <c r="W384" s="17">
        <v>0</v>
      </c>
      <c r="X384" s="17">
        <v>1026994</v>
      </c>
      <c r="Y384" s="17">
        <v>0</v>
      </c>
      <c r="Z384" s="17">
        <v>0</v>
      </c>
      <c r="AA384" s="17">
        <v>-2505265</v>
      </c>
      <c r="AB384" s="17">
        <v>107463106</v>
      </c>
      <c r="AC384" s="17">
        <v>0</v>
      </c>
      <c r="AD384" s="17">
        <v>2038800</v>
      </c>
    </row>
    <row r="385" spans="1:30" x14ac:dyDescent="0.3">
      <c r="A385" s="15" t="s">
        <v>763</v>
      </c>
      <c r="B385" s="14" t="s">
        <v>764</v>
      </c>
      <c r="C385" s="14">
        <v>1</v>
      </c>
      <c r="D385" s="14">
        <v>0</v>
      </c>
      <c r="E385" s="17">
        <v>25947607</v>
      </c>
      <c r="F385" s="17">
        <v>0</v>
      </c>
      <c r="G385" s="17">
        <v>492317</v>
      </c>
      <c r="H385" s="17">
        <v>0</v>
      </c>
      <c r="I385" s="17">
        <v>4629762</v>
      </c>
      <c r="J385" s="17">
        <v>4322980</v>
      </c>
      <c r="K385" s="17">
        <v>806096</v>
      </c>
      <c r="L385" s="17">
        <v>0</v>
      </c>
      <c r="M385" s="17">
        <v>0</v>
      </c>
      <c r="N385" s="17">
        <v>0</v>
      </c>
      <c r="O385" s="17">
        <v>0</v>
      </c>
      <c r="P385" s="17">
        <v>2186318</v>
      </c>
      <c r="Q385" s="17">
        <v>2053662</v>
      </c>
      <c r="R385" s="17">
        <v>1588241</v>
      </c>
      <c r="S385" s="17">
        <v>20818</v>
      </c>
      <c r="T385" s="17">
        <v>22656</v>
      </c>
      <c r="U385" s="17">
        <v>173503</v>
      </c>
      <c r="V385" s="17">
        <v>14915</v>
      </c>
      <c r="W385" s="17">
        <v>0</v>
      </c>
      <c r="X385" s="17">
        <v>331118</v>
      </c>
      <c r="Y385" s="17">
        <v>0</v>
      </c>
      <c r="Z385" s="17">
        <v>0</v>
      </c>
      <c r="AA385" s="17">
        <v>-496217</v>
      </c>
      <c r="AB385" s="17">
        <v>42093776</v>
      </c>
      <c r="AC385" s="17">
        <v>0</v>
      </c>
      <c r="AD385" s="17">
        <v>0</v>
      </c>
    </row>
    <row r="386" spans="1:30" x14ac:dyDescent="0.3">
      <c r="A386" s="15" t="s">
        <v>765</v>
      </c>
      <c r="B386" s="14" t="s">
        <v>766</v>
      </c>
      <c r="C386" s="14">
        <v>1</v>
      </c>
      <c r="D386" s="14">
        <v>0</v>
      </c>
      <c r="E386" s="17">
        <v>31248011</v>
      </c>
      <c r="F386" s="17">
        <v>0</v>
      </c>
      <c r="G386" s="17">
        <v>1602240</v>
      </c>
      <c r="H386" s="17">
        <v>0</v>
      </c>
      <c r="I386" s="17">
        <v>7873686</v>
      </c>
      <c r="J386" s="17">
        <v>4318746</v>
      </c>
      <c r="K386" s="17">
        <v>857997</v>
      </c>
      <c r="L386" s="17">
        <v>0</v>
      </c>
      <c r="M386" s="17">
        <v>0</v>
      </c>
      <c r="N386" s="17">
        <v>0</v>
      </c>
      <c r="O386" s="17">
        <v>0</v>
      </c>
      <c r="P386" s="17">
        <v>3104954</v>
      </c>
      <c r="Q386" s="17">
        <v>2294956</v>
      </c>
      <c r="R386" s="17">
        <v>1009873</v>
      </c>
      <c r="S386" s="17">
        <v>191610</v>
      </c>
      <c r="T386" s="17">
        <v>79943</v>
      </c>
      <c r="U386" s="17">
        <v>473456</v>
      </c>
      <c r="V386" s="17">
        <v>189440</v>
      </c>
      <c r="W386" s="17">
        <v>0</v>
      </c>
      <c r="X386" s="17">
        <v>0</v>
      </c>
      <c r="Y386" s="17">
        <v>0</v>
      </c>
      <c r="Z386" s="17">
        <v>0</v>
      </c>
      <c r="AA386" s="17">
        <v>-1278177</v>
      </c>
      <c r="AB386" s="17">
        <v>51966735</v>
      </c>
      <c r="AC386" s="17">
        <v>0</v>
      </c>
      <c r="AD386" s="17">
        <v>0</v>
      </c>
    </row>
    <row r="387" spans="1:30" x14ac:dyDescent="0.3">
      <c r="A387" s="15" t="s">
        <v>767</v>
      </c>
      <c r="B387" s="14" t="s">
        <v>768</v>
      </c>
      <c r="C387" s="14">
        <v>1</v>
      </c>
      <c r="D387" s="14">
        <v>1</v>
      </c>
      <c r="E387" s="17">
        <v>1390120</v>
      </c>
      <c r="F387" s="17">
        <v>0</v>
      </c>
      <c r="G387" s="17">
        <v>70000</v>
      </c>
      <c r="H387" s="17">
        <v>0</v>
      </c>
      <c r="I387" s="17">
        <v>2411469</v>
      </c>
      <c r="J387" s="17">
        <v>0</v>
      </c>
      <c r="K387" s="17">
        <v>0</v>
      </c>
      <c r="L387" s="17">
        <v>0</v>
      </c>
      <c r="M387" s="17">
        <v>0</v>
      </c>
      <c r="N387" s="17">
        <v>0</v>
      </c>
      <c r="O387" s="17">
        <v>0</v>
      </c>
      <c r="P387" s="17">
        <v>27147</v>
      </c>
      <c r="Q387" s="17">
        <v>13876</v>
      </c>
      <c r="R387" s="17">
        <v>19160</v>
      </c>
      <c r="S387" s="17">
        <v>48958</v>
      </c>
      <c r="T387" s="17">
        <v>13899</v>
      </c>
      <c r="U387" s="17">
        <v>543327</v>
      </c>
      <c r="V387" s="17">
        <v>0</v>
      </c>
      <c r="W387" s="17">
        <v>0</v>
      </c>
      <c r="X387" s="17">
        <v>1347024</v>
      </c>
      <c r="Y387" s="17">
        <v>10401</v>
      </c>
      <c r="Z387" s="17">
        <v>0</v>
      </c>
      <c r="AA387" s="17">
        <v>-5895381</v>
      </c>
      <c r="AB387" s="17">
        <v>0</v>
      </c>
      <c r="AC387" s="17">
        <v>0</v>
      </c>
      <c r="AD387" s="17">
        <v>100000</v>
      </c>
    </row>
    <row r="388" spans="1:30" x14ac:dyDescent="0.3">
      <c r="A388" s="15" t="s">
        <v>769</v>
      </c>
      <c r="B388" s="14" t="s">
        <v>770</v>
      </c>
      <c r="C388" s="14">
        <v>1</v>
      </c>
      <c r="D388" s="14">
        <v>0</v>
      </c>
      <c r="E388" s="17">
        <v>26602529</v>
      </c>
      <c r="F388" s="17">
        <v>0</v>
      </c>
      <c r="G388" s="17">
        <v>536651</v>
      </c>
      <c r="H388" s="17">
        <v>0</v>
      </c>
      <c r="I388" s="17">
        <v>3745177</v>
      </c>
      <c r="J388" s="17">
        <v>2534440</v>
      </c>
      <c r="K388" s="17">
        <v>0</v>
      </c>
      <c r="L388" s="17">
        <v>0</v>
      </c>
      <c r="M388" s="17">
        <v>0</v>
      </c>
      <c r="N388" s="17">
        <v>0</v>
      </c>
      <c r="O388" s="17">
        <v>0</v>
      </c>
      <c r="P388" s="17">
        <v>2088511</v>
      </c>
      <c r="Q388" s="17">
        <v>776368</v>
      </c>
      <c r="R388" s="17">
        <v>664324</v>
      </c>
      <c r="S388" s="17">
        <v>67845</v>
      </c>
      <c r="T388" s="17">
        <v>24935</v>
      </c>
      <c r="U388" s="17">
        <v>255888</v>
      </c>
      <c r="V388" s="17">
        <v>71899</v>
      </c>
      <c r="W388" s="17">
        <v>0</v>
      </c>
      <c r="X388" s="17">
        <v>1071472</v>
      </c>
      <c r="Y388" s="17">
        <v>0</v>
      </c>
      <c r="Z388" s="17">
        <v>0</v>
      </c>
      <c r="AA388" s="17">
        <v>-563686</v>
      </c>
      <c r="AB388" s="17">
        <v>37876353</v>
      </c>
      <c r="AC388" s="17">
        <v>0</v>
      </c>
      <c r="AD388" s="17">
        <v>0</v>
      </c>
    </row>
    <row r="389" spans="1:30" x14ac:dyDescent="0.3">
      <c r="A389" s="15" t="s">
        <v>771</v>
      </c>
      <c r="B389" s="14" t="s">
        <v>772</v>
      </c>
      <c r="C389" s="14">
        <v>1</v>
      </c>
      <c r="D389" s="14">
        <v>0</v>
      </c>
      <c r="E389" s="17">
        <v>118551722</v>
      </c>
      <c r="F389" s="17">
        <v>0</v>
      </c>
      <c r="G389" s="17">
        <v>3600531</v>
      </c>
      <c r="H389" s="17">
        <v>0</v>
      </c>
      <c r="I389" s="17">
        <v>11376053</v>
      </c>
      <c r="J389" s="17">
        <v>10131521</v>
      </c>
      <c r="K389" s="17">
        <v>0</v>
      </c>
      <c r="L389" s="17">
        <v>0</v>
      </c>
      <c r="M389" s="17">
        <v>524304</v>
      </c>
      <c r="N389" s="17">
        <v>7021597</v>
      </c>
      <c r="O389" s="17">
        <v>3986648</v>
      </c>
      <c r="P389" s="17">
        <v>0</v>
      </c>
      <c r="Q389" s="17">
        <v>4479984</v>
      </c>
      <c r="R389" s="17">
        <v>3735961</v>
      </c>
      <c r="S389" s="17">
        <v>172136</v>
      </c>
      <c r="T389" s="17">
        <v>71818</v>
      </c>
      <c r="U389" s="17">
        <v>680360</v>
      </c>
      <c r="V389" s="17">
        <v>214402</v>
      </c>
      <c r="W389" s="17">
        <v>0</v>
      </c>
      <c r="X389" s="17">
        <v>4946610</v>
      </c>
      <c r="Y389" s="17">
        <v>0</v>
      </c>
      <c r="Z389" s="17">
        <v>0</v>
      </c>
      <c r="AA389" s="17">
        <v>-4258421</v>
      </c>
      <c r="AB389" s="17">
        <v>165235226</v>
      </c>
      <c r="AC389" s="17">
        <v>50329</v>
      </c>
      <c r="AD389" s="17">
        <v>837244</v>
      </c>
    </row>
    <row r="390" spans="1:30" x14ac:dyDescent="0.3">
      <c r="A390" s="15" t="s">
        <v>773</v>
      </c>
      <c r="B390" s="14" t="s">
        <v>774</v>
      </c>
      <c r="C390" s="14">
        <v>1</v>
      </c>
      <c r="D390" s="14">
        <v>0</v>
      </c>
      <c r="E390" s="17">
        <v>31890049</v>
      </c>
      <c r="F390" s="17">
        <v>0</v>
      </c>
      <c r="G390" s="17">
        <v>343745</v>
      </c>
      <c r="H390" s="17">
        <v>25225</v>
      </c>
      <c r="I390" s="17">
        <v>2618619</v>
      </c>
      <c r="J390" s="17">
        <v>3690960</v>
      </c>
      <c r="K390" s="17">
        <v>0</v>
      </c>
      <c r="L390" s="17">
        <v>0</v>
      </c>
      <c r="M390" s="17">
        <v>0</v>
      </c>
      <c r="N390" s="17">
        <v>0</v>
      </c>
      <c r="O390" s="17">
        <v>0</v>
      </c>
      <c r="P390" s="17">
        <v>1637221</v>
      </c>
      <c r="Q390" s="17">
        <v>1995217</v>
      </c>
      <c r="R390" s="17">
        <v>734025</v>
      </c>
      <c r="S390" s="17">
        <v>40536</v>
      </c>
      <c r="T390" s="17">
        <v>16644</v>
      </c>
      <c r="U390" s="17">
        <v>151916</v>
      </c>
      <c r="V390" s="17">
        <v>50555</v>
      </c>
      <c r="W390" s="17">
        <v>0</v>
      </c>
      <c r="X390" s="17">
        <v>255018</v>
      </c>
      <c r="Y390" s="17">
        <v>0</v>
      </c>
      <c r="Z390" s="17">
        <v>0</v>
      </c>
      <c r="AA390" s="17">
        <v>-906851</v>
      </c>
      <c r="AB390" s="17">
        <v>42542879</v>
      </c>
      <c r="AC390" s="17">
        <v>0</v>
      </c>
      <c r="AD390" s="17">
        <v>189220</v>
      </c>
    </row>
    <row r="391" spans="1:30" x14ac:dyDescent="0.3">
      <c r="A391" s="15" t="s">
        <v>775</v>
      </c>
      <c r="B391" s="14" t="s">
        <v>776</v>
      </c>
      <c r="C391" s="14">
        <v>1</v>
      </c>
      <c r="D391" s="14">
        <v>0</v>
      </c>
      <c r="E391" s="17">
        <v>603276</v>
      </c>
      <c r="F391" s="17">
        <v>0</v>
      </c>
      <c r="G391" s="17">
        <v>50000</v>
      </c>
      <c r="H391" s="17">
        <v>0</v>
      </c>
      <c r="I391" s="17">
        <v>48532</v>
      </c>
      <c r="J391" s="17">
        <v>64204</v>
      </c>
      <c r="K391" s="17">
        <v>0</v>
      </c>
      <c r="L391" s="17">
        <v>0</v>
      </c>
      <c r="M391" s="17">
        <v>0</v>
      </c>
      <c r="N391" s="17">
        <v>0</v>
      </c>
      <c r="O391" s="17">
        <v>0</v>
      </c>
      <c r="P391" s="17">
        <v>264138</v>
      </c>
      <c r="Q391" s="17">
        <v>25525</v>
      </c>
      <c r="R391" s="17">
        <v>675</v>
      </c>
      <c r="S391" s="17">
        <v>5948</v>
      </c>
      <c r="T391" s="17">
        <v>2481</v>
      </c>
      <c r="U391" s="17">
        <v>13846</v>
      </c>
      <c r="V391" s="17">
        <v>0</v>
      </c>
      <c r="W391" s="17">
        <v>0</v>
      </c>
      <c r="X391" s="17">
        <v>0</v>
      </c>
      <c r="Y391" s="17">
        <v>0</v>
      </c>
      <c r="Z391" s="17">
        <v>0</v>
      </c>
      <c r="AA391" s="17">
        <v>-15932</v>
      </c>
      <c r="AB391" s="17">
        <v>1062693</v>
      </c>
      <c r="AC391" s="17">
        <v>0</v>
      </c>
      <c r="AD391" s="17">
        <v>0</v>
      </c>
    </row>
    <row r="392" spans="1:30" x14ac:dyDescent="0.3">
      <c r="A392" s="15" t="s">
        <v>777</v>
      </c>
      <c r="B392" s="14" t="s">
        <v>778</v>
      </c>
      <c r="C392" s="14">
        <v>1</v>
      </c>
      <c r="D392" s="14">
        <v>0</v>
      </c>
      <c r="E392" s="17">
        <v>15963941</v>
      </c>
      <c r="F392" s="17">
        <v>0</v>
      </c>
      <c r="G392" s="17">
        <v>780717</v>
      </c>
      <c r="H392" s="17">
        <v>0</v>
      </c>
      <c r="I392" s="17">
        <v>2683285</v>
      </c>
      <c r="J392" s="17">
        <v>3683765</v>
      </c>
      <c r="K392" s="17">
        <v>0</v>
      </c>
      <c r="L392" s="17">
        <v>0</v>
      </c>
      <c r="M392" s="17">
        <v>0</v>
      </c>
      <c r="N392" s="17">
        <v>0</v>
      </c>
      <c r="O392" s="17">
        <v>0</v>
      </c>
      <c r="P392" s="17">
        <v>2308778</v>
      </c>
      <c r="Q392" s="17">
        <v>1104706</v>
      </c>
      <c r="R392" s="17">
        <v>253122</v>
      </c>
      <c r="S392" s="17">
        <v>57164</v>
      </c>
      <c r="T392" s="17">
        <v>23718</v>
      </c>
      <c r="U392" s="17">
        <v>212089</v>
      </c>
      <c r="V392" s="17">
        <v>50791</v>
      </c>
      <c r="W392" s="17">
        <v>0</v>
      </c>
      <c r="X392" s="17">
        <v>0</v>
      </c>
      <c r="Y392" s="17">
        <v>10949</v>
      </c>
      <c r="Z392" s="17">
        <v>0</v>
      </c>
      <c r="AA392" s="17">
        <v>-192956</v>
      </c>
      <c r="AB392" s="17">
        <v>26940069</v>
      </c>
      <c r="AC392" s="17">
        <v>0</v>
      </c>
      <c r="AD392" s="17">
        <v>0</v>
      </c>
    </row>
    <row r="393" spans="1:30" x14ac:dyDescent="0.3">
      <c r="A393" s="15" t="s">
        <v>779</v>
      </c>
      <c r="B393" s="14" t="s">
        <v>780</v>
      </c>
      <c r="C393" s="14">
        <v>1</v>
      </c>
      <c r="D393" s="14">
        <v>0</v>
      </c>
      <c r="E393" s="17">
        <v>4616284</v>
      </c>
      <c r="F393" s="17">
        <v>0</v>
      </c>
      <c r="G393" s="17">
        <v>426016</v>
      </c>
      <c r="H393" s="17">
        <v>0</v>
      </c>
      <c r="I393" s="17">
        <v>996295</v>
      </c>
      <c r="J393" s="17">
        <v>271790</v>
      </c>
      <c r="K393" s="17">
        <v>0</v>
      </c>
      <c r="L393" s="17">
        <v>0</v>
      </c>
      <c r="M393" s="17">
        <v>0</v>
      </c>
      <c r="N393" s="17">
        <v>0</v>
      </c>
      <c r="O393" s="17">
        <v>0</v>
      </c>
      <c r="P393" s="17">
        <v>642089</v>
      </c>
      <c r="Q393" s="17">
        <v>35495</v>
      </c>
      <c r="R393" s="17">
        <v>55737</v>
      </c>
      <c r="S393" s="17">
        <v>7476</v>
      </c>
      <c r="T393" s="17">
        <v>3118</v>
      </c>
      <c r="U393" s="17">
        <v>14502</v>
      </c>
      <c r="V393" s="17">
        <v>6183</v>
      </c>
      <c r="W393" s="17">
        <v>0</v>
      </c>
      <c r="X393" s="17">
        <v>0</v>
      </c>
      <c r="Y393" s="17">
        <v>16330</v>
      </c>
      <c r="Z393" s="17">
        <v>0</v>
      </c>
      <c r="AA393" s="17">
        <v>-72284</v>
      </c>
      <c r="AB393" s="17">
        <v>7019031</v>
      </c>
      <c r="AC393" s="17">
        <v>0</v>
      </c>
      <c r="AD393" s="17">
        <v>0</v>
      </c>
    </row>
    <row r="394" spans="1:30" x14ac:dyDescent="0.3">
      <c r="A394" s="15" t="s">
        <v>781</v>
      </c>
      <c r="B394" s="14" t="s">
        <v>782</v>
      </c>
      <c r="C394" s="14">
        <v>1</v>
      </c>
      <c r="D394" s="14">
        <v>0</v>
      </c>
      <c r="E394" s="17">
        <v>3350958</v>
      </c>
      <c r="F394" s="17">
        <v>0</v>
      </c>
      <c r="G394" s="17">
        <v>281467</v>
      </c>
      <c r="H394" s="17">
        <v>0</v>
      </c>
      <c r="I394" s="17">
        <v>738784</v>
      </c>
      <c r="J394" s="17">
        <v>616165</v>
      </c>
      <c r="K394" s="17">
        <v>0</v>
      </c>
      <c r="L394" s="17">
        <v>0</v>
      </c>
      <c r="M394" s="17">
        <v>0</v>
      </c>
      <c r="N394" s="17">
        <v>0</v>
      </c>
      <c r="O394" s="17">
        <v>0</v>
      </c>
      <c r="P394" s="17">
        <v>811695</v>
      </c>
      <c r="Q394" s="17">
        <v>264801</v>
      </c>
      <c r="R394" s="17">
        <v>180100</v>
      </c>
      <c r="S394" s="17">
        <v>12089</v>
      </c>
      <c r="T394" s="17">
        <v>5043</v>
      </c>
      <c r="U394" s="17">
        <v>9869</v>
      </c>
      <c r="V394" s="17">
        <v>11972</v>
      </c>
      <c r="W394" s="17">
        <v>0</v>
      </c>
      <c r="X394" s="17">
        <v>176903</v>
      </c>
      <c r="Y394" s="17">
        <v>0</v>
      </c>
      <c r="Z394" s="17">
        <v>0</v>
      </c>
      <c r="AA394" s="17">
        <v>-92303</v>
      </c>
      <c r="AB394" s="17">
        <v>6367543</v>
      </c>
      <c r="AC394" s="17">
        <v>0</v>
      </c>
      <c r="AD394" s="17">
        <v>0</v>
      </c>
    </row>
    <row r="395" spans="1:30" x14ac:dyDescent="0.3">
      <c r="A395" s="15" t="s">
        <v>783</v>
      </c>
      <c r="B395" s="14" t="s">
        <v>784</v>
      </c>
      <c r="C395" s="14">
        <v>1</v>
      </c>
      <c r="D395" s="14">
        <v>0</v>
      </c>
      <c r="E395" s="17">
        <v>21399648</v>
      </c>
      <c r="F395" s="17">
        <v>0</v>
      </c>
      <c r="G395" s="17">
        <v>256623</v>
      </c>
      <c r="H395" s="17">
        <v>0</v>
      </c>
      <c r="I395" s="17">
        <v>1705544</v>
      </c>
      <c r="J395" s="17">
        <v>2935222</v>
      </c>
      <c r="K395" s="17">
        <v>0</v>
      </c>
      <c r="L395" s="17">
        <v>0</v>
      </c>
      <c r="M395" s="17">
        <v>0</v>
      </c>
      <c r="N395" s="17">
        <v>0</v>
      </c>
      <c r="O395" s="17">
        <v>0</v>
      </c>
      <c r="P395" s="17">
        <v>607345</v>
      </c>
      <c r="Q395" s="17">
        <v>221891</v>
      </c>
      <c r="R395" s="17">
        <v>810574</v>
      </c>
      <c r="S395" s="17">
        <v>27129</v>
      </c>
      <c r="T395" s="17">
        <v>11318</v>
      </c>
      <c r="U395" s="17">
        <v>106481</v>
      </c>
      <c r="V395" s="17">
        <v>35938</v>
      </c>
      <c r="W395" s="17">
        <v>0</v>
      </c>
      <c r="X395" s="17">
        <v>347902</v>
      </c>
      <c r="Y395" s="17">
        <v>0</v>
      </c>
      <c r="Z395" s="17">
        <v>0</v>
      </c>
      <c r="AA395" s="17">
        <v>-653215</v>
      </c>
      <c r="AB395" s="17">
        <v>27812400</v>
      </c>
      <c r="AC395" s="17">
        <v>0</v>
      </c>
      <c r="AD395" s="17">
        <v>171687</v>
      </c>
    </row>
    <row r="396" spans="1:30" x14ac:dyDescent="0.3">
      <c r="A396" s="15" t="s">
        <v>785</v>
      </c>
      <c r="B396" s="14" t="s">
        <v>786</v>
      </c>
      <c r="C396" s="14">
        <v>1</v>
      </c>
      <c r="D396" s="14">
        <v>0</v>
      </c>
      <c r="E396" s="17">
        <v>7901137</v>
      </c>
      <c r="F396" s="17">
        <v>0</v>
      </c>
      <c r="G396" s="17">
        <v>101659</v>
      </c>
      <c r="H396" s="17">
        <v>0</v>
      </c>
      <c r="I396" s="17">
        <v>937150</v>
      </c>
      <c r="J396" s="17">
        <v>2211162</v>
      </c>
      <c r="K396" s="17">
        <v>0</v>
      </c>
      <c r="L396" s="17">
        <v>0</v>
      </c>
      <c r="M396" s="17">
        <v>0</v>
      </c>
      <c r="N396" s="17">
        <v>0</v>
      </c>
      <c r="O396" s="17">
        <v>0</v>
      </c>
      <c r="P396" s="17">
        <v>855886</v>
      </c>
      <c r="Q396" s="17">
        <v>258887</v>
      </c>
      <c r="R396" s="17">
        <v>57176</v>
      </c>
      <c r="S396" s="17">
        <v>10427</v>
      </c>
      <c r="T396" s="17">
        <v>4350</v>
      </c>
      <c r="U396" s="17">
        <v>41183</v>
      </c>
      <c r="V396" s="17">
        <v>12818</v>
      </c>
      <c r="W396" s="17">
        <v>0</v>
      </c>
      <c r="X396" s="17">
        <v>86793</v>
      </c>
      <c r="Y396" s="17">
        <v>0</v>
      </c>
      <c r="Z396" s="17">
        <v>0</v>
      </c>
      <c r="AA396" s="17">
        <v>-199910</v>
      </c>
      <c r="AB396" s="17">
        <v>12278718</v>
      </c>
      <c r="AC396" s="17">
        <v>0</v>
      </c>
      <c r="AD396" s="17">
        <v>0</v>
      </c>
    </row>
    <row r="397" spans="1:30" x14ac:dyDescent="0.3">
      <c r="A397" s="15" t="s">
        <v>787</v>
      </c>
      <c r="B397" s="14" t="s">
        <v>788</v>
      </c>
      <c r="C397" s="14">
        <v>1</v>
      </c>
      <c r="D397" s="14">
        <v>0</v>
      </c>
      <c r="E397" s="17">
        <v>10622376</v>
      </c>
      <c r="F397" s="17">
        <v>0</v>
      </c>
      <c r="G397" s="17">
        <v>129497</v>
      </c>
      <c r="H397" s="17">
        <v>0</v>
      </c>
      <c r="I397" s="17">
        <v>1428003</v>
      </c>
      <c r="J397" s="17">
        <v>2857836</v>
      </c>
      <c r="K397" s="17">
        <v>0</v>
      </c>
      <c r="L397" s="17">
        <v>0</v>
      </c>
      <c r="M397" s="17">
        <v>0</v>
      </c>
      <c r="N397" s="17">
        <v>0</v>
      </c>
      <c r="O397" s="17">
        <v>0</v>
      </c>
      <c r="P397" s="17">
        <v>1320448</v>
      </c>
      <c r="Q397" s="17">
        <v>183932</v>
      </c>
      <c r="R397" s="17">
        <v>214308</v>
      </c>
      <c r="S397" s="17">
        <v>13872</v>
      </c>
      <c r="T397" s="17">
        <v>5787</v>
      </c>
      <c r="U397" s="17">
        <v>54348</v>
      </c>
      <c r="V397" s="17">
        <v>18174</v>
      </c>
      <c r="W397" s="17">
        <v>0</v>
      </c>
      <c r="X397" s="17">
        <v>151148</v>
      </c>
      <c r="Y397" s="17">
        <v>0</v>
      </c>
      <c r="Z397" s="17">
        <v>0</v>
      </c>
      <c r="AA397" s="17">
        <v>-373532</v>
      </c>
      <c r="AB397" s="17">
        <v>16626197</v>
      </c>
      <c r="AC397" s="17">
        <v>0</v>
      </c>
      <c r="AD397" s="17">
        <v>0</v>
      </c>
    </row>
    <row r="398" spans="1:30" x14ac:dyDescent="0.3">
      <c r="A398" s="15" t="s">
        <v>789</v>
      </c>
      <c r="B398" s="14" t="s">
        <v>790</v>
      </c>
      <c r="C398" s="14">
        <v>1</v>
      </c>
      <c r="D398" s="14">
        <v>0</v>
      </c>
      <c r="E398" s="17">
        <v>17999389</v>
      </c>
      <c r="F398" s="17">
        <v>0</v>
      </c>
      <c r="G398" s="17">
        <v>198267</v>
      </c>
      <c r="H398" s="17">
        <v>0</v>
      </c>
      <c r="I398" s="17">
        <v>2168890</v>
      </c>
      <c r="J398" s="17">
        <v>4101430</v>
      </c>
      <c r="K398" s="17">
        <v>0</v>
      </c>
      <c r="L398" s="17">
        <v>0</v>
      </c>
      <c r="M398" s="17">
        <v>0</v>
      </c>
      <c r="N398" s="17">
        <v>0</v>
      </c>
      <c r="O398" s="17">
        <v>0</v>
      </c>
      <c r="P398" s="17">
        <v>2053036</v>
      </c>
      <c r="Q398" s="17">
        <v>406186</v>
      </c>
      <c r="R398" s="17">
        <v>715809</v>
      </c>
      <c r="S398" s="17">
        <v>21811</v>
      </c>
      <c r="T398" s="17">
        <v>9100</v>
      </c>
      <c r="U398" s="17">
        <v>84521</v>
      </c>
      <c r="V398" s="17">
        <v>20857</v>
      </c>
      <c r="W398" s="17">
        <v>0</v>
      </c>
      <c r="X398" s="17">
        <v>237389</v>
      </c>
      <c r="Y398" s="17">
        <v>0</v>
      </c>
      <c r="Z398" s="17">
        <v>0</v>
      </c>
      <c r="AA398" s="17">
        <v>-522186</v>
      </c>
      <c r="AB398" s="17">
        <v>27494499</v>
      </c>
      <c r="AC398" s="17">
        <v>0</v>
      </c>
      <c r="AD398" s="17">
        <v>135337</v>
      </c>
    </row>
    <row r="399" spans="1:30" x14ac:dyDescent="0.3">
      <c r="A399" s="15" t="s">
        <v>791</v>
      </c>
      <c r="B399" s="14" t="s">
        <v>792</v>
      </c>
      <c r="C399" s="14">
        <v>1</v>
      </c>
      <c r="D399" s="14">
        <v>0</v>
      </c>
      <c r="E399" s="17">
        <v>6399047</v>
      </c>
      <c r="F399" s="17">
        <v>0</v>
      </c>
      <c r="G399" s="17">
        <v>80523</v>
      </c>
      <c r="H399" s="17">
        <v>9402</v>
      </c>
      <c r="I399" s="17">
        <v>652155</v>
      </c>
      <c r="J399" s="17">
        <v>1844033</v>
      </c>
      <c r="K399" s="17">
        <v>0</v>
      </c>
      <c r="L399" s="17">
        <v>0</v>
      </c>
      <c r="M399" s="17">
        <v>0</v>
      </c>
      <c r="N399" s="17">
        <v>0</v>
      </c>
      <c r="O399" s="17">
        <v>0</v>
      </c>
      <c r="P399" s="17">
        <v>795924</v>
      </c>
      <c r="Q399" s="17">
        <v>173125</v>
      </c>
      <c r="R399" s="17">
        <v>61357</v>
      </c>
      <c r="S399" s="17">
        <v>8869</v>
      </c>
      <c r="T399" s="17">
        <v>1675</v>
      </c>
      <c r="U399" s="17">
        <v>34892</v>
      </c>
      <c r="V399" s="17">
        <v>10717</v>
      </c>
      <c r="W399" s="17">
        <v>0</v>
      </c>
      <c r="X399" s="17">
        <v>0</v>
      </c>
      <c r="Y399" s="17">
        <v>0</v>
      </c>
      <c r="Z399" s="17">
        <v>0</v>
      </c>
      <c r="AA399" s="17">
        <v>-208442</v>
      </c>
      <c r="AB399" s="17">
        <v>9863277</v>
      </c>
      <c r="AC399" s="17">
        <v>0</v>
      </c>
      <c r="AD399" s="17">
        <v>0</v>
      </c>
    </row>
    <row r="400" spans="1:30" x14ac:dyDescent="0.3">
      <c r="A400" s="15" t="s">
        <v>793</v>
      </c>
      <c r="B400" s="14" t="s">
        <v>794</v>
      </c>
      <c r="C400" s="14">
        <v>1</v>
      </c>
      <c r="D400" s="14">
        <v>0</v>
      </c>
      <c r="E400" s="17">
        <v>16807098</v>
      </c>
      <c r="F400" s="17">
        <v>0</v>
      </c>
      <c r="G400" s="17">
        <v>0</v>
      </c>
      <c r="H400" s="17">
        <v>4050</v>
      </c>
      <c r="I400" s="17">
        <v>2071827</v>
      </c>
      <c r="J400" s="17">
        <v>2997475</v>
      </c>
      <c r="K400" s="17">
        <v>0</v>
      </c>
      <c r="L400" s="17">
        <v>0</v>
      </c>
      <c r="M400" s="17">
        <v>0</v>
      </c>
      <c r="N400" s="17">
        <v>0</v>
      </c>
      <c r="O400" s="17">
        <v>0</v>
      </c>
      <c r="P400" s="17">
        <v>1926670</v>
      </c>
      <c r="Q400" s="17">
        <v>682784</v>
      </c>
      <c r="R400" s="17">
        <v>161653</v>
      </c>
      <c r="S400" s="17">
        <v>16314</v>
      </c>
      <c r="T400" s="17">
        <v>5982</v>
      </c>
      <c r="U400" s="17">
        <v>64192</v>
      </c>
      <c r="V400" s="17">
        <v>20952</v>
      </c>
      <c r="W400" s="17">
        <v>0</v>
      </c>
      <c r="X400" s="17">
        <v>0</v>
      </c>
      <c r="Y400" s="17">
        <v>0</v>
      </c>
      <c r="Z400" s="17">
        <v>0</v>
      </c>
      <c r="AA400" s="17">
        <v>-392929</v>
      </c>
      <c r="AB400" s="17">
        <v>24366068</v>
      </c>
      <c r="AC400" s="17">
        <v>0</v>
      </c>
      <c r="AD400" s="17">
        <v>154393</v>
      </c>
    </row>
    <row r="401" spans="1:30" x14ac:dyDescent="0.3">
      <c r="A401" s="15" t="s">
        <v>795</v>
      </c>
      <c r="B401" s="14" t="s">
        <v>796</v>
      </c>
      <c r="C401" s="14">
        <v>1</v>
      </c>
      <c r="D401" s="14">
        <v>0</v>
      </c>
      <c r="E401" s="17">
        <v>35318059</v>
      </c>
      <c r="F401" s="17">
        <v>0</v>
      </c>
      <c r="G401" s="17">
        <v>0</v>
      </c>
      <c r="H401" s="17">
        <v>0</v>
      </c>
      <c r="I401" s="17">
        <v>3766883</v>
      </c>
      <c r="J401" s="17">
        <v>3711926</v>
      </c>
      <c r="K401" s="17">
        <v>0</v>
      </c>
      <c r="L401" s="17">
        <v>0</v>
      </c>
      <c r="M401" s="17">
        <v>0</v>
      </c>
      <c r="N401" s="17">
        <v>0</v>
      </c>
      <c r="O401" s="17">
        <v>0</v>
      </c>
      <c r="P401" s="17">
        <v>5178031</v>
      </c>
      <c r="Q401" s="17">
        <v>1890636</v>
      </c>
      <c r="R401" s="17">
        <v>0</v>
      </c>
      <c r="S401" s="17">
        <v>48386</v>
      </c>
      <c r="T401" s="17">
        <v>18501</v>
      </c>
      <c r="U401" s="17">
        <v>190478</v>
      </c>
      <c r="V401" s="17">
        <v>67458</v>
      </c>
      <c r="W401" s="17">
        <v>0</v>
      </c>
      <c r="X401" s="17">
        <v>461759</v>
      </c>
      <c r="Y401" s="17">
        <v>0</v>
      </c>
      <c r="Z401" s="17">
        <v>0</v>
      </c>
      <c r="AA401" s="17">
        <v>-1390214</v>
      </c>
      <c r="AB401" s="17">
        <v>49261903</v>
      </c>
      <c r="AC401" s="17">
        <v>0</v>
      </c>
      <c r="AD401" s="17">
        <v>463215</v>
      </c>
    </row>
    <row r="402" spans="1:30" x14ac:dyDescent="0.3">
      <c r="A402" s="15" t="s">
        <v>797</v>
      </c>
      <c r="B402" s="14" t="s">
        <v>798</v>
      </c>
      <c r="C402" s="14">
        <v>1</v>
      </c>
      <c r="D402" s="14">
        <v>0</v>
      </c>
      <c r="E402" s="17">
        <v>16333106</v>
      </c>
      <c r="F402" s="17">
        <v>0</v>
      </c>
      <c r="G402" s="17">
        <v>0</v>
      </c>
      <c r="H402" s="17">
        <v>0</v>
      </c>
      <c r="I402" s="17">
        <v>2146563</v>
      </c>
      <c r="J402" s="17">
        <v>4657620</v>
      </c>
      <c r="K402" s="17">
        <v>0</v>
      </c>
      <c r="L402" s="17">
        <v>0</v>
      </c>
      <c r="M402" s="17">
        <v>0</v>
      </c>
      <c r="N402" s="17">
        <v>0</v>
      </c>
      <c r="O402" s="17">
        <v>0</v>
      </c>
      <c r="P402" s="17">
        <v>2472293</v>
      </c>
      <c r="Q402" s="17">
        <v>338951</v>
      </c>
      <c r="R402" s="17">
        <v>92121</v>
      </c>
      <c r="S402" s="17">
        <v>18800</v>
      </c>
      <c r="T402" s="17">
        <v>7843</v>
      </c>
      <c r="U402" s="17">
        <v>74619</v>
      </c>
      <c r="V402" s="17">
        <v>26454</v>
      </c>
      <c r="W402" s="17">
        <v>0</v>
      </c>
      <c r="X402" s="17">
        <v>207448</v>
      </c>
      <c r="Y402" s="17">
        <v>0</v>
      </c>
      <c r="Z402" s="17">
        <v>0</v>
      </c>
      <c r="AA402" s="17">
        <v>-587184</v>
      </c>
      <c r="AB402" s="17">
        <v>25788634</v>
      </c>
      <c r="AC402" s="17">
        <v>0</v>
      </c>
      <c r="AD402" s="17">
        <v>149286</v>
      </c>
    </row>
    <row r="403" spans="1:30" x14ac:dyDescent="0.3">
      <c r="A403" s="15" t="s">
        <v>799</v>
      </c>
      <c r="B403" s="14" t="s">
        <v>800</v>
      </c>
      <c r="C403" s="14">
        <v>1</v>
      </c>
      <c r="D403" s="14">
        <v>0</v>
      </c>
      <c r="E403" s="17">
        <v>32556041</v>
      </c>
      <c r="F403" s="17">
        <v>0</v>
      </c>
      <c r="G403" s="17">
        <v>0</v>
      </c>
      <c r="H403" s="17">
        <v>0</v>
      </c>
      <c r="I403" s="17">
        <v>5995998</v>
      </c>
      <c r="J403" s="17">
        <v>2564311</v>
      </c>
      <c r="K403" s="17">
        <v>0</v>
      </c>
      <c r="L403" s="17">
        <v>0</v>
      </c>
      <c r="M403" s="17">
        <v>0</v>
      </c>
      <c r="N403" s="17">
        <v>0</v>
      </c>
      <c r="O403" s="17">
        <v>0</v>
      </c>
      <c r="P403" s="17">
        <v>4297538</v>
      </c>
      <c r="Q403" s="17">
        <v>2132690</v>
      </c>
      <c r="R403" s="17">
        <v>166190</v>
      </c>
      <c r="S403" s="17">
        <v>54273</v>
      </c>
      <c r="T403" s="17">
        <v>22643</v>
      </c>
      <c r="U403" s="17">
        <v>216574</v>
      </c>
      <c r="V403" s="17">
        <v>67511</v>
      </c>
      <c r="W403" s="17">
        <v>0</v>
      </c>
      <c r="X403" s="17">
        <v>357476</v>
      </c>
      <c r="Y403" s="17">
        <v>0</v>
      </c>
      <c r="Z403" s="17">
        <v>0</v>
      </c>
      <c r="AA403" s="17">
        <v>-958762</v>
      </c>
      <c r="AB403" s="17">
        <v>47472483</v>
      </c>
      <c r="AC403" s="17">
        <v>0</v>
      </c>
      <c r="AD403" s="17">
        <v>0</v>
      </c>
    </row>
    <row r="404" spans="1:30" x14ac:dyDescent="0.3">
      <c r="A404" s="15" t="s">
        <v>801</v>
      </c>
      <c r="B404" s="14" t="s">
        <v>802</v>
      </c>
      <c r="C404" s="14">
        <v>1</v>
      </c>
      <c r="D404" s="14">
        <v>0</v>
      </c>
      <c r="E404" s="17">
        <v>21241693</v>
      </c>
      <c r="F404" s="17">
        <v>0</v>
      </c>
      <c r="G404" s="17">
        <v>0</v>
      </c>
      <c r="H404" s="17">
        <v>0</v>
      </c>
      <c r="I404" s="17">
        <v>3391102</v>
      </c>
      <c r="J404" s="17">
        <v>4019904</v>
      </c>
      <c r="K404" s="17">
        <v>0</v>
      </c>
      <c r="L404" s="17">
        <v>0</v>
      </c>
      <c r="M404" s="17">
        <v>0</v>
      </c>
      <c r="N404" s="17">
        <v>0</v>
      </c>
      <c r="O404" s="17">
        <v>0</v>
      </c>
      <c r="P404" s="17">
        <v>3469606</v>
      </c>
      <c r="Q404" s="17">
        <v>856552</v>
      </c>
      <c r="R404" s="17">
        <v>1807</v>
      </c>
      <c r="S404" s="17">
        <v>29556</v>
      </c>
      <c r="T404" s="17">
        <v>12331</v>
      </c>
      <c r="U404" s="17">
        <v>117199</v>
      </c>
      <c r="V404" s="17">
        <v>35476</v>
      </c>
      <c r="W404" s="17">
        <v>0</v>
      </c>
      <c r="X404" s="17">
        <v>338395</v>
      </c>
      <c r="Y404" s="17">
        <v>0</v>
      </c>
      <c r="Z404" s="17">
        <v>0</v>
      </c>
      <c r="AA404" s="17">
        <v>-692781</v>
      </c>
      <c r="AB404" s="17">
        <v>32820840</v>
      </c>
      <c r="AC404" s="17">
        <v>0</v>
      </c>
      <c r="AD404" s="17">
        <v>0</v>
      </c>
    </row>
    <row r="405" spans="1:30" x14ac:dyDescent="0.3">
      <c r="A405" s="15" t="s">
        <v>803</v>
      </c>
      <c r="B405" s="14" t="s">
        <v>804</v>
      </c>
      <c r="C405" s="14">
        <v>1</v>
      </c>
      <c r="D405" s="14">
        <v>0</v>
      </c>
      <c r="E405" s="17">
        <v>18673602</v>
      </c>
      <c r="F405" s="17">
        <v>0</v>
      </c>
      <c r="G405" s="17">
        <v>0</v>
      </c>
      <c r="H405" s="17">
        <v>12465</v>
      </c>
      <c r="I405" s="17">
        <v>3437237</v>
      </c>
      <c r="J405" s="17">
        <v>5000529</v>
      </c>
      <c r="K405" s="17">
        <v>0</v>
      </c>
      <c r="L405" s="17">
        <v>0</v>
      </c>
      <c r="M405" s="17">
        <v>0</v>
      </c>
      <c r="N405" s="17">
        <v>0</v>
      </c>
      <c r="O405" s="17">
        <v>0</v>
      </c>
      <c r="P405" s="17">
        <v>4283916</v>
      </c>
      <c r="Q405" s="17">
        <v>1027957</v>
      </c>
      <c r="R405" s="17">
        <v>128907</v>
      </c>
      <c r="S405" s="17">
        <v>57614</v>
      </c>
      <c r="T405" s="17">
        <v>24037</v>
      </c>
      <c r="U405" s="17">
        <v>225836</v>
      </c>
      <c r="V405" s="17">
        <v>72132</v>
      </c>
      <c r="W405" s="17">
        <v>0</v>
      </c>
      <c r="X405" s="17">
        <v>362248</v>
      </c>
      <c r="Y405" s="17">
        <v>0</v>
      </c>
      <c r="Z405" s="17">
        <v>0</v>
      </c>
      <c r="AA405" s="17">
        <v>-1330340</v>
      </c>
      <c r="AB405" s="17">
        <v>31976140</v>
      </c>
      <c r="AC405" s="17">
        <v>7166</v>
      </c>
      <c r="AD405" s="17">
        <v>0</v>
      </c>
    </row>
    <row r="406" spans="1:30" x14ac:dyDescent="0.3">
      <c r="A406" s="15" t="s">
        <v>805</v>
      </c>
      <c r="B406" s="14" t="s">
        <v>806</v>
      </c>
      <c r="C406" s="14">
        <v>1</v>
      </c>
      <c r="D406" s="14">
        <v>0</v>
      </c>
      <c r="E406" s="17">
        <v>11207157</v>
      </c>
      <c r="F406" s="17">
        <v>0</v>
      </c>
      <c r="G406" s="17">
        <v>0</v>
      </c>
      <c r="H406" s="17">
        <v>5080</v>
      </c>
      <c r="I406" s="17">
        <v>1104930</v>
      </c>
      <c r="J406" s="17">
        <v>2554674</v>
      </c>
      <c r="K406" s="17">
        <v>0</v>
      </c>
      <c r="L406" s="17">
        <v>0</v>
      </c>
      <c r="M406" s="17">
        <v>0</v>
      </c>
      <c r="N406" s="17">
        <v>0</v>
      </c>
      <c r="O406" s="17">
        <v>0</v>
      </c>
      <c r="P406" s="17">
        <v>1832881</v>
      </c>
      <c r="Q406" s="17">
        <v>634550</v>
      </c>
      <c r="R406" s="17">
        <v>0</v>
      </c>
      <c r="S406" s="17">
        <v>14052</v>
      </c>
      <c r="T406" s="17">
        <v>5862</v>
      </c>
      <c r="U406" s="17">
        <v>54639</v>
      </c>
      <c r="V406" s="17">
        <v>18206</v>
      </c>
      <c r="W406" s="17">
        <v>0</v>
      </c>
      <c r="X406" s="17">
        <v>204691</v>
      </c>
      <c r="Y406" s="17">
        <v>0</v>
      </c>
      <c r="Z406" s="17">
        <v>0</v>
      </c>
      <c r="AA406" s="17">
        <v>-271215</v>
      </c>
      <c r="AB406" s="17">
        <v>17365507</v>
      </c>
      <c r="AC406" s="17">
        <v>0</v>
      </c>
      <c r="AD406" s="17">
        <v>100000</v>
      </c>
    </row>
    <row r="407" spans="1:30" x14ac:dyDescent="0.3">
      <c r="A407" s="15" t="s">
        <v>807</v>
      </c>
      <c r="B407" s="14" t="s">
        <v>808</v>
      </c>
      <c r="C407" s="14">
        <v>1</v>
      </c>
      <c r="D407" s="14">
        <v>0</v>
      </c>
      <c r="E407" s="17">
        <v>11272228</v>
      </c>
      <c r="F407" s="17">
        <v>0</v>
      </c>
      <c r="G407" s="17">
        <v>250743</v>
      </c>
      <c r="H407" s="17">
        <v>0</v>
      </c>
      <c r="I407" s="17">
        <v>1399806</v>
      </c>
      <c r="J407" s="17">
        <v>527720</v>
      </c>
      <c r="K407" s="17">
        <v>0</v>
      </c>
      <c r="L407" s="17">
        <v>0</v>
      </c>
      <c r="M407" s="17">
        <v>0</v>
      </c>
      <c r="N407" s="17">
        <v>0</v>
      </c>
      <c r="O407" s="17">
        <v>0</v>
      </c>
      <c r="P407" s="17">
        <v>1210784</v>
      </c>
      <c r="Q407" s="17">
        <v>128925</v>
      </c>
      <c r="R407" s="17">
        <v>22806</v>
      </c>
      <c r="S407" s="17">
        <v>11265</v>
      </c>
      <c r="T407" s="17">
        <v>4700</v>
      </c>
      <c r="U407" s="17">
        <v>43571</v>
      </c>
      <c r="V407" s="17">
        <v>12375</v>
      </c>
      <c r="W407" s="17">
        <v>0</v>
      </c>
      <c r="X407" s="17">
        <v>0</v>
      </c>
      <c r="Y407" s="17">
        <v>0</v>
      </c>
      <c r="Z407" s="17">
        <v>0</v>
      </c>
      <c r="AA407" s="17">
        <v>-226241</v>
      </c>
      <c r="AB407" s="17">
        <v>14658682</v>
      </c>
      <c r="AC407" s="17">
        <v>0</v>
      </c>
      <c r="AD407" s="17">
        <v>100000</v>
      </c>
    </row>
    <row r="408" spans="1:30" x14ac:dyDescent="0.3">
      <c r="A408" s="15" t="s">
        <v>809</v>
      </c>
      <c r="B408" s="14" t="s">
        <v>810</v>
      </c>
      <c r="C408" s="14">
        <v>1</v>
      </c>
      <c r="D408" s="14">
        <v>0</v>
      </c>
      <c r="E408" s="17">
        <v>18548129</v>
      </c>
      <c r="F408" s="17">
        <v>0</v>
      </c>
      <c r="G408" s="17">
        <v>0</v>
      </c>
      <c r="H408" s="17">
        <v>21309</v>
      </c>
      <c r="I408" s="17">
        <v>2294091</v>
      </c>
      <c r="J408" s="17">
        <v>4875193</v>
      </c>
      <c r="K408" s="17">
        <v>0</v>
      </c>
      <c r="L408" s="17">
        <v>0</v>
      </c>
      <c r="M408" s="17">
        <v>0</v>
      </c>
      <c r="N408" s="17">
        <v>0</v>
      </c>
      <c r="O408" s="17">
        <v>0</v>
      </c>
      <c r="P408" s="17">
        <v>2654617</v>
      </c>
      <c r="Q408" s="17">
        <v>444574</v>
      </c>
      <c r="R408" s="17">
        <v>0</v>
      </c>
      <c r="S408" s="17">
        <v>24897</v>
      </c>
      <c r="T408" s="17">
        <v>10387</v>
      </c>
      <c r="U408" s="17">
        <v>100074</v>
      </c>
      <c r="V408" s="17">
        <v>31815</v>
      </c>
      <c r="W408" s="17">
        <v>0</v>
      </c>
      <c r="X408" s="17">
        <v>224979</v>
      </c>
      <c r="Y408" s="17">
        <v>22892</v>
      </c>
      <c r="Z408" s="17">
        <v>0</v>
      </c>
      <c r="AA408" s="17">
        <v>-562615</v>
      </c>
      <c r="AB408" s="17">
        <v>28690342</v>
      </c>
      <c r="AC408" s="17">
        <v>0</v>
      </c>
      <c r="AD408" s="17">
        <v>0</v>
      </c>
    </row>
    <row r="409" spans="1:30" x14ac:dyDescent="0.3">
      <c r="A409" s="15" t="s">
        <v>811</v>
      </c>
      <c r="B409" s="14" t="s">
        <v>812</v>
      </c>
      <c r="C409" s="14">
        <v>1</v>
      </c>
      <c r="D409" s="14">
        <v>0</v>
      </c>
      <c r="E409" s="17">
        <v>4744915</v>
      </c>
      <c r="F409" s="17">
        <v>0</v>
      </c>
      <c r="G409" s="17">
        <v>0</v>
      </c>
      <c r="H409" s="17">
        <v>0</v>
      </c>
      <c r="I409" s="17">
        <v>786425</v>
      </c>
      <c r="J409" s="17">
        <v>1031678</v>
      </c>
      <c r="K409" s="17">
        <v>97195</v>
      </c>
      <c r="L409" s="17">
        <v>0</v>
      </c>
      <c r="M409" s="17">
        <v>0</v>
      </c>
      <c r="N409" s="17">
        <v>0</v>
      </c>
      <c r="O409" s="17">
        <v>0</v>
      </c>
      <c r="P409" s="17">
        <v>666088</v>
      </c>
      <c r="Q409" s="17">
        <v>71292</v>
      </c>
      <c r="R409" s="17">
        <v>0</v>
      </c>
      <c r="S409" s="17">
        <v>5199</v>
      </c>
      <c r="T409" s="17">
        <v>2168</v>
      </c>
      <c r="U409" s="17">
        <v>20388</v>
      </c>
      <c r="V409" s="17">
        <v>5812</v>
      </c>
      <c r="W409" s="17">
        <v>0</v>
      </c>
      <c r="X409" s="17">
        <v>0</v>
      </c>
      <c r="Y409" s="17">
        <v>0</v>
      </c>
      <c r="Z409" s="17">
        <v>0</v>
      </c>
      <c r="AA409" s="17">
        <v>-140966</v>
      </c>
      <c r="AB409" s="17">
        <v>7290194</v>
      </c>
      <c r="AC409" s="17">
        <v>0</v>
      </c>
      <c r="AD409" s="17">
        <v>100000</v>
      </c>
    </row>
    <row r="410" spans="1:30" x14ac:dyDescent="0.3">
      <c r="A410" s="15" t="s">
        <v>813</v>
      </c>
      <c r="B410" s="14" t="s">
        <v>814</v>
      </c>
      <c r="C410" s="14">
        <v>1</v>
      </c>
      <c r="D410" s="14">
        <v>0</v>
      </c>
      <c r="E410" s="17">
        <v>5238820</v>
      </c>
      <c r="F410" s="17">
        <v>0</v>
      </c>
      <c r="G410" s="17">
        <v>0</v>
      </c>
      <c r="H410" s="17">
        <v>0</v>
      </c>
      <c r="I410" s="17">
        <v>566399</v>
      </c>
      <c r="J410" s="17">
        <v>797253</v>
      </c>
      <c r="K410" s="17">
        <v>0</v>
      </c>
      <c r="L410" s="17">
        <v>0</v>
      </c>
      <c r="M410" s="17">
        <v>0</v>
      </c>
      <c r="N410" s="17">
        <v>0</v>
      </c>
      <c r="O410" s="17">
        <v>0</v>
      </c>
      <c r="P410" s="17">
        <v>550999</v>
      </c>
      <c r="Q410" s="17">
        <v>29852</v>
      </c>
      <c r="R410" s="17">
        <v>124540</v>
      </c>
      <c r="S410" s="17">
        <v>5438</v>
      </c>
      <c r="T410" s="17">
        <v>539</v>
      </c>
      <c r="U410" s="17">
        <v>20504</v>
      </c>
      <c r="V410" s="17">
        <v>5895</v>
      </c>
      <c r="W410" s="17">
        <v>0</v>
      </c>
      <c r="X410" s="17">
        <v>66750</v>
      </c>
      <c r="Y410" s="17">
        <v>0</v>
      </c>
      <c r="Z410" s="17">
        <v>0</v>
      </c>
      <c r="AA410" s="17">
        <v>-144194</v>
      </c>
      <c r="AB410" s="17">
        <v>7262795</v>
      </c>
      <c r="AC410" s="17">
        <v>0</v>
      </c>
      <c r="AD410" s="17">
        <v>100000</v>
      </c>
    </row>
    <row r="411" spans="1:30" x14ac:dyDescent="0.3">
      <c r="A411" s="15" t="s">
        <v>815</v>
      </c>
      <c r="B411" s="14" t="s">
        <v>816</v>
      </c>
      <c r="C411" s="14">
        <v>1</v>
      </c>
      <c r="D411" s="14">
        <v>0</v>
      </c>
      <c r="E411" s="17">
        <v>4236702</v>
      </c>
      <c r="F411" s="17">
        <v>0</v>
      </c>
      <c r="G411" s="17">
        <v>0</v>
      </c>
      <c r="H411" s="17">
        <v>0</v>
      </c>
      <c r="I411" s="17">
        <v>446232</v>
      </c>
      <c r="J411" s="17">
        <v>1403762</v>
      </c>
      <c r="K411" s="17">
        <v>0</v>
      </c>
      <c r="L411" s="17">
        <v>0</v>
      </c>
      <c r="M411" s="17">
        <v>0</v>
      </c>
      <c r="N411" s="17">
        <v>0</v>
      </c>
      <c r="O411" s="17">
        <v>0</v>
      </c>
      <c r="P411" s="17">
        <v>420846</v>
      </c>
      <c r="Q411" s="17">
        <v>35588</v>
      </c>
      <c r="R411" s="17">
        <v>96584</v>
      </c>
      <c r="S411" s="17">
        <v>4584</v>
      </c>
      <c r="T411" s="17">
        <v>1912</v>
      </c>
      <c r="U411" s="17">
        <v>18116</v>
      </c>
      <c r="V411" s="17">
        <v>5184</v>
      </c>
      <c r="W411" s="17">
        <v>0</v>
      </c>
      <c r="X411" s="17">
        <v>0</v>
      </c>
      <c r="Y411" s="17">
        <v>0</v>
      </c>
      <c r="Z411" s="17">
        <v>0</v>
      </c>
      <c r="AA411" s="17">
        <v>-190868</v>
      </c>
      <c r="AB411" s="17">
        <v>6478642</v>
      </c>
      <c r="AC411" s="17">
        <v>0</v>
      </c>
      <c r="AD411" s="17">
        <v>100000</v>
      </c>
    </row>
    <row r="412" spans="1:30" x14ac:dyDescent="0.3">
      <c r="A412" s="15" t="s">
        <v>817</v>
      </c>
      <c r="B412" s="14" t="s">
        <v>818</v>
      </c>
      <c r="C412" s="14">
        <v>1</v>
      </c>
      <c r="D412" s="14">
        <v>0</v>
      </c>
      <c r="E412" s="17">
        <v>3470146</v>
      </c>
      <c r="F412" s="17">
        <v>0</v>
      </c>
      <c r="G412" s="17">
        <v>0</v>
      </c>
      <c r="H412" s="17">
        <v>0</v>
      </c>
      <c r="I412" s="17">
        <v>555597</v>
      </c>
      <c r="J412" s="17">
        <v>710028</v>
      </c>
      <c r="K412" s="17">
        <v>0</v>
      </c>
      <c r="L412" s="17">
        <v>0</v>
      </c>
      <c r="M412" s="17">
        <v>0</v>
      </c>
      <c r="N412" s="17">
        <v>0</v>
      </c>
      <c r="O412" s="17">
        <v>0</v>
      </c>
      <c r="P412" s="17">
        <v>540087</v>
      </c>
      <c r="Q412" s="17">
        <v>72198</v>
      </c>
      <c r="R412" s="17">
        <v>69996</v>
      </c>
      <c r="S412" s="17">
        <v>5019</v>
      </c>
      <c r="T412" s="17">
        <v>2093</v>
      </c>
      <c r="U412" s="17">
        <v>19631</v>
      </c>
      <c r="V412" s="17">
        <v>5675</v>
      </c>
      <c r="W412" s="17">
        <v>0</v>
      </c>
      <c r="X412" s="17">
        <v>65489</v>
      </c>
      <c r="Y412" s="17">
        <v>2008</v>
      </c>
      <c r="Z412" s="17">
        <v>0</v>
      </c>
      <c r="AA412" s="17">
        <v>-89500</v>
      </c>
      <c r="AB412" s="17">
        <v>5428467</v>
      </c>
      <c r="AC412" s="17">
        <v>0</v>
      </c>
      <c r="AD412" s="17">
        <v>100000</v>
      </c>
    </row>
    <row r="413" spans="1:30" x14ac:dyDescent="0.3">
      <c r="A413" s="15" t="s">
        <v>819</v>
      </c>
      <c r="B413" s="14" t="s">
        <v>820</v>
      </c>
      <c r="C413" s="14">
        <v>1</v>
      </c>
      <c r="D413" s="14">
        <v>0</v>
      </c>
      <c r="E413" s="17">
        <v>4178174</v>
      </c>
      <c r="F413" s="17">
        <v>0</v>
      </c>
      <c r="G413" s="17">
        <v>0</v>
      </c>
      <c r="H413" s="17">
        <v>0</v>
      </c>
      <c r="I413" s="17">
        <v>371328</v>
      </c>
      <c r="J413" s="17">
        <v>347786</v>
      </c>
      <c r="K413" s="17">
        <v>0</v>
      </c>
      <c r="L413" s="17">
        <v>0</v>
      </c>
      <c r="M413" s="17">
        <v>0</v>
      </c>
      <c r="N413" s="17">
        <v>0</v>
      </c>
      <c r="O413" s="17">
        <v>0</v>
      </c>
      <c r="P413" s="17">
        <v>438017</v>
      </c>
      <c r="Q413" s="17">
        <v>2195</v>
      </c>
      <c r="R413" s="17">
        <v>0</v>
      </c>
      <c r="S413" s="17">
        <v>5109</v>
      </c>
      <c r="T413" s="17">
        <v>584</v>
      </c>
      <c r="U413" s="17">
        <v>18873</v>
      </c>
      <c r="V413" s="17">
        <v>4457</v>
      </c>
      <c r="W413" s="17">
        <v>0</v>
      </c>
      <c r="X413" s="17">
        <v>59175</v>
      </c>
      <c r="Y413" s="17">
        <v>0</v>
      </c>
      <c r="Z413" s="17">
        <v>0</v>
      </c>
      <c r="AA413" s="17">
        <v>-82838</v>
      </c>
      <c r="AB413" s="17">
        <v>5342860</v>
      </c>
      <c r="AC413" s="17">
        <v>0</v>
      </c>
      <c r="AD413" s="17">
        <v>100000</v>
      </c>
    </row>
    <row r="414" spans="1:30" x14ac:dyDescent="0.3">
      <c r="A414" s="15" t="s">
        <v>821</v>
      </c>
      <c r="B414" s="14" t="s">
        <v>822</v>
      </c>
      <c r="C414" s="14">
        <v>1</v>
      </c>
      <c r="D414" s="14">
        <v>0</v>
      </c>
      <c r="E414" s="17">
        <v>4601952</v>
      </c>
      <c r="F414" s="17">
        <v>0</v>
      </c>
      <c r="G414" s="17">
        <v>0</v>
      </c>
      <c r="H414" s="17">
        <v>10589</v>
      </c>
      <c r="I414" s="17">
        <v>587867</v>
      </c>
      <c r="J414" s="17">
        <v>405183</v>
      </c>
      <c r="K414" s="17">
        <v>0</v>
      </c>
      <c r="L414" s="17">
        <v>0</v>
      </c>
      <c r="M414" s="17">
        <v>0</v>
      </c>
      <c r="N414" s="17">
        <v>0</v>
      </c>
      <c r="O414" s="17">
        <v>0</v>
      </c>
      <c r="P414" s="17">
        <v>532034</v>
      </c>
      <c r="Q414" s="17">
        <v>30069</v>
      </c>
      <c r="R414" s="17">
        <v>47826</v>
      </c>
      <c r="S414" s="17">
        <v>4794</v>
      </c>
      <c r="T414" s="17">
        <v>831</v>
      </c>
      <c r="U414" s="17">
        <v>17293</v>
      </c>
      <c r="V414" s="17">
        <v>5344</v>
      </c>
      <c r="W414" s="17">
        <v>0</v>
      </c>
      <c r="X414" s="17">
        <v>90166</v>
      </c>
      <c r="Y414" s="17">
        <v>0</v>
      </c>
      <c r="Z414" s="17">
        <v>0</v>
      </c>
      <c r="AA414" s="17">
        <v>-78190</v>
      </c>
      <c r="AB414" s="17">
        <v>6255758</v>
      </c>
      <c r="AC414" s="17">
        <v>0</v>
      </c>
      <c r="AD414" s="17">
        <v>100000</v>
      </c>
    </row>
    <row r="415" spans="1:30" x14ac:dyDescent="0.3">
      <c r="A415" s="15" t="s">
        <v>823</v>
      </c>
      <c r="B415" s="14" t="s">
        <v>824</v>
      </c>
      <c r="C415" s="14">
        <v>1</v>
      </c>
      <c r="D415" s="14">
        <v>0</v>
      </c>
      <c r="E415" s="17">
        <v>11027116</v>
      </c>
      <c r="F415" s="17">
        <v>0</v>
      </c>
      <c r="G415" s="17">
        <v>0</v>
      </c>
      <c r="H415" s="17">
        <v>0</v>
      </c>
      <c r="I415" s="17">
        <v>725582</v>
      </c>
      <c r="J415" s="17">
        <v>2426226</v>
      </c>
      <c r="K415" s="17">
        <v>0</v>
      </c>
      <c r="L415" s="17">
        <v>0</v>
      </c>
      <c r="M415" s="17">
        <v>0</v>
      </c>
      <c r="N415" s="17">
        <v>0</v>
      </c>
      <c r="O415" s="17">
        <v>0</v>
      </c>
      <c r="P415" s="17">
        <v>1328577</v>
      </c>
      <c r="Q415" s="17">
        <v>204996</v>
      </c>
      <c r="R415" s="17">
        <v>642306</v>
      </c>
      <c r="S415" s="17">
        <v>27848</v>
      </c>
      <c r="T415" s="17">
        <v>6585</v>
      </c>
      <c r="U415" s="17">
        <v>105316</v>
      </c>
      <c r="V415" s="17">
        <v>28163</v>
      </c>
      <c r="W415" s="17">
        <v>0</v>
      </c>
      <c r="X415" s="17">
        <v>237613</v>
      </c>
      <c r="Y415" s="17">
        <v>0</v>
      </c>
      <c r="Z415" s="17">
        <v>0</v>
      </c>
      <c r="AA415" s="17">
        <v>-431953</v>
      </c>
      <c r="AB415" s="17">
        <v>16328375</v>
      </c>
      <c r="AC415" s="17">
        <v>1031</v>
      </c>
      <c r="AD415" s="17">
        <v>0</v>
      </c>
    </row>
    <row r="416" spans="1:30" x14ac:dyDescent="0.3">
      <c r="A416" s="15" t="s">
        <v>825</v>
      </c>
      <c r="B416" s="14" t="s">
        <v>826</v>
      </c>
      <c r="C416" s="14">
        <v>1</v>
      </c>
      <c r="D416" s="14">
        <v>0</v>
      </c>
      <c r="E416" s="17">
        <v>9645542</v>
      </c>
      <c r="F416" s="17">
        <v>0</v>
      </c>
      <c r="G416" s="17">
        <v>0</v>
      </c>
      <c r="H416" s="17">
        <v>0</v>
      </c>
      <c r="I416" s="17">
        <v>1071468</v>
      </c>
      <c r="J416" s="17">
        <v>1945958</v>
      </c>
      <c r="K416" s="17">
        <v>0</v>
      </c>
      <c r="L416" s="17">
        <v>0</v>
      </c>
      <c r="M416" s="17">
        <v>0</v>
      </c>
      <c r="N416" s="17">
        <v>0</v>
      </c>
      <c r="O416" s="17">
        <v>0</v>
      </c>
      <c r="P416" s="17">
        <v>1550263</v>
      </c>
      <c r="Q416" s="17">
        <v>121290</v>
      </c>
      <c r="R416" s="17">
        <v>96746</v>
      </c>
      <c r="S416" s="17">
        <v>11415</v>
      </c>
      <c r="T416" s="17">
        <v>4762</v>
      </c>
      <c r="U416" s="17">
        <v>45610</v>
      </c>
      <c r="V416" s="17">
        <v>13610</v>
      </c>
      <c r="W416" s="17">
        <v>0</v>
      </c>
      <c r="X416" s="17">
        <v>0</v>
      </c>
      <c r="Y416" s="17">
        <v>0</v>
      </c>
      <c r="Z416" s="17">
        <v>0</v>
      </c>
      <c r="AA416" s="17">
        <v>-215711</v>
      </c>
      <c r="AB416" s="17">
        <v>14290953</v>
      </c>
      <c r="AC416" s="17">
        <v>0</v>
      </c>
      <c r="AD416" s="17">
        <v>100000</v>
      </c>
    </row>
    <row r="417" spans="1:30" x14ac:dyDescent="0.3">
      <c r="A417" s="15" t="s">
        <v>827</v>
      </c>
      <c r="B417" s="14" t="s">
        <v>828</v>
      </c>
      <c r="C417" s="14">
        <v>1</v>
      </c>
      <c r="D417" s="14">
        <v>0</v>
      </c>
      <c r="E417" s="17">
        <v>4369933</v>
      </c>
      <c r="F417" s="17">
        <v>0</v>
      </c>
      <c r="G417" s="17">
        <v>0</v>
      </c>
      <c r="H417" s="17">
        <v>0</v>
      </c>
      <c r="I417" s="17">
        <v>310518</v>
      </c>
      <c r="J417" s="17">
        <v>999460</v>
      </c>
      <c r="K417" s="17">
        <v>0</v>
      </c>
      <c r="L417" s="17">
        <v>0</v>
      </c>
      <c r="M417" s="17">
        <v>0</v>
      </c>
      <c r="N417" s="17">
        <v>0</v>
      </c>
      <c r="O417" s="17">
        <v>0</v>
      </c>
      <c r="P417" s="17">
        <v>408618</v>
      </c>
      <c r="Q417" s="17">
        <v>38363</v>
      </c>
      <c r="R417" s="17">
        <v>49561</v>
      </c>
      <c r="S417" s="17">
        <v>12374</v>
      </c>
      <c r="T417" s="17">
        <v>5162</v>
      </c>
      <c r="U417" s="17">
        <v>47008</v>
      </c>
      <c r="V417" s="17">
        <v>5917</v>
      </c>
      <c r="W417" s="17">
        <v>0</v>
      </c>
      <c r="X417" s="17">
        <v>0</v>
      </c>
      <c r="Y417" s="17">
        <v>7620</v>
      </c>
      <c r="Z417" s="17">
        <v>0</v>
      </c>
      <c r="AA417" s="17">
        <v>-199919</v>
      </c>
      <c r="AB417" s="17">
        <v>6054615</v>
      </c>
      <c r="AC417" s="17">
        <v>0</v>
      </c>
      <c r="AD417" s="17">
        <v>0</v>
      </c>
    </row>
    <row r="418" spans="1:30" x14ac:dyDescent="0.3">
      <c r="A418" s="15" t="s">
        <v>829</v>
      </c>
      <c r="B418" s="14" t="s">
        <v>830</v>
      </c>
      <c r="C418" s="14">
        <v>1</v>
      </c>
      <c r="D418" s="14">
        <v>0</v>
      </c>
      <c r="E418" s="17">
        <v>5167243</v>
      </c>
      <c r="F418" s="17">
        <v>0</v>
      </c>
      <c r="G418" s="17">
        <v>0</v>
      </c>
      <c r="H418" s="17">
        <v>0</v>
      </c>
      <c r="I418" s="17">
        <v>491809</v>
      </c>
      <c r="J418" s="17">
        <v>735667</v>
      </c>
      <c r="K418" s="17">
        <v>0</v>
      </c>
      <c r="L418" s="17">
        <v>0</v>
      </c>
      <c r="M418" s="17">
        <v>0</v>
      </c>
      <c r="N418" s="17">
        <v>0</v>
      </c>
      <c r="O418" s="17">
        <v>0</v>
      </c>
      <c r="P418" s="17">
        <v>693898</v>
      </c>
      <c r="Q418" s="17">
        <v>47425</v>
      </c>
      <c r="R418" s="17">
        <v>0</v>
      </c>
      <c r="S418" s="17">
        <v>6202</v>
      </c>
      <c r="T418" s="17">
        <v>2587</v>
      </c>
      <c r="U418" s="17">
        <v>23825</v>
      </c>
      <c r="V418" s="17">
        <v>5831</v>
      </c>
      <c r="W418" s="17">
        <v>0</v>
      </c>
      <c r="X418" s="17">
        <v>64481</v>
      </c>
      <c r="Y418" s="17">
        <v>0</v>
      </c>
      <c r="Z418" s="17">
        <v>0</v>
      </c>
      <c r="AA418" s="17">
        <v>-143902</v>
      </c>
      <c r="AB418" s="17">
        <v>7095066</v>
      </c>
      <c r="AC418" s="17">
        <v>0</v>
      </c>
      <c r="AD418" s="17">
        <v>100000</v>
      </c>
    </row>
    <row r="419" spans="1:30" x14ac:dyDescent="0.3">
      <c r="A419" s="15" t="s">
        <v>831</v>
      </c>
      <c r="B419" s="14" t="s">
        <v>832</v>
      </c>
      <c r="C419" s="14">
        <v>1</v>
      </c>
      <c r="D419" s="14">
        <v>0</v>
      </c>
      <c r="E419" s="17">
        <v>5315895</v>
      </c>
      <c r="F419" s="17">
        <v>0</v>
      </c>
      <c r="G419" s="17">
        <v>148902</v>
      </c>
      <c r="H419" s="17">
        <v>0</v>
      </c>
      <c r="I419" s="17">
        <v>490539</v>
      </c>
      <c r="J419" s="17">
        <v>723341</v>
      </c>
      <c r="K419" s="17">
        <v>126502</v>
      </c>
      <c r="L419" s="17">
        <v>0</v>
      </c>
      <c r="M419" s="17">
        <v>0</v>
      </c>
      <c r="N419" s="17">
        <v>0</v>
      </c>
      <c r="O419" s="17">
        <v>0</v>
      </c>
      <c r="P419" s="17">
        <v>343784</v>
      </c>
      <c r="Q419" s="17">
        <v>24456</v>
      </c>
      <c r="R419" s="17">
        <v>220684</v>
      </c>
      <c r="S419" s="17">
        <v>930</v>
      </c>
      <c r="T419" s="17">
        <v>2712</v>
      </c>
      <c r="U419" s="17">
        <v>25514</v>
      </c>
      <c r="V419" s="17">
        <v>5094</v>
      </c>
      <c r="W419" s="17">
        <v>0</v>
      </c>
      <c r="X419" s="17">
        <v>71973</v>
      </c>
      <c r="Y419" s="17">
        <v>0</v>
      </c>
      <c r="Z419" s="17">
        <v>0</v>
      </c>
      <c r="AA419" s="17">
        <v>-189702</v>
      </c>
      <c r="AB419" s="17">
        <v>7310624</v>
      </c>
      <c r="AC419" s="17">
        <v>0</v>
      </c>
      <c r="AD419" s="17">
        <v>100000</v>
      </c>
    </row>
    <row r="420" spans="1:30" x14ac:dyDescent="0.3">
      <c r="A420" s="15" t="s">
        <v>833</v>
      </c>
      <c r="B420" s="14" t="s">
        <v>834</v>
      </c>
      <c r="C420" s="14">
        <v>1</v>
      </c>
      <c r="D420" s="14">
        <v>0</v>
      </c>
      <c r="E420" s="17">
        <v>3868533</v>
      </c>
      <c r="F420" s="17">
        <v>0</v>
      </c>
      <c r="G420" s="17">
        <v>0</v>
      </c>
      <c r="H420" s="17">
        <v>0</v>
      </c>
      <c r="I420" s="17">
        <v>532293</v>
      </c>
      <c r="J420" s="17">
        <v>2091366</v>
      </c>
      <c r="K420" s="17">
        <v>0</v>
      </c>
      <c r="L420" s="17">
        <v>0</v>
      </c>
      <c r="M420" s="17">
        <v>0</v>
      </c>
      <c r="N420" s="17">
        <v>0</v>
      </c>
      <c r="O420" s="17">
        <v>0</v>
      </c>
      <c r="P420" s="17">
        <v>517725</v>
      </c>
      <c r="Q420" s="17">
        <v>143162</v>
      </c>
      <c r="R420" s="17">
        <v>36436</v>
      </c>
      <c r="S420" s="17">
        <v>3191</v>
      </c>
      <c r="T420" s="17">
        <v>2075</v>
      </c>
      <c r="U420" s="17">
        <v>17104</v>
      </c>
      <c r="V420" s="17">
        <v>5305</v>
      </c>
      <c r="W420" s="17">
        <v>0</v>
      </c>
      <c r="X420" s="17">
        <v>76781</v>
      </c>
      <c r="Y420" s="17">
        <v>0</v>
      </c>
      <c r="Z420" s="17">
        <v>0</v>
      </c>
      <c r="AA420" s="17">
        <v>-164359</v>
      </c>
      <c r="AB420" s="17">
        <v>7129612</v>
      </c>
      <c r="AC420" s="17">
        <v>0</v>
      </c>
      <c r="AD420" s="17">
        <v>100000</v>
      </c>
    </row>
    <row r="421" spans="1:30" x14ac:dyDescent="0.3">
      <c r="A421" s="15" t="s">
        <v>835</v>
      </c>
      <c r="B421" s="14" t="s">
        <v>836</v>
      </c>
      <c r="C421" s="14">
        <v>1</v>
      </c>
      <c r="D421" s="14">
        <v>0</v>
      </c>
      <c r="E421" s="17">
        <v>19813401</v>
      </c>
      <c r="F421" s="17">
        <v>0</v>
      </c>
      <c r="G421" s="17">
        <v>1391526</v>
      </c>
      <c r="H421" s="17">
        <v>0</v>
      </c>
      <c r="I421" s="17">
        <v>3673400</v>
      </c>
      <c r="J421" s="17">
        <v>854908</v>
      </c>
      <c r="K421" s="17">
        <v>0</v>
      </c>
      <c r="L421" s="17">
        <v>0</v>
      </c>
      <c r="M421" s="17">
        <v>0</v>
      </c>
      <c r="N421" s="17">
        <v>0</v>
      </c>
      <c r="O421" s="17">
        <v>0</v>
      </c>
      <c r="P421" s="17">
        <v>3320269</v>
      </c>
      <c r="Q421" s="17">
        <v>1142206</v>
      </c>
      <c r="R421" s="17">
        <v>528931</v>
      </c>
      <c r="S421" s="17">
        <v>60505</v>
      </c>
      <c r="T421" s="17">
        <v>25243</v>
      </c>
      <c r="U421" s="17">
        <v>243019</v>
      </c>
      <c r="V421" s="17">
        <v>48188</v>
      </c>
      <c r="W421" s="17">
        <v>0</v>
      </c>
      <c r="X421" s="17">
        <v>0</v>
      </c>
      <c r="Y421" s="17">
        <v>125398</v>
      </c>
      <c r="Z421" s="17">
        <v>0</v>
      </c>
      <c r="AA421" s="17">
        <v>-167288</v>
      </c>
      <c r="AB421" s="17">
        <v>31059706</v>
      </c>
      <c r="AC421" s="17">
        <v>0</v>
      </c>
      <c r="AD421" s="17">
        <v>0</v>
      </c>
    </row>
    <row r="422" spans="1:30" x14ac:dyDescent="0.3">
      <c r="A422" s="15" t="s">
        <v>837</v>
      </c>
      <c r="B422" s="14" t="s">
        <v>838</v>
      </c>
      <c r="C422" s="14">
        <v>1</v>
      </c>
      <c r="D422" s="14">
        <v>0</v>
      </c>
      <c r="E422" s="17">
        <v>17030403</v>
      </c>
      <c r="F422" s="17">
        <v>0</v>
      </c>
      <c r="G422" s="17">
        <v>1733245</v>
      </c>
      <c r="H422" s="17">
        <v>19687</v>
      </c>
      <c r="I422" s="17">
        <v>3832301</v>
      </c>
      <c r="J422" s="17">
        <v>1728070</v>
      </c>
      <c r="K422" s="17">
        <v>0</v>
      </c>
      <c r="L422" s="17">
        <v>0</v>
      </c>
      <c r="M422" s="17">
        <v>0</v>
      </c>
      <c r="N422" s="17">
        <v>0</v>
      </c>
      <c r="O422" s="17">
        <v>0</v>
      </c>
      <c r="P422" s="17">
        <v>2222461</v>
      </c>
      <c r="Q422" s="17">
        <v>634516</v>
      </c>
      <c r="R422" s="17">
        <v>530640</v>
      </c>
      <c r="S422" s="17">
        <v>61898</v>
      </c>
      <c r="T422" s="17">
        <v>20526</v>
      </c>
      <c r="U422" s="17">
        <v>245058</v>
      </c>
      <c r="V422" s="17">
        <v>53398</v>
      </c>
      <c r="W422" s="17">
        <v>0</v>
      </c>
      <c r="X422" s="17">
        <v>0</v>
      </c>
      <c r="Y422" s="17">
        <v>96582</v>
      </c>
      <c r="Z422" s="17">
        <v>0</v>
      </c>
      <c r="AA422" s="17">
        <v>-341398</v>
      </c>
      <c r="AB422" s="17">
        <v>27867387</v>
      </c>
      <c r="AC422" s="17">
        <v>0</v>
      </c>
      <c r="AD422" s="17">
        <v>0</v>
      </c>
    </row>
    <row r="423" spans="1:30" x14ac:dyDescent="0.3">
      <c r="A423" s="15" t="s">
        <v>839</v>
      </c>
      <c r="B423" s="14" t="s">
        <v>840</v>
      </c>
      <c r="C423" s="14">
        <v>1</v>
      </c>
      <c r="D423" s="14">
        <v>0</v>
      </c>
      <c r="E423" s="17">
        <v>1667057</v>
      </c>
      <c r="F423" s="17">
        <v>0</v>
      </c>
      <c r="G423" s="17">
        <v>194828</v>
      </c>
      <c r="H423" s="17">
        <v>0</v>
      </c>
      <c r="I423" s="17">
        <v>265129</v>
      </c>
      <c r="J423" s="17">
        <v>329472</v>
      </c>
      <c r="K423" s="17">
        <v>0</v>
      </c>
      <c r="L423" s="17">
        <v>0</v>
      </c>
      <c r="M423" s="17">
        <v>0</v>
      </c>
      <c r="N423" s="17">
        <v>0</v>
      </c>
      <c r="O423" s="17">
        <v>0</v>
      </c>
      <c r="P423" s="17">
        <v>373195</v>
      </c>
      <c r="Q423" s="17">
        <v>21051</v>
      </c>
      <c r="R423" s="17">
        <v>39061</v>
      </c>
      <c r="S423" s="17">
        <v>13587</v>
      </c>
      <c r="T423" s="17">
        <v>5668</v>
      </c>
      <c r="U423" s="17">
        <v>46833</v>
      </c>
      <c r="V423" s="17">
        <v>3842</v>
      </c>
      <c r="W423" s="17">
        <v>0</v>
      </c>
      <c r="X423" s="17">
        <v>0</v>
      </c>
      <c r="Y423" s="17">
        <v>0</v>
      </c>
      <c r="Z423" s="17">
        <v>0</v>
      </c>
      <c r="AA423" s="17">
        <v>-33514</v>
      </c>
      <c r="AB423" s="17">
        <v>2926209</v>
      </c>
      <c r="AC423" s="17">
        <v>0</v>
      </c>
      <c r="AD423" s="17">
        <v>0</v>
      </c>
    </row>
    <row r="424" spans="1:30" x14ac:dyDescent="0.3">
      <c r="A424" s="15" t="s">
        <v>841</v>
      </c>
      <c r="B424" s="14" t="s">
        <v>842</v>
      </c>
      <c r="C424" s="14">
        <v>1</v>
      </c>
      <c r="D424" s="14">
        <v>0</v>
      </c>
      <c r="E424" s="17">
        <v>541832</v>
      </c>
      <c r="F424" s="17">
        <v>0</v>
      </c>
      <c r="G424" s="17">
        <v>120225</v>
      </c>
      <c r="H424" s="17">
        <v>0</v>
      </c>
      <c r="I424" s="17">
        <v>34330</v>
      </c>
      <c r="J424" s="17">
        <v>67082</v>
      </c>
      <c r="K424" s="17">
        <v>0</v>
      </c>
      <c r="L424" s="17">
        <v>0</v>
      </c>
      <c r="M424" s="17">
        <v>0</v>
      </c>
      <c r="N424" s="17">
        <v>0</v>
      </c>
      <c r="O424" s="17">
        <v>0</v>
      </c>
      <c r="P424" s="17">
        <v>104957</v>
      </c>
      <c r="Q424" s="17">
        <v>14442</v>
      </c>
      <c r="R424" s="17">
        <v>4275</v>
      </c>
      <c r="S424" s="17">
        <v>3161</v>
      </c>
      <c r="T424" s="17">
        <v>1318</v>
      </c>
      <c r="U424" s="17">
        <v>21669</v>
      </c>
      <c r="V424" s="17">
        <v>0</v>
      </c>
      <c r="W424" s="17">
        <v>0</v>
      </c>
      <c r="X424" s="17">
        <v>0</v>
      </c>
      <c r="Y424" s="17">
        <v>0</v>
      </c>
      <c r="Z424" s="17">
        <v>0</v>
      </c>
      <c r="AA424" s="17">
        <v>-34772</v>
      </c>
      <c r="AB424" s="17">
        <v>878519</v>
      </c>
      <c r="AC424" s="17">
        <v>0</v>
      </c>
      <c r="AD424" s="17">
        <v>0</v>
      </c>
    </row>
    <row r="425" spans="1:30" x14ac:dyDescent="0.3">
      <c r="A425" s="15" t="s">
        <v>843</v>
      </c>
      <c r="B425" s="14" t="s">
        <v>844</v>
      </c>
      <c r="C425" s="14">
        <v>1</v>
      </c>
      <c r="D425" s="14">
        <v>0</v>
      </c>
      <c r="E425" s="17">
        <v>5119710</v>
      </c>
      <c r="F425" s="17">
        <v>0</v>
      </c>
      <c r="G425" s="17">
        <v>925561</v>
      </c>
      <c r="H425" s="17">
        <v>0</v>
      </c>
      <c r="I425" s="17">
        <v>1898045</v>
      </c>
      <c r="J425" s="17">
        <v>1887529</v>
      </c>
      <c r="K425" s="17">
        <v>0</v>
      </c>
      <c r="L425" s="17">
        <v>0</v>
      </c>
      <c r="M425" s="17">
        <v>0</v>
      </c>
      <c r="N425" s="17">
        <v>0</v>
      </c>
      <c r="O425" s="17">
        <v>0</v>
      </c>
      <c r="P425" s="17">
        <v>1703456</v>
      </c>
      <c r="Q425" s="17">
        <v>433974</v>
      </c>
      <c r="R425" s="17">
        <v>147080</v>
      </c>
      <c r="S425" s="17">
        <v>24223</v>
      </c>
      <c r="T425" s="17">
        <v>10106</v>
      </c>
      <c r="U425" s="17">
        <v>98035</v>
      </c>
      <c r="V425" s="17">
        <v>20936</v>
      </c>
      <c r="W425" s="17">
        <v>0</v>
      </c>
      <c r="X425" s="17">
        <v>0</v>
      </c>
      <c r="Y425" s="17">
        <v>0</v>
      </c>
      <c r="Z425" s="17">
        <v>0</v>
      </c>
      <c r="AA425" s="17">
        <v>-151208</v>
      </c>
      <c r="AB425" s="17">
        <v>12117447</v>
      </c>
      <c r="AC425" s="17">
        <v>0</v>
      </c>
      <c r="AD425" s="17">
        <v>0</v>
      </c>
    </row>
    <row r="426" spans="1:30" x14ac:dyDescent="0.3">
      <c r="A426" s="15" t="s">
        <v>845</v>
      </c>
      <c r="B426" s="14" t="s">
        <v>846</v>
      </c>
      <c r="C426" s="14">
        <v>1</v>
      </c>
      <c r="D426" s="14">
        <v>0</v>
      </c>
      <c r="E426" s="17">
        <v>9846587</v>
      </c>
      <c r="F426" s="17">
        <v>0</v>
      </c>
      <c r="G426" s="17">
        <v>1305680</v>
      </c>
      <c r="H426" s="17">
        <v>0</v>
      </c>
      <c r="I426" s="17">
        <v>3549577</v>
      </c>
      <c r="J426" s="17">
        <v>2663776</v>
      </c>
      <c r="K426" s="17">
        <v>0</v>
      </c>
      <c r="L426" s="17">
        <v>0</v>
      </c>
      <c r="M426" s="17">
        <v>0</v>
      </c>
      <c r="N426" s="17">
        <v>0</v>
      </c>
      <c r="O426" s="17">
        <v>0</v>
      </c>
      <c r="P426" s="17">
        <v>1672781</v>
      </c>
      <c r="Q426" s="17">
        <v>474997</v>
      </c>
      <c r="R426" s="17">
        <v>471069</v>
      </c>
      <c r="S426" s="17">
        <v>46948</v>
      </c>
      <c r="T426" s="17">
        <v>12700</v>
      </c>
      <c r="U426" s="17">
        <v>186692</v>
      </c>
      <c r="V426" s="17">
        <v>31930</v>
      </c>
      <c r="W426" s="17">
        <v>0</v>
      </c>
      <c r="X426" s="17">
        <v>0</v>
      </c>
      <c r="Y426" s="17">
        <v>0</v>
      </c>
      <c r="Z426" s="17">
        <v>0</v>
      </c>
      <c r="AA426" s="17">
        <v>-406996</v>
      </c>
      <c r="AB426" s="17">
        <v>19855741</v>
      </c>
      <c r="AC426" s="17">
        <v>0</v>
      </c>
      <c r="AD426" s="17">
        <v>150000</v>
      </c>
    </row>
    <row r="427" spans="1:30" x14ac:dyDescent="0.3">
      <c r="A427" s="15" t="s">
        <v>847</v>
      </c>
      <c r="B427" s="14" t="s">
        <v>848</v>
      </c>
      <c r="C427" s="14">
        <v>1</v>
      </c>
      <c r="D427" s="14">
        <v>0</v>
      </c>
      <c r="E427" s="17">
        <v>7934813</v>
      </c>
      <c r="F427" s="17">
        <v>0</v>
      </c>
      <c r="G427" s="17">
        <v>168884</v>
      </c>
      <c r="H427" s="17">
        <v>0</v>
      </c>
      <c r="I427" s="17">
        <v>1177775</v>
      </c>
      <c r="J427" s="17">
        <v>1093626</v>
      </c>
      <c r="K427" s="17">
        <v>0</v>
      </c>
      <c r="L427" s="17">
        <v>0</v>
      </c>
      <c r="M427" s="17">
        <v>0</v>
      </c>
      <c r="N427" s="17">
        <v>0</v>
      </c>
      <c r="O427" s="17">
        <v>0</v>
      </c>
      <c r="P427" s="17">
        <v>626323</v>
      </c>
      <c r="Q427" s="17">
        <v>68603</v>
      </c>
      <c r="R427" s="17">
        <v>71062</v>
      </c>
      <c r="S427" s="17">
        <v>10172</v>
      </c>
      <c r="T427" s="17">
        <v>4243</v>
      </c>
      <c r="U427" s="17">
        <v>41824</v>
      </c>
      <c r="V427" s="17">
        <v>8644</v>
      </c>
      <c r="W427" s="17">
        <v>0</v>
      </c>
      <c r="X427" s="17">
        <v>75243</v>
      </c>
      <c r="Y427" s="17">
        <v>0</v>
      </c>
      <c r="Z427" s="17">
        <v>0</v>
      </c>
      <c r="AA427" s="17">
        <v>-144220</v>
      </c>
      <c r="AB427" s="17">
        <v>11136992</v>
      </c>
      <c r="AC427" s="17">
        <v>0</v>
      </c>
      <c r="AD427" s="17">
        <v>0</v>
      </c>
    </row>
    <row r="428" spans="1:30" x14ac:dyDescent="0.3">
      <c r="A428" s="15" t="s">
        <v>849</v>
      </c>
      <c r="B428" s="14" t="s">
        <v>850</v>
      </c>
      <c r="C428" s="14">
        <v>1</v>
      </c>
      <c r="D428" s="14">
        <v>0</v>
      </c>
      <c r="E428" s="17">
        <v>6565807</v>
      </c>
      <c r="F428" s="17">
        <v>0</v>
      </c>
      <c r="G428" s="17">
        <v>0</v>
      </c>
      <c r="H428" s="17">
        <v>0</v>
      </c>
      <c r="I428" s="17">
        <v>1139425</v>
      </c>
      <c r="J428" s="17">
        <v>1968824</v>
      </c>
      <c r="K428" s="17">
        <v>0</v>
      </c>
      <c r="L428" s="17">
        <v>0</v>
      </c>
      <c r="M428" s="17">
        <v>0</v>
      </c>
      <c r="N428" s="17">
        <v>0</v>
      </c>
      <c r="O428" s="17">
        <v>0</v>
      </c>
      <c r="P428" s="17">
        <v>800174</v>
      </c>
      <c r="Q428" s="17">
        <v>214004</v>
      </c>
      <c r="R428" s="17">
        <v>139395</v>
      </c>
      <c r="S428" s="17">
        <v>17467</v>
      </c>
      <c r="T428" s="17">
        <v>7287</v>
      </c>
      <c r="U428" s="17">
        <v>68561</v>
      </c>
      <c r="V428" s="17">
        <v>18370</v>
      </c>
      <c r="W428" s="17">
        <v>0</v>
      </c>
      <c r="X428" s="17">
        <v>0</v>
      </c>
      <c r="Y428" s="17">
        <v>0</v>
      </c>
      <c r="Z428" s="17">
        <v>0</v>
      </c>
      <c r="AA428" s="17">
        <v>-157527</v>
      </c>
      <c r="AB428" s="17">
        <v>10781787</v>
      </c>
      <c r="AC428" s="17">
        <v>0</v>
      </c>
      <c r="AD428" s="17">
        <v>0</v>
      </c>
    </row>
    <row r="429" spans="1:30" x14ac:dyDescent="0.3">
      <c r="A429" s="15" t="s">
        <v>851</v>
      </c>
      <c r="B429" s="14" t="s">
        <v>852</v>
      </c>
      <c r="C429" s="14">
        <v>1</v>
      </c>
      <c r="D429" s="14">
        <v>0</v>
      </c>
      <c r="E429" s="17">
        <v>17133838</v>
      </c>
      <c r="F429" s="17">
        <v>0</v>
      </c>
      <c r="G429" s="17">
        <v>0</v>
      </c>
      <c r="H429" s="17">
        <v>0</v>
      </c>
      <c r="I429" s="17">
        <v>3806529</v>
      </c>
      <c r="J429" s="17">
        <v>2413738</v>
      </c>
      <c r="K429" s="17">
        <v>0</v>
      </c>
      <c r="L429" s="17">
        <v>0</v>
      </c>
      <c r="M429" s="17">
        <v>0</v>
      </c>
      <c r="N429" s="17">
        <v>0</v>
      </c>
      <c r="O429" s="17">
        <v>0</v>
      </c>
      <c r="P429" s="17">
        <v>1686237</v>
      </c>
      <c r="Q429" s="17">
        <v>697554</v>
      </c>
      <c r="R429" s="17">
        <v>610833</v>
      </c>
      <c r="S429" s="17">
        <v>66721</v>
      </c>
      <c r="T429" s="17">
        <v>27837</v>
      </c>
      <c r="U429" s="17">
        <v>256475</v>
      </c>
      <c r="V429" s="17">
        <v>64996</v>
      </c>
      <c r="W429" s="17">
        <v>0</v>
      </c>
      <c r="X429" s="17">
        <v>0</v>
      </c>
      <c r="Y429" s="17">
        <v>0</v>
      </c>
      <c r="Z429" s="17">
        <v>0</v>
      </c>
      <c r="AA429" s="17">
        <v>-350592</v>
      </c>
      <c r="AB429" s="17">
        <v>26414166</v>
      </c>
      <c r="AC429" s="17">
        <v>0</v>
      </c>
      <c r="AD429" s="17">
        <v>0</v>
      </c>
    </row>
    <row r="430" spans="1:30" x14ac:dyDescent="0.3">
      <c r="A430" s="15" t="s">
        <v>853</v>
      </c>
      <c r="B430" s="14" t="s">
        <v>854</v>
      </c>
      <c r="C430" s="14">
        <v>1</v>
      </c>
      <c r="D430" s="14">
        <v>0</v>
      </c>
      <c r="E430" s="17">
        <v>9462848</v>
      </c>
      <c r="F430" s="17">
        <v>0</v>
      </c>
      <c r="G430" s="17">
        <v>0</v>
      </c>
      <c r="H430" s="17">
        <v>0</v>
      </c>
      <c r="I430" s="17">
        <v>1273266</v>
      </c>
      <c r="J430" s="17">
        <v>654485</v>
      </c>
      <c r="K430" s="17">
        <v>0</v>
      </c>
      <c r="L430" s="17">
        <v>0</v>
      </c>
      <c r="M430" s="17">
        <v>47418</v>
      </c>
      <c r="N430" s="17">
        <v>118528</v>
      </c>
      <c r="O430" s="17">
        <v>56780</v>
      </c>
      <c r="P430" s="17">
        <v>0</v>
      </c>
      <c r="Q430" s="17">
        <v>59333</v>
      </c>
      <c r="R430" s="17">
        <v>113565</v>
      </c>
      <c r="S430" s="17">
        <v>18905</v>
      </c>
      <c r="T430" s="17">
        <v>7887</v>
      </c>
      <c r="U430" s="17">
        <v>63202</v>
      </c>
      <c r="V430" s="17">
        <v>22539</v>
      </c>
      <c r="W430" s="17">
        <v>0</v>
      </c>
      <c r="X430" s="17">
        <v>136165</v>
      </c>
      <c r="Y430" s="17">
        <v>0</v>
      </c>
      <c r="Z430" s="17">
        <v>0</v>
      </c>
      <c r="AA430" s="17">
        <v>-336814</v>
      </c>
      <c r="AB430" s="17">
        <v>11698107</v>
      </c>
      <c r="AC430" s="17">
        <v>0</v>
      </c>
      <c r="AD430" s="17">
        <v>0</v>
      </c>
    </row>
    <row r="431" spans="1:30" x14ac:dyDescent="0.3">
      <c r="A431" s="15" t="s">
        <v>855</v>
      </c>
      <c r="B431" s="14" t="s">
        <v>856</v>
      </c>
      <c r="C431" s="14">
        <v>1</v>
      </c>
      <c r="D431" s="14">
        <v>0</v>
      </c>
      <c r="E431" s="17">
        <v>21946814</v>
      </c>
      <c r="F431" s="17">
        <v>186841</v>
      </c>
      <c r="G431" s="17">
        <v>0</v>
      </c>
      <c r="H431" s="17">
        <v>0</v>
      </c>
      <c r="I431" s="17">
        <v>3305399</v>
      </c>
      <c r="J431" s="17">
        <v>3205346</v>
      </c>
      <c r="K431" s="17">
        <v>0</v>
      </c>
      <c r="L431" s="17">
        <v>0</v>
      </c>
      <c r="M431" s="17">
        <v>0</v>
      </c>
      <c r="N431" s="17">
        <v>0</v>
      </c>
      <c r="O431" s="17">
        <v>0</v>
      </c>
      <c r="P431" s="17">
        <v>1438369</v>
      </c>
      <c r="Q431" s="17">
        <v>1199397</v>
      </c>
      <c r="R431" s="17">
        <v>725717</v>
      </c>
      <c r="S431" s="17">
        <v>36117</v>
      </c>
      <c r="T431" s="17">
        <v>13796</v>
      </c>
      <c r="U431" s="17">
        <v>141606</v>
      </c>
      <c r="V431" s="17">
        <v>46794</v>
      </c>
      <c r="W431" s="17">
        <v>0</v>
      </c>
      <c r="X431" s="17">
        <v>839824</v>
      </c>
      <c r="Y431" s="17">
        <v>0</v>
      </c>
      <c r="Z431" s="17">
        <v>0</v>
      </c>
      <c r="AA431" s="17">
        <v>-881565</v>
      </c>
      <c r="AB431" s="17">
        <v>32204455</v>
      </c>
      <c r="AC431" s="17">
        <v>0</v>
      </c>
      <c r="AD431" s="17">
        <v>312788</v>
      </c>
    </row>
    <row r="432" spans="1:30" x14ac:dyDescent="0.3">
      <c r="A432" s="15" t="s">
        <v>857</v>
      </c>
      <c r="B432" s="14" t="s">
        <v>858</v>
      </c>
      <c r="C432" s="14">
        <v>1</v>
      </c>
      <c r="D432" s="14">
        <v>0</v>
      </c>
      <c r="E432" s="17">
        <v>1773090</v>
      </c>
      <c r="F432" s="17">
        <v>0</v>
      </c>
      <c r="G432" s="17">
        <v>0</v>
      </c>
      <c r="H432" s="17">
        <v>0</v>
      </c>
      <c r="I432" s="17">
        <v>410239</v>
      </c>
      <c r="J432" s="17">
        <v>717250</v>
      </c>
      <c r="K432" s="17">
        <v>0</v>
      </c>
      <c r="L432" s="17">
        <v>0</v>
      </c>
      <c r="M432" s="17">
        <v>0</v>
      </c>
      <c r="N432" s="17">
        <v>0</v>
      </c>
      <c r="O432" s="17">
        <v>0</v>
      </c>
      <c r="P432" s="17">
        <v>323993</v>
      </c>
      <c r="Q432" s="17">
        <v>41468</v>
      </c>
      <c r="R432" s="17">
        <v>38954</v>
      </c>
      <c r="S432" s="17">
        <v>6906</v>
      </c>
      <c r="T432" s="17">
        <v>2881</v>
      </c>
      <c r="U432" s="17">
        <v>28485</v>
      </c>
      <c r="V432" s="17">
        <v>7631</v>
      </c>
      <c r="W432" s="17">
        <v>0</v>
      </c>
      <c r="X432" s="17">
        <v>0</v>
      </c>
      <c r="Y432" s="17">
        <v>0</v>
      </c>
      <c r="Z432" s="17">
        <v>0</v>
      </c>
      <c r="AA432" s="17">
        <v>-38945</v>
      </c>
      <c r="AB432" s="17">
        <v>3311952</v>
      </c>
      <c r="AC432" s="17">
        <v>0</v>
      </c>
      <c r="AD432" s="17">
        <v>0</v>
      </c>
    </row>
    <row r="433" spans="1:30" x14ac:dyDescent="0.3">
      <c r="A433" s="15" t="s">
        <v>859</v>
      </c>
      <c r="B433" s="14" t="s">
        <v>860</v>
      </c>
      <c r="C433" s="14">
        <v>1</v>
      </c>
      <c r="D433" s="14">
        <v>0</v>
      </c>
      <c r="E433" s="17">
        <v>9627231</v>
      </c>
      <c r="F433" s="17">
        <v>132044</v>
      </c>
      <c r="G433" s="17">
        <v>0</v>
      </c>
      <c r="H433" s="17">
        <v>0</v>
      </c>
      <c r="I433" s="17">
        <v>857916</v>
      </c>
      <c r="J433" s="17">
        <v>2259660</v>
      </c>
      <c r="K433" s="17">
        <v>0</v>
      </c>
      <c r="L433" s="17">
        <v>0</v>
      </c>
      <c r="M433" s="17">
        <v>0</v>
      </c>
      <c r="N433" s="17">
        <v>0</v>
      </c>
      <c r="O433" s="17">
        <v>0</v>
      </c>
      <c r="P433" s="17">
        <v>796637</v>
      </c>
      <c r="Q433" s="17">
        <v>928480</v>
      </c>
      <c r="R433" s="17">
        <v>345266</v>
      </c>
      <c r="S433" s="17">
        <v>18621</v>
      </c>
      <c r="T433" s="17">
        <v>7768</v>
      </c>
      <c r="U433" s="17">
        <v>69551</v>
      </c>
      <c r="V433" s="17">
        <v>23012</v>
      </c>
      <c r="W433" s="17">
        <v>0</v>
      </c>
      <c r="X433" s="17">
        <v>479352</v>
      </c>
      <c r="Y433" s="17">
        <v>0</v>
      </c>
      <c r="Z433" s="17">
        <v>0</v>
      </c>
      <c r="AA433" s="17">
        <v>-414708</v>
      </c>
      <c r="AB433" s="17">
        <v>15130830</v>
      </c>
      <c r="AC433" s="17">
        <v>0</v>
      </c>
      <c r="AD433" s="17">
        <v>100000</v>
      </c>
    </row>
    <row r="434" spans="1:30" x14ac:dyDescent="0.3">
      <c r="A434" s="15" t="s">
        <v>861</v>
      </c>
      <c r="B434" s="14" t="s">
        <v>862</v>
      </c>
      <c r="C434" s="14">
        <v>1</v>
      </c>
      <c r="D434" s="14">
        <v>0</v>
      </c>
      <c r="E434" s="17">
        <v>16526241</v>
      </c>
      <c r="F434" s="17">
        <v>0</v>
      </c>
      <c r="G434" s="17">
        <v>0</v>
      </c>
      <c r="H434" s="17">
        <v>0</v>
      </c>
      <c r="I434" s="17">
        <v>3234156</v>
      </c>
      <c r="J434" s="17">
        <v>2573112</v>
      </c>
      <c r="K434" s="17">
        <v>364700</v>
      </c>
      <c r="L434" s="17">
        <v>0</v>
      </c>
      <c r="M434" s="17">
        <v>0</v>
      </c>
      <c r="N434" s="17">
        <v>0</v>
      </c>
      <c r="O434" s="17">
        <v>0</v>
      </c>
      <c r="P434" s="17">
        <v>1567737</v>
      </c>
      <c r="Q434" s="17">
        <v>577850</v>
      </c>
      <c r="R434" s="17">
        <v>189185</v>
      </c>
      <c r="S434" s="17">
        <v>41480</v>
      </c>
      <c r="T434" s="17">
        <v>17306</v>
      </c>
      <c r="U434" s="17">
        <v>162634</v>
      </c>
      <c r="V434" s="17">
        <v>45366</v>
      </c>
      <c r="W434" s="17">
        <v>0</v>
      </c>
      <c r="X434" s="17">
        <v>0</v>
      </c>
      <c r="Y434" s="17">
        <v>0</v>
      </c>
      <c r="Z434" s="17">
        <v>0</v>
      </c>
      <c r="AA434" s="17">
        <v>-164604</v>
      </c>
      <c r="AB434" s="17">
        <v>25135163</v>
      </c>
      <c r="AC434" s="17">
        <v>0</v>
      </c>
      <c r="AD434" s="17">
        <v>0</v>
      </c>
    </row>
    <row r="435" spans="1:30" x14ac:dyDescent="0.3">
      <c r="A435" s="15" t="s">
        <v>863</v>
      </c>
      <c r="B435" s="14" t="s">
        <v>864</v>
      </c>
      <c r="C435" s="14">
        <v>1</v>
      </c>
      <c r="D435" s="14">
        <v>0</v>
      </c>
      <c r="E435" s="17">
        <v>7796461</v>
      </c>
      <c r="F435" s="17">
        <v>0</v>
      </c>
      <c r="G435" s="17">
        <v>0</v>
      </c>
      <c r="H435" s="17">
        <v>0</v>
      </c>
      <c r="I435" s="17">
        <v>1147210</v>
      </c>
      <c r="J435" s="17">
        <v>1551630</v>
      </c>
      <c r="K435" s="17">
        <v>0</v>
      </c>
      <c r="L435" s="17">
        <v>0</v>
      </c>
      <c r="M435" s="17">
        <v>0</v>
      </c>
      <c r="N435" s="17">
        <v>0</v>
      </c>
      <c r="O435" s="17">
        <v>0</v>
      </c>
      <c r="P435" s="17">
        <v>942352</v>
      </c>
      <c r="Q435" s="17">
        <v>147062</v>
      </c>
      <c r="R435" s="17">
        <v>47020</v>
      </c>
      <c r="S435" s="17">
        <v>14067</v>
      </c>
      <c r="T435" s="17">
        <v>5868</v>
      </c>
      <c r="U435" s="17">
        <v>55746</v>
      </c>
      <c r="V435" s="17">
        <v>15000</v>
      </c>
      <c r="W435" s="17">
        <v>0</v>
      </c>
      <c r="X435" s="17">
        <v>87360</v>
      </c>
      <c r="Y435" s="17">
        <v>0</v>
      </c>
      <c r="Z435" s="17">
        <v>0</v>
      </c>
      <c r="AA435" s="17">
        <v>-182765</v>
      </c>
      <c r="AB435" s="17">
        <v>11627011</v>
      </c>
      <c r="AC435" s="17">
        <v>0</v>
      </c>
      <c r="AD435" s="17">
        <v>0</v>
      </c>
    </row>
    <row r="436" spans="1:30" x14ac:dyDescent="0.3">
      <c r="A436" s="15" t="s">
        <v>865</v>
      </c>
      <c r="B436" s="14" t="s">
        <v>866</v>
      </c>
      <c r="C436" s="14">
        <v>1</v>
      </c>
      <c r="D436" s="14">
        <v>0</v>
      </c>
      <c r="E436" s="17">
        <v>5205108</v>
      </c>
      <c r="F436" s="17">
        <v>0</v>
      </c>
      <c r="G436" s="17">
        <v>0</v>
      </c>
      <c r="H436" s="17">
        <v>0</v>
      </c>
      <c r="I436" s="17">
        <v>992969</v>
      </c>
      <c r="J436" s="17">
        <v>2273624</v>
      </c>
      <c r="K436" s="17">
        <v>0</v>
      </c>
      <c r="L436" s="17">
        <v>0</v>
      </c>
      <c r="M436" s="17">
        <v>0</v>
      </c>
      <c r="N436" s="17">
        <v>0</v>
      </c>
      <c r="O436" s="17">
        <v>0</v>
      </c>
      <c r="P436" s="17">
        <v>758546</v>
      </c>
      <c r="Q436" s="17">
        <v>232568</v>
      </c>
      <c r="R436" s="17">
        <v>117924</v>
      </c>
      <c r="S436" s="17">
        <v>13767</v>
      </c>
      <c r="T436" s="17">
        <v>5743</v>
      </c>
      <c r="U436" s="17">
        <v>56503</v>
      </c>
      <c r="V436" s="17">
        <v>14523</v>
      </c>
      <c r="W436" s="17">
        <v>0</v>
      </c>
      <c r="X436" s="17">
        <v>0</v>
      </c>
      <c r="Y436" s="17">
        <v>0</v>
      </c>
      <c r="Z436" s="17">
        <v>0</v>
      </c>
      <c r="AA436" s="17">
        <v>-43541</v>
      </c>
      <c r="AB436" s="17">
        <v>9627734</v>
      </c>
      <c r="AC436" s="17">
        <v>0</v>
      </c>
      <c r="AD436" s="17">
        <v>0</v>
      </c>
    </row>
    <row r="437" spans="1:30" x14ac:dyDescent="0.3">
      <c r="A437" s="15" t="s">
        <v>867</v>
      </c>
      <c r="B437" s="14" t="s">
        <v>868</v>
      </c>
      <c r="C437" s="14">
        <v>1</v>
      </c>
      <c r="D437" s="14">
        <v>0</v>
      </c>
      <c r="E437" s="17">
        <v>45092841</v>
      </c>
      <c r="F437" s="17">
        <v>864408</v>
      </c>
      <c r="G437" s="17">
        <v>0</v>
      </c>
      <c r="H437" s="17">
        <v>16366</v>
      </c>
      <c r="I437" s="17">
        <v>5157109</v>
      </c>
      <c r="J437" s="17">
        <v>7762556</v>
      </c>
      <c r="K437" s="17">
        <v>0</v>
      </c>
      <c r="L437" s="17">
        <v>0</v>
      </c>
      <c r="M437" s="17">
        <v>0</v>
      </c>
      <c r="N437" s="17">
        <v>0</v>
      </c>
      <c r="O437" s="17">
        <v>0</v>
      </c>
      <c r="P437" s="17">
        <v>3100854</v>
      </c>
      <c r="Q437" s="17">
        <v>1627562</v>
      </c>
      <c r="R437" s="17">
        <v>1955576</v>
      </c>
      <c r="S437" s="17">
        <v>77597</v>
      </c>
      <c r="T437" s="17">
        <v>32375</v>
      </c>
      <c r="U437" s="17">
        <v>285775</v>
      </c>
      <c r="V437" s="17">
        <v>97778</v>
      </c>
      <c r="W437" s="17">
        <v>0</v>
      </c>
      <c r="X437" s="17">
        <v>1814424</v>
      </c>
      <c r="Y437" s="17">
        <v>0</v>
      </c>
      <c r="Z437" s="17">
        <v>0</v>
      </c>
      <c r="AA437" s="17">
        <v>-2292763</v>
      </c>
      <c r="AB437" s="17">
        <v>65592458</v>
      </c>
      <c r="AC437" s="17">
        <v>0</v>
      </c>
      <c r="AD437" s="17">
        <v>1071951</v>
      </c>
    </row>
    <row r="438" spans="1:30" x14ac:dyDescent="0.3">
      <c r="A438" s="15" t="s">
        <v>869</v>
      </c>
      <c r="B438" s="14" t="s">
        <v>870</v>
      </c>
      <c r="C438" s="14">
        <v>1</v>
      </c>
      <c r="D438" s="14">
        <v>0</v>
      </c>
      <c r="E438" s="17">
        <v>21503551</v>
      </c>
      <c r="F438" s="17">
        <v>0</v>
      </c>
      <c r="G438" s="17">
        <v>1129414</v>
      </c>
      <c r="H438" s="17">
        <v>0</v>
      </c>
      <c r="I438" s="17">
        <v>3814591</v>
      </c>
      <c r="J438" s="17">
        <v>3783714</v>
      </c>
      <c r="K438" s="17">
        <v>0</v>
      </c>
      <c r="L438" s="17">
        <v>0</v>
      </c>
      <c r="M438" s="17">
        <v>0</v>
      </c>
      <c r="N438" s="17">
        <v>0</v>
      </c>
      <c r="O438" s="17">
        <v>0</v>
      </c>
      <c r="P438" s="17">
        <v>3283818</v>
      </c>
      <c r="Q438" s="17">
        <v>1204911</v>
      </c>
      <c r="R438" s="17">
        <v>656168</v>
      </c>
      <c r="S438" s="17">
        <v>128843</v>
      </c>
      <c r="T438" s="17">
        <v>53756</v>
      </c>
      <c r="U438" s="17">
        <v>476311</v>
      </c>
      <c r="V438" s="17">
        <v>85548</v>
      </c>
      <c r="W438" s="17">
        <v>0</v>
      </c>
      <c r="X438" s="17">
        <v>330776</v>
      </c>
      <c r="Y438" s="17">
        <v>0</v>
      </c>
      <c r="Z438" s="17">
        <v>0</v>
      </c>
      <c r="AA438" s="17">
        <v>-721104</v>
      </c>
      <c r="AB438" s="17">
        <v>35730297</v>
      </c>
      <c r="AC438" s="17">
        <v>0</v>
      </c>
      <c r="AD438" s="17">
        <v>0</v>
      </c>
    </row>
    <row r="439" spans="1:30" x14ac:dyDescent="0.3">
      <c r="A439" s="15" t="s">
        <v>871</v>
      </c>
      <c r="B439" s="14" t="s">
        <v>872</v>
      </c>
      <c r="C439" s="14">
        <v>1</v>
      </c>
      <c r="D439" s="14">
        <v>0</v>
      </c>
      <c r="E439" s="17">
        <v>5033695</v>
      </c>
      <c r="F439" s="17">
        <v>0</v>
      </c>
      <c r="G439" s="17">
        <v>401645</v>
      </c>
      <c r="H439" s="17">
        <v>725</v>
      </c>
      <c r="I439" s="17">
        <v>890581</v>
      </c>
      <c r="J439" s="17">
        <v>1132579</v>
      </c>
      <c r="K439" s="17">
        <v>0</v>
      </c>
      <c r="L439" s="17">
        <v>0</v>
      </c>
      <c r="M439" s="17">
        <v>0</v>
      </c>
      <c r="N439" s="17">
        <v>0</v>
      </c>
      <c r="O439" s="17">
        <v>0</v>
      </c>
      <c r="P439" s="17">
        <v>2350606</v>
      </c>
      <c r="Q439" s="17">
        <v>585871</v>
      </c>
      <c r="R439" s="17">
        <v>30596</v>
      </c>
      <c r="S439" s="17">
        <v>36372</v>
      </c>
      <c r="T439" s="17">
        <v>11445</v>
      </c>
      <c r="U439" s="17">
        <v>134500</v>
      </c>
      <c r="V439" s="17">
        <v>14620</v>
      </c>
      <c r="W439" s="17">
        <v>0</v>
      </c>
      <c r="X439" s="17">
        <v>113400</v>
      </c>
      <c r="Y439" s="17">
        <v>0</v>
      </c>
      <c r="Z439" s="17">
        <v>0</v>
      </c>
      <c r="AA439" s="17">
        <v>-213817</v>
      </c>
      <c r="AB439" s="17">
        <v>10522818</v>
      </c>
      <c r="AC439" s="17">
        <v>0</v>
      </c>
      <c r="AD439" s="17">
        <v>0</v>
      </c>
    </row>
    <row r="440" spans="1:30" x14ac:dyDescent="0.3">
      <c r="A440" s="15" t="s">
        <v>873</v>
      </c>
      <c r="B440" s="14" t="s">
        <v>874</v>
      </c>
      <c r="C440" s="14">
        <v>1</v>
      </c>
      <c r="D440" s="14">
        <v>0</v>
      </c>
      <c r="E440" s="17">
        <v>42361448</v>
      </c>
      <c r="F440" s="17">
        <v>0</v>
      </c>
      <c r="G440" s="17">
        <v>5419391</v>
      </c>
      <c r="H440" s="17">
        <v>0</v>
      </c>
      <c r="I440" s="17">
        <v>7308853</v>
      </c>
      <c r="J440" s="17">
        <v>2461521</v>
      </c>
      <c r="K440" s="17">
        <v>0</v>
      </c>
      <c r="L440" s="17">
        <v>0</v>
      </c>
      <c r="M440" s="17">
        <v>0</v>
      </c>
      <c r="N440" s="17">
        <v>0</v>
      </c>
      <c r="O440" s="17">
        <v>0</v>
      </c>
      <c r="P440" s="17">
        <v>5662544</v>
      </c>
      <c r="Q440" s="17">
        <v>2823462</v>
      </c>
      <c r="R440" s="17">
        <v>130238</v>
      </c>
      <c r="S440" s="17">
        <v>123241</v>
      </c>
      <c r="T440" s="17">
        <v>51418</v>
      </c>
      <c r="U440" s="17">
        <v>500077</v>
      </c>
      <c r="V440" s="17">
        <v>138171</v>
      </c>
      <c r="W440" s="17">
        <v>1368942</v>
      </c>
      <c r="X440" s="17">
        <v>709448</v>
      </c>
      <c r="Y440" s="17">
        <v>0</v>
      </c>
      <c r="Z440" s="17">
        <v>0</v>
      </c>
      <c r="AA440" s="17">
        <v>-1751650</v>
      </c>
      <c r="AB440" s="17">
        <v>67307104</v>
      </c>
      <c r="AC440" s="17">
        <v>0</v>
      </c>
      <c r="AD440" s="17">
        <v>0</v>
      </c>
    </row>
    <row r="441" spans="1:30" x14ac:dyDescent="0.3">
      <c r="A441" s="15" t="s">
        <v>875</v>
      </c>
      <c r="B441" s="14" t="s">
        <v>876</v>
      </c>
      <c r="C441" s="14">
        <v>1</v>
      </c>
      <c r="D441" s="14">
        <v>0</v>
      </c>
      <c r="E441" s="17">
        <v>6983068</v>
      </c>
      <c r="F441" s="17">
        <v>0</v>
      </c>
      <c r="G441" s="17">
        <v>327764</v>
      </c>
      <c r="H441" s="17">
        <v>1728</v>
      </c>
      <c r="I441" s="17">
        <v>1261140</v>
      </c>
      <c r="J441" s="17">
        <v>1664004</v>
      </c>
      <c r="K441" s="17">
        <v>0</v>
      </c>
      <c r="L441" s="17">
        <v>0</v>
      </c>
      <c r="M441" s="17">
        <v>0</v>
      </c>
      <c r="N441" s="17">
        <v>0</v>
      </c>
      <c r="O441" s="17">
        <v>0</v>
      </c>
      <c r="P441" s="17">
        <v>2235083</v>
      </c>
      <c r="Q441" s="17">
        <v>226789</v>
      </c>
      <c r="R441" s="17">
        <v>183778</v>
      </c>
      <c r="S441" s="17">
        <v>44791</v>
      </c>
      <c r="T441" s="17">
        <v>18687</v>
      </c>
      <c r="U441" s="17">
        <v>177896</v>
      </c>
      <c r="V441" s="17">
        <v>19610</v>
      </c>
      <c r="W441" s="17">
        <v>0</v>
      </c>
      <c r="X441" s="17">
        <v>402601</v>
      </c>
      <c r="Y441" s="17">
        <v>0</v>
      </c>
      <c r="Z441" s="17">
        <v>0</v>
      </c>
      <c r="AA441" s="17">
        <v>-299632</v>
      </c>
      <c r="AB441" s="17">
        <v>13247307</v>
      </c>
      <c r="AC441" s="17">
        <v>0</v>
      </c>
      <c r="AD441" s="17">
        <v>0</v>
      </c>
    </row>
    <row r="442" spans="1:30" x14ac:dyDescent="0.3">
      <c r="A442" s="15" t="s">
        <v>877</v>
      </c>
      <c r="B442" s="14" t="s">
        <v>878</v>
      </c>
      <c r="C442" s="14">
        <v>1</v>
      </c>
      <c r="D442" s="14">
        <v>0</v>
      </c>
      <c r="E442" s="17">
        <v>6981719</v>
      </c>
      <c r="F442" s="17">
        <v>0</v>
      </c>
      <c r="G442" s="17">
        <v>257531</v>
      </c>
      <c r="H442" s="17">
        <v>8526</v>
      </c>
      <c r="I442" s="17">
        <v>1695709</v>
      </c>
      <c r="J442" s="17">
        <v>1145024</v>
      </c>
      <c r="K442" s="17">
        <v>0</v>
      </c>
      <c r="L442" s="17">
        <v>0</v>
      </c>
      <c r="M442" s="17">
        <v>0</v>
      </c>
      <c r="N442" s="17">
        <v>0</v>
      </c>
      <c r="O442" s="17">
        <v>0</v>
      </c>
      <c r="P442" s="17">
        <v>1501285</v>
      </c>
      <c r="Q442" s="17">
        <v>656249</v>
      </c>
      <c r="R442" s="17">
        <v>105850</v>
      </c>
      <c r="S442" s="17">
        <v>45899</v>
      </c>
      <c r="T442" s="17">
        <v>19150</v>
      </c>
      <c r="U442" s="17">
        <v>181624</v>
      </c>
      <c r="V442" s="17">
        <v>31959</v>
      </c>
      <c r="W442" s="17">
        <v>0</v>
      </c>
      <c r="X442" s="17">
        <v>230750</v>
      </c>
      <c r="Y442" s="17">
        <v>5860</v>
      </c>
      <c r="Z442" s="17">
        <v>0</v>
      </c>
      <c r="AA442" s="17">
        <v>-625103</v>
      </c>
      <c r="AB442" s="17">
        <v>12242032</v>
      </c>
      <c r="AC442" s="17">
        <v>0</v>
      </c>
      <c r="AD442" s="17">
        <v>0</v>
      </c>
    </row>
    <row r="443" spans="1:30" x14ac:dyDescent="0.3">
      <c r="A443" s="15" t="s">
        <v>879</v>
      </c>
      <c r="B443" s="14" t="s">
        <v>880</v>
      </c>
      <c r="C443" s="14">
        <v>1</v>
      </c>
      <c r="D443" s="14">
        <v>0</v>
      </c>
      <c r="E443" s="17">
        <v>5411263</v>
      </c>
      <c r="F443" s="17">
        <v>0</v>
      </c>
      <c r="G443" s="17">
        <v>928893</v>
      </c>
      <c r="H443" s="17">
        <v>0</v>
      </c>
      <c r="I443" s="17">
        <v>1156601</v>
      </c>
      <c r="J443" s="17">
        <v>1428459</v>
      </c>
      <c r="K443" s="17">
        <v>0</v>
      </c>
      <c r="L443" s="17">
        <v>0</v>
      </c>
      <c r="M443" s="17">
        <v>0</v>
      </c>
      <c r="N443" s="17">
        <v>0</v>
      </c>
      <c r="O443" s="17">
        <v>0</v>
      </c>
      <c r="P443" s="17">
        <v>1786285</v>
      </c>
      <c r="Q443" s="17">
        <v>499547</v>
      </c>
      <c r="R443" s="17">
        <v>134879</v>
      </c>
      <c r="S443" s="17">
        <v>38739</v>
      </c>
      <c r="T443" s="17">
        <v>16162</v>
      </c>
      <c r="U443" s="17">
        <v>147140</v>
      </c>
      <c r="V443" s="17">
        <v>26472</v>
      </c>
      <c r="W443" s="17">
        <v>0</v>
      </c>
      <c r="X443" s="17">
        <v>44277</v>
      </c>
      <c r="Y443" s="17">
        <v>0</v>
      </c>
      <c r="Z443" s="17">
        <v>0</v>
      </c>
      <c r="AA443" s="17">
        <v>-345608</v>
      </c>
      <c r="AB443" s="17">
        <v>11273109</v>
      </c>
      <c r="AC443" s="17">
        <v>0</v>
      </c>
      <c r="AD443" s="17">
        <v>0</v>
      </c>
    </row>
    <row r="444" spans="1:30" x14ac:dyDescent="0.3">
      <c r="A444" s="15" t="s">
        <v>881</v>
      </c>
      <c r="B444" s="14" t="s">
        <v>882</v>
      </c>
      <c r="C444" s="14">
        <v>1</v>
      </c>
      <c r="D444" s="14">
        <v>0</v>
      </c>
      <c r="E444" s="17">
        <v>10466523</v>
      </c>
      <c r="F444" s="17">
        <v>0</v>
      </c>
      <c r="G444" s="17">
        <v>539632</v>
      </c>
      <c r="H444" s="17">
        <v>0</v>
      </c>
      <c r="I444" s="17">
        <v>2657151</v>
      </c>
      <c r="J444" s="17">
        <v>1756671</v>
      </c>
      <c r="K444" s="17">
        <v>0</v>
      </c>
      <c r="L444" s="17">
        <v>0</v>
      </c>
      <c r="M444" s="17">
        <v>0</v>
      </c>
      <c r="N444" s="17">
        <v>0</v>
      </c>
      <c r="O444" s="17">
        <v>0</v>
      </c>
      <c r="P444" s="17">
        <v>3343798</v>
      </c>
      <c r="Q444" s="17">
        <v>435145</v>
      </c>
      <c r="R444" s="17">
        <v>410100</v>
      </c>
      <c r="S444" s="17">
        <v>61865</v>
      </c>
      <c r="T444" s="17">
        <v>35362</v>
      </c>
      <c r="U444" s="17">
        <v>259107</v>
      </c>
      <c r="V444" s="17">
        <v>50789</v>
      </c>
      <c r="W444" s="17">
        <v>0</v>
      </c>
      <c r="X444" s="17">
        <v>383600</v>
      </c>
      <c r="Y444" s="17">
        <v>23753</v>
      </c>
      <c r="Z444" s="17">
        <v>0</v>
      </c>
      <c r="AA444" s="17">
        <v>-665078</v>
      </c>
      <c r="AB444" s="17">
        <v>19758418</v>
      </c>
      <c r="AC444" s="17">
        <v>0</v>
      </c>
      <c r="AD444" s="17">
        <v>0</v>
      </c>
    </row>
    <row r="445" spans="1:30" x14ac:dyDescent="0.3">
      <c r="A445" s="15" t="s">
        <v>883</v>
      </c>
      <c r="B445" s="14" t="s">
        <v>884</v>
      </c>
      <c r="C445" s="14">
        <v>1</v>
      </c>
      <c r="D445" s="14">
        <v>1</v>
      </c>
      <c r="E445" s="17">
        <v>38763798</v>
      </c>
      <c r="F445" s="17">
        <v>0</v>
      </c>
      <c r="G445" s="17">
        <v>729146</v>
      </c>
      <c r="H445" s="17">
        <v>0</v>
      </c>
      <c r="I445" s="17">
        <v>21834546</v>
      </c>
      <c r="J445" s="17">
        <v>992446</v>
      </c>
      <c r="K445" s="17">
        <v>0</v>
      </c>
      <c r="L445" s="17">
        <v>0</v>
      </c>
      <c r="M445" s="17">
        <v>0</v>
      </c>
      <c r="N445" s="17">
        <v>0</v>
      </c>
      <c r="O445" s="17">
        <v>0</v>
      </c>
      <c r="P445" s="17">
        <v>3891662</v>
      </c>
      <c r="Q445" s="17">
        <v>7158</v>
      </c>
      <c r="R445" s="17">
        <v>726677</v>
      </c>
      <c r="S445" s="17">
        <v>571398</v>
      </c>
      <c r="T445" s="17">
        <v>87737</v>
      </c>
      <c r="U445" s="17">
        <v>2225733</v>
      </c>
      <c r="V445" s="17">
        <v>308311</v>
      </c>
      <c r="W445" s="17">
        <v>0</v>
      </c>
      <c r="X445" s="17">
        <v>5759385</v>
      </c>
      <c r="Y445" s="17">
        <v>0</v>
      </c>
      <c r="Z445" s="17">
        <v>0</v>
      </c>
      <c r="AA445" s="17">
        <v>-22250529</v>
      </c>
      <c r="AB445" s="17">
        <v>53647468</v>
      </c>
      <c r="AC445" s="17">
        <v>653249</v>
      </c>
      <c r="AD445" s="17">
        <v>546155</v>
      </c>
    </row>
    <row r="446" spans="1:30" x14ac:dyDescent="0.3">
      <c r="A446" s="15" t="s">
        <v>885</v>
      </c>
      <c r="B446" s="14" t="s">
        <v>886</v>
      </c>
      <c r="C446" s="14">
        <v>1</v>
      </c>
      <c r="D446" s="14">
        <v>0</v>
      </c>
      <c r="E446" s="17">
        <v>11295803</v>
      </c>
      <c r="F446" s="17">
        <v>0</v>
      </c>
      <c r="G446" s="17">
        <v>0</v>
      </c>
      <c r="H446" s="17">
        <v>41982</v>
      </c>
      <c r="I446" s="17">
        <v>1694799</v>
      </c>
      <c r="J446" s="17">
        <v>1506365</v>
      </c>
      <c r="K446" s="17">
        <v>0</v>
      </c>
      <c r="L446" s="17">
        <v>0</v>
      </c>
      <c r="M446" s="17">
        <v>0</v>
      </c>
      <c r="N446" s="17">
        <v>0</v>
      </c>
      <c r="O446" s="17">
        <v>0</v>
      </c>
      <c r="P446" s="17">
        <v>2016887</v>
      </c>
      <c r="Q446" s="17">
        <v>558597</v>
      </c>
      <c r="R446" s="17">
        <v>119385</v>
      </c>
      <c r="S446" s="17">
        <v>14621</v>
      </c>
      <c r="T446" s="17">
        <v>6100</v>
      </c>
      <c r="U446" s="17">
        <v>57318</v>
      </c>
      <c r="V446" s="17">
        <v>20573</v>
      </c>
      <c r="W446" s="17">
        <v>0</v>
      </c>
      <c r="X446" s="17">
        <v>157825</v>
      </c>
      <c r="Y446" s="17">
        <v>0</v>
      </c>
      <c r="Z446" s="17">
        <v>0</v>
      </c>
      <c r="AA446" s="17">
        <v>-428461</v>
      </c>
      <c r="AB446" s="17">
        <v>17061794</v>
      </c>
      <c r="AC446" s="17">
        <v>0</v>
      </c>
      <c r="AD446" s="17">
        <v>146944</v>
      </c>
    </row>
    <row r="447" spans="1:30" x14ac:dyDescent="0.3">
      <c r="A447" s="15" t="s">
        <v>887</v>
      </c>
      <c r="B447" s="14" t="s">
        <v>888</v>
      </c>
      <c r="C447" s="14">
        <v>1</v>
      </c>
      <c r="D447" s="14">
        <v>0</v>
      </c>
      <c r="E447" s="17">
        <v>12340925</v>
      </c>
      <c r="F447" s="17">
        <v>0</v>
      </c>
      <c r="G447" s="17">
        <v>0</v>
      </c>
      <c r="H447" s="17">
        <v>0</v>
      </c>
      <c r="I447" s="17">
        <v>1658230</v>
      </c>
      <c r="J447" s="17">
        <v>2094770</v>
      </c>
      <c r="K447" s="17">
        <v>0</v>
      </c>
      <c r="L447" s="17">
        <v>0</v>
      </c>
      <c r="M447" s="17">
        <v>0</v>
      </c>
      <c r="N447" s="17">
        <v>0</v>
      </c>
      <c r="O447" s="17">
        <v>0</v>
      </c>
      <c r="P447" s="17">
        <v>1683546</v>
      </c>
      <c r="Q447" s="17">
        <v>780050</v>
      </c>
      <c r="R447" s="17">
        <v>0</v>
      </c>
      <c r="S447" s="17">
        <v>19040</v>
      </c>
      <c r="T447" s="17">
        <v>7943</v>
      </c>
      <c r="U447" s="17">
        <v>72638</v>
      </c>
      <c r="V447" s="17">
        <v>24392</v>
      </c>
      <c r="W447" s="17">
        <v>0</v>
      </c>
      <c r="X447" s="17">
        <v>229777</v>
      </c>
      <c r="Y447" s="17">
        <v>26193</v>
      </c>
      <c r="Z447" s="17">
        <v>0</v>
      </c>
      <c r="AA447" s="17">
        <v>-386059</v>
      </c>
      <c r="AB447" s="17">
        <v>18551445</v>
      </c>
      <c r="AC447" s="17">
        <v>0</v>
      </c>
      <c r="AD447" s="17">
        <v>0</v>
      </c>
    </row>
    <row r="448" spans="1:30" x14ac:dyDescent="0.3">
      <c r="A448" s="15" t="s">
        <v>889</v>
      </c>
      <c r="B448" s="14" t="s">
        <v>890</v>
      </c>
      <c r="C448" s="14">
        <v>1</v>
      </c>
      <c r="D448" s="14">
        <v>0</v>
      </c>
      <c r="E448" s="17">
        <v>3584949</v>
      </c>
      <c r="F448" s="17">
        <v>0</v>
      </c>
      <c r="G448" s="17">
        <v>326146</v>
      </c>
      <c r="H448" s="17">
        <v>0</v>
      </c>
      <c r="I448" s="17">
        <v>419603</v>
      </c>
      <c r="J448" s="17">
        <v>681347</v>
      </c>
      <c r="K448" s="17">
        <v>0</v>
      </c>
      <c r="L448" s="17">
        <v>0</v>
      </c>
      <c r="M448" s="17">
        <v>0</v>
      </c>
      <c r="N448" s="17">
        <v>0</v>
      </c>
      <c r="O448" s="17">
        <v>0</v>
      </c>
      <c r="P448" s="17">
        <v>340273</v>
      </c>
      <c r="Q448" s="17">
        <v>526</v>
      </c>
      <c r="R448" s="17">
        <v>0</v>
      </c>
      <c r="S448" s="17">
        <v>4135</v>
      </c>
      <c r="T448" s="17">
        <v>1725</v>
      </c>
      <c r="U448" s="17">
        <v>16136</v>
      </c>
      <c r="V448" s="17">
        <v>1583</v>
      </c>
      <c r="W448" s="17">
        <v>0</v>
      </c>
      <c r="X448" s="17">
        <v>57747</v>
      </c>
      <c r="Y448" s="17">
        <v>0</v>
      </c>
      <c r="Z448" s="17">
        <v>0</v>
      </c>
      <c r="AA448" s="17">
        <v>-148811</v>
      </c>
      <c r="AB448" s="17">
        <v>5285359</v>
      </c>
      <c r="AC448" s="17">
        <v>0</v>
      </c>
      <c r="AD448" s="17">
        <v>100000</v>
      </c>
    </row>
    <row r="449" spans="1:30" x14ac:dyDescent="0.3">
      <c r="A449" s="15" t="s">
        <v>891</v>
      </c>
      <c r="B449" s="14" t="s">
        <v>892</v>
      </c>
      <c r="C449" s="14">
        <v>1</v>
      </c>
      <c r="D449" s="14">
        <v>0</v>
      </c>
      <c r="E449" s="17">
        <v>1810824</v>
      </c>
      <c r="F449" s="17">
        <v>0</v>
      </c>
      <c r="G449" s="17">
        <v>0</v>
      </c>
      <c r="H449" s="17">
        <v>0</v>
      </c>
      <c r="I449" s="17">
        <v>372020</v>
      </c>
      <c r="J449" s="17">
        <v>144532</v>
      </c>
      <c r="K449" s="17">
        <v>0</v>
      </c>
      <c r="L449" s="17">
        <v>0</v>
      </c>
      <c r="M449" s="17">
        <v>0</v>
      </c>
      <c r="N449" s="17">
        <v>0</v>
      </c>
      <c r="O449" s="17">
        <v>0</v>
      </c>
      <c r="P449" s="17">
        <v>390403</v>
      </c>
      <c r="Q449" s="17">
        <v>72374</v>
      </c>
      <c r="R449" s="17">
        <v>0</v>
      </c>
      <c r="S449" s="17">
        <v>5184</v>
      </c>
      <c r="T449" s="17">
        <v>2162</v>
      </c>
      <c r="U449" s="17">
        <v>19980</v>
      </c>
      <c r="V449" s="17">
        <v>2060</v>
      </c>
      <c r="W449" s="17">
        <v>0</v>
      </c>
      <c r="X449" s="17">
        <v>40500</v>
      </c>
      <c r="Y449" s="17">
        <v>0</v>
      </c>
      <c r="Z449" s="17">
        <v>0</v>
      </c>
      <c r="AA449" s="17">
        <v>-85867</v>
      </c>
      <c r="AB449" s="17">
        <v>2774172</v>
      </c>
      <c r="AC449" s="17">
        <v>0</v>
      </c>
      <c r="AD449" s="17">
        <v>0</v>
      </c>
    </row>
    <row r="450" spans="1:30" x14ac:dyDescent="0.3">
      <c r="A450" s="15" t="s">
        <v>893</v>
      </c>
      <c r="B450" s="14" t="s">
        <v>894</v>
      </c>
      <c r="C450" s="14">
        <v>1</v>
      </c>
      <c r="D450" s="14">
        <v>0</v>
      </c>
      <c r="E450" s="17">
        <v>19917419</v>
      </c>
      <c r="F450" s="17">
        <v>0</v>
      </c>
      <c r="G450" s="17">
        <v>0</v>
      </c>
      <c r="H450" s="17">
        <v>0</v>
      </c>
      <c r="I450" s="17">
        <v>2177571</v>
      </c>
      <c r="J450" s="17">
        <v>3688974</v>
      </c>
      <c r="K450" s="17">
        <v>0</v>
      </c>
      <c r="L450" s="17">
        <v>0</v>
      </c>
      <c r="M450" s="17">
        <v>0</v>
      </c>
      <c r="N450" s="17">
        <v>0</v>
      </c>
      <c r="O450" s="17">
        <v>0</v>
      </c>
      <c r="P450" s="17">
        <v>2652819</v>
      </c>
      <c r="Q450" s="17">
        <v>619792</v>
      </c>
      <c r="R450" s="17">
        <v>0</v>
      </c>
      <c r="S450" s="17">
        <v>23309</v>
      </c>
      <c r="T450" s="17">
        <v>9725</v>
      </c>
      <c r="U450" s="17">
        <v>90404</v>
      </c>
      <c r="V450" s="17">
        <v>30878</v>
      </c>
      <c r="W450" s="17">
        <v>0</v>
      </c>
      <c r="X450" s="17">
        <v>331708</v>
      </c>
      <c r="Y450" s="17">
        <v>0</v>
      </c>
      <c r="Z450" s="17">
        <v>0</v>
      </c>
      <c r="AA450" s="17">
        <v>-851859</v>
      </c>
      <c r="AB450" s="17">
        <v>28690740</v>
      </c>
      <c r="AC450" s="17">
        <v>0</v>
      </c>
      <c r="AD450" s="17">
        <v>197139</v>
      </c>
    </row>
    <row r="451" spans="1:30" x14ac:dyDescent="0.3">
      <c r="A451" s="15" t="s">
        <v>895</v>
      </c>
      <c r="B451" s="14" t="s">
        <v>896</v>
      </c>
      <c r="C451" s="14">
        <v>1</v>
      </c>
      <c r="D451" s="14">
        <v>0</v>
      </c>
      <c r="E451" s="17">
        <v>2812683</v>
      </c>
      <c r="F451" s="17">
        <v>0</v>
      </c>
      <c r="G451" s="17">
        <v>69877</v>
      </c>
      <c r="H451" s="17">
        <v>0</v>
      </c>
      <c r="I451" s="17">
        <v>435128</v>
      </c>
      <c r="J451" s="17">
        <v>336481</v>
      </c>
      <c r="K451" s="17">
        <v>0</v>
      </c>
      <c r="L451" s="17">
        <v>0</v>
      </c>
      <c r="M451" s="17">
        <v>0</v>
      </c>
      <c r="N451" s="17">
        <v>0</v>
      </c>
      <c r="O451" s="17">
        <v>0</v>
      </c>
      <c r="P451" s="17">
        <v>359043</v>
      </c>
      <c r="Q451" s="17">
        <v>113214</v>
      </c>
      <c r="R451" s="17">
        <v>0</v>
      </c>
      <c r="S451" s="17">
        <v>1420</v>
      </c>
      <c r="T451" s="17">
        <v>1562</v>
      </c>
      <c r="U451" s="17">
        <v>8756</v>
      </c>
      <c r="V451" s="17">
        <v>2796</v>
      </c>
      <c r="W451" s="17">
        <v>0</v>
      </c>
      <c r="X451" s="17">
        <v>0</v>
      </c>
      <c r="Y451" s="17">
        <v>67</v>
      </c>
      <c r="Z451" s="17">
        <v>0</v>
      </c>
      <c r="AA451" s="17">
        <v>-148163</v>
      </c>
      <c r="AB451" s="17">
        <v>3992864</v>
      </c>
      <c r="AC451" s="17">
        <v>0</v>
      </c>
      <c r="AD451" s="17">
        <v>100000</v>
      </c>
    </row>
    <row r="452" spans="1:30" x14ac:dyDescent="0.3">
      <c r="A452" s="15" t="s">
        <v>897</v>
      </c>
      <c r="B452" s="14" t="s">
        <v>898</v>
      </c>
      <c r="C452" s="14">
        <v>1</v>
      </c>
      <c r="D452" s="14">
        <v>0</v>
      </c>
      <c r="E452" s="17">
        <v>4871229</v>
      </c>
      <c r="F452" s="17">
        <v>0</v>
      </c>
      <c r="G452" s="17">
        <v>164835</v>
      </c>
      <c r="H452" s="17">
        <v>5137</v>
      </c>
      <c r="I452" s="17">
        <v>526252</v>
      </c>
      <c r="J452" s="17">
        <v>529649</v>
      </c>
      <c r="K452" s="17">
        <v>0</v>
      </c>
      <c r="L452" s="17">
        <v>0</v>
      </c>
      <c r="M452" s="17">
        <v>0</v>
      </c>
      <c r="N452" s="17">
        <v>0</v>
      </c>
      <c r="O452" s="17">
        <v>0</v>
      </c>
      <c r="P452" s="17">
        <v>628697</v>
      </c>
      <c r="Q452" s="17">
        <v>0</v>
      </c>
      <c r="R452" s="17">
        <v>0</v>
      </c>
      <c r="S452" s="17">
        <v>6052</v>
      </c>
      <c r="T452" s="17">
        <v>2525</v>
      </c>
      <c r="U452" s="17">
        <v>23417</v>
      </c>
      <c r="V452" s="17">
        <v>7666</v>
      </c>
      <c r="W452" s="17">
        <v>0</v>
      </c>
      <c r="X452" s="17">
        <v>103377</v>
      </c>
      <c r="Y452" s="17">
        <v>0</v>
      </c>
      <c r="Z452" s="17">
        <v>0</v>
      </c>
      <c r="AA452" s="17">
        <v>-220253</v>
      </c>
      <c r="AB452" s="17">
        <v>6648583</v>
      </c>
      <c r="AC452" s="17">
        <v>0</v>
      </c>
      <c r="AD452" s="17">
        <v>100000</v>
      </c>
    </row>
    <row r="453" spans="1:30" x14ac:dyDescent="0.3">
      <c r="A453" s="15" t="s">
        <v>899</v>
      </c>
      <c r="B453" s="14" t="s">
        <v>900</v>
      </c>
      <c r="C453" s="14">
        <v>1</v>
      </c>
      <c r="D453" s="14">
        <v>0</v>
      </c>
      <c r="E453" s="17">
        <v>5779238</v>
      </c>
      <c r="F453" s="17">
        <v>0</v>
      </c>
      <c r="G453" s="17">
        <v>0</v>
      </c>
      <c r="H453" s="17">
        <v>0</v>
      </c>
      <c r="I453" s="17">
        <v>592505</v>
      </c>
      <c r="J453" s="17">
        <v>685667</v>
      </c>
      <c r="K453" s="17">
        <v>0</v>
      </c>
      <c r="L453" s="17">
        <v>0</v>
      </c>
      <c r="M453" s="17">
        <v>0</v>
      </c>
      <c r="N453" s="17">
        <v>0</v>
      </c>
      <c r="O453" s="17">
        <v>0</v>
      </c>
      <c r="P453" s="17">
        <v>976845</v>
      </c>
      <c r="Q453" s="17">
        <v>355390</v>
      </c>
      <c r="R453" s="17">
        <v>110899</v>
      </c>
      <c r="S453" s="17">
        <v>8734</v>
      </c>
      <c r="T453" s="17">
        <v>3535</v>
      </c>
      <c r="U453" s="17">
        <v>31863</v>
      </c>
      <c r="V453" s="17">
        <v>11443</v>
      </c>
      <c r="W453" s="17">
        <v>0</v>
      </c>
      <c r="X453" s="17">
        <v>94222</v>
      </c>
      <c r="Y453" s="17">
        <v>0</v>
      </c>
      <c r="Z453" s="17">
        <v>0</v>
      </c>
      <c r="AA453" s="17">
        <v>-161874</v>
      </c>
      <c r="AB453" s="17">
        <v>8488467</v>
      </c>
      <c r="AC453" s="17">
        <v>0</v>
      </c>
      <c r="AD453" s="17">
        <v>100000</v>
      </c>
    </row>
    <row r="454" spans="1:30" x14ac:dyDescent="0.3">
      <c r="A454" s="15" t="s">
        <v>901</v>
      </c>
      <c r="B454" s="14" t="s">
        <v>902</v>
      </c>
      <c r="C454" s="14">
        <v>1</v>
      </c>
      <c r="D454" s="14">
        <v>0</v>
      </c>
      <c r="E454" s="17">
        <v>6829729</v>
      </c>
      <c r="F454" s="17">
        <v>0</v>
      </c>
      <c r="G454" s="17">
        <v>0</v>
      </c>
      <c r="H454" s="17">
        <v>0</v>
      </c>
      <c r="I454" s="17">
        <v>839809</v>
      </c>
      <c r="J454" s="17">
        <v>996889</v>
      </c>
      <c r="K454" s="17">
        <v>0</v>
      </c>
      <c r="L454" s="17">
        <v>0</v>
      </c>
      <c r="M454" s="17">
        <v>0</v>
      </c>
      <c r="N454" s="17">
        <v>0</v>
      </c>
      <c r="O454" s="17">
        <v>0</v>
      </c>
      <c r="P454" s="17">
        <v>1055162</v>
      </c>
      <c r="Q454" s="17">
        <v>475854</v>
      </c>
      <c r="R454" s="17">
        <v>0</v>
      </c>
      <c r="S454" s="17">
        <v>10007</v>
      </c>
      <c r="T454" s="17">
        <v>4175</v>
      </c>
      <c r="U454" s="17">
        <v>38620</v>
      </c>
      <c r="V454" s="17">
        <v>12917</v>
      </c>
      <c r="W454" s="17">
        <v>0</v>
      </c>
      <c r="X454" s="17">
        <v>141019</v>
      </c>
      <c r="Y454" s="17">
        <v>0</v>
      </c>
      <c r="Z454" s="17">
        <v>0</v>
      </c>
      <c r="AA454" s="17">
        <v>-266310</v>
      </c>
      <c r="AB454" s="17">
        <v>10137871</v>
      </c>
      <c r="AC454" s="17">
        <v>0</v>
      </c>
      <c r="AD454" s="17">
        <v>100000</v>
      </c>
    </row>
    <row r="455" spans="1:30" x14ac:dyDescent="0.3">
      <c r="A455" s="15" t="s">
        <v>903</v>
      </c>
      <c r="B455" s="14" t="s">
        <v>904</v>
      </c>
      <c r="C455" s="14">
        <v>1</v>
      </c>
      <c r="D455" s="14">
        <v>0</v>
      </c>
      <c r="E455" s="17">
        <v>23529510</v>
      </c>
      <c r="F455" s="17">
        <v>0</v>
      </c>
      <c r="G455" s="17">
        <v>0</v>
      </c>
      <c r="H455" s="17">
        <v>0</v>
      </c>
      <c r="I455" s="17">
        <v>1945980</v>
      </c>
      <c r="J455" s="17">
        <v>3741892</v>
      </c>
      <c r="K455" s="17">
        <v>0</v>
      </c>
      <c r="L455" s="17">
        <v>0</v>
      </c>
      <c r="M455" s="17">
        <v>0</v>
      </c>
      <c r="N455" s="17">
        <v>0</v>
      </c>
      <c r="O455" s="17">
        <v>0</v>
      </c>
      <c r="P455" s="17">
        <v>3492259</v>
      </c>
      <c r="Q455" s="17">
        <v>1855395</v>
      </c>
      <c r="R455" s="17">
        <v>1830</v>
      </c>
      <c r="S455" s="17">
        <v>40926</v>
      </c>
      <c r="T455" s="17">
        <v>14299</v>
      </c>
      <c r="U455" s="17">
        <v>151567</v>
      </c>
      <c r="V455" s="17">
        <v>54479</v>
      </c>
      <c r="W455" s="17">
        <v>0</v>
      </c>
      <c r="X455" s="17">
        <v>207006</v>
      </c>
      <c r="Y455" s="17">
        <v>0</v>
      </c>
      <c r="Z455" s="17">
        <v>0</v>
      </c>
      <c r="AA455" s="17">
        <v>-1297602</v>
      </c>
      <c r="AB455" s="17">
        <v>33737541</v>
      </c>
      <c r="AC455" s="17">
        <v>0</v>
      </c>
      <c r="AD455" s="17">
        <v>227985</v>
      </c>
    </row>
    <row r="456" spans="1:30" x14ac:dyDescent="0.3">
      <c r="A456" s="15" t="s">
        <v>905</v>
      </c>
      <c r="B456" s="14" t="s">
        <v>906</v>
      </c>
      <c r="C456" s="14">
        <v>1</v>
      </c>
      <c r="D456" s="14">
        <v>0</v>
      </c>
      <c r="E456" s="17">
        <v>3805799</v>
      </c>
      <c r="F456" s="17">
        <v>0</v>
      </c>
      <c r="G456" s="17">
        <v>154897</v>
      </c>
      <c r="H456" s="17">
        <v>0</v>
      </c>
      <c r="I456" s="17">
        <v>511193</v>
      </c>
      <c r="J456" s="17">
        <v>463723</v>
      </c>
      <c r="K456" s="17">
        <v>0</v>
      </c>
      <c r="L456" s="17">
        <v>0</v>
      </c>
      <c r="M456" s="17">
        <v>0</v>
      </c>
      <c r="N456" s="17">
        <v>0</v>
      </c>
      <c r="O456" s="17">
        <v>0</v>
      </c>
      <c r="P456" s="17">
        <v>585028</v>
      </c>
      <c r="Q456" s="17">
        <v>191703</v>
      </c>
      <c r="R456" s="17">
        <v>0</v>
      </c>
      <c r="S456" s="17">
        <v>4944</v>
      </c>
      <c r="T456" s="17">
        <v>1986</v>
      </c>
      <c r="U456" s="17">
        <v>19223</v>
      </c>
      <c r="V456" s="17">
        <v>4537</v>
      </c>
      <c r="W456" s="17">
        <v>0</v>
      </c>
      <c r="X456" s="17">
        <v>75265</v>
      </c>
      <c r="Y456" s="17">
        <v>0</v>
      </c>
      <c r="Z456" s="17">
        <v>0</v>
      </c>
      <c r="AA456" s="17">
        <v>-195570</v>
      </c>
      <c r="AB456" s="17">
        <v>5622728</v>
      </c>
      <c r="AC456" s="17">
        <v>0</v>
      </c>
      <c r="AD456" s="17">
        <v>100000</v>
      </c>
    </row>
    <row r="457" spans="1:30" x14ac:dyDescent="0.3">
      <c r="A457" s="15" t="s">
        <v>907</v>
      </c>
      <c r="B457" s="14" t="s">
        <v>908</v>
      </c>
      <c r="C457" s="14">
        <v>1</v>
      </c>
      <c r="D457" s="14">
        <v>0</v>
      </c>
      <c r="E457" s="17">
        <v>10883374</v>
      </c>
      <c r="F457" s="17">
        <v>0</v>
      </c>
      <c r="G457" s="17">
        <v>0</v>
      </c>
      <c r="H457" s="17">
        <v>0</v>
      </c>
      <c r="I457" s="17">
        <v>1248018</v>
      </c>
      <c r="J457" s="17">
        <v>1742462</v>
      </c>
      <c r="K457" s="17">
        <v>0</v>
      </c>
      <c r="L457" s="17">
        <v>0</v>
      </c>
      <c r="M457" s="17">
        <v>0</v>
      </c>
      <c r="N457" s="17">
        <v>0</v>
      </c>
      <c r="O457" s="17">
        <v>0</v>
      </c>
      <c r="P457" s="17">
        <v>1532317</v>
      </c>
      <c r="Q457" s="17">
        <v>936093</v>
      </c>
      <c r="R457" s="17">
        <v>21274</v>
      </c>
      <c r="S457" s="17">
        <v>14711</v>
      </c>
      <c r="T457" s="17">
        <v>6137</v>
      </c>
      <c r="U457" s="17">
        <v>57318</v>
      </c>
      <c r="V457" s="17">
        <v>20176</v>
      </c>
      <c r="W457" s="17">
        <v>0</v>
      </c>
      <c r="X457" s="17">
        <v>311543</v>
      </c>
      <c r="Y457" s="17">
        <v>0</v>
      </c>
      <c r="Z457" s="17">
        <v>0</v>
      </c>
      <c r="AA457" s="17">
        <v>-429448</v>
      </c>
      <c r="AB457" s="17">
        <v>16343975</v>
      </c>
      <c r="AC457" s="17">
        <v>0</v>
      </c>
      <c r="AD457" s="17">
        <v>116262</v>
      </c>
    </row>
    <row r="458" spans="1:30" x14ac:dyDescent="0.3">
      <c r="A458" s="15" t="s">
        <v>909</v>
      </c>
      <c r="B458" s="14" t="s">
        <v>910</v>
      </c>
      <c r="C458" s="14">
        <v>1</v>
      </c>
      <c r="D458" s="14">
        <v>0</v>
      </c>
      <c r="E458" s="17">
        <v>19876742</v>
      </c>
      <c r="F458" s="17">
        <v>0</v>
      </c>
      <c r="G458" s="17">
        <v>0</v>
      </c>
      <c r="H458" s="17">
        <v>0</v>
      </c>
      <c r="I458" s="17">
        <v>609761</v>
      </c>
      <c r="J458" s="17">
        <v>5013297</v>
      </c>
      <c r="K458" s="17">
        <v>0</v>
      </c>
      <c r="L458" s="17">
        <v>0</v>
      </c>
      <c r="M458" s="17">
        <v>0</v>
      </c>
      <c r="N458" s="17">
        <v>0</v>
      </c>
      <c r="O458" s="17">
        <v>0</v>
      </c>
      <c r="P458" s="17">
        <v>3017225</v>
      </c>
      <c r="Q458" s="17">
        <v>857627</v>
      </c>
      <c r="R458" s="17">
        <v>217391</v>
      </c>
      <c r="S458" s="17">
        <v>22890</v>
      </c>
      <c r="T458" s="17">
        <v>9550</v>
      </c>
      <c r="U458" s="17">
        <v>89006</v>
      </c>
      <c r="V458" s="17">
        <v>32060</v>
      </c>
      <c r="W458" s="17">
        <v>0</v>
      </c>
      <c r="X458" s="17">
        <v>163346</v>
      </c>
      <c r="Y458" s="17">
        <v>0</v>
      </c>
      <c r="Z458" s="17">
        <v>0</v>
      </c>
      <c r="AA458" s="17">
        <v>-679884</v>
      </c>
      <c r="AB458" s="17">
        <v>29229011</v>
      </c>
      <c r="AC458" s="17">
        <v>0</v>
      </c>
      <c r="AD458" s="17">
        <v>126942</v>
      </c>
    </row>
    <row r="459" spans="1:30" x14ac:dyDescent="0.3">
      <c r="A459" s="15" t="s">
        <v>911</v>
      </c>
      <c r="B459" s="14" t="s">
        <v>912</v>
      </c>
      <c r="C459" s="14">
        <v>1</v>
      </c>
      <c r="D459" s="14">
        <v>0</v>
      </c>
      <c r="E459" s="17">
        <v>6280697</v>
      </c>
      <c r="F459" s="17">
        <v>0</v>
      </c>
      <c r="G459" s="17">
        <v>0</v>
      </c>
      <c r="H459" s="17">
        <v>0</v>
      </c>
      <c r="I459" s="17">
        <v>540549</v>
      </c>
      <c r="J459" s="17">
        <v>1492323</v>
      </c>
      <c r="K459" s="17">
        <v>0</v>
      </c>
      <c r="L459" s="17">
        <v>0</v>
      </c>
      <c r="M459" s="17">
        <v>0</v>
      </c>
      <c r="N459" s="17">
        <v>0</v>
      </c>
      <c r="O459" s="17">
        <v>0</v>
      </c>
      <c r="P459" s="17">
        <v>1326470</v>
      </c>
      <c r="Q459" s="17">
        <v>0</v>
      </c>
      <c r="R459" s="17">
        <v>0</v>
      </c>
      <c r="S459" s="17">
        <v>10936</v>
      </c>
      <c r="T459" s="17">
        <v>4562</v>
      </c>
      <c r="U459" s="17">
        <v>42290</v>
      </c>
      <c r="V459" s="17">
        <v>14628</v>
      </c>
      <c r="W459" s="17">
        <v>0</v>
      </c>
      <c r="X459" s="17">
        <v>99852</v>
      </c>
      <c r="Y459" s="17">
        <v>0</v>
      </c>
      <c r="Z459" s="17">
        <v>0</v>
      </c>
      <c r="AA459" s="17">
        <v>-521730</v>
      </c>
      <c r="AB459" s="17">
        <v>9290577</v>
      </c>
      <c r="AC459" s="17">
        <v>0</v>
      </c>
      <c r="AD459" s="17">
        <v>100000</v>
      </c>
    </row>
    <row r="460" spans="1:30" x14ac:dyDescent="0.3">
      <c r="A460" s="15" t="s">
        <v>913</v>
      </c>
      <c r="B460" s="14" t="s">
        <v>914</v>
      </c>
      <c r="C460" s="14">
        <v>1</v>
      </c>
      <c r="D460" s="14">
        <v>0</v>
      </c>
      <c r="E460" s="17">
        <v>4569846</v>
      </c>
      <c r="F460" s="17">
        <v>0</v>
      </c>
      <c r="G460" s="17">
        <v>0</v>
      </c>
      <c r="H460" s="17">
        <v>0</v>
      </c>
      <c r="I460" s="17">
        <v>596590</v>
      </c>
      <c r="J460" s="17">
        <v>441343</v>
      </c>
      <c r="K460" s="17">
        <v>0</v>
      </c>
      <c r="L460" s="17">
        <v>0</v>
      </c>
      <c r="M460" s="17">
        <v>0</v>
      </c>
      <c r="N460" s="17">
        <v>0</v>
      </c>
      <c r="O460" s="17">
        <v>0</v>
      </c>
      <c r="P460" s="17">
        <v>707205</v>
      </c>
      <c r="Q460" s="17">
        <v>291690</v>
      </c>
      <c r="R460" s="17">
        <v>0</v>
      </c>
      <c r="S460" s="17">
        <v>5663</v>
      </c>
      <c r="T460" s="17">
        <v>1322</v>
      </c>
      <c r="U460" s="17">
        <v>21844</v>
      </c>
      <c r="V460" s="17">
        <v>5882</v>
      </c>
      <c r="W460" s="17">
        <v>0</v>
      </c>
      <c r="X460" s="17">
        <v>49747</v>
      </c>
      <c r="Y460" s="17">
        <v>0</v>
      </c>
      <c r="Z460" s="17">
        <v>0</v>
      </c>
      <c r="AA460" s="17">
        <v>-128541</v>
      </c>
      <c r="AB460" s="17">
        <v>6562591</v>
      </c>
      <c r="AC460" s="17">
        <v>0</v>
      </c>
      <c r="AD460" s="17">
        <v>100000</v>
      </c>
    </row>
    <row r="461" spans="1:30" x14ac:dyDescent="0.3">
      <c r="A461" s="15" t="s">
        <v>915</v>
      </c>
      <c r="B461" s="14" t="s">
        <v>916</v>
      </c>
      <c r="C461" s="14">
        <v>1</v>
      </c>
      <c r="D461" s="14">
        <v>0</v>
      </c>
      <c r="E461" s="17">
        <v>10353353</v>
      </c>
      <c r="F461" s="17">
        <v>0</v>
      </c>
      <c r="G461" s="17">
        <v>0</v>
      </c>
      <c r="H461" s="17">
        <v>0</v>
      </c>
      <c r="I461" s="17">
        <v>1431117</v>
      </c>
      <c r="J461" s="17">
        <v>3229939</v>
      </c>
      <c r="K461" s="17">
        <v>0</v>
      </c>
      <c r="L461" s="17">
        <v>0</v>
      </c>
      <c r="M461" s="17">
        <v>0</v>
      </c>
      <c r="N461" s="17">
        <v>0</v>
      </c>
      <c r="O461" s="17">
        <v>0</v>
      </c>
      <c r="P461" s="17">
        <v>1650911</v>
      </c>
      <c r="Q461" s="17">
        <v>703808</v>
      </c>
      <c r="R461" s="17">
        <v>201549</v>
      </c>
      <c r="S461" s="17">
        <v>18890</v>
      </c>
      <c r="T461" s="17">
        <v>7881</v>
      </c>
      <c r="U461" s="17">
        <v>74560</v>
      </c>
      <c r="V461" s="17">
        <v>22888</v>
      </c>
      <c r="W461" s="17">
        <v>0</v>
      </c>
      <c r="X461" s="17">
        <v>175250</v>
      </c>
      <c r="Y461" s="17">
        <v>0</v>
      </c>
      <c r="Z461" s="17">
        <v>0</v>
      </c>
      <c r="AA461" s="17">
        <v>-374895</v>
      </c>
      <c r="AB461" s="17">
        <v>17495251</v>
      </c>
      <c r="AC461" s="17">
        <v>0</v>
      </c>
      <c r="AD461" s="17">
        <v>0</v>
      </c>
    </row>
    <row r="462" spans="1:30" x14ac:dyDescent="0.3">
      <c r="A462" s="15" t="s">
        <v>917</v>
      </c>
      <c r="B462" s="14" t="s">
        <v>918</v>
      </c>
      <c r="C462" s="14">
        <v>1</v>
      </c>
      <c r="D462" s="14">
        <v>0</v>
      </c>
      <c r="E462" s="17">
        <v>8144676</v>
      </c>
      <c r="F462" s="17">
        <v>0</v>
      </c>
      <c r="G462" s="17">
        <v>0</v>
      </c>
      <c r="H462" s="17">
        <v>0</v>
      </c>
      <c r="I462" s="17">
        <v>1155630</v>
      </c>
      <c r="J462" s="17">
        <v>1809315</v>
      </c>
      <c r="K462" s="17">
        <v>22442</v>
      </c>
      <c r="L462" s="17">
        <v>0</v>
      </c>
      <c r="M462" s="17">
        <v>0</v>
      </c>
      <c r="N462" s="17">
        <v>0</v>
      </c>
      <c r="O462" s="17">
        <v>0</v>
      </c>
      <c r="P462" s="17">
        <v>976616</v>
      </c>
      <c r="Q462" s="17">
        <v>217592</v>
      </c>
      <c r="R462" s="17">
        <v>88444</v>
      </c>
      <c r="S462" s="17">
        <v>7416</v>
      </c>
      <c r="T462" s="17">
        <v>3093</v>
      </c>
      <c r="U462" s="17">
        <v>27960</v>
      </c>
      <c r="V462" s="17">
        <v>9200</v>
      </c>
      <c r="W462" s="17">
        <v>0</v>
      </c>
      <c r="X462" s="17">
        <v>316780</v>
      </c>
      <c r="Y462" s="17">
        <v>0</v>
      </c>
      <c r="Z462" s="17">
        <v>0</v>
      </c>
      <c r="AA462" s="17">
        <v>-229765</v>
      </c>
      <c r="AB462" s="17">
        <v>12549399</v>
      </c>
      <c r="AC462" s="17">
        <v>0</v>
      </c>
      <c r="AD462" s="17">
        <v>100000</v>
      </c>
    </row>
    <row r="463" spans="1:30" x14ac:dyDescent="0.3">
      <c r="A463" s="15" t="s">
        <v>919</v>
      </c>
      <c r="B463" s="14" t="s">
        <v>920</v>
      </c>
      <c r="C463" s="14">
        <v>1</v>
      </c>
      <c r="D463" s="14">
        <v>0</v>
      </c>
      <c r="E463" s="17">
        <v>13573649</v>
      </c>
      <c r="F463" s="17">
        <v>0</v>
      </c>
      <c r="G463" s="17">
        <v>0</v>
      </c>
      <c r="H463" s="17">
        <v>0</v>
      </c>
      <c r="I463" s="17">
        <v>2658237</v>
      </c>
      <c r="J463" s="17">
        <v>4343714</v>
      </c>
      <c r="K463" s="17">
        <v>0</v>
      </c>
      <c r="L463" s="17">
        <v>0</v>
      </c>
      <c r="M463" s="17">
        <v>0</v>
      </c>
      <c r="N463" s="17">
        <v>0</v>
      </c>
      <c r="O463" s="17">
        <v>0</v>
      </c>
      <c r="P463" s="17">
        <v>1961420</v>
      </c>
      <c r="Q463" s="17">
        <v>513134</v>
      </c>
      <c r="R463" s="17">
        <v>467385</v>
      </c>
      <c r="S463" s="17">
        <v>46588</v>
      </c>
      <c r="T463" s="17">
        <v>19437</v>
      </c>
      <c r="U463" s="17">
        <v>185352</v>
      </c>
      <c r="V463" s="17">
        <v>49523</v>
      </c>
      <c r="W463" s="17">
        <v>0</v>
      </c>
      <c r="X463" s="17">
        <v>0</v>
      </c>
      <c r="Y463" s="17">
        <v>45884</v>
      </c>
      <c r="Z463" s="17">
        <v>0</v>
      </c>
      <c r="AA463" s="17">
        <v>-249331</v>
      </c>
      <c r="AB463" s="17">
        <v>23614992</v>
      </c>
      <c r="AC463" s="17">
        <v>0</v>
      </c>
      <c r="AD463" s="17">
        <v>0</v>
      </c>
    </row>
    <row r="464" spans="1:30" x14ac:dyDescent="0.3">
      <c r="A464" s="15" t="s">
        <v>921</v>
      </c>
      <c r="B464" s="14" t="s">
        <v>922</v>
      </c>
      <c r="C464" s="14">
        <v>1</v>
      </c>
      <c r="D464" s="14">
        <v>0</v>
      </c>
      <c r="E464" s="17">
        <v>28531690</v>
      </c>
      <c r="F464" s="17">
        <v>0</v>
      </c>
      <c r="G464" s="17">
        <v>0</v>
      </c>
      <c r="H464" s="17">
        <v>0</v>
      </c>
      <c r="I464" s="17">
        <v>9448617</v>
      </c>
      <c r="J464" s="17">
        <v>4778658</v>
      </c>
      <c r="K464" s="17">
        <v>0</v>
      </c>
      <c r="L464" s="17">
        <v>0</v>
      </c>
      <c r="M464" s="17">
        <v>0</v>
      </c>
      <c r="N464" s="17">
        <v>0</v>
      </c>
      <c r="O464" s="17">
        <v>0</v>
      </c>
      <c r="P464" s="17">
        <v>2725547</v>
      </c>
      <c r="Q464" s="17">
        <v>561476</v>
      </c>
      <c r="R464" s="17">
        <v>966138</v>
      </c>
      <c r="S464" s="17">
        <v>145142</v>
      </c>
      <c r="T464" s="17">
        <v>60556</v>
      </c>
      <c r="U464" s="17">
        <v>594791</v>
      </c>
      <c r="V464" s="17">
        <v>139981</v>
      </c>
      <c r="W464" s="17">
        <v>0</v>
      </c>
      <c r="X464" s="17">
        <v>0</v>
      </c>
      <c r="Y464" s="17">
        <v>0</v>
      </c>
      <c r="Z464" s="17">
        <v>0</v>
      </c>
      <c r="AA464" s="17">
        <v>-395108</v>
      </c>
      <c r="AB464" s="17">
        <v>47557488</v>
      </c>
      <c r="AC464" s="17">
        <v>0</v>
      </c>
      <c r="AD464" s="17">
        <v>0</v>
      </c>
    </row>
    <row r="465" spans="1:30" x14ac:dyDescent="0.3">
      <c r="A465" s="15" t="s">
        <v>923</v>
      </c>
      <c r="B465" s="14" t="s">
        <v>924</v>
      </c>
      <c r="C465" s="14">
        <v>1</v>
      </c>
      <c r="D465" s="14">
        <v>0</v>
      </c>
      <c r="E465" s="17">
        <v>9568760</v>
      </c>
      <c r="F465" s="17">
        <v>0</v>
      </c>
      <c r="G465" s="17">
        <v>0</v>
      </c>
      <c r="H465" s="17">
        <v>0</v>
      </c>
      <c r="I465" s="17">
        <v>867089</v>
      </c>
      <c r="J465" s="17">
        <v>1244595</v>
      </c>
      <c r="K465" s="17">
        <v>0</v>
      </c>
      <c r="L465" s="17">
        <v>0</v>
      </c>
      <c r="M465" s="17">
        <v>0</v>
      </c>
      <c r="N465" s="17">
        <v>0</v>
      </c>
      <c r="O465" s="17">
        <v>0</v>
      </c>
      <c r="P465" s="17">
        <v>679718</v>
      </c>
      <c r="Q465" s="17">
        <v>85388</v>
      </c>
      <c r="R465" s="17">
        <v>293246</v>
      </c>
      <c r="S465" s="17">
        <v>19115</v>
      </c>
      <c r="T465" s="17">
        <v>5913</v>
      </c>
      <c r="U465" s="17">
        <v>69434</v>
      </c>
      <c r="V465" s="17">
        <v>18652</v>
      </c>
      <c r="W465" s="17">
        <v>0</v>
      </c>
      <c r="X465" s="17">
        <v>0</v>
      </c>
      <c r="Y465" s="17">
        <v>0</v>
      </c>
      <c r="Z465" s="17">
        <v>0</v>
      </c>
      <c r="AA465" s="17">
        <v>-278677</v>
      </c>
      <c r="AB465" s="17">
        <v>12573233</v>
      </c>
      <c r="AC465" s="17">
        <v>0</v>
      </c>
      <c r="AD465" s="17">
        <v>0</v>
      </c>
    </row>
    <row r="466" spans="1:30" x14ac:dyDescent="0.3">
      <c r="A466" s="15" t="s">
        <v>925</v>
      </c>
      <c r="B466" s="14" t="s">
        <v>926</v>
      </c>
      <c r="C466" s="14">
        <v>1</v>
      </c>
      <c r="D466" s="14">
        <v>0</v>
      </c>
      <c r="E466" s="17">
        <v>599033</v>
      </c>
      <c r="F466" s="17">
        <v>0</v>
      </c>
      <c r="G466" s="17">
        <v>193761</v>
      </c>
      <c r="H466" s="17">
        <v>0</v>
      </c>
      <c r="I466" s="17">
        <v>14973</v>
      </c>
      <c r="J466" s="17">
        <v>0</v>
      </c>
      <c r="K466" s="17">
        <v>0</v>
      </c>
      <c r="L466" s="17">
        <v>0</v>
      </c>
      <c r="M466" s="17">
        <v>0</v>
      </c>
      <c r="N466" s="17">
        <v>0</v>
      </c>
      <c r="O466" s="17">
        <v>0</v>
      </c>
      <c r="P466" s="17">
        <v>44356</v>
      </c>
      <c r="Q466" s="17">
        <v>0</v>
      </c>
      <c r="R466" s="17">
        <v>0</v>
      </c>
      <c r="S466" s="17">
        <v>839</v>
      </c>
      <c r="T466" s="17">
        <v>350</v>
      </c>
      <c r="U466" s="17">
        <v>6524</v>
      </c>
      <c r="V466" s="17">
        <v>0</v>
      </c>
      <c r="W466" s="17">
        <v>0</v>
      </c>
      <c r="X466" s="17">
        <v>0</v>
      </c>
      <c r="Y466" s="17">
        <v>0</v>
      </c>
      <c r="Z466" s="17">
        <v>0</v>
      </c>
      <c r="AA466" s="17">
        <v>-27035</v>
      </c>
      <c r="AB466" s="17">
        <v>832801</v>
      </c>
      <c r="AC466" s="17">
        <v>0</v>
      </c>
      <c r="AD466" s="17">
        <v>0</v>
      </c>
    </row>
    <row r="467" spans="1:30" x14ac:dyDescent="0.3">
      <c r="A467" s="15" t="s">
        <v>927</v>
      </c>
      <c r="B467" s="14" t="s">
        <v>928</v>
      </c>
      <c r="C467" s="14">
        <v>1</v>
      </c>
      <c r="D467" s="14">
        <v>0</v>
      </c>
      <c r="E467" s="17">
        <v>6459483</v>
      </c>
      <c r="F467" s="17">
        <v>0</v>
      </c>
      <c r="G467" s="17">
        <v>0</v>
      </c>
      <c r="H467" s="17">
        <v>0</v>
      </c>
      <c r="I467" s="17">
        <v>915646</v>
      </c>
      <c r="J467" s="17">
        <v>2076441</v>
      </c>
      <c r="K467" s="17">
        <v>0</v>
      </c>
      <c r="L467" s="17">
        <v>0</v>
      </c>
      <c r="M467" s="17">
        <v>0</v>
      </c>
      <c r="N467" s="17">
        <v>0</v>
      </c>
      <c r="O467" s="17">
        <v>0</v>
      </c>
      <c r="P467" s="17">
        <v>787347</v>
      </c>
      <c r="Q467" s="17">
        <v>31902</v>
      </c>
      <c r="R467" s="17">
        <v>145023</v>
      </c>
      <c r="S467" s="17">
        <v>12149</v>
      </c>
      <c r="T467" s="17">
        <v>5068</v>
      </c>
      <c r="U467" s="17">
        <v>49921</v>
      </c>
      <c r="V467" s="17">
        <v>9578</v>
      </c>
      <c r="W467" s="17">
        <v>0</v>
      </c>
      <c r="X467" s="17">
        <v>0</v>
      </c>
      <c r="Y467" s="17">
        <v>0</v>
      </c>
      <c r="Z467" s="17">
        <v>0</v>
      </c>
      <c r="AA467" s="17">
        <v>-112443</v>
      </c>
      <c r="AB467" s="17">
        <v>10380115</v>
      </c>
      <c r="AC467" s="17">
        <v>20335</v>
      </c>
      <c r="AD467" s="17">
        <v>0</v>
      </c>
    </row>
    <row r="468" spans="1:30" x14ac:dyDescent="0.3">
      <c r="A468" s="15" t="s">
        <v>929</v>
      </c>
      <c r="B468" s="14" t="s">
        <v>930</v>
      </c>
      <c r="C468" s="14">
        <v>1</v>
      </c>
      <c r="D468" s="14">
        <v>0</v>
      </c>
      <c r="E468" s="17">
        <v>7505731</v>
      </c>
      <c r="F468" s="17">
        <v>0</v>
      </c>
      <c r="G468" s="17">
        <v>0</v>
      </c>
      <c r="H468" s="17">
        <v>0</v>
      </c>
      <c r="I468" s="17">
        <v>1140374</v>
      </c>
      <c r="J468" s="17">
        <v>2725548</v>
      </c>
      <c r="K468" s="17">
        <v>0</v>
      </c>
      <c r="L468" s="17">
        <v>0</v>
      </c>
      <c r="M468" s="17">
        <v>0</v>
      </c>
      <c r="N468" s="17">
        <v>0</v>
      </c>
      <c r="O468" s="17">
        <v>0</v>
      </c>
      <c r="P468" s="17">
        <v>1065746</v>
      </c>
      <c r="Q468" s="17">
        <v>394962</v>
      </c>
      <c r="R468" s="17">
        <v>234416</v>
      </c>
      <c r="S468" s="17">
        <v>20553</v>
      </c>
      <c r="T468" s="17">
        <v>8575</v>
      </c>
      <c r="U468" s="17">
        <v>82541</v>
      </c>
      <c r="V468" s="17">
        <v>21316</v>
      </c>
      <c r="W468" s="17">
        <v>0</v>
      </c>
      <c r="X468" s="17">
        <v>0</v>
      </c>
      <c r="Y468" s="17">
        <v>0</v>
      </c>
      <c r="Z468" s="17">
        <v>0</v>
      </c>
      <c r="AA468" s="17">
        <v>-216331</v>
      </c>
      <c r="AB468" s="17">
        <v>12983431</v>
      </c>
      <c r="AC468" s="17">
        <v>0</v>
      </c>
      <c r="AD468" s="17">
        <v>0</v>
      </c>
    </row>
    <row r="469" spans="1:30" x14ac:dyDescent="0.3">
      <c r="A469" s="15" t="s">
        <v>931</v>
      </c>
      <c r="B469" s="14" t="s">
        <v>932</v>
      </c>
      <c r="C469" s="14">
        <v>1</v>
      </c>
      <c r="D469" s="14">
        <v>0</v>
      </c>
      <c r="E469" s="17">
        <v>19142890</v>
      </c>
      <c r="F469" s="17">
        <v>0</v>
      </c>
      <c r="G469" s="17">
        <v>0</v>
      </c>
      <c r="H469" s="17">
        <v>9787</v>
      </c>
      <c r="I469" s="17">
        <v>3436125</v>
      </c>
      <c r="J469" s="17">
        <v>2911494</v>
      </c>
      <c r="K469" s="17">
        <v>0</v>
      </c>
      <c r="L469" s="17">
        <v>0</v>
      </c>
      <c r="M469" s="17">
        <v>0</v>
      </c>
      <c r="N469" s="17">
        <v>0</v>
      </c>
      <c r="O469" s="17">
        <v>0</v>
      </c>
      <c r="P469" s="17">
        <v>2070373</v>
      </c>
      <c r="Q469" s="17">
        <v>490256</v>
      </c>
      <c r="R469" s="17">
        <v>236094</v>
      </c>
      <c r="S469" s="17">
        <v>63995</v>
      </c>
      <c r="T469" s="17">
        <v>26700</v>
      </c>
      <c r="U469" s="17">
        <v>248670</v>
      </c>
      <c r="V469" s="17">
        <v>61823</v>
      </c>
      <c r="W469" s="17">
        <v>0</v>
      </c>
      <c r="X469" s="17">
        <v>450569</v>
      </c>
      <c r="Y469" s="17">
        <v>0</v>
      </c>
      <c r="Z469" s="17">
        <v>0</v>
      </c>
      <c r="AA469" s="17">
        <v>-503550</v>
      </c>
      <c r="AB469" s="17">
        <v>28645226</v>
      </c>
      <c r="AC469" s="17">
        <v>0</v>
      </c>
      <c r="AD469" s="17">
        <v>0</v>
      </c>
    </row>
    <row r="470" spans="1:30" x14ac:dyDescent="0.3">
      <c r="A470" s="15" t="s">
        <v>933</v>
      </c>
      <c r="B470" s="14" t="s">
        <v>934</v>
      </c>
      <c r="C470" s="14">
        <v>1</v>
      </c>
      <c r="D470" s="14">
        <v>1</v>
      </c>
      <c r="E470" s="17">
        <v>17820894</v>
      </c>
      <c r="F470" s="17">
        <v>0</v>
      </c>
      <c r="G470" s="17">
        <v>0</v>
      </c>
      <c r="H470" s="17">
        <v>3813</v>
      </c>
      <c r="I470" s="17">
        <v>2304899</v>
      </c>
      <c r="J470" s="17">
        <v>1721943</v>
      </c>
      <c r="K470" s="17">
        <v>0</v>
      </c>
      <c r="L470" s="17">
        <v>0</v>
      </c>
      <c r="M470" s="17">
        <v>0</v>
      </c>
      <c r="N470" s="17">
        <v>0</v>
      </c>
      <c r="O470" s="17">
        <v>0</v>
      </c>
      <c r="P470" s="17">
        <v>2438138</v>
      </c>
      <c r="Q470" s="17">
        <v>632549</v>
      </c>
      <c r="R470" s="17">
        <v>515369</v>
      </c>
      <c r="S470" s="17">
        <v>44177</v>
      </c>
      <c r="T470" s="17">
        <v>16621</v>
      </c>
      <c r="U470" s="17">
        <v>174925</v>
      </c>
      <c r="V470" s="17">
        <v>45389</v>
      </c>
      <c r="W470" s="17">
        <v>0</v>
      </c>
      <c r="X470" s="17">
        <v>315192</v>
      </c>
      <c r="Y470" s="17">
        <v>0</v>
      </c>
      <c r="Z470" s="17">
        <v>0</v>
      </c>
      <c r="AA470" s="17">
        <v>-327552</v>
      </c>
      <c r="AB470" s="17">
        <v>25706357</v>
      </c>
      <c r="AC470" s="17">
        <v>0</v>
      </c>
      <c r="AD470" s="17">
        <v>0</v>
      </c>
    </row>
    <row r="471" spans="1:30" x14ac:dyDescent="0.3">
      <c r="A471" s="15" t="s">
        <v>935</v>
      </c>
      <c r="B471" s="14" t="s">
        <v>936</v>
      </c>
      <c r="C471" s="14">
        <v>1</v>
      </c>
      <c r="D471" s="14">
        <v>0</v>
      </c>
      <c r="E471" s="17">
        <v>11594904</v>
      </c>
      <c r="F471" s="17">
        <v>0</v>
      </c>
      <c r="G471" s="17">
        <v>0</v>
      </c>
      <c r="H471" s="17">
        <v>0</v>
      </c>
      <c r="I471" s="17">
        <v>1210787</v>
      </c>
      <c r="J471" s="17">
        <v>2050262</v>
      </c>
      <c r="K471" s="17">
        <v>0</v>
      </c>
      <c r="L471" s="17">
        <v>0</v>
      </c>
      <c r="M471" s="17">
        <v>0</v>
      </c>
      <c r="N471" s="17">
        <v>0</v>
      </c>
      <c r="O471" s="17">
        <v>0</v>
      </c>
      <c r="P471" s="17">
        <v>1194193</v>
      </c>
      <c r="Q471" s="17">
        <v>155352</v>
      </c>
      <c r="R471" s="17">
        <v>215231</v>
      </c>
      <c r="S471" s="17">
        <v>22920</v>
      </c>
      <c r="T471" s="17">
        <v>9562</v>
      </c>
      <c r="U471" s="17">
        <v>91220</v>
      </c>
      <c r="V471" s="17">
        <v>24734</v>
      </c>
      <c r="W471" s="17">
        <v>0</v>
      </c>
      <c r="X471" s="17">
        <v>0</v>
      </c>
      <c r="Y471" s="17">
        <v>0</v>
      </c>
      <c r="Z471" s="17">
        <v>0</v>
      </c>
      <c r="AA471" s="17">
        <v>-171110</v>
      </c>
      <c r="AB471" s="17">
        <v>16398055</v>
      </c>
      <c r="AC471" s="17">
        <v>0</v>
      </c>
      <c r="AD471" s="17">
        <v>0</v>
      </c>
    </row>
    <row r="472" spans="1:30" x14ac:dyDescent="0.3">
      <c r="A472" s="15" t="s">
        <v>937</v>
      </c>
      <c r="B472" s="14" t="s">
        <v>938</v>
      </c>
      <c r="C472" s="14">
        <v>1</v>
      </c>
      <c r="D472" s="14">
        <v>0</v>
      </c>
      <c r="E472" s="17">
        <v>22591411</v>
      </c>
      <c r="F472" s="17">
        <v>0</v>
      </c>
      <c r="G472" s="17">
        <v>0</v>
      </c>
      <c r="H472" s="17">
        <v>9756</v>
      </c>
      <c r="I472" s="17">
        <v>3241226</v>
      </c>
      <c r="J472" s="17">
        <v>2421426</v>
      </c>
      <c r="K472" s="17">
        <v>0</v>
      </c>
      <c r="L472" s="17">
        <v>0</v>
      </c>
      <c r="M472" s="17">
        <v>0</v>
      </c>
      <c r="N472" s="17">
        <v>0</v>
      </c>
      <c r="O472" s="17">
        <v>0</v>
      </c>
      <c r="P472" s="17">
        <v>2380639</v>
      </c>
      <c r="Q472" s="17">
        <v>510261</v>
      </c>
      <c r="R472" s="17">
        <v>1370649</v>
      </c>
      <c r="S472" s="17">
        <v>104411</v>
      </c>
      <c r="T472" s="17">
        <v>43562</v>
      </c>
      <c r="U472" s="17">
        <v>398430</v>
      </c>
      <c r="V472" s="17">
        <v>63422</v>
      </c>
      <c r="W472" s="17">
        <v>0</v>
      </c>
      <c r="X472" s="17">
        <v>345926</v>
      </c>
      <c r="Y472" s="17">
        <v>0</v>
      </c>
      <c r="Z472" s="17">
        <v>0</v>
      </c>
      <c r="AA472" s="17">
        <v>-596773</v>
      </c>
      <c r="AB472" s="17">
        <v>32884346</v>
      </c>
      <c r="AC472" s="17">
        <v>0</v>
      </c>
      <c r="AD472" s="17">
        <v>0</v>
      </c>
    </row>
    <row r="473" spans="1:30" x14ac:dyDescent="0.3">
      <c r="A473" s="15" t="s">
        <v>939</v>
      </c>
      <c r="B473" s="14" t="s">
        <v>940</v>
      </c>
      <c r="C473" s="14">
        <v>1</v>
      </c>
      <c r="D473" s="14">
        <v>0</v>
      </c>
      <c r="E473" s="17">
        <v>6968268</v>
      </c>
      <c r="F473" s="17">
        <v>0</v>
      </c>
      <c r="G473" s="17">
        <v>0</v>
      </c>
      <c r="H473" s="17">
        <v>2581</v>
      </c>
      <c r="I473" s="17">
        <v>745584</v>
      </c>
      <c r="J473" s="17">
        <v>1351353</v>
      </c>
      <c r="K473" s="17">
        <v>0</v>
      </c>
      <c r="L473" s="17">
        <v>0</v>
      </c>
      <c r="M473" s="17">
        <v>0</v>
      </c>
      <c r="N473" s="17">
        <v>0</v>
      </c>
      <c r="O473" s="17">
        <v>0</v>
      </c>
      <c r="P473" s="17">
        <v>733964</v>
      </c>
      <c r="Q473" s="17">
        <v>45893</v>
      </c>
      <c r="R473" s="17">
        <v>191559</v>
      </c>
      <c r="S473" s="17">
        <v>15325</v>
      </c>
      <c r="T473" s="17">
        <v>6393</v>
      </c>
      <c r="U473" s="17">
        <v>60347</v>
      </c>
      <c r="V473" s="17">
        <v>13369</v>
      </c>
      <c r="W473" s="17">
        <v>0</v>
      </c>
      <c r="X473" s="17">
        <v>58000</v>
      </c>
      <c r="Y473" s="17">
        <v>0</v>
      </c>
      <c r="Z473" s="17">
        <v>0</v>
      </c>
      <c r="AA473" s="17">
        <v>-133649</v>
      </c>
      <c r="AB473" s="17">
        <v>10058987</v>
      </c>
      <c r="AC473" s="17">
        <v>0</v>
      </c>
      <c r="AD473" s="17">
        <v>0</v>
      </c>
    </row>
    <row r="474" spans="1:30" x14ac:dyDescent="0.3">
      <c r="A474" s="15" t="s">
        <v>941</v>
      </c>
      <c r="B474" s="14" t="s">
        <v>942</v>
      </c>
      <c r="C474" s="14">
        <v>1</v>
      </c>
      <c r="D474" s="14">
        <v>0</v>
      </c>
      <c r="E474" s="17">
        <v>4531750</v>
      </c>
      <c r="F474" s="17">
        <v>0</v>
      </c>
      <c r="G474" s="17">
        <v>0</v>
      </c>
      <c r="H474" s="17">
        <v>0</v>
      </c>
      <c r="I474" s="17">
        <v>863347</v>
      </c>
      <c r="J474" s="17">
        <v>1792577</v>
      </c>
      <c r="K474" s="17">
        <v>0</v>
      </c>
      <c r="L474" s="17">
        <v>0</v>
      </c>
      <c r="M474" s="17">
        <v>0</v>
      </c>
      <c r="N474" s="17">
        <v>0</v>
      </c>
      <c r="O474" s="17">
        <v>0</v>
      </c>
      <c r="P474" s="17">
        <v>465853</v>
      </c>
      <c r="Q474" s="17">
        <v>330300</v>
      </c>
      <c r="R474" s="17">
        <v>205071</v>
      </c>
      <c r="S474" s="17">
        <v>13542</v>
      </c>
      <c r="T474" s="17">
        <v>5650</v>
      </c>
      <c r="U474" s="17">
        <v>46353</v>
      </c>
      <c r="V474" s="17">
        <v>11306</v>
      </c>
      <c r="W474" s="17">
        <v>0</v>
      </c>
      <c r="X474" s="17">
        <v>0</v>
      </c>
      <c r="Y474" s="17">
        <v>0</v>
      </c>
      <c r="Z474" s="17">
        <v>0</v>
      </c>
      <c r="AA474" s="17">
        <v>-166789</v>
      </c>
      <c r="AB474" s="17">
        <v>8098960</v>
      </c>
      <c r="AC474" s="17">
        <v>57532</v>
      </c>
      <c r="AD474" s="17">
        <v>0</v>
      </c>
    </row>
    <row r="475" spans="1:30" x14ac:dyDescent="0.3">
      <c r="A475" s="15" t="s">
        <v>943</v>
      </c>
      <c r="B475" s="14" t="s">
        <v>944</v>
      </c>
      <c r="C475" s="14">
        <v>1</v>
      </c>
      <c r="D475" s="14">
        <v>0</v>
      </c>
      <c r="E475" s="17">
        <v>4888467</v>
      </c>
      <c r="F475" s="17">
        <v>0</v>
      </c>
      <c r="G475" s="17">
        <v>0</v>
      </c>
      <c r="H475" s="17">
        <v>0</v>
      </c>
      <c r="I475" s="17">
        <v>957959</v>
      </c>
      <c r="J475" s="17">
        <v>1441792</v>
      </c>
      <c r="K475" s="17">
        <v>0</v>
      </c>
      <c r="L475" s="17">
        <v>0</v>
      </c>
      <c r="M475" s="17">
        <v>0</v>
      </c>
      <c r="N475" s="17">
        <v>0</v>
      </c>
      <c r="O475" s="17">
        <v>0</v>
      </c>
      <c r="P475" s="17">
        <v>624456</v>
      </c>
      <c r="Q475" s="17">
        <v>118846</v>
      </c>
      <c r="R475" s="17">
        <v>140196</v>
      </c>
      <c r="S475" s="17">
        <v>9887</v>
      </c>
      <c r="T475" s="17">
        <v>4125</v>
      </c>
      <c r="U475" s="17">
        <v>40775</v>
      </c>
      <c r="V475" s="17">
        <v>10718</v>
      </c>
      <c r="W475" s="17">
        <v>0</v>
      </c>
      <c r="X475" s="17">
        <v>124079</v>
      </c>
      <c r="Y475" s="17">
        <v>0</v>
      </c>
      <c r="Z475" s="17">
        <v>0</v>
      </c>
      <c r="AA475" s="17">
        <v>-116110</v>
      </c>
      <c r="AB475" s="17">
        <v>8245190</v>
      </c>
      <c r="AC475" s="17">
        <v>0</v>
      </c>
      <c r="AD475" s="17">
        <v>0</v>
      </c>
    </row>
    <row r="476" spans="1:30" x14ac:dyDescent="0.3">
      <c r="A476" s="15" t="s">
        <v>945</v>
      </c>
      <c r="B476" s="14" t="s">
        <v>946</v>
      </c>
      <c r="C476" s="14">
        <v>1</v>
      </c>
      <c r="D476" s="14">
        <v>0</v>
      </c>
      <c r="E476" s="17">
        <v>13544155</v>
      </c>
      <c r="F476" s="17">
        <v>0</v>
      </c>
      <c r="G476" s="17">
        <v>0</v>
      </c>
      <c r="H476" s="17">
        <v>0</v>
      </c>
      <c r="I476" s="17">
        <v>1744655</v>
      </c>
      <c r="J476" s="17">
        <v>2889767</v>
      </c>
      <c r="K476" s="17">
        <v>0</v>
      </c>
      <c r="L476" s="17">
        <v>0</v>
      </c>
      <c r="M476" s="17">
        <v>0</v>
      </c>
      <c r="N476" s="17">
        <v>0</v>
      </c>
      <c r="O476" s="17">
        <v>0</v>
      </c>
      <c r="P476" s="17">
        <v>1547039</v>
      </c>
      <c r="Q476" s="17">
        <v>467620</v>
      </c>
      <c r="R476" s="17">
        <v>488112</v>
      </c>
      <c r="S476" s="17">
        <v>40551</v>
      </c>
      <c r="T476" s="17">
        <v>16918</v>
      </c>
      <c r="U476" s="17">
        <v>145800</v>
      </c>
      <c r="V476" s="17">
        <v>43630</v>
      </c>
      <c r="W476" s="17">
        <v>0</v>
      </c>
      <c r="X476" s="17">
        <v>0</v>
      </c>
      <c r="Y476" s="17">
        <v>0</v>
      </c>
      <c r="Z476" s="17">
        <v>0</v>
      </c>
      <c r="AA476" s="17">
        <v>-274997</v>
      </c>
      <c r="AB476" s="17">
        <v>20653250</v>
      </c>
      <c r="AC476" s="17">
        <v>0</v>
      </c>
      <c r="AD476" s="17">
        <v>0</v>
      </c>
    </row>
    <row r="477" spans="1:30" x14ac:dyDescent="0.3">
      <c r="A477" s="15" t="s">
        <v>947</v>
      </c>
      <c r="B477" s="14" t="s">
        <v>948</v>
      </c>
      <c r="C477" s="14">
        <v>1</v>
      </c>
      <c r="D477" s="14">
        <v>0</v>
      </c>
      <c r="E477" s="17">
        <v>10835411</v>
      </c>
      <c r="F477" s="17">
        <v>0</v>
      </c>
      <c r="G477" s="17">
        <v>0</v>
      </c>
      <c r="H477" s="17">
        <v>0</v>
      </c>
      <c r="I477" s="17">
        <v>2967905</v>
      </c>
      <c r="J477" s="17">
        <v>7082360</v>
      </c>
      <c r="K477" s="17">
        <v>0</v>
      </c>
      <c r="L477" s="17">
        <v>0</v>
      </c>
      <c r="M477" s="17">
        <v>0</v>
      </c>
      <c r="N477" s="17">
        <v>0</v>
      </c>
      <c r="O477" s="17">
        <v>0</v>
      </c>
      <c r="P477" s="17">
        <v>1862825</v>
      </c>
      <c r="Q477" s="17">
        <v>337756</v>
      </c>
      <c r="R477" s="17">
        <v>574959</v>
      </c>
      <c r="S477" s="17">
        <v>66691</v>
      </c>
      <c r="T477" s="17">
        <v>27825</v>
      </c>
      <c r="U477" s="17">
        <v>259155</v>
      </c>
      <c r="V477" s="17">
        <v>68845</v>
      </c>
      <c r="W477" s="17">
        <v>0</v>
      </c>
      <c r="X477" s="17">
        <v>0</v>
      </c>
      <c r="Y477" s="17">
        <v>0</v>
      </c>
      <c r="Z477" s="17">
        <v>0</v>
      </c>
      <c r="AA477" s="17">
        <v>-311440</v>
      </c>
      <c r="AB477" s="17">
        <v>23772292</v>
      </c>
      <c r="AC477" s="17">
        <v>0</v>
      </c>
      <c r="AD477" s="17">
        <v>0</v>
      </c>
    </row>
    <row r="478" spans="1:30" x14ac:dyDescent="0.3">
      <c r="A478" s="15" t="s">
        <v>949</v>
      </c>
      <c r="B478" s="14" t="s">
        <v>950</v>
      </c>
      <c r="C478" s="14">
        <v>1</v>
      </c>
      <c r="D478" s="14">
        <v>0</v>
      </c>
      <c r="E478" s="17">
        <v>7883849</v>
      </c>
      <c r="F478" s="17">
        <v>0</v>
      </c>
      <c r="G478" s="17">
        <v>405052</v>
      </c>
      <c r="H478" s="17">
        <v>29909</v>
      </c>
      <c r="I478" s="17">
        <v>1807788</v>
      </c>
      <c r="J478" s="17">
        <v>1466770</v>
      </c>
      <c r="K478" s="17">
        <v>0</v>
      </c>
      <c r="L478" s="17">
        <v>0</v>
      </c>
      <c r="M478" s="17">
        <v>0</v>
      </c>
      <c r="N478" s="17">
        <v>0</v>
      </c>
      <c r="O478" s="17">
        <v>0</v>
      </c>
      <c r="P478" s="17">
        <v>1295895</v>
      </c>
      <c r="Q478" s="17">
        <v>294479</v>
      </c>
      <c r="R478" s="17">
        <v>232314</v>
      </c>
      <c r="S478" s="17">
        <v>27309</v>
      </c>
      <c r="T478" s="17">
        <v>10682</v>
      </c>
      <c r="U478" s="17">
        <v>109277</v>
      </c>
      <c r="V478" s="17">
        <v>25368</v>
      </c>
      <c r="W478" s="17">
        <v>0</v>
      </c>
      <c r="X478" s="17">
        <v>0</v>
      </c>
      <c r="Y478" s="17">
        <v>24469</v>
      </c>
      <c r="Z478" s="17">
        <v>0</v>
      </c>
      <c r="AA478" s="17">
        <v>-230997</v>
      </c>
      <c r="AB478" s="17">
        <v>13382164</v>
      </c>
      <c r="AC478" s="17">
        <v>830</v>
      </c>
      <c r="AD478" s="17">
        <v>0</v>
      </c>
    </row>
    <row r="479" spans="1:30" x14ac:dyDescent="0.3">
      <c r="A479" s="15" t="s">
        <v>951</v>
      </c>
      <c r="B479" s="14" t="s">
        <v>952</v>
      </c>
      <c r="C479" s="14">
        <v>1</v>
      </c>
      <c r="D479" s="14">
        <v>0</v>
      </c>
      <c r="E479" s="17">
        <v>13738077</v>
      </c>
      <c r="F479" s="17">
        <v>0</v>
      </c>
      <c r="G479" s="17">
        <v>0</v>
      </c>
      <c r="H479" s="17">
        <v>5613</v>
      </c>
      <c r="I479" s="17">
        <v>2111395</v>
      </c>
      <c r="J479" s="17">
        <v>4125413</v>
      </c>
      <c r="K479" s="17">
        <v>327814</v>
      </c>
      <c r="L479" s="17">
        <v>0</v>
      </c>
      <c r="M479" s="17">
        <v>0</v>
      </c>
      <c r="N479" s="17">
        <v>0</v>
      </c>
      <c r="O479" s="17">
        <v>0</v>
      </c>
      <c r="P479" s="17">
        <v>1448675</v>
      </c>
      <c r="Q479" s="17">
        <v>462957</v>
      </c>
      <c r="R479" s="17">
        <v>812296</v>
      </c>
      <c r="S479" s="17">
        <v>42469</v>
      </c>
      <c r="T479" s="17">
        <v>16741</v>
      </c>
      <c r="U479" s="17">
        <v>170382</v>
      </c>
      <c r="V479" s="17">
        <v>47545</v>
      </c>
      <c r="W479" s="17">
        <v>0</v>
      </c>
      <c r="X479" s="17">
        <v>0</v>
      </c>
      <c r="Y479" s="17">
        <v>0</v>
      </c>
      <c r="Z479" s="17">
        <v>0</v>
      </c>
      <c r="AA479" s="17">
        <v>-400208</v>
      </c>
      <c r="AB479" s="17">
        <v>22909169</v>
      </c>
      <c r="AC479" s="17">
        <v>0</v>
      </c>
      <c r="AD479" s="17">
        <v>0</v>
      </c>
    </row>
    <row r="480" spans="1:30" x14ac:dyDescent="0.3">
      <c r="A480" s="15" t="s">
        <v>953</v>
      </c>
      <c r="B480" s="14" t="s">
        <v>954</v>
      </c>
      <c r="C480" s="14">
        <v>1</v>
      </c>
      <c r="D480" s="14">
        <v>0</v>
      </c>
      <c r="E480" s="17">
        <v>104494496</v>
      </c>
      <c r="F480" s="17">
        <v>924304</v>
      </c>
      <c r="G480" s="17">
        <v>0</v>
      </c>
      <c r="H480" s="17">
        <v>88073</v>
      </c>
      <c r="I480" s="17">
        <v>8750995</v>
      </c>
      <c r="J480" s="17">
        <v>9861108</v>
      </c>
      <c r="K480" s="17">
        <v>0</v>
      </c>
      <c r="L480" s="17">
        <v>0</v>
      </c>
      <c r="M480" s="17">
        <v>0</v>
      </c>
      <c r="N480" s="17">
        <v>0</v>
      </c>
      <c r="O480" s="17">
        <v>0</v>
      </c>
      <c r="P480" s="17">
        <v>4934732</v>
      </c>
      <c r="Q480" s="17">
        <v>2947108</v>
      </c>
      <c r="R480" s="17">
        <v>3581773</v>
      </c>
      <c r="S480" s="17">
        <v>148857</v>
      </c>
      <c r="T480" s="17">
        <v>49544</v>
      </c>
      <c r="U480" s="17">
        <v>613315</v>
      </c>
      <c r="V480" s="17">
        <v>208252</v>
      </c>
      <c r="W480" s="17">
        <v>0</v>
      </c>
      <c r="X480" s="17">
        <v>0</v>
      </c>
      <c r="Y480" s="17">
        <v>0</v>
      </c>
      <c r="Z480" s="17">
        <v>0</v>
      </c>
      <c r="AA480" s="17">
        <v>-5735721</v>
      </c>
      <c r="AB480" s="17">
        <v>130866836</v>
      </c>
      <c r="AC480" s="17">
        <v>0</v>
      </c>
      <c r="AD480" s="17">
        <v>1289187</v>
      </c>
    </row>
    <row r="481" spans="1:30" x14ac:dyDescent="0.3">
      <c r="A481" s="15" t="s">
        <v>955</v>
      </c>
      <c r="B481" s="14" t="s">
        <v>956</v>
      </c>
      <c r="C481" s="14">
        <v>1</v>
      </c>
      <c r="D481" s="14">
        <v>0</v>
      </c>
      <c r="E481" s="17">
        <v>2464826</v>
      </c>
      <c r="F481" s="17">
        <v>0</v>
      </c>
      <c r="G481" s="17">
        <v>139184</v>
      </c>
      <c r="H481" s="17">
        <v>0</v>
      </c>
      <c r="I481" s="17">
        <v>375996</v>
      </c>
      <c r="J481" s="17">
        <v>169774</v>
      </c>
      <c r="K481" s="17">
        <v>0</v>
      </c>
      <c r="L481" s="17">
        <v>0</v>
      </c>
      <c r="M481" s="17">
        <v>0</v>
      </c>
      <c r="N481" s="17">
        <v>0</v>
      </c>
      <c r="O481" s="17">
        <v>0</v>
      </c>
      <c r="P481" s="17">
        <v>172300</v>
      </c>
      <c r="Q481" s="17">
        <v>16814</v>
      </c>
      <c r="R481" s="17">
        <v>0</v>
      </c>
      <c r="S481" s="17">
        <v>4480</v>
      </c>
      <c r="T481" s="17">
        <v>1868</v>
      </c>
      <c r="U481" s="17">
        <v>16951</v>
      </c>
      <c r="V481" s="17">
        <v>0</v>
      </c>
      <c r="W481" s="17">
        <v>0</v>
      </c>
      <c r="X481" s="17">
        <v>0</v>
      </c>
      <c r="Y481" s="17">
        <v>14764</v>
      </c>
      <c r="Z481" s="17">
        <v>0</v>
      </c>
      <c r="AA481" s="17">
        <v>-112556</v>
      </c>
      <c r="AB481" s="17">
        <v>3264401</v>
      </c>
      <c r="AC481" s="17">
        <v>0</v>
      </c>
      <c r="AD481" s="17">
        <v>0</v>
      </c>
    </row>
    <row r="482" spans="1:30" x14ac:dyDescent="0.3">
      <c r="A482" s="15" t="s">
        <v>957</v>
      </c>
      <c r="B482" s="14" t="s">
        <v>958</v>
      </c>
      <c r="C482" s="14">
        <v>1</v>
      </c>
      <c r="D482" s="14">
        <v>0</v>
      </c>
      <c r="E482" s="17">
        <v>2481970</v>
      </c>
      <c r="F482" s="17">
        <v>0</v>
      </c>
      <c r="G482" s="17">
        <v>0</v>
      </c>
      <c r="H482" s="17">
        <v>0</v>
      </c>
      <c r="I482" s="17">
        <v>319131</v>
      </c>
      <c r="J482" s="17">
        <v>525939</v>
      </c>
      <c r="K482" s="17">
        <v>0</v>
      </c>
      <c r="L482" s="17">
        <v>0</v>
      </c>
      <c r="M482" s="17">
        <v>0</v>
      </c>
      <c r="N482" s="17">
        <v>0</v>
      </c>
      <c r="O482" s="17">
        <v>0</v>
      </c>
      <c r="P482" s="17">
        <v>274302</v>
      </c>
      <c r="Q482" s="17">
        <v>339</v>
      </c>
      <c r="R482" s="17">
        <v>0</v>
      </c>
      <c r="S482" s="17">
        <v>2982</v>
      </c>
      <c r="T482" s="17">
        <v>1151</v>
      </c>
      <c r="U482" s="17">
        <v>4591</v>
      </c>
      <c r="V482" s="17">
        <v>2553</v>
      </c>
      <c r="W482" s="17">
        <v>0</v>
      </c>
      <c r="X482" s="17">
        <v>7064</v>
      </c>
      <c r="Y482" s="17">
        <v>3232</v>
      </c>
      <c r="Z482" s="17">
        <v>0</v>
      </c>
      <c r="AA482" s="17">
        <v>-118249</v>
      </c>
      <c r="AB482" s="17">
        <v>3505005</v>
      </c>
      <c r="AC482" s="17">
        <v>0</v>
      </c>
      <c r="AD482" s="17">
        <v>100000</v>
      </c>
    </row>
    <row r="483" spans="1:30" x14ac:dyDescent="0.3">
      <c r="A483" s="15" t="s">
        <v>959</v>
      </c>
      <c r="B483" s="14" t="s">
        <v>960</v>
      </c>
      <c r="C483" s="14">
        <v>1</v>
      </c>
      <c r="D483" s="14">
        <v>0</v>
      </c>
      <c r="E483" s="17">
        <v>7785803</v>
      </c>
      <c r="F483" s="17">
        <v>0</v>
      </c>
      <c r="G483" s="17">
        <v>347920</v>
      </c>
      <c r="H483" s="17">
        <v>0</v>
      </c>
      <c r="I483" s="17">
        <v>1323760</v>
      </c>
      <c r="J483" s="17">
        <v>1498708</v>
      </c>
      <c r="K483" s="17">
        <v>0</v>
      </c>
      <c r="L483" s="17">
        <v>0</v>
      </c>
      <c r="M483" s="17">
        <v>0</v>
      </c>
      <c r="N483" s="17">
        <v>0</v>
      </c>
      <c r="O483" s="17">
        <v>0</v>
      </c>
      <c r="P483" s="17">
        <v>810542</v>
      </c>
      <c r="Q483" s="17">
        <v>48021</v>
      </c>
      <c r="R483" s="17">
        <v>176039</v>
      </c>
      <c r="S483" s="17">
        <v>10307</v>
      </c>
      <c r="T483" s="17">
        <v>4300</v>
      </c>
      <c r="U483" s="17">
        <v>39610</v>
      </c>
      <c r="V483" s="17">
        <v>10257</v>
      </c>
      <c r="W483" s="17">
        <v>0</v>
      </c>
      <c r="X483" s="17">
        <v>148421</v>
      </c>
      <c r="Y483" s="17">
        <v>0</v>
      </c>
      <c r="Z483" s="17">
        <v>0</v>
      </c>
      <c r="AA483" s="17">
        <v>-136342</v>
      </c>
      <c r="AB483" s="17">
        <v>12067346</v>
      </c>
      <c r="AC483" s="17">
        <v>0</v>
      </c>
      <c r="AD483" s="17">
        <v>100000</v>
      </c>
    </row>
    <row r="484" spans="1:30" x14ac:dyDescent="0.3">
      <c r="A484" s="15" t="s">
        <v>961</v>
      </c>
      <c r="B484" s="14" t="s">
        <v>962</v>
      </c>
      <c r="C484" s="14">
        <v>1</v>
      </c>
      <c r="D484" s="14">
        <v>0</v>
      </c>
      <c r="E484" s="17">
        <v>14885600</v>
      </c>
      <c r="F484" s="17">
        <v>0</v>
      </c>
      <c r="G484" s="17">
        <v>0</v>
      </c>
      <c r="H484" s="17">
        <v>0</v>
      </c>
      <c r="I484" s="17">
        <v>2228814</v>
      </c>
      <c r="J484" s="17">
        <v>1803627</v>
      </c>
      <c r="K484" s="17">
        <v>267207</v>
      </c>
      <c r="L484" s="17">
        <v>0</v>
      </c>
      <c r="M484" s="17">
        <v>0</v>
      </c>
      <c r="N484" s="17">
        <v>0</v>
      </c>
      <c r="O484" s="17">
        <v>0</v>
      </c>
      <c r="P484" s="17">
        <v>1085472</v>
      </c>
      <c r="Q484" s="17">
        <v>322025</v>
      </c>
      <c r="R484" s="17">
        <v>118123</v>
      </c>
      <c r="S484" s="17">
        <v>24807</v>
      </c>
      <c r="T484" s="17">
        <v>10350</v>
      </c>
      <c r="U484" s="17">
        <v>94365</v>
      </c>
      <c r="V484" s="17">
        <v>28614</v>
      </c>
      <c r="W484" s="17">
        <v>0</v>
      </c>
      <c r="X484" s="17">
        <v>416368</v>
      </c>
      <c r="Y484" s="17">
        <v>0</v>
      </c>
      <c r="Z484" s="17">
        <v>0</v>
      </c>
      <c r="AA484" s="17">
        <v>-428786</v>
      </c>
      <c r="AB484" s="17">
        <v>20856586</v>
      </c>
      <c r="AC484" s="17">
        <v>0</v>
      </c>
      <c r="AD484" s="17">
        <v>0</v>
      </c>
    </row>
    <row r="485" spans="1:30" x14ac:dyDescent="0.3">
      <c r="A485" s="15" t="s">
        <v>963</v>
      </c>
      <c r="B485" s="14" t="s">
        <v>964</v>
      </c>
      <c r="C485" s="14">
        <v>1</v>
      </c>
      <c r="D485" s="14">
        <v>0</v>
      </c>
      <c r="E485" s="17">
        <v>7495778</v>
      </c>
      <c r="F485" s="17">
        <v>0</v>
      </c>
      <c r="G485" s="17">
        <v>0</v>
      </c>
      <c r="H485" s="17">
        <v>0</v>
      </c>
      <c r="I485" s="17">
        <v>1417677</v>
      </c>
      <c r="J485" s="17">
        <v>2097245</v>
      </c>
      <c r="K485" s="17">
        <v>0</v>
      </c>
      <c r="L485" s="17">
        <v>0</v>
      </c>
      <c r="M485" s="17">
        <v>0</v>
      </c>
      <c r="N485" s="17">
        <v>0</v>
      </c>
      <c r="O485" s="17">
        <v>0</v>
      </c>
      <c r="P485" s="17">
        <v>1043718</v>
      </c>
      <c r="Q485" s="17">
        <v>61681</v>
      </c>
      <c r="R485" s="17">
        <v>195806</v>
      </c>
      <c r="S485" s="17">
        <v>7395</v>
      </c>
      <c r="T485" s="17">
        <v>5625</v>
      </c>
      <c r="U485" s="17">
        <v>52541</v>
      </c>
      <c r="V485" s="17">
        <v>16444</v>
      </c>
      <c r="W485" s="17">
        <v>0</v>
      </c>
      <c r="X485" s="17">
        <v>155001</v>
      </c>
      <c r="Y485" s="17">
        <v>11116</v>
      </c>
      <c r="Z485" s="17">
        <v>0</v>
      </c>
      <c r="AA485" s="17">
        <v>-243575</v>
      </c>
      <c r="AB485" s="17">
        <v>12316452</v>
      </c>
      <c r="AC485" s="17">
        <v>0</v>
      </c>
      <c r="AD485" s="17">
        <v>0</v>
      </c>
    </row>
    <row r="486" spans="1:30" x14ac:dyDescent="0.3">
      <c r="A486" s="15" t="s">
        <v>965</v>
      </c>
      <c r="B486" s="14" t="s">
        <v>966</v>
      </c>
      <c r="C486" s="14">
        <v>1</v>
      </c>
      <c r="D486" s="14">
        <v>0</v>
      </c>
      <c r="E486" s="17">
        <v>3696342</v>
      </c>
      <c r="F486" s="17">
        <v>0</v>
      </c>
      <c r="G486" s="17">
        <v>84238</v>
      </c>
      <c r="H486" s="17">
        <v>0</v>
      </c>
      <c r="I486" s="17">
        <v>425155</v>
      </c>
      <c r="J486" s="17">
        <v>607473</v>
      </c>
      <c r="K486" s="17">
        <v>0</v>
      </c>
      <c r="L486" s="17">
        <v>0</v>
      </c>
      <c r="M486" s="17">
        <v>0</v>
      </c>
      <c r="N486" s="17">
        <v>0</v>
      </c>
      <c r="O486" s="17">
        <v>0</v>
      </c>
      <c r="P486" s="17">
        <v>491663</v>
      </c>
      <c r="Q486" s="17">
        <v>0</v>
      </c>
      <c r="R486" s="17">
        <v>0</v>
      </c>
      <c r="S486" s="17">
        <v>3431</v>
      </c>
      <c r="T486" s="17">
        <v>1431</v>
      </c>
      <c r="U486" s="17">
        <v>13514</v>
      </c>
      <c r="V486" s="17">
        <v>3819</v>
      </c>
      <c r="W486" s="17">
        <v>0</v>
      </c>
      <c r="X486" s="17">
        <v>27811</v>
      </c>
      <c r="Y486" s="17">
        <v>0</v>
      </c>
      <c r="Z486" s="17">
        <v>0</v>
      </c>
      <c r="AA486" s="17">
        <v>-182597</v>
      </c>
      <c r="AB486" s="17">
        <v>5172280</v>
      </c>
      <c r="AC486" s="17">
        <v>0</v>
      </c>
      <c r="AD486" s="17">
        <v>100000</v>
      </c>
    </row>
    <row r="487" spans="1:30" x14ac:dyDescent="0.3">
      <c r="A487" s="15" t="s">
        <v>967</v>
      </c>
      <c r="B487" s="14" t="s">
        <v>968</v>
      </c>
      <c r="C487" s="14">
        <v>1</v>
      </c>
      <c r="D487" s="14">
        <v>0</v>
      </c>
      <c r="E487" s="17">
        <v>7664878</v>
      </c>
      <c r="F487" s="17">
        <v>0</v>
      </c>
      <c r="G487" s="17">
        <v>0</v>
      </c>
      <c r="H487" s="17">
        <v>0</v>
      </c>
      <c r="I487" s="17">
        <v>814690</v>
      </c>
      <c r="J487" s="17">
        <v>874201</v>
      </c>
      <c r="K487" s="17">
        <v>0</v>
      </c>
      <c r="L487" s="17">
        <v>0</v>
      </c>
      <c r="M487" s="17">
        <v>0</v>
      </c>
      <c r="N487" s="17">
        <v>0</v>
      </c>
      <c r="O487" s="17">
        <v>0</v>
      </c>
      <c r="P487" s="17">
        <v>1098601</v>
      </c>
      <c r="Q487" s="17">
        <v>122681</v>
      </c>
      <c r="R487" s="17">
        <v>0</v>
      </c>
      <c r="S487" s="17">
        <v>10996</v>
      </c>
      <c r="T487" s="17">
        <v>4587</v>
      </c>
      <c r="U487" s="17">
        <v>39481</v>
      </c>
      <c r="V487" s="17">
        <v>12985</v>
      </c>
      <c r="W487" s="17">
        <v>0</v>
      </c>
      <c r="X487" s="17">
        <v>449025</v>
      </c>
      <c r="Y487" s="17">
        <v>0</v>
      </c>
      <c r="Z487" s="17">
        <v>0</v>
      </c>
      <c r="AA487" s="17">
        <v>-245224</v>
      </c>
      <c r="AB487" s="17">
        <v>10846901</v>
      </c>
      <c r="AC487" s="17">
        <v>0</v>
      </c>
      <c r="AD487" s="17">
        <v>100000</v>
      </c>
    </row>
    <row r="488" spans="1:30" x14ac:dyDescent="0.3">
      <c r="A488" s="15" t="s">
        <v>969</v>
      </c>
      <c r="B488" s="14" t="s">
        <v>970</v>
      </c>
      <c r="C488" s="14">
        <v>1</v>
      </c>
      <c r="D488" s="14">
        <v>0</v>
      </c>
      <c r="E488" s="17">
        <v>10220219</v>
      </c>
      <c r="F488" s="17">
        <v>0</v>
      </c>
      <c r="G488" s="17">
        <v>0</v>
      </c>
      <c r="H488" s="17">
        <v>0</v>
      </c>
      <c r="I488" s="17">
        <v>762498</v>
      </c>
      <c r="J488" s="17">
        <v>2304798</v>
      </c>
      <c r="K488" s="17">
        <v>0</v>
      </c>
      <c r="L488" s="17">
        <v>0</v>
      </c>
      <c r="M488" s="17">
        <v>0</v>
      </c>
      <c r="N488" s="17">
        <v>0</v>
      </c>
      <c r="O488" s="17">
        <v>0</v>
      </c>
      <c r="P488" s="17">
        <v>1280413</v>
      </c>
      <c r="Q488" s="17">
        <v>209582</v>
      </c>
      <c r="R488" s="17">
        <v>0</v>
      </c>
      <c r="S488" s="17">
        <v>14891</v>
      </c>
      <c r="T488" s="17">
        <v>6212</v>
      </c>
      <c r="U488" s="17">
        <v>57202</v>
      </c>
      <c r="V488" s="17">
        <v>12966</v>
      </c>
      <c r="W488" s="17">
        <v>0</v>
      </c>
      <c r="X488" s="17">
        <v>651777</v>
      </c>
      <c r="Y488" s="17">
        <v>0</v>
      </c>
      <c r="Z488" s="17">
        <v>0</v>
      </c>
      <c r="AA488" s="17">
        <v>-295813</v>
      </c>
      <c r="AB488" s="17">
        <v>15224745</v>
      </c>
      <c r="AC488" s="17">
        <v>0</v>
      </c>
      <c r="AD488" s="17">
        <v>0</v>
      </c>
    </row>
    <row r="489" spans="1:30" x14ac:dyDescent="0.3">
      <c r="A489" s="15" t="s">
        <v>971</v>
      </c>
      <c r="B489" s="14" t="s">
        <v>972</v>
      </c>
      <c r="C489" s="14">
        <v>1</v>
      </c>
      <c r="D489" s="14">
        <v>0</v>
      </c>
      <c r="E489" s="17">
        <v>8631632</v>
      </c>
      <c r="F489" s="17">
        <v>0</v>
      </c>
      <c r="G489" s="17">
        <v>273715</v>
      </c>
      <c r="H489" s="17">
        <v>0</v>
      </c>
      <c r="I489" s="17">
        <v>882458</v>
      </c>
      <c r="J489" s="17">
        <v>2678086</v>
      </c>
      <c r="K489" s="17">
        <v>409386</v>
      </c>
      <c r="L489" s="17">
        <v>0</v>
      </c>
      <c r="M489" s="17">
        <v>0</v>
      </c>
      <c r="N489" s="17">
        <v>0</v>
      </c>
      <c r="O489" s="17">
        <v>0</v>
      </c>
      <c r="P489" s="17">
        <v>1042659</v>
      </c>
      <c r="Q489" s="17">
        <v>129463</v>
      </c>
      <c r="R489" s="17">
        <v>27670</v>
      </c>
      <c r="S489" s="17">
        <v>10232</v>
      </c>
      <c r="T489" s="17">
        <v>4268</v>
      </c>
      <c r="U489" s="17">
        <v>39552</v>
      </c>
      <c r="V489" s="17">
        <v>7967</v>
      </c>
      <c r="W489" s="17">
        <v>0</v>
      </c>
      <c r="X489" s="17">
        <v>264261</v>
      </c>
      <c r="Y489" s="17">
        <v>0</v>
      </c>
      <c r="Z489" s="17">
        <v>0</v>
      </c>
      <c r="AA489" s="17">
        <v>-389069</v>
      </c>
      <c r="AB489" s="17">
        <v>14012280</v>
      </c>
      <c r="AC489" s="17">
        <v>0</v>
      </c>
      <c r="AD489" s="17">
        <v>100000</v>
      </c>
    </row>
    <row r="490" spans="1:30" x14ac:dyDescent="0.3">
      <c r="A490" s="15" t="s">
        <v>973</v>
      </c>
      <c r="B490" s="14" t="s">
        <v>974</v>
      </c>
      <c r="C490" s="14">
        <v>1</v>
      </c>
      <c r="D490" s="14">
        <v>0</v>
      </c>
      <c r="E490" s="17">
        <v>3798789</v>
      </c>
      <c r="F490" s="17">
        <v>0</v>
      </c>
      <c r="G490" s="17">
        <v>125110</v>
      </c>
      <c r="H490" s="17">
        <v>2829</v>
      </c>
      <c r="I490" s="17">
        <v>424299</v>
      </c>
      <c r="J490" s="17">
        <v>1555144</v>
      </c>
      <c r="K490" s="17">
        <v>0</v>
      </c>
      <c r="L490" s="17">
        <v>0</v>
      </c>
      <c r="M490" s="17">
        <v>0</v>
      </c>
      <c r="N490" s="17">
        <v>0</v>
      </c>
      <c r="O490" s="17">
        <v>0</v>
      </c>
      <c r="P490" s="17">
        <v>494460</v>
      </c>
      <c r="Q490" s="17">
        <v>65594</v>
      </c>
      <c r="R490" s="17">
        <v>16914</v>
      </c>
      <c r="S490" s="17">
        <v>7670</v>
      </c>
      <c r="T490" s="17">
        <v>3200</v>
      </c>
      <c r="U490" s="17">
        <v>23242</v>
      </c>
      <c r="V490" s="17">
        <v>4895</v>
      </c>
      <c r="W490" s="17">
        <v>0</v>
      </c>
      <c r="X490" s="17">
        <v>17397</v>
      </c>
      <c r="Y490" s="17">
        <v>0</v>
      </c>
      <c r="Z490" s="17">
        <v>0</v>
      </c>
      <c r="AA490" s="17">
        <v>-193080</v>
      </c>
      <c r="AB490" s="17">
        <v>6346463</v>
      </c>
      <c r="AC490" s="17">
        <v>0</v>
      </c>
      <c r="AD490" s="17">
        <v>100000</v>
      </c>
    </row>
    <row r="491" spans="1:30" x14ac:dyDescent="0.3">
      <c r="A491" s="15" t="s">
        <v>975</v>
      </c>
      <c r="B491" s="14" t="s">
        <v>976</v>
      </c>
      <c r="C491" s="14">
        <v>1</v>
      </c>
      <c r="D491" s="14">
        <v>0</v>
      </c>
      <c r="E491" s="17">
        <v>8976533</v>
      </c>
      <c r="F491" s="17">
        <v>0</v>
      </c>
      <c r="G491" s="17">
        <v>0</v>
      </c>
      <c r="H491" s="17">
        <v>2891</v>
      </c>
      <c r="I491" s="17">
        <v>1311067</v>
      </c>
      <c r="J491" s="17">
        <v>1750439</v>
      </c>
      <c r="K491" s="17">
        <v>0</v>
      </c>
      <c r="L491" s="17">
        <v>0</v>
      </c>
      <c r="M491" s="17">
        <v>0</v>
      </c>
      <c r="N491" s="17">
        <v>0</v>
      </c>
      <c r="O491" s="17">
        <v>0</v>
      </c>
      <c r="P491" s="17">
        <v>1435176</v>
      </c>
      <c r="Q491" s="17">
        <v>1130635</v>
      </c>
      <c r="R491" s="17">
        <v>38515</v>
      </c>
      <c r="S491" s="17">
        <v>20703</v>
      </c>
      <c r="T491" s="17">
        <v>8637</v>
      </c>
      <c r="U491" s="17">
        <v>74036</v>
      </c>
      <c r="V491" s="17">
        <v>24850</v>
      </c>
      <c r="W491" s="17">
        <v>0</v>
      </c>
      <c r="X491" s="17">
        <v>13580</v>
      </c>
      <c r="Y491" s="17">
        <v>0</v>
      </c>
      <c r="Z491" s="17">
        <v>0</v>
      </c>
      <c r="AA491" s="17">
        <v>-359187</v>
      </c>
      <c r="AB491" s="17">
        <v>14427875</v>
      </c>
      <c r="AC491" s="17">
        <v>0</v>
      </c>
      <c r="AD491" s="17">
        <v>0</v>
      </c>
    </row>
    <row r="492" spans="1:30" x14ac:dyDescent="0.3">
      <c r="A492" s="15" t="s">
        <v>977</v>
      </c>
      <c r="B492" s="14" t="s">
        <v>978</v>
      </c>
      <c r="C492" s="14">
        <v>1</v>
      </c>
      <c r="D492" s="14">
        <v>0</v>
      </c>
      <c r="E492" s="17">
        <v>16417292</v>
      </c>
      <c r="F492" s="17">
        <v>0</v>
      </c>
      <c r="G492" s="17">
        <v>0</v>
      </c>
      <c r="H492" s="17">
        <v>0</v>
      </c>
      <c r="I492" s="17">
        <v>1665020</v>
      </c>
      <c r="J492" s="17">
        <v>4377321</v>
      </c>
      <c r="K492" s="17">
        <v>400094</v>
      </c>
      <c r="L492" s="17">
        <v>0</v>
      </c>
      <c r="M492" s="17">
        <v>0</v>
      </c>
      <c r="N492" s="17">
        <v>0</v>
      </c>
      <c r="O492" s="17">
        <v>0</v>
      </c>
      <c r="P492" s="17">
        <v>2156837</v>
      </c>
      <c r="Q492" s="17">
        <v>1193325</v>
      </c>
      <c r="R492" s="17">
        <v>80167</v>
      </c>
      <c r="S492" s="17">
        <v>24373</v>
      </c>
      <c r="T492" s="17">
        <v>10168</v>
      </c>
      <c r="U492" s="17">
        <v>95880</v>
      </c>
      <c r="V492" s="17">
        <v>29688</v>
      </c>
      <c r="W492" s="17">
        <v>0</v>
      </c>
      <c r="X492" s="17">
        <v>158584</v>
      </c>
      <c r="Y492" s="17">
        <v>0</v>
      </c>
      <c r="Z492" s="17">
        <v>0</v>
      </c>
      <c r="AA492" s="17">
        <v>-514846</v>
      </c>
      <c r="AB492" s="17">
        <v>26093903</v>
      </c>
      <c r="AC492" s="17">
        <v>0</v>
      </c>
      <c r="AD492" s="17">
        <v>123111</v>
      </c>
    </row>
    <row r="493" spans="1:30" x14ac:dyDescent="0.3">
      <c r="A493" s="15" t="s">
        <v>979</v>
      </c>
      <c r="B493" s="14" t="s">
        <v>980</v>
      </c>
      <c r="C493" s="14">
        <v>1</v>
      </c>
      <c r="D493" s="14">
        <v>0</v>
      </c>
      <c r="E493" s="17">
        <v>14328459</v>
      </c>
      <c r="F493" s="17">
        <v>0</v>
      </c>
      <c r="G493" s="17">
        <v>0</v>
      </c>
      <c r="H493" s="17">
        <v>6922</v>
      </c>
      <c r="I493" s="17">
        <v>1635778</v>
      </c>
      <c r="J493" s="17">
        <v>5231663</v>
      </c>
      <c r="K493" s="17">
        <v>137339</v>
      </c>
      <c r="L493" s="17">
        <v>0</v>
      </c>
      <c r="M493" s="17">
        <v>0</v>
      </c>
      <c r="N493" s="17">
        <v>0</v>
      </c>
      <c r="O493" s="17">
        <v>0</v>
      </c>
      <c r="P493" s="17">
        <v>2366730</v>
      </c>
      <c r="Q493" s="17">
        <v>96017</v>
      </c>
      <c r="R493" s="17">
        <v>0</v>
      </c>
      <c r="S493" s="17">
        <v>13415</v>
      </c>
      <c r="T493" s="17">
        <v>3751</v>
      </c>
      <c r="U493" s="17">
        <v>47704</v>
      </c>
      <c r="V493" s="17">
        <v>19277</v>
      </c>
      <c r="W493" s="17">
        <v>0</v>
      </c>
      <c r="X493" s="17">
        <v>512566</v>
      </c>
      <c r="Y493" s="17">
        <v>0</v>
      </c>
      <c r="Z493" s="17">
        <v>0</v>
      </c>
      <c r="AA493" s="17">
        <v>-523084</v>
      </c>
      <c r="AB493" s="17">
        <v>23876537</v>
      </c>
      <c r="AC493" s="17">
        <v>0</v>
      </c>
      <c r="AD493" s="17">
        <v>132624</v>
      </c>
    </row>
    <row r="494" spans="1:30" x14ac:dyDescent="0.3">
      <c r="A494" s="15" t="s">
        <v>981</v>
      </c>
      <c r="B494" s="14" t="s">
        <v>982</v>
      </c>
      <c r="C494" s="14">
        <v>1</v>
      </c>
      <c r="D494" s="14">
        <v>0</v>
      </c>
      <c r="E494" s="17">
        <v>6330934</v>
      </c>
      <c r="F494" s="17">
        <v>0</v>
      </c>
      <c r="G494" s="17">
        <v>0</v>
      </c>
      <c r="H494" s="17">
        <v>0</v>
      </c>
      <c r="I494" s="17">
        <v>682500</v>
      </c>
      <c r="J494" s="17">
        <v>2533269</v>
      </c>
      <c r="K494" s="17">
        <v>0</v>
      </c>
      <c r="L494" s="17">
        <v>0</v>
      </c>
      <c r="M494" s="17">
        <v>0</v>
      </c>
      <c r="N494" s="17">
        <v>0</v>
      </c>
      <c r="O494" s="17">
        <v>0</v>
      </c>
      <c r="P494" s="17">
        <v>811530</v>
      </c>
      <c r="Q494" s="17">
        <v>0</v>
      </c>
      <c r="R494" s="17">
        <v>92108</v>
      </c>
      <c r="S494" s="17">
        <v>6487</v>
      </c>
      <c r="T494" s="17">
        <v>2706</v>
      </c>
      <c r="U494" s="17">
        <v>24232</v>
      </c>
      <c r="V494" s="17">
        <v>7723</v>
      </c>
      <c r="W494" s="17">
        <v>0</v>
      </c>
      <c r="X494" s="17">
        <v>95540</v>
      </c>
      <c r="Y494" s="17">
        <v>0</v>
      </c>
      <c r="Z494" s="17">
        <v>0</v>
      </c>
      <c r="AA494" s="17">
        <v>-138203</v>
      </c>
      <c r="AB494" s="17">
        <v>10448826</v>
      </c>
      <c r="AC494" s="17">
        <v>0</v>
      </c>
      <c r="AD494" s="17">
        <v>100000</v>
      </c>
    </row>
    <row r="495" spans="1:30" x14ac:dyDescent="0.3">
      <c r="A495" s="15" t="s">
        <v>983</v>
      </c>
      <c r="B495" s="14" t="s">
        <v>984</v>
      </c>
      <c r="C495" s="14">
        <v>1</v>
      </c>
      <c r="D495" s="14">
        <v>0</v>
      </c>
      <c r="E495" s="17">
        <v>16453340</v>
      </c>
      <c r="F495" s="17">
        <v>0</v>
      </c>
      <c r="G495" s="17">
        <v>0</v>
      </c>
      <c r="H495" s="17">
        <v>0</v>
      </c>
      <c r="I495" s="17">
        <v>1351176</v>
      </c>
      <c r="J495" s="17">
        <v>4368532</v>
      </c>
      <c r="K495" s="17">
        <v>0</v>
      </c>
      <c r="L495" s="17">
        <v>0</v>
      </c>
      <c r="M495" s="17">
        <v>0</v>
      </c>
      <c r="N495" s="17">
        <v>0</v>
      </c>
      <c r="O495" s="17">
        <v>0</v>
      </c>
      <c r="P495" s="17">
        <v>1990353</v>
      </c>
      <c r="Q495" s="17">
        <v>173347</v>
      </c>
      <c r="R495" s="17">
        <v>0</v>
      </c>
      <c r="S495" s="17">
        <v>21557</v>
      </c>
      <c r="T495" s="17">
        <v>8993</v>
      </c>
      <c r="U495" s="17">
        <v>80444</v>
      </c>
      <c r="V495" s="17">
        <v>27755</v>
      </c>
      <c r="W495" s="17">
        <v>0</v>
      </c>
      <c r="X495" s="17">
        <v>1106528</v>
      </c>
      <c r="Y495" s="17">
        <v>0</v>
      </c>
      <c r="Z495" s="17">
        <v>0</v>
      </c>
      <c r="AA495" s="17">
        <v>-503290</v>
      </c>
      <c r="AB495" s="17">
        <v>25078735</v>
      </c>
      <c r="AC495" s="17">
        <v>0</v>
      </c>
      <c r="AD495" s="17">
        <v>139788</v>
      </c>
    </row>
    <row r="496" spans="1:30" x14ac:dyDescent="0.3">
      <c r="A496" s="15" t="s">
        <v>985</v>
      </c>
      <c r="B496" s="14" t="s">
        <v>986</v>
      </c>
      <c r="C496" s="14">
        <v>1</v>
      </c>
      <c r="D496" s="14">
        <v>0</v>
      </c>
      <c r="E496" s="17">
        <v>3558513</v>
      </c>
      <c r="F496" s="17">
        <v>0</v>
      </c>
      <c r="G496" s="17">
        <v>0</v>
      </c>
      <c r="H496" s="17">
        <v>0</v>
      </c>
      <c r="I496" s="17">
        <v>386640</v>
      </c>
      <c r="J496" s="17">
        <v>1329069</v>
      </c>
      <c r="K496" s="17">
        <v>0</v>
      </c>
      <c r="L496" s="17">
        <v>0</v>
      </c>
      <c r="M496" s="17">
        <v>0</v>
      </c>
      <c r="N496" s="17">
        <v>0</v>
      </c>
      <c r="O496" s="17">
        <v>0</v>
      </c>
      <c r="P496" s="17">
        <v>654574</v>
      </c>
      <c r="Q496" s="17">
        <v>29842</v>
      </c>
      <c r="R496" s="17">
        <v>0</v>
      </c>
      <c r="S496" s="17">
        <v>3716</v>
      </c>
      <c r="T496" s="17">
        <v>1550</v>
      </c>
      <c r="U496" s="17">
        <v>14213</v>
      </c>
      <c r="V496" s="17">
        <v>4106</v>
      </c>
      <c r="W496" s="17">
        <v>0</v>
      </c>
      <c r="X496" s="17">
        <v>92498</v>
      </c>
      <c r="Y496" s="17">
        <v>0</v>
      </c>
      <c r="Z496" s="17">
        <v>0</v>
      </c>
      <c r="AA496" s="17">
        <v>-97266</v>
      </c>
      <c r="AB496" s="17">
        <v>5977455</v>
      </c>
      <c r="AC496" s="17">
        <v>0</v>
      </c>
      <c r="AD496" s="17">
        <v>100000</v>
      </c>
    </row>
    <row r="497" spans="1:30" x14ac:dyDescent="0.3">
      <c r="A497" s="15" t="s">
        <v>987</v>
      </c>
      <c r="B497" s="14" t="s">
        <v>988</v>
      </c>
      <c r="C497" s="14">
        <v>1</v>
      </c>
      <c r="D497" s="14">
        <v>0</v>
      </c>
      <c r="E497" s="17">
        <v>10529484</v>
      </c>
      <c r="F497" s="17">
        <v>0</v>
      </c>
      <c r="G497" s="17">
        <v>0</v>
      </c>
      <c r="H497" s="17">
        <v>0</v>
      </c>
      <c r="I497" s="17">
        <v>997021</v>
      </c>
      <c r="J497" s="17">
        <v>2965614</v>
      </c>
      <c r="K497" s="17">
        <v>24513</v>
      </c>
      <c r="L497" s="17">
        <v>0</v>
      </c>
      <c r="M497" s="17">
        <v>0</v>
      </c>
      <c r="N497" s="17">
        <v>0</v>
      </c>
      <c r="O497" s="17">
        <v>0</v>
      </c>
      <c r="P497" s="17">
        <v>1598619</v>
      </c>
      <c r="Q497" s="17">
        <v>134818</v>
      </c>
      <c r="R497" s="17">
        <v>0</v>
      </c>
      <c r="S497" s="17">
        <v>12134</v>
      </c>
      <c r="T497" s="17">
        <v>5062</v>
      </c>
      <c r="U497" s="17">
        <v>44562</v>
      </c>
      <c r="V497" s="17">
        <v>15545</v>
      </c>
      <c r="W497" s="17">
        <v>0</v>
      </c>
      <c r="X497" s="17">
        <v>308801</v>
      </c>
      <c r="Y497" s="17">
        <v>0</v>
      </c>
      <c r="Z497" s="17">
        <v>0</v>
      </c>
      <c r="AA497" s="17">
        <v>-223848</v>
      </c>
      <c r="AB497" s="17">
        <v>16412325</v>
      </c>
      <c r="AC497" s="17">
        <v>0</v>
      </c>
      <c r="AD497" s="17">
        <v>100000</v>
      </c>
    </row>
    <row r="498" spans="1:30" x14ac:dyDescent="0.3">
      <c r="A498" s="15" t="s">
        <v>989</v>
      </c>
      <c r="B498" s="14" t="s">
        <v>990</v>
      </c>
      <c r="C498" s="14">
        <v>1</v>
      </c>
      <c r="D498" s="14">
        <v>0</v>
      </c>
      <c r="E498" s="17">
        <v>31245892</v>
      </c>
      <c r="F498" s="17">
        <v>0</v>
      </c>
      <c r="G498" s="17">
        <v>0</v>
      </c>
      <c r="H498" s="17">
        <v>0</v>
      </c>
      <c r="I498" s="17">
        <v>4888554</v>
      </c>
      <c r="J498" s="17">
        <v>10015496</v>
      </c>
      <c r="K498" s="17">
        <v>0</v>
      </c>
      <c r="L498" s="17">
        <v>0</v>
      </c>
      <c r="M498" s="17">
        <v>0</v>
      </c>
      <c r="N498" s="17">
        <v>0</v>
      </c>
      <c r="O498" s="17">
        <v>0</v>
      </c>
      <c r="P498" s="17">
        <v>4677226</v>
      </c>
      <c r="Q498" s="17">
        <v>704316</v>
      </c>
      <c r="R498" s="17">
        <v>45123</v>
      </c>
      <c r="S498" s="17">
        <v>74331</v>
      </c>
      <c r="T498" s="17">
        <v>27033</v>
      </c>
      <c r="U498" s="17">
        <v>264183</v>
      </c>
      <c r="V498" s="17">
        <v>87779</v>
      </c>
      <c r="W498" s="17">
        <v>0</v>
      </c>
      <c r="X498" s="17">
        <v>195665</v>
      </c>
      <c r="Y498" s="17">
        <v>0</v>
      </c>
      <c r="Z498" s="17">
        <v>0</v>
      </c>
      <c r="AA498" s="17">
        <v>-962702</v>
      </c>
      <c r="AB498" s="17">
        <v>51262896</v>
      </c>
      <c r="AC498" s="17">
        <v>0</v>
      </c>
      <c r="AD498" s="17">
        <v>0</v>
      </c>
    </row>
    <row r="499" spans="1:30" x14ac:dyDescent="0.3">
      <c r="A499" s="15" t="s">
        <v>991</v>
      </c>
      <c r="B499" s="14" t="s">
        <v>992</v>
      </c>
      <c r="C499" s="14">
        <v>1</v>
      </c>
      <c r="D499" s="14">
        <v>0</v>
      </c>
      <c r="E499" s="17">
        <v>12707444</v>
      </c>
      <c r="F499" s="17">
        <v>0</v>
      </c>
      <c r="G499" s="17">
        <v>0</v>
      </c>
      <c r="H499" s="17">
        <v>0</v>
      </c>
      <c r="I499" s="17">
        <v>1247231</v>
      </c>
      <c r="J499" s="17">
        <v>1351655</v>
      </c>
      <c r="K499" s="17">
        <v>35784</v>
      </c>
      <c r="L499" s="17">
        <v>0</v>
      </c>
      <c r="M499" s="17">
        <v>0</v>
      </c>
      <c r="N499" s="17">
        <v>0</v>
      </c>
      <c r="O499" s="17">
        <v>0</v>
      </c>
      <c r="P499" s="17">
        <v>1633746</v>
      </c>
      <c r="Q499" s="17">
        <v>314245</v>
      </c>
      <c r="R499" s="17">
        <v>0</v>
      </c>
      <c r="S499" s="17">
        <v>14187</v>
      </c>
      <c r="T499" s="17">
        <v>2800</v>
      </c>
      <c r="U499" s="17">
        <v>28067</v>
      </c>
      <c r="V499" s="17">
        <v>5133</v>
      </c>
      <c r="W499" s="17">
        <v>0</v>
      </c>
      <c r="X499" s="17">
        <v>111175</v>
      </c>
      <c r="Y499" s="17">
        <v>5967</v>
      </c>
      <c r="Z499" s="17">
        <v>0</v>
      </c>
      <c r="AA499" s="17">
        <v>-279200</v>
      </c>
      <c r="AB499" s="17">
        <v>17178234</v>
      </c>
      <c r="AC499" s="17">
        <v>0</v>
      </c>
      <c r="AD499" s="17">
        <v>105783</v>
      </c>
    </row>
    <row r="500" spans="1:30" x14ac:dyDescent="0.3">
      <c r="A500" s="15" t="s">
        <v>993</v>
      </c>
      <c r="B500" s="14" t="s">
        <v>994</v>
      </c>
      <c r="C500" s="14">
        <v>1</v>
      </c>
      <c r="D500" s="14">
        <v>0</v>
      </c>
      <c r="E500" s="17">
        <v>18996564</v>
      </c>
      <c r="F500" s="17">
        <v>0</v>
      </c>
      <c r="G500" s="17">
        <v>0</v>
      </c>
      <c r="H500" s="17">
        <v>0</v>
      </c>
      <c r="I500" s="17">
        <v>987448</v>
      </c>
      <c r="J500" s="17">
        <v>6373338</v>
      </c>
      <c r="K500" s="17">
        <v>0</v>
      </c>
      <c r="L500" s="17">
        <v>0</v>
      </c>
      <c r="M500" s="17">
        <v>0</v>
      </c>
      <c r="N500" s="17">
        <v>0</v>
      </c>
      <c r="O500" s="17">
        <v>0</v>
      </c>
      <c r="P500" s="17">
        <v>3098916</v>
      </c>
      <c r="Q500" s="17">
        <v>83818</v>
      </c>
      <c r="R500" s="17">
        <v>0</v>
      </c>
      <c r="S500" s="17">
        <v>23594</v>
      </c>
      <c r="T500" s="17">
        <v>9398</v>
      </c>
      <c r="U500" s="17">
        <v>91802</v>
      </c>
      <c r="V500" s="17">
        <v>32589</v>
      </c>
      <c r="W500" s="17">
        <v>0</v>
      </c>
      <c r="X500" s="17">
        <v>731506</v>
      </c>
      <c r="Y500" s="17">
        <v>0</v>
      </c>
      <c r="Z500" s="17">
        <v>0</v>
      </c>
      <c r="AA500" s="17">
        <v>-705508</v>
      </c>
      <c r="AB500" s="17">
        <v>29723465</v>
      </c>
      <c r="AC500" s="17">
        <v>0</v>
      </c>
      <c r="AD500" s="17">
        <v>152327</v>
      </c>
    </row>
    <row r="501" spans="1:30" x14ac:dyDescent="0.3">
      <c r="A501" s="15" t="s">
        <v>995</v>
      </c>
      <c r="B501" s="14" t="s">
        <v>996</v>
      </c>
      <c r="C501" s="14">
        <v>1</v>
      </c>
      <c r="D501" s="14">
        <v>0</v>
      </c>
      <c r="E501" s="17">
        <v>4569022</v>
      </c>
      <c r="F501" s="17">
        <v>0</v>
      </c>
      <c r="G501" s="17">
        <v>0</v>
      </c>
      <c r="H501" s="17">
        <v>0</v>
      </c>
      <c r="I501" s="17">
        <v>486087</v>
      </c>
      <c r="J501" s="17">
        <v>1219935</v>
      </c>
      <c r="K501" s="17">
        <v>0</v>
      </c>
      <c r="L501" s="17">
        <v>0</v>
      </c>
      <c r="M501" s="17">
        <v>0</v>
      </c>
      <c r="N501" s="17">
        <v>0</v>
      </c>
      <c r="O501" s="17">
        <v>0</v>
      </c>
      <c r="P501" s="17">
        <v>944907</v>
      </c>
      <c r="Q501" s="17">
        <v>57655</v>
      </c>
      <c r="R501" s="17">
        <v>114349</v>
      </c>
      <c r="S501" s="17">
        <v>6966</v>
      </c>
      <c r="T501" s="17">
        <v>1328</v>
      </c>
      <c r="U501" s="17">
        <v>24465</v>
      </c>
      <c r="V501" s="17">
        <v>8587</v>
      </c>
      <c r="W501" s="17">
        <v>0</v>
      </c>
      <c r="X501" s="17">
        <v>70696</v>
      </c>
      <c r="Y501" s="17">
        <v>0</v>
      </c>
      <c r="Z501" s="17">
        <v>0</v>
      </c>
      <c r="AA501" s="17">
        <v>-122815</v>
      </c>
      <c r="AB501" s="17">
        <v>7381182</v>
      </c>
      <c r="AC501" s="17">
        <v>0</v>
      </c>
      <c r="AD501" s="17">
        <v>0</v>
      </c>
    </row>
    <row r="502" spans="1:30" x14ac:dyDescent="0.3">
      <c r="A502" s="15" t="s">
        <v>997</v>
      </c>
      <c r="B502" s="14" t="s">
        <v>998</v>
      </c>
      <c r="C502" s="14">
        <v>1</v>
      </c>
      <c r="D502" s="14">
        <v>0</v>
      </c>
      <c r="E502" s="17">
        <v>4582618</v>
      </c>
      <c r="F502" s="17">
        <v>0</v>
      </c>
      <c r="G502" s="17">
        <v>0</v>
      </c>
      <c r="H502" s="17">
        <v>4828</v>
      </c>
      <c r="I502" s="17">
        <v>693872</v>
      </c>
      <c r="J502" s="17">
        <v>1054718</v>
      </c>
      <c r="K502" s="17">
        <v>0</v>
      </c>
      <c r="L502" s="17">
        <v>0</v>
      </c>
      <c r="M502" s="17">
        <v>0</v>
      </c>
      <c r="N502" s="17">
        <v>0</v>
      </c>
      <c r="O502" s="17">
        <v>0</v>
      </c>
      <c r="P502" s="17">
        <v>382227</v>
      </c>
      <c r="Q502" s="17">
        <v>0</v>
      </c>
      <c r="R502" s="17">
        <v>0</v>
      </c>
      <c r="S502" s="17">
        <v>5468</v>
      </c>
      <c r="T502" s="17">
        <v>2181</v>
      </c>
      <c r="U502" s="17">
        <v>19805</v>
      </c>
      <c r="V502" s="17">
        <v>6042</v>
      </c>
      <c r="W502" s="17">
        <v>0</v>
      </c>
      <c r="X502" s="17">
        <v>104296</v>
      </c>
      <c r="Y502" s="17">
        <v>0</v>
      </c>
      <c r="Z502" s="17">
        <v>0</v>
      </c>
      <c r="AA502" s="17">
        <v>-173576</v>
      </c>
      <c r="AB502" s="17">
        <v>6682479</v>
      </c>
      <c r="AC502" s="17">
        <v>0</v>
      </c>
      <c r="AD502" s="17">
        <v>100000</v>
      </c>
    </row>
    <row r="503" spans="1:30" x14ac:dyDescent="0.3">
      <c r="A503" s="15" t="s">
        <v>999</v>
      </c>
      <c r="B503" s="14" t="s">
        <v>1000</v>
      </c>
      <c r="C503" s="14">
        <v>1</v>
      </c>
      <c r="D503" s="14">
        <v>0</v>
      </c>
      <c r="E503" s="17">
        <v>6524382</v>
      </c>
      <c r="F503" s="17">
        <v>0</v>
      </c>
      <c r="G503" s="17">
        <v>0</v>
      </c>
      <c r="H503" s="17">
        <v>6198</v>
      </c>
      <c r="I503" s="17">
        <v>595209</v>
      </c>
      <c r="J503" s="17">
        <v>817420</v>
      </c>
      <c r="K503" s="17">
        <v>27084</v>
      </c>
      <c r="L503" s="17">
        <v>0</v>
      </c>
      <c r="M503" s="17">
        <v>0</v>
      </c>
      <c r="N503" s="17">
        <v>0</v>
      </c>
      <c r="O503" s="17">
        <v>0</v>
      </c>
      <c r="P503" s="17">
        <v>933992</v>
      </c>
      <c r="Q503" s="17">
        <v>39445</v>
      </c>
      <c r="R503" s="17">
        <v>0</v>
      </c>
      <c r="S503" s="17">
        <v>5240</v>
      </c>
      <c r="T503" s="17">
        <v>2556</v>
      </c>
      <c r="U503" s="17">
        <v>17875</v>
      </c>
      <c r="V503" s="17">
        <v>875</v>
      </c>
      <c r="W503" s="17">
        <v>0</v>
      </c>
      <c r="X503" s="17">
        <v>115966</v>
      </c>
      <c r="Y503" s="17">
        <v>0</v>
      </c>
      <c r="Z503" s="17">
        <v>0</v>
      </c>
      <c r="AA503" s="17">
        <v>-482591</v>
      </c>
      <c r="AB503" s="17">
        <v>8603651</v>
      </c>
      <c r="AC503" s="17">
        <v>0</v>
      </c>
      <c r="AD503" s="17">
        <v>100000</v>
      </c>
    </row>
    <row r="504" spans="1:30" x14ac:dyDescent="0.3">
      <c r="A504" s="15" t="s">
        <v>1001</v>
      </c>
      <c r="B504" s="14" t="s">
        <v>1002</v>
      </c>
      <c r="C504" s="14">
        <v>1</v>
      </c>
      <c r="D504" s="14">
        <v>0</v>
      </c>
      <c r="E504" s="17">
        <v>3144102</v>
      </c>
      <c r="F504" s="17">
        <v>0</v>
      </c>
      <c r="G504" s="17">
        <v>193401</v>
      </c>
      <c r="H504" s="17">
        <v>0</v>
      </c>
      <c r="I504" s="17">
        <v>159802</v>
      </c>
      <c r="J504" s="17">
        <v>566466</v>
      </c>
      <c r="K504" s="17">
        <v>0</v>
      </c>
      <c r="L504" s="17">
        <v>0</v>
      </c>
      <c r="M504" s="17">
        <v>0</v>
      </c>
      <c r="N504" s="17">
        <v>0</v>
      </c>
      <c r="O504" s="17">
        <v>0</v>
      </c>
      <c r="P504" s="17">
        <v>302187</v>
      </c>
      <c r="Q504" s="17">
        <v>14610</v>
      </c>
      <c r="R504" s="17">
        <v>0</v>
      </c>
      <c r="S504" s="17">
        <v>6007</v>
      </c>
      <c r="T504" s="17">
        <v>2506</v>
      </c>
      <c r="U504" s="17">
        <v>21902</v>
      </c>
      <c r="V504" s="17">
        <v>0</v>
      </c>
      <c r="W504" s="17">
        <v>0</v>
      </c>
      <c r="X504" s="17">
        <v>0</v>
      </c>
      <c r="Y504" s="17">
        <v>0</v>
      </c>
      <c r="Z504" s="17">
        <v>0</v>
      </c>
      <c r="AA504" s="17">
        <v>-145304</v>
      </c>
      <c r="AB504" s="17">
        <v>4265679</v>
      </c>
      <c r="AC504" s="17">
        <v>0</v>
      </c>
      <c r="AD504" s="17">
        <v>0</v>
      </c>
    </row>
    <row r="505" spans="1:30" x14ac:dyDescent="0.3">
      <c r="A505" s="15" t="s">
        <v>1003</v>
      </c>
      <c r="B505" s="14" t="s">
        <v>1004</v>
      </c>
      <c r="C505" s="14">
        <v>1</v>
      </c>
      <c r="D505" s="14">
        <v>0</v>
      </c>
      <c r="E505" s="17">
        <v>16449231</v>
      </c>
      <c r="F505" s="17">
        <v>0</v>
      </c>
      <c r="G505" s="17">
        <v>0</v>
      </c>
      <c r="H505" s="17">
        <v>3587</v>
      </c>
      <c r="I505" s="17">
        <v>1654307</v>
      </c>
      <c r="J505" s="17">
        <v>2562088</v>
      </c>
      <c r="K505" s="17">
        <v>73829</v>
      </c>
      <c r="L505" s="17">
        <v>0</v>
      </c>
      <c r="M505" s="17">
        <v>0</v>
      </c>
      <c r="N505" s="17">
        <v>0</v>
      </c>
      <c r="O505" s="17">
        <v>0</v>
      </c>
      <c r="P505" s="17">
        <v>1619302</v>
      </c>
      <c r="Q505" s="17">
        <v>221307</v>
      </c>
      <c r="R505" s="17">
        <v>152784</v>
      </c>
      <c r="S505" s="17">
        <v>19025</v>
      </c>
      <c r="T505" s="17">
        <v>7937</v>
      </c>
      <c r="U505" s="17">
        <v>73920</v>
      </c>
      <c r="V505" s="17">
        <v>24342</v>
      </c>
      <c r="W505" s="17">
        <v>0</v>
      </c>
      <c r="X505" s="17">
        <v>252105</v>
      </c>
      <c r="Y505" s="17">
        <v>0</v>
      </c>
      <c r="Z505" s="17">
        <v>0</v>
      </c>
      <c r="AA505" s="17">
        <v>-367441</v>
      </c>
      <c r="AB505" s="17">
        <v>22746323</v>
      </c>
      <c r="AC505" s="17">
        <v>0</v>
      </c>
      <c r="AD505" s="17">
        <v>125273</v>
      </c>
    </row>
    <row r="506" spans="1:30" x14ac:dyDescent="0.3">
      <c r="A506" s="15" t="s">
        <v>1005</v>
      </c>
      <c r="B506" s="14" t="s">
        <v>1006</v>
      </c>
      <c r="C506" s="14">
        <v>1</v>
      </c>
      <c r="D506" s="14">
        <v>0</v>
      </c>
      <c r="E506" s="17">
        <v>5523065</v>
      </c>
      <c r="F506" s="17">
        <v>0</v>
      </c>
      <c r="G506" s="17">
        <v>641751</v>
      </c>
      <c r="H506" s="17">
        <v>0</v>
      </c>
      <c r="I506" s="17">
        <v>597949</v>
      </c>
      <c r="J506" s="17">
        <v>1396870</v>
      </c>
      <c r="K506" s="17">
        <v>0</v>
      </c>
      <c r="L506" s="17">
        <v>0</v>
      </c>
      <c r="M506" s="17">
        <v>0</v>
      </c>
      <c r="N506" s="17">
        <v>0</v>
      </c>
      <c r="O506" s="17">
        <v>0</v>
      </c>
      <c r="P506" s="17">
        <v>1201299</v>
      </c>
      <c r="Q506" s="17">
        <v>142399</v>
      </c>
      <c r="R506" s="17">
        <v>188663</v>
      </c>
      <c r="S506" s="17">
        <v>24478</v>
      </c>
      <c r="T506" s="17">
        <v>10212</v>
      </c>
      <c r="U506" s="17">
        <v>97103</v>
      </c>
      <c r="V506" s="17">
        <v>16055</v>
      </c>
      <c r="W506" s="17">
        <v>0</v>
      </c>
      <c r="X506" s="17">
        <v>0</v>
      </c>
      <c r="Y506" s="17">
        <v>0</v>
      </c>
      <c r="Z506" s="17">
        <v>0</v>
      </c>
      <c r="AA506" s="17">
        <v>-73465</v>
      </c>
      <c r="AB506" s="17">
        <v>9766379</v>
      </c>
      <c r="AC506" s="17">
        <v>0</v>
      </c>
      <c r="AD506" s="17">
        <v>0</v>
      </c>
    </row>
    <row r="507" spans="1:30" x14ac:dyDescent="0.3">
      <c r="A507" s="15" t="s">
        <v>1007</v>
      </c>
      <c r="B507" s="14" t="s">
        <v>1008</v>
      </c>
      <c r="C507" s="14">
        <v>1</v>
      </c>
      <c r="D507" s="14">
        <v>0</v>
      </c>
      <c r="E507" s="17">
        <v>23768762</v>
      </c>
      <c r="F507" s="17">
        <v>0</v>
      </c>
      <c r="G507" s="17">
        <v>1733369</v>
      </c>
      <c r="H507" s="17">
        <v>0</v>
      </c>
      <c r="I507" s="17">
        <v>2542237</v>
      </c>
      <c r="J507" s="17">
        <v>1875310</v>
      </c>
      <c r="K507" s="17">
        <v>0</v>
      </c>
      <c r="L507" s="17">
        <v>0</v>
      </c>
      <c r="M507" s="17">
        <v>0</v>
      </c>
      <c r="N507" s="17">
        <v>0</v>
      </c>
      <c r="O507" s="17">
        <v>0</v>
      </c>
      <c r="P507" s="17">
        <v>1962806</v>
      </c>
      <c r="Q507" s="17">
        <v>1640219</v>
      </c>
      <c r="R507" s="17">
        <v>527876</v>
      </c>
      <c r="S507" s="17">
        <v>56745</v>
      </c>
      <c r="T507" s="17">
        <v>14146</v>
      </c>
      <c r="U507" s="17">
        <v>230670</v>
      </c>
      <c r="V507" s="17">
        <v>51335</v>
      </c>
      <c r="W507" s="17">
        <v>0</v>
      </c>
      <c r="X507" s="17">
        <v>0</v>
      </c>
      <c r="Y507" s="17">
        <v>79682</v>
      </c>
      <c r="Z507" s="17">
        <v>0</v>
      </c>
      <c r="AA507" s="17">
        <v>-427709</v>
      </c>
      <c r="AB507" s="17">
        <v>34055448</v>
      </c>
      <c r="AC507" s="17">
        <v>0</v>
      </c>
      <c r="AD507" s="17">
        <v>0</v>
      </c>
    </row>
    <row r="508" spans="1:30" x14ac:dyDescent="0.3">
      <c r="A508" s="15" t="s">
        <v>1009</v>
      </c>
      <c r="B508" s="14" t="s">
        <v>1010</v>
      </c>
      <c r="C508" s="14">
        <v>1</v>
      </c>
      <c r="D508" s="14">
        <v>0</v>
      </c>
      <c r="E508" s="17">
        <v>33521993</v>
      </c>
      <c r="F508" s="17">
        <v>0</v>
      </c>
      <c r="G508" s="17">
        <v>1678344</v>
      </c>
      <c r="H508" s="17">
        <v>0</v>
      </c>
      <c r="I508" s="17">
        <v>3340161</v>
      </c>
      <c r="J508" s="17">
        <v>2763352</v>
      </c>
      <c r="K508" s="17">
        <v>0</v>
      </c>
      <c r="L508" s="17">
        <v>0</v>
      </c>
      <c r="M508" s="17">
        <v>0</v>
      </c>
      <c r="N508" s="17">
        <v>0</v>
      </c>
      <c r="O508" s="17">
        <v>0</v>
      </c>
      <c r="P508" s="17">
        <v>2116419</v>
      </c>
      <c r="Q508" s="17">
        <v>2887252</v>
      </c>
      <c r="R508" s="17">
        <v>562045</v>
      </c>
      <c r="S508" s="17">
        <v>69568</v>
      </c>
      <c r="T508" s="17">
        <v>26927</v>
      </c>
      <c r="U508" s="17">
        <v>250835</v>
      </c>
      <c r="V508" s="17">
        <v>72152</v>
      </c>
      <c r="W508" s="17">
        <v>0</v>
      </c>
      <c r="X508" s="17">
        <v>0</v>
      </c>
      <c r="Y508" s="17">
        <v>129755</v>
      </c>
      <c r="Z508" s="17">
        <v>0</v>
      </c>
      <c r="AA508" s="17">
        <v>-484337</v>
      </c>
      <c r="AB508" s="17">
        <v>46934466</v>
      </c>
      <c r="AC508" s="17">
        <v>0</v>
      </c>
      <c r="AD508" s="17">
        <v>0</v>
      </c>
    </row>
    <row r="509" spans="1:30" x14ac:dyDescent="0.3">
      <c r="A509" s="15" t="s">
        <v>1011</v>
      </c>
      <c r="B509" s="14" t="s">
        <v>1012</v>
      </c>
      <c r="C509" s="14">
        <v>1</v>
      </c>
      <c r="D509" s="14">
        <v>0</v>
      </c>
      <c r="E509" s="17">
        <v>39776014</v>
      </c>
      <c r="F509" s="17">
        <v>0</v>
      </c>
      <c r="G509" s="17">
        <v>2616972</v>
      </c>
      <c r="H509" s="17">
        <v>0</v>
      </c>
      <c r="I509" s="17">
        <v>3813116</v>
      </c>
      <c r="J509" s="17">
        <v>2866911</v>
      </c>
      <c r="K509" s="17">
        <v>0</v>
      </c>
      <c r="L509" s="17">
        <v>0</v>
      </c>
      <c r="M509" s="17">
        <v>0</v>
      </c>
      <c r="N509" s="17">
        <v>0</v>
      </c>
      <c r="O509" s="17">
        <v>0</v>
      </c>
      <c r="P509" s="17">
        <v>3397835</v>
      </c>
      <c r="Q509" s="17">
        <v>2041646</v>
      </c>
      <c r="R509" s="17">
        <v>933857</v>
      </c>
      <c r="S509" s="17">
        <v>86884</v>
      </c>
      <c r="T509" s="17">
        <v>36250</v>
      </c>
      <c r="U509" s="17">
        <v>347869</v>
      </c>
      <c r="V509" s="17">
        <v>86603</v>
      </c>
      <c r="W509" s="17">
        <v>0</v>
      </c>
      <c r="X509" s="17">
        <v>0</v>
      </c>
      <c r="Y509" s="17">
        <v>0</v>
      </c>
      <c r="Z509" s="17">
        <v>0</v>
      </c>
      <c r="AA509" s="17">
        <v>-621206</v>
      </c>
      <c r="AB509" s="17">
        <v>55382751</v>
      </c>
      <c r="AC509" s="17">
        <v>0</v>
      </c>
      <c r="AD509" s="17">
        <v>0</v>
      </c>
    </row>
    <row r="510" spans="1:30" x14ac:dyDescent="0.3">
      <c r="A510" s="15" t="s">
        <v>1013</v>
      </c>
      <c r="B510" s="14" t="s">
        <v>1014</v>
      </c>
      <c r="C510" s="14">
        <v>1</v>
      </c>
      <c r="D510" s="14">
        <v>0</v>
      </c>
      <c r="E510" s="17">
        <v>38990633</v>
      </c>
      <c r="F510" s="17">
        <v>0</v>
      </c>
      <c r="G510" s="17">
        <v>1710034</v>
      </c>
      <c r="H510" s="17">
        <v>26790</v>
      </c>
      <c r="I510" s="17">
        <v>6136916</v>
      </c>
      <c r="J510" s="17">
        <v>3565409</v>
      </c>
      <c r="K510" s="17">
        <v>0</v>
      </c>
      <c r="L510" s="17">
        <v>0</v>
      </c>
      <c r="M510" s="17">
        <v>0</v>
      </c>
      <c r="N510" s="17">
        <v>0</v>
      </c>
      <c r="O510" s="17">
        <v>0</v>
      </c>
      <c r="P510" s="17">
        <v>2859494</v>
      </c>
      <c r="Q510" s="17">
        <v>6824252</v>
      </c>
      <c r="R510" s="17">
        <v>510671</v>
      </c>
      <c r="S510" s="17">
        <v>78211</v>
      </c>
      <c r="T510" s="17">
        <v>25584</v>
      </c>
      <c r="U510" s="17">
        <v>324511</v>
      </c>
      <c r="V510" s="17">
        <v>88192</v>
      </c>
      <c r="W510" s="17">
        <v>0</v>
      </c>
      <c r="X510" s="17">
        <v>1317682</v>
      </c>
      <c r="Y510" s="17">
        <v>0</v>
      </c>
      <c r="Z510" s="17">
        <v>0</v>
      </c>
      <c r="AA510" s="17">
        <v>-1229937</v>
      </c>
      <c r="AB510" s="17">
        <v>61228442</v>
      </c>
      <c r="AC510" s="17">
        <v>0</v>
      </c>
      <c r="AD510" s="17">
        <v>1121747</v>
      </c>
    </row>
    <row r="511" spans="1:30" x14ac:dyDescent="0.3">
      <c r="A511" s="15" t="s">
        <v>1015</v>
      </c>
      <c r="B511" s="14" t="s">
        <v>1016</v>
      </c>
      <c r="C511" s="14">
        <v>1</v>
      </c>
      <c r="D511" s="14">
        <v>0</v>
      </c>
      <c r="E511" s="17">
        <v>17462664</v>
      </c>
      <c r="F511" s="17">
        <v>0</v>
      </c>
      <c r="G511" s="17">
        <v>1275598</v>
      </c>
      <c r="H511" s="17">
        <v>0</v>
      </c>
      <c r="I511" s="17">
        <v>2812314</v>
      </c>
      <c r="J511" s="17">
        <v>1228074</v>
      </c>
      <c r="K511" s="17">
        <v>0</v>
      </c>
      <c r="L511" s="17">
        <v>0</v>
      </c>
      <c r="M511" s="17">
        <v>0</v>
      </c>
      <c r="N511" s="17">
        <v>0</v>
      </c>
      <c r="O511" s="17">
        <v>0</v>
      </c>
      <c r="P511" s="17">
        <v>2758089</v>
      </c>
      <c r="Q511" s="17">
        <v>571903</v>
      </c>
      <c r="R511" s="17">
        <v>246859</v>
      </c>
      <c r="S511" s="17">
        <v>49614</v>
      </c>
      <c r="T511" s="17">
        <v>20700</v>
      </c>
      <c r="U511" s="17">
        <v>221700</v>
      </c>
      <c r="V511" s="17">
        <v>39434</v>
      </c>
      <c r="W511" s="17">
        <v>0</v>
      </c>
      <c r="X511" s="17">
        <v>343402</v>
      </c>
      <c r="Y511" s="17">
        <v>0</v>
      </c>
      <c r="Z511" s="17">
        <v>0</v>
      </c>
      <c r="AA511" s="17">
        <v>-821043</v>
      </c>
      <c r="AB511" s="17">
        <v>26209308</v>
      </c>
      <c r="AC511" s="17">
        <v>0</v>
      </c>
      <c r="AD511" s="17">
        <v>395052</v>
      </c>
    </row>
    <row r="512" spans="1:30" x14ac:dyDescent="0.3">
      <c r="A512" s="15" t="s">
        <v>1017</v>
      </c>
      <c r="B512" s="14" t="s">
        <v>1018</v>
      </c>
      <c r="C512" s="14">
        <v>1</v>
      </c>
      <c r="D512" s="14">
        <v>0</v>
      </c>
      <c r="E512" s="17">
        <v>19780232</v>
      </c>
      <c r="F512" s="17">
        <v>0</v>
      </c>
      <c r="G512" s="17">
        <v>2685418</v>
      </c>
      <c r="H512" s="17">
        <v>23644</v>
      </c>
      <c r="I512" s="17">
        <v>2952769</v>
      </c>
      <c r="J512" s="17">
        <v>963428</v>
      </c>
      <c r="K512" s="17">
        <v>0</v>
      </c>
      <c r="L512" s="17">
        <v>0</v>
      </c>
      <c r="M512" s="17">
        <v>0</v>
      </c>
      <c r="N512" s="17">
        <v>0</v>
      </c>
      <c r="O512" s="17">
        <v>0</v>
      </c>
      <c r="P512" s="17">
        <v>1970883</v>
      </c>
      <c r="Q512" s="17">
        <v>1179907</v>
      </c>
      <c r="R512" s="17">
        <v>252478</v>
      </c>
      <c r="S512" s="17">
        <v>24638</v>
      </c>
      <c r="T512" s="17">
        <v>21070</v>
      </c>
      <c r="U512" s="17">
        <v>81163</v>
      </c>
      <c r="V512" s="17">
        <v>53137</v>
      </c>
      <c r="W512" s="17">
        <v>0</v>
      </c>
      <c r="X512" s="17">
        <v>344236</v>
      </c>
      <c r="Y512" s="17">
        <v>0</v>
      </c>
      <c r="Z512" s="17">
        <v>0</v>
      </c>
      <c r="AA512" s="17">
        <v>-452442</v>
      </c>
      <c r="AB512" s="17">
        <v>29880561</v>
      </c>
      <c r="AC512" s="17">
        <v>0</v>
      </c>
      <c r="AD512" s="17">
        <v>155264</v>
      </c>
    </row>
    <row r="513" spans="1:30" x14ac:dyDescent="0.3">
      <c r="A513" s="15" t="s">
        <v>1019</v>
      </c>
      <c r="B513" s="14" t="s">
        <v>1020</v>
      </c>
      <c r="C513" s="14">
        <v>1</v>
      </c>
      <c r="D513" s="14">
        <v>0</v>
      </c>
      <c r="E513" s="17">
        <v>32601522</v>
      </c>
      <c r="F513" s="17">
        <v>0</v>
      </c>
      <c r="G513" s="17">
        <v>2191435</v>
      </c>
      <c r="H513" s="17">
        <v>0</v>
      </c>
      <c r="I513" s="17">
        <v>2348620</v>
      </c>
      <c r="J513" s="17">
        <v>2303600</v>
      </c>
      <c r="K513" s="17">
        <v>0</v>
      </c>
      <c r="L513" s="17">
        <v>0</v>
      </c>
      <c r="M513" s="17">
        <v>0</v>
      </c>
      <c r="N513" s="17">
        <v>0</v>
      </c>
      <c r="O513" s="17">
        <v>0</v>
      </c>
      <c r="P513" s="17">
        <v>1455934</v>
      </c>
      <c r="Q513" s="17">
        <v>2507590</v>
      </c>
      <c r="R513" s="17">
        <v>511498</v>
      </c>
      <c r="S513" s="17">
        <v>41675</v>
      </c>
      <c r="T513" s="17">
        <v>0</v>
      </c>
      <c r="U513" s="17">
        <v>171547</v>
      </c>
      <c r="V513" s="17">
        <v>58303</v>
      </c>
      <c r="W513" s="17">
        <v>0</v>
      </c>
      <c r="X513" s="17">
        <v>422639</v>
      </c>
      <c r="Y513" s="17">
        <v>0</v>
      </c>
      <c r="Z513" s="17">
        <v>1016243</v>
      </c>
      <c r="AA513" s="17">
        <v>-857005</v>
      </c>
      <c r="AB513" s="17">
        <v>44773601</v>
      </c>
      <c r="AC513" s="17">
        <v>0</v>
      </c>
      <c r="AD513" s="17">
        <v>957458</v>
      </c>
    </row>
    <row r="514" spans="1:30" x14ac:dyDescent="0.3">
      <c r="A514" s="15" t="s">
        <v>1021</v>
      </c>
      <c r="B514" s="14" t="s">
        <v>1022</v>
      </c>
      <c r="C514" s="14">
        <v>1</v>
      </c>
      <c r="D514" s="14">
        <v>0</v>
      </c>
      <c r="E514" s="17">
        <v>27326035</v>
      </c>
      <c r="F514" s="17">
        <v>0</v>
      </c>
      <c r="G514" s="17">
        <v>826783</v>
      </c>
      <c r="H514" s="17">
        <v>0</v>
      </c>
      <c r="I514" s="17">
        <v>3255554</v>
      </c>
      <c r="J514" s="17">
        <v>9752712</v>
      </c>
      <c r="K514" s="17">
        <v>1373807</v>
      </c>
      <c r="L514" s="17">
        <v>0</v>
      </c>
      <c r="M514" s="17">
        <v>0</v>
      </c>
      <c r="N514" s="17">
        <v>0</v>
      </c>
      <c r="O514" s="17">
        <v>0</v>
      </c>
      <c r="P514" s="17">
        <v>1392944</v>
      </c>
      <c r="Q514" s="17">
        <v>503205</v>
      </c>
      <c r="R514" s="17">
        <v>218621</v>
      </c>
      <c r="S514" s="17">
        <v>96517</v>
      </c>
      <c r="T514" s="17">
        <v>40268</v>
      </c>
      <c r="U514" s="17">
        <v>354160</v>
      </c>
      <c r="V514" s="17">
        <v>62057</v>
      </c>
      <c r="W514" s="17">
        <v>0</v>
      </c>
      <c r="X514" s="17">
        <v>0</v>
      </c>
      <c r="Y514" s="17">
        <v>0</v>
      </c>
      <c r="Z514" s="17">
        <v>0</v>
      </c>
      <c r="AA514" s="17">
        <v>-190848</v>
      </c>
      <c r="AB514" s="17">
        <v>45011815</v>
      </c>
      <c r="AC514" s="17">
        <v>0</v>
      </c>
      <c r="AD514" s="17">
        <v>0</v>
      </c>
    </row>
    <row r="515" spans="1:30" x14ac:dyDescent="0.3">
      <c r="A515" s="15" t="s">
        <v>1023</v>
      </c>
      <c r="B515" s="14" t="s">
        <v>1024</v>
      </c>
      <c r="C515" s="14">
        <v>1</v>
      </c>
      <c r="D515" s="14">
        <v>0</v>
      </c>
      <c r="E515" s="17">
        <v>23590550</v>
      </c>
      <c r="F515" s="17">
        <v>0</v>
      </c>
      <c r="G515" s="17">
        <v>1158391</v>
      </c>
      <c r="H515" s="17">
        <v>0</v>
      </c>
      <c r="I515" s="17">
        <v>2389733</v>
      </c>
      <c r="J515" s="17">
        <v>1538345</v>
      </c>
      <c r="K515" s="17">
        <v>0</v>
      </c>
      <c r="L515" s="17">
        <v>0</v>
      </c>
      <c r="M515" s="17">
        <v>0</v>
      </c>
      <c r="N515" s="17">
        <v>0</v>
      </c>
      <c r="O515" s="17">
        <v>0</v>
      </c>
      <c r="P515" s="17">
        <v>1483649</v>
      </c>
      <c r="Q515" s="17">
        <v>1231085</v>
      </c>
      <c r="R515" s="17">
        <v>121272</v>
      </c>
      <c r="S515" s="17">
        <v>55921</v>
      </c>
      <c r="T515" s="17">
        <v>23331</v>
      </c>
      <c r="U515" s="17">
        <v>220884</v>
      </c>
      <c r="V515" s="17">
        <v>56552</v>
      </c>
      <c r="W515" s="17">
        <v>0</v>
      </c>
      <c r="X515" s="17">
        <v>234900</v>
      </c>
      <c r="Y515" s="17">
        <v>109902</v>
      </c>
      <c r="Z515" s="17">
        <v>0</v>
      </c>
      <c r="AA515" s="17">
        <v>-383891</v>
      </c>
      <c r="AB515" s="17">
        <v>31830624</v>
      </c>
      <c r="AC515" s="17">
        <v>0</v>
      </c>
      <c r="AD515" s="17">
        <v>161823</v>
      </c>
    </row>
    <row r="516" spans="1:30" x14ac:dyDescent="0.3">
      <c r="A516" s="15" t="s">
        <v>1025</v>
      </c>
      <c r="B516" s="14" t="s">
        <v>1026</v>
      </c>
      <c r="C516" s="14">
        <v>1</v>
      </c>
      <c r="D516" s="14">
        <v>0</v>
      </c>
      <c r="E516" s="17">
        <v>88706928</v>
      </c>
      <c r="F516" s="17">
        <v>0</v>
      </c>
      <c r="G516" s="17">
        <v>4022826</v>
      </c>
      <c r="H516" s="17">
        <v>0</v>
      </c>
      <c r="I516" s="17">
        <v>11686226</v>
      </c>
      <c r="J516" s="17">
        <v>11253883</v>
      </c>
      <c r="K516" s="17">
        <v>0</v>
      </c>
      <c r="L516" s="17">
        <v>0</v>
      </c>
      <c r="M516" s="17">
        <v>0</v>
      </c>
      <c r="N516" s="17">
        <v>0</v>
      </c>
      <c r="O516" s="17">
        <v>0</v>
      </c>
      <c r="P516" s="17">
        <v>4889018</v>
      </c>
      <c r="Q516" s="17">
        <v>3689270</v>
      </c>
      <c r="R516" s="17">
        <v>1404530</v>
      </c>
      <c r="S516" s="17">
        <v>187221</v>
      </c>
      <c r="T516" s="17">
        <v>78112</v>
      </c>
      <c r="U516" s="17">
        <v>746591</v>
      </c>
      <c r="V516" s="17">
        <v>172398</v>
      </c>
      <c r="W516" s="17">
        <v>0</v>
      </c>
      <c r="X516" s="17">
        <v>599400</v>
      </c>
      <c r="Y516" s="17">
        <v>0</v>
      </c>
      <c r="Z516" s="17">
        <v>0</v>
      </c>
      <c r="AA516" s="17">
        <v>-1002535</v>
      </c>
      <c r="AB516" s="17">
        <v>126433868</v>
      </c>
      <c r="AC516" s="17">
        <v>0</v>
      </c>
      <c r="AD516" s="17">
        <v>481460</v>
      </c>
    </row>
    <row r="517" spans="1:30" x14ac:dyDescent="0.3">
      <c r="A517" s="15" t="s">
        <v>1027</v>
      </c>
      <c r="B517" s="14" t="s">
        <v>1028</v>
      </c>
      <c r="C517" s="14">
        <v>1</v>
      </c>
      <c r="D517" s="14">
        <v>0</v>
      </c>
      <c r="E517" s="17">
        <v>2887364</v>
      </c>
      <c r="F517" s="17">
        <v>0</v>
      </c>
      <c r="G517" s="17">
        <v>94118</v>
      </c>
      <c r="H517" s="17">
        <v>0</v>
      </c>
      <c r="I517" s="17">
        <v>51713</v>
      </c>
      <c r="J517" s="17">
        <v>369487</v>
      </c>
      <c r="K517" s="17">
        <v>0</v>
      </c>
      <c r="L517" s="17">
        <v>0</v>
      </c>
      <c r="M517" s="17">
        <v>0</v>
      </c>
      <c r="N517" s="17">
        <v>0</v>
      </c>
      <c r="O517" s="17">
        <v>0</v>
      </c>
      <c r="P517" s="17">
        <v>328522</v>
      </c>
      <c r="Q517" s="17">
        <v>14786</v>
      </c>
      <c r="R517" s="17">
        <v>27111</v>
      </c>
      <c r="S517" s="17">
        <v>16523</v>
      </c>
      <c r="T517" s="17">
        <v>0</v>
      </c>
      <c r="U517" s="17">
        <v>62736</v>
      </c>
      <c r="V517" s="17">
        <v>0</v>
      </c>
      <c r="W517" s="17">
        <v>0</v>
      </c>
      <c r="X517" s="17">
        <v>0</v>
      </c>
      <c r="Y517" s="17">
        <v>0</v>
      </c>
      <c r="Z517" s="17">
        <v>0</v>
      </c>
      <c r="AA517" s="17">
        <v>-43497</v>
      </c>
      <c r="AB517" s="17">
        <v>3808863</v>
      </c>
      <c r="AC517" s="17">
        <v>0</v>
      </c>
      <c r="AD517" s="17">
        <v>0</v>
      </c>
    </row>
    <row r="518" spans="1:30" x14ac:dyDescent="0.3">
      <c r="A518" s="15" t="s">
        <v>1029</v>
      </c>
      <c r="B518" s="14" t="s">
        <v>1030</v>
      </c>
      <c r="C518" s="14">
        <v>1</v>
      </c>
      <c r="D518" s="14">
        <v>0</v>
      </c>
      <c r="E518" s="17">
        <v>12909110</v>
      </c>
      <c r="F518" s="17">
        <v>0</v>
      </c>
      <c r="G518" s="17">
        <v>393079</v>
      </c>
      <c r="H518" s="17">
        <v>0</v>
      </c>
      <c r="I518" s="17">
        <v>2202779</v>
      </c>
      <c r="J518" s="17">
        <v>1263025</v>
      </c>
      <c r="K518" s="17">
        <v>0</v>
      </c>
      <c r="L518" s="17">
        <v>0</v>
      </c>
      <c r="M518" s="17">
        <v>0</v>
      </c>
      <c r="N518" s="17">
        <v>0</v>
      </c>
      <c r="O518" s="17">
        <v>0</v>
      </c>
      <c r="P518" s="17">
        <v>424790</v>
      </c>
      <c r="Q518" s="17">
        <v>350191</v>
      </c>
      <c r="R518" s="17">
        <v>158044</v>
      </c>
      <c r="S518" s="17">
        <v>32956</v>
      </c>
      <c r="T518" s="17">
        <v>13750</v>
      </c>
      <c r="U518" s="17">
        <v>131238</v>
      </c>
      <c r="V518" s="17">
        <v>30986</v>
      </c>
      <c r="W518" s="17">
        <v>0</v>
      </c>
      <c r="X518" s="17">
        <v>0</v>
      </c>
      <c r="Y518" s="17">
        <v>1575</v>
      </c>
      <c r="Z518" s="17">
        <v>0</v>
      </c>
      <c r="AA518" s="17">
        <v>-219830</v>
      </c>
      <c r="AB518" s="17">
        <v>17691693</v>
      </c>
      <c r="AC518" s="17">
        <v>0</v>
      </c>
      <c r="AD518" s="17">
        <v>0</v>
      </c>
    </row>
    <row r="519" spans="1:30" x14ac:dyDescent="0.3">
      <c r="A519" s="15" t="s">
        <v>1031</v>
      </c>
      <c r="B519" s="14" t="s">
        <v>1032</v>
      </c>
      <c r="C519" s="14">
        <v>1</v>
      </c>
      <c r="D519" s="14">
        <v>0</v>
      </c>
      <c r="E519" s="17">
        <v>14090960</v>
      </c>
      <c r="F519" s="17">
        <v>0</v>
      </c>
      <c r="G519" s="17">
        <v>1040107</v>
      </c>
      <c r="H519" s="17">
        <v>0</v>
      </c>
      <c r="I519" s="17">
        <v>1710330</v>
      </c>
      <c r="J519" s="17">
        <v>3059809</v>
      </c>
      <c r="K519" s="17">
        <v>0</v>
      </c>
      <c r="L519" s="17">
        <v>0</v>
      </c>
      <c r="M519" s="17">
        <v>0</v>
      </c>
      <c r="N519" s="17">
        <v>0</v>
      </c>
      <c r="O519" s="17">
        <v>0</v>
      </c>
      <c r="P519" s="17">
        <v>2034834</v>
      </c>
      <c r="Q519" s="17">
        <v>939576</v>
      </c>
      <c r="R519" s="17">
        <v>163707</v>
      </c>
      <c r="S519" s="17">
        <v>37720</v>
      </c>
      <c r="T519" s="17">
        <v>15737</v>
      </c>
      <c r="U519" s="17">
        <v>151800</v>
      </c>
      <c r="V519" s="17">
        <v>35526</v>
      </c>
      <c r="W519" s="17">
        <v>0</v>
      </c>
      <c r="X519" s="17">
        <v>0</v>
      </c>
      <c r="Y519" s="17">
        <v>16509</v>
      </c>
      <c r="Z519" s="17">
        <v>0</v>
      </c>
      <c r="AA519" s="17">
        <v>-209733</v>
      </c>
      <c r="AB519" s="17">
        <v>23086882</v>
      </c>
      <c r="AC519" s="17">
        <v>0</v>
      </c>
      <c r="AD519" s="17">
        <v>0</v>
      </c>
    </row>
    <row r="520" spans="1:30" x14ac:dyDescent="0.3">
      <c r="A520" s="15" t="s">
        <v>1033</v>
      </c>
      <c r="B520" s="14" t="s">
        <v>1034</v>
      </c>
      <c r="C520" s="14">
        <v>1</v>
      </c>
      <c r="D520" s="14">
        <v>0</v>
      </c>
      <c r="E520" s="17">
        <v>19044294</v>
      </c>
      <c r="F520" s="17">
        <v>0</v>
      </c>
      <c r="G520" s="17">
        <v>853478</v>
      </c>
      <c r="H520" s="17">
        <v>0</v>
      </c>
      <c r="I520" s="17">
        <v>2713604</v>
      </c>
      <c r="J520" s="17">
        <v>2392893</v>
      </c>
      <c r="K520" s="17">
        <v>0</v>
      </c>
      <c r="L520" s="17">
        <v>0</v>
      </c>
      <c r="M520" s="17">
        <v>0</v>
      </c>
      <c r="N520" s="17">
        <v>0</v>
      </c>
      <c r="O520" s="17">
        <v>0</v>
      </c>
      <c r="P520" s="17">
        <v>1944633</v>
      </c>
      <c r="Q520" s="17">
        <v>1161391</v>
      </c>
      <c r="R520" s="17">
        <v>58783</v>
      </c>
      <c r="S520" s="17">
        <v>44087</v>
      </c>
      <c r="T520" s="17">
        <v>18393</v>
      </c>
      <c r="U520" s="17">
        <v>174051</v>
      </c>
      <c r="V520" s="17">
        <v>45653</v>
      </c>
      <c r="W520" s="17">
        <v>0</v>
      </c>
      <c r="X520" s="17">
        <v>197136</v>
      </c>
      <c r="Y520" s="17">
        <v>0</v>
      </c>
      <c r="Z520" s="17">
        <v>0</v>
      </c>
      <c r="AA520" s="17">
        <v>-268446</v>
      </c>
      <c r="AB520" s="17">
        <v>28379950</v>
      </c>
      <c r="AC520" s="17">
        <v>0</v>
      </c>
      <c r="AD520" s="17">
        <v>0</v>
      </c>
    </row>
    <row r="521" spans="1:30" x14ac:dyDescent="0.3">
      <c r="A521" s="15" t="s">
        <v>1035</v>
      </c>
      <c r="B521" s="14" t="s">
        <v>1036</v>
      </c>
      <c r="C521" s="14">
        <v>1</v>
      </c>
      <c r="D521" s="14">
        <v>0</v>
      </c>
      <c r="E521" s="17">
        <v>65269984</v>
      </c>
      <c r="F521" s="17">
        <v>0</v>
      </c>
      <c r="G521" s="17">
        <v>2387787</v>
      </c>
      <c r="H521" s="17">
        <v>0</v>
      </c>
      <c r="I521" s="17">
        <v>10212868</v>
      </c>
      <c r="J521" s="17">
        <v>10098384</v>
      </c>
      <c r="K521" s="17">
        <v>0</v>
      </c>
      <c r="L521" s="17">
        <v>0</v>
      </c>
      <c r="M521" s="17">
        <v>0</v>
      </c>
      <c r="N521" s="17">
        <v>0</v>
      </c>
      <c r="O521" s="17">
        <v>0</v>
      </c>
      <c r="P521" s="17">
        <v>2576132</v>
      </c>
      <c r="Q521" s="17">
        <v>2341299</v>
      </c>
      <c r="R521" s="17">
        <v>671126</v>
      </c>
      <c r="S521" s="17">
        <v>139165</v>
      </c>
      <c r="T521" s="17">
        <v>49042</v>
      </c>
      <c r="U521" s="17">
        <v>554424</v>
      </c>
      <c r="V521" s="17">
        <v>142085</v>
      </c>
      <c r="W521" s="17">
        <v>0</v>
      </c>
      <c r="X521" s="17">
        <v>4516729</v>
      </c>
      <c r="Y521" s="17">
        <v>12751</v>
      </c>
      <c r="Z521" s="17">
        <v>0</v>
      </c>
      <c r="AA521" s="17">
        <v>-1041664</v>
      </c>
      <c r="AB521" s="17">
        <v>97930112</v>
      </c>
      <c r="AC521" s="17">
        <v>0</v>
      </c>
      <c r="AD521" s="17">
        <v>0</v>
      </c>
    </row>
    <row r="522" spans="1:30" x14ac:dyDescent="0.3">
      <c r="A522" s="15" t="s">
        <v>1037</v>
      </c>
      <c r="B522" s="14" t="s">
        <v>1038</v>
      </c>
      <c r="C522" s="14">
        <v>1</v>
      </c>
      <c r="D522" s="14">
        <v>0</v>
      </c>
      <c r="E522" s="17">
        <v>65494748</v>
      </c>
      <c r="F522" s="17">
        <v>0</v>
      </c>
      <c r="G522" s="17">
        <v>4041841</v>
      </c>
      <c r="H522" s="17">
        <v>0</v>
      </c>
      <c r="I522" s="17">
        <v>10142649</v>
      </c>
      <c r="J522" s="17">
        <v>4298830</v>
      </c>
      <c r="K522" s="17">
        <v>0</v>
      </c>
      <c r="L522" s="17">
        <v>0</v>
      </c>
      <c r="M522" s="17">
        <v>0</v>
      </c>
      <c r="N522" s="17">
        <v>0</v>
      </c>
      <c r="O522" s="17">
        <v>0</v>
      </c>
      <c r="P522" s="17">
        <v>2100293</v>
      </c>
      <c r="Q522" s="17">
        <v>4397972</v>
      </c>
      <c r="R522" s="17">
        <v>1039889</v>
      </c>
      <c r="S522" s="17">
        <v>137622</v>
      </c>
      <c r="T522" s="17">
        <v>57418</v>
      </c>
      <c r="U522" s="17">
        <v>553783</v>
      </c>
      <c r="V522" s="17">
        <v>142733</v>
      </c>
      <c r="W522" s="17">
        <v>0</v>
      </c>
      <c r="X522" s="17">
        <v>793213</v>
      </c>
      <c r="Y522" s="17">
        <v>103560</v>
      </c>
      <c r="Z522" s="17">
        <v>0</v>
      </c>
      <c r="AA522" s="17">
        <v>-1242017</v>
      </c>
      <c r="AB522" s="17">
        <v>92062534</v>
      </c>
      <c r="AC522" s="17">
        <v>0</v>
      </c>
      <c r="AD522" s="17">
        <v>1238072</v>
      </c>
    </row>
    <row r="523" spans="1:30" x14ac:dyDescent="0.3">
      <c r="A523" s="15" t="s">
        <v>1039</v>
      </c>
      <c r="B523" s="14" t="s">
        <v>1040</v>
      </c>
      <c r="C523" s="14">
        <v>1</v>
      </c>
      <c r="D523" s="14">
        <v>0</v>
      </c>
      <c r="E523" s="17">
        <v>49168329</v>
      </c>
      <c r="F523" s="17">
        <v>0</v>
      </c>
      <c r="G523" s="17">
        <v>1791109</v>
      </c>
      <c r="H523" s="17">
        <v>0</v>
      </c>
      <c r="I523" s="17">
        <v>4665266</v>
      </c>
      <c r="J523" s="17">
        <v>8592025</v>
      </c>
      <c r="K523" s="17">
        <v>0</v>
      </c>
      <c r="L523" s="17">
        <v>0</v>
      </c>
      <c r="M523" s="17">
        <v>0</v>
      </c>
      <c r="N523" s="17">
        <v>0</v>
      </c>
      <c r="O523" s="17">
        <v>0</v>
      </c>
      <c r="P523" s="17">
        <v>2235434</v>
      </c>
      <c r="Q523" s="17">
        <v>4046902</v>
      </c>
      <c r="R523" s="17">
        <v>418957</v>
      </c>
      <c r="S523" s="17">
        <v>114807</v>
      </c>
      <c r="T523" s="17">
        <v>47900</v>
      </c>
      <c r="U523" s="17">
        <v>448700</v>
      </c>
      <c r="V523" s="17">
        <v>116846</v>
      </c>
      <c r="W523" s="17">
        <v>0</v>
      </c>
      <c r="X523" s="17">
        <v>523137</v>
      </c>
      <c r="Y523" s="17">
        <v>92813</v>
      </c>
      <c r="Z523" s="17">
        <v>0</v>
      </c>
      <c r="AA523" s="17">
        <v>-1098852</v>
      </c>
      <c r="AB523" s="17">
        <v>71163373</v>
      </c>
      <c r="AC523" s="17">
        <v>0</v>
      </c>
      <c r="AD523" s="17">
        <v>950321</v>
      </c>
    </row>
    <row r="524" spans="1:30" x14ac:dyDescent="0.3">
      <c r="A524" s="15" t="s">
        <v>1041</v>
      </c>
      <c r="B524" s="14" t="s">
        <v>1042</v>
      </c>
      <c r="C524" s="14">
        <v>1</v>
      </c>
      <c r="D524" s="14">
        <v>0</v>
      </c>
      <c r="E524" s="17">
        <v>89723508</v>
      </c>
      <c r="F524" s="17">
        <v>0</v>
      </c>
      <c r="G524" s="17">
        <v>3752477</v>
      </c>
      <c r="H524" s="17">
        <v>0</v>
      </c>
      <c r="I524" s="17">
        <v>13368348</v>
      </c>
      <c r="J524" s="17">
        <v>10520662</v>
      </c>
      <c r="K524" s="17">
        <v>0</v>
      </c>
      <c r="L524" s="17">
        <v>0</v>
      </c>
      <c r="M524" s="17">
        <v>0</v>
      </c>
      <c r="N524" s="17">
        <v>0</v>
      </c>
      <c r="O524" s="17">
        <v>0</v>
      </c>
      <c r="P524" s="17">
        <v>2475514</v>
      </c>
      <c r="Q524" s="17">
        <v>6349958</v>
      </c>
      <c r="R524" s="17">
        <v>1033576</v>
      </c>
      <c r="S524" s="17">
        <v>135240</v>
      </c>
      <c r="T524" s="17">
        <v>56425</v>
      </c>
      <c r="U524" s="17">
        <v>540094</v>
      </c>
      <c r="V524" s="17">
        <v>162329</v>
      </c>
      <c r="W524" s="17">
        <v>0</v>
      </c>
      <c r="X524" s="17">
        <v>1244704</v>
      </c>
      <c r="Y524" s="17">
        <v>0</v>
      </c>
      <c r="Z524" s="17">
        <v>0</v>
      </c>
      <c r="AA524" s="17">
        <v>-2262354</v>
      </c>
      <c r="AB524" s="17">
        <v>127100481</v>
      </c>
      <c r="AC524" s="17">
        <v>0</v>
      </c>
      <c r="AD524" s="17">
        <v>1998531</v>
      </c>
    </row>
    <row r="525" spans="1:30" x14ac:dyDescent="0.3">
      <c r="A525" s="15" t="s">
        <v>1043</v>
      </c>
      <c r="B525" s="14" t="s">
        <v>1044</v>
      </c>
      <c r="C525" s="14">
        <v>1</v>
      </c>
      <c r="D525" s="14">
        <v>0</v>
      </c>
      <c r="E525" s="17">
        <v>7947458</v>
      </c>
      <c r="F525" s="17">
        <v>0</v>
      </c>
      <c r="G525" s="17">
        <v>795746</v>
      </c>
      <c r="H525" s="17">
        <v>0</v>
      </c>
      <c r="I525" s="17">
        <v>824660</v>
      </c>
      <c r="J525" s="17">
        <v>1828542</v>
      </c>
      <c r="K525" s="17">
        <v>0</v>
      </c>
      <c r="L525" s="17">
        <v>0</v>
      </c>
      <c r="M525" s="17">
        <v>0</v>
      </c>
      <c r="N525" s="17">
        <v>0</v>
      </c>
      <c r="O525" s="17">
        <v>0</v>
      </c>
      <c r="P525" s="17">
        <v>481753</v>
      </c>
      <c r="Q525" s="17">
        <v>867092</v>
      </c>
      <c r="R525" s="17">
        <v>68846</v>
      </c>
      <c r="S525" s="17">
        <v>25646</v>
      </c>
      <c r="T525" s="17">
        <v>10700</v>
      </c>
      <c r="U525" s="17">
        <v>85220</v>
      </c>
      <c r="V525" s="17">
        <v>26185</v>
      </c>
      <c r="W525" s="17">
        <v>0</v>
      </c>
      <c r="X525" s="17">
        <v>129600</v>
      </c>
      <c r="Y525" s="17">
        <v>24725</v>
      </c>
      <c r="Z525" s="17">
        <v>0</v>
      </c>
      <c r="AA525" s="17">
        <v>-109491</v>
      </c>
      <c r="AB525" s="17">
        <v>13006682</v>
      </c>
      <c r="AC525" s="17">
        <v>0</v>
      </c>
      <c r="AD525" s="17">
        <v>0</v>
      </c>
    </row>
    <row r="526" spans="1:30" x14ac:dyDescent="0.3">
      <c r="A526" s="15" t="s">
        <v>1045</v>
      </c>
      <c r="B526" s="14" t="s">
        <v>1046</v>
      </c>
      <c r="C526" s="14">
        <v>1</v>
      </c>
      <c r="D526" s="14">
        <v>0</v>
      </c>
      <c r="E526" s="17">
        <v>4170704</v>
      </c>
      <c r="F526" s="17">
        <v>0</v>
      </c>
      <c r="G526" s="17">
        <v>323352</v>
      </c>
      <c r="H526" s="17">
        <v>0</v>
      </c>
      <c r="I526" s="17">
        <v>704632</v>
      </c>
      <c r="J526" s="17">
        <v>961824</v>
      </c>
      <c r="K526" s="17">
        <v>0</v>
      </c>
      <c r="L526" s="17">
        <v>0</v>
      </c>
      <c r="M526" s="17">
        <v>0</v>
      </c>
      <c r="N526" s="17">
        <v>0</v>
      </c>
      <c r="O526" s="17">
        <v>0</v>
      </c>
      <c r="P526" s="17">
        <v>288101</v>
      </c>
      <c r="Q526" s="17">
        <v>177429</v>
      </c>
      <c r="R526" s="17">
        <v>70138</v>
      </c>
      <c r="S526" s="17">
        <v>10412</v>
      </c>
      <c r="T526" s="17">
        <v>4343</v>
      </c>
      <c r="U526" s="17">
        <v>63609</v>
      </c>
      <c r="V526" s="17">
        <v>9655</v>
      </c>
      <c r="W526" s="17">
        <v>0</v>
      </c>
      <c r="X526" s="17">
        <v>30166</v>
      </c>
      <c r="Y526" s="17">
        <v>0</v>
      </c>
      <c r="Z526" s="17">
        <v>0</v>
      </c>
      <c r="AA526" s="17">
        <v>-34885</v>
      </c>
      <c r="AB526" s="17">
        <v>6779480</v>
      </c>
      <c r="AC526" s="17">
        <v>0</v>
      </c>
      <c r="AD526" s="17">
        <v>0</v>
      </c>
    </row>
    <row r="527" spans="1:30" x14ac:dyDescent="0.3">
      <c r="A527" s="15" t="s">
        <v>1047</v>
      </c>
      <c r="B527" s="14" t="s">
        <v>1048</v>
      </c>
      <c r="C527" s="14">
        <v>1</v>
      </c>
      <c r="D527" s="14">
        <v>0</v>
      </c>
      <c r="E527" s="17">
        <v>35914835</v>
      </c>
      <c r="F527" s="17">
        <v>0</v>
      </c>
      <c r="G527" s="17">
        <v>2794176</v>
      </c>
      <c r="H527" s="17">
        <v>0</v>
      </c>
      <c r="I527" s="17">
        <v>4122608</v>
      </c>
      <c r="J527" s="17">
        <v>7403807</v>
      </c>
      <c r="K527" s="17">
        <v>1818483</v>
      </c>
      <c r="L527" s="17">
        <v>0</v>
      </c>
      <c r="M527" s="17">
        <v>0</v>
      </c>
      <c r="N527" s="17">
        <v>0</v>
      </c>
      <c r="O527" s="17">
        <v>0</v>
      </c>
      <c r="P527" s="17">
        <v>1655577</v>
      </c>
      <c r="Q527" s="17">
        <v>1309508</v>
      </c>
      <c r="R527" s="17">
        <v>630835</v>
      </c>
      <c r="S527" s="17">
        <v>62991</v>
      </c>
      <c r="T527" s="17">
        <v>26281</v>
      </c>
      <c r="U527" s="17">
        <v>258456</v>
      </c>
      <c r="V527" s="17">
        <v>59327</v>
      </c>
      <c r="W527" s="17">
        <v>0</v>
      </c>
      <c r="X527" s="17">
        <v>624380</v>
      </c>
      <c r="Y527" s="17">
        <v>0</v>
      </c>
      <c r="Z527" s="17">
        <v>0</v>
      </c>
      <c r="AA527" s="17">
        <v>-996632</v>
      </c>
      <c r="AB527" s="17">
        <v>55684632</v>
      </c>
      <c r="AC527" s="17">
        <v>0</v>
      </c>
      <c r="AD527" s="17">
        <v>527035</v>
      </c>
    </row>
    <row r="528" spans="1:30" x14ac:dyDescent="0.3">
      <c r="A528" s="15" t="s">
        <v>1049</v>
      </c>
      <c r="B528" s="14" t="s">
        <v>1050</v>
      </c>
      <c r="C528" s="14">
        <v>1</v>
      </c>
      <c r="D528" s="14">
        <v>0</v>
      </c>
      <c r="E528" s="17">
        <v>2123117</v>
      </c>
      <c r="F528" s="17">
        <v>0</v>
      </c>
      <c r="G528" s="17">
        <v>143681</v>
      </c>
      <c r="H528" s="17">
        <v>1843</v>
      </c>
      <c r="I528" s="17">
        <v>128370</v>
      </c>
      <c r="J528" s="17">
        <v>404848</v>
      </c>
      <c r="K528" s="17">
        <v>0</v>
      </c>
      <c r="L528" s="17">
        <v>0</v>
      </c>
      <c r="M528" s="17">
        <v>0</v>
      </c>
      <c r="N528" s="17">
        <v>0</v>
      </c>
      <c r="O528" s="17">
        <v>0</v>
      </c>
      <c r="P528" s="17">
        <v>308355</v>
      </c>
      <c r="Q528" s="17">
        <v>72096</v>
      </c>
      <c r="R528" s="17">
        <v>0</v>
      </c>
      <c r="S528" s="17">
        <v>27084</v>
      </c>
      <c r="T528" s="17">
        <v>9738</v>
      </c>
      <c r="U528" s="17">
        <v>80036</v>
      </c>
      <c r="V528" s="17">
        <v>0</v>
      </c>
      <c r="W528" s="17">
        <v>0</v>
      </c>
      <c r="X528" s="17">
        <v>54000</v>
      </c>
      <c r="Y528" s="17">
        <v>16426</v>
      </c>
      <c r="Z528" s="17">
        <v>0</v>
      </c>
      <c r="AA528" s="17">
        <v>-147800</v>
      </c>
      <c r="AB528" s="17">
        <v>3221794</v>
      </c>
      <c r="AC528" s="17">
        <v>0</v>
      </c>
      <c r="AD528" s="17">
        <v>0</v>
      </c>
    </row>
    <row r="529" spans="1:30" x14ac:dyDescent="0.3">
      <c r="A529" s="15" t="s">
        <v>1051</v>
      </c>
      <c r="B529" s="14" t="s">
        <v>1052</v>
      </c>
      <c r="C529" s="14">
        <v>1</v>
      </c>
      <c r="D529" s="14">
        <v>0</v>
      </c>
      <c r="E529" s="17">
        <v>201693</v>
      </c>
      <c r="F529" s="17">
        <v>0</v>
      </c>
      <c r="G529" s="17">
        <v>50000</v>
      </c>
      <c r="H529" s="17">
        <v>0</v>
      </c>
      <c r="I529" s="17">
        <v>17666</v>
      </c>
      <c r="J529" s="17">
        <v>12306</v>
      </c>
      <c r="K529" s="17">
        <v>0</v>
      </c>
      <c r="L529" s="17">
        <v>0</v>
      </c>
      <c r="M529" s="17">
        <v>0</v>
      </c>
      <c r="N529" s="17">
        <v>0</v>
      </c>
      <c r="O529" s="17">
        <v>0</v>
      </c>
      <c r="P529" s="17">
        <v>66008</v>
      </c>
      <c r="Q529" s="17">
        <v>0</v>
      </c>
      <c r="R529" s="17">
        <v>0</v>
      </c>
      <c r="S529" s="17">
        <v>959</v>
      </c>
      <c r="T529" s="17">
        <v>317</v>
      </c>
      <c r="U529" s="17">
        <v>7631</v>
      </c>
      <c r="V529" s="17">
        <v>0</v>
      </c>
      <c r="W529" s="17">
        <v>0</v>
      </c>
      <c r="X529" s="17">
        <v>32400</v>
      </c>
      <c r="Y529" s="17">
        <v>1457</v>
      </c>
      <c r="Z529" s="17">
        <v>0</v>
      </c>
      <c r="AA529" s="17">
        <v>0</v>
      </c>
      <c r="AB529" s="17">
        <v>390437</v>
      </c>
      <c r="AC529" s="17">
        <v>0</v>
      </c>
      <c r="AD529" s="17">
        <v>0</v>
      </c>
    </row>
    <row r="530" spans="1:30" x14ac:dyDescent="0.3">
      <c r="A530" s="15" t="s">
        <v>1053</v>
      </c>
      <c r="B530" s="14" t="s">
        <v>1054</v>
      </c>
      <c r="C530" s="14">
        <v>1</v>
      </c>
      <c r="D530" s="14">
        <v>0</v>
      </c>
      <c r="E530" s="17">
        <v>792065</v>
      </c>
      <c r="F530" s="17">
        <v>0</v>
      </c>
      <c r="G530" s="17">
        <v>342209</v>
      </c>
      <c r="H530" s="17">
        <v>207</v>
      </c>
      <c r="I530" s="17">
        <v>47444</v>
      </c>
      <c r="J530" s="17">
        <v>18034</v>
      </c>
      <c r="K530" s="17">
        <v>0</v>
      </c>
      <c r="L530" s="17">
        <v>0</v>
      </c>
      <c r="M530" s="17">
        <v>0</v>
      </c>
      <c r="N530" s="17">
        <v>0</v>
      </c>
      <c r="O530" s="17">
        <v>0</v>
      </c>
      <c r="P530" s="17">
        <v>179771</v>
      </c>
      <c r="Q530" s="17">
        <v>3070</v>
      </c>
      <c r="R530" s="17">
        <v>21046</v>
      </c>
      <c r="S530" s="17">
        <v>10082</v>
      </c>
      <c r="T530" s="17">
        <v>4206</v>
      </c>
      <c r="U530" s="17">
        <v>58134</v>
      </c>
      <c r="V530" s="17">
        <v>0</v>
      </c>
      <c r="W530" s="17">
        <v>0</v>
      </c>
      <c r="X530" s="17">
        <v>62100</v>
      </c>
      <c r="Y530" s="17">
        <v>0</v>
      </c>
      <c r="Z530" s="17">
        <v>0</v>
      </c>
      <c r="AA530" s="17">
        <v>-248922</v>
      </c>
      <c r="AB530" s="17">
        <v>1289446</v>
      </c>
      <c r="AC530" s="17">
        <v>0</v>
      </c>
      <c r="AD530" s="17">
        <v>0</v>
      </c>
    </row>
    <row r="531" spans="1:30" x14ac:dyDescent="0.3">
      <c r="A531" s="15" t="s">
        <v>1055</v>
      </c>
      <c r="B531" s="14" t="s">
        <v>1056</v>
      </c>
      <c r="C531" s="14">
        <v>1</v>
      </c>
      <c r="D531" s="14">
        <v>0</v>
      </c>
      <c r="E531" s="17">
        <v>1288790</v>
      </c>
      <c r="F531" s="17">
        <v>0</v>
      </c>
      <c r="G531" s="17">
        <v>165430</v>
      </c>
      <c r="H531" s="17">
        <v>0</v>
      </c>
      <c r="I531" s="17">
        <v>51701</v>
      </c>
      <c r="J531" s="17">
        <v>11238</v>
      </c>
      <c r="K531" s="17">
        <v>0</v>
      </c>
      <c r="L531" s="17">
        <v>0</v>
      </c>
      <c r="M531" s="17">
        <v>0</v>
      </c>
      <c r="N531" s="17">
        <v>0</v>
      </c>
      <c r="O531" s="17">
        <v>0</v>
      </c>
      <c r="P531" s="17">
        <v>176036</v>
      </c>
      <c r="Q531" s="17">
        <v>11188</v>
      </c>
      <c r="R531" s="17">
        <v>8279</v>
      </c>
      <c r="S531" s="17">
        <v>13902</v>
      </c>
      <c r="T531" s="17">
        <v>5800</v>
      </c>
      <c r="U531" s="17">
        <v>55920</v>
      </c>
      <c r="V531" s="17">
        <v>0</v>
      </c>
      <c r="W531" s="17">
        <v>0</v>
      </c>
      <c r="X531" s="17">
        <v>0</v>
      </c>
      <c r="Y531" s="17">
        <v>0</v>
      </c>
      <c r="Z531" s="17">
        <v>0</v>
      </c>
      <c r="AA531" s="17">
        <v>-67055</v>
      </c>
      <c r="AB531" s="17">
        <v>1721229</v>
      </c>
      <c r="AC531" s="17">
        <v>0</v>
      </c>
      <c r="AD531" s="17">
        <v>0</v>
      </c>
    </row>
    <row r="532" spans="1:30" x14ac:dyDescent="0.3">
      <c r="A532" s="15" t="s">
        <v>1057</v>
      </c>
      <c r="B532" s="14" t="s">
        <v>1058</v>
      </c>
      <c r="C532" s="14">
        <v>1</v>
      </c>
      <c r="D532" s="14">
        <v>0</v>
      </c>
      <c r="E532" s="17">
        <v>498148</v>
      </c>
      <c r="F532" s="17">
        <v>0</v>
      </c>
      <c r="G532" s="17">
        <v>169986</v>
      </c>
      <c r="H532" s="17">
        <v>0</v>
      </c>
      <c r="I532" s="17">
        <v>77465</v>
      </c>
      <c r="J532" s="17">
        <v>0</v>
      </c>
      <c r="K532" s="17">
        <v>0</v>
      </c>
      <c r="L532" s="17">
        <v>0</v>
      </c>
      <c r="M532" s="17">
        <v>0</v>
      </c>
      <c r="N532" s="17">
        <v>0</v>
      </c>
      <c r="O532" s="17">
        <v>0</v>
      </c>
      <c r="P532" s="17">
        <v>109088</v>
      </c>
      <c r="Q532" s="17">
        <v>0</v>
      </c>
      <c r="R532" s="17">
        <v>0</v>
      </c>
      <c r="S532" s="17">
        <v>4345</v>
      </c>
      <c r="T532" s="17">
        <v>241</v>
      </c>
      <c r="U532" s="17">
        <v>24232</v>
      </c>
      <c r="V532" s="17">
        <v>0</v>
      </c>
      <c r="W532" s="17">
        <v>0</v>
      </c>
      <c r="X532" s="17">
        <v>0</v>
      </c>
      <c r="Y532" s="17">
        <v>0</v>
      </c>
      <c r="Z532" s="17">
        <v>0</v>
      </c>
      <c r="AA532" s="17">
        <v>-101668</v>
      </c>
      <c r="AB532" s="17">
        <v>781837</v>
      </c>
      <c r="AC532" s="17">
        <v>0</v>
      </c>
      <c r="AD532" s="17">
        <v>0</v>
      </c>
    </row>
    <row r="533" spans="1:30" x14ac:dyDescent="0.3">
      <c r="A533" s="15" t="s">
        <v>1059</v>
      </c>
      <c r="B533" s="14" t="s">
        <v>1060</v>
      </c>
      <c r="C533" s="14">
        <v>1</v>
      </c>
      <c r="D533" s="14">
        <v>0</v>
      </c>
      <c r="E533" s="17">
        <v>8358025</v>
      </c>
      <c r="F533" s="17">
        <v>0</v>
      </c>
      <c r="G533" s="17">
        <v>1046049</v>
      </c>
      <c r="H533" s="17">
        <v>0</v>
      </c>
      <c r="I533" s="17">
        <v>1369919</v>
      </c>
      <c r="J533" s="17">
        <v>638229</v>
      </c>
      <c r="K533" s="17">
        <v>0</v>
      </c>
      <c r="L533" s="17">
        <v>0</v>
      </c>
      <c r="M533" s="17">
        <v>0</v>
      </c>
      <c r="N533" s="17">
        <v>0</v>
      </c>
      <c r="O533" s="17">
        <v>0</v>
      </c>
      <c r="P533" s="17">
        <v>904236</v>
      </c>
      <c r="Q533" s="17">
        <v>217134</v>
      </c>
      <c r="R533" s="17">
        <v>181248</v>
      </c>
      <c r="S533" s="17">
        <v>31039</v>
      </c>
      <c r="T533" s="17">
        <v>12950</v>
      </c>
      <c r="U533" s="17">
        <v>91633</v>
      </c>
      <c r="V533" s="17">
        <v>23417</v>
      </c>
      <c r="W533" s="17">
        <v>0</v>
      </c>
      <c r="X533" s="17">
        <v>0</v>
      </c>
      <c r="Y533" s="17">
        <v>0</v>
      </c>
      <c r="Z533" s="17">
        <v>0</v>
      </c>
      <c r="AA533" s="17">
        <v>-322487</v>
      </c>
      <c r="AB533" s="17">
        <v>12551392</v>
      </c>
      <c r="AC533" s="17">
        <v>0</v>
      </c>
      <c r="AD533" s="17">
        <v>0</v>
      </c>
    </row>
    <row r="534" spans="1:30" x14ac:dyDescent="0.3">
      <c r="A534" s="15" t="s">
        <v>1061</v>
      </c>
      <c r="B534" s="14" t="s">
        <v>1062</v>
      </c>
      <c r="C534" s="14">
        <v>1</v>
      </c>
      <c r="D534" s="14">
        <v>0</v>
      </c>
      <c r="E534" s="17">
        <v>1881858</v>
      </c>
      <c r="F534" s="17">
        <v>0</v>
      </c>
      <c r="G534" s="17">
        <v>155612</v>
      </c>
      <c r="H534" s="17">
        <v>0</v>
      </c>
      <c r="I534" s="17">
        <v>194418</v>
      </c>
      <c r="J534" s="17">
        <v>513984</v>
      </c>
      <c r="K534" s="17">
        <v>0</v>
      </c>
      <c r="L534" s="17">
        <v>0</v>
      </c>
      <c r="M534" s="17">
        <v>0</v>
      </c>
      <c r="N534" s="17">
        <v>0</v>
      </c>
      <c r="O534" s="17">
        <v>0</v>
      </c>
      <c r="P534" s="17">
        <v>1070552</v>
      </c>
      <c r="Q534" s="17">
        <v>31222</v>
      </c>
      <c r="R534" s="17">
        <v>9049</v>
      </c>
      <c r="S534" s="17">
        <v>24568</v>
      </c>
      <c r="T534" s="17">
        <v>7180</v>
      </c>
      <c r="U534" s="17">
        <v>103860</v>
      </c>
      <c r="V534" s="17">
        <v>0</v>
      </c>
      <c r="W534" s="17">
        <v>0</v>
      </c>
      <c r="X534" s="17">
        <v>0</v>
      </c>
      <c r="Y534" s="17">
        <v>0</v>
      </c>
      <c r="Z534" s="17">
        <v>0</v>
      </c>
      <c r="AA534" s="17">
        <v>-68978</v>
      </c>
      <c r="AB534" s="17">
        <v>3923325</v>
      </c>
      <c r="AC534" s="17">
        <v>0</v>
      </c>
      <c r="AD534" s="17">
        <v>0</v>
      </c>
    </row>
    <row r="535" spans="1:30" x14ac:dyDescent="0.3">
      <c r="A535" s="15" t="s">
        <v>1063</v>
      </c>
      <c r="B535" s="14" t="s">
        <v>1064</v>
      </c>
      <c r="C535" s="14">
        <v>1</v>
      </c>
      <c r="D535" s="14">
        <v>0</v>
      </c>
      <c r="E535" s="17">
        <v>9703433</v>
      </c>
      <c r="F535" s="17">
        <v>0</v>
      </c>
      <c r="G535" s="17">
        <v>442003</v>
      </c>
      <c r="H535" s="17">
        <v>0</v>
      </c>
      <c r="I535" s="17">
        <v>3119024</v>
      </c>
      <c r="J535" s="17">
        <v>982326</v>
      </c>
      <c r="K535" s="17">
        <v>0</v>
      </c>
      <c r="L535" s="17">
        <v>0</v>
      </c>
      <c r="M535" s="17">
        <v>0</v>
      </c>
      <c r="N535" s="17">
        <v>0</v>
      </c>
      <c r="O535" s="17">
        <v>0</v>
      </c>
      <c r="P535" s="17">
        <v>2547636</v>
      </c>
      <c r="Q535" s="17">
        <v>430453</v>
      </c>
      <c r="R535" s="17">
        <v>435388</v>
      </c>
      <c r="S535" s="17">
        <v>75515</v>
      </c>
      <c r="T535" s="17">
        <v>31506</v>
      </c>
      <c r="U535" s="17">
        <v>318570</v>
      </c>
      <c r="V535" s="17">
        <v>36476</v>
      </c>
      <c r="W535" s="17">
        <v>0</v>
      </c>
      <c r="X535" s="17">
        <v>232759</v>
      </c>
      <c r="Y535" s="17">
        <v>168228</v>
      </c>
      <c r="Z535" s="17">
        <v>0</v>
      </c>
      <c r="AA535" s="17">
        <v>-841518</v>
      </c>
      <c r="AB535" s="17">
        <v>17681799</v>
      </c>
      <c r="AC535" s="17">
        <v>0</v>
      </c>
      <c r="AD535" s="17">
        <v>0</v>
      </c>
    </row>
    <row r="536" spans="1:30" x14ac:dyDescent="0.3">
      <c r="A536" s="15" t="s">
        <v>1065</v>
      </c>
      <c r="B536" s="14" t="s">
        <v>1066</v>
      </c>
      <c r="C536" s="14">
        <v>1</v>
      </c>
      <c r="D536" s="14">
        <v>0</v>
      </c>
      <c r="E536" s="17">
        <v>8994301</v>
      </c>
      <c r="F536" s="17">
        <v>0</v>
      </c>
      <c r="G536" s="17">
        <v>735742</v>
      </c>
      <c r="H536" s="17">
        <v>0</v>
      </c>
      <c r="I536" s="17">
        <v>891084</v>
      </c>
      <c r="J536" s="17">
        <v>1172413</v>
      </c>
      <c r="K536" s="17">
        <v>0</v>
      </c>
      <c r="L536" s="17">
        <v>0</v>
      </c>
      <c r="M536" s="17">
        <v>0</v>
      </c>
      <c r="N536" s="17">
        <v>0</v>
      </c>
      <c r="O536" s="17">
        <v>0</v>
      </c>
      <c r="P536" s="17">
        <v>2200936</v>
      </c>
      <c r="Q536" s="17">
        <v>516918</v>
      </c>
      <c r="R536" s="17">
        <v>477317</v>
      </c>
      <c r="S536" s="17">
        <v>81417</v>
      </c>
      <c r="T536" s="17">
        <v>33968</v>
      </c>
      <c r="U536" s="17">
        <v>321074</v>
      </c>
      <c r="V536" s="17">
        <v>0</v>
      </c>
      <c r="W536" s="17">
        <v>0</v>
      </c>
      <c r="X536" s="17">
        <v>67372</v>
      </c>
      <c r="Y536" s="17">
        <v>0</v>
      </c>
      <c r="Z536" s="17">
        <v>0</v>
      </c>
      <c r="AA536" s="17">
        <v>-184685</v>
      </c>
      <c r="AB536" s="17">
        <v>15307857</v>
      </c>
      <c r="AC536" s="17">
        <v>0</v>
      </c>
      <c r="AD536" s="17">
        <v>0</v>
      </c>
    </row>
    <row r="537" spans="1:30" x14ac:dyDescent="0.3">
      <c r="A537" s="15" t="s">
        <v>1067</v>
      </c>
      <c r="B537" s="14" t="s">
        <v>1068</v>
      </c>
      <c r="C537" s="14">
        <v>1</v>
      </c>
      <c r="D537" s="14">
        <v>0</v>
      </c>
      <c r="E537" s="17">
        <v>19440351</v>
      </c>
      <c r="F537" s="17">
        <v>0</v>
      </c>
      <c r="G537" s="17">
        <v>1355779</v>
      </c>
      <c r="H537" s="17">
        <v>0</v>
      </c>
      <c r="I537" s="17">
        <v>2991433</v>
      </c>
      <c r="J537" s="17">
        <v>3152102</v>
      </c>
      <c r="K537" s="17">
        <v>0</v>
      </c>
      <c r="L537" s="17">
        <v>0</v>
      </c>
      <c r="M537" s="17">
        <v>0</v>
      </c>
      <c r="N537" s="17">
        <v>0</v>
      </c>
      <c r="O537" s="17">
        <v>0</v>
      </c>
      <c r="P537" s="17">
        <v>1539060</v>
      </c>
      <c r="Q537" s="17">
        <v>1119975</v>
      </c>
      <c r="R537" s="17">
        <v>784380</v>
      </c>
      <c r="S537" s="17">
        <v>120215</v>
      </c>
      <c r="T537" s="17">
        <v>30406</v>
      </c>
      <c r="U537" s="17">
        <v>476252</v>
      </c>
      <c r="V537" s="17">
        <v>39813</v>
      </c>
      <c r="W537" s="17">
        <v>0</v>
      </c>
      <c r="X537" s="17">
        <v>407376</v>
      </c>
      <c r="Y537" s="17">
        <v>0</v>
      </c>
      <c r="Z537" s="17">
        <v>0</v>
      </c>
      <c r="AA537" s="17">
        <v>-370865</v>
      </c>
      <c r="AB537" s="17">
        <v>31086277</v>
      </c>
      <c r="AC537" s="17">
        <v>0</v>
      </c>
      <c r="AD537" s="17">
        <v>0</v>
      </c>
    </row>
    <row r="538" spans="1:30" x14ac:dyDescent="0.3">
      <c r="A538" s="15" t="s">
        <v>1069</v>
      </c>
      <c r="B538" s="14" t="s">
        <v>1070</v>
      </c>
      <c r="C538" s="14">
        <v>1</v>
      </c>
      <c r="D538" s="14">
        <v>0</v>
      </c>
      <c r="E538" s="17">
        <v>9411808</v>
      </c>
      <c r="F538" s="17">
        <v>0</v>
      </c>
      <c r="G538" s="17">
        <v>627527</v>
      </c>
      <c r="H538" s="17">
        <v>0</v>
      </c>
      <c r="I538" s="17">
        <v>1843282</v>
      </c>
      <c r="J538" s="17">
        <v>1378102</v>
      </c>
      <c r="K538" s="17">
        <v>0</v>
      </c>
      <c r="L538" s="17">
        <v>0</v>
      </c>
      <c r="M538" s="17">
        <v>0</v>
      </c>
      <c r="N538" s="17">
        <v>0</v>
      </c>
      <c r="O538" s="17">
        <v>0</v>
      </c>
      <c r="P538" s="17">
        <v>1312045</v>
      </c>
      <c r="Q538" s="17">
        <v>213460</v>
      </c>
      <c r="R538" s="17">
        <v>360345</v>
      </c>
      <c r="S538" s="17">
        <v>27350</v>
      </c>
      <c r="T538" s="17">
        <v>19075</v>
      </c>
      <c r="U538" s="17">
        <v>183430</v>
      </c>
      <c r="V538" s="17">
        <v>32572</v>
      </c>
      <c r="W538" s="17">
        <v>0</v>
      </c>
      <c r="X538" s="17">
        <v>143101</v>
      </c>
      <c r="Y538" s="17">
        <v>0</v>
      </c>
      <c r="Z538" s="17">
        <v>0</v>
      </c>
      <c r="AA538" s="17">
        <v>-103395</v>
      </c>
      <c r="AB538" s="17">
        <v>15448702</v>
      </c>
      <c r="AC538" s="17">
        <v>0</v>
      </c>
      <c r="AD538" s="17">
        <v>0</v>
      </c>
    </row>
    <row r="539" spans="1:30" x14ac:dyDescent="0.3">
      <c r="A539" s="15" t="s">
        <v>1071</v>
      </c>
      <c r="B539" s="14" t="s">
        <v>1072</v>
      </c>
      <c r="C539" s="14">
        <v>1</v>
      </c>
      <c r="D539" s="14">
        <v>0</v>
      </c>
      <c r="E539" s="17">
        <v>23021632</v>
      </c>
      <c r="F539" s="17">
        <v>0</v>
      </c>
      <c r="G539" s="17">
        <v>3253567</v>
      </c>
      <c r="H539" s="17">
        <v>0</v>
      </c>
      <c r="I539" s="17">
        <v>4163618</v>
      </c>
      <c r="J539" s="17">
        <v>4811036</v>
      </c>
      <c r="K539" s="17">
        <v>0</v>
      </c>
      <c r="L539" s="17">
        <v>0</v>
      </c>
      <c r="M539" s="17">
        <v>0</v>
      </c>
      <c r="N539" s="17">
        <v>0</v>
      </c>
      <c r="O539" s="17">
        <v>0</v>
      </c>
      <c r="P539" s="17">
        <v>2222930</v>
      </c>
      <c r="Q539" s="17">
        <v>460738</v>
      </c>
      <c r="R539" s="17">
        <v>749828</v>
      </c>
      <c r="S539" s="17">
        <v>91034</v>
      </c>
      <c r="T539" s="17">
        <v>37981</v>
      </c>
      <c r="U539" s="17">
        <v>345136</v>
      </c>
      <c r="V539" s="17">
        <v>65444</v>
      </c>
      <c r="W539" s="17">
        <v>0</v>
      </c>
      <c r="X539" s="17">
        <v>315898</v>
      </c>
      <c r="Y539" s="17">
        <v>0</v>
      </c>
      <c r="Z539" s="17">
        <v>0</v>
      </c>
      <c r="AA539" s="17">
        <v>-227400</v>
      </c>
      <c r="AB539" s="17">
        <v>39311442</v>
      </c>
      <c r="AC539" s="17">
        <v>0</v>
      </c>
      <c r="AD539" s="17">
        <v>0</v>
      </c>
    </row>
    <row r="540" spans="1:30" x14ac:dyDescent="0.3">
      <c r="A540" s="15" t="s">
        <v>1073</v>
      </c>
      <c r="B540" s="14" t="s">
        <v>1074</v>
      </c>
      <c r="C540" s="14">
        <v>1</v>
      </c>
      <c r="D540" s="14">
        <v>0</v>
      </c>
      <c r="E540" s="17">
        <v>21753298</v>
      </c>
      <c r="F540" s="17">
        <v>0</v>
      </c>
      <c r="G540" s="17">
        <v>2827798</v>
      </c>
      <c r="H540" s="17">
        <v>0</v>
      </c>
      <c r="I540" s="17">
        <v>4273772</v>
      </c>
      <c r="J540" s="17">
        <v>2353185</v>
      </c>
      <c r="K540" s="17">
        <v>0</v>
      </c>
      <c r="L540" s="17">
        <v>0</v>
      </c>
      <c r="M540" s="17">
        <v>0</v>
      </c>
      <c r="N540" s="17">
        <v>0</v>
      </c>
      <c r="O540" s="17">
        <v>0</v>
      </c>
      <c r="P540" s="17">
        <v>2645038</v>
      </c>
      <c r="Q540" s="17">
        <v>1196557</v>
      </c>
      <c r="R540" s="17">
        <v>866412</v>
      </c>
      <c r="S540" s="17">
        <v>128664</v>
      </c>
      <c r="T540" s="17">
        <v>9589</v>
      </c>
      <c r="U540" s="17">
        <v>373616</v>
      </c>
      <c r="V540" s="17">
        <v>101225</v>
      </c>
      <c r="W540" s="17">
        <v>0</v>
      </c>
      <c r="X540" s="17">
        <v>218721</v>
      </c>
      <c r="Y540" s="17">
        <v>0</v>
      </c>
      <c r="Z540" s="17">
        <v>0</v>
      </c>
      <c r="AA540" s="17">
        <v>-810899</v>
      </c>
      <c r="AB540" s="17">
        <v>35936976</v>
      </c>
      <c r="AC540" s="17">
        <v>0</v>
      </c>
      <c r="AD540" s="17">
        <v>176371</v>
      </c>
    </row>
    <row r="541" spans="1:30" x14ac:dyDescent="0.3">
      <c r="A541" s="15" t="s">
        <v>1075</v>
      </c>
      <c r="B541" s="14" t="s">
        <v>1076</v>
      </c>
      <c r="C541" s="14">
        <v>1</v>
      </c>
      <c r="D541" s="14">
        <v>0</v>
      </c>
      <c r="E541" s="17">
        <v>31956509</v>
      </c>
      <c r="F541" s="17">
        <v>0</v>
      </c>
      <c r="G541" s="17">
        <v>2717904</v>
      </c>
      <c r="H541" s="17">
        <v>0</v>
      </c>
      <c r="I541" s="17">
        <v>3814465</v>
      </c>
      <c r="J541" s="17">
        <v>3200375</v>
      </c>
      <c r="K541" s="17">
        <v>0</v>
      </c>
      <c r="L541" s="17">
        <v>0</v>
      </c>
      <c r="M541" s="17">
        <v>0</v>
      </c>
      <c r="N541" s="17">
        <v>0</v>
      </c>
      <c r="O541" s="17">
        <v>0</v>
      </c>
      <c r="P541" s="17">
        <v>1736359</v>
      </c>
      <c r="Q541" s="17">
        <v>1411063</v>
      </c>
      <c r="R541" s="17">
        <v>451508</v>
      </c>
      <c r="S541" s="17">
        <v>97071</v>
      </c>
      <c r="T541" s="17">
        <v>40500</v>
      </c>
      <c r="U541" s="17">
        <v>369364</v>
      </c>
      <c r="V541" s="17">
        <v>98167</v>
      </c>
      <c r="W541" s="17">
        <v>0</v>
      </c>
      <c r="X541" s="17">
        <v>2750531</v>
      </c>
      <c r="Y541" s="17">
        <v>0</v>
      </c>
      <c r="Z541" s="17">
        <v>0</v>
      </c>
      <c r="AA541" s="17">
        <v>-837327</v>
      </c>
      <c r="AB541" s="17">
        <v>47806489</v>
      </c>
      <c r="AC541" s="17">
        <v>0</v>
      </c>
      <c r="AD541" s="17">
        <v>757890</v>
      </c>
    </row>
    <row r="542" spans="1:30" x14ac:dyDescent="0.3">
      <c r="A542" s="15" t="s">
        <v>1077</v>
      </c>
      <c r="B542" s="14" t="s">
        <v>1078</v>
      </c>
      <c r="C542" s="14">
        <v>1</v>
      </c>
      <c r="D542" s="14">
        <v>0</v>
      </c>
      <c r="E542" s="17">
        <v>14794193</v>
      </c>
      <c r="F542" s="17">
        <v>0</v>
      </c>
      <c r="G542" s="17">
        <v>1027361</v>
      </c>
      <c r="H542" s="17">
        <v>0</v>
      </c>
      <c r="I542" s="17">
        <v>1608546</v>
      </c>
      <c r="J542" s="17">
        <v>2805406</v>
      </c>
      <c r="K542" s="17">
        <v>0</v>
      </c>
      <c r="L542" s="17">
        <v>0</v>
      </c>
      <c r="M542" s="17">
        <v>0</v>
      </c>
      <c r="N542" s="17">
        <v>0</v>
      </c>
      <c r="O542" s="17">
        <v>0</v>
      </c>
      <c r="P542" s="17">
        <v>940423</v>
      </c>
      <c r="Q542" s="17">
        <v>366498</v>
      </c>
      <c r="R542" s="17">
        <v>173402</v>
      </c>
      <c r="S542" s="17">
        <v>41345</v>
      </c>
      <c r="T542" s="17">
        <v>17250</v>
      </c>
      <c r="U542" s="17">
        <v>169333</v>
      </c>
      <c r="V542" s="17">
        <v>36936</v>
      </c>
      <c r="W542" s="17">
        <v>0</v>
      </c>
      <c r="X542" s="17">
        <v>0</v>
      </c>
      <c r="Y542" s="17">
        <v>0</v>
      </c>
      <c r="Z542" s="17">
        <v>0</v>
      </c>
      <c r="AA542" s="17">
        <v>-264273</v>
      </c>
      <c r="AB542" s="17">
        <v>21716420</v>
      </c>
      <c r="AC542" s="17">
        <v>0</v>
      </c>
      <c r="AD542" s="17">
        <v>0</v>
      </c>
    </row>
    <row r="543" spans="1:30" x14ac:dyDescent="0.3">
      <c r="A543" s="15" t="s">
        <v>1079</v>
      </c>
      <c r="B543" s="14" t="s">
        <v>1080</v>
      </c>
      <c r="C543" s="14">
        <v>1</v>
      </c>
      <c r="D543" s="14">
        <v>0</v>
      </c>
      <c r="E543" s="17">
        <v>26823253</v>
      </c>
      <c r="F543" s="17">
        <v>0</v>
      </c>
      <c r="G543" s="17">
        <v>1721431</v>
      </c>
      <c r="H543" s="17">
        <v>0</v>
      </c>
      <c r="I543" s="17">
        <v>2133605</v>
      </c>
      <c r="J543" s="17">
        <v>5052982</v>
      </c>
      <c r="K543" s="17">
        <v>0</v>
      </c>
      <c r="L543" s="17">
        <v>0</v>
      </c>
      <c r="M543" s="17">
        <v>0</v>
      </c>
      <c r="N543" s="17">
        <v>0</v>
      </c>
      <c r="O543" s="17">
        <v>0</v>
      </c>
      <c r="P543" s="17">
        <v>1608558</v>
      </c>
      <c r="Q543" s="17">
        <v>557240</v>
      </c>
      <c r="R543" s="17">
        <v>245552</v>
      </c>
      <c r="S543" s="17">
        <v>59351</v>
      </c>
      <c r="T543" s="17">
        <v>24762</v>
      </c>
      <c r="U543" s="17">
        <v>223040</v>
      </c>
      <c r="V543" s="17">
        <v>52351</v>
      </c>
      <c r="W543" s="17">
        <v>0</v>
      </c>
      <c r="X543" s="17">
        <v>218700</v>
      </c>
      <c r="Y543" s="17">
        <v>0</v>
      </c>
      <c r="Z543" s="17">
        <v>0</v>
      </c>
      <c r="AA543" s="17">
        <v>-165245</v>
      </c>
      <c r="AB543" s="17">
        <v>38555580</v>
      </c>
      <c r="AC543" s="17">
        <v>0</v>
      </c>
      <c r="AD543" s="17">
        <v>0</v>
      </c>
    </row>
    <row r="544" spans="1:30" x14ac:dyDescent="0.3">
      <c r="A544" s="15" t="s">
        <v>1081</v>
      </c>
      <c r="B544" s="14" t="s">
        <v>1082</v>
      </c>
      <c r="C544" s="14">
        <v>1</v>
      </c>
      <c r="D544" s="14">
        <v>0</v>
      </c>
      <c r="E544" s="17">
        <v>18637842</v>
      </c>
      <c r="F544" s="17">
        <v>0</v>
      </c>
      <c r="G544" s="17">
        <v>1729079</v>
      </c>
      <c r="H544" s="17">
        <v>0</v>
      </c>
      <c r="I544" s="17">
        <v>1102478</v>
      </c>
      <c r="J544" s="17">
        <v>2331127</v>
      </c>
      <c r="K544" s="17">
        <v>0</v>
      </c>
      <c r="L544" s="17">
        <v>0</v>
      </c>
      <c r="M544" s="17">
        <v>0</v>
      </c>
      <c r="N544" s="17">
        <v>0</v>
      </c>
      <c r="O544" s="17">
        <v>0</v>
      </c>
      <c r="P544" s="17">
        <v>1243082</v>
      </c>
      <c r="Q544" s="17">
        <v>423742</v>
      </c>
      <c r="R544" s="17">
        <v>32722</v>
      </c>
      <c r="S544" s="17">
        <v>43218</v>
      </c>
      <c r="T544" s="17">
        <v>18031</v>
      </c>
      <c r="U544" s="17">
        <v>167993</v>
      </c>
      <c r="V544" s="17">
        <v>38330</v>
      </c>
      <c r="W544" s="17">
        <v>0</v>
      </c>
      <c r="X544" s="17">
        <v>0</v>
      </c>
      <c r="Y544" s="17">
        <v>10766</v>
      </c>
      <c r="Z544" s="17">
        <v>0</v>
      </c>
      <c r="AA544" s="17">
        <v>-208998</v>
      </c>
      <c r="AB544" s="17">
        <v>25569412</v>
      </c>
      <c r="AC544" s="17">
        <v>0</v>
      </c>
      <c r="AD544" s="17">
        <v>0</v>
      </c>
    </row>
    <row r="545" spans="1:30" x14ac:dyDescent="0.3">
      <c r="A545" s="15" t="s">
        <v>1083</v>
      </c>
      <c r="B545" s="14" t="s">
        <v>1084</v>
      </c>
      <c r="C545" s="14">
        <v>1</v>
      </c>
      <c r="D545" s="14">
        <v>0</v>
      </c>
      <c r="E545" s="17">
        <v>10771161</v>
      </c>
      <c r="F545" s="17">
        <v>0</v>
      </c>
      <c r="G545" s="17">
        <v>1440718</v>
      </c>
      <c r="H545" s="17">
        <v>0</v>
      </c>
      <c r="I545" s="17">
        <v>504871</v>
      </c>
      <c r="J545" s="17">
        <v>3479722</v>
      </c>
      <c r="K545" s="17">
        <v>0</v>
      </c>
      <c r="L545" s="17">
        <v>0</v>
      </c>
      <c r="M545" s="17">
        <v>0</v>
      </c>
      <c r="N545" s="17">
        <v>0</v>
      </c>
      <c r="O545" s="17">
        <v>0</v>
      </c>
      <c r="P545" s="17">
        <v>1099976</v>
      </c>
      <c r="Q545" s="17">
        <v>395548</v>
      </c>
      <c r="R545" s="17">
        <v>21119</v>
      </c>
      <c r="S545" s="17">
        <v>31593</v>
      </c>
      <c r="T545" s="17">
        <v>13181</v>
      </c>
      <c r="U545" s="17">
        <v>125121</v>
      </c>
      <c r="V545" s="17">
        <v>26999</v>
      </c>
      <c r="W545" s="17">
        <v>0</v>
      </c>
      <c r="X545" s="17">
        <v>0</v>
      </c>
      <c r="Y545" s="17">
        <v>44958</v>
      </c>
      <c r="Z545" s="17">
        <v>0</v>
      </c>
      <c r="AA545" s="17">
        <v>-135579</v>
      </c>
      <c r="AB545" s="17">
        <v>17819388</v>
      </c>
      <c r="AC545" s="17">
        <v>0</v>
      </c>
      <c r="AD545" s="17">
        <v>0</v>
      </c>
    </row>
    <row r="546" spans="1:30" x14ac:dyDescent="0.3">
      <c r="A546" s="15" t="s">
        <v>1085</v>
      </c>
      <c r="B546" s="14" t="s">
        <v>1086</v>
      </c>
      <c r="C546" s="14">
        <v>1</v>
      </c>
      <c r="D546" s="14">
        <v>0</v>
      </c>
      <c r="E546" s="17">
        <v>9345767</v>
      </c>
      <c r="F546" s="17">
        <v>0</v>
      </c>
      <c r="G546" s="17">
        <v>545250</v>
      </c>
      <c r="H546" s="17">
        <v>0</v>
      </c>
      <c r="I546" s="17">
        <v>1191067</v>
      </c>
      <c r="J546" s="17">
        <v>2406238</v>
      </c>
      <c r="K546" s="17">
        <v>0</v>
      </c>
      <c r="L546" s="17">
        <v>0</v>
      </c>
      <c r="M546" s="17">
        <v>0</v>
      </c>
      <c r="N546" s="17">
        <v>0</v>
      </c>
      <c r="O546" s="17">
        <v>0</v>
      </c>
      <c r="P546" s="17">
        <v>1275578</v>
      </c>
      <c r="Q546" s="17">
        <v>191079</v>
      </c>
      <c r="R546" s="17">
        <v>456858</v>
      </c>
      <c r="S546" s="17">
        <v>51367</v>
      </c>
      <c r="T546" s="17">
        <v>21431</v>
      </c>
      <c r="U546" s="17">
        <v>203468</v>
      </c>
      <c r="V546" s="17">
        <v>15684</v>
      </c>
      <c r="W546" s="17">
        <v>0</v>
      </c>
      <c r="X546" s="17">
        <v>0</v>
      </c>
      <c r="Y546" s="17">
        <v>33531</v>
      </c>
      <c r="Z546" s="17">
        <v>0</v>
      </c>
      <c r="AA546" s="17">
        <v>-143326</v>
      </c>
      <c r="AB546" s="17">
        <v>15593992</v>
      </c>
      <c r="AC546" s="17">
        <v>0</v>
      </c>
      <c r="AD546" s="17">
        <v>0</v>
      </c>
    </row>
    <row r="547" spans="1:30" x14ac:dyDescent="0.3">
      <c r="A547" s="15" t="s">
        <v>1087</v>
      </c>
      <c r="B547" s="14" t="s">
        <v>1088</v>
      </c>
      <c r="C547" s="14">
        <v>1</v>
      </c>
      <c r="D547" s="14">
        <v>0</v>
      </c>
      <c r="E547" s="17">
        <v>32610526</v>
      </c>
      <c r="F547" s="17">
        <v>0</v>
      </c>
      <c r="G547" s="17">
        <v>3199157</v>
      </c>
      <c r="H547" s="17">
        <v>0</v>
      </c>
      <c r="I547" s="17">
        <v>4505713</v>
      </c>
      <c r="J547" s="17">
        <v>8081821</v>
      </c>
      <c r="K547" s="17">
        <v>0</v>
      </c>
      <c r="L547" s="17">
        <v>0</v>
      </c>
      <c r="M547" s="17">
        <v>0</v>
      </c>
      <c r="N547" s="17">
        <v>0</v>
      </c>
      <c r="O547" s="17">
        <v>0</v>
      </c>
      <c r="P547" s="17">
        <v>3653042</v>
      </c>
      <c r="Q547" s="17">
        <v>1399282</v>
      </c>
      <c r="R547" s="17">
        <v>537700</v>
      </c>
      <c r="S547" s="17">
        <v>83903</v>
      </c>
      <c r="T547" s="17">
        <v>35006</v>
      </c>
      <c r="U547" s="17">
        <v>338608</v>
      </c>
      <c r="V547" s="17">
        <v>59098</v>
      </c>
      <c r="W547" s="17">
        <v>0</v>
      </c>
      <c r="X547" s="17">
        <v>364253</v>
      </c>
      <c r="Y547" s="17">
        <v>101341</v>
      </c>
      <c r="Z547" s="17">
        <v>0</v>
      </c>
      <c r="AA547" s="17">
        <v>-245437</v>
      </c>
      <c r="AB547" s="17">
        <v>54724013</v>
      </c>
      <c r="AC547" s="17">
        <v>0</v>
      </c>
      <c r="AD547" s="17">
        <v>0</v>
      </c>
    </row>
    <row r="548" spans="1:30" x14ac:dyDescent="0.3">
      <c r="A548" s="15" t="s">
        <v>1089</v>
      </c>
      <c r="B548" s="14" t="s">
        <v>1090</v>
      </c>
      <c r="C548" s="14">
        <v>1</v>
      </c>
      <c r="D548" s="14">
        <v>0</v>
      </c>
      <c r="E548" s="17">
        <v>24050024</v>
      </c>
      <c r="F548" s="17">
        <v>0</v>
      </c>
      <c r="G548" s="17">
        <v>1155461</v>
      </c>
      <c r="H548" s="17">
        <v>0</v>
      </c>
      <c r="I548" s="17">
        <v>2050988</v>
      </c>
      <c r="J548" s="17">
        <v>3228444</v>
      </c>
      <c r="K548" s="17">
        <v>0</v>
      </c>
      <c r="L548" s="17">
        <v>0</v>
      </c>
      <c r="M548" s="17">
        <v>0</v>
      </c>
      <c r="N548" s="17">
        <v>0</v>
      </c>
      <c r="O548" s="17">
        <v>0</v>
      </c>
      <c r="P548" s="17">
        <v>1127603</v>
      </c>
      <c r="Q548" s="17">
        <v>694512</v>
      </c>
      <c r="R548" s="17">
        <v>453025</v>
      </c>
      <c r="S548" s="17">
        <v>83125</v>
      </c>
      <c r="T548" s="17">
        <v>31651</v>
      </c>
      <c r="U548" s="17">
        <v>245699</v>
      </c>
      <c r="V548" s="17">
        <v>69158</v>
      </c>
      <c r="W548" s="17">
        <v>0</v>
      </c>
      <c r="X548" s="17">
        <v>0</v>
      </c>
      <c r="Y548" s="17">
        <v>91039</v>
      </c>
      <c r="Z548" s="17">
        <v>0</v>
      </c>
      <c r="AA548" s="17">
        <v>-215347</v>
      </c>
      <c r="AB548" s="17">
        <v>33065382</v>
      </c>
      <c r="AC548" s="17">
        <v>0</v>
      </c>
      <c r="AD548" s="17">
        <v>0</v>
      </c>
    </row>
    <row r="549" spans="1:30" x14ac:dyDescent="0.3">
      <c r="A549" s="15" t="s">
        <v>1091</v>
      </c>
      <c r="B549" s="14" t="s">
        <v>1092</v>
      </c>
      <c r="C549" s="14">
        <v>1</v>
      </c>
      <c r="D549" s="14">
        <v>0</v>
      </c>
      <c r="E549" s="17">
        <v>212754016</v>
      </c>
      <c r="F549" s="17">
        <v>0</v>
      </c>
      <c r="G549" s="17">
        <v>7048331</v>
      </c>
      <c r="H549" s="17">
        <v>0</v>
      </c>
      <c r="I549" s="17">
        <v>16028931</v>
      </c>
      <c r="J549" s="17">
        <v>14779306</v>
      </c>
      <c r="K549" s="17">
        <v>0</v>
      </c>
      <c r="L549" s="17">
        <v>0</v>
      </c>
      <c r="M549" s="17">
        <v>0</v>
      </c>
      <c r="N549" s="17">
        <v>0</v>
      </c>
      <c r="O549" s="17">
        <v>0</v>
      </c>
      <c r="P549" s="17">
        <v>5880307</v>
      </c>
      <c r="Q549" s="17">
        <v>13826235</v>
      </c>
      <c r="R549" s="17">
        <v>1657662</v>
      </c>
      <c r="S549" s="17">
        <v>295960</v>
      </c>
      <c r="T549" s="17">
        <v>123481</v>
      </c>
      <c r="U549" s="17">
        <v>1172456</v>
      </c>
      <c r="V549" s="17">
        <v>401621</v>
      </c>
      <c r="W549" s="17">
        <v>0</v>
      </c>
      <c r="X549" s="17">
        <v>6730355</v>
      </c>
      <c r="Y549" s="17">
        <v>0</v>
      </c>
      <c r="Z549" s="17">
        <v>0</v>
      </c>
      <c r="AA549" s="17">
        <v>-4625370</v>
      </c>
      <c r="AB549" s="17">
        <v>276073291</v>
      </c>
      <c r="AC549" s="17">
        <v>0</v>
      </c>
      <c r="AD549" s="17">
        <v>5959943</v>
      </c>
    </row>
    <row r="550" spans="1:30" x14ac:dyDescent="0.3">
      <c r="A550" s="15" t="s">
        <v>1093</v>
      </c>
      <c r="B550" s="14" t="s">
        <v>1094</v>
      </c>
      <c r="C550" s="14">
        <v>1</v>
      </c>
      <c r="D550" s="14">
        <v>0</v>
      </c>
      <c r="E550" s="17">
        <v>78703759</v>
      </c>
      <c r="F550" s="17">
        <v>0</v>
      </c>
      <c r="G550" s="17">
        <v>7350865</v>
      </c>
      <c r="H550" s="17">
        <v>0</v>
      </c>
      <c r="I550" s="17">
        <v>8862999</v>
      </c>
      <c r="J550" s="17">
        <v>7382901</v>
      </c>
      <c r="K550" s="17">
        <v>0</v>
      </c>
      <c r="L550" s="17">
        <v>0</v>
      </c>
      <c r="M550" s="17">
        <v>0</v>
      </c>
      <c r="N550" s="17">
        <v>0</v>
      </c>
      <c r="O550" s="17">
        <v>0</v>
      </c>
      <c r="P550" s="17">
        <v>3523086</v>
      </c>
      <c r="Q550" s="17">
        <v>6384927</v>
      </c>
      <c r="R550" s="17">
        <v>868736</v>
      </c>
      <c r="S550" s="17">
        <v>119211</v>
      </c>
      <c r="T550" s="17">
        <v>49737</v>
      </c>
      <c r="U550" s="17">
        <v>475786</v>
      </c>
      <c r="V550" s="17">
        <v>155415</v>
      </c>
      <c r="W550" s="17">
        <v>0</v>
      </c>
      <c r="X550" s="17">
        <v>1549206</v>
      </c>
      <c r="Y550" s="17">
        <v>0</v>
      </c>
      <c r="Z550" s="17">
        <v>2459141</v>
      </c>
      <c r="AA550" s="17">
        <v>-1820705</v>
      </c>
      <c r="AB550" s="17">
        <v>116065064</v>
      </c>
      <c r="AC550" s="17">
        <v>0</v>
      </c>
      <c r="AD550" s="17">
        <v>2032346</v>
      </c>
    </row>
    <row r="551" spans="1:30" x14ac:dyDescent="0.3">
      <c r="A551" s="15" t="s">
        <v>1095</v>
      </c>
      <c r="B551" s="14" t="s">
        <v>1096</v>
      </c>
      <c r="C551" s="14">
        <v>1</v>
      </c>
      <c r="D551" s="14">
        <v>0</v>
      </c>
      <c r="E551" s="17">
        <v>202883</v>
      </c>
      <c r="F551" s="17">
        <v>0</v>
      </c>
      <c r="G551" s="17">
        <v>50000</v>
      </c>
      <c r="H551" s="17">
        <v>0</v>
      </c>
      <c r="I551" s="17">
        <v>42098</v>
      </c>
      <c r="J551" s="17">
        <v>17397</v>
      </c>
      <c r="K551" s="17">
        <v>0</v>
      </c>
      <c r="L551" s="17">
        <v>0</v>
      </c>
      <c r="M551" s="17">
        <v>0</v>
      </c>
      <c r="N551" s="17">
        <v>0</v>
      </c>
      <c r="O551" s="17">
        <v>0</v>
      </c>
      <c r="P551" s="17">
        <v>47290</v>
      </c>
      <c r="Q551" s="17">
        <v>0</v>
      </c>
      <c r="R551" s="17">
        <v>0</v>
      </c>
      <c r="S551" s="17">
        <v>450</v>
      </c>
      <c r="T551" s="17">
        <v>125</v>
      </c>
      <c r="U551" s="17">
        <v>1340</v>
      </c>
      <c r="V551" s="17">
        <v>0</v>
      </c>
      <c r="W551" s="17">
        <v>0</v>
      </c>
      <c r="X551" s="17">
        <v>0</v>
      </c>
      <c r="Y551" s="17">
        <v>0</v>
      </c>
      <c r="Z551" s="17">
        <v>0</v>
      </c>
      <c r="AA551" s="17">
        <v>-1719</v>
      </c>
      <c r="AB551" s="17">
        <v>359864</v>
      </c>
      <c r="AC551" s="17">
        <v>0</v>
      </c>
      <c r="AD551" s="17">
        <v>0</v>
      </c>
    </row>
    <row r="552" spans="1:30" x14ac:dyDescent="0.3">
      <c r="A552" s="15" t="s">
        <v>1097</v>
      </c>
      <c r="B552" s="14" t="s">
        <v>1098</v>
      </c>
      <c r="C552" s="14">
        <v>1</v>
      </c>
      <c r="D552" s="14">
        <v>0</v>
      </c>
      <c r="E552" s="17">
        <v>6490820</v>
      </c>
      <c r="F552" s="17">
        <v>0</v>
      </c>
      <c r="G552" s="17">
        <v>1167111</v>
      </c>
      <c r="H552" s="17">
        <v>0</v>
      </c>
      <c r="I552" s="17">
        <v>1367245</v>
      </c>
      <c r="J552" s="17">
        <v>2224792</v>
      </c>
      <c r="K552" s="17">
        <v>102877</v>
      </c>
      <c r="L552" s="17">
        <v>0</v>
      </c>
      <c r="M552" s="17">
        <v>0</v>
      </c>
      <c r="N552" s="17">
        <v>0</v>
      </c>
      <c r="O552" s="17">
        <v>0</v>
      </c>
      <c r="P552" s="17">
        <v>1169312</v>
      </c>
      <c r="Q552" s="17">
        <v>201578</v>
      </c>
      <c r="R552" s="17">
        <v>114285</v>
      </c>
      <c r="S552" s="17">
        <v>30784</v>
      </c>
      <c r="T552" s="17">
        <v>12843</v>
      </c>
      <c r="U552" s="17">
        <v>121859</v>
      </c>
      <c r="V552" s="17">
        <v>16710</v>
      </c>
      <c r="W552" s="17">
        <v>0</v>
      </c>
      <c r="X552" s="17">
        <v>0</v>
      </c>
      <c r="Y552" s="17">
        <v>0</v>
      </c>
      <c r="Z552" s="17">
        <v>0</v>
      </c>
      <c r="AA552" s="17">
        <v>-72733</v>
      </c>
      <c r="AB552" s="17">
        <v>12947483</v>
      </c>
      <c r="AC552" s="17">
        <v>0</v>
      </c>
      <c r="AD552" s="17">
        <v>0</v>
      </c>
    </row>
    <row r="553" spans="1:30" x14ac:dyDescent="0.3">
      <c r="A553" s="15" t="s">
        <v>1099</v>
      </c>
      <c r="B553" s="14" t="s">
        <v>1100</v>
      </c>
      <c r="C553" s="14">
        <v>1</v>
      </c>
      <c r="D553" s="14">
        <v>0</v>
      </c>
      <c r="E553" s="17">
        <v>17218765</v>
      </c>
      <c r="F553" s="17">
        <v>1604366</v>
      </c>
      <c r="G553" s="17">
        <v>2256813</v>
      </c>
      <c r="H553" s="17">
        <v>0</v>
      </c>
      <c r="I553" s="17">
        <v>4770147</v>
      </c>
      <c r="J553" s="17">
        <v>2786949</v>
      </c>
      <c r="K553" s="17">
        <v>0</v>
      </c>
      <c r="L553" s="17">
        <v>0</v>
      </c>
      <c r="M553" s="17">
        <v>0</v>
      </c>
      <c r="N553" s="17">
        <v>0</v>
      </c>
      <c r="O553" s="17">
        <v>0</v>
      </c>
      <c r="P553" s="17">
        <v>1791119</v>
      </c>
      <c r="Q553" s="17">
        <v>2779320</v>
      </c>
      <c r="R553" s="17">
        <v>217024</v>
      </c>
      <c r="S553" s="17">
        <v>100112</v>
      </c>
      <c r="T553" s="17">
        <v>39038</v>
      </c>
      <c r="U553" s="17">
        <v>381130</v>
      </c>
      <c r="V553" s="17">
        <v>58870</v>
      </c>
      <c r="W553" s="17">
        <v>0</v>
      </c>
      <c r="X553" s="17">
        <v>434532</v>
      </c>
      <c r="Y553" s="17">
        <v>0</v>
      </c>
      <c r="Z553" s="17">
        <v>0</v>
      </c>
      <c r="AA553" s="17">
        <v>-993697</v>
      </c>
      <c r="AB553" s="17">
        <v>33444488</v>
      </c>
      <c r="AC553" s="17">
        <v>0</v>
      </c>
      <c r="AD553" s="17">
        <v>305458</v>
      </c>
    </row>
    <row r="554" spans="1:30" x14ac:dyDescent="0.3">
      <c r="A554" s="15" t="s">
        <v>1101</v>
      </c>
      <c r="B554" s="14" t="s">
        <v>1102</v>
      </c>
      <c r="C554" s="14">
        <v>1</v>
      </c>
      <c r="D554" s="14">
        <v>0</v>
      </c>
      <c r="E554" s="17">
        <v>397353</v>
      </c>
      <c r="F554" s="17">
        <v>0</v>
      </c>
      <c r="G554" s="17">
        <v>100000</v>
      </c>
      <c r="H554" s="17">
        <v>0</v>
      </c>
      <c r="I554" s="17">
        <v>18056</v>
      </c>
      <c r="J554" s="17">
        <v>47832</v>
      </c>
      <c r="K554" s="17">
        <v>0</v>
      </c>
      <c r="L554" s="17">
        <v>0</v>
      </c>
      <c r="M554" s="17">
        <v>0</v>
      </c>
      <c r="N554" s="17">
        <v>0</v>
      </c>
      <c r="O554" s="17">
        <v>0</v>
      </c>
      <c r="P554" s="17">
        <v>56466</v>
      </c>
      <c r="Q554" s="17">
        <v>0</v>
      </c>
      <c r="R554" s="17">
        <v>0</v>
      </c>
      <c r="S554" s="17">
        <v>2877</v>
      </c>
      <c r="T554" s="17">
        <v>0</v>
      </c>
      <c r="U554" s="17">
        <v>13165</v>
      </c>
      <c r="V554" s="17">
        <v>0</v>
      </c>
      <c r="W554" s="17">
        <v>0</v>
      </c>
      <c r="X554" s="17">
        <v>0</v>
      </c>
      <c r="Y554" s="17">
        <v>0</v>
      </c>
      <c r="Z554" s="17">
        <v>0</v>
      </c>
      <c r="AA554" s="17">
        <v>-7778</v>
      </c>
      <c r="AB554" s="17">
        <v>627971</v>
      </c>
      <c r="AC554" s="17">
        <v>0</v>
      </c>
      <c r="AD554" s="17">
        <v>0</v>
      </c>
    </row>
    <row r="555" spans="1:30" x14ac:dyDescent="0.3">
      <c r="A555" s="15" t="s">
        <v>1103</v>
      </c>
      <c r="B555" s="14" t="s">
        <v>1104</v>
      </c>
      <c r="C555" s="14">
        <v>1</v>
      </c>
      <c r="D555" s="14">
        <v>0</v>
      </c>
      <c r="E555" s="17">
        <v>26389123</v>
      </c>
      <c r="F555" s="17">
        <v>0</v>
      </c>
      <c r="G555" s="17">
        <v>1934010</v>
      </c>
      <c r="H555" s="17">
        <v>12385</v>
      </c>
      <c r="I555" s="17">
        <v>5355860</v>
      </c>
      <c r="J555" s="17">
        <v>6215337</v>
      </c>
      <c r="K555" s="17">
        <v>0</v>
      </c>
      <c r="L555" s="17">
        <v>0</v>
      </c>
      <c r="M555" s="17">
        <v>0</v>
      </c>
      <c r="N555" s="17">
        <v>0</v>
      </c>
      <c r="O555" s="17">
        <v>0</v>
      </c>
      <c r="P555" s="17">
        <v>4706463</v>
      </c>
      <c r="Q555" s="17">
        <v>784765</v>
      </c>
      <c r="R555" s="17">
        <v>866292</v>
      </c>
      <c r="S555" s="17">
        <v>144183</v>
      </c>
      <c r="T555" s="17">
        <v>60156</v>
      </c>
      <c r="U555" s="17">
        <v>531357</v>
      </c>
      <c r="V555" s="17">
        <v>95500</v>
      </c>
      <c r="W555" s="17">
        <v>0</v>
      </c>
      <c r="X555" s="17">
        <v>0</v>
      </c>
      <c r="Y555" s="17">
        <v>0</v>
      </c>
      <c r="Z555" s="17">
        <v>0</v>
      </c>
      <c r="AA555" s="17">
        <v>-274461</v>
      </c>
      <c r="AB555" s="17">
        <v>46820970</v>
      </c>
      <c r="AC555" s="17">
        <v>0</v>
      </c>
      <c r="AD555" s="17">
        <v>0</v>
      </c>
    </row>
    <row r="556" spans="1:30" x14ac:dyDescent="0.3">
      <c r="A556" s="15" t="s">
        <v>1105</v>
      </c>
      <c r="B556" s="14" t="s">
        <v>1106</v>
      </c>
      <c r="C556" s="14">
        <v>1</v>
      </c>
      <c r="D556" s="14">
        <v>0</v>
      </c>
      <c r="E556" s="17">
        <v>11050374</v>
      </c>
      <c r="F556" s="17">
        <v>0</v>
      </c>
      <c r="G556" s="17">
        <v>859400</v>
      </c>
      <c r="H556" s="17">
        <v>0</v>
      </c>
      <c r="I556" s="17">
        <v>1560297</v>
      </c>
      <c r="J556" s="17">
        <v>2845694</v>
      </c>
      <c r="K556" s="17">
        <v>0</v>
      </c>
      <c r="L556" s="17">
        <v>0</v>
      </c>
      <c r="M556" s="17">
        <v>0</v>
      </c>
      <c r="N556" s="17">
        <v>0</v>
      </c>
      <c r="O556" s="17">
        <v>0</v>
      </c>
      <c r="P556" s="17">
        <v>1551271</v>
      </c>
      <c r="Q556" s="17">
        <v>340557</v>
      </c>
      <c r="R556" s="17">
        <v>335411</v>
      </c>
      <c r="S556" s="17">
        <v>43772</v>
      </c>
      <c r="T556" s="17">
        <v>18262</v>
      </c>
      <c r="U556" s="17">
        <v>184420</v>
      </c>
      <c r="V556" s="17">
        <v>22770</v>
      </c>
      <c r="W556" s="17">
        <v>0</v>
      </c>
      <c r="X556" s="17">
        <v>0</v>
      </c>
      <c r="Y556" s="17">
        <v>26017</v>
      </c>
      <c r="Z556" s="17">
        <v>0</v>
      </c>
      <c r="AA556" s="17">
        <v>-257886</v>
      </c>
      <c r="AB556" s="17">
        <v>18580359</v>
      </c>
      <c r="AC556" s="17">
        <v>0</v>
      </c>
      <c r="AD556" s="17">
        <v>0</v>
      </c>
    </row>
    <row r="557" spans="1:30" x14ac:dyDescent="0.3">
      <c r="A557" s="15" t="s">
        <v>1107</v>
      </c>
      <c r="B557" s="14" t="s">
        <v>1108</v>
      </c>
      <c r="C557" s="14">
        <v>1</v>
      </c>
      <c r="D557" s="14">
        <v>0</v>
      </c>
      <c r="E557" s="17">
        <v>314863</v>
      </c>
      <c r="F557" s="17">
        <v>0</v>
      </c>
      <c r="G557" s="17">
        <v>147522</v>
      </c>
      <c r="H557" s="17">
        <v>0</v>
      </c>
      <c r="I557" s="17">
        <v>33120</v>
      </c>
      <c r="J557" s="17">
        <v>0</v>
      </c>
      <c r="K557" s="17">
        <v>0</v>
      </c>
      <c r="L557" s="17">
        <v>0</v>
      </c>
      <c r="M557" s="17">
        <v>0</v>
      </c>
      <c r="N557" s="17">
        <v>0</v>
      </c>
      <c r="O557" s="17">
        <v>0</v>
      </c>
      <c r="P557" s="17">
        <v>99895</v>
      </c>
      <c r="Q557" s="17">
        <v>4199</v>
      </c>
      <c r="R557" s="17">
        <v>0</v>
      </c>
      <c r="S557" s="17">
        <v>3356</v>
      </c>
      <c r="T557" s="17">
        <v>1400</v>
      </c>
      <c r="U557" s="17">
        <v>17242</v>
      </c>
      <c r="V557" s="17">
        <v>0</v>
      </c>
      <c r="W557" s="17">
        <v>0</v>
      </c>
      <c r="X557" s="17">
        <v>29700</v>
      </c>
      <c r="Y557" s="17">
        <v>1864</v>
      </c>
      <c r="Z557" s="17">
        <v>0</v>
      </c>
      <c r="AA557" s="17">
        <v>0</v>
      </c>
      <c r="AB557" s="17">
        <v>653161</v>
      </c>
      <c r="AC557" s="17">
        <v>0</v>
      </c>
      <c r="AD557" s="17">
        <v>0</v>
      </c>
    </row>
    <row r="558" spans="1:30" x14ac:dyDescent="0.3">
      <c r="A558" s="15" t="s">
        <v>1109</v>
      </c>
      <c r="B558" s="14" t="s">
        <v>1110</v>
      </c>
      <c r="C558" s="14">
        <v>1</v>
      </c>
      <c r="D558" s="14">
        <v>0</v>
      </c>
      <c r="E558" s="17">
        <v>1567918</v>
      </c>
      <c r="F558" s="17">
        <v>0</v>
      </c>
      <c r="G558" s="17">
        <v>234417</v>
      </c>
      <c r="H558" s="17">
        <v>0</v>
      </c>
      <c r="I558" s="17">
        <v>60863</v>
      </c>
      <c r="J558" s="17">
        <v>196604</v>
      </c>
      <c r="K558" s="17">
        <v>0</v>
      </c>
      <c r="L558" s="17">
        <v>0</v>
      </c>
      <c r="M558" s="17">
        <v>0</v>
      </c>
      <c r="N558" s="17">
        <v>0</v>
      </c>
      <c r="O558" s="17">
        <v>0</v>
      </c>
      <c r="P558" s="17">
        <v>204433</v>
      </c>
      <c r="Q558" s="17">
        <v>34927</v>
      </c>
      <c r="R558" s="17">
        <v>20874</v>
      </c>
      <c r="S558" s="17">
        <v>27339</v>
      </c>
      <c r="T558" s="17">
        <v>11406</v>
      </c>
      <c r="U558" s="17">
        <v>56619</v>
      </c>
      <c r="V558" s="17">
        <v>0</v>
      </c>
      <c r="W558" s="17">
        <v>0</v>
      </c>
      <c r="X558" s="17">
        <v>63180</v>
      </c>
      <c r="Y558" s="17">
        <v>1830</v>
      </c>
      <c r="Z558" s="17">
        <v>0</v>
      </c>
      <c r="AA558" s="17">
        <v>-87490</v>
      </c>
      <c r="AB558" s="17">
        <v>2392920</v>
      </c>
      <c r="AC558" s="17">
        <v>0</v>
      </c>
      <c r="AD558" s="17">
        <v>0</v>
      </c>
    </row>
    <row r="559" spans="1:30" x14ac:dyDescent="0.3">
      <c r="A559" s="15" t="s">
        <v>1111</v>
      </c>
      <c r="B559" s="14" t="s">
        <v>1112</v>
      </c>
      <c r="C559" s="14">
        <v>1</v>
      </c>
      <c r="D559" s="14">
        <v>0</v>
      </c>
      <c r="E559" s="17">
        <v>212528</v>
      </c>
      <c r="F559" s="17">
        <v>0</v>
      </c>
      <c r="G559" s="17">
        <v>50000</v>
      </c>
      <c r="H559" s="17">
        <v>0</v>
      </c>
      <c r="I559" s="17">
        <v>11417</v>
      </c>
      <c r="J559" s="17">
        <v>7546</v>
      </c>
      <c r="K559" s="17">
        <v>0</v>
      </c>
      <c r="L559" s="17">
        <v>0</v>
      </c>
      <c r="M559" s="17">
        <v>0</v>
      </c>
      <c r="N559" s="17">
        <v>0</v>
      </c>
      <c r="O559" s="17">
        <v>0</v>
      </c>
      <c r="P559" s="17">
        <v>71672</v>
      </c>
      <c r="Q559" s="17">
        <v>0</v>
      </c>
      <c r="R559" s="17">
        <v>0</v>
      </c>
      <c r="S559" s="17">
        <v>1154</v>
      </c>
      <c r="T559" s="17">
        <v>481</v>
      </c>
      <c r="U559" s="17">
        <v>8039</v>
      </c>
      <c r="V559" s="17">
        <v>0</v>
      </c>
      <c r="W559" s="17">
        <v>0</v>
      </c>
      <c r="X559" s="17">
        <v>0</v>
      </c>
      <c r="Y559" s="17">
        <v>4495</v>
      </c>
      <c r="Z559" s="17">
        <v>0</v>
      </c>
      <c r="AA559" s="17">
        <v>0</v>
      </c>
      <c r="AB559" s="17">
        <v>367332</v>
      </c>
      <c r="AC559" s="17">
        <v>0</v>
      </c>
      <c r="AD559" s="17">
        <v>0</v>
      </c>
    </row>
    <row r="560" spans="1:30" x14ac:dyDescent="0.3">
      <c r="A560" s="15" t="s">
        <v>1113</v>
      </c>
      <c r="B560" s="14" t="s">
        <v>1114</v>
      </c>
      <c r="C560" s="14">
        <v>1</v>
      </c>
      <c r="D560" s="14">
        <v>0</v>
      </c>
      <c r="E560" s="17">
        <v>4146182</v>
      </c>
      <c r="F560" s="17">
        <v>0</v>
      </c>
      <c r="G560" s="17">
        <v>581735</v>
      </c>
      <c r="H560" s="17">
        <v>0</v>
      </c>
      <c r="I560" s="17">
        <v>651887</v>
      </c>
      <c r="J560" s="17">
        <v>391051</v>
      </c>
      <c r="K560" s="17">
        <v>0</v>
      </c>
      <c r="L560" s="17">
        <v>0</v>
      </c>
      <c r="M560" s="17">
        <v>0</v>
      </c>
      <c r="N560" s="17">
        <v>0</v>
      </c>
      <c r="O560" s="17">
        <v>0</v>
      </c>
      <c r="P560" s="17">
        <v>285110</v>
      </c>
      <c r="Q560" s="17">
        <v>80285</v>
      </c>
      <c r="R560" s="17">
        <v>77314</v>
      </c>
      <c r="S560" s="17">
        <v>30230</v>
      </c>
      <c r="T560" s="17">
        <v>11576</v>
      </c>
      <c r="U560" s="17">
        <v>125180</v>
      </c>
      <c r="V560" s="17">
        <v>2442</v>
      </c>
      <c r="W560" s="17">
        <v>0</v>
      </c>
      <c r="X560" s="17">
        <v>81000</v>
      </c>
      <c r="Y560" s="17">
        <v>0</v>
      </c>
      <c r="Z560" s="17">
        <v>0</v>
      </c>
      <c r="AA560" s="17">
        <v>-280043</v>
      </c>
      <c r="AB560" s="17">
        <v>6183949</v>
      </c>
      <c r="AC560" s="17">
        <v>0</v>
      </c>
      <c r="AD560" s="17">
        <v>0</v>
      </c>
    </row>
    <row r="561" spans="1:30" x14ac:dyDescent="0.3">
      <c r="A561" s="15" t="s">
        <v>1115</v>
      </c>
      <c r="B561" s="14" t="s">
        <v>1116</v>
      </c>
      <c r="C561" s="14">
        <v>1</v>
      </c>
      <c r="D561" s="14">
        <v>0</v>
      </c>
      <c r="E561" s="17">
        <v>1635849</v>
      </c>
      <c r="F561" s="17">
        <v>0</v>
      </c>
      <c r="G561" s="17">
        <v>119010</v>
      </c>
      <c r="H561" s="17">
        <v>1963</v>
      </c>
      <c r="I561" s="17">
        <v>200471</v>
      </c>
      <c r="J561" s="17">
        <v>456594</v>
      </c>
      <c r="K561" s="17">
        <v>0</v>
      </c>
      <c r="L561" s="17">
        <v>0</v>
      </c>
      <c r="M561" s="17">
        <v>0</v>
      </c>
      <c r="N561" s="17">
        <v>0</v>
      </c>
      <c r="O561" s="17">
        <v>0</v>
      </c>
      <c r="P561" s="17">
        <v>289901</v>
      </c>
      <c r="Q561" s="17">
        <v>37635</v>
      </c>
      <c r="R561" s="17">
        <v>6678</v>
      </c>
      <c r="S561" s="17">
        <v>26485</v>
      </c>
      <c r="T561" s="17">
        <v>11050</v>
      </c>
      <c r="U561" s="17">
        <v>86094</v>
      </c>
      <c r="V561" s="17">
        <v>0</v>
      </c>
      <c r="W561" s="17">
        <v>0</v>
      </c>
      <c r="X561" s="17">
        <v>91800</v>
      </c>
      <c r="Y561" s="17">
        <v>4890</v>
      </c>
      <c r="Z561" s="17">
        <v>0</v>
      </c>
      <c r="AA561" s="17">
        <v>-165580</v>
      </c>
      <c r="AB561" s="17">
        <v>2802840</v>
      </c>
      <c r="AC561" s="17">
        <v>0</v>
      </c>
      <c r="AD561" s="17">
        <v>0</v>
      </c>
    </row>
    <row r="562" spans="1:30" x14ac:dyDescent="0.3">
      <c r="A562" s="15" t="s">
        <v>1117</v>
      </c>
      <c r="B562" s="14" t="s">
        <v>1118</v>
      </c>
      <c r="C562" s="14">
        <v>1</v>
      </c>
      <c r="D562" s="14">
        <v>0</v>
      </c>
      <c r="E562" s="17">
        <v>505597</v>
      </c>
      <c r="F562" s="17">
        <v>0</v>
      </c>
      <c r="G562" s="17">
        <v>50000</v>
      </c>
      <c r="H562" s="17">
        <v>0</v>
      </c>
      <c r="I562" s="17">
        <v>26582</v>
      </c>
      <c r="J562" s="17">
        <v>17482</v>
      </c>
      <c r="K562" s="17">
        <v>0</v>
      </c>
      <c r="L562" s="17">
        <v>0</v>
      </c>
      <c r="M562" s="17">
        <v>0</v>
      </c>
      <c r="N562" s="17">
        <v>0</v>
      </c>
      <c r="O562" s="17">
        <v>0</v>
      </c>
      <c r="P562" s="17">
        <v>236381</v>
      </c>
      <c r="Q562" s="17">
        <v>4567</v>
      </c>
      <c r="R562" s="17">
        <v>0</v>
      </c>
      <c r="S562" s="17">
        <v>331</v>
      </c>
      <c r="T562" s="17">
        <v>0</v>
      </c>
      <c r="U562" s="17">
        <v>12815</v>
      </c>
      <c r="V562" s="17">
        <v>0</v>
      </c>
      <c r="W562" s="17">
        <v>0</v>
      </c>
      <c r="X562" s="17">
        <v>0</v>
      </c>
      <c r="Y562" s="17">
        <v>0</v>
      </c>
      <c r="Z562" s="17">
        <v>0</v>
      </c>
      <c r="AA562" s="17">
        <v>0</v>
      </c>
      <c r="AB562" s="17">
        <v>853755</v>
      </c>
      <c r="AC562" s="17">
        <v>0</v>
      </c>
      <c r="AD562" s="17">
        <v>0</v>
      </c>
    </row>
    <row r="563" spans="1:30" x14ac:dyDescent="0.3">
      <c r="A563" s="15" t="s">
        <v>1119</v>
      </c>
      <c r="B563" s="14" t="s">
        <v>1120</v>
      </c>
      <c r="C563" s="14">
        <v>1</v>
      </c>
      <c r="D563" s="14">
        <v>0</v>
      </c>
      <c r="E563" s="17">
        <v>18204872</v>
      </c>
      <c r="F563" s="17">
        <v>0</v>
      </c>
      <c r="G563" s="17">
        <v>894355</v>
      </c>
      <c r="H563" s="17">
        <v>0</v>
      </c>
      <c r="I563" s="17">
        <v>2639979</v>
      </c>
      <c r="J563" s="17">
        <v>10793323</v>
      </c>
      <c r="K563" s="17">
        <v>1789457</v>
      </c>
      <c r="L563" s="17">
        <v>0</v>
      </c>
      <c r="M563" s="17">
        <v>0</v>
      </c>
      <c r="N563" s="17">
        <v>0</v>
      </c>
      <c r="O563" s="17">
        <v>0</v>
      </c>
      <c r="P563" s="17">
        <v>1575840</v>
      </c>
      <c r="Q563" s="17">
        <v>1231967</v>
      </c>
      <c r="R563" s="17">
        <v>104327</v>
      </c>
      <c r="S563" s="17">
        <v>48790</v>
      </c>
      <c r="T563" s="17">
        <v>20356</v>
      </c>
      <c r="U563" s="17">
        <v>190769</v>
      </c>
      <c r="V563" s="17">
        <v>49105</v>
      </c>
      <c r="W563" s="17">
        <v>0</v>
      </c>
      <c r="X563" s="17">
        <v>129720</v>
      </c>
      <c r="Y563" s="17">
        <v>117918</v>
      </c>
      <c r="Z563" s="17">
        <v>0</v>
      </c>
      <c r="AA563" s="17">
        <v>-250003</v>
      </c>
      <c r="AB563" s="17">
        <v>37540775</v>
      </c>
      <c r="AC563" s="17">
        <v>0</v>
      </c>
      <c r="AD563" s="17">
        <v>0</v>
      </c>
    </row>
    <row r="564" spans="1:30" x14ac:dyDescent="0.3">
      <c r="A564" s="15" t="s">
        <v>1121</v>
      </c>
      <c r="B564" s="14" t="s">
        <v>1122</v>
      </c>
      <c r="C564" s="14">
        <v>1</v>
      </c>
      <c r="D564" s="14">
        <v>0</v>
      </c>
      <c r="E564" s="17">
        <v>492085</v>
      </c>
      <c r="F564" s="17">
        <v>0</v>
      </c>
      <c r="G564" s="17">
        <v>287815</v>
      </c>
      <c r="H564" s="17">
        <v>432</v>
      </c>
      <c r="I564" s="17">
        <v>79376</v>
      </c>
      <c r="J564" s="17">
        <v>29015</v>
      </c>
      <c r="K564" s="17">
        <v>0</v>
      </c>
      <c r="L564" s="17">
        <v>0</v>
      </c>
      <c r="M564" s="17">
        <v>0</v>
      </c>
      <c r="N564" s="17">
        <v>0</v>
      </c>
      <c r="O564" s="17">
        <v>0</v>
      </c>
      <c r="P564" s="17">
        <v>76737</v>
      </c>
      <c r="Q564" s="17">
        <v>42711</v>
      </c>
      <c r="R564" s="17">
        <v>0</v>
      </c>
      <c r="S564" s="17">
        <v>4075</v>
      </c>
      <c r="T564" s="17">
        <v>1700</v>
      </c>
      <c r="U564" s="17">
        <v>25164</v>
      </c>
      <c r="V564" s="17">
        <v>0</v>
      </c>
      <c r="W564" s="17">
        <v>0</v>
      </c>
      <c r="X564" s="17">
        <v>54000</v>
      </c>
      <c r="Y564" s="17">
        <v>15263</v>
      </c>
      <c r="Z564" s="17">
        <v>0</v>
      </c>
      <c r="AA564" s="17">
        <v>-64736</v>
      </c>
      <c r="AB564" s="17">
        <v>1043637</v>
      </c>
      <c r="AC564" s="17">
        <v>0</v>
      </c>
      <c r="AD564" s="17">
        <v>0</v>
      </c>
    </row>
    <row r="565" spans="1:30" x14ac:dyDescent="0.3">
      <c r="A565" s="15" t="s">
        <v>1123</v>
      </c>
      <c r="B565" s="14" t="s">
        <v>1124</v>
      </c>
      <c r="C565" s="14">
        <v>1</v>
      </c>
      <c r="D565" s="14">
        <v>0</v>
      </c>
      <c r="E565" s="17">
        <v>812358</v>
      </c>
      <c r="F565" s="17">
        <v>0</v>
      </c>
      <c r="G565" s="17">
        <v>133715</v>
      </c>
      <c r="H565" s="17">
        <v>0</v>
      </c>
      <c r="I565" s="17">
        <v>124384</v>
      </c>
      <c r="J565" s="17">
        <v>4228</v>
      </c>
      <c r="K565" s="17">
        <v>0</v>
      </c>
      <c r="L565" s="17">
        <v>0</v>
      </c>
      <c r="M565" s="17">
        <v>0</v>
      </c>
      <c r="N565" s="17">
        <v>0</v>
      </c>
      <c r="O565" s="17">
        <v>0</v>
      </c>
      <c r="P565" s="17">
        <v>324674</v>
      </c>
      <c r="Q565" s="17">
        <v>5538</v>
      </c>
      <c r="R565" s="17">
        <v>0</v>
      </c>
      <c r="S565" s="17">
        <v>5873</v>
      </c>
      <c r="T565" s="17">
        <v>2450</v>
      </c>
      <c r="U565" s="17">
        <v>48348</v>
      </c>
      <c r="V565" s="17">
        <v>0</v>
      </c>
      <c r="W565" s="17">
        <v>0</v>
      </c>
      <c r="X565" s="17">
        <v>0</v>
      </c>
      <c r="Y565" s="17">
        <v>0</v>
      </c>
      <c r="Z565" s="17">
        <v>0</v>
      </c>
      <c r="AA565" s="17">
        <v>-63982</v>
      </c>
      <c r="AB565" s="17">
        <v>1397586</v>
      </c>
      <c r="AC565" s="17">
        <v>0</v>
      </c>
      <c r="AD565" s="17">
        <v>0</v>
      </c>
    </row>
    <row r="566" spans="1:30" x14ac:dyDescent="0.3">
      <c r="A566" s="15" t="s">
        <v>1125</v>
      </c>
      <c r="B566" s="14" t="s">
        <v>1126</v>
      </c>
      <c r="C566" s="14">
        <v>1</v>
      </c>
      <c r="D566" s="14">
        <v>0</v>
      </c>
      <c r="E566" s="17">
        <v>250902</v>
      </c>
      <c r="F566" s="17">
        <v>0</v>
      </c>
      <c r="G566" s="17">
        <v>100000</v>
      </c>
      <c r="H566" s="17">
        <v>0</v>
      </c>
      <c r="I566" s="17">
        <v>20568</v>
      </c>
      <c r="J566" s="17">
        <v>8190</v>
      </c>
      <c r="K566" s="17">
        <v>0</v>
      </c>
      <c r="L566" s="17">
        <v>0</v>
      </c>
      <c r="M566" s="17">
        <v>0</v>
      </c>
      <c r="N566" s="17">
        <v>0</v>
      </c>
      <c r="O566" s="17">
        <v>0</v>
      </c>
      <c r="P566" s="17">
        <v>25033</v>
      </c>
      <c r="Q566" s="17">
        <v>3278</v>
      </c>
      <c r="R566" s="17">
        <v>0</v>
      </c>
      <c r="S566" s="17">
        <v>974</v>
      </c>
      <c r="T566" s="17">
        <v>406</v>
      </c>
      <c r="U566" s="17">
        <v>3285</v>
      </c>
      <c r="V566" s="17">
        <v>0</v>
      </c>
      <c r="W566" s="17">
        <v>0</v>
      </c>
      <c r="X566" s="17">
        <v>0</v>
      </c>
      <c r="Y566" s="17">
        <v>0</v>
      </c>
      <c r="Z566" s="17">
        <v>0</v>
      </c>
      <c r="AA566" s="17">
        <v>-16718</v>
      </c>
      <c r="AB566" s="17">
        <v>395918</v>
      </c>
      <c r="AC566" s="17">
        <v>0</v>
      </c>
      <c r="AD566" s="17">
        <v>0</v>
      </c>
    </row>
    <row r="567" spans="1:30" x14ac:dyDescent="0.3">
      <c r="A567" s="15" t="s">
        <v>1127</v>
      </c>
      <c r="B567" s="14" t="s">
        <v>1128</v>
      </c>
      <c r="C567" s="14">
        <v>1</v>
      </c>
      <c r="D567" s="14">
        <v>0</v>
      </c>
      <c r="E567" s="17">
        <v>164840</v>
      </c>
      <c r="F567" s="17">
        <v>0</v>
      </c>
      <c r="G567" s="17">
        <v>100000</v>
      </c>
      <c r="H567" s="17">
        <v>0</v>
      </c>
      <c r="I567" s="17">
        <v>596</v>
      </c>
      <c r="J567" s="17">
        <v>3955</v>
      </c>
      <c r="K567" s="17">
        <v>0</v>
      </c>
      <c r="L567" s="17">
        <v>0</v>
      </c>
      <c r="M567" s="17">
        <v>0</v>
      </c>
      <c r="N567" s="17">
        <v>0</v>
      </c>
      <c r="O567" s="17">
        <v>0</v>
      </c>
      <c r="P567" s="17">
        <v>17744</v>
      </c>
      <c r="Q567" s="17">
        <v>0</v>
      </c>
      <c r="R567" s="17">
        <v>0</v>
      </c>
      <c r="S567" s="17">
        <v>914</v>
      </c>
      <c r="T567" s="17">
        <v>0</v>
      </c>
      <c r="U567" s="17">
        <v>1864</v>
      </c>
      <c r="V567" s="17">
        <v>0</v>
      </c>
      <c r="W567" s="17">
        <v>0</v>
      </c>
      <c r="X567" s="17">
        <v>0</v>
      </c>
      <c r="Y567" s="17">
        <v>0</v>
      </c>
      <c r="Z567" s="17">
        <v>0</v>
      </c>
      <c r="AA567" s="17">
        <v>0</v>
      </c>
      <c r="AB567" s="17">
        <v>289913</v>
      </c>
      <c r="AC567" s="17">
        <v>0</v>
      </c>
      <c r="AD567" s="17">
        <v>0</v>
      </c>
    </row>
    <row r="568" spans="1:30" x14ac:dyDescent="0.3">
      <c r="A568" s="15" t="s">
        <v>1129</v>
      </c>
      <c r="B568" s="14" t="s">
        <v>1130</v>
      </c>
      <c r="C568" s="14">
        <v>1</v>
      </c>
      <c r="D568" s="14">
        <v>0</v>
      </c>
      <c r="E568" s="17">
        <v>1280843</v>
      </c>
      <c r="F568" s="17">
        <v>0</v>
      </c>
      <c r="G568" s="17">
        <v>298147</v>
      </c>
      <c r="H568" s="17">
        <v>0</v>
      </c>
      <c r="I568" s="17">
        <v>44830</v>
      </c>
      <c r="J568" s="17">
        <v>53630</v>
      </c>
      <c r="K568" s="17">
        <v>0</v>
      </c>
      <c r="L568" s="17">
        <v>0</v>
      </c>
      <c r="M568" s="17">
        <v>0</v>
      </c>
      <c r="N568" s="17">
        <v>0</v>
      </c>
      <c r="O568" s="17">
        <v>0</v>
      </c>
      <c r="P568" s="17">
        <v>150918</v>
      </c>
      <c r="Q568" s="17">
        <v>3677</v>
      </c>
      <c r="R568" s="17">
        <v>13287</v>
      </c>
      <c r="S568" s="17">
        <v>11580</v>
      </c>
      <c r="T568" s="17">
        <v>4831</v>
      </c>
      <c r="U568" s="17">
        <v>45261</v>
      </c>
      <c r="V568" s="17">
        <v>0</v>
      </c>
      <c r="W568" s="17">
        <v>0</v>
      </c>
      <c r="X568" s="17">
        <v>35100</v>
      </c>
      <c r="Y568" s="17">
        <v>10292</v>
      </c>
      <c r="Z568" s="17">
        <v>0</v>
      </c>
      <c r="AA568" s="17">
        <v>-157665</v>
      </c>
      <c r="AB568" s="17">
        <v>1794731</v>
      </c>
      <c r="AC568" s="17">
        <v>0</v>
      </c>
      <c r="AD568" s="17">
        <v>0</v>
      </c>
    </row>
    <row r="569" spans="1:30" x14ac:dyDescent="0.3">
      <c r="A569" s="15" t="s">
        <v>1131</v>
      </c>
      <c r="B569" s="14" t="s">
        <v>1132</v>
      </c>
      <c r="C569" s="14">
        <v>1</v>
      </c>
      <c r="D569" s="14">
        <v>0</v>
      </c>
      <c r="E569" s="17">
        <v>1212221</v>
      </c>
      <c r="F569" s="17">
        <v>0</v>
      </c>
      <c r="G569" s="17">
        <v>148016</v>
      </c>
      <c r="H569" s="17">
        <v>0</v>
      </c>
      <c r="I569" s="17">
        <v>21437</v>
      </c>
      <c r="J569" s="17">
        <v>67180</v>
      </c>
      <c r="K569" s="17">
        <v>0</v>
      </c>
      <c r="L569" s="17">
        <v>0</v>
      </c>
      <c r="M569" s="17">
        <v>0</v>
      </c>
      <c r="N569" s="17">
        <v>0</v>
      </c>
      <c r="O569" s="17">
        <v>0</v>
      </c>
      <c r="P569" s="17">
        <v>104129</v>
      </c>
      <c r="Q569" s="17">
        <v>77832</v>
      </c>
      <c r="R569" s="17">
        <v>0</v>
      </c>
      <c r="S569" s="17">
        <v>9932</v>
      </c>
      <c r="T569" s="17">
        <v>4143</v>
      </c>
      <c r="U569" s="17">
        <v>36174</v>
      </c>
      <c r="V569" s="17">
        <v>0</v>
      </c>
      <c r="W569" s="17">
        <v>0</v>
      </c>
      <c r="X569" s="17">
        <v>0</v>
      </c>
      <c r="Y569" s="17">
        <v>0</v>
      </c>
      <c r="Z569" s="17">
        <v>0</v>
      </c>
      <c r="AA569" s="17">
        <v>-119208</v>
      </c>
      <c r="AB569" s="17">
        <v>1561856</v>
      </c>
      <c r="AC569" s="17">
        <v>0</v>
      </c>
      <c r="AD569" s="17">
        <v>0</v>
      </c>
    </row>
    <row r="570" spans="1:30" x14ac:dyDescent="0.3">
      <c r="A570" s="15" t="s">
        <v>1133</v>
      </c>
      <c r="B570" s="14" t="s">
        <v>1134</v>
      </c>
      <c r="C570" s="14">
        <v>1</v>
      </c>
      <c r="D570" s="14">
        <v>0</v>
      </c>
      <c r="E570" s="17">
        <v>1781299</v>
      </c>
      <c r="F570" s="17">
        <v>0</v>
      </c>
      <c r="G570" s="17">
        <v>499848</v>
      </c>
      <c r="H570" s="17">
        <v>0</v>
      </c>
      <c r="I570" s="17">
        <v>61534</v>
      </c>
      <c r="J570" s="17">
        <v>225133</v>
      </c>
      <c r="K570" s="17">
        <v>64216</v>
      </c>
      <c r="L570" s="17">
        <v>0</v>
      </c>
      <c r="M570" s="17">
        <v>0</v>
      </c>
      <c r="N570" s="17">
        <v>0</v>
      </c>
      <c r="O570" s="17">
        <v>0</v>
      </c>
      <c r="P570" s="17">
        <v>312014</v>
      </c>
      <c r="Q570" s="17">
        <v>52159</v>
      </c>
      <c r="R570" s="17">
        <v>0</v>
      </c>
      <c r="S570" s="17">
        <v>16523</v>
      </c>
      <c r="T570" s="17">
        <v>6893</v>
      </c>
      <c r="U570" s="17">
        <v>59248</v>
      </c>
      <c r="V570" s="17">
        <v>0</v>
      </c>
      <c r="W570" s="17">
        <v>0</v>
      </c>
      <c r="X570" s="17">
        <v>72900</v>
      </c>
      <c r="Y570" s="17">
        <v>10413</v>
      </c>
      <c r="Z570" s="17">
        <v>0</v>
      </c>
      <c r="AA570" s="17">
        <v>-48527</v>
      </c>
      <c r="AB570" s="17">
        <v>3113653</v>
      </c>
      <c r="AC570" s="17">
        <v>0</v>
      </c>
      <c r="AD570" s="17">
        <v>0</v>
      </c>
    </row>
    <row r="571" spans="1:30" x14ac:dyDescent="0.3">
      <c r="A571" s="15" t="s">
        <v>1135</v>
      </c>
      <c r="B571" s="14" t="s">
        <v>1136</v>
      </c>
      <c r="C571" s="14">
        <v>1</v>
      </c>
      <c r="D571" s="14">
        <v>0</v>
      </c>
      <c r="E571" s="17">
        <v>14452177</v>
      </c>
      <c r="F571" s="17">
        <v>0</v>
      </c>
      <c r="G571" s="17">
        <v>1256108</v>
      </c>
      <c r="H571" s="17">
        <v>0</v>
      </c>
      <c r="I571" s="17">
        <v>2793272</v>
      </c>
      <c r="J571" s="17">
        <v>1241201</v>
      </c>
      <c r="K571" s="17">
        <v>0</v>
      </c>
      <c r="L571" s="17">
        <v>0</v>
      </c>
      <c r="M571" s="17">
        <v>0</v>
      </c>
      <c r="N571" s="17">
        <v>0</v>
      </c>
      <c r="O571" s="17">
        <v>0</v>
      </c>
      <c r="P571" s="17">
        <v>1713915</v>
      </c>
      <c r="Q571" s="17">
        <v>656410</v>
      </c>
      <c r="R571" s="17">
        <v>376246</v>
      </c>
      <c r="S571" s="17">
        <v>27654</v>
      </c>
      <c r="T571" s="17">
        <v>10822</v>
      </c>
      <c r="U571" s="17">
        <v>108753</v>
      </c>
      <c r="V571" s="17">
        <v>30691</v>
      </c>
      <c r="W571" s="17">
        <v>0</v>
      </c>
      <c r="X571" s="17">
        <v>145087</v>
      </c>
      <c r="Y571" s="17">
        <v>0</v>
      </c>
      <c r="Z571" s="17">
        <v>0</v>
      </c>
      <c r="AA571" s="17">
        <v>-1246378</v>
      </c>
      <c r="AB571" s="17">
        <v>21565958</v>
      </c>
      <c r="AC571" s="17">
        <v>0</v>
      </c>
      <c r="AD571" s="17">
        <v>186523</v>
      </c>
    </row>
    <row r="572" spans="1:30" x14ac:dyDescent="0.3">
      <c r="A572" s="15" t="s">
        <v>1137</v>
      </c>
      <c r="B572" s="14" t="s">
        <v>1138</v>
      </c>
      <c r="C572" s="14">
        <v>1</v>
      </c>
      <c r="D572" s="14">
        <v>0</v>
      </c>
      <c r="E572" s="17">
        <v>3585806</v>
      </c>
      <c r="F572" s="17">
        <v>0</v>
      </c>
      <c r="G572" s="17">
        <v>277167</v>
      </c>
      <c r="H572" s="17">
        <v>0</v>
      </c>
      <c r="I572" s="17">
        <v>607510</v>
      </c>
      <c r="J572" s="17">
        <v>647190</v>
      </c>
      <c r="K572" s="17">
        <v>0</v>
      </c>
      <c r="L572" s="17">
        <v>0</v>
      </c>
      <c r="M572" s="17">
        <v>0</v>
      </c>
      <c r="N572" s="17">
        <v>0</v>
      </c>
      <c r="O572" s="17">
        <v>0</v>
      </c>
      <c r="P572" s="17">
        <v>525472</v>
      </c>
      <c r="Q572" s="17">
        <v>69126</v>
      </c>
      <c r="R572" s="17">
        <v>199557</v>
      </c>
      <c r="S572" s="17">
        <v>9288</v>
      </c>
      <c r="T572" s="17">
        <v>3875</v>
      </c>
      <c r="U572" s="17">
        <v>29883</v>
      </c>
      <c r="V572" s="17">
        <v>3586</v>
      </c>
      <c r="W572" s="17">
        <v>0</v>
      </c>
      <c r="X572" s="17">
        <v>62100</v>
      </c>
      <c r="Y572" s="17">
        <v>0</v>
      </c>
      <c r="Z572" s="17">
        <v>0</v>
      </c>
      <c r="AA572" s="17">
        <v>-173441</v>
      </c>
      <c r="AB572" s="17">
        <v>5847119</v>
      </c>
      <c r="AC572" s="17">
        <v>0</v>
      </c>
      <c r="AD572" s="17">
        <v>0</v>
      </c>
    </row>
    <row r="573" spans="1:30" x14ac:dyDescent="0.3">
      <c r="A573" s="15" t="s">
        <v>1139</v>
      </c>
      <c r="B573" s="14" t="s">
        <v>1140</v>
      </c>
      <c r="C573" s="14">
        <v>1</v>
      </c>
      <c r="D573" s="14">
        <v>0</v>
      </c>
      <c r="E573" s="17">
        <v>17805680</v>
      </c>
      <c r="F573" s="17">
        <v>0</v>
      </c>
      <c r="G573" s="17">
        <v>622393</v>
      </c>
      <c r="H573" s="17">
        <v>19611</v>
      </c>
      <c r="I573" s="17">
        <v>2553228</v>
      </c>
      <c r="J573" s="17">
        <v>3667925</v>
      </c>
      <c r="K573" s="17">
        <v>0</v>
      </c>
      <c r="L573" s="17">
        <v>0</v>
      </c>
      <c r="M573" s="17">
        <v>0</v>
      </c>
      <c r="N573" s="17">
        <v>0</v>
      </c>
      <c r="O573" s="17">
        <v>0</v>
      </c>
      <c r="P573" s="17">
        <v>2877419</v>
      </c>
      <c r="Q573" s="17">
        <v>918917</v>
      </c>
      <c r="R573" s="17">
        <v>775517</v>
      </c>
      <c r="S573" s="17">
        <v>26141</v>
      </c>
      <c r="T573" s="17">
        <v>10906</v>
      </c>
      <c r="U573" s="17">
        <v>102520</v>
      </c>
      <c r="V573" s="17">
        <v>32221</v>
      </c>
      <c r="W573" s="17">
        <v>0</v>
      </c>
      <c r="X573" s="17">
        <v>325764</v>
      </c>
      <c r="Y573" s="17">
        <v>0</v>
      </c>
      <c r="Z573" s="17">
        <v>0</v>
      </c>
      <c r="AA573" s="17">
        <v>-511822</v>
      </c>
      <c r="AB573" s="17">
        <v>29226420</v>
      </c>
      <c r="AC573" s="17">
        <v>0</v>
      </c>
      <c r="AD573" s="17">
        <v>141704</v>
      </c>
    </row>
    <row r="574" spans="1:30" x14ac:dyDescent="0.3">
      <c r="A574" s="15" t="s">
        <v>1141</v>
      </c>
      <c r="B574" s="14" t="s">
        <v>1142</v>
      </c>
      <c r="C574" s="14">
        <v>1</v>
      </c>
      <c r="D574" s="14">
        <v>0</v>
      </c>
      <c r="E574" s="17">
        <v>6695935</v>
      </c>
      <c r="F574" s="17">
        <v>0</v>
      </c>
      <c r="G574" s="17">
        <v>312668</v>
      </c>
      <c r="H574" s="17">
        <v>0</v>
      </c>
      <c r="I574" s="17">
        <v>1641506</v>
      </c>
      <c r="J574" s="17">
        <v>824432</v>
      </c>
      <c r="K574" s="17">
        <v>0</v>
      </c>
      <c r="L574" s="17">
        <v>0</v>
      </c>
      <c r="M574" s="17">
        <v>0</v>
      </c>
      <c r="N574" s="17">
        <v>0</v>
      </c>
      <c r="O574" s="17">
        <v>0</v>
      </c>
      <c r="P574" s="17">
        <v>996270</v>
      </c>
      <c r="Q574" s="17">
        <v>186946</v>
      </c>
      <c r="R574" s="17">
        <v>267101</v>
      </c>
      <c r="S574" s="17">
        <v>14202</v>
      </c>
      <c r="T574" s="17">
        <v>5925</v>
      </c>
      <c r="U574" s="17">
        <v>54930</v>
      </c>
      <c r="V574" s="17">
        <v>7594</v>
      </c>
      <c r="W574" s="17">
        <v>0</v>
      </c>
      <c r="X574" s="17">
        <v>489251</v>
      </c>
      <c r="Y574" s="17">
        <v>0</v>
      </c>
      <c r="Z574" s="17">
        <v>0</v>
      </c>
      <c r="AA574" s="17">
        <v>-370720</v>
      </c>
      <c r="AB574" s="17">
        <v>11126040</v>
      </c>
      <c r="AC574" s="17">
        <v>0</v>
      </c>
      <c r="AD574" s="17">
        <v>0</v>
      </c>
    </row>
    <row r="575" spans="1:30" x14ac:dyDescent="0.3">
      <c r="A575" s="15" t="s">
        <v>1143</v>
      </c>
      <c r="B575" s="14" t="s">
        <v>1144</v>
      </c>
      <c r="C575" s="14">
        <v>0</v>
      </c>
      <c r="D575" s="14">
        <v>0</v>
      </c>
      <c r="E575" s="17">
        <v>1946538</v>
      </c>
      <c r="F575" s="17">
        <v>0</v>
      </c>
      <c r="G575" s="17">
        <v>259709</v>
      </c>
      <c r="H575" s="17">
        <v>0</v>
      </c>
      <c r="I575" s="17">
        <v>301083</v>
      </c>
      <c r="J575" s="17">
        <v>434390</v>
      </c>
      <c r="K575" s="17">
        <v>0</v>
      </c>
      <c r="L575" s="17">
        <v>0</v>
      </c>
      <c r="M575" s="17">
        <v>0</v>
      </c>
      <c r="N575" s="17">
        <v>0</v>
      </c>
      <c r="O575" s="17">
        <v>0</v>
      </c>
      <c r="P575" s="17">
        <v>234586</v>
      </c>
      <c r="Q575" s="17">
        <v>87805</v>
      </c>
      <c r="R575" s="17">
        <v>15677</v>
      </c>
      <c r="S575" s="17">
        <v>3445</v>
      </c>
      <c r="T575" s="17">
        <v>1438</v>
      </c>
      <c r="U575" s="17">
        <v>12990</v>
      </c>
      <c r="V575" s="17">
        <v>968</v>
      </c>
      <c r="W575" s="17">
        <v>0</v>
      </c>
      <c r="X575" s="17">
        <v>40500</v>
      </c>
      <c r="Y575" s="17">
        <v>0</v>
      </c>
      <c r="Z575" s="17">
        <v>0</v>
      </c>
      <c r="AA575" s="17">
        <v>-66256</v>
      </c>
      <c r="AB575" s="17">
        <v>3272873</v>
      </c>
      <c r="AC575" s="17">
        <v>0</v>
      </c>
      <c r="AD575" s="17">
        <v>0</v>
      </c>
    </row>
    <row r="576" spans="1:30" x14ac:dyDescent="0.3">
      <c r="A576" s="15" t="s">
        <v>1145</v>
      </c>
      <c r="B576" s="14" t="s">
        <v>1146</v>
      </c>
      <c r="C576" s="14">
        <v>0</v>
      </c>
      <c r="D576" s="14">
        <v>0</v>
      </c>
      <c r="E576" s="17">
        <v>5446140</v>
      </c>
      <c r="F576" s="17">
        <v>0</v>
      </c>
      <c r="G576" s="17">
        <v>340786</v>
      </c>
      <c r="H576" s="17">
        <v>0</v>
      </c>
      <c r="I576" s="17">
        <v>540239</v>
      </c>
      <c r="J576" s="17">
        <v>378403</v>
      </c>
      <c r="K576" s="17">
        <v>0</v>
      </c>
      <c r="L576" s="17">
        <v>0</v>
      </c>
      <c r="M576" s="17">
        <v>0</v>
      </c>
      <c r="N576" s="17">
        <v>0</v>
      </c>
      <c r="O576" s="17">
        <v>0</v>
      </c>
      <c r="P576" s="17">
        <v>438578</v>
      </c>
      <c r="Q576" s="17">
        <v>25307</v>
      </c>
      <c r="R576" s="17">
        <v>154577</v>
      </c>
      <c r="S576" s="17">
        <v>6546</v>
      </c>
      <c r="T576" s="17">
        <v>2731</v>
      </c>
      <c r="U576" s="17">
        <v>25572</v>
      </c>
      <c r="V576" s="17">
        <v>3966</v>
      </c>
      <c r="W576" s="17">
        <v>0</v>
      </c>
      <c r="X576" s="17">
        <v>0</v>
      </c>
      <c r="Y576" s="17">
        <v>0</v>
      </c>
      <c r="Z576" s="17">
        <v>0</v>
      </c>
      <c r="AA576" s="17">
        <v>-247651</v>
      </c>
      <c r="AB576" s="17">
        <v>7115194</v>
      </c>
      <c r="AC576" s="17">
        <v>0</v>
      </c>
      <c r="AD576" s="17">
        <v>100000</v>
      </c>
    </row>
    <row r="577" spans="1:30" x14ac:dyDescent="0.3">
      <c r="A577" s="15" t="s">
        <v>1147</v>
      </c>
      <c r="B577" s="14" t="s">
        <v>1148</v>
      </c>
      <c r="C577" s="14">
        <v>1</v>
      </c>
      <c r="D577" s="14">
        <v>0</v>
      </c>
      <c r="E577" s="17">
        <v>26511582</v>
      </c>
      <c r="F577" s="17">
        <v>0</v>
      </c>
      <c r="G577" s="17">
        <v>1124077</v>
      </c>
      <c r="H577" s="17">
        <v>61916</v>
      </c>
      <c r="I577" s="17">
        <v>2993413</v>
      </c>
      <c r="J577" s="17">
        <v>1344409</v>
      </c>
      <c r="K577" s="17">
        <v>0</v>
      </c>
      <c r="L577" s="17">
        <v>0</v>
      </c>
      <c r="M577" s="17">
        <v>0</v>
      </c>
      <c r="N577" s="17">
        <v>0</v>
      </c>
      <c r="O577" s="17">
        <v>0</v>
      </c>
      <c r="P577" s="17">
        <v>2802837</v>
      </c>
      <c r="Q577" s="17">
        <v>1532019</v>
      </c>
      <c r="R577" s="17">
        <v>823977</v>
      </c>
      <c r="S577" s="17">
        <v>49614</v>
      </c>
      <c r="T577" s="17">
        <v>20700</v>
      </c>
      <c r="U577" s="17">
        <v>243835</v>
      </c>
      <c r="V577" s="17">
        <v>42079</v>
      </c>
      <c r="W577" s="17">
        <v>0</v>
      </c>
      <c r="X577" s="17">
        <v>1188002</v>
      </c>
      <c r="Y577" s="17">
        <v>0</v>
      </c>
      <c r="Z577" s="17">
        <v>0</v>
      </c>
      <c r="AA577" s="17">
        <v>-1703527</v>
      </c>
      <c r="AB577" s="17">
        <v>37034933</v>
      </c>
      <c r="AC577" s="17">
        <v>0</v>
      </c>
      <c r="AD577" s="17">
        <v>185418</v>
      </c>
    </row>
    <row r="578" spans="1:30" x14ac:dyDescent="0.3">
      <c r="A578" s="15" t="s">
        <v>1149</v>
      </c>
      <c r="B578" s="14" t="s">
        <v>1150</v>
      </c>
      <c r="C578" s="14">
        <v>1</v>
      </c>
      <c r="D578" s="14">
        <v>0</v>
      </c>
      <c r="E578" s="17">
        <v>10433006</v>
      </c>
      <c r="F578" s="17">
        <v>0</v>
      </c>
      <c r="G578" s="17">
        <v>634084</v>
      </c>
      <c r="H578" s="17">
        <v>0</v>
      </c>
      <c r="I578" s="17">
        <v>1212495</v>
      </c>
      <c r="J578" s="17">
        <v>2650769</v>
      </c>
      <c r="K578" s="17">
        <v>431927</v>
      </c>
      <c r="L578" s="17">
        <v>0</v>
      </c>
      <c r="M578" s="17">
        <v>0</v>
      </c>
      <c r="N578" s="17">
        <v>0</v>
      </c>
      <c r="O578" s="17">
        <v>0</v>
      </c>
      <c r="P578" s="17">
        <v>924617</v>
      </c>
      <c r="Q578" s="17">
        <v>67650</v>
      </c>
      <c r="R578" s="17">
        <v>243265</v>
      </c>
      <c r="S578" s="17">
        <v>15535</v>
      </c>
      <c r="T578" s="17">
        <v>6481</v>
      </c>
      <c r="U578" s="17">
        <v>61804</v>
      </c>
      <c r="V578" s="17">
        <v>8207</v>
      </c>
      <c r="W578" s="17">
        <v>0</v>
      </c>
      <c r="X578" s="17">
        <v>0</v>
      </c>
      <c r="Y578" s="17">
        <v>0</v>
      </c>
      <c r="Z578" s="17">
        <v>0</v>
      </c>
      <c r="AA578" s="17">
        <v>-279683</v>
      </c>
      <c r="AB578" s="17">
        <v>16410157</v>
      </c>
      <c r="AC578" s="17">
        <v>0</v>
      </c>
      <c r="AD578" s="17">
        <v>0</v>
      </c>
    </row>
    <row r="579" spans="1:30" x14ac:dyDescent="0.3">
      <c r="A579" s="15" t="s">
        <v>1151</v>
      </c>
      <c r="B579" s="14" t="s">
        <v>1152</v>
      </c>
      <c r="C579" s="14">
        <v>1</v>
      </c>
      <c r="D579" s="14">
        <v>0</v>
      </c>
      <c r="E579" s="17">
        <v>14962704</v>
      </c>
      <c r="F579" s="17">
        <v>0</v>
      </c>
      <c r="G579" s="17">
        <v>0</v>
      </c>
      <c r="H579" s="17">
        <v>0</v>
      </c>
      <c r="I579" s="17">
        <v>1085648</v>
      </c>
      <c r="J579" s="17">
        <v>4141365</v>
      </c>
      <c r="K579" s="17">
        <v>0</v>
      </c>
      <c r="L579" s="17">
        <v>0</v>
      </c>
      <c r="M579" s="17">
        <v>0</v>
      </c>
      <c r="N579" s="17">
        <v>0</v>
      </c>
      <c r="O579" s="17">
        <v>0</v>
      </c>
      <c r="P579" s="17">
        <v>2030143</v>
      </c>
      <c r="Q579" s="17">
        <v>294982</v>
      </c>
      <c r="R579" s="17">
        <v>0</v>
      </c>
      <c r="S579" s="17">
        <v>22201</v>
      </c>
      <c r="T579" s="17">
        <v>9262</v>
      </c>
      <c r="U579" s="17">
        <v>85803</v>
      </c>
      <c r="V579" s="17">
        <v>29087</v>
      </c>
      <c r="W579" s="17">
        <v>0</v>
      </c>
      <c r="X579" s="17">
        <v>665157</v>
      </c>
      <c r="Y579" s="17">
        <v>0</v>
      </c>
      <c r="Z579" s="17">
        <v>0</v>
      </c>
      <c r="AA579" s="17">
        <v>-441933</v>
      </c>
      <c r="AB579" s="17">
        <v>22884419</v>
      </c>
      <c r="AC579" s="17">
        <v>0</v>
      </c>
      <c r="AD579" s="17">
        <v>120319</v>
      </c>
    </row>
    <row r="580" spans="1:30" x14ac:dyDescent="0.3">
      <c r="A580" s="15" t="s">
        <v>1153</v>
      </c>
      <c r="B580" s="14" t="s">
        <v>1154</v>
      </c>
      <c r="C580" s="14">
        <v>1</v>
      </c>
      <c r="D580" s="14">
        <v>0</v>
      </c>
      <c r="E580" s="17">
        <v>7970015</v>
      </c>
      <c r="F580" s="17">
        <v>0</v>
      </c>
      <c r="G580" s="17">
        <v>0</v>
      </c>
      <c r="H580" s="17">
        <v>0</v>
      </c>
      <c r="I580" s="17">
        <v>860694</v>
      </c>
      <c r="J580" s="17">
        <v>2146059</v>
      </c>
      <c r="K580" s="17">
        <v>0</v>
      </c>
      <c r="L580" s="17">
        <v>0</v>
      </c>
      <c r="M580" s="17">
        <v>0</v>
      </c>
      <c r="N580" s="17">
        <v>0</v>
      </c>
      <c r="O580" s="17">
        <v>0</v>
      </c>
      <c r="P580" s="17">
        <v>913773</v>
      </c>
      <c r="Q580" s="17">
        <v>207635</v>
      </c>
      <c r="R580" s="17">
        <v>97003</v>
      </c>
      <c r="S580" s="17">
        <v>11041</v>
      </c>
      <c r="T580" s="17">
        <v>4606</v>
      </c>
      <c r="U580" s="17">
        <v>43047</v>
      </c>
      <c r="V580" s="17">
        <v>14394</v>
      </c>
      <c r="W580" s="17">
        <v>0</v>
      </c>
      <c r="X580" s="17">
        <v>161469</v>
      </c>
      <c r="Y580" s="17">
        <v>0</v>
      </c>
      <c r="Z580" s="17">
        <v>0</v>
      </c>
      <c r="AA580" s="17">
        <v>-216435</v>
      </c>
      <c r="AB580" s="17">
        <v>12213301</v>
      </c>
      <c r="AC580" s="17">
        <v>0</v>
      </c>
      <c r="AD580" s="17">
        <v>100000</v>
      </c>
    </row>
    <row r="581" spans="1:30" x14ac:dyDescent="0.3">
      <c r="A581" s="15" t="s">
        <v>1155</v>
      </c>
      <c r="B581" s="14" t="s">
        <v>1156</v>
      </c>
      <c r="C581" s="14">
        <v>1</v>
      </c>
      <c r="D581" s="14">
        <v>0</v>
      </c>
      <c r="E581" s="17">
        <v>11730718</v>
      </c>
      <c r="F581" s="17">
        <v>0</v>
      </c>
      <c r="G581" s="17">
        <v>0</v>
      </c>
      <c r="H581" s="17">
        <v>0</v>
      </c>
      <c r="I581" s="17">
        <v>1476599</v>
      </c>
      <c r="J581" s="17">
        <v>905268</v>
      </c>
      <c r="K581" s="17">
        <v>0</v>
      </c>
      <c r="L581" s="17">
        <v>0</v>
      </c>
      <c r="M581" s="17">
        <v>0</v>
      </c>
      <c r="N581" s="17">
        <v>0</v>
      </c>
      <c r="O581" s="17">
        <v>0</v>
      </c>
      <c r="P581" s="17">
        <v>1349425</v>
      </c>
      <c r="Q581" s="17">
        <v>177419</v>
      </c>
      <c r="R581" s="17">
        <v>5183</v>
      </c>
      <c r="S581" s="17">
        <v>16419</v>
      </c>
      <c r="T581" s="17">
        <v>6850</v>
      </c>
      <c r="U581" s="17">
        <v>64386</v>
      </c>
      <c r="V581" s="17">
        <v>21113</v>
      </c>
      <c r="W581" s="17">
        <v>0</v>
      </c>
      <c r="X581" s="17">
        <v>175189</v>
      </c>
      <c r="Y581" s="17">
        <v>0</v>
      </c>
      <c r="Z581" s="17">
        <v>0</v>
      </c>
      <c r="AA581" s="17">
        <v>-259786</v>
      </c>
      <c r="AB581" s="17">
        <v>15668783</v>
      </c>
      <c r="AC581" s="17">
        <v>0</v>
      </c>
      <c r="AD581" s="17">
        <v>0</v>
      </c>
    </row>
    <row r="582" spans="1:30" x14ac:dyDescent="0.3">
      <c r="A582" s="15" t="s">
        <v>1157</v>
      </c>
      <c r="B582" s="14" t="s">
        <v>1158</v>
      </c>
      <c r="C582" s="14">
        <v>1</v>
      </c>
      <c r="D582" s="14">
        <v>0</v>
      </c>
      <c r="E582" s="17">
        <v>14179365</v>
      </c>
      <c r="F582" s="17">
        <v>0</v>
      </c>
      <c r="G582" s="17">
        <v>0</v>
      </c>
      <c r="H582" s="17">
        <v>3864</v>
      </c>
      <c r="I582" s="17">
        <v>2628512</v>
      </c>
      <c r="J582" s="17">
        <v>3279137</v>
      </c>
      <c r="K582" s="17">
        <v>0</v>
      </c>
      <c r="L582" s="17">
        <v>0</v>
      </c>
      <c r="M582" s="17">
        <v>0</v>
      </c>
      <c r="N582" s="17">
        <v>0</v>
      </c>
      <c r="O582" s="17">
        <v>0</v>
      </c>
      <c r="P582" s="17">
        <v>2668857</v>
      </c>
      <c r="Q582" s="17">
        <v>435880</v>
      </c>
      <c r="R582" s="17">
        <v>311070</v>
      </c>
      <c r="S582" s="17">
        <v>29511</v>
      </c>
      <c r="T582" s="17">
        <v>12202</v>
      </c>
      <c r="U582" s="17">
        <v>111145</v>
      </c>
      <c r="V582" s="17">
        <v>36280</v>
      </c>
      <c r="W582" s="17">
        <v>0</v>
      </c>
      <c r="X582" s="17">
        <v>274560</v>
      </c>
      <c r="Y582" s="17">
        <v>19678</v>
      </c>
      <c r="Z582" s="17">
        <v>0</v>
      </c>
      <c r="AA582" s="17">
        <v>-451512</v>
      </c>
      <c r="AB582" s="17">
        <v>23538549</v>
      </c>
      <c r="AC582" s="17">
        <v>0</v>
      </c>
      <c r="AD582" s="17">
        <v>0</v>
      </c>
    </row>
    <row r="583" spans="1:30" x14ac:dyDescent="0.3">
      <c r="A583" s="15" t="s">
        <v>1159</v>
      </c>
      <c r="B583" s="14" t="s">
        <v>1160</v>
      </c>
      <c r="C583" s="14">
        <v>1</v>
      </c>
      <c r="D583" s="14">
        <v>0</v>
      </c>
      <c r="E583" s="17">
        <v>9824103</v>
      </c>
      <c r="F583" s="17">
        <v>0</v>
      </c>
      <c r="G583" s="17">
        <v>0</v>
      </c>
      <c r="H583" s="17">
        <v>0</v>
      </c>
      <c r="I583" s="17">
        <v>1214087</v>
      </c>
      <c r="J583" s="17">
        <v>2047281</v>
      </c>
      <c r="K583" s="17">
        <v>153740</v>
      </c>
      <c r="L583" s="17">
        <v>0</v>
      </c>
      <c r="M583" s="17">
        <v>0</v>
      </c>
      <c r="N583" s="17">
        <v>0</v>
      </c>
      <c r="O583" s="17">
        <v>0</v>
      </c>
      <c r="P583" s="17">
        <v>1248860</v>
      </c>
      <c r="Q583" s="17">
        <v>139558</v>
      </c>
      <c r="R583" s="17">
        <v>4362</v>
      </c>
      <c r="S583" s="17">
        <v>13153</v>
      </c>
      <c r="T583" s="17">
        <v>3231</v>
      </c>
      <c r="U583" s="17">
        <v>50445</v>
      </c>
      <c r="V583" s="17">
        <v>16042</v>
      </c>
      <c r="W583" s="17">
        <v>0</v>
      </c>
      <c r="X583" s="17">
        <v>537780</v>
      </c>
      <c r="Y583" s="17">
        <v>0</v>
      </c>
      <c r="Z583" s="17">
        <v>0</v>
      </c>
      <c r="AA583" s="17">
        <v>-231615</v>
      </c>
      <c r="AB583" s="17">
        <v>15021027</v>
      </c>
      <c r="AC583" s="17">
        <v>0</v>
      </c>
      <c r="AD583" s="17">
        <v>100000</v>
      </c>
    </row>
    <row r="584" spans="1:30" x14ac:dyDescent="0.3">
      <c r="A584" s="15" t="s">
        <v>1161</v>
      </c>
      <c r="B584" s="14" t="s">
        <v>1162</v>
      </c>
      <c r="C584" s="14">
        <v>1</v>
      </c>
      <c r="D584" s="14">
        <v>0</v>
      </c>
      <c r="E584" s="17">
        <v>10442200</v>
      </c>
      <c r="F584" s="17">
        <v>0</v>
      </c>
      <c r="G584" s="17">
        <v>0</v>
      </c>
      <c r="H584" s="17">
        <v>4689</v>
      </c>
      <c r="I584" s="17">
        <v>1151796</v>
      </c>
      <c r="J584" s="17">
        <v>1736677</v>
      </c>
      <c r="K584" s="17">
        <v>0</v>
      </c>
      <c r="L584" s="17">
        <v>0</v>
      </c>
      <c r="M584" s="17">
        <v>0</v>
      </c>
      <c r="N584" s="17">
        <v>0</v>
      </c>
      <c r="O584" s="17">
        <v>0</v>
      </c>
      <c r="P584" s="17">
        <v>698212</v>
      </c>
      <c r="Q584" s="17">
        <v>155113</v>
      </c>
      <c r="R584" s="17">
        <v>49285</v>
      </c>
      <c r="S584" s="17">
        <v>13692</v>
      </c>
      <c r="T584" s="17">
        <v>5712</v>
      </c>
      <c r="U584" s="17">
        <v>50445</v>
      </c>
      <c r="V584" s="17">
        <v>17320</v>
      </c>
      <c r="W584" s="17">
        <v>0</v>
      </c>
      <c r="X584" s="17">
        <v>105126</v>
      </c>
      <c r="Y584" s="17">
        <v>0</v>
      </c>
      <c r="Z584" s="17">
        <v>0</v>
      </c>
      <c r="AA584" s="17">
        <v>-321437</v>
      </c>
      <c r="AB584" s="17">
        <v>14108830</v>
      </c>
      <c r="AC584" s="17">
        <v>1473</v>
      </c>
      <c r="AD584" s="17">
        <v>100000</v>
      </c>
    </row>
    <row r="585" spans="1:30" x14ac:dyDescent="0.3">
      <c r="A585" s="15" t="s">
        <v>1163</v>
      </c>
      <c r="B585" s="14" t="s">
        <v>1164</v>
      </c>
      <c r="C585" s="14">
        <v>0</v>
      </c>
      <c r="D585" s="14">
        <v>0</v>
      </c>
      <c r="E585" s="17">
        <v>13340843</v>
      </c>
      <c r="F585" s="17">
        <v>0</v>
      </c>
      <c r="G585" s="17">
        <v>0</v>
      </c>
      <c r="H585" s="17">
        <v>0</v>
      </c>
      <c r="I585" s="17">
        <v>1828308</v>
      </c>
      <c r="J585" s="17">
        <v>2405692</v>
      </c>
      <c r="K585" s="17">
        <v>0</v>
      </c>
      <c r="L585" s="17">
        <v>0</v>
      </c>
      <c r="M585" s="17">
        <v>0</v>
      </c>
      <c r="N585" s="17">
        <v>0</v>
      </c>
      <c r="O585" s="17">
        <v>0</v>
      </c>
      <c r="P585" s="17">
        <v>1847580</v>
      </c>
      <c r="Q585" s="17">
        <v>500592</v>
      </c>
      <c r="R585" s="17">
        <v>287121</v>
      </c>
      <c r="S585" s="17">
        <v>21976</v>
      </c>
      <c r="T585" s="17">
        <v>9169</v>
      </c>
      <c r="U585" s="17">
        <v>84637</v>
      </c>
      <c r="V585" s="17">
        <v>24567</v>
      </c>
      <c r="W585" s="17">
        <v>0</v>
      </c>
      <c r="X585" s="17">
        <v>148670</v>
      </c>
      <c r="Y585" s="17">
        <v>22177</v>
      </c>
      <c r="Z585" s="17">
        <v>0</v>
      </c>
      <c r="AA585" s="17">
        <v>-419888</v>
      </c>
      <c r="AB585" s="17">
        <v>20101444</v>
      </c>
      <c r="AC585" s="17">
        <v>0</v>
      </c>
      <c r="AD585" s="17">
        <v>0</v>
      </c>
    </row>
    <row r="586" spans="1:30" x14ac:dyDescent="0.3">
      <c r="A586" s="15" t="s">
        <v>1165</v>
      </c>
      <c r="B586" s="14" t="s">
        <v>1166</v>
      </c>
      <c r="C586" s="14">
        <v>1</v>
      </c>
      <c r="D586" s="14">
        <v>0</v>
      </c>
      <c r="E586" s="17">
        <v>8820339</v>
      </c>
      <c r="F586" s="17">
        <v>0</v>
      </c>
      <c r="G586" s="17">
        <v>0</v>
      </c>
      <c r="H586" s="17">
        <v>0</v>
      </c>
      <c r="I586" s="17">
        <v>941426</v>
      </c>
      <c r="J586" s="17">
        <v>2508550</v>
      </c>
      <c r="K586" s="17">
        <v>0</v>
      </c>
      <c r="L586" s="17">
        <v>0</v>
      </c>
      <c r="M586" s="17">
        <v>0</v>
      </c>
      <c r="N586" s="17">
        <v>0</v>
      </c>
      <c r="O586" s="17">
        <v>0</v>
      </c>
      <c r="P586" s="17">
        <v>1484355</v>
      </c>
      <c r="Q586" s="17">
        <v>166315</v>
      </c>
      <c r="R586" s="17">
        <v>163823</v>
      </c>
      <c r="S586" s="17">
        <v>11940</v>
      </c>
      <c r="T586" s="17">
        <v>4981</v>
      </c>
      <c r="U586" s="17">
        <v>47649</v>
      </c>
      <c r="V586" s="17">
        <v>15199</v>
      </c>
      <c r="W586" s="17">
        <v>0</v>
      </c>
      <c r="X586" s="17">
        <v>293220</v>
      </c>
      <c r="Y586" s="17">
        <v>0</v>
      </c>
      <c r="Z586" s="17">
        <v>0</v>
      </c>
      <c r="AA586" s="17">
        <v>-219251</v>
      </c>
      <c r="AB586" s="17">
        <v>14238546</v>
      </c>
      <c r="AC586" s="17">
        <v>0</v>
      </c>
      <c r="AD586" s="17">
        <v>0</v>
      </c>
    </row>
    <row r="587" spans="1:30" x14ac:dyDescent="0.3">
      <c r="A587" s="15" t="s">
        <v>1167</v>
      </c>
      <c r="B587" s="14" t="s">
        <v>1168</v>
      </c>
      <c r="C587" s="14">
        <v>1</v>
      </c>
      <c r="D587" s="14">
        <v>0</v>
      </c>
      <c r="E587" s="17">
        <v>18343183</v>
      </c>
      <c r="F587" s="17">
        <v>0</v>
      </c>
      <c r="G587" s="17">
        <v>0</v>
      </c>
      <c r="H587" s="17">
        <v>0</v>
      </c>
      <c r="I587" s="17">
        <v>3038720</v>
      </c>
      <c r="J587" s="17">
        <v>4296958</v>
      </c>
      <c r="K587" s="17">
        <v>0</v>
      </c>
      <c r="L587" s="17">
        <v>0</v>
      </c>
      <c r="M587" s="17">
        <v>0</v>
      </c>
      <c r="N587" s="17">
        <v>0</v>
      </c>
      <c r="O587" s="17">
        <v>0</v>
      </c>
      <c r="P587" s="17">
        <v>4424285</v>
      </c>
      <c r="Q587" s="17">
        <v>665644</v>
      </c>
      <c r="R587" s="17">
        <v>264291</v>
      </c>
      <c r="S587" s="17">
        <v>82825</v>
      </c>
      <c r="T587" s="17">
        <v>34556</v>
      </c>
      <c r="U587" s="17">
        <v>318278</v>
      </c>
      <c r="V587" s="17">
        <v>59275</v>
      </c>
      <c r="W587" s="17">
        <v>0</v>
      </c>
      <c r="X587" s="17">
        <v>839552</v>
      </c>
      <c r="Y587" s="17">
        <v>62105</v>
      </c>
      <c r="Z587" s="17">
        <v>0</v>
      </c>
      <c r="AA587" s="17">
        <v>-1025529</v>
      </c>
      <c r="AB587" s="17">
        <v>31404143</v>
      </c>
      <c r="AC587" s="17">
        <v>0</v>
      </c>
      <c r="AD587" s="17">
        <v>0</v>
      </c>
    </row>
    <row r="588" spans="1:30" x14ac:dyDescent="0.3">
      <c r="A588" s="15" t="s">
        <v>1169</v>
      </c>
      <c r="B588" s="14" t="s">
        <v>1170</v>
      </c>
      <c r="C588" s="14">
        <v>1</v>
      </c>
      <c r="D588" s="14">
        <v>0</v>
      </c>
      <c r="E588" s="17">
        <v>4806439</v>
      </c>
      <c r="F588" s="17">
        <v>0</v>
      </c>
      <c r="G588" s="17">
        <v>266111</v>
      </c>
      <c r="H588" s="17">
        <v>0</v>
      </c>
      <c r="I588" s="17">
        <v>887540</v>
      </c>
      <c r="J588" s="17">
        <v>1640001</v>
      </c>
      <c r="K588" s="17">
        <v>0</v>
      </c>
      <c r="L588" s="17">
        <v>0</v>
      </c>
      <c r="M588" s="17">
        <v>0</v>
      </c>
      <c r="N588" s="17">
        <v>0</v>
      </c>
      <c r="O588" s="17">
        <v>0</v>
      </c>
      <c r="P588" s="17">
        <v>1372683</v>
      </c>
      <c r="Q588" s="17">
        <v>50297</v>
      </c>
      <c r="R588" s="17">
        <v>0</v>
      </c>
      <c r="S588" s="17">
        <v>18066</v>
      </c>
      <c r="T588" s="17">
        <v>7537</v>
      </c>
      <c r="U588" s="17">
        <v>71415</v>
      </c>
      <c r="V588" s="17">
        <v>16899</v>
      </c>
      <c r="W588" s="17">
        <v>0</v>
      </c>
      <c r="X588" s="17">
        <v>0</v>
      </c>
      <c r="Y588" s="17">
        <v>0</v>
      </c>
      <c r="Z588" s="17">
        <v>0</v>
      </c>
      <c r="AA588" s="17">
        <v>-181192</v>
      </c>
      <c r="AB588" s="17">
        <v>8955796</v>
      </c>
      <c r="AC588" s="17">
        <v>0</v>
      </c>
      <c r="AD588" s="17">
        <v>0</v>
      </c>
    </row>
    <row r="589" spans="1:30" x14ac:dyDescent="0.3">
      <c r="A589" s="15" t="s">
        <v>1171</v>
      </c>
      <c r="B589" s="14" t="s">
        <v>1172</v>
      </c>
      <c r="C589" s="14">
        <v>1</v>
      </c>
      <c r="D589" s="14">
        <v>0</v>
      </c>
      <c r="E589" s="17">
        <v>8086757</v>
      </c>
      <c r="F589" s="17">
        <v>0</v>
      </c>
      <c r="G589" s="17">
        <v>0</v>
      </c>
      <c r="H589" s="17">
        <v>0</v>
      </c>
      <c r="I589" s="17">
        <v>831239</v>
      </c>
      <c r="J589" s="17">
        <v>2888483</v>
      </c>
      <c r="K589" s="17">
        <v>0</v>
      </c>
      <c r="L589" s="17">
        <v>0</v>
      </c>
      <c r="M589" s="17">
        <v>0</v>
      </c>
      <c r="N589" s="17">
        <v>0</v>
      </c>
      <c r="O589" s="17">
        <v>0</v>
      </c>
      <c r="P589" s="17">
        <v>976028</v>
      </c>
      <c r="Q589" s="17">
        <v>285719</v>
      </c>
      <c r="R589" s="17">
        <v>115937</v>
      </c>
      <c r="S589" s="17">
        <v>11535</v>
      </c>
      <c r="T589" s="17">
        <v>4812</v>
      </c>
      <c r="U589" s="17">
        <v>45319</v>
      </c>
      <c r="V589" s="17">
        <v>14200</v>
      </c>
      <c r="W589" s="17">
        <v>0</v>
      </c>
      <c r="X589" s="17">
        <v>0</v>
      </c>
      <c r="Y589" s="17">
        <v>0</v>
      </c>
      <c r="Z589" s="17">
        <v>0</v>
      </c>
      <c r="AA589" s="17">
        <v>-290343</v>
      </c>
      <c r="AB589" s="17">
        <v>12969686</v>
      </c>
      <c r="AC589" s="17">
        <v>0</v>
      </c>
      <c r="AD589" s="17">
        <v>100000</v>
      </c>
    </row>
    <row r="590" spans="1:30" x14ac:dyDescent="0.3">
      <c r="A590" s="15" t="s">
        <v>1173</v>
      </c>
      <c r="B590" s="14" t="s">
        <v>1174</v>
      </c>
      <c r="C590" s="14">
        <v>1</v>
      </c>
      <c r="D590" s="14">
        <v>0</v>
      </c>
      <c r="E590" s="17">
        <v>8746800</v>
      </c>
      <c r="F590" s="17">
        <v>0</v>
      </c>
      <c r="G590" s="17">
        <v>0</v>
      </c>
      <c r="H590" s="17">
        <v>0</v>
      </c>
      <c r="I590" s="17">
        <v>1116937</v>
      </c>
      <c r="J590" s="17">
        <v>1592030</v>
      </c>
      <c r="K590" s="17">
        <v>0</v>
      </c>
      <c r="L590" s="17">
        <v>0</v>
      </c>
      <c r="M590" s="17">
        <v>0</v>
      </c>
      <c r="N590" s="17">
        <v>0</v>
      </c>
      <c r="O590" s="17">
        <v>0</v>
      </c>
      <c r="P590" s="17">
        <v>1485561</v>
      </c>
      <c r="Q590" s="17">
        <v>224612</v>
      </c>
      <c r="R590" s="17">
        <v>29999</v>
      </c>
      <c r="S590" s="17">
        <v>15310</v>
      </c>
      <c r="T590" s="17">
        <v>6387</v>
      </c>
      <c r="U590" s="17">
        <v>56675</v>
      </c>
      <c r="V590" s="17">
        <v>15608</v>
      </c>
      <c r="W590" s="17">
        <v>0</v>
      </c>
      <c r="X590" s="17">
        <v>65888</v>
      </c>
      <c r="Y590" s="17">
        <v>0</v>
      </c>
      <c r="Z590" s="17">
        <v>0</v>
      </c>
      <c r="AA590" s="17">
        <v>-232612</v>
      </c>
      <c r="AB590" s="17">
        <v>13123195</v>
      </c>
      <c r="AC590" s="17">
        <v>0</v>
      </c>
      <c r="AD590" s="17">
        <v>0</v>
      </c>
    </row>
    <row r="591" spans="1:30" x14ac:dyDescent="0.3">
      <c r="A591" s="15" t="s">
        <v>1175</v>
      </c>
      <c r="B591" s="14" t="s">
        <v>1176</v>
      </c>
      <c r="C591" s="14">
        <v>1</v>
      </c>
      <c r="D591" s="14">
        <v>0</v>
      </c>
      <c r="E591" s="17">
        <v>46845639</v>
      </c>
      <c r="F591" s="17">
        <v>0</v>
      </c>
      <c r="G591" s="17">
        <v>1621490</v>
      </c>
      <c r="H591" s="17">
        <v>6884</v>
      </c>
      <c r="I591" s="17">
        <v>4256527</v>
      </c>
      <c r="J591" s="17">
        <v>6851390</v>
      </c>
      <c r="K591" s="17">
        <v>0</v>
      </c>
      <c r="L591" s="17">
        <v>0</v>
      </c>
      <c r="M591" s="17">
        <v>0</v>
      </c>
      <c r="N591" s="17">
        <v>0</v>
      </c>
      <c r="O591" s="17">
        <v>0</v>
      </c>
      <c r="P591" s="17">
        <v>4914243</v>
      </c>
      <c r="Q591" s="17">
        <v>184698</v>
      </c>
      <c r="R591" s="17">
        <v>4133424</v>
      </c>
      <c r="S591" s="17">
        <v>107227</v>
      </c>
      <c r="T591" s="17">
        <v>44737</v>
      </c>
      <c r="U591" s="17">
        <v>415265</v>
      </c>
      <c r="V591" s="17">
        <v>105667</v>
      </c>
      <c r="W591" s="17">
        <v>0</v>
      </c>
      <c r="X591" s="17">
        <v>1472272</v>
      </c>
      <c r="Y591" s="17">
        <v>0</v>
      </c>
      <c r="Z591" s="17">
        <v>0</v>
      </c>
      <c r="AA591" s="17">
        <v>-2144986</v>
      </c>
      <c r="AB591" s="17">
        <v>68814477</v>
      </c>
      <c r="AC591" s="17">
        <v>0</v>
      </c>
      <c r="AD591" s="17">
        <v>1004600</v>
      </c>
    </row>
    <row r="592" spans="1:30" x14ac:dyDescent="0.3">
      <c r="A592" s="15" t="s">
        <v>1177</v>
      </c>
      <c r="B592" s="14" t="s">
        <v>1178</v>
      </c>
      <c r="C592" s="14">
        <v>1</v>
      </c>
      <c r="D592" s="14">
        <v>0</v>
      </c>
      <c r="E592" s="17">
        <v>8934940</v>
      </c>
      <c r="F592" s="17">
        <v>0</v>
      </c>
      <c r="G592" s="17">
        <v>202082</v>
      </c>
      <c r="H592" s="17">
        <v>2415</v>
      </c>
      <c r="I592" s="17">
        <v>1381322</v>
      </c>
      <c r="J592" s="17">
        <v>1236186</v>
      </c>
      <c r="K592" s="17">
        <v>0</v>
      </c>
      <c r="L592" s="17">
        <v>0</v>
      </c>
      <c r="M592" s="17">
        <v>0</v>
      </c>
      <c r="N592" s="17">
        <v>0</v>
      </c>
      <c r="O592" s="17">
        <v>0</v>
      </c>
      <c r="P592" s="17">
        <v>1339341</v>
      </c>
      <c r="Q592" s="17">
        <v>248055</v>
      </c>
      <c r="R592" s="17">
        <v>369345</v>
      </c>
      <c r="S592" s="17">
        <v>25437</v>
      </c>
      <c r="T592" s="17">
        <v>10612</v>
      </c>
      <c r="U592" s="17">
        <v>103394</v>
      </c>
      <c r="V592" s="17">
        <v>24738</v>
      </c>
      <c r="W592" s="17">
        <v>0</v>
      </c>
      <c r="X592" s="17">
        <v>0</v>
      </c>
      <c r="Y592" s="17">
        <v>0</v>
      </c>
      <c r="Z592" s="17">
        <v>0</v>
      </c>
      <c r="AA592" s="17">
        <v>-387639</v>
      </c>
      <c r="AB592" s="17">
        <v>13490228</v>
      </c>
      <c r="AC592" s="17">
        <v>0</v>
      </c>
      <c r="AD592" s="17">
        <v>0</v>
      </c>
    </row>
    <row r="593" spans="1:30" x14ac:dyDescent="0.3">
      <c r="A593" s="15" t="s">
        <v>1179</v>
      </c>
      <c r="B593" s="14" t="s">
        <v>1180</v>
      </c>
      <c r="C593" s="14">
        <v>1</v>
      </c>
      <c r="D593" s="14">
        <v>0</v>
      </c>
      <c r="E593" s="17">
        <v>16124498</v>
      </c>
      <c r="F593" s="17">
        <v>0</v>
      </c>
      <c r="G593" s="17">
        <v>1564377</v>
      </c>
      <c r="H593" s="17">
        <v>0</v>
      </c>
      <c r="I593" s="17">
        <v>1988568</v>
      </c>
      <c r="J593" s="17">
        <v>1422190</v>
      </c>
      <c r="K593" s="17">
        <v>0</v>
      </c>
      <c r="L593" s="17">
        <v>0</v>
      </c>
      <c r="M593" s="17">
        <v>0</v>
      </c>
      <c r="N593" s="17">
        <v>0</v>
      </c>
      <c r="O593" s="17">
        <v>0</v>
      </c>
      <c r="P593" s="17">
        <v>1548481</v>
      </c>
      <c r="Q593" s="17">
        <v>174786</v>
      </c>
      <c r="R593" s="17">
        <v>140236</v>
      </c>
      <c r="S593" s="17">
        <v>30245</v>
      </c>
      <c r="T593" s="17">
        <v>12618</v>
      </c>
      <c r="U593" s="17">
        <v>117083</v>
      </c>
      <c r="V593" s="17">
        <v>18274</v>
      </c>
      <c r="W593" s="17">
        <v>0</v>
      </c>
      <c r="X593" s="17">
        <v>547195</v>
      </c>
      <c r="Y593" s="17">
        <v>0</v>
      </c>
      <c r="Z593" s="17">
        <v>0</v>
      </c>
      <c r="AA593" s="17">
        <v>-633884</v>
      </c>
      <c r="AB593" s="17">
        <v>23054667</v>
      </c>
      <c r="AC593" s="17">
        <v>0</v>
      </c>
      <c r="AD593" s="17">
        <v>0</v>
      </c>
    </row>
    <row r="594" spans="1:30" x14ac:dyDescent="0.3">
      <c r="A594" s="15" t="s">
        <v>1181</v>
      </c>
      <c r="B594" s="14" t="s">
        <v>1182</v>
      </c>
      <c r="C594" s="14">
        <v>1</v>
      </c>
      <c r="D594" s="14">
        <v>0</v>
      </c>
      <c r="E594" s="17">
        <v>7729009</v>
      </c>
      <c r="F594" s="17">
        <v>0</v>
      </c>
      <c r="G594" s="17">
        <v>457991</v>
      </c>
      <c r="H594" s="17">
        <v>0</v>
      </c>
      <c r="I594" s="17">
        <v>1935850</v>
      </c>
      <c r="J594" s="17">
        <v>2777483</v>
      </c>
      <c r="K594" s="17">
        <v>0</v>
      </c>
      <c r="L594" s="17">
        <v>0</v>
      </c>
      <c r="M594" s="17">
        <v>0</v>
      </c>
      <c r="N594" s="17">
        <v>0</v>
      </c>
      <c r="O594" s="17">
        <v>0</v>
      </c>
      <c r="P594" s="17">
        <v>1647244</v>
      </c>
      <c r="Q594" s="17">
        <v>539014</v>
      </c>
      <c r="R594" s="17">
        <v>641054</v>
      </c>
      <c r="S594" s="17">
        <v>30005</v>
      </c>
      <c r="T594" s="17">
        <v>12518</v>
      </c>
      <c r="U594" s="17">
        <v>116384</v>
      </c>
      <c r="V594" s="17">
        <v>30684</v>
      </c>
      <c r="W594" s="17">
        <v>0</v>
      </c>
      <c r="X594" s="17">
        <v>0</v>
      </c>
      <c r="Y594" s="17">
        <v>0</v>
      </c>
      <c r="Z594" s="17">
        <v>0</v>
      </c>
      <c r="AA594" s="17">
        <v>-280121</v>
      </c>
      <c r="AB594" s="17">
        <v>15637115</v>
      </c>
      <c r="AC594" s="17">
        <v>0</v>
      </c>
      <c r="AD594" s="17">
        <v>0</v>
      </c>
    </row>
    <row r="595" spans="1:30" x14ac:dyDescent="0.3">
      <c r="A595" s="15" t="s">
        <v>1183</v>
      </c>
      <c r="B595" s="14" t="s">
        <v>1184</v>
      </c>
      <c r="C595" s="14">
        <v>1</v>
      </c>
      <c r="D595" s="14">
        <v>0</v>
      </c>
      <c r="E595" s="17">
        <v>9126769</v>
      </c>
      <c r="F595" s="17">
        <v>0</v>
      </c>
      <c r="G595" s="17">
        <v>237136</v>
      </c>
      <c r="H595" s="17">
        <v>0</v>
      </c>
      <c r="I595" s="17">
        <v>3131231</v>
      </c>
      <c r="J595" s="17">
        <v>630102</v>
      </c>
      <c r="K595" s="17">
        <v>0</v>
      </c>
      <c r="L595" s="17">
        <v>0</v>
      </c>
      <c r="M595" s="17">
        <v>0</v>
      </c>
      <c r="N595" s="17">
        <v>0</v>
      </c>
      <c r="O595" s="17">
        <v>0</v>
      </c>
      <c r="P595" s="17">
        <v>1403547</v>
      </c>
      <c r="Q595" s="17">
        <v>622796</v>
      </c>
      <c r="R595" s="17">
        <v>677375</v>
      </c>
      <c r="S595" s="17">
        <v>32342</v>
      </c>
      <c r="T595" s="17">
        <v>13493</v>
      </c>
      <c r="U595" s="17">
        <v>127568</v>
      </c>
      <c r="V595" s="17">
        <v>25393</v>
      </c>
      <c r="W595" s="17">
        <v>0</v>
      </c>
      <c r="X595" s="17">
        <v>0</v>
      </c>
      <c r="Y595" s="17">
        <v>13708</v>
      </c>
      <c r="Z595" s="17">
        <v>0</v>
      </c>
      <c r="AA595" s="17">
        <v>-262251</v>
      </c>
      <c r="AB595" s="17">
        <v>15779209</v>
      </c>
      <c r="AC595" s="17">
        <v>7382</v>
      </c>
      <c r="AD595" s="17">
        <v>0</v>
      </c>
    </row>
    <row r="596" spans="1:30" x14ac:dyDescent="0.3">
      <c r="A596" s="15" t="s">
        <v>1185</v>
      </c>
      <c r="B596" s="14" t="s">
        <v>1186</v>
      </c>
      <c r="C596" s="14">
        <v>1</v>
      </c>
      <c r="D596" s="14">
        <v>0</v>
      </c>
      <c r="E596" s="17">
        <v>7045069</v>
      </c>
      <c r="F596" s="17">
        <v>0</v>
      </c>
      <c r="G596" s="17">
        <v>715413</v>
      </c>
      <c r="H596" s="17">
        <v>954</v>
      </c>
      <c r="I596" s="17">
        <v>257155</v>
      </c>
      <c r="J596" s="17">
        <v>491599</v>
      </c>
      <c r="K596" s="17">
        <v>0</v>
      </c>
      <c r="L596" s="17">
        <v>0</v>
      </c>
      <c r="M596" s="17">
        <v>0</v>
      </c>
      <c r="N596" s="17">
        <v>0</v>
      </c>
      <c r="O596" s="17">
        <v>0</v>
      </c>
      <c r="P596" s="17">
        <v>530096</v>
      </c>
      <c r="Q596" s="17">
        <v>17145</v>
      </c>
      <c r="R596" s="17">
        <v>120926</v>
      </c>
      <c r="S596" s="17">
        <v>18531</v>
      </c>
      <c r="T596" s="17">
        <v>7731</v>
      </c>
      <c r="U596" s="17">
        <v>80502</v>
      </c>
      <c r="V596" s="17">
        <v>0</v>
      </c>
      <c r="W596" s="17">
        <v>0</v>
      </c>
      <c r="X596" s="17">
        <v>258032</v>
      </c>
      <c r="Y596" s="17">
        <v>0</v>
      </c>
      <c r="Z596" s="17">
        <v>0</v>
      </c>
      <c r="AA596" s="17">
        <v>-725893</v>
      </c>
      <c r="AB596" s="17">
        <v>8817260</v>
      </c>
      <c r="AC596" s="17">
        <v>0</v>
      </c>
      <c r="AD596" s="17">
        <v>0</v>
      </c>
    </row>
    <row r="597" spans="1:30" x14ac:dyDescent="0.3">
      <c r="A597" s="15" t="s">
        <v>1187</v>
      </c>
      <c r="B597" s="14" t="s">
        <v>1188</v>
      </c>
      <c r="C597" s="14">
        <v>1</v>
      </c>
      <c r="D597" s="14">
        <v>0</v>
      </c>
      <c r="E597" s="17">
        <v>15438824</v>
      </c>
      <c r="F597" s="17">
        <v>0</v>
      </c>
      <c r="G597" s="17">
        <v>342714</v>
      </c>
      <c r="H597" s="17">
        <v>2999</v>
      </c>
      <c r="I597" s="17">
        <v>1547031</v>
      </c>
      <c r="J597" s="17">
        <v>1813512</v>
      </c>
      <c r="K597" s="17">
        <v>0</v>
      </c>
      <c r="L597" s="17">
        <v>0</v>
      </c>
      <c r="M597" s="17">
        <v>0</v>
      </c>
      <c r="N597" s="17">
        <v>0</v>
      </c>
      <c r="O597" s="17">
        <v>0</v>
      </c>
      <c r="P597" s="17">
        <v>1676232</v>
      </c>
      <c r="Q597" s="17">
        <v>397348</v>
      </c>
      <c r="R597" s="17">
        <v>935084</v>
      </c>
      <c r="S597" s="17">
        <v>40132</v>
      </c>
      <c r="T597" s="17">
        <v>16743</v>
      </c>
      <c r="U597" s="17">
        <v>151800</v>
      </c>
      <c r="V597" s="17">
        <v>37279</v>
      </c>
      <c r="W597" s="17">
        <v>0</v>
      </c>
      <c r="X597" s="17">
        <v>369915</v>
      </c>
      <c r="Y597" s="17">
        <v>617</v>
      </c>
      <c r="Z597" s="17">
        <v>0</v>
      </c>
      <c r="AA597" s="17">
        <v>-520662</v>
      </c>
      <c r="AB597" s="17">
        <v>22249568</v>
      </c>
      <c r="AC597" s="17">
        <v>0</v>
      </c>
      <c r="AD597" s="17">
        <v>0</v>
      </c>
    </row>
    <row r="598" spans="1:30" x14ac:dyDescent="0.3">
      <c r="A598" s="15" t="s">
        <v>1189</v>
      </c>
      <c r="B598" s="14" t="s">
        <v>1190</v>
      </c>
      <c r="C598" s="14">
        <v>1</v>
      </c>
      <c r="D598" s="14">
        <v>0</v>
      </c>
      <c r="E598" s="17">
        <v>20767631</v>
      </c>
      <c r="F598" s="17">
        <v>0</v>
      </c>
      <c r="G598" s="17">
        <v>379007</v>
      </c>
      <c r="H598" s="17">
        <v>6179</v>
      </c>
      <c r="I598" s="17">
        <v>3563106</v>
      </c>
      <c r="J598" s="17">
        <v>1774790</v>
      </c>
      <c r="K598" s="17">
        <v>0</v>
      </c>
      <c r="L598" s="17">
        <v>0</v>
      </c>
      <c r="M598" s="17">
        <v>0</v>
      </c>
      <c r="N598" s="17">
        <v>0</v>
      </c>
      <c r="O598" s="17">
        <v>0</v>
      </c>
      <c r="P598" s="17">
        <v>2308375</v>
      </c>
      <c r="Q598" s="17">
        <v>868310</v>
      </c>
      <c r="R598" s="17">
        <v>327410</v>
      </c>
      <c r="S598" s="17">
        <v>43083</v>
      </c>
      <c r="T598" s="17">
        <v>17975</v>
      </c>
      <c r="U598" s="17">
        <v>174343</v>
      </c>
      <c r="V598" s="17">
        <v>48024</v>
      </c>
      <c r="W598" s="17">
        <v>0</v>
      </c>
      <c r="X598" s="17">
        <v>0</v>
      </c>
      <c r="Y598" s="17">
        <v>0</v>
      </c>
      <c r="Z598" s="17">
        <v>0</v>
      </c>
      <c r="AA598" s="17">
        <v>-449264</v>
      </c>
      <c r="AB598" s="17">
        <v>29828969</v>
      </c>
      <c r="AC598" s="17">
        <v>0</v>
      </c>
      <c r="AD598" s="17">
        <v>0</v>
      </c>
    </row>
    <row r="599" spans="1:30" x14ac:dyDescent="0.3">
      <c r="A599" s="15" t="s">
        <v>1191</v>
      </c>
      <c r="B599" s="14" t="s">
        <v>1192</v>
      </c>
      <c r="C599" s="14">
        <v>1</v>
      </c>
      <c r="D599" s="14">
        <v>0</v>
      </c>
      <c r="E599" s="17">
        <v>15963616</v>
      </c>
      <c r="F599" s="17">
        <v>0</v>
      </c>
      <c r="G599" s="17">
        <v>563471</v>
      </c>
      <c r="H599" s="17">
        <v>0</v>
      </c>
      <c r="I599" s="17">
        <v>3032052</v>
      </c>
      <c r="J599" s="17">
        <v>1028768</v>
      </c>
      <c r="K599" s="17">
        <v>0</v>
      </c>
      <c r="L599" s="17">
        <v>0</v>
      </c>
      <c r="M599" s="17">
        <v>0</v>
      </c>
      <c r="N599" s="17">
        <v>0</v>
      </c>
      <c r="O599" s="17">
        <v>0</v>
      </c>
      <c r="P599" s="17">
        <v>1423669</v>
      </c>
      <c r="Q599" s="17">
        <v>533359</v>
      </c>
      <c r="R599" s="17">
        <v>651123</v>
      </c>
      <c r="S599" s="17">
        <v>23968</v>
      </c>
      <c r="T599" s="17">
        <v>10000</v>
      </c>
      <c r="U599" s="17">
        <v>95356</v>
      </c>
      <c r="V599" s="17">
        <v>23658</v>
      </c>
      <c r="W599" s="17">
        <v>0</v>
      </c>
      <c r="X599" s="17">
        <v>0</v>
      </c>
      <c r="Y599" s="17">
        <v>0</v>
      </c>
      <c r="Z599" s="17">
        <v>0</v>
      </c>
      <c r="AA599" s="17">
        <v>-681759</v>
      </c>
      <c r="AB599" s="17">
        <v>22667281</v>
      </c>
      <c r="AC599" s="17">
        <v>0</v>
      </c>
      <c r="AD599" s="17">
        <v>204625</v>
      </c>
    </row>
    <row r="600" spans="1:30" x14ac:dyDescent="0.3">
      <c r="A600" s="15" t="s">
        <v>1193</v>
      </c>
      <c r="B600" s="14" t="s">
        <v>1194</v>
      </c>
      <c r="C600" s="14">
        <v>1</v>
      </c>
      <c r="D600" s="14">
        <v>0</v>
      </c>
      <c r="E600" s="17">
        <v>487038</v>
      </c>
      <c r="F600" s="17">
        <v>0</v>
      </c>
      <c r="G600" s="17">
        <v>179940</v>
      </c>
      <c r="H600" s="17">
        <v>0</v>
      </c>
      <c r="I600" s="17">
        <v>29287</v>
      </c>
      <c r="J600" s="17">
        <v>12146</v>
      </c>
      <c r="K600" s="17">
        <v>0</v>
      </c>
      <c r="L600" s="17">
        <v>0</v>
      </c>
      <c r="M600" s="17">
        <v>0</v>
      </c>
      <c r="N600" s="17">
        <v>0</v>
      </c>
      <c r="O600" s="17">
        <v>0</v>
      </c>
      <c r="P600" s="17">
        <v>114058</v>
      </c>
      <c r="Q600" s="17">
        <v>0</v>
      </c>
      <c r="R600" s="17">
        <v>0</v>
      </c>
      <c r="S600" s="17">
        <v>2712</v>
      </c>
      <c r="T600" s="17">
        <v>1131</v>
      </c>
      <c r="U600" s="17">
        <v>7573</v>
      </c>
      <c r="V600" s="17">
        <v>0</v>
      </c>
      <c r="W600" s="17">
        <v>0</v>
      </c>
      <c r="X600" s="17">
        <v>27000</v>
      </c>
      <c r="Y600" s="17">
        <v>0</v>
      </c>
      <c r="Z600" s="17">
        <v>0</v>
      </c>
      <c r="AA600" s="17">
        <v>-16691</v>
      </c>
      <c r="AB600" s="17">
        <v>844194</v>
      </c>
      <c r="AC600" s="17">
        <v>0</v>
      </c>
      <c r="AD600" s="17">
        <v>0</v>
      </c>
    </row>
    <row r="601" spans="1:30" x14ac:dyDescent="0.3">
      <c r="A601" s="15" t="s">
        <v>1195</v>
      </c>
      <c r="B601" s="14" t="s">
        <v>1196</v>
      </c>
      <c r="C601" s="14">
        <v>1</v>
      </c>
      <c r="D601" s="14">
        <v>0</v>
      </c>
      <c r="E601" s="17">
        <v>2623148</v>
      </c>
      <c r="F601" s="17">
        <v>0</v>
      </c>
      <c r="G601" s="17">
        <v>251952</v>
      </c>
      <c r="H601" s="17">
        <v>0</v>
      </c>
      <c r="I601" s="17">
        <v>83920</v>
      </c>
      <c r="J601" s="17">
        <v>755867</v>
      </c>
      <c r="K601" s="17">
        <v>749</v>
      </c>
      <c r="L601" s="17">
        <v>0</v>
      </c>
      <c r="M601" s="17">
        <v>0</v>
      </c>
      <c r="N601" s="17">
        <v>0</v>
      </c>
      <c r="O601" s="17">
        <v>0</v>
      </c>
      <c r="P601" s="17">
        <v>147823</v>
      </c>
      <c r="Q601" s="17">
        <v>1564</v>
      </c>
      <c r="R601" s="17">
        <v>108728</v>
      </c>
      <c r="S601" s="17">
        <v>7505</v>
      </c>
      <c r="T601" s="17">
        <v>3131</v>
      </c>
      <c r="U601" s="17">
        <v>29125</v>
      </c>
      <c r="V601" s="17">
        <v>0</v>
      </c>
      <c r="W601" s="17">
        <v>0</v>
      </c>
      <c r="X601" s="17">
        <v>22275</v>
      </c>
      <c r="Y601" s="17">
        <v>0</v>
      </c>
      <c r="Z601" s="17">
        <v>0</v>
      </c>
      <c r="AA601" s="17">
        <v>-136582</v>
      </c>
      <c r="AB601" s="17">
        <v>3899205</v>
      </c>
      <c r="AC601" s="17">
        <v>0</v>
      </c>
      <c r="AD601" s="17">
        <v>0</v>
      </c>
    </row>
    <row r="602" spans="1:30" x14ac:dyDescent="0.3">
      <c r="A602" s="15" t="s">
        <v>1197</v>
      </c>
      <c r="B602" s="14" t="s">
        <v>1198</v>
      </c>
      <c r="C602" s="14">
        <v>1</v>
      </c>
      <c r="D602" s="14">
        <v>0</v>
      </c>
      <c r="E602" s="17">
        <v>13810389</v>
      </c>
      <c r="F602" s="17">
        <v>0</v>
      </c>
      <c r="G602" s="17">
        <v>250952</v>
      </c>
      <c r="H602" s="17">
        <v>0</v>
      </c>
      <c r="I602" s="17">
        <v>955233</v>
      </c>
      <c r="J602" s="17">
        <v>3672952</v>
      </c>
      <c r="K602" s="17">
        <v>0</v>
      </c>
      <c r="L602" s="17">
        <v>0</v>
      </c>
      <c r="M602" s="17">
        <v>0</v>
      </c>
      <c r="N602" s="17">
        <v>0</v>
      </c>
      <c r="O602" s="17">
        <v>0</v>
      </c>
      <c r="P602" s="17">
        <v>1473583</v>
      </c>
      <c r="Q602" s="17">
        <v>598268</v>
      </c>
      <c r="R602" s="17">
        <v>268944</v>
      </c>
      <c r="S602" s="17">
        <v>33106</v>
      </c>
      <c r="T602" s="17">
        <v>13812</v>
      </c>
      <c r="U602" s="17">
        <v>116908</v>
      </c>
      <c r="V602" s="17">
        <v>34924</v>
      </c>
      <c r="W602" s="17">
        <v>0</v>
      </c>
      <c r="X602" s="17">
        <v>0</v>
      </c>
      <c r="Y602" s="17">
        <v>20717</v>
      </c>
      <c r="Z602" s="17">
        <v>0</v>
      </c>
      <c r="AA602" s="17">
        <v>-486614</v>
      </c>
      <c r="AB602" s="17">
        <v>20763174</v>
      </c>
      <c r="AC602" s="17">
        <v>0</v>
      </c>
      <c r="AD602" s="17">
        <v>0</v>
      </c>
    </row>
    <row r="603" spans="1:30" x14ac:dyDescent="0.3">
      <c r="A603" s="15" t="s">
        <v>1199</v>
      </c>
      <c r="B603" s="14" t="s">
        <v>1200</v>
      </c>
      <c r="C603" s="14">
        <v>1</v>
      </c>
      <c r="D603" s="14">
        <v>0</v>
      </c>
      <c r="E603" s="17">
        <v>2580649</v>
      </c>
      <c r="F603" s="17">
        <v>0</v>
      </c>
      <c r="G603" s="17">
        <v>265147</v>
      </c>
      <c r="H603" s="17">
        <v>0</v>
      </c>
      <c r="I603" s="17">
        <v>235135</v>
      </c>
      <c r="J603" s="17">
        <v>168287</v>
      </c>
      <c r="K603" s="17">
        <v>0</v>
      </c>
      <c r="L603" s="17">
        <v>0</v>
      </c>
      <c r="M603" s="17">
        <v>0</v>
      </c>
      <c r="N603" s="17">
        <v>0</v>
      </c>
      <c r="O603" s="17">
        <v>0</v>
      </c>
      <c r="P603" s="17">
        <v>158322</v>
      </c>
      <c r="Q603" s="17">
        <v>0</v>
      </c>
      <c r="R603" s="17">
        <v>24628</v>
      </c>
      <c r="S603" s="17">
        <v>4584</v>
      </c>
      <c r="T603" s="17">
        <v>1912</v>
      </c>
      <c r="U603" s="17">
        <v>17708</v>
      </c>
      <c r="V603" s="17">
        <v>763</v>
      </c>
      <c r="W603" s="17">
        <v>0</v>
      </c>
      <c r="X603" s="17">
        <v>0</v>
      </c>
      <c r="Y603" s="17">
        <v>0</v>
      </c>
      <c r="Z603" s="17">
        <v>0</v>
      </c>
      <c r="AA603" s="17">
        <v>-148803</v>
      </c>
      <c r="AB603" s="17">
        <v>3308332</v>
      </c>
      <c r="AC603" s="17">
        <v>0</v>
      </c>
      <c r="AD603" s="17">
        <v>0</v>
      </c>
    </row>
    <row r="604" spans="1:30" x14ac:dyDescent="0.3">
      <c r="A604" s="15" t="s">
        <v>1201</v>
      </c>
      <c r="B604" s="14" t="s">
        <v>1202</v>
      </c>
      <c r="C604" s="14">
        <v>1</v>
      </c>
      <c r="D604" s="14">
        <v>0</v>
      </c>
      <c r="E604" s="17">
        <v>1557133</v>
      </c>
      <c r="F604" s="17">
        <v>0</v>
      </c>
      <c r="G604" s="17">
        <v>110011</v>
      </c>
      <c r="H604" s="17">
        <v>0</v>
      </c>
      <c r="I604" s="17">
        <v>44036</v>
      </c>
      <c r="J604" s="17">
        <v>100439</v>
      </c>
      <c r="K604" s="17">
        <v>0</v>
      </c>
      <c r="L604" s="17">
        <v>0</v>
      </c>
      <c r="M604" s="17">
        <v>0</v>
      </c>
      <c r="N604" s="17">
        <v>0</v>
      </c>
      <c r="O604" s="17">
        <v>0</v>
      </c>
      <c r="P604" s="17">
        <v>493310</v>
      </c>
      <c r="Q604" s="17">
        <v>760</v>
      </c>
      <c r="R604" s="17">
        <v>15569</v>
      </c>
      <c r="S604" s="17">
        <v>10906</v>
      </c>
      <c r="T604" s="17">
        <v>4550</v>
      </c>
      <c r="U604" s="17">
        <v>42523</v>
      </c>
      <c r="V604" s="17">
        <v>0</v>
      </c>
      <c r="W604" s="17">
        <v>0</v>
      </c>
      <c r="X604" s="17">
        <v>0</v>
      </c>
      <c r="Y604" s="17">
        <v>0</v>
      </c>
      <c r="Z604" s="17">
        <v>0</v>
      </c>
      <c r="AA604" s="17">
        <v>-202949</v>
      </c>
      <c r="AB604" s="17">
        <v>2176288</v>
      </c>
      <c r="AC604" s="17">
        <v>0</v>
      </c>
      <c r="AD604" s="17">
        <v>0</v>
      </c>
    </row>
    <row r="605" spans="1:30" x14ac:dyDescent="0.3">
      <c r="A605" s="15" t="s">
        <v>1203</v>
      </c>
      <c r="B605" s="14" t="s">
        <v>1204</v>
      </c>
      <c r="C605" s="14">
        <v>1</v>
      </c>
      <c r="D605" s="14">
        <v>0</v>
      </c>
      <c r="E605" s="17">
        <v>6367003</v>
      </c>
      <c r="F605" s="17">
        <v>0</v>
      </c>
      <c r="G605" s="17">
        <v>97741</v>
      </c>
      <c r="H605" s="17">
        <v>0</v>
      </c>
      <c r="I605" s="17">
        <v>629769</v>
      </c>
      <c r="J605" s="17">
        <v>602324</v>
      </c>
      <c r="K605" s="17">
        <v>0</v>
      </c>
      <c r="L605" s="17">
        <v>0</v>
      </c>
      <c r="M605" s="17">
        <v>0</v>
      </c>
      <c r="N605" s="17">
        <v>0</v>
      </c>
      <c r="O605" s="17">
        <v>0</v>
      </c>
      <c r="P605" s="17">
        <v>372399</v>
      </c>
      <c r="Q605" s="17">
        <v>73484</v>
      </c>
      <c r="R605" s="17">
        <v>129850</v>
      </c>
      <c r="S605" s="17">
        <v>9812</v>
      </c>
      <c r="T605" s="17">
        <v>4093</v>
      </c>
      <c r="U605" s="17">
        <v>40368</v>
      </c>
      <c r="V605" s="17">
        <v>1887</v>
      </c>
      <c r="W605" s="17">
        <v>0</v>
      </c>
      <c r="X605" s="17">
        <v>0</v>
      </c>
      <c r="Y605" s="17">
        <v>0</v>
      </c>
      <c r="Z605" s="17">
        <v>0</v>
      </c>
      <c r="AA605" s="17">
        <v>-177365</v>
      </c>
      <c r="AB605" s="17">
        <v>8151365</v>
      </c>
      <c r="AC605" s="17">
        <v>0</v>
      </c>
      <c r="AD605" s="17">
        <v>100000</v>
      </c>
    </row>
    <row r="606" spans="1:30" x14ac:dyDescent="0.3">
      <c r="A606" s="15" t="s">
        <v>1205</v>
      </c>
      <c r="B606" s="14" t="s">
        <v>1206</v>
      </c>
      <c r="C606" s="14">
        <v>1</v>
      </c>
      <c r="D606" s="14">
        <v>0</v>
      </c>
      <c r="E606" s="17">
        <v>15336764</v>
      </c>
      <c r="F606" s="17">
        <v>0</v>
      </c>
      <c r="G606" s="17">
        <v>405813</v>
      </c>
      <c r="H606" s="17">
        <v>15123</v>
      </c>
      <c r="I606" s="17">
        <v>2093367</v>
      </c>
      <c r="J606" s="17">
        <v>4256641</v>
      </c>
      <c r="K606" s="17">
        <v>0</v>
      </c>
      <c r="L606" s="17">
        <v>0</v>
      </c>
      <c r="M606" s="17">
        <v>0</v>
      </c>
      <c r="N606" s="17">
        <v>0</v>
      </c>
      <c r="O606" s="17">
        <v>0</v>
      </c>
      <c r="P606" s="17">
        <v>1863369</v>
      </c>
      <c r="Q606" s="17">
        <v>352369</v>
      </c>
      <c r="R606" s="17">
        <v>523666</v>
      </c>
      <c r="S606" s="17">
        <v>47607</v>
      </c>
      <c r="T606" s="17">
        <v>19862</v>
      </c>
      <c r="U606" s="17">
        <v>190245</v>
      </c>
      <c r="V606" s="17">
        <v>48298</v>
      </c>
      <c r="W606" s="17">
        <v>0</v>
      </c>
      <c r="X606" s="17">
        <v>0</v>
      </c>
      <c r="Y606" s="17">
        <v>0</v>
      </c>
      <c r="Z606" s="17">
        <v>0</v>
      </c>
      <c r="AA606" s="17">
        <v>-476068</v>
      </c>
      <c r="AB606" s="17">
        <v>24677056</v>
      </c>
      <c r="AC606" s="17">
        <v>0</v>
      </c>
      <c r="AD606" s="17">
        <v>0</v>
      </c>
    </row>
    <row r="607" spans="1:30" x14ac:dyDescent="0.3">
      <c r="A607" s="15" t="s">
        <v>1207</v>
      </c>
      <c r="B607" s="14" t="s">
        <v>1208</v>
      </c>
      <c r="C607" s="14">
        <v>1</v>
      </c>
      <c r="D607" s="14">
        <v>0</v>
      </c>
      <c r="E607" s="17">
        <v>1231526</v>
      </c>
      <c r="F607" s="17">
        <v>0</v>
      </c>
      <c r="G607" s="17">
        <v>70000</v>
      </c>
      <c r="H607" s="17">
        <v>0</v>
      </c>
      <c r="I607" s="17">
        <v>17839</v>
      </c>
      <c r="J607" s="17">
        <v>60108</v>
      </c>
      <c r="K607" s="17">
        <v>0</v>
      </c>
      <c r="L607" s="17">
        <v>0</v>
      </c>
      <c r="M607" s="17">
        <v>0</v>
      </c>
      <c r="N607" s="17">
        <v>0</v>
      </c>
      <c r="O607" s="17">
        <v>0</v>
      </c>
      <c r="P607" s="17">
        <v>108690</v>
      </c>
      <c r="Q607" s="17">
        <v>32899</v>
      </c>
      <c r="R607" s="17">
        <v>35124</v>
      </c>
      <c r="S607" s="17">
        <v>2442</v>
      </c>
      <c r="T607" s="17">
        <v>1018</v>
      </c>
      <c r="U607" s="17">
        <v>11563</v>
      </c>
      <c r="V607" s="17">
        <v>2249</v>
      </c>
      <c r="W607" s="17">
        <v>0</v>
      </c>
      <c r="X607" s="17">
        <v>0</v>
      </c>
      <c r="Y607" s="17">
        <v>0</v>
      </c>
      <c r="Z607" s="17">
        <v>0</v>
      </c>
      <c r="AA607" s="17">
        <v>-175269</v>
      </c>
      <c r="AB607" s="17">
        <v>1398189</v>
      </c>
      <c r="AC607" s="17">
        <v>0</v>
      </c>
      <c r="AD607" s="17">
        <v>100000</v>
      </c>
    </row>
    <row r="608" spans="1:30" x14ac:dyDescent="0.3">
      <c r="A608" s="15" t="s">
        <v>1209</v>
      </c>
      <c r="B608" s="14" t="s">
        <v>1210</v>
      </c>
      <c r="C608" s="14">
        <v>1</v>
      </c>
      <c r="D608" s="14">
        <v>0</v>
      </c>
      <c r="E608" s="17">
        <v>9058596</v>
      </c>
      <c r="F608" s="17">
        <v>0</v>
      </c>
      <c r="G608" s="17">
        <v>462680</v>
      </c>
      <c r="H608" s="17">
        <v>5035</v>
      </c>
      <c r="I608" s="17">
        <v>573591</v>
      </c>
      <c r="J608" s="17">
        <v>917571</v>
      </c>
      <c r="K608" s="17">
        <v>0</v>
      </c>
      <c r="L608" s="17">
        <v>0</v>
      </c>
      <c r="M608" s="17">
        <v>0</v>
      </c>
      <c r="N608" s="17">
        <v>0</v>
      </c>
      <c r="O608" s="17">
        <v>0</v>
      </c>
      <c r="P608" s="17">
        <v>543835</v>
      </c>
      <c r="Q608" s="17">
        <v>203639</v>
      </c>
      <c r="R608" s="17">
        <v>34374</v>
      </c>
      <c r="S608" s="17">
        <v>10202</v>
      </c>
      <c r="T608" s="17">
        <v>4256</v>
      </c>
      <c r="U608" s="17">
        <v>40076</v>
      </c>
      <c r="V608" s="17">
        <v>8636</v>
      </c>
      <c r="W608" s="17">
        <v>0</v>
      </c>
      <c r="X608" s="17">
        <v>61955</v>
      </c>
      <c r="Y608" s="17">
        <v>0</v>
      </c>
      <c r="Z608" s="17">
        <v>0</v>
      </c>
      <c r="AA608" s="17">
        <v>-235395</v>
      </c>
      <c r="AB608" s="17">
        <v>11689051</v>
      </c>
      <c r="AC608" s="17">
        <v>0</v>
      </c>
      <c r="AD608" s="17">
        <v>100000</v>
      </c>
    </row>
    <row r="609" spans="1:30" x14ac:dyDescent="0.3">
      <c r="A609" s="15" t="s">
        <v>1211</v>
      </c>
      <c r="B609" s="14" t="s">
        <v>1212</v>
      </c>
      <c r="C609" s="14">
        <v>1</v>
      </c>
      <c r="D609" s="14">
        <v>0</v>
      </c>
      <c r="E609" s="17">
        <v>5663817</v>
      </c>
      <c r="F609" s="17">
        <v>0</v>
      </c>
      <c r="G609" s="17">
        <v>0</v>
      </c>
      <c r="H609" s="17">
        <v>0</v>
      </c>
      <c r="I609" s="17">
        <v>492289</v>
      </c>
      <c r="J609" s="17">
        <v>568492</v>
      </c>
      <c r="K609" s="17">
        <v>0</v>
      </c>
      <c r="L609" s="17">
        <v>0</v>
      </c>
      <c r="M609" s="17">
        <v>0</v>
      </c>
      <c r="N609" s="17">
        <v>0</v>
      </c>
      <c r="O609" s="17">
        <v>0</v>
      </c>
      <c r="P609" s="17">
        <v>582740</v>
      </c>
      <c r="Q609" s="17">
        <v>260938</v>
      </c>
      <c r="R609" s="17">
        <v>139242</v>
      </c>
      <c r="S609" s="17">
        <v>7176</v>
      </c>
      <c r="T609" s="17">
        <v>2993</v>
      </c>
      <c r="U609" s="17">
        <v>28543</v>
      </c>
      <c r="V609" s="17">
        <v>7524</v>
      </c>
      <c r="W609" s="17">
        <v>0</v>
      </c>
      <c r="X609" s="17">
        <v>0</v>
      </c>
      <c r="Y609" s="17">
        <v>0</v>
      </c>
      <c r="Z609" s="17">
        <v>0</v>
      </c>
      <c r="AA609" s="17">
        <v>-115020</v>
      </c>
      <c r="AB609" s="17">
        <v>7638734</v>
      </c>
      <c r="AC609" s="17">
        <v>0</v>
      </c>
      <c r="AD609" s="17">
        <v>0</v>
      </c>
    </row>
    <row r="610" spans="1:30" x14ac:dyDescent="0.3">
      <c r="A610" s="15" t="s">
        <v>1213</v>
      </c>
      <c r="B610" s="14" t="s">
        <v>1214</v>
      </c>
      <c r="C610" s="14">
        <v>1</v>
      </c>
      <c r="D610" s="14">
        <v>0</v>
      </c>
      <c r="E610" s="17">
        <v>4246562</v>
      </c>
      <c r="F610" s="17">
        <v>0</v>
      </c>
      <c r="G610" s="17">
        <v>202115</v>
      </c>
      <c r="H610" s="17">
        <v>0</v>
      </c>
      <c r="I610" s="17">
        <v>507817</v>
      </c>
      <c r="J610" s="17">
        <v>446652</v>
      </c>
      <c r="K610" s="17">
        <v>0</v>
      </c>
      <c r="L610" s="17">
        <v>0</v>
      </c>
      <c r="M610" s="17">
        <v>0</v>
      </c>
      <c r="N610" s="17">
        <v>0</v>
      </c>
      <c r="O610" s="17">
        <v>0</v>
      </c>
      <c r="P610" s="17">
        <v>476799</v>
      </c>
      <c r="Q610" s="17">
        <v>133341</v>
      </c>
      <c r="R610" s="17">
        <v>79457</v>
      </c>
      <c r="S610" s="17">
        <v>6502</v>
      </c>
      <c r="T610" s="17">
        <v>2712</v>
      </c>
      <c r="U610" s="17">
        <v>25922</v>
      </c>
      <c r="V610" s="17">
        <v>5641</v>
      </c>
      <c r="W610" s="17">
        <v>0</v>
      </c>
      <c r="X610" s="17">
        <v>0</v>
      </c>
      <c r="Y610" s="17">
        <v>0</v>
      </c>
      <c r="Z610" s="17">
        <v>0</v>
      </c>
      <c r="AA610" s="17">
        <v>-75603</v>
      </c>
      <c r="AB610" s="17">
        <v>6057917</v>
      </c>
      <c r="AC610" s="17">
        <v>0</v>
      </c>
      <c r="AD610" s="17">
        <v>0</v>
      </c>
    </row>
    <row r="611" spans="1:30" x14ac:dyDescent="0.3">
      <c r="A611" s="15" t="s">
        <v>1215</v>
      </c>
      <c r="B611" s="14" t="s">
        <v>1216</v>
      </c>
      <c r="C611" s="14">
        <v>1</v>
      </c>
      <c r="D611" s="14">
        <v>1</v>
      </c>
      <c r="E611" s="17">
        <v>5127415</v>
      </c>
      <c r="F611" s="17">
        <v>0</v>
      </c>
      <c r="G611" s="17">
        <v>0</v>
      </c>
      <c r="H611" s="17">
        <v>1729</v>
      </c>
      <c r="I611" s="17">
        <v>161435</v>
      </c>
      <c r="J611" s="17">
        <v>1117139</v>
      </c>
      <c r="K611" s="17">
        <v>0</v>
      </c>
      <c r="L611" s="17">
        <v>0</v>
      </c>
      <c r="M611" s="17">
        <v>0</v>
      </c>
      <c r="N611" s="17">
        <v>0</v>
      </c>
      <c r="O611" s="17">
        <v>0</v>
      </c>
      <c r="P611" s="17">
        <v>784435</v>
      </c>
      <c r="Q611" s="17">
        <v>273465</v>
      </c>
      <c r="R611" s="17">
        <v>0</v>
      </c>
      <c r="S611" s="17">
        <v>6981</v>
      </c>
      <c r="T611" s="17">
        <v>0</v>
      </c>
      <c r="U611" s="17">
        <v>26726</v>
      </c>
      <c r="V611" s="17">
        <v>1000</v>
      </c>
      <c r="W611" s="17">
        <v>0</v>
      </c>
      <c r="X611" s="17">
        <v>0</v>
      </c>
      <c r="Y611" s="17">
        <v>0</v>
      </c>
      <c r="Z611" s="17">
        <v>0</v>
      </c>
      <c r="AA611" s="17">
        <v>-189100</v>
      </c>
      <c r="AB611" s="17">
        <v>7311225</v>
      </c>
      <c r="AC611" s="17">
        <v>0</v>
      </c>
      <c r="AD611" s="17">
        <v>100000</v>
      </c>
    </row>
    <row r="612" spans="1:30" x14ac:dyDescent="0.3">
      <c r="A612" s="15" t="s">
        <v>1217</v>
      </c>
      <c r="B612" s="14" t="s">
        <v>1218</v>
      </c>
      <c r="C612" s="14">
        <v>1</v>
      </c>
      <c r="D612" s="14">
        <v>0</v>
      </c>
      <c r="E612" s="17">
        <v>12847038</v>
      </c>
      <c r="F612" s="17">
        <v>0</v>
      </c>
      <c r="G612" s="17">
        <v>0</v>
      </c>
      <c r="H612" s="17">
        <v>5827</v>
      </c>
      <c r="I612" s="17">
        <v>1326200</v>
      </c>
      <c r="J612" s="17">
        <v>1570989</v>
      </c>
      <c r="K612" s="17">
        <v>0</v>
      </c>
      <c r="L612" s="17">
        <v>0</v>
      </c>
      <c r="M612" s="17">
        <v>0</v>
      </c>
      <c r="N612" s="17">
        <v>0</v>
      </c>
      <c r="O612" s="17">
        <v>0</v>
      </c>
      <c r="P612" s="17">
        <v>1411435</v>
      </c>
      <c r="Q612" s="17">
        <v>774030</v>
      </c>
      <c r="R612" s="17">
        <v>263948</v>
      </c>
      <c r="S612" s="17">
        <v>16089</v>
      </c>
      <c r="T612" s="17">
        <v>6712</v>
      </c>
      <c r="U612" s="17">
        <v>57726</v>
      </c>
      <c r="V612" s="17">
        <v>19468</v>
      </c>
      <c r="W612" s="17">
        <v>0</v>
      </c>
      <c r="X612" s="17">
        <v>126560</v>
      </c>
      <c r="Y612" s="17">
        <v>0</v>
      </c>
      <c r="Z612" s="17">
        <v>0</v>
      </c>
      <c r="AA612" s="17">
        <v>-359922</v>
      </c>
      <c r="AB612" s="17">
        <v>18066100</v>
      </c>
      <c r="AC612" s="17">
        <v>0</v>
      </c>
      <c r="AD612" s="17">
        <v>100000</v>
      </c>
    </row>
    <row r="613" spans="1:30" x14ac:dyDescent="0.3">
      <c r="A613" s="15" t="s">
        <v>1219</v>
      </c>
      <c r="B613" s="14" t="s">
        <v>1220</v>
      </c>
      <c r="C613" s="14">
        <v>1</v>
      </c>
      <c r="D613" s="14">
        <v>0</v>
      </c>
      <c r="E613" s="17">
        <v>7357506</v>
      </c>
      <c r="F613" s="17">
        <v>0</v>
      </c>
      <c r="G613" s="17">
        <v>0</v>
      </c>
      <c r="H613" s="17">
        <v>3610</v>
      </c>
      <c r="I613" s="17">
        <v>651962</v>
      </c>
      <c r="J613" s="17">
        <v>1070095</v>
      </c>
      <c r="K613" s="17">
        <v>0</v>
      </c>
      <c r="L613" s="17">
        <v>0</v>
      </c>
      <c r="M613" s="17">
        <v>0</v>
      </c>
      <c r="N613" s="17">
        <v>0</v>
      </c>
      <c r="O613" s="17">
        <v>0</v>
      </c>
      <c r="P613" s="17">
        <v>621107</v>
      </c>
      <c r="Q613" s="17">
        <v>204452</v>
      </c>
      <c r="R613" s="17">
        <v>152710</v>
      </c>
      <c r="S613" s="17">
        <v>14396</v>
      </c>
      <c r="T613" s="17">
        <v>5930</v>
      </c>
      <c r="U613" s="17">
        <v>56037</v>
      </c>
      <c r="V613" s="17">
        <v>14815</v>
      </c>
      <c r="W613" s="17">
        <v>0</v>
      </c>
      <c r="X613" s="17">
        <v>124800</v>
      </c>
      <c r="Y613" s="17">
        <v>0</v>
      </c>
      <c r="Z613" s="17">
        <v>0</v>
      </c>
      <c r="AA613" s="17">
        <v>-133031</v>
      </c>
      <c r="AB613" s="17">
        <v>10144389</v>
      </c>
      <c r="AC613" s="17">
        <v>0</v>
      </c>
      <c r="AD613" s="17">
        <v>0</v>
      </c>
    </row>
    <row r="614" spans="1:30" x14ac:dyDescent="0.3">
      <c r="A614" s="15" t="s">
        <v>1221</v>
      </c>
      <c r="B614" s="14" t="s">
        <v>1222</v>
      </c>
      <c r="C614" s="14">
        <v>1</v>
      </c>
      <c r="D614" s="14">
        <v>0</v>
      </c>
      <c r="E614" s="17">
        <v>4960583</v>
      </c>
      <c r="F614" s="17">
        <v>0</v>
      </c>
      <c r="G614" s="17">
        <v>138624</v>
      </c>
      <c r="H614" s="17">
        <v>14674</v>
      </c>
      <c r="I614" s="17">
        <v>895920</v>
      </c>
      <c r="J614" s="17">
        <v>1587852</v>
      </c>
      <c r="K614" s="17">
        <v>0</v>
      </c>
      <c r="L614" s="17">
        <v>0</v>
      </c>
      <c r="M614" s="17">
        <v>0</v>
      </c>
      <c r="N614" s="17">
        <v>0</v>
      </c>
      <c r="O614" s="17">
        <v>0</v>
      </c>
      <c r="P614" s="17">
        <v>635628</v>
      </c>
      <c r="Q614" s="17">
        <v>86782</v>
      </c>
      <c r="R614" s="17">
        <v>0</v>
      </c>
      <c r="S614" s="17">
        <v>6202</v>
      </c>
      <c r="T614" s="17">
        <v>2587</v>
      </c>
      <c r="U614" s="17">
        <v>24698</v>
      </c>
      <c r="V614" s="17">
        <v>7314</v>
      </c>
      <c r="W614" s="17">
        <v>0</v>
      </c>
      <c r="X614" s="17">
        <v>61091</v>
      </c>
      <c r="Y614" s="17">
        <v>0</v>
      </c>
      <c r="Z614" s="17">
        <v>0</v>
      </c>
      <c r="AA614" s="17">
        <v>-150568</v>
      </c>
      <c r="AB614" s="17">
        <v>8271387</v>
      </c>
      <c r="AC614" s="17">
        <v>0</v>
      </c>
      <c r="AD614" s="17">
        <v>0</v>
      </c>
    </row>
    <row r="615" spans="1:30" x14ac:dyDescent="0.3">
      <c r="A615" s="15" t="s">
        <v>1223</v>
      </c>
      <c r="B615" s="14" t="s">
        <v>1224</v>
      </c>
      <c r="C615" s="14">
        <v>1</v>
      </c>
      <c r="D615" s="14">
        <v>0</v>
      </c>
      <c r="E615" s="17">
        <v>20111426</v>
      </c>
      <c r="F615" s="17">
        <v>0</v>
      </c>
      <c r="G615" s="17">
        <v>0</v>
      </c>
      <c r="H615" s="17">
        <v>0</v>
      </c>
      <c r="I615" s="17">
        <v>2427531</v>
      </c>
      <c r="J615" s="17">
        <v>4021648</v>
      </c>
      <c r="K615" s="17">
        <v>0</v>
      </c>
      <c r="L615" s="17">
        <v>0</v>
      </c>
      <c r="M615" s="17">
        <v>0</v>
      </c>
      <c r="N615" s="17">
        <v>0</v>
      </c>
      <c r="O615" s="17">
        <v>0</v>
      </c>
      <c r="P615" s="17">
        <v>1847638</v>
      </c>
      <c r="Q615" s="17">
        <v>441167</v>
      </c>
      <c r="R615" s="17">
        <v>468773</v>
      </c>
      <c r="S615" s="17">
        <v>34410</v>
      </c>
      <c r="T615" s="17">
        <v>14356</v>
      </c>
      <c r="U615" s="17">
        <v>134267</v>
      </c>
      <c r="V615" s="17">
        <v>35376</v>
      </c>
      <c r="W615" s="17">
        <v>0</v>
      </c>
      <c r="X615" s="17">
        <v>280301</v>
      </c>
      <c r="Y615" s="17">
        <v>0</v>
      </c>
      <c r="Z615" s="17">
        <v>0</v>
      </c>
      <c r="AA615" s="17">
        <v>-564649</v>
      </c>
      <c r="AB615" s="17">
        <v>29252244</v>
      </c>
      <c r="AC615" s="17">
        <v>0</v>
      </c>
      <c r="AD615" s="17">
        <v>125709</v>
      </c>
    </row>
    <row r="616" spans="1:30" x14ac:dyDescent="0.3">
      <c r="A616" s="15" t="s">
        <v>1225</v>
      </c>
      <c r="B616" s="14" t="s">
        <v>1226</v>
      </c>
      <c r="C616" s="14">
        <v>1</v>
      </c>
      <c r="D616" s="14">
        <v>0</v>
      </c>
      <c r="E616" s="17">
        <v>289631</v>
      </c>
      <c r="F616" s="17">
        <v>0</v>
      </c>
      <c r="G616" s="17">
        <v>140955</v>
      </c>
      <c r="H616" s="17">
        <v>0</v>
      </c>
      <c r="I616" s="17">
        <v>10476</v>
      </c>
      <c r="J616" s="17">
        <v>0</v>
      </c>
      <c r="K616" s="17">
        <v>0</v>
      </c>
      <c r="L616" s="17">
        <v>0</v>
      </c>
      <c r="M616" s="17">
        <v>0</v>
      </c>
      <c r="N616" s="17">
        <v>0</v>
      </c>
      <c r="O616" s="17">
        <v>0</v>
      </c>
      <c r="P616" s="17">
        <v>50153</v>
      </c>
      <c r="Q616" s="17">
        <v>0</v>
      </c>
      <c r="R616" s="17">
        <v>0</v>
      </c>
      <c r="S616" s="17">
        <v>260</v>
      </c>
      <c r="T616" s="17">
        <v>0</v>
      </c>
      <c r="U616" s="17">
        <v>1136</v>
      </c>
      <c r="V616" s="17">
        <v>0</v>
      </c>
      <c r="W616" s="17">
        <v>0</v>
      </c>
      <c r="X616" s="17">
        <v>0</v>
      </c>
      <c r="Y616" s="17">
        <v>0</v>
      </c>
      <c r="Z616" s="17">
        <v>0</v>
      </c>
      <c r="AA616" s="17">
        <v>-29854</v>
      </c>
      <c r="AB616" s="17">
        <v>462757</v>
      </c>
      <c r="AC616" s="17">
        <v>0</v>
      </c>
      <c r="AD616" s="17">
        <v>100000</v>
      </c>
    </row>
    <row r="617" spans="1:30" x14ac:dyDescent="0.3">
      <c r="A617" s="15" t="s">
        <v>1227</v>
      </c>
      <c r="B617" s="14" t="s">
        <v>1228</v>
      </c>
      <c r="C617" s="14">
        <v>1</v>
      </c>
      <c r="D617" s="14">
        <v>0</v>
      </c>
      <c r="E617" s="17">
        <v>5563601</v>
      </c>
      <c r="F617" s="17">
        <v>0</v>
      </c>
      <c r="G617" s="17">
        <v>127523</v>
      </c>
      <c r="H617" s="17">
        <v>0</v>
      </c>
      <c r="I617" s="17">
        <v>725293</v>
      </c>
      <c r="J617" s="17">
        <v>188848</v>
      </c>
      <c r="K617" s="17">
        <v>0</v>
      </c>
      <c r="L617" s="17">
        <v>0</v>
      </c>
      <c r="M617" s="17">
        <v>0</v>
      </c>
      <c r="N617" s="17">
        <v>0</v>
      </c>
      <c r="O617" s="17">
        <v>0</v>
      </c>
      <c r="P617" s="17">
        <v>588892</v>
      </c>
      <c r="Q617" s="17">
        <v>0</v>
      </c>
      <c r="R617" s="17">
        <v>36801</v>
      </c>
      <c r="S617" s="17">
        <v>7970</v>
      </c>
      <c r="T617" s="17">
        <v>3325</v>
      </c>
      <c r="U617" s="17">
        <v>29364</v>
      </c>
      <c r="V617" s="17">
        <v>8433</v>
      </c>
      <c r="W617" s="17">
        <v>0</v>
      </c>
      <c r="X617" s="17">
        <v>0</v>
      </c>
      <c r="Y617" s="17">
        <v>0</v>
      </c>
      <c r="Z617" s="17">
        <v>0</v>
      </c>
      <c r="AA617" s="17">
        <v>-124110</v>
      </c>
      <c r="AB617" s="17">
        <v>7155940</v>
      </c>
      <c r="AC617" s="17">
        <v>0</v>
      </c>
      <c r="AD617" s="17">
        <v>0</v>
      </c>
    </row>
    <row r="618" spans="1:30" x14ac:dyDescent="0.3">
      <c r="A618" s="15" t="s">
        <v>1229</v>
      </c>
      <c r="B618" s="14" t="s">
        <v>1230</v>
      </c>
      <c r="C618" s="14">
        <v>1</v>
      </c>
      <c r="D618" s="14">
        <v>0</v>
      </c>
      <c r="E618" s="17">
        <v>8126656</v>
      </c>
      <c r="F618" s="17">
        <v>0</v>
      </c>
      <c r="G618" s="17">
        <v>0</v>
      </c>
      <c r="H618" s="17">
        <v>0</v>
      </c>
      <c r="I618" s="17">
        <v>956905</v>
      </c>
      <c r="J618" s="17">
        <v>1661941</v>
      </c>
      <c r="K618" s="17">
        <v>0</v>
      </c>
      <c r="L618" s="17">
        <v>0</v>
      </c>
      <c r="M618" s="17">
        <v>0</v>
      </c>
      <c r="N618" s="17">
        <v>0</v>
      </c>
      <c r="O618" s="17">
        <v>0</v>
      </c>
      <c r="P618" s="17">
        <v>793562</v>
      </c>
      <c r="Q618" s="17">
        <v>73214</v>
      </c>
      <c r="R618" s="17">
        <v>55062</v>
      </c>
      <c r="S618" s="17">
        <v>12479</v>
      </c>
      <c r="T618" s="17">
        <v>5206</v>
      </c>
      <c r="U618" s="17">
        <v>48115</v>
      </c>
      <c r="V618" s="17">
        <v>13164</v>
      </c>
      <c r="W618" s="17">
        <v>0</v>
      </c>
      <c r="X618" s="17">
        <v>61200</v>
      </c>
      <c r="Y618" s="17">
        <v>0</v>
      </c>
      <c r="Z618" s="17">
        <v>0</v>
      </c>
      <c r="AA618" s="17">
        <v>-173568</v>
      </c>
      <c r="AB618" s="17">
        <v>11633936</v>
      </c>
      <c r="AC618" s="17">
        <v>0</v>
      </c>
      <c r="AD618" s="17">
        <v>0</v>
      </c>
    </row>
    <row r="619" spans="1:30" x14ac:dyDescent="0.3">
      <c r="A619" s="15" t="s">
        <v>1231</v>
      </c>
      <c r="B619" s="14" t="s">
        <v>1232</v>
      </c>
      <c r="C619" s="14">
        <v>1</v>
      </c>
      <c r="D619" s="14">
        <v>0</v>
      </c>
      <c r="E619" s="17">
        <v>7895782</v>
      </c>
      <c r="F619" s="17">
        <v>0</v>
      </c>
      <c r="G619" s="17">
        <v>0</v>
      </c>
      <c r="H619" s="17">
        <v>0</v>
      </c>
      <c r="I619" s="17">
        <v>1048312</v>
      </c>
      <c r="J619" s="17">
        <v>389833</v>
      </c>
      <c r="K619" s="17">
        <v>0</v>
      </c>
      <c r="L619" s="17">
        <v>0</v>
      </c>
      <c r="M619" s="17">
        <v>0</v>
      </c>
      <c r="N619" s="17">
        <v>0</v>
      </c>
      <c r="O619" s="17">
        <v>0</v>
      </c>
      <c r="P619" s="17">
        <v>554305</v>
      </c>
      <c r="Q619" s="17">
        <v>435146</v>
      </c>
      <c r="R619" s="17">
        <v>147600</v>
      </c>
      <c r="S619" s="17">
        <v>10861</v>
      </c>
      <c r="T619" s="17">
        <v>4531</v>
      </c>
      <c r="U619" s="17">
        <v>42581</v>
      </c>
      <c r="V619" s="17">
        <v>10352</v>
      </c>
      <c r="W619" s="17">
        <v>0</v>
      </c>
      <c r="X619" s="17">
        <v>45864</v>
      </c>
      <c r="Y619" s="17">
        <v>0</v>
      </c>
      <c r="Z619" s="17">
        <v>0</v>
      </c>
      <c r="AA619" s="17">
        <v>-330273</v>
      </c>
      <c r="AB619" s="17">
        <v>10254894</v>
      </c>
      <c r="AC619" s="17">
        <v>0</v>
      </c>
      <c r="AD619" s="17">
        <v>100000</v>
      </c>
    </row>
    <row r="620" spans="1:30" x14ac:dyDescent="0.3">
      <c r="A620" s="15" t="s">
        <v>1233</v>
      </c>
      <c r="B620" s="14" t="s">
        <v>1234</v>
      </c>
      <c r="C620" s="14">
        <v>1</v>
      </c>
      <c r="D620" s="14">
        <v>0</v>
      </c>
      <c r="E620" s="17">
        <v>21510173</v>
      </c>
      <c r="F620" s="17">
        <v>0</v>
      </c>
      <c r="G620" s="17">
        <v>0</v>
      </c>
      <c r="H620" s="17">
        <v>0</v>
      </c>
      <c r="I620" s="17">
        <v>1775028</v>
      </c>
      <c r="J620" s="17">
        <v>4411499</v>
      </c>
      <c r="K620" s="17">
        <v>0</v>
      </c>
      <c r="L620" s="17">
        <v>0</v>
      </c>
      <c r="M620" s="17">
        <v>0</v>
      </c>
      <c r="N620" s="17">
        <v>0</v>
      </c>
      <c r="O620" s="17">
        <v>0</v>
      </c>
      <c r="P620" s="17">
        <v>2772901</v>
      </c>
      <c r="Q620" s="17">
        <v>1696958</v>
      </c>
      <c r="R620" s="17">
        <v>246958</v>
      </c>
      <c r="S620" s="17">
        <v>31788</v>
      </c>
      <c r="T620" s="17">
        <v>10645</v>
      </c>
      <c r="U620" s="17">
        <v>121801</v>
      </c>
      <c r="V620" s="17">
        <v>42880</v>
      </c>
      <c r="W620" s="17">
        <v>0</v>
      </c>
      <c r="X620" s="17">
        <v>305968</v>
      </c>
      <c r="Y620" s="17">
        <v>0</v>
      </c>
      <c r="Z620" s="17">
        <v>0</v>
      </c>
      <c r="AA620" s="17">
        <v>-675526</v>
      </c>
      <c r="AB620" s="17">
        <v>32251073</v>
      </c>
      <c r="AC620" s="17">
        <v>0</v>
      </c>
      <c r="AD620" s="17">
        <v>137556</v>
      </c>
    </row>
    <row r="621" spans="1:30" x14ac:dyDescent="0.3">
      <c r="A621" s="15" t="s">
        <v>1235</v>
      </c>
      <c r="B621" s="14" t="s">
        <v>1236</v>
      </c>
      <c r="C621" s="14">
        <v>1</v>
      </c>
      <c r="D621" s="14">
        <v>0</v>
      </c>
      <c r="E621" s="17">
        <v>10409727</v>
      </c>
      <c r="F621" s="17">
        <v>0</v>
      </c>
      <c r="G621" s="17">
        <v>0</v>
      </c>
      <c r="H621" s="17">
        <v>7265</v>
      </c>
      <c r="I621" s="17">
        <v>886860</v>
      </c>
      <c r="J621" s="17">
        <v>2278410</v>
      </c>
      <c r="K621" s="17">
        <v>328</v>
      </c>
      <c r="L621" s="17">
        <v>0</v>
      </c>
      <c r="M621" s="17">
        <v>0</v>
      </c>
      <c r="N621" s="17">
        <v>0</v>
      </c>
      <c r="O621" s="17">
        <v>0</v>
      </c>
      <c r="P621" s="17">
        <v>1474875</v>
      </c>
      <c r="Q621" s="17">
        <v>416806</v>
      </c>
      <c r="R621" s="17">
        <v>0</v>
      </c>
      <c r="S621" s="17">
        <v>11730</v>
      </c>
      <c r="T621" s="17">
        <v>3379</v>
      </c>
      <c r="U621" s="17">
        <v>47008</v>
      </c>
      <c r="V621" s="17">
        <v>15557</v>
      </c>
      <c r="W621" s="17">
        <v>0</v>
      </c>
      <c r="X621" s="17">
        <v>272143</v>
      </c>
      <c r="Y621" s="17">
        <v>0</v>
      </c>
      <c r="Z621" s="17">
        <v>0</v>
      </c>
      <c r="AA621" s="17">
        <v>-284981</v>
      </c>
      <c r="AB621" s="17">
        <v>15539107</v>
      </c>
      <c r="AC621" s="17">
        <v>0</v>
      </c>
      <c r="AD621" s="17">
        <v>100000</v>
      </c>
    </row>
    <row r="622" spans="1:30" x14ac:dyDescent="0.3">
      <c r="A622" s="15" t="s">
        <v>1237</v>
      </c>
      <c r="B622" s="14" t="s">
        <v>1238</v>
      </c>
      <c r="C622" s="14">
        <v>1</v>
      </c>
      <c r="D622" s="14">
        <v>0</v>
      </c>
      <c r="E622" s="17">
        <v>10731688</v>
      </c>
      <c r="F622" s="17">
        <v>0</v>
      </c>
      <c r="G622" s="17">
        <v>0</v>
      </c>
      <c r="H622" s="17">
        <v>0</v>
      </c>
      <c r="I622" s="17">
        <v>1475829</v>
      </c>
      <c r="J622" s="17">
        <v>1957605</v>
      </c>
      <c r="K622" s="17">
        <v>0</v>
      </c>
      <c r="L622" s="17">
        <v>0</v>
      </c>
      <c r="M622" s="17">
        <v>0</v>
      </c>
      <c r="N622" s="17">
        <v>0</v>
      </c>
      <c r="O622" s="17">
        <v>0</v>
      </c>
      <c r="P622" s="17">
        <v>1476513</v>
      </c>
      <c r="Q622" s="17">
        <v>768706</v>
      </c>
      <c r="R622" s="17">
        <v>108069</v>
      </c>
      <c r="S622" s="17">
        <v>13093</v>
      </c>
      <c r="T622" s="17">
        <v>5462</v>
      </c>
      <c r="U622" s="17">
        <v>51086</v>
      </c>
      <c r="V622" s="17">
        <v>17809</v>
      </c>
      <c r="W622" s="17">
        <v>0</v>
      </c>
      <c r="X622" s="17">
        <v>535065</v>
      </c>
      <c r="Y622" s="17">
        <v>0</v>
      </c>
      <c r="Z622" s="17">
        <v>0</v>
      </c>
      <c r="AA622" s="17">
        <v>-362153</v>
      </c>
      <c r="AB622" s="17">
        <v>16778772</v>
      </c>
      <c r="AC622" s="17">
        <v>0</v>
      </c>
      <c r="AD622" s="17">
        <v>100000</v>
      </c>
    </row>
    <row r="623" spans="1:30" x14ac:dyDescent="0.3">
      <c r="A623" s="15" t="s">
        <v>1239</v>
      </c>
      <c r="B623" s="14" t="s">
        <v>1240</v>
      </c>
      <c r="C623" s="14">
        <v>1</v>
      </c>
      <c r="D623" s="14">
        <v>0</v>
      </c>
      <c r="E623" s="17">
        <v>8463799</v>
      </c>
      <c r="F623" s="17">
        <v>0</v>
      </c>
      <c r="G623" s="17">
        <v>0</v>
      </c>
      <c r="H623" s="17">
        <v>4561</v>
      </c>
      <c r="I623" s="17">
        <v>1040569</v>
      </c>
      <c r="J623" s="17">
        <v>1657502</v>
      </c>
      <c r="K623" s="17">
        <v>0</v>
      </c>
      <c r="L623" s="17">
        <v>0</v>
      </c>
      <c r="M623" s="17">
        <v>0</v>
      </c>
      <c r="N623" s="17">
        <v>0</v>
      </c>
      <c r="O623" s="17">
        <v>0</v>
      </c>
      <c r="P623" s="17">
        <v>1192164</v>
      </c>
      <c r="Q623" s="17">
        <v>264232</v>
      </c>
      <c r="R623" s="17">
        <v>136386</v>
      </c>
      <c r="S623" s="17">
        <v>9782</v>
      </c>
      <c r="T623" s="17">
        <v>4081</v>
      </c>
      <c r="U623" s="17">
        <v>39785</v>
      </c>
      <c r="V623" s="17">
        <v>12232</v>
      </c>
      <c r="W623" s="17">
        <v>0</v>
      </c>
      <c r="X623" s="17">
        <v>82504</v>
      </c>
      <c r="Y623" s="17">
        <v>0</v>
      </c>
      <c r="Z623" s="17">
        <v>0</v>
      </c>
      <c r="AA623" s="17">
        <v>-136887</v>
      </c>
      <c r="AB623" s="17">
        <v>12770710</v>
      </c>
      <c r="AC623" s="17">
        <v>0</v>
      </c>
      <c r="AD623" s="17">
        <v>0</v>
      </c>
    </row>
    <row r="624" spans="1:30" x14ac:dyDescent="0.3">
      <c r="A624" s="15" t="s">
        <v>1241</v>
      </c>
      <c r="B624" s="14" t="s">
        <v>1242</v>
      </c>
      <c r="C624" s="14">
        <v>1</v>
      </c>
      <c r="D624" s="14">
        <v>0</v>
      </c>
      <c r="E624" s="17">
        <v>10940532</v>
      </c>
      <c r="F624" s="17">
        <v>0</v>
      </c>
      <c r="G624" s="17">
        <v>0</v>
      </c>
      <c r="H624" s="17">
        <v>4921</v>
      </c>
      <c r="I624" s="17">
        <v>1829845</v>
      </c>
      <c r="J624" s="17">
        <v>1116521</v>
      </c>
      <c r="K624" s="17">
        <v>0</v>
      </c>
      <c r="L624" s="17">
        <v>0</v>
      </c>
      <c r="M624" s="17">
        <v>0</v>
      </c>
      <c r="N624" s="17">
        <v>0</v>
      </c>
      <c r="O624" s="17">
        <v>0</v>
      </c>
      <c r="P624" s="17">
        <v>1601608</v>
      </c>
      <c r="Q624" s="17">
        <v>393731</v>
      </c>
      <c r="R624" s="17">
        <v>34626</v>
      </c>
      <c r="S624" s="17">
        <v>32058</v>
      </c>
      <c r="T624" s="17">
        <v>13114</v>
      </c>
      <c r="U624" s="17">
        <v>127859</v>
      </c>
      <c r="V624" s="17">
        <v>34129</v>
      </c>
      <c r="W624" s="17">
        <v>0</v>
      </c>
      <c r="X624" s="17">
        <v>142596</v>
      </c>
      <c r="Y624" s="17">
        <v>0</v>
      </c>
      <c r="Z624" s="17">
        <v>0</v>
      </c>
      <c r="AA624" s="17">
        <v>-219443</v>
      </c>
      <c r="AB624" s="17">
        <v>16052097</v>
      </c>
      <c r="AC624" s="17">
        <v>0</v>
      </c>
      <c r="AD624" s="17">
        <v>0</v>
      </c>
    </row>
    <row r="625" spans="1:30" x14ac:dyDescent="0.3">
      <c r="A625" s="15" t="s">
        <v>1243</v>
      </c>
      <c r="B625" s="14" t="s">
        <v>1244</v>
      </c>
      <c r="C625" s="14">
        <v>1</v>
      </c>
      <c r="D625" s="14">
        <v>0</v>
      </c>
      <c r="E625" s="17">
        <v>12574217</v>
      </c>
      <c r="F625" s="17">
        <v>0</v>
      </c>
      <c r="G625" s="17">
        <v>0</v>
      </c>
      <c r="H625" s="17">
        <v>938</v>
      </c>
      <c r="I625" s="17">
        <v>2334009</v>
      </c>
      <c r="J625" s="17">
        <v>2457747</v>
      </c>
      <c r="K625" s="17">
        <v>0</v>
      </c>
      <c r="L625" s="17">
        <v>0</v>
      </c>
      <c r="M625" s="17">
        <v>0</v>
      </c>
      <c r="N625" s="17">
        <v>0</v>
      </c>
      <c r="O625" s="17">
        <v>0</v>
      </c>
      <c r="P625" s="17">
        <v>2134585</v>
      </c>
      <c r="Q625" s="17">
        <v>597367</v>
      </c>
      <c r="R625" s="17">
        <v>91836</v>
      </c>
      <c r="S625" s="17">
        <v>27159</v>
      </c>
      <c r="T625" s="17">
        <v>11150</v>
      </c>
      <c r="U625" s="17">
        <v>100623</v>
      </c>
      <c r="V625" s="17">
        <v>34135</v>
      </c>
      <c r="W625" s="17">
        <v>0</v>
      </c>
      <c r="X625" s="17">
        <v>176688</v>
      </c>
      <c r="Y625" s="17">
        <v>19986</v>
      </c>
      <c r="Z625" s="17">
        <v>0</v>
      </c>
      <c r="AA625" s="17">
        <v>-342851</v>
      </c>
      <c r="AB625" s="17">
        <v>20217589</v>
      </c>
      <c r="AC625" s="17">
        <v>0</v>
      </c>
      <c r="AD625" s="17">
        <v>0</v>
      </c>
    </row>
    <row r="626" spans="1:30" x14ac:dyDescent="0.3">
      <c r="A626" s="15" t="s">
        <v>1245</v>
      </c>
      <c r="B626" s="14" t="s">
        <v>1246</v>
      </c>
      <c r="C626" s="14">
        <v>1</v>
      </c>
      <c r="D626" s="14">
        <v>0</v>
      </c>
      <c r="E626" s="17">
        <v>5782046</v>
      </c>
      <c r="F626" s="17">
        <v>0</v>
      </c>
      <c r="G626" s="17">
        <v>0</v>
      </c>
      <c r="H626" s="17">
        <v>2076</v>
      </c>
      <c r="I626" s="17">
        <v>1025736</v>
      </c>
      <c r="J626" s="17">
        <v>3514439</v>
      </c>
      <c r="K626" s="17">
        <v>0</v>
      </c>
      <c r="L626" s="17">
        <v>0</v>
      </c>
      <c r="M626" s="17">
        <v>0</v>
      </c>
      <c r="N626" s="17">
        <v>0</v>
      </c>
      <c r="O626" s="17">
        <v>0</v>
      </c>
      <c r="P626" s="17">
        <v>1313200</v>
      </c>
      <c r="Q626" s="17">
        <v>259389</v>
      </c>
      <c r="R626" s="17">
        <v>125081</v>
      </c>
      <c r="S626" s="17">
        <v>13677</v>
      </c>
      <c r="T626" s="17">
        <v>5706</v>
      </c>
      <c r="U626" s="17">
        <v>54639</v>
      </c>
      <c r="V626" s="17">
        <v>17809</v>
      </c>
      <c r="W626" s="17">
        <v>0</v>
      </c>
      <c r="X626" s="17">
        <v>161279</v>
      </c>
      <c r="Y626" s="17">
        <v>0</v>
      </c>
      <c r="Z626" s="17">
        <v>0</v>
      </c>
      <c r="AA626" s="17">
        <v>-86777</v>
      </c>
      <c r="AB626" s="17">
        <v>12188300</v>
      </c>
      <c r="AC626" s="17">
        <v>0</v>
      </c>
      <c r="AD626" s="17">
        <v>0</v>
      </c>
    </row>
    <row r="627" spans="1:30" x14ac:dyDescent="0.3">
      <c r="A627" s="15" t="s">
        <v>1247</v>
      </c>
      <c r="B627" s="14" t="s">
        <v>1248</v>
      </c>
      <c r="C627" s="14">
        <v>1</v>
      </c>
      <c r="D627" s="14">
        <v>0</v>
      </c>
      <c r="E627" s="17">
        <v>12159412</v>
      </c>
      <c r="F627" s="17">
        <v>0</v>
      </c>
      <c r="G627" s="17">
        <v>400577</v>
      </c>
      <c r="H627" s="17">
        <v>0</v>
      </c>
      <c r="I627" s="17">
        <v>1120361</v>
      </c>
      <c r="J627" s="17">
        <v>1790935</v>
      </c>
      <c r="K627" s="17">
        <v>0</v>
      </c>
      <c r="L627" s="17">
        <v>0</v>
      </c>
      <c r="M627" s="17">
        <v>0</v>
      </c>
      <c r="N627" s="17">
        <v>0</v>
      </c>
      <c r="O627" s="17">
        <v>0</v>
      </c>
      <c r="P627" s="17">
        <v>1375432</v>
      </c>
      <c r="Q627" s="17">
        <v>380145</v>
      </c>
      <c r="R627" s="17">
        <v>71633</v>
      </c>
      <c r="S627" s="17">
        <v>14771</v>
      </c>
      <c r="T627" s="17">
        <v>3996</v>
      </c>
      <c r="U627" s="17">
        <v>58483</v>
      </c>
      <c r="V627" s="17">
        <v>17729</v>
      </c>
      <c r="W627" s="17">
        <v>0</v>
      </c>
      <c r="X627" s="17">
        <v>529931</v>
      </c>
      <c r="Y627" s="17">
        <v>1960</v>
      </c>
      <c r="Z627" s="17">
        <v>0</v>
      </c>
      <c r="AA627" s="17">
        <v>-550704</v>
      </c>
      <c r="AB627" s="17">
        <v>17374661</v>
      </c>
      <c r="AC627" s="17">
        <v>0</v>
      </c>
      <c r="AD627" s="17">
        <v>100038</v>
      </c>
    </row>
    <row r="628" spans="1:30" x14ac:dyDescent="0.3">
      <c r="A628" s="15" t="s">
        <v>1249</v>
      </c>
      <c r="B628" s="14" t="s">
        <v>1250</v>
      </c>
      <c r="C628" s="14">
        <v>1</v>
      </c>
      <c r="D628" s="14">
        <v>0</v>
      </c>
      <c r="E628" s="17">
        <v>7975878</v>
      </c>
      <c r="F628" s="17">
        <v>0</v>
      </c>
      <c r="G628" s="17">
        <v>0</v>
      </c>
      <c r="H628" s="17">
        <v>0</v>
      </c>
      <c r="I628" s="17">
        <v>1219411</v>
      </c>
      <c r="J628" s="17">
        <v>1557025</v>
      </c>
      <c r="K628" s="17">
        <v>0</v>
      </c>
      <c r="L628" s="17">
        <v>0</v>
      </c>
      <c r="M628" s="17">
        <v>0</v>
      </c>
      <c r="N628" s="17">
        <v>0</v>
      </c>
      <c r="O628" s="17">
        <v>0</v>
      </c>
      <c r="P628" s="17">
        <v>1310198</v>
      </c>
      <c r="Q628" s="17">
        <v>193487</v>
      </c>
      <c r="R628" s="17">
        <v>98726</v>
      </c>
      <c r="S628" s="17">
        <v>14951</v>
      </c>
      <c r="T628" s="17">
        <v>6237</v>
      </c>
      <c r="U628" s="17">
        <v>59124</v>
      </c>
      <c r="V628" s="17">
        <v>18549</v>
      </c>
      <c r="W628" s="17">
        <v>0</v>
      </c>
      <c r="X628" s="17">
        <v>169080</v>
      </c>
      <c r="Y628" s="17">
        <v>0</v>
      </c>
      <c r="Z628" s="17">
        <v>0</v>
      </c>
      <c r="AA628" s="17">
        <v>-201384</v>
      </c>
      <c r="AB628" s="17">
        <v>12421282</v>
      </c>
      <c r="AC628" s="17">
        <v>0</v>
      </c>
      <c r="AD628" s="17">
        <v>0</v>
      </c>
    </row>
    <row r="629" spans="1:30" x14ac:dyDescent="0.3">
      <c r="A629" s="15" t="s">
        <v>1251</v>
      </c>
      <c r="B629" s="14" t="s">
        <v>1252</v>
      </c>
      <c r="C629" s="14">
        <v>1</v>
      </c>
      <c r="D629" s="14">
        <v>0</v>
      </c>
      <c r="E629" s="17">
        <v>12897648</v>
      </c>
      <c r="F629" s="17">
        <v>0</v>
      </c>
      <c r="G629" s="17">
        <v>0</v>
      </c>
      <c r="H629" s="17">
        <v>8153</v>
      </c>
      <c r="I629" s="17">
        <v>1375789</v>
      </c>
      <c r="J629" s="17">
        <v>3141304</v>
      </c>
      <c r="K629" s="17">
        <v>182766</v>
      </c>
      <c r="L629" s="17">
        <v>0</v>
      </c>
      <c r="M629" s="17">
        <v>0</v>
      </c>
      <c r="N629" s="17">
        <v>0</v>
      </c>
      <c r="O629" s="17">
        <v>0</v>
      </c>
      <c r="P629" s="17">
        <v>1692007</v>
      </c>
      <c r="Q629" s="17">
        <v>563791</v>
      </c>
      <c r="R629" s="17">
        <v>98722</v>
      </c>
      <c r="S629" s="17">
        <v>17377</v>
      </c>
      <c r="T629" s="17">
        <v>7250</v>
      </c>
      <c r="U629" s="17">
        <v>68095</v>
      </c>
      <c r="V629" s="17">
        <v>19089</v>
      </c>
      <c r="W629" s="17">
        <v>0</v>
      </c>
      <c r="X629" s="17">
        <v>464854</v>
      </c>
      <c r="Y629" s="17">
        <v>0</v>
      </c>
      <c r="Z629" s="17">
        <v>0</v>
      </c>
      <c r="AA629" s="17">
        <v>-359031</v>
      </c>
      <c r="AB629" s="17">
        <v>20177814</v>
      </c>
      <c r="AC629" s="17">
        <v>0</v>
      </c>
      <c r="AD629" s="17">
        <v>107958</v>
      </c>
    </row>
    <row r="630" spans="1:30" x14ac:dyDescent="0.3">
      <c r="A630" s="15" t="s">
        <v>1253</v>
      </c>
      <c r="B630" s="14" t="s">
        <v>1254</v>
      </c>
      <c r="C630" s="14">
        <v>1</v>
      </c>
      <c r="D630" s="14">
        <v>0</v>
      </c>
      <c r="E630" s="17">
        <v>10671606</v>
      </c>
      <c r="F630" s="17">
        <v>0</v>
      </c>
      <c r="G630" s="17">
        <v>0</v>
      </c>
      <c r="H630" s="17">
        <v>0</v>
      </c>
      <c r="I630" s="17">
        <v>1265950</v>
      </c>
      <c r="J630" s="17">
        <v>2659461</v>
      </c>
      <c r="K630" s="17">
        <v>0</v>
      </c>
      <c r="L630" s="17">
        <v>0</v>
      </c>
      <c r="M630" s="17">
        <v>0</v>
      </c>
      <c r="N630" s="17">
        <v>0</v>
      </c>
      <c r="O630" s="17">
        <v>0</v>
      </c>
      <c r="P630" s="17">
        <v>1231910</v>
      </c>
      <c r="Q630" s="17">
        <v>204778</v>
      </c>
      <c r="R630" s="17">
        <v>0</v>
      </c>
      <c r="S630" s="17">
        <v>11895</v>
      </c>
      <c r="T630" s="17">
        <v>4962</v>
      </c>
      <c r="U630" s="17">
        <v>46251</v>
      </c>
      <c r="V630" s="17">
        <v>15026</v>
      </c>
      <c r="W630" s="17">
        <v>0</v>
      </c>
      <c r="X630" s="17">
        <v>449634</v>
      </c>
      <c r="Y630" s="17">
        <v>0</v>
      </c>
      <c r="Z630" s="17">
        <v>0</v>
      </c>
      <c r="AA630" s="17">
        <v>-306579</v>
      </c>
      <c r="AB630" s="17">
        <v>16254894</v>
      </c>
      <c r="AC630" s="17">
        <v>0</v>
      </c>
      <c r="AD630" s="17">
        <v>100000</v>
      </c>
    </row>
    <row r="631" spans="1:30" x14ac:dyDescent="0.3">
      <c r="A631" s="15" t="s">
        <v>1255</v>
      </c>
      <c r="B631" s="14" t="s">
        <v>1256</v>
      </c>
      <c r="C631" s="14">
        <v>1</v>
      </c>
      <c r="D631" s="14">
        <v>0</v>
      </c>
      <c r="E631" s="17">
        <v>4124733</v>
      </c>
      <c r="F631" s="17">
        <v>0</v>
      </c>
      <c r="G631" s="17">
        <v>100000</v>
      </c>
      <c r="H631" s="17">
        <v>0</v>
      </c>
      <c r="I631" s="17">
        <v>930860</v>
      </c>
      <c r="J631" s="17">
        <v>700528</v>
      </c>
      <c r="K631" s="17">
        <v>0</v>
      </c>
      <c r="L631" s="17">
        <v>0</v>
      </c>
      <c r="M631" s="17">
        <v>0</v>
      </c>
      <c r="N631" s="17">
        <v>0</v>
      </c>
      <c r="O631" s="17">
        <v>0</v>
      </c>
      <c r="P631" s="17">
        <v>2199286</v>
      </c>
      <c r="Q631" s="17">
        <v>63829</v>
      </c>
      <c r="R631" s="17">
        <v>102066</v>
      </c>
      <c r="S631" s="17">
        <v>51067</v>
      </c>
      <c r="T631" s="17">
        <v>16496</v>
      </c>
      <c r="U631" s="17">
        <v>181566</v>
      </c>
      <c r="V631" s="17">
        <v>6353</v>
      </c>
      <c r="W631" s="17">
        <v>0</v>
      </c>
      <c r="X631" s="17">
        <v>0</v>
      </c>
      <c r="Y631" s="17">
        <v>424</v>
      </c>
      <c r="Z631" s="17">
        <v>0</v>
      </c>
      <c r="AA631" s="17">
        <v>-103837</v>
      </c>
      <c r="AB631" s="17">
        <v>8373371</v>
      </c>
      <c r="AC631" s="17">
        <v>0</v>
      </c>
      <c r="AD631" s="17">
        <v>0</v>
      </c>
    </row>
    <row r="632" spans="1:30" x14ac:dyDescent="0.3">
      <c r="A632" s="15" t="s">
        <v>1257</v>
      </c>
      <c r="B632" s="14" t="s">
        <v>1258</v>
      </c>
      <c r="C632" s="14">
        <v>1</v>
      </c>
      <c r="D632" s="14">
        <v>0</v>
      </c>
      <c r="E632" s="17">
        <v>4819238</v>
      </c>
      <c r="F632" s="17">
        <v>0</v>
      </c>
      <c r="G632" s="17">
        <v>0</v>
      </c>
      <c r="H632" s="17">
        <v>0</v>
      </c>
      <c r="I632" s="17">
        <v>380278</v>
      </c>
      <c r="J632" s="17">
        <v>690444</v>
      </c>
      <c r="K632" s="17">
        <v>0</v>
      </c>
      <c r="L632" s="17">
        <v>0</v>
      </c>
      <c r="M632" s="17">
        <v>0</v>
      </c>
      <c r="N632" s="17">
        <v>0</v>
      </c>
      <c r="O632" s="17">
        <v>0</v>
      </c>
      <c r="P632" s="17">
        <v>1219603</v>
      </c>
      <c r="Q632" s="17">
        <v>166635</v>
      </c>
      <c r="R632" s="17">
        <v>125362</v>
      </c>
      <c r="S632" s="17">
        <v>67920</v>
      </c>
      <c r="T632" s="17">
        <v>28337</v>
      </c>
      <c r="U632" s="17">
        <v>263756</v>
      </c>
      <c r="V632" s="17">
        <v>0</v>
      </c>
      <c r="W632" s="17">
        <v>0</v>
      </c>
      <c r="X632" s="17">
        <v>0</v>
      </c>
      <c r="Y632" s="17">
        <v>0</v>
      </c>
      <c r="Z632" s="17">
        <v>0</v>
      </c>
      <c r="AA632" s="17">
        <v>-609556</v>
      </c>
      <c r="AB632" s="17">
        <v>7152017</v>
      </c>
      <c r="AC632" s="17">
        <v>0</v>
      </c>
      <c r="AD632" s="17">
        <v>0</v>
      </c>
    </row>
    <row r="633" spans="1:30" x14ac:dyDescent="0.3">
      <c r="A633" s="15" t="s">
        <v>1259</v>
      </c>
      <c r="B633" s="14" t="s">
        <v>1260</v>
      </c>
      <c r="C633" s="14">
        <v>1</v>
      </c>
      <c r="D633" s="14">
        <v>0</v>
      </c>
      <c r="E633" s="17">
        <v>2244747</v>
      </c>
      <c r="F633" s="17">
        <v>0</v>
      </c>
      <c r="G633" s="17">
        <v>100000</v>
      </c>
      <c r="H633" s="17">
        <v>922</v>
      </c>
      <c r="I633" s="17">
        <v>779847</v>
      </c>
      <c r="J633" s="17">
        <v>1416899</v>
      </c>
      <c r="K633" s="17">
        <v>0</v>
      </c>
      <c r="L633" s="17">
        <v>0</v>
      </c>
      <c r="M633" s="17">
        <v>0</v>
      </c>
      <c r="N633" s="17">
        <v>0</v>
      </c>
      <c r="O633" s="17">
        <v>0</v>
      </c>
      <c r="P633" s="17">
        <v>780573</v>
      </c>
      <c r="Q633" s="17">
        <v>68801</v>
      </c>
      <c r="R633" s="17">
        <v>125556</v>
      </c>
      <c r="S633" s="17">
        <v>23924</v>
      </c>
      <c r="T633" s="17">
        <v>9981</v>
      </c>
      <c r="U633" s="17">
        <v>96928</v>
      </c>
      <c r="V633" s="17">
        <v>11517</v>
      </c>
      <c r="W633" s="17">
        <v>0</v>
      </c>
      <c r="X633" s="17">
        <v>0</v>
      </c>
      <c r="Y633" s="17">
        <v>3952</v>
      </c>
      <c r="Z633" s="17">
        <v>0</v>
      </c>
      <c r="AA633" s="17">
        <v>-134443</v>
      </c>
      <c r="AB633" s="17">
        <v>5529204</v>
      </c>
      <c r="AC633" s="17">
        <v>0</v>
      </c>
      <c r="AD633" s="17">
        <v>0</v>
      </c>
    </row>
    <row r="634" spans="1:30" x14ac:dyDescent="0.3">
      <c r="A634" s="15" t="s">
        <v>1261</v>
      </c>
      <c r="B634" s="14" t="s">
        <v>1262</v>
      </c>
      <c r="C634" s="14">
        <v>1</v>
      </c>
      <c r="D634" s="14">
        <v>1</v>
      </c>
      <c r="E634" s="17">
        <v>4162940</v>
      </c>
      <c r="F634" s="17">
        <v>0</v>
      </c>
      <c r="G634" s="17">
        <v>349156</v>
      </c>
      <c r="H634" s="17">
        <v>0</v>
      </c>
      <c r="I634" s="17">
        <v>704910</v>
      </c>
      <c r="J634" s="17">
        <v>234702</v>
      </c>
      <c r="K634" s="17">
        <v>0</v>
      </c>
      <c r="L634" s="17">
        <v>0</v>
      </c>
      <c r="M634" s="17">
        <v>0</v>
      </c>
      <c r="N634" s="17">
        <v>0</v>
      </c>
      <c r="O634" s="17">
        <v>0</v>
      </c>
      <c r="P634" s="17">
        <v>831502</v>
      </c>
      <c r="Q634" s="17">
        <v>75485</v>
      </c>
      <c r="R634" s="17">
        <v>121075</v>
      </c>
      <c r="S634" s="17">
        <v>36012</v>
      </c>
      <c r="T634" s="17">
        <v>15025</v>
      </c>
      <c r="U634" s="17">
        <v>137237</v>
      </c>
      <c r="V634" s="17">
        <v>582</v>
      </c>
      <c r="W634" s="17">
        <v>0</v>
      </c>
      <c r="X634" s="17">
        <v>0</v>
      </c>
      <c r="Y634" s="17">
        <v>0</v>
      </c>
      <c r="Z634" s="17">
        <v>0</v>
      </c>
      <c r="AA634" s="17">
        <v>-167442</v>
      </c>
      <c r="AB634" s="17">
        <v>6501184</v>
      </c>
      <c r="AC634" s="17">
        <v>0</v>
      </c>
      <c r="AD634" s="17">
        <v>0</v>
      </c>
    </row>
    <row r="635" spans="1:30" x14ac:dyDescent="0.3">
      <c r="A635" s="15" t="s">
        <v>1263</v>
      </c>
      <c r="B635" s="14" t="s">
        <v>1264</v>
      </c>
      <c r="C635" s="14">
        <v>1</v>
      </c>
      <c r="D635" s="14">
        <v>0</v>
      </c>
      <c r="E635" s="17">
        <v>3961441</v>
      </c>
      <c r="F635" s="17">
        <v>0</v>
      </c>
      <c r="G635" s="17">
        <v>323759</v>
      </c>
      <c r="H635" s="17">
        <v>0</v>
      </c>
      <c r="I635" s="17">
        <v>355467</v>
      </c>
      <c r="J635" s="17">
        <v>1585563</v>
      </c>
      <c r="K635" s="17">
        <v>0</v>
      </c>
      <c r="L635" s="17">
        <v>0</v>
      </c>
      <c r="M635" s="17">
        <v>0</v>
      </c>
      <c r="N635" s="17">
        <v>0</v>
      </c>
      <c r="O635" s="17">
        <v>0</v>
      </c>
      <c r="P635" s="17">
        <v>1392558</v>
      </c>
      <c r="Q635" s="17">
        <v>30437</v>
      </c>
      <c r="R635" s="17">
        <v>192482</v>
      </c>
      <c r="S635" s="17">
        <v>51292</v>
      </c>
      <c r="T635" s="17">
        <v>21400</v>
      </c>
      <c r="U635" s="17">
        <v>195371</v>
      </c>
      <c r="V635" s="17">
        <v>18147</v>
      </c>
      <c r="W635" s="17">
        <v>0</v>
      </c>
      <c r="X635" s="17">
        <v>0</v>
      </c>
      <c r="Y635" s="17">
        <v>0</v>
      </c>
      <c r="Z635" s="17">
        <v>0</v>
      </c>
      <c r="AA635" s="17">
        <v>-84971</v>
      </c>
      <c r="AB635" s="17">
        <v>8042946</v>
      </c>
      <c r="AC635" s="17">
        <v>0</v>
      </c>
      <c r="AD635" s="17">
        <v>0</v>
      </c>
    </row>
    <row r="636" spans="1:30" x14ac:dyDescent="0.3">
      <c r="A636" s="15" t="s">
        <v>1265</v>
      </c>
      <c r="B636" s="14" t="s">
        <v>1266</v>
      </c>
      <c r="C636" s="14">
        <v>1</v>
      </c>
      <c r="D636" s="14">
        <v>0</v>
      </c>
      <c r="E636" s="17">
        <v>1304843</v>
      </c>
      <c r="F636" s="17">
        <v>0</v>
      </c>
      <c r="G636" s="17">
        <v>100000</v>
      </c>
      <c r="H636" s="17">
        <v>0</v>
      </c>
      <c r="I636" s="17">
        <v>230532</v>
      </c>
      <c r="J636" s="17">
        <v>387375</v>
      </c>
      <c r="K636" s="17">
        <v>0</v>
      </c>
      <c r="L636" s="17">
        <v>0</v>
      </c>
      <c r="M636" s="17">
        <v>0</v>
      </c>
      <c r="N636" s="17">
        <v>0</v>
      </c>
      <c r="O636" s="17">
        <v>0</v>
      </c>
      <c r="P636" s="17">
        <v>578810</v>
      </c>
      <c r="Q636" s="17">
        <v>131813</v>
      </c>
      <c r="R636" s="17">
        <v>64427</v>
      </c>
      <c r="S636" s="17">
        <v>17842</v>
      </c>
      <c r="T636" s="17">
        <v>2745</v>
      </c>
      <c r="U636" s="17">
        <v>75667</v>
      </c>
      <c r="V636" s="17">
        <v>5938</v>
      </c>
      <c r="W636" s="17">
        <v>0</v>
      </c>
      <c r="X636" s="17">
        <v>0</v>
      </c>
      <c r="Y636" s="17">
        <v>7468</v>
      </c>
      <c r="Z636" s="17">
        <v>0</v>
      </c>
      <c r="AA636" s="17">
        <v>-84846</v>
      </c>
      <c r="AB636" s="17">
        <v>2822614</v>
      </c>
      <c r="AC636" s="17">
        <v>0</v>
      </c>
      <c r="AD636" s="17">
        <v>0</v>
      </c>
    </row>
    <row r="637" spans="1:30" x14ac:dyDescent="0.3">
      <c r="A637" s="15" t="s">
        <v>1267</v>
      </c>
      <c r="B637" s="14" t="s">
        <v>1268</v>
      </c>
      <c r="C637" s="14">
        <v>1</v>
      </c>
      <c r="D637" s="14">
        <v>0</v>
      </c>
      <c r="E637" s="17">
        <v>1148961</v>
      </c>
      <c r="F637" s="17">
        <v>0</v>
      </c>
      <c r="G637" s="17">
        <v>0</v>
      </c>
      <c r="H637" s="17">
        <v>0</v>
      </c>
      <c r="I637" s="17">
        <v>39098</v>
      </c>
      <c r="J637" s="17">
        <v>485466</v>
      </c>
      <c r="K637" s="17">
        <v>0</v>
      </c>
      <c r="L637" s="17">
        <v>0</v>
      </c>
      <c r="M637" s="17">
        <v>0</v>
      </c>
      <c r="N637" s="17">
        <v>0</v>
      </c>
      <c r="O637" s="17">
        <v>0</v>
      </c>
      <c r="P637" s="17">
        <v>807890</v>
      </c>
      <c r="Q637" s="17">
        <v>45566</v>
      </c>
      <c r="R637" s="17">
        <v>0</v>
      </c>
      <c r="S637" s="17">
        <v>30440</v>
      </c>
      <c r="T637" s="17">
        <v>12700</v>
      </c>
      <c r="U637" s="17">
        <v>108171</v>
      </c>
      <c r="V637" s="17">
        <v>0</v>
      </c>
      <c r="W637" s="17">
        <v>0</v>
      </c>
      <c r="X637" s="17">
        <v>0</v>
      </c>
      <c r="Y637" s="17">
        <v>9362</v>
      </c>
      <c r="Z637" s="17">
        <v>0</v>
      </c>
      <c r="AA637" s="17">
        <v>-39666</v>
      </c>
      <c r="AB637" s="17">
        <v>2647988</v>
      </c>
      <c r="AC637" s="17">
        <v>0</v>
      </c>
      <c r="AD637" s="17">
        <v>0</v>
      </c>
    </row>
    <row r="638" spans="1:30" x14ac:dyDescent="0.3">
      <c r="A638" s="15" t="s">
        <v>1269</v>
      </c>
      <c r="B638" s="14" t="s">
        <v>1270</v>
      </c>
      <c r="C638" s="14">
        <v>1</v>
      </c>
      <c r="D638" s="14">
        <v>0</v>
      </c>
      <c r="E638" s="17">
        <v>6633348</v>
      </c>
      <c r="F638" s="17">
        <v>0</v>
      </c>
      <c r="G638" s="17">
        <v>0</v>
      </c>
      <c r="H638" s="17">
        <v>0</v>
      </c>
      <c r="I638" s="17">
        <v>1617307</v>
      </c>
      <c r="J638" s="17">
        <v>3041373</v>
      </c>
      <c r="K638" s="17">
        <v>0</v>
      </c>
      <c r="L638" s="17">
        <v>0</v>
      </c>
      <c r="M638" s="17">
        <v>0</v>
      </c>
      <c r="N638" s="17">
        <v>0</v>
      </c>
      <c r="O638" s="17">
        <v>0</v>
      </c>
      <c r="P638" s="17">
        <v>1031910</v>
      </c>
      <c r="Q638" s="17">
        <v>210367</v>
      </c>
      <c r="R638" s="17">
        <v>101194</v>
      </c>
      <c r="S638" s="17">
        <v>55127</v>
      </c>
      <c r="T638" s="17">
        <v>12992</v>
      </c>
      <c r="U638" s="17">
        <v>169741</v>
      </c>
      <c r="V638" s="17">
        <v>38116</v>
      </c>
      <c r="W638" s="17">
        <v>0</v>
      </c>
      <c r="X638" s="17">
        <v>439235</v>
      </c>
      <c r="Y638" s="17">
        <v>0</v>
      </c>
      <c r="Z638" s="17">
        <v>0</v>
      </c>
      <c r="AA638" s="17">
        <v>-505726</v>
      </c>
      <c r="AB638" s="17">
        <v>12844984</v>
      </c>
      <c r="AC638" s="17">
        <v>0</v>
      </c>
      <c r="AD638" s="17">
        <v>0</v>
      </c>
    </row>
    <row r="639" spans="1:30" x14ac:dyDescent="0.3">
      <c r="A639" s="15" t="s">
        <v>1271</v>
      </c>
      <c r="B639" s="14" t="s">
        <v>1272</v>
      </c>
      <c r="C639" s="14">
        <v>1</v>
      </c>
      <c r="D639" s="14">
        <v>0</v>
      </c>
      <c r="E639" s="17">
        <v>1843895</v>
      </c>
      <c r="F639" s="17">
        <v>0</v>
      </c>
      <c r="G639" s="17">
        <v>0</v>
      </c>
      <c r="H639" s="17">
        <v>0</v>
      </c>
      <c r="I639" s="17">
        <v>295145</v>
      </c>
      <c r="J639" s="17">
        <v>765155</v>
      </c>
      <c r="K639" s="17">
        <v>0</v>
      </c>
      <c r="L639" s="17">
        <v>0</v>
      </c>
      <c r="M639" s="17">
        <v>0</v>
      </c>
      <c r="N639" s="17">
        <v>0</v>
      </c>
      <c r="O639" s="17">
        <v>0</v>
      </c>
      <c r="P639" s="17">
        <v>580102</v>
      </c>
      <c r="Q639" s="17">
        <v>102986</v>
      </c>
      <c r="R639" s="17">
        <v>116921</v>
      </c>
      <c r="S639" s="17">
        <v>28043</v>
      </c>
      <c r="T639" s="17">
        <v>11700</v>
      </c>
      <c r="U639" s="17">
        <v>111200</v>
      </c>
      <c r="V639" s="17">
        <v>3851</v>
      </c>
      <c r="W639" s="17">
        <v>0</v>
      </c>
      <c r="X639" s="17">
        <v>0</v>
      </c>
      <c r="Y639" s="17">
        <v>6999</v>
      </c>
      <c r="Z639" s="17">
        <v>0</v>
      </c>
      <c r="AA639" s="17">
        <v>-68978</v>
      </c>
      <c r="AB639" s="17">
        <v>3797019</v>
      </c>
      <c r="AC639" s="17">
        <v>0</v>
      </c>
      <c r="AD639" s="17">
        <v>0</v>
      </c>
    </row>
    <row r="640" spans="1:30" x14ac:dyDescent="0.3">
      <c r="A640" s="15" t="s">
        <v>1273</v>
      </c>
      <c r="B640" s="14" t="s">
        <v>1274</v>
      </c>
      <c r="C640" s="14">
        <v>1</v>
      </c>
      <c r="D640" s="14">
        <v>0</v>
      </c>
      <c r="E640" s="17">
        <v>2592543</v>
      </c>
      <c r="F640" s="17">
        <v>0</v>
      </c>
      <c r="G640" s="17">
        <v>100000</v>
      </c>
      <c r="H640" s="17">
        <v>0</v>
      </c>
      <c r="I640" s="17">
        <v>232221</v>
      </c>
      <c r="J640" s="17">
        <v>1229221</v>
      </c>
      <c r="K640" s="17">
        <v>0</v>
      </c>
      <c r="L640" s="17">
        <v>0</v>
      </c>
      <c r="M640" s="17">
        <v>0</v>
      </c>
      <c r="N640" s="17">
        <v>0</v>
      </c>
      <c r="O640" s="17">
        <v>0</v>
      </c>
      <c r="P640" s="17">
        <v>652985</v>
      </c>
      <c r="Q640" s="17">
        <v>74835</v>
      </c>
      <c r="R640" s="17">
        <v>186811</v>
      </c>
      <c r="S640" s="17">
        <v>32912</v>
      </c>
      <c r="T640" s="17">
        <v>13731</v>
      </c>
      <c r="U640" s="17">
        <v>94540</v>
      </c>
      <c r="V640" s="17">
        <v>18715</v>
      </c>
      <c r="W640" s="17">
        <v>0</v>
      </c>
      <c r="X640" s="17">
        <v>0</v>
      </c>
      <c r="Y640" s="17">
        <v>11221</v>
      </c>
      <c r="Z640" s="17">
        <v>0</v>
      </c>
      <c r="AA640" s="17">
        <v>-139152</v>
      </c>
      <c r="AB640" s="17">
        <v>5100583</v>
      </c>
      <c r="AC640" s="17">
        <v>0</v>
      </c>
      <c r="AD640" s="17">
        <v>0</v>
      </c>
    </row>
    <row r="641" spans="1:30" x14ac:dyDescent="0.3">
      <c r="A641" s="15" t="s">
        <v>1275</v>
      </c>
      <c r="B641" s="14" t="s">
        <v>1276</v>
      </c>
      <c r="C641" s="14">
        <v>1</v>
      </c>
      <c r="D641" s="14">
        <v>0</v>
      </c>
      <c r="E641" s="17">
        <v>3190543</v>
      </c>
      <c r="F641" s="17">
        <v>0</v>
      </c>
      <c r="G641" s="17">
        <v>129492</v>
      </c>
      <c r="H641" s="17">
        <v>0</v>
      </c>
      <c r="I641" s="17">
        <v>300979</v>
      </c>
      <c r="J641" s="17">
        <v>395305</v>
      </c>
      <c r="K641" s="17">
        <v>0</v>
      </c>
      <c r="L641" s="17">
        <v>0</v>
      </c>
      <c r="M641" s="17">
        <v>0</v>
      </c>
      <c r="N641" s="17">
        <v>0</v>
      </c>
      <c r="O641" s="17">
        <v>0</v>
      </c>
      <c r="P641" s="17">
        <v>870059</v>
      </c>
      <c r="Q641" s="17">
        <v>28356</v>
      </c>
      <c r="R641" s="17">
        <v>110487</v>
      </c>
      <c r="S641" s="17">
        <v>22285</v>
      </c>
      <c r="T641" s="17">
        <v>10587</v>
      </c>
      <c r="U641" s="17">
        <v>99200</v>
      </c>
      <c r="V641" s="17">
        <v>2648</v>
      </c>
      <c r="W641" s="17">
        <v>0</v>
      </c>
      <c r="X641" s="17">
        <v>0</v>
      </c>
      <c r="Y641" s="17">
        <v>0</v>
      </c>
      <c r="Z641" s="17">
        <v>0</v>
      </c>
      <c r="AA641" s="17">
        <v>-38520</v>
      </c>
      <c r="AB641" s="17">
        <v>5121421</v>
      </c>
      <c r="AC641" s="17">
        <v>0</v>
      </c>
      <c r="AD641" s="17">
        <v>0</v>
      </c>
    </row>
    <row r="642" spans="1:30" x14ac:dyDescent="0.3">
      <c r="A642" s="15" t="s">
        <v>1277</v>
      </c>
      <c r="B642" s="14" t="s">
        <v>1278</v>
      </c>
      <c r="C642" s="14">
        <v>1</v>
      </c>
      <c r="D642" s="14">
        <v>0</v>
      </c>
      <c r="E642" s="17">
        <v>3771129</v>
      </c>
      <c r="F642" s="17">
        <v>0</v>
      </c>
      <c r="G642" s="17">
        <v>193387</v>
      </c>
      <c r="H642" s="17">
        <v>0</v>
      </c>
      <c r="I642" s="17">
        <v>532574</v>
      </c>
      <c r="J642" s="17">
        <v>1121324</v>
      </c>
      <c r="K642" s="17">
        <v>0</v>
      </c>
      <c r="L642" s="17">
        <v>0</v>
      </c>
      <c r="M642" s="17">
        <v>0</v>
      </c>
      <c r="N642" s="17">
        <v>0</v>
      </c>
      <c r="O642" s="17">
        <v>0</v>
      </c>
      <c r="P642" s="17">
        <v>661563</v>
      </c>
      <c r="Q642" s="17">
        <v>106985</v>
      </c>
      <c r="R642" s="17">
        <v>193042</v>
      </c>
      <c r="S642" s="17">
        <v>35069</v>
      </c>
      <c r="T642" s="17">
        <v>14631</v>
      </c>
      <c r="U642" s="17">
        <v>136305</v>
      </c>
      <c r="V642" s="17">
        <v>19715</v>
      </c>
      <c r="W642" s="17">
        <v>0</v>
      </c>
      <c r="X642" s="17">
        <v>0</v>
      </c>
      <c r="Y642" s="17">
        <v>0</v>
      </c>
      <c r="Z642" s="17">
        <v>0</v>
      </c>
      <c r="AA642" s="17">
        <v>-67665</v>
      </c>
      <c r="AB642" s="17">
        <v>6718059</v>
      </c>
      <c r="AC642" s="17">
        <v>0</v>
      </c>
      <c r="AD642" s="17">
        <v>0</v>
      </c>
    </row>
    <row r="643" spans="1:30" x14ac:dyDescent="0.3">
      <c r="A643" s="15" t="s">
        <v>1279</v>
      </c>
      <c r="B643" s="14" t="s">
        <v>1280</v>
      </c>
      <c r="C643" s="14">
        <v>1</v>
      </c>
      <c r="D643" s="14">
        <v>0</v>
      </c>
      <c r="E643" s="17">
        <v>2103877</v>
      </c>
      <c r="F643" s="17">
        <v>0</v>
      </c>
      <c r="G643" s="17">
        <v>0</v>
      </c>
      <c r="H643" s="17">
        <v>0</v>
      </c>
      <c r="I643" s="17">
        <v>254882</v>
      </c>
      <c r="J643" s="17">
        <v>1111641</v>
      </c>
      <c r="K643" s="17">
        <v>0</v>
      </c>
      <c r="L643" s="17">
        <v>0</v>
      </c>
      <c r="M643" s="17">
        <v>0</v>
      </c>
      <c r="N643" s="17">
        <v>0</v>
      </c>
      <c r="O643" s="17">
        <v>0</v>
      </c>
      <c r="P643" s="17">
        <v>693835</v>
      </c>
      <c r="Q643" s="17">
        <v>152519</v>
      </c>
      <c r="R643" s="17">
        <v>69088</v>
      </c>
      <c r="S643" s="17">
        <v>30784</v>
      </c>
      <c r="T643" s="17">
        <v>12843</v>
      </c>
      <c r="U643" s="17">
        <v>119122</v>
      </c>
      <c r="V643" s="17">
        <v>12135</v>
      </c>
      <c r="W643" s="17">
        <v>0</v>
      </c>
      <c r="X643" s="17">
        <v>0</v>
      </c>
      <c r="Y643" s="17">
        <v>6878</v>
      </c>
      <c r="Z643" s="17">
        <v>0</v>
      </c>
      <c r="AA643" s="17">
        <v>-66115</v>
      </c>
      <c r="AB643" s="17">
        <v>4501489</v>
      </c>
      <c r="AC643" s="17">
        <v>1149</v>
      </c>
      <c r="AD643" s="17">
        <v>0</v>
      </c>
    </row>
    <row r="644" spans="1:30" x14ac:dyDescent="0.3">
      <c r="A644" s="15" t="s">
        <v>1281</v>
      </c>
      <c r="B644" s="14" t="s">
        <v>1282</v>
      </c>
      <c r="C644" s="14">
        <v>1</v>
      </c>
      <c r="D644" s="14">
        <v>0</v>
      </c>
      <c r="E644" s="17">
        <v>3533029</v>
      </c>
      <c r="F644" s="17">
        <v>0</v>
      </c>
      <c r="G644" s="17">
        <v>0</v>
      </c>
      <c r="H644" s="17">
        <v>0</v>
      </c>
      <c r="I644" s="17">
        <v>372951</v>
      </c>
      <c r="J644" s="17">
        <v>20719</v>
      </c>
      <c r="K644" s="17">
        <v>1249</v>
      </c>
      <c r="L644" s="17">
        <v>0</v>
      </c>
      <c r="M644" s="17">
        <v>0</v>
      </c>
      <c r="N644" s="17">
        <v>0</v>
      </c>
      <c r="O644" s="17">
        <v>0</v>
      </c>
      <c r="P644" s="17">
        <v>673151</v>
      </c>
      <c r="Q644" s="17">
        <v>145066</v>
      </c>
      <c r="R644" s="17">
        <v>74759</v>
      </c>
      <c r="S644" s="17">
        <v>40611</v>
      </c>
      <c r="T644" s="17">
        <v>6048</v>
      </c>
      <c r="U644" s="17">
        <v>121743</v>
      </c>
      <c r="V644" s="17">
        <v>0</v>
      </c>
      <c r="W644" s="17">
        <v>0</v>
      </c>
      <c r="X644" s="17">
        <v>393733</v>
      </c>
      <c r="Y644" s="17">
        <v>615</v>
      </c>
      <c r="Z644" s="17">
        <v>0</v>
      </c>
      <c r="AA644" s="17">
        <v>-312746</v>
      </c>
      <c r="AB644" s="17">
        <v>5070928</v>
      </c>
      <c r="AC644" s="17">
        <v>0</v>
      </c>
      <c r="AD644" s="17">
        <v>0</v>
      </c>
    </row>
    <row r="645" spans="1:30" x14ac:dyDescent="0.3">
      <c r="A645" s="15" t="s">
        <v>1283</v>
      </c>
      <c r="B645" s="14" t="s">
        <v>1284</v>
      </c>
      <c r="C645" s="14">
        <v>1</v>
      </c>
      <c r="D645" s="14">
        <v>0</v>
      </c>
      <c r="E645" s="17">
        <v>1862267</v>
      </c>
      <c r="F645" s="17">
        <v>0</v>
      </c>
      <c r="G645" s="17">
        <v>167166</v>
      </c>
      <c r="H645" s="17">
        <v>0</v>
      </c>
      <c r="I645" s="17">
        <v>563989</v>
      </c>
      <c r="J645" s="17">
        <v>260343</v>
      </c>
      <c r="K645" s="17">
        <v>0</v>
      </c>
      <c r="L645" s="17">
        <v>0</v>
      </c>
      <c r="M645" s="17">
        <v>0</v>
      </c>
      <c r="N645" s="17">
        <v>0</v>
      </c>
      <c r="O645" s="17">
        <v>0</v>
      </c>
      <c r="P645" s="17">
        <v>266708</v>
      </c>
      <c r="Q645" s="17">
        <v>126148</v>
      </c>
      <c r="R645" s="17">
        <v>125349</v>
      </c>
      <c r="S645" s="17">
        <v>17227</v>
      </c>
      <c r="T645" s="17">
        <v>7187</v>
      </c>
      <c r="U645" s="17">
        <v>70017</v>
      </c>
      <c r="V645" s="17">
        <v>3980</v>
      </c>
      <c r="W645" s="17">
        <v>0</v>
      </c>
      <c r="X645" s="17">
        <v>99965</v>
      </c>
      <c r="Y645" s="17">
        <v>0</v>
      </c>
      <c r="Z645" s="17">
        <v>0</v>
      </c>
      <c r="AA645" s="17">
        <v>-197107</v>
      </c>
      <c r="AB645" s="17">
        <v>3373239</v>
      </c>
      <c r="AC645" s="17">
        <v>0</v>
      </c>
      <c r="AD645" s="17">
        <v>0</v>
      </c>
    </row>
    <row r="646" spans="1:30" x14ac:dyDescent="0.3">
      <c r="A646" s="15" t="s">
        <v>1285</v>
      </c>
      <c r="B646" s="14" t="s">
        <v>1286</v>
      </c>
      <c r="C646" s="14">
        <v>1</v>
      </c>
      <c r="D646" s="14">
        <v>0</v>
      </c>
      <c r="E646" s="17">
        <v>3296046</v>
      </c>
      <c r="F646" s="17">
        <v>0</v>
      </c>
      <c r="G646" s="17">
        <v>0</v>
      </c>
      <c r="H646" s="17">
        <v>0</v>
      </c>
      <c r="I646" s="17">
        <v>371855</v>
      </c>
      <c r="J646" s="17">
        <v>33677</v>
      </c>
      <c r="K646" s="17">
        <v>4046</v>
      </c>
      <c r="L646" s="17">
        <v>0</v>
      </c>
      <c r="M646" s="17">
        <v>0</v>
      </c>
      <c r="N646" s="17">
        <v>0</v>
      </c>
      <c r="O646" s="17">
        <v>0</v>
      </c>
      <c r="P646" s="17">
        <v>403210</v>
      </c>
      <c r="Q646" s="17">
        <v>26298</v>
      </c>
      <c r="R646" s="17">
        <v>81109</v>
      </c>
      <c r="S646" s="17">
        <v>65149</v>
      </c>
      <c r="T646" s="17">
        <v>27181</v>
      </c>
      <c r="U646" s="17">
        <v>268416</v>
      </c>
      <c r="V646" s="17">
        <v>0</v>
      </c>
      <c r="W646" s="17">
        <v>0</v>
      </c>
      <c r="X646" s="17">
        <v>0</v>
      </c>
      <c r="Y646" s="17">
        <v>13169</v>
      </c>
      <c r="Z646" s="17">
        <v>0</v>
      </c>
      <c r="AA646" s="17">
        <v>-460773</v>
      </c>
      <c r="AB646" s="17">
        <v>4129383</v>
      </c>
      <c r="AC646" s="17">
        <v>0</v>
      </c>
      <c r="AD646" s="17">
        <v>0</v>
      </c>
    </row>
    <row r="647" spans="1:30" x14ac:dyDescent="0.3">
      <c r="A647" s="15" t="s">
        <v>1287</v>
      </c>
      <c r="B647" s="14" t="s">
        <v>1288</v>
      </c>
      <c r="C647" s="14">
        <v>1</v>
      </c>
      <c r="D647" s="14">
        <v>0</v>
      </c>
      <c r="E647" s="17">
        <v>4792505</v>
      </c>
      <c r="F647" s="17">
        <v>0</v>
      </c>
      <c r="G647" s="17">
        <v>0</v>
      </c>
      <c r="H647" s="17">
        <v>0</v>
      </c>
      <c r="I647" s="17">
        <v>262974</v>
      </c>
      <c r="J647" s="17">
        <v>1278582</v>
      </c>
      <c r="K647" s="17">
        <v>0</v>
      </c>
      <c r="L647" s="17">
        <v>0</v>
      </c>
      <c r="M647" s="17">
        <v>0</v>
      </c>
      <c r="N647" s="17">
        <v>14279</v>
      </c>
      <c r="O647" s="17">
        <v>4027</v>
      </c>
      <c r="P647" s="17">
        <v>0</v>
      </c>
      <c r="Q647" s="17">
        <v>249457</v>
      </c>
      <c r="R647" s="17">
        <v>181914</v>
      </c>
      <c r="S647" s="17">
        <v>104890</v>
      </c>
      <c r="T647" s="17">
        <v>43762</v>
      </c>
      <c r="U647" s="17">
        <v>375305</v>
      </c>
      <c r="V647" s="17">
        <v>3051</v>
      </c>
      <c r="W647" s="17">
        <v>0</v>
      </c>
      <c r="X647" s="17">
        <v>313660</v>
      </c>
      <c r="Y647" s="17">
        <v>37078</v>
      </c>
      <c r="Z647" s="17">
        <v>0</v>
      </c>
      <c r="AA647" s="17">
        <v>-400582</v>
      </c>
      <c r="AB647" s="17">
        <v>7260902</v>
      </c>
      <c r="AC647" s="17">
        <v>0</v>
      </c>
      <c r="AD647" s="17">
        <v>0</v>
      </c>
    </row>
    <row r="648" spans="1:30" x14ac:dyDescent="0.3">
      <c r="A648" s="15" t="s">
        <v>1289</v>
      </c>
      <c r="B648" s="14" t="s">
        <v>1290</v>
      </c>
      <c r="C648" s="14">
        <v>1</v>
      </c>
      <c r="D648" s="14">
        <v>0</v>
      </c>
      <c r="E648" s="17">
        <v>3176075</v>
      </c>
      <c r="F648" s="17">
        <v>0</v>
      </c>
      <c r="G648" s="17">
        <v>822562</v>
      </c>
      <c r="H648" s="17">
        <v>0</v>
      </c>
      <c r="I648" s="17">
        <v>439486</v>
      </c>
      <c r="J648" s="17">
        <v>481358</v>
      </c>
      <c r="K648" s="17">
        <v>0</v>
      </c>
      <c r="L648" s="17">
        <v>0</v>
      </c>
      <c r="M648" s="17">
        <v>0</v>
      </c>
      <c r="N648" s="17">
        <v>0</v>
      </c>
      <c r="O648" s="17">
        <v>0</v>
      </c>
      <c r="P648" s="17">
        <v>1025933</v>
      </c>
      <c r="Q648" s="17">
        <v>56874</v>
      </c>
      <c r="R648" s="17">
        <v>213280</v>
      </c>
      <c r="S648" s="17">
        <v>38559</v>
      </c>
      <c r="T648" s="17">
        <v>16087</v>
      </c>
      <c r="U648" s="17">
        <v>118481</v>
      </c>
      <c r="V648" s="17">
        <v>7725</v>
      </c>
      <c r="W648" s="17">
        <v>0</v>
      </c>
      <c r="X648" s="17">
        <v>0</v>
      </c>
      <c r="Y648" s="17">
        <v>8528</v>
      </c>
      <c r="Z648" s="17">
        <v>0</v>
      </c>
      <c r="AA648" s="17">
        <v>-79661</v>
      </c>
      <c r="AB648" s="17">
        <v>6325287</v>
      </c>
      <c r="AC648" s="17">
        <v>0</v>
      </c>
      <c r="AD648" s="17">
        <v>0</v>
      </c>
    </row>
    <row r="649" spans="1:30" x14ac:dyDescent="0.3">
      <c r="A649" s="15" t="s">
        <v>1291</v>
      </c>
      <c r="B649" s="14" t="s">
        <v>1292</v>
      </c>
      <c r="C649" s="14">
        <v>1</v>
      </c>
      <c r="D649" s="14">
        <v>0</v>
      </c>
      <c r="E649" s="17">
        <v>651461</v>
      </c>
      <c r="F649" s="17">
        <v>0</v>
      </c>
      <c r="G649" s="17">
        <v>22343</v>
      </c>
      <c r="H649" s="17">
        <v>0</v>
      </c>
      <c r="I649" s="17">
        <v>84856</v>
      </c>
      <c r="J649" s="17">
        <v>147795</v>
      </c>
      <c r="K649" s="17">
        <v>0</v>
      </c>
      <c r="L649" s="17">
        <v>0</v>
      </c>
      <c r="M649" s="17">
        <v>0</v>
      </c>
      <c r="N649" s="17">
        <v>0</v>
      </c>
      <c r="O649" s="17">
        <v>0</v>
      </c>
      <c r="P649" s="17">
        <v>325084</v>
      </c>
      <c r="Q649" s="17">
        <v>5330</v>
      </c>
      <c r="R649" s="17">
        <v>546</v>
      </c>
      <c r="S649" s="17">
        <v>4390</v>
      </c>
      <c r="T649" s="17">
        <v>1831</v>
      </c>
      <c r="U649" s="17">
        <v>24524</v>
      </c>
      <c r="V649" s="17">
        <v>0</v>
      </c>
      <c r="W649" s="17">
        <v>0</v>
      </c>
      <c r="X649" s="17">
        <v>43200</v>
      </c>
      <c r="Y649" s="17">
        <v>0</v>
      </c>
      <c r="Z649" s="17">
        <v>0</v>
      </c>
      <c r="AA649" s="17">
        <v>-34513</v>
      </c>
      <c r="AB649" s="17">
        <v>1276847</v>
      </c>
      <c r="AC649" s="17">
        <v>0</v>
      </c>
      <c r="AD649" s="17">
        <v>0</v>
      </c>
    </row>
    <row r="650" spans="1:30" x14ac:dyDescent="0.3">
      <c r="A650" s="15" t="s">
        <v>1293</v>
      </c>
      <c r="B650" s="14" t="s">
        <v>1294</v>
      </c>
      <c r="C650" s="14">
        <v>1</v>
      </c>
      <c r="D650" s="14">
        <v>0</v>
      </c>
      <c r="E650" s="17">
        <v>2415711</v>
      </c>
      <c r="F650" s="17">
        <v>0</v>
      </c>
      <c r="G650" s="17">
        <v>806693</v>
      </c>
      <c r="H650" s="17">
        <v>0</v>
      </c>
      <c r="I650" s="17">
        <v>547798</v>
      </c>
      <c r="J650" s="17">
        <v>432656</v>
      </c>
      <c r="K650" s="17">
        <v>0</v>
      </c>
      <c r="L650" s="17">
        <v>0</v>
      </c>
      <c r="M650" s="17">
        <v>0</v>
      </c>
      <c r="N650" s="17">
        <v>0</v>
      </c>
      <c r="O650" s="17">
        <v>0</v>
      </c>
      <c r="P650" s="17">
        <v>1158372</v>
      </c>
      <c r="Q650" s="17">
        <v>74107</v>
      </c>
      <c r="R650" s="17">
        <v>309682</v>
      </c>
      <c r="S650" s="17">
        <v>21197</v>
      </c>
      <c r="T650" s="17">
        <v>8843</v>
      </c>
      <c r="U650" s="17">
        <v>86327</v>
      </c>
      <c r="V650" s="17">
        <v>4075</v>
      </c>
      <c r="W650" s="17">
        <v>0</v>
      </c>
      <c r="X650" s="17">
        <v>0</v>
      </c>
      <c r="Y650" s="17">
        <v>0</v>
      </c>
      <c r="Z650" s="17">
        <v>0</v>
      </c>
      <c r="AA650" s="17">
        <v>-79630</v>
      </c>
      <c r="AB650" s="17">
        <v>5785831</v>
      </c>
      <c r="AC650" s="17">
        <v>0</v>
      </c>
      <c r="AD650" s="17">
        <v>0</v>
      </c>
    </row>
    <row r="651" spans="1:30" x14ac:dyDescent="0.3">
      <c r="A651" s="15" t="s">
        <v>1295</v>
      </c>
      <c r="B651" s="14" t="s">
        <v>1296</v>
      </c>
      <c r="C651" s="14">
        <v>1</v>
      </c>
      <c r="D651" s="14">
        <v>0</v>
      </c>
      <c r="E651" s="17">
        <v>3234227</v>
      </c>
      <c r="F651" s="17">
        <v>0</v>
      </c>
      <c r="G651" s="17">
        <v>183316</v>
      </c>
      <c r="H651" s="17">
        <v>0</v>
      </c>
      <c r="I651" s="17">
        <v>252905</v>
      </c>
      <c r="J651" s="17">
        <v>2186330</v>
      </c>
      <c r="K651" s="17">
        <v>0</v>
      </c>
      <c r="L651" s="17">
        <v>0</v>
      </c>
      <c r="M651" s="17">
        <v>0</v>
      </c>
      <c r="N651" s="17">
        <v>0</v>
      </c>
      <c r="O651" s="17">
        <v>0</v>
      </c>
      <c r="P651" s="17">
        <v>1040750</v>
      </c>
      <c r="Q651" s="17">
        <v>334945</v>
      </c>
      <c r="R651" s="17">
        <v>437907</v>
      </c>
      <c r="S651" s="17">
        <v>25646</v>
      </c>
      <c r="T651" s="17">
        <v>10700</v>
      </c>
      <c r="U651" s="17">
        <v>97569</v>
      </c>
      <c r="V651" s="17">
        <v>16366</v>
      </c>
      <c r="W651" s="17">
        <v>0</v>
      </c>
      <c r="X651" s="17">
        <v>0</v>
      </c>
      <c r="Y651" s="17">
        <v>0</v>
      </c>
      <c r="Z651" s="17">
        <v>0</v>
      </c>
      <c r="AA651" s="17">
        <v>-53328</v>
      </c>
      <c r="AB651" s="17">
        <v>7767333</v>
      </c>
      <c r="AC651" s="17">
        <v>0</v>
      </c>
      <c r="AD651" s="17">
        <v>0</v>
      </c>
    </row>
    <row r="652" spans="1:30" x14ac:dyDescent="0.3">
      <c r="A652" s="15" t="s">
        <v>1297</v>
      </c>
      <c r="B652" s="14" t="s">
        <v>1298</v>
      </c>
      <c r="C652" s="14">
        <v>1</v>
      </c>
      <c r="D652" s="14">
        <v>0</v>
      </c>
      <c r="E652" s="17">
        <v>75989804</v>
      </c>
      <c r="F652" s="17">
        <v>2138415</v>
      </c>
      <c r="G652" s="17">
        <v>2045117</v>
      </c>
      <c r="H652" s="17">
        <v>0</v>
      </c>
      <c r="I652" s="17">
        <v>3674648</v>
      </c>
      <c r="J652" s="17">
        <v>9127518</v>
      </c>
      <c r="K652" s="17">
        <v>0</v>
      </c>
      <c r="L652" s="17">
        <v>0</v>
      </c>
      <c r="M652" s="17">
        <v>0</v>
      </c>
      <c r="N652" s="17">
        <v>0</v>
      </c>
      <c r="O652" s="17">
        <v>0</v>
      </c>
      <c r="P652" s="17">
        <v>5274908</v>
      </c>
      <c r="Q652" s="17">
        <v>1312378</v>
      </c>
      <c r="R652" s="17">
        <v>1037614</v>
      </c>
      <c r="S652" s="17">
        <v>126087</v>
      </c>
      <c r="T652" s="17">
        <v>52606</v>
      </c>
      <c r="U652" s="17">
        <v>561064</v>
      </c>
      <c r="V652" s="17">
        <v>125882</v>
      </c>
      <c r="W652" s="17">
        <v>0</v>
      </c>
      <c r="X652" s="17">
        <v>2426362</v>
      </c>
      <c r="Y652" s="17">
        <v>305348</v>
      </c>
      <c r="Z652" s="17">
        <v>0</v>
      </c>
      <c r="AA652" s="17">
        <v>-3182264</v>
      </c>
      <c r="AB652" s="17">
        <v>101015487</v>
      </c>
      <c r="AC652" s="17">
        <v>0</v>
      </c>
      <c r="AD652" s="17">
        <v>1603072</v>
      </c>
    </row>
    <row r="653" spans="1:30" x14ac:dyDescent="0.3">
      <c r="A653" s="15" t="s">
        <v>1299</v>
      </c>
      <c r="B653" s="14" t="s">
        <v>1300</v>
      </c>
      <c r="C653" s="14">
        <v>1</v>
      </c>
      <c r="D653" s="14">
        <v>0</v>
      </c>
      <c r="E653" s="17">
        <v>3912755</v>
      </c>
      <c r="F653" s="17">
        <v>0</v>
      </c>
      <c r="G653" s="17">
        <v>0</v>
      </c>
      <c r="H653" s="17">
        <v>0</v>
      </c>
      <c r="I653" s="17">
        <v>1455806</v>
      </c>
      <c r="J653" s="17">
        <v>2072174</v>
      </c>
      <c r="K653" s="17">
        <v>0</v>
      </c>
      <c r="L653" s="17">
        <v>0</v>
      </c>
      <c r="M653" s="17">
        <v>0</v>
      </c>
      <c r="N653" s="17">
        <v>0</v>
      </c>
      <c r="O653" s="17">
        <v>0</v>
      </c>
      <c r="P653" s="17">
        <v>1199924</v>
      </c>
      <c r="Q653" s="17">
        <v>210579</v>
      </c>
      <c r="R653" s="17">
        <v>103605</v>
      </c>
      <c r="S653" s="17">
        <v>54543</v>
      </c>
      <c r="T653" s="17">
        <v>22756</v>
      </c>
      <c r="U653" s="17">
        <v>217739</v>
      </c>
      <c r="V653" s="17">
        <v>18592</v>
      </c>
      <c r="W653" s="17">
        <v>0</v>
      </c>
      <c r="X653" s="17">
        <v>0</v>
      </c>
      <c r="Y653" s="17">
        <v>29997</v>
      </c>
      <c r="Z653" s="17">
        <v>0</v>
      </c>
      <c r="AA653" s="17">
        <v>-140149</v>
      </c>
      <c r="AB653" s="17">
        <v>9158321</v>
      </c>
      <c r="AC653" s="17">
        <v>0</v>
      </c>
      <c r="AD653" s="17">
        <v>0</v>
      </c>
    </row>
    <row r="654" spans="1:30" x14ac:dyDescent="0.3">
      <c r="A654" s="15" t="s">
        <v>1301</v>
      </c>
      <c r="B654" s="14" t="s">
        <v>1302</v>
      </c>
      <c r="C654" s="14">
        <v>1</v>
      </c>
      <c r="D654" s="14">
        <v>0</v>
      </c>
      <c r="E654" s="17">
        <v>29190007</v>
      </c>
      <c r="F654" s="17">
        <v>0</v>
      </c>
      <c r="G654" s="17">
        <v>663963</v>
      </c>
      <c r="H654" s="17">
        <v>25812</v>
      </c>
      <c r="I654" s="17">
        <v>6753088</v>
      </c>
      <c r="J654" s="17">
        <v>5649655</v>
      </c>
      <c r="K654" s="17">
        <v>0</v>
      </c>
      <c r="L654" s="17">
        <v>0</v>
      </c>
      <c r="M654" s="17">
        <v>0</v>
      </c>
      <c r="N654" s="17">
        <v>0</v>
      </c>
      <c r="O654" s="17">
        <v>0</v>
      </c>
      <c r="P654" s="17">
        <v>5783753</v>
      </c>
      <c r="Q654" s="17">
        <v>856086</v>
      </c>
      <c r="R654" s="17">
        <v>797863</v>
      </c>
      <c r="S654" s="17">
        <v>194396</v>
      </c>
      <c r="T654" s="17">
        <v>81106</v>
      </c>
      <c r="U654" s="17">
        <v>698301</v>
      </c>
      <c r="V654" s="17">
        <v>150113</v>
      </c>
      <c r="W654" s="17">
        <v>0</v>
      </c>
      <c r="X654" s="17">
        <v>1450654</v>
      </c>
      <c r="Y654" s="17">
        <v>0</v>
      </c>
      <c r="Z654" s="17">
        <v>0</v>
      </c>
      <c r="AA654" s="17">
        <v>-2451984</v>
      </c>
      <c r="AB654" s="17">
        <v>49842813</v>
      </c>
      <c r="AC654" s="17">
        <v>0</v>
      </c>
      <c r="AD654" s="17">
        <v>0</v>
      </c>
    </row>
    <row r="655" spans="1:30" x14ac:dyDescent="0.3">
      <c r="A655" s="15" t="s">
        <v>1303</v>
      </c>
      <c r="B655" s="14" t="s">
        <v>1304</v>
      </c>
      <c r="C655" s="14">
        <v>1</v>
      </c>
      <c r="D655" s="14">
        <v>0</v>
      </c>
      <c r="E655" s="17">
        <v>2033022</v>
      </c>
      <c r="F655" s="17">
        <v>0</v>
      </c>
      <c r="G655" s="17">
        <v>0</v>
      </c>
      <c r="H655" s="17">
        <v>0</v>
      </c>
      <c r="I655" s="17">
        <v>334410</v>
      </c>
      <c r="J655" s="17">
        <v>462971</v>
      </c>
      <c r="K655" s="17">
        <v>0</v>
      </c>
      <c r="L655" s="17">
        <v>0</v>
      </c>
      <c r="M655" s="17">
        <v>0</v>
      </c>
      <c r="N655" s="17">
        <v>0</v>
      </c>
      <c r="O655" s="17">
        <v>0</v>
      </c>
      <c r="P655" s="17">
        <v>1266376</v>
      </c>
      <c r="Q655" s="17">
        <v>19682</v>
      </c>
      <c r="R655" s="17">
        <v>74073</v>
      </c>
      <c r="S655" s="17">
        <v>34425</v>
      </c>
      <c r="T655" s="17">
        <v>14362</v>
      </c>
      <c r="U655" s="17">
        <v>137645</v>
      </c>
      <c r="V655" s="17">
        <v>0</v>
      </c>
      <c r="W655" s="17">
        <v>0</v>
      </c>
      <c r="X655" s="17">
        <v>0</v>
      </c>
      <c r="Y655" s="17">
        <v>2184</v>
      </c>
      <c r="Z655" s="17">
        <v>0</v>
      </c>
      <c r="AA655" s="17">
        <v>-62999</v>
      </c>
      <c r="AB655" s="17">
        <v>4316151</v>
      </c>
      <c r="AC655" s="17">
        <v>0</v>
      </c>
      <c r="AD655" s="17">
        <v>0</v>
      </c>
    </row>
    <row r="656" spans="1:30" x14ac:dyDescent="0.3">
      <c r="A656" s="15" t="s">
        <v>1305</v>
      </c>
      <c r="B656" s="14" t="s">
        <v>1306</v>
      </c>
      <c r="C656" s="14">
        <v>1</v>
      </c>
      <c r="D656" s="14">
        <v>0</v>
      </c>
      <c r="E656" s="17">
        <v>1374552</v>
      </c>
      <c r="F656" s="17">
        <v>0</v>
      </c>
      <c r="G656" s="17">
        <v>100000</v>
      </c>
      <c r="H656" s="17">
        <v>0</v>
      </c>
      <c r="I656" s="17">
        <v>322601</v>
      </c>
      <c r="J656" s="17">
        <v>163980</v>
      </c>
      <c r="K656" s="17">
        <v>0</v>
      </c>
      <c r="L656" s="17">
        <v>0</v>
      </c>
      <c r="M656" s="17">
        <v>0</v>
      </c>
      <c r="N656" s="17">
        <v>0</v>
      </c>
      <c r="O656" s="17">
        <v>0</v>
      </c>
      <c r="P656" s="17">
        <v>580339</v>
      </c>
      <c r="Q656" s="17">
        <v>105174</v>
      </c>
      <c r="R656" s="17">
        <v>40458</v>
      </c>
      <c r="S656" s="17">
        <v>15789</v>
      </c>
      <c r="T656" s="17">
        <v>6587</v>
      </c>
      <c r="U656" s="17">
        <v>63784</v>
      </c>
      <c r="V656" s="17">
        <v>485</v>
      </c>
      <c r="W656" s="17">
        <v>0</v>
      </c>
      <c r="X656" s="17">
        <v>0</v>
      </c>
      <c r="Y656" s="17">
        <v>1304</v>
      </c>
      <c r="Z656" s="17">
        <v>0</v>
      </c>
      <c r="AA656" s="17">
        <v>-123176</v>
      </c>
      <c r="AB656" s="17">
        <v>2651877</v>
      </c>
      <c r="AC656" s="17">
        <v>0</v>
      </c>
      <c r="AD656" s="17">
        <v>0</v>
      </c>
    </row>
    <row r="657" spans="1:30" x14ac:dyDescent="0.3">
      <c r="A657" s="15" t="s">
        <v>1307</v>
      </c>
      <c r="B657" s="14" t="s">
        <v>1308</v>
      </c>
      <c r="C657" s="14">
        <v>1</v>
      </c>
      <c r="D657" s="14">
        <v>0</v>
      </c>
      <c r="E657" s="17">
        <v>14355885</v>
      </c>
      <c r="F657" s="17">
        <v>0</v>
      </c>
      <c r="G657" s="17">
        <v>299227</v>
      </c>
      <c r="H657" s="17">
        <v>0</v>
      </c>
      <c r="I657" s="17">
        <v>3042249</v>
      </c>
      <c r="J657" s="17">
        <v>3138081</v>
      </c>
      <c r="K657" s="17">
        <v>0</v>
      </c>
      <c r="L657" s="17">
        <v>0</v>
      </c>
      <c r="M657" s="17">
        <v>0</v>
      </c>
      <c r="N657" s="17">
        <v>0</v>
      </c>
      <c r="O657" s="17">
        <v>0</v>
      </c>
      <c r="P657" s="17">
        <v>2962896</v>
      </c>
      <c r="Q657" s="17">
        <v>324132</v>
      </c>
      <c r="R657" s="17">
        <v>297473</v>
      </c>
      <c r="S657" s="17">
        <v>78196</v>
      </c>
      <c r="T657" s="17">
        <v>32625</v>
      </c>
      <c r="U657" s="17">
        <v>303716</v>
      </c>
      <c r="V657" s="17">
        <v>66573</v>
      </c>
      <c r="W657" s="17">
        <v>0</v>
      </c>
      <c r="X657" s="17">
        <v>2991410</v>
      </c>
      <c r="Y657" s="17">
        <v>0</v>
      </c>
      <c r="Z657" s="17">
        <v>0</v>
      </c>
      <c r="AA657" s="17">
        <v>-831129</v>
      </c>
      <c r="AB657" s="17">
        <v>27061334</v>
      </c>
      <c r="AC657" s="17">
        <v>0</v>
      </c>
      <c r="AD657" s="17">
        <v>0</v>
      </c>
    </row>
    <row r="658" spans="1:30" x14ac:dyDescent="0.3">
      <c r="A658" s="15" t="s">
        <v>1309</v>
      </c>
      <c r="B658" s="14" t="s">
        <v>1310</v>
      </c>
      <c r="C658" s="14">
        <v>1</v>
      </c>
      <c r="D658" s="14">
        <v>0</v>
      </c>
      <c r="E658" s="17">
        <v>1548086</v>
      </c>
      <c r="F658" s="17">
        <v>0</v>
      </c>
      <c r="G658" s="17">
        <v>100000</v>
      </c>
      <c r="H658" s="17">
        <v>0</v>
      </c>
      <c r="I658" s="17">
        <v>511075</v>
      </c>
      <c r="J658" s="17">
        <v>856522</v>
      </c>
      <c r="K658" s="17">
        <v>0</v>
      </c>
      <c r="L658" s="17">
        <v>0</v>
      </c>
      <c r="M658" s="17">
        <v>0</v>
      </c>
      <c r="N658" s="17">
        <v>0</v>
      </c>
      <c r="O658" s="17">
        <v>0</v>
      </c>
      <c r="P658" s="17">
        <v>1128635</v>
      </c>
      <c r="Q658" s="17">
        <v>33366</v>
      </c>
      <c r="R658" s="17">
        <v>61990</v>
      </c>
      <c r="S658" s="17">
        <v>20958</v>
      </c>
      <c r="T658" s="17">
        <v>8743</v>
      </c>
      <c r="U658" s="17">
        <v>80385</v>
      </c>
      <c r="V658" s="17">
        <v>6095</v>
      </c>
      <c r="W658" s="17">
        <v>0</v>
      </c>
      <c r="X658" s="17">
        <v>0</v>
      </c>
      <c r="Y658" s="17">
        <v>9736</v>
      </c>
      <c r="Z658" s="17">
        <v>0</v>
      </c>
      <c r="AA658" s="17">
        <v>-53798</v>
      </c>
      <c r="AB658" s="17">
        <v>4311793</v>
      </c>
      <c r="AC658" s="17">
        <v>0</v>
      </c>
      <c r="AD658" s="17">
        <v>0</v>
      </c>
    </row>
    <row r="659" spans="1:30" x14ac:dyDescent="0.3">
      <c r="A659" s="15" t="s">
        <v>1311</v>
      </c>
      <c r="B659" s="14" t="s">
        <v>1312</v>
      </c>
      <c r="C659" s="14">
        <v>1</v>
      </c>
      <c r="D659" s="14">
        <v>0</v>
      </c>
      <c r="E659" s="17">
        <v>32546434</v>
      </c>
      <c r="F659" s="17">
        <v>0</v>
      </c>
      <c r="G659" s="17">
        <v>613877</v>
      </c>
      <c r="H659" s="17">
        <v>0</v>
      </c>
      <c r="I659" s="17">
        <v>1792690</v>
      </c>
      <c r="J659" s="17">
        <v>4023875</v>
      </c>
      <c r="K659" s="17">
        <v>0</v>
      </c>
      <c r="L659" s="17">
        <v>0</v>
      </c>
      <c r="M659" s="17">
        <v>0</v>
      </c>
      <c r="N659" s="17">
        <v>0</v>
      </c>
      <c r="O659" s="17">
        <v>0</v>
      </c>
      <c r="P659" s="17">
        <v>2347526</v>
      </c>
      <c r="Q659" s="17">
        <v>1647656</v>
      </c>
      <c r="R659" s="17">
        <v>865621</v>
      </c>
      <c r="S659" s="17">
        <v>51172</v>
      </c>
      <c r="T659" s="17">
        <v>19839</v>
      </c>
      <c r="U659" s="17">
        <v>217389</v>
      </c>
      <c r="V659" s="17">
        <v>59025</v>
      </c>
      <c r="W659" s="17">
        <v>0</v>
      </c>
      <c r="X659" s="17">
        <v>764610</v>
      </c>
      <c r="Y659" s="17">
        <v>34452</v>
      </c>
      <c r="Z659" s="17">
        <v>0</v>
      </c>
      <c r="AA659" s="17">
        <v>-1042629</v>
      </c>
      <c r="AB659" s="17">
        <v>43941537</v>
      </c>
      <c r="AC659" s="17">
        <v>0</v>
      </c>
      <c r="AD659" s="17">
        <v>760318</v>
      </c>
    </row>
    <row r="660" spans="1:30" x14ac:dyDescent="0.3">
      <c r="A660" s="15" t="s">
        <v>1313</v>
      </c>
      <c r="B660" s="14" t="s">
        <v>1314</v>
      </c>
      <c r="C660" s="14">
        <v>1</v>
      </c>
      <c r="D660" s="14">
        <v>0</v>
      </c>
      <c r="E660" s="17">
        <v>3510844</v>
      </c>
      <c r="F660" s="17">
        <v>0</v>
      </c>
      <c r="G660" s="17">
        <v>116596</v>
      </c>
      <c r="H660" s="17">
        <v>0</v>
      </c>
      <c r="I660" s="17">
        <v>344622</v>
      </c>
      <c r="J660" s="17">
        <v>1171963</v>
      </c>
      <c r="K660" s="17">
        <v>0</v>
      </c>
      <c r="L660" s="17">
        <v>0</v>
      </c>
      <c r="M660" s="17">
        <v>0</v>
      </c>
      <c r="N660" s="17">
        <v>0</v>
      </c>
      <c r="O660" s="17">
        <v>0</v>
      </c>
      <c r="P660" s="17">
        <v>1630580</v>
      </c>
      <c r="Q660" s="17">
        <v>104728</v>
      </c>
      <c r="R660" s="17">
        <v>92864</v>
      </c>
      <c r="S660" s="17">
        <v>45660</v>
      </c>
      <c r="T660" s="17">
        <v>19050</v>
      </c>
      <c r="U660" s="17">
        <v>172129</v>
      </c>
      <c r="V660" s="17">
        <v>26112</v>
      </c>
      <c r="W660" s="17">
        <v>0</v>
      </c>
      <c r="X660" s="17">
        <v>0</v>
      </c>
      <c r="Y660" s="17">
        <v>0</v>
      </c>
      <c r="Z660" s="17">
        <v>0</v>
      </c>
      <c r="AA660" s="17">
        <v>-85360</v>
      </c>
      <c r="AB660" s="17">
        <v>7149788</v>
      </c>
      <c r="AC660" s="17">
        <v>0</v>
      </c>
      <c r="AD660" s="17">
        <v>0</v>
      </c>
    </row>
    <row r="661" spans="1:30" x14ac:dyDescent="0.3">
      <c r="A661" s="15" t="s">
        <v>1315</v>
      </c>
      <c r="B661" s="14" t="s">
        <v>1316</v>
      </c>
      <c r="C661" s="14">
        <v>1</v>
      </c>
      <c r="D661" s="14">
        <v>0</v>
      </c>
      <c r="E661" s="17">
        <v>2113181</v>
      </c>
      <c r="F661" s="17">
        <v>0</v>
      </c>
      <c r="G661" s="17">
        <v>0</v>
      </c>
      <c r="H661" s="17">
        <v>0</v>
      </c>
      <c r="I661" s="17">
        <v>85598</v>
      </c>
      <c r="J661" s="17">
        <v>388354</v>
      </c>
      <c r="K661" s="17">
        <v>0</v>
      </c>
      <c r="L661" s="17">
        <v>0</v>
      </c>
      <c r="M661" s="17">
        <v>0</v>
      </c>
      <c r="N661" s="17">
        <v>0</v>
      </c>
      <c r="O661" s="17">
        <v>0</v>
      </c>
      <c r="P661" s="17">
        <v>371204</v>
      </c>
      <c r="Q661" s="17">
        <v>112432</v>
      </c>
      <c r="R661" s="17">
        <v>13299</v>
      </c>
      <c r="S661" s="17">
        <v>65313</v>
      </c>
      <c r="T661" s="17">
        <v>27250</v>
      </c>
      <c r="U661" s="17">
        <v>210050</v>
      </c>
      <c r="V661" s="17">
        <v>0</v>
      </c>
      <c r="W661" s="17">
        <v>0</v>
      </c>
      <c r="X661" s="17">
        <v>0</v>
      </c>
      <c r="Y661" s="17">
        <v>12145</v>
      </c>
      <c r="Z661" s="17">
        <v>0</v>
      </c>
      <c r="AA661" s="17">
        <v>-84248</v>
      </c>
      <c r="AB661" s="17">
        <v>3314578</v>
      </c>
      <c r="AC661" s="17">
        <v>1180</v>
      </c>
      <c r="AD661" s="17">
        <v>0</v>
      </c>
    </row>
    <row r="662" spans="1:30" x14ac:dyDescent="0.3">
      <c r="A662" s="15" t="s">
        <v>1317</v>
      </c>
      <c r="B662" s="14" t="s">
        <v>1318</v>
      </c>
      <c r="C662" s="14">
        <v>1</v>
      </c>
      <c r="D662" s="14">
        <v>0</v>
      </c>
      <c r="E662" s="17">
        <v>1650999</v>
      </c>
      <c r="F662" s="17">
        <v>0</v>
      </c>
      <c r="G662" s="17">
        <v>0</v>
      </c>
      <c r="H662" s="17">
        <v>0</v>
      </c>
      <c r="I662" s="17">
        <v>125174</v>
      </c>
      <c r="J662" s="17">
        <v>394845</v>
      </c>
      <c r="K662" s="17">
        <v>0</v>
      </c>
      <c r="L662" s="17">
        <v>0</v>
      </c>
      <c r="M662" s="17">
        <v>0</v>
      </c>
      <c r="N662" s="17">
        <v>0</v>
      </c>
      <c r="O662" s="17">
        <v>0</v>
      </c>
      <c r="P662" s="17">
        <v>266931</v>
      </c>
      <c r="Q662" s="17">
        <v>146375</v>
      </c>
      <c r="R662" s="17">
        <v>114683</v>
      </c>
      <c r="S662" s="17">
        <v>23834</v>
      </c>
      <c r="T662" s="17">
        <v>9943</v>
      </c>
      <c r="U662" s="17">
        <v>100540</v>
      </c>
      <c r="V662" s="17">
        <v>5429</v>
      </c>
      <c r="W662" s="17">
        <v>0</v>
      </c>
      <c r="X662" s="17">
        <v>0</v>
      </c>
      <c r="Y662" s="17">
        <v>0</v>
      </c>
      <c r="Z662" s="17">
        <v>0</v>
      </c>
      <c r="AA662" s="17">
        <v>-72580</v>
      </c>
      <c r="AB662" s="17">
        <v>2766173</v>
      </c>
      <c r="AC662" s="17">
        <v>0</v>
      </c>
      <c r="AD662" s="17">
        <v>0</v>
      </c>
    </row>
    <row r="663" spans="1:30" x14ac:dyDescent="0.3">
      <c r="A663" s="15" t="s">
        <v>1319</v>
      </c>
      <c r="B663" s="14" t="s">
        <v>1320</v>
      </c>
      <c r="C663" s="14">
        <v>1</v>
      </c>
      <c r="D663" s="14">
        <v>0</v>
      </c>
      <c r="E663" s="17">
        <v>21642458</v>
      </c>
      <c r="F663" s="17">
        <v>0</v>
      </c>
      <c r="G663" s="17">
        <v>845434</v>
      </c>
      <c r="H663" s="17">
        <v>0</v>
      </c>
      <c r="I663" s="17">
        <v>1839890</v>
      </c>
      <c r="J663" s="17">
        <v>4334144</v>
      </c>
      <c r="K663" s="17">
        <v>0</v>
      </c>
      <c r="L663" s="17">
        <v>0</v>
      </c>
      <c r="M663" s="17">
        <v>0</v>
      </c>
      <c r="N663" s="17">
        <v>0</v>
      </c>
      <c r="O663" s="17">
        <v>0</v>
      </c>
      <c r="P663" s="17">
        <v>1661824</v>
      </c>
      <c r="Q663" s="17">
        <v>2098138</v>
      </c>
      <c r="R663" s="17">
        <v>425811</v>
      </c>
      <c r="S663" s="17">
        <v>75575</v>
      </c>
      <c r="T663" s="17">
        <v>20918</v>
      </c>
      <c r="U663" s="17">
        <v>308026</v>
      </c>
      <c r="V663" s="17">
        <v>70568</v>
      </c>
      <c r="W663" s="17">
        <v>0</v>
      </c>
      <c r="X663" s="17">
        <v>1589994</v>
      </c>
      <c r="Y663" s="17">
        <v>0</v>
      </c>
      <c r="Z663" s="17">
        <v>0</v>
      </c>
      <c r="AA663" s="17">
        <v>-1382355</v>
      </c>
      <c r="AB663" s="17">
        <v>33530425</v>
      </c>
      <c r="AC663" s="17">
        <v>0</v>
      </c>
      <c r="AD663" s="17">
        <v>809036</v>
      </c>
    </row>
    <row r="664" spans="1:30" x14ac:dyDescent="0.3">
      <c r="A664" s="15" t="s">
        <v>1321</v>
      </c>
      <c r="B664" s="14" t="s">
        <v>1322</v>
      </c>
      <c r="C664" s="14">
        <v>1</v>
      </c>
      <c r="D664" s="14">
        <v>0</v>
      </c>
      <c r="E664" s="17">
        <v>1437769</v>
      </c>
      <c r="F664" s="17">
        <v>0</v>
      </c>
      <c r="G664" s="17">
        <v>100000</v>
      </c>
      <c r="H664" s="17">
        <v>0</v>
      </c>
      <c r="I664" s="17">
        <v>291030</v>
      </c>
      <c r="J664" s="17">
        <v>1306399</v>
      </c>
      <c r="K664" s="17">
        <v>0</v>
      </c>
      <c r="L664" s="17">
        <v>0</v>
      </c>
      <c r="M664" s="17">
        <v>0</v>
      </c>
      <c r="N664" s="17">
        <v>0</v>
      </c>
      <c r="O664" s="17">
        <v>0</v>
      </c>
      <c r="P664" s="17">
        <v>409115</v>
      </c>
      <c r="Q664" s="17">
        <v>47233</v>
      </c>
      <c r="R664" s="17">
        <v>0</v>
      </c>
      <c r="S664" s="17">
        <v>20553</v>
      </c>
      <c r="T664" s="17">
        <v>5384</v>
      </c>
      <c r="U664" s="17">
        <v>84579</v>
      </c>
      <c r="V664" s="17">
        <v>0</v>
      </c>
      <c r="W664" s="17">
        <v>0</v>
      </c>
      <c r="X664" s="17">
        <v>0</v>
      </c>
      <c r="Y664" s="17">
        <v>0</v>
      </c>
      <c r="Z664" s="17">
        <v>0</v>
      </c>
      <c r="AA664" s="17">
        <v>-42101</v>
      </c>
      <c r="AB664" s="17">
        <v>3659961</v>
      </c>
      <c r="AC664" s="17">
        <v>8000</v>
      </c>
      <c r="AD664" s="17">
        <v>0</v>
      </c>
    </row>
    <row r="665" spans="1:30" x14ac:dyDescent="0.3">
      <c r="A665" s="15" t="s">
        <v>1323</v>
      </c>
      <c r="B665" s="14" t="s">
        <v>1324</v>
      </c>
      <c r="C665" s="14">
        <v>1</v>
      </c>
      <c r="D665" s="14">
        <v>0</v>
      </c>
      <c r="E665" s="17">
        <v>3491710</v>
      </c>
      <c r="F665" s="17">
        <v>0</v>
      </c>
      <c r="G665" s="17">
        <v>0</v>
      </c>
      <c r="H665" s="17">
        <v>0</v>
      </c>
      <c r="I665" s="17">
        <v>301598</v>
      </c>
      <c r="J665" s="17">
        <v>1786200</v>
      </c>
      <c r="K665" s="17">
        <v>0</v>
      </c>
      <c r="L665" s="17">
        <v>0</v>
      </c>
      <c r="M665" s="17">
        <v>0</v>
      </c>
      <c r="N665" s="17">
        <v>0</v>
      </c>
      <c r="O665" s="17">
        <v>0</v>
      </c>
      <c r="P665" s="17">
        <v>544001</v>
      </c>
      <c r="Q665" s="17">
        <v>190445</v>
      </c>
      <c r="R665" s="17">
        <v>90930</v>
      </c>
      <c r="S665" s="17">
        <v>73942</v>
      </c>
      <c r="T665" s="17">
        <v>30850</v>
      </c>
      <c r="U665" s="17">
        <v>302842</v>
      </c>
      <c r="V665" s="17">
        <v>0</v>
      </c>
      <c r="W665" s="17">
        <v>0</v>
      </c>
      <c r="X665" s="17">
        <v>0</v>
      </c>
      <c r="Y665" s="17">
        <v>0</v>
      </c>
      <c r="Z665" s="17">
        <v>0</v>
      </c>
      <c r="AA665" s="17">
        <v>0</v>
      </c>
      <c r="AB665" s="17">
        <v>6812518</v>
      </c>
      <c r="AC665" s="17">
        <v>789</v>
      </c>
      <c r="AD665" s="17">
        <v>0</v>
      </c>
    </row>
    <row r="666" spans="1:30" x14ac:dyDescent="0.3">
      <c r="A666" s="15" t="s">
        <v>1325</v>
      </c>
      <c r="B666" s="14" t="s">
        <v>1326</v>
      </c>
      <c r="C666" s="14">
        <v>1</v>
      </c>
      <c r="D666" s="14">
        <v>0</v>
      </c>
      <c r="E666" s="17">
        <v>4834105</v>
      </c>
      <c r="F666" s="17">
        <v>0</v>
      </c>
      <c r="G666" s="17">
        <v>141256</v>
      </c>
      <c r="H666" s="17">
        <v>0</v>
      </c>
      <c r="I666" s="17">
        <v>1812368</v>
      </c>
      <c r="J666" s="17">
        <v>1918525</v>
      </c>
      <c r="K666" s="17">
        <v>0</v>
      </c>
      <c r="L666" s="17">
        <v>0</v>
      </c>
      <c r="M666" s="17">
        <v>0</v>
      </c>
      <c r="N666" s="17">
        <v>0</v>
      </c>
      <c r="O666" s="17">
        <v>0</v>
      </c>
      <c r="P666" s="17">
        <v>1014637</v>
      </c>
      <c r="Q666" s="17">
        <v>198955</v>
      </c>
      <c r="R666" s="17">
        <v>250298</v>
      </c>
      <c r="S666" s="17">
        <v>53329</v>
      </c>
      <c r="T666" s="17">
        <v>21911</v>
      </c>
      <c r="U666" s="17">
        <v>175216</v>
      </c>
      <c r="V666" s="17">
        <v>24985</v>
      </c>
      <c r="W666" s="17">
        <v>0</v>
      </c>
      <c r="X666" s="17">
        <v>0</v>
      </c>
      <c r="Y666" s="17">
        <v>0</v>
      </c>
      <c r="Z666" s="17">
        <v>0</v>
      </c>
      <c r="AA666" s="17">
        <v>-72768</v>
      </c>
      <c r="AB666" s="17">
        <v>10372817</v>
      </c>
      <c r="AC666" s="17">
        <v>0</v>
      </c>
      <c r="AD666" s="17">
        <v>0</v>
      </c>
    </row>
    <row r="667" spans="1:30" x14ac:dyDescent="0.3">
      <c r="A667" s="15" t="s">
        <v>1327</v>
      </c>
      <c r="B667" s="14" t="s">
        <v>1328</v>
      </c>
      <c r="C667" s="14">
        <v>1</v>
      </c>
      <c r="D667" s="14">
        <v>0</v>
      </c>
      <c r="E667" s="17">
        <v>15373370</v>
      </c>
      <c r="F667" s="17">
        <v>0</v>
      </c>
      <c r="G667" s="17">
        <v>0</v>
      </c>
      <c r="H667" s="17">
        <v>0</v>
      </c>
      <c r="I667" s="17">
        <v>2542181</v>
      </c>
      <c r="J667" s="17">
        <v>3810286</v>
      </c>
      <c r="K667" s="17">
        <v>0</v>
      </c>
      <c r="L667" s="17">
        <v>0</v>
      </c>
      <c r="M667" s="17">
        <v>0</v>
      </c>
      <c r="N667" s="17">
        <v>0</v>
      </c>
      <c r="O667" s="17">
        <v>0</v>
      </c>
      <c r="P667" s="17">
        <v>4277470</v>
      </c>
      <c r="Q667" s="17">
        <v>623503</v>
      </c>
      <c r="R667" s="17">
        <v>611458</v>
      </c>
      <c r="S667" s="17">
        <v>144033</v>
      </c>
      <c r="T667" s="17">
        <v>60093</v>
      </c>
      <c r="U667" s="17">
        <v>484466</v>
      </c>
      <c r="V667" s="17">
        <v>67246</v>
      </c>
      <c r="W667" s="17">
        <v>0</v>
      </c>
      <c r="X667" s="17">
        <v>1833327</v>
      </c>
      <c r="Y667" s="17">
        <v>0</v>
      </c>
      <c r="Z667" s="17">
        <v>0</v>
      </c>
      <c r="AA667" s="17">
        <v>-1636100</v>
      </c>
      <c r="AB667" s="17">
        <v>28191333</v>
      </c>
      <c r="AC667" s="17">
        <v>0</v>
      </c>
      <c r="AD667" s="17">
        <v>0</v>
      </c>
    </row>
    <row r="668" spans="1:30" x14ac:dyDescent="0.3">
      <c r="A668" s="15" t="s">
        <v>1329</v>
      </c>
      <c r="B668" s="14" t="s">
        <v>1330</v>
      </c>
      <c r="C668" s="14">
        <v>1</v>
      </c>
      <c r="D668" s="14">
        <v>1</v>
      </c>
      <c r="E668" s="17">
        <v>213738219</v>
      </c>
      <c r="F668" s="17">
        <v>2582207</v>
      </c>
      <c r="G668" s="17">
        <v>0</v>
      </c>
      <c r="H668" s="17">
        <v>19607</v>
      </c>
      <c r="I668" s="17">
        <v>17907050</v>
      </c>
      <c r="J668" s="17">
        <v>14263682</v>
      </c>
      <c r="K668" s="17">
        <v>0</v>
      </c>
      <c r="L668" s="17">
        <v>0</v>
      </c>
      <c r="M668" s="17">
        <v>999494</v>
      </c>
      <c r="N668" s="17">
        <v>7143513</v>
      </c>
      <c r="O668" s="17">
        <v>2621261</v>
      </c>
      <c r="P668" s="17">
        <v>0</v>
      </c>
      <c r="Q668" s="17">
        <v>9723967</v>
      </c>
      <c r="R668" s="17">
        <v>10928554</v>
      </c>
      <c r="S668" s="17">
        <v>431619</v>
      </c>
      <c r="T668" s="17">
        <v>180081</v>
      </c>
      <c r="U668" s="17">
        <v>1792411</v>
      </c>
      <c r="V668" s="17">
        <v>428127</v>
      </c>
      <c r="W668" s="17">
        <v>0</v>
      </c>
      <c r="X668" s="17">
        <v>9107206</v>
      </c>
      <c r="Y668" s="17">
        <v>552736</v>
      </c>
      <c r="Z668" s="17">
        <v>17500000</v>
      </c>
      <c r="AA668" s="17">
        <v>-10436078</v>
      </c>
      <c r="AB668" s="17">
        <v>299483656</v>
      </c>
      <c r="AC668" s="17">
        <v>0</v>
      </c>
      <c r="AD668" s="17">
        <v>7634095</v>
      </c>
    </row>
    <row r="669" spans="1:30" x14ac:dyDescent="0.3">
      <c r="A669" s="15" t="s">
        <v>1331</v>
      </c>
      <c r="B669" s="14" t="s">
        <v>1332</v>
      </c>
      <c r="C669" s="14">
        <v>1</v>
      </c>
      <c r="D669" s="14">
        <v>0</v>
      </c>
      <c r="E669" s="17">
        <v>24510251</v>
      </c>
      <c r="F669" s="17">
        <v>0</v>
      </c>
      <c r="G669" s="17">
        <v>2416117</v>
      </c>
      <c r="H669" s="17">
        <v>0</v>
      </c>
      <c r="I669" s="17">
        <v>5955047</v>
      </c>
      <c r="J669" s="17">
        <v>3851293</v>
      </c>
      <c r="K669" s="17">
        <v>0</v>
      </c>
      <c r="L669" s="17">
        <v>0</v>
      </c>
      <c r="M669" s="17">
        <v>0</v>
      </c>
      <c r="N669" s="17">
        <v>0</v>
      </c>
      <c r="O669" s="17">
        <v>0</v>
      </c>
      <c r="P669" s="17">
        <v>3286009</v>
      </c>
      <c r="Q669" s="17">
        <v>660285</v>
      </c>
      <c r="R669" s="17">
        <v>784706</v>
      </c>
      <c r="S669" s="17">
        <v>87379</v>
      </c>
      <c r="T669" s="17">
        <v>36456</v>
      </c>
      <c r="U669" s="17">
        <v>336103</v>
      </c>
      <c r="V669" s="17">
        <v>76226</v>
      </c>
      <c r="W669" s="17">
        <v>0</v>
      </c>
      <c r="X669" s="17">
        <v>186831</v>
      </c>
      <c r="Y669" s="17">
        <v>108623</v>
      </c>
      <c r="Z669" s="17">
        <v>0</v>
      </c>
      <c r="AA669" s="17">
        <v>-249604</v>
      </c>
      <c r="AB669" s="17">
        <v>42045722</v>
      </c>
      <c r="AC669" s="17">
        <v>0</v>
      </c>
      <c r="AD669" s="17">
        <v>0</v>
      </c>
    </row>
    <row r="670" spans="1:30" x14ac:dyDescent="0.3">
      <c r="A670" s="15" t="s">
        <v>1333</v>
      </c>
      <c r="B670" s="14" t="s">
        <v>1334</v>
      </c>
      <c r="C670" s="14">
        <v>1</v>
      </c>
      <c r="D670" s="14">
        <v>0</v>
      </c>
      <c r="E670" s="17">
        <v>9119194</v>
      </c>
      <c r="F670" s="17">
        <v>0</v>
      </c>
      <c r="G670" s="17">
        <v>1020367</v>
      </c>
      <c r="H670" s="17">
        <v>0</v>
      </c>
      <c r="I670" s="17">
        <v>1815666</v>
      </c>
      <c r="J670" s="17">
        <v>2006229</v>
      </c>
      <c r="K670" s="17">
        <v>0</v>
      </c>
      <c r="L670" s="17">
        <v>0</v>
      </c>
      <c r="M670" s="17">
        <v>0</v>
      </c>
      <c r="N670" s="17">
        <v>0</v>
      </c>
      <c r="O670" s="17">
        <v>0</v>
      </c>
      <c r="P670" s="17">
        <v>976468</v>
      </c>
      <c r="Q670" s="17">
        <v>215355</v>
      </c>
      <c r="R670" s="17">
        <v>260459</v>
      </c>
      <c r="S670" s="17">
        <v>58602</v>
      </c>
      <c r="T670" s="17">
        <v>19349</v>
      </c>
      <c r="U670" s="17">
        <v>211856</v>
      </c>
      <c r="V670" s="17">
        <v>42034</v>
      </c>
      <c r="W670" s="17">
        <v>0</v>
      </c>
      <c r="X670" s="17">
        <v>0</v>
      </c>
      <c r="Y670" s="17">
        <v>48982</v>
      </c>
      <c r="Z670" s="17">
        <v>0</v>
      </c>
      <c r="AA670" s="17">
        <v>-122147</v>
      </c>
      <c r="AB670" s="17">
        <v>15672414</v>
      </c>
      <c r="AC670" s="17">
        <v>0</v>
      </c>
      <c r="AD670" s="17">
        <v>0</v>
      </c>
    </row>
    <row r="671" spans="1:30" x14ac:dyDescent="0.3">
      <c r="A671" s="15" t="s">
        <v>1335</v>
      </c>
      <c r="B671" s="14" t="s">
        <v>1336</v>
      </c>
      <c r="C671" s="14">
        <v>1</v>
      </c>
      <c r="D671" s="14">
        <v>0</v>
      </c>
      <c r="E671" s="17">
        <v>12282446</v>
      </c>
      <c r="F671" s="17">
        <v>0</v>
      </c>
      <c r="G671" s="17">
        <v>0</v>
      </c>
      <c r="H671" s="17">
        <v>0</v>
      </c>
      <c r="I671" s="17">
        <v>977072</v>
      </c>
      <c r="J671" s="17">
        <v>714504</v>
      </c>
      <c r="K671" s="17">
        <v>0</v>
      </c>
      <c r="L671" s="17">
        <v>0</v>
      </c>
      <c r="M671" s="17">
        <v>0</v>
      </c>
      <c r="N671" s="17">
        <v>0</v>
      </c>
      <c r="O671" s="17">
        <v>0</v>
      </c>
      <c r="P671" s="17">
        <v>1468086</v>
      </c>
      <c r="Q671" s="17">
        <v>108324</v>
      </c>
      <c r="R671" s="17">
        <v>84758</v>
      </c>
      <c r="S671" s="17">
        <v>17587</v>
      </c>
      <c r="T671" s="17">
        <v>7337</v>
      </c>
      <c r="U671" s="17">
        <v>71007</v>
      </c>
      <c r="V671" s="17">
        <v>19973</v>
      </c>
      <c r="W671" s="17">
        <v>0</v>
      </c>
      <c r="X671" s="17">
        <v>132526</v>
      </c>
      <c r="Y671" s="17">
        <v>0</v>
      </c>
      <c r="Z671" s="17">
        <v>0</v>
      </c>
      <c r="AA671" s="17">
        <v>-202328</v>
      </c>
      <c r="AB671" s="17">
        <v>15681292</v>
      </c>
      <c r="AC671" s="17">
        <v>0</v>
      </c>
      <c r="AD671" s="17">
        <v>0</v>
      </c>
    </row>
    <row r="672" spans="1:30" x14ac:dyDescent="0.3">
      <c r="A672" s="15" t="s">
        <v>1337</v>
      </c>
      <c r="B672" s="14" t="s">
        <v>1338</v>
      </c>
      <c r="C672" s="14">
        <v>1</v>
      </c>
      <c r="D672" s="14">
        <v>0</v>
      </c>
      <c r="E672" s="17">
        <v>10849775</v>
      </c>
      <c r="F672" s="17">
        <v>0</v>
      </c>
      <c r="G672" s="17">
        <v>0</v>
      </c>
      <c r="H672" s="17">
        <v>9585</v>
      </c>
      <c r="I672" s="17">
        <v>820006</v>
      </c>
      <c r="J672" s="17">
        <v>1646307</v>
      </c>
      <c r="K672" s="17">
        <v>0</v>
      </c>
      <c r="L672" s="17">
        <v>0</v>
      </c>
      <c r="M672" s="17">
        <v>0</v>
      </c>
      <c r="N672" s="17">
        <v>0</v>
      </c>
      <c r="O672" s="17">
        <v>0</v>
      </c>
      <c r="P672" s="17">
        <v>943652</v>
      </c>
      <c r="Q672" s="17">
        <v>86101</v>
      </c>
      <c r="R672" s="17">
        <v>12221</v>
      </c>
      <c r="S672" s="17">
        <v>13572</v>
      </c>
      <c r="T672" s="17">
        <v>5662</v>
      </c>
      <c r="U672" s="17">
        <v>50911</v>
      </c>
      <c r="V672" s="17">
        <v>17058</v>
      </c>
      <c r="W672" s="17">
        <v>0</v>
      </c>
      <c r="X672" s="17">
        <v>160471</v>
      </c>
      <c r="Y672" s="17">
        <v>0</v>
      </c>
      <c r="Z672" s="17">
        <v>0</v>
      </c>
      <c r="AA672" s="17">
        <v>-205581</v>
      </c>
      <c r="AB672" s="17">
        <v>14409740</v>
      </c>
      <c r="AC672" s="17">
        <v>0</v>
      </c>
      <c r="AD672" s="17">
        <v>0</v>
      </c>
    </row>
    <row r="673" spans="1:30" x14ac:dyDescent="0.3">
      <c r="A673" s="15" t="s">
        <v>1339</v>
      </c>
      <c r="B673" s="14" t="s">
        <v>1340</v>
      </c>
      <c r="C673" s="14">
        <v>1</v>
      </c>
      <c r="D673" s="14">
        <v>0</v>
      </c>
      <c r="E673" s="17">
        <v>1663988</v>
      </c>
      <c r="F673" s="17">
        <v>0</v>
      </c>
      <c r="G673" s="17">
        <v>0</v>
      </c>
      <c r="H673" s="17">
        <v>0</v>
      </c>
      <c r="I673" s="17">
        <v>287191</v>
      </c>
      <c r="J673" s="17">
        <v>253297</v>
      </c>
      <c r="K673" s="17">
        <v>0</v>
      </c>
      <c r="L673" s="17">
        <v>0</v>
      </c>
      <c r="M673" s="17">
        <v>0</v>
      </c>
      <c r="N673" s="17">
        <v>0</v>
      </c>
      <c r="O673" s="17">
        <v>0</v>
      </c>
      <c r="P673" s="17">
        <v>208002</v>
      </c>
      <c r="Q673" s="17">
        <v>12037</v>
      </c>
      <c r="R673" s="17">
        <v>0</v>
      </c>
      <c r="S673" s="17">
        <v>1948</v>
      </c>
      <c r="T673" s="17">
        <v>0</v>
      </c>
      <c r="U673" s="17">
        <v>11126</v>
      </c>
      <c r="V673" s="17">
        <v>1570</v>
      </c>
      <c r="W673" s="17">
        <v>0</v>
      </c>
      <c r="X673" s="17">
        <v>0</v>
      </c>
      <c r="Y673" s="17">
        <v>0</v>
      </c>
      <c r="Z673" s="17">
        <v>0</v>
      </c>
      <c r="AA673" s="17">
        <v>-42269</v>
      </c>
      <c r="AB673" s="17">
        <v>2396890</v>
      </c>
      <c r="AC673" s="17">
        <v>0</v>
      </c>
      <c r="AD673" s="17">
        <v>0</v>
      </c>
    </row>
    <row r="674" spans="1:30" x14ac:dyDescent="0.3">
      <c r="A674" s="15" t="s">
        <v>1341</v>
      </c>
      <c r="B674" s="14" t="s">
        <v>1342</v>
      </c>
      <c r="C674" s="14">
        <v>1</v>
      </c>
      <c r="D674" s="14">
        <v>0</v>
      </c>
      <c r="E674" s="17">
        <v>7739713</v>
      </c>
      <c r="F674" s="17">
        <v>0</v>
      </c>
      <c r="G674" s="17">
        <v>0</v>
      </c>
      <c r="H674" s="17">
        <v>0</v>
      </c>
      <c r="I674" s="17">
        <v>684007</v>
      </c>
      <c r="J674" s="17">
        <v>2057748</v>
      </c>
      <c r="K674" s="17">
        <v>0</v>
      </c>
      <c r="L674" s="17">
        <v>0</v>
      </c>
      <c r="M674" s="17">
        <v>0</v>
      </c>
      <c r="N674" s="17">
        <v>0</v>
      </c>
      <c r="O674" s="17">
        <v>0</v>
      </c>
      <c r="P674" s="17">
        <v>953358</v>
      </c>
      <c r="Q674" s="17">
        <v>207773</v>
      </c>
      <c r="R674" s="17">
        <v>215235</v>
      </c>
      <c r="S674" s="17">
        <v>13106</v>
      </c>
      <c r="T674" s="17">
        <v>5585</v>
      </c>
      <c r="U674" s="17">
        <v>25530</v>
      </c>
      <c r="V674" s="17">
        <v>15838</v>
      </c>
      <c r="W674" s="17">
        <v>0</v>
      </c>
      <c r="X674" s="17">
        <v>93758</v>
      </c>
      <c r="Y674" s="17">
        <v>0</v>
      </c>
      <c r="Z674" s="17">
        <v>0</v>
      </c>
      <c r="AA674" s="17">
        <v>-204864</v>
      </c>
      <c r="AB674" s="17">
        <v>11806787</v>
      </c>
      <c r="AC674" s="17">
        <v>0</v>
      </c>
      <c r="AD674" s="17">
        <v>0</v>
      </c>
    </row>
    <row r="675" spans="1:30" x14ac:dyDescent="0.3">
      <c r="A675" s="15" t="s">
        <v>1343</v>
      </c>
      <c r="B675" s="14" t="s">
        <v>1344</v>
      </c>
      <c r="C675" s="14">
        <v>1</v>
      </c>
      <c r="D675" s="14">
        <v>0</v>
      </c>
      <c r="E675" s="17">
        <v>7936463</v>
      </c>
      <c r="F675" s="17">
        <v>0</v>
      </c>
      <c r="G675" s="17">
        <v>0</v>
      </c>
      <c r="H675" s="17">
        <v>0</v>
      </c>
      <c r="I675" s="17">
        <v>609173</v>
      </c>
      <c r="J675" s="17">
        <v>1567389</v>
      </c>
      <c r="K675" s="17">
        <v>0</v>
      </c>
      <c r="L675" s="17">
        <v>0</v>
      </c>
      <c r="M675" s="17">
        <v>0</v>
      </c>
      <c r="N675" s="17">
        <v>0</v>
      </c>
      <c r="O675" s="17">
        <v>0</v>
      </c>
      <c r="P675" s="17">
        <v>1236595</v>
      </c>
      <c r="Q675" s="17">
        <v>184812</v>
      </c>
      <c r="R675" s="17">
        <v>86627</v>
      </c>
      <c r="S675" s="17">
        <v>12554</v>
      </c>
      <c r="T675" s="17">
        <v>5237</v>
      </c>
      <c r="U675" s="17">
        <v>49862</v>
      </c>
      <c r="V675" s="17">
        <v>15555</v>
      </c>
      <c r="W675" s="17">
        <v>0</v>
      </c>
      <c r="X675" s="17">
        <v>71123</v>
      </c>
      <c r="Y675" s="17">
        <v>0</v>
      </c>
      <c r="Z675" s="17">
        <v>0</v>
      </c>
      <c r="AA675" s="17">
        <v>-242258</v>
      </c>
      <c r="AB675" s="17">
        <v>11533132</v>
      </c>
      <c r="AC675" s="17">
        <v>0</v>
      </c>
      <c r="AD675" s="17">
        <v>0</v>
      </c>
    </row>
    <row r="676" spans="1:30" x14ac:dyDescent="0.3">
      <c r="A676" s="15" t="s">
        <v>1345</v>
      </c>
      <c r="B676" s="14" t="s">
        <v>1346</v>
      </c>
      <c r="C676" s="14">
        <v>1</v>
      </c>
      <c r="D676" s="14">
        <v>0</v>
      </c>
      <c r="E676" s="17">
        <v>10679567</v>
      </c>
      <c r="F676" s="17">
        <v>0</v>
      </c>
      <c r="G676" s="17">
        <v>200123</v>
      </c>
      <c r="H676" s="17">
        <v>0</v>
      </c>
      <c r="I676" s="17">
        <v>1168382</v>
      </c>
      <c r="J676" s="17">
        <v>2463986</v>
      </c>
      <c r="K676" s="17">
        <v>0</v>
      </c>
      <c r="L676" s="17">
        <v>0</v>
      </c>
      <c r="M676" s="17">
        <v>0</v>
      </c>
      <c r="N676" s="17">
        <v>0</v>
      </c>
      <c r="O676" s="17">
        <v>0</v>
      </c>
      <c r="P676" s="17">
        <v>535351</v>
      </c>
      <c r="Q676" s="17">
        <v>382346</v>
      </c>
      <c r="R676" s="17">
        <v>0</v>
      </c>
      <c r="S676" s="17">
        <v>24283</v>
      </c>
      <c r="T676" s="17">
        <v>10131</v>
      </c>
      <c r="U676" s="17">
        <v>83356</v>
      </c>
      <c r="V676" s="17">
        <v>9415</v>
      </c>
      <c r="W676" s="17">
        <v>0</v>
      </c>
      <c r="X676" s="17">
        <v>432645</v>
      </c>
      <c r="Y676" s="17">
        <v>0</v>
      </c>
      <c r="Z676" s="17">
        <v>0</v>
      </c>
      <c r="AA676" s="17">
        <v>-711208</v>
      </c>
      <c r="AB676" s="17">
        <v>15278377</v>
      </c>
      <c r="AC676" s="17">
        <v>0</v>
      </c>
      <c r="AD676" s="17">
        <v>100000</v>
      </c>
    </row>
    <row r="677" spans="1:30" x14ac:dyDescent="0.3">
      <c r="A677" s="15" t="s">
        <v>1347</v>
      </c>
      <c r="B677" s="14" t="s">
        <v>1348</v>
      </c>
      <c r="C677" s="14">
        <v>1</v>
      </c>
      <c r="D677" s="14">
        <v>0</v>
      </c>
      <c r="E677" s="17">
        <v>7914068</v>
      </c>
      <c r="F677" s="17">
        <v>0</v>
      </c>
      <c r="G677" s="17">
        <v>92174</v>
      </c>
      <c r="H677" s="17">
        <v>4466</v>
      </c>
      <c r="I677" s="17">
        <v>628072</v>
      </c>
      <c r="J677" s="17">
        <v>1685207</v>
      </c>
      <c r="K677" s="17">
        <v>0</v>
      </c>
      <c r="L677" s="17">
        <v>0</v>
      </c>
      <c r="M677" s="17">
        <v>0</v>
      </c>
      <c r="N677" s="17">
        <v>0</v>
      </c>
      <c r="O677" s="17">
        <v>0</v>
      </c>
      <c r="P677" s="17">
        <v>531346</v>
      </c>
      <c r="Q677" s="17">
        <v>105309</v>
      </c>
      <c r="R677" s="17">
        <v>29756</v>
      </c>
      <c r="S677" s="17">
        <v>12808</v>
      </c>
      <c r="T677" s="17">
        <v>5343</v>
      </c>
      <c r="U677" s="17">
        <v>49047</v>
      </c>
      <c r="V677" s="17">
        <v>11898</v>
      </c>
      <c r="W677" s="17">
        <v>0</v>
      </c>
      <c r="X677" s="17">
        <v>385458</v>
      </c>
      <c r="Y677" s="17">
        <v>0</v>
      </c>
      <c r="Z677" s="17">
        <v>0</v>
      </c>
      <c r="AA677" s="17">
        <v>-521825</v>
      </c>
      <c r="AB677" s="17">
        <v>10933127</v>
      </c>
      <c r="AC677" s="17">
        <v>0</v>
      </c>
      <c r="AD677" s="17">
        <v>100000</v>
      </c>
    </row>
    <row r="678" spans="1:30" x14ac:dyDescent="0.3">
      <c r="A678" s="18" t="s">
        <v>1355</v>
      </c>
      <c r="B678" s="14" t="s">
        <v>1356</v>
      </c>
      <c r="C678" s="14">
        <v>1</v>
      </c>
      <c r="D678" s="14">
        <v>1</v>
      </c>
      <c r="E678" s="17">
        <v>18391046781</v>
      </c>
      <c r="F678" s="17">
        <v>48420850</v>
      </c>
      <c r="G678" s="17">
        <v>222697829</v>
      </c>
      <c r="H678" s="17">
        <v>4999801</v>
      </c>
      <c r="I678" s="17">
        <v>1823314115</v>
      </c>
      <c r="J678" s="17">
        <v>3125283371</v>
      </c>
      <c r="K678" s="17">
        <v>19132155</v>
      </c>
      <c r="L678" s="17">
        <v>5368205</v>
      </c>
      <c r="M678" s="17">
        <v>35541466</v>
      </c>
      <c r="N678" s="17">
        <v>180431609</v>
      </c>
      <c r="O678" s="17">
        <v>66258641</v>
      </c>
      <c r="P678" s="17">
        <v>1031303604</v>
      </c>
      <c r="Q678" s="17">
        <v>630663848</v>
      </c>
      <c r="R678" s="17">
        <v>401711078</v>
      </c>
      <c r="S678" s="17">
        <v>44410847</v>
      </c>
      <c r="T678" s="17">
        <v>17920862</v>
      </c>
      <c r="U678" s="17">
        <v>172239385</v>
      </c>
      <c r="V678" s="17">
        <v>36280557</v>
      </c>
      <c r="W678" s="17">
        <v>2485436</v>
      </c>
      <c r="X678" s="17">
        <v>796424595</v>
      </c>
      <c r="Y678" s="17">
        <v>4290990</v>
      </c>
      <c r="Z678" s="17">
        <v>28271832</v>
      </c>
      <c r="AA678" s="17">
        <v>-1129913161</v>
      </c>
      <c r="AB678" s="17">
        <v>25958584696</v>
      </c>
      <c r="AC678" s="17">
        <v>1371700</v>
      </c>
      <c r="AD678" s="17">
        <v>249901547</v>
      </c>
    </row>
    <row r="679" spans="1:30" x14ac:dyDescent="0.3">
      <c r="A679" s="18" t="s">
        <v>1357</v>
      </c>
      <c r="B679" s="14" t="s">
        <v>1358</v>
      </c>
      <c r="C679" s="14">
        <v>1</v>
      </c>
      <c r="D679" s="14">
        <v>1</v>
      </c>
      <c r="E679" s="17">
        <v>20733521</v>
      </c>
      <c r="F679" s="17">
        <v>0</v>
      </c>
      <c r="G679" s="17">
        <v>600495</v>
      </c>
      <c r="H679" s="17">
        <v>0</v>
      </c>
      <c r="I679" s="17">
        <v>2669630</v>
      </c>
      <c r="J679" s="17">
        <v>3218485</v>
      </c>
      <c r="K679" s="17">
        <v>0</v>
      </c>
      <c r="L679" s="17">
        <v>0</v>
      </c>
      <c r="M679" s="17">
        <v>0</v>
      </c>
      <c r="N679" s="17">
        <v>0</v>
      </c>
      <c r="O679" s="17">
        <v>0</v>
      </c>
      <c r="P679" s="17">
        <v>2520744</v>
      </c>
      <c r="Q679" s="17">
        <v>613704</v>
      </c>
      <c r="R679" s="17">
        <v>457375</v>
      </c>
      <c r="S679" s="17">
        <v>31967</v>
      </c>
      <c r="T679" s="17">
        <v>13338</v>
      </c>
      <c r="U679" s="17">
        <v>123199</v>
      </c>
      <c r="V679" s="17">
        <v>29501</v>
      </c>
      <c r="W679" s="17">
        <v>0</v>
      </c>
      <c r="X679" s="17">
        <v>189170</v>
      </c>
      <c r="Y679" s="17">
        <v>22177</v>
      </c>
      <c r="Z679" s="17">
        <v>0</v>
      </c>
      <c r="AA679" s="17">
        <v>-733795</v>
      </c>
      <c r="AB679" s="17">
        <v>30489511</v>
      </c>
      <c r="AC679" s="17">
        <v>0</v>
      </c>
      <c r="AD679" s="17">
        <v>100000</v>
      </c>
    </row>
    <row r="680" spans="1:30" x14ac:dyDescent="0.3">
      <c r="A680" s="15" t="s">
        <v>1349</v>
      </c>
      <c r="B680" s="14" t="s">
        <v>1350</v>
      </c>
      <c r="C680" s="14">
        <v>1</v>
      </c>
      <c r="D680" s="14">
        <v>1</v>
      </c>
      <c r="E680" s="17">
        <v>18411780302</v>
      </c>
      <c r="F680" s="17">
        <v>48420850</v>
      </c>
      <c r="G680" s="17">
        <v>223298324</v>
      </c>
      <c r="H680" s="17">
        <v>4999801</v>
      </c>
      <c r="I680" s="17">
        <v>1825983745</v>
      </c>
      <c r="J680" s="17">
        <v>3128501856</v>
      </c>
      <c r="K680" s="17">
        <v>19132155</v>
      </c>
      <c r="L680" s="17">
        <v>5368205</v>
      </c>
      <c r="M680" s="17">
        <v>35541466</v>
      </c>
      <c r="N680" s="17">
        <v>180431609</v>
      </c>
      <c r="O680" s="17">
        <v>66258641</v>
      </c>
      <c r="P680" s="17">
        <v>1033824348</v>
      </c>
      <c r="Q680" s="17">
        <v>631277552</v>
      </c>
      <c r="R680" s="17">
        <v>402168453</v>
      </c>
      <c r="S680" s="17">
        <v>44442814</v>
      </c>
      <c r="T680" s="17">
        <v>17934200</v>
      </c>
      <c r="U680" s="17">
        <v>172362584</v>
      </c>
      <c r="V680" s="17">
        <v>36310058</v>
      </c>
      <c r="W680" s="17">
        <v>2485436</v>
      </c>
      <c r="X680" s="17">
        <v>796613765</v>
      </c>
      <c r="Y680" s="17">
        <v>4313167</v>
      </c>
      <c r="Z680" s="17">
        <v>28271832</v>
      </c>
      <c r="AA680" s="17">
        <v>-1130646956</v>
      </c>
      <c r="AB680" s="17">
        <v>25989074207</v>
      </c>
      <c r="AC680" s="17">
        <v>1371700</v>
      </c>
      <c r="AD680" s="17">
        <v>250001547</v>
      </c>
    </row>
    <row r="681" spans="1:30" x14ac:dyDescent="0.3">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row>
    <row r="682" spans="1:30" x14ac:dyDescent="0.3">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row>
    <row r="683" spans="1:30" x14ac:dyDescent="0.3">
      <c r="A683" s="15" t="s">
        <v>2826</v>
      </c>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row>
    <row r="684" spans="1:30" x14ac:dyDescent="0.3">
      <c r="A684" s="15" t="s">
        <v>1351</v>
      </c>
      <c r="B684" s="14" t="s">
        <v>1352</v>
      </c>
      <c r="E684" s="17" t="s">
        <v>1360</v>
      </c>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row>
    <row r="685" spans="1:30" x14ac:dyDescent="0.3">
      <c r="A685" s="15" t="s">
        <v>1351</v>
      </c>
      <c r="B685" s="14" t="s">
        <v>1353</v>
      </c>
      <c r="E685" s="17" t="s">
        <v>1361</v>
      </c>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row>
    <row r="686" spans="1:30" x14ac:dyDescent="0.3">
      <c r="A686" s="15"/>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row>
    <row r="687" spans="1:30" x14ac:dyDescent="0.3">
      <c r="A687" s="15"/>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row>
  </sheetData>
  <hyperlinks>
    <hyperlink ref="A2" location="'Key'!B1" display="DBSAB1" xr:uid="{88014EF4-C182-48E6-A5B5-D1D165F9AD59}"/>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85440-F7B8-40EB-8DCB-F1E9828E1802}">
  <sheetPr>
    <pageSetUpPr fitToPage="1"/>
  </sheetPr>
  <dimension ref="A1:L20"/>
  <sheetViews>
    <sheetView topLeftCell="A4" workbookViewId="0">
      <selection activeCell="D4" sqref="D4:H4"/>
    </sheetView>
  </sheetViews>
  <sheetFormatPr defaultRowHeight="14.4" x14ac:dyDescent="0.3"/>
  <cols>
    <col min="1" max="1" width="12.77734375" customWidth="1"/>
    <col min="2" max="3" width="14.5546875" style="104" bestFit="1" customWidth="1"/>
    <col min="4" max="4" width="13.5546875" style="104" bestFit="1" customWidth="1"/>
    <col min="5" max="5" width="12.77734375" style="104" customWidth="1"/>
    <col min="6" max="6" width="14.5546875" style="104" bestFit="1" customWidth="1"/>
    <col min="7" max="7" width="12.77734375" style="104" customWidth="1"/>
    <col min="8" max="8" width="13.5546875" style="104" bestFit="1" customWidth="1"/>
  </cols>
  <sheetData>
    <row r="1" spans="1:12" s="14" customFormat="1" ht="33.6" customHeight="1" x14ac:dyDescent="0.3">
      <c r="A1" s="155" t="s">
        <v>2943</v>
      </c>
      <c r="B1" s="155"/>
      <c r="C1" s="155"/>
      <c r="D1" s="155"/>
      <c r="E1" s="155"/>
      <c r="F1" s="155"/>
      <c r="G1" s="155"/>
      <c r="H1" s="155"/>
      <c r="I1" s="134"/>
      <c r="J1" s="134"/>
      <c r="K1" s="134"/>
      <c r="L1" s="134"/>
    </row>
    <row r="2" spans="1:12" ht="30.6" customHeight="1" x14ac:dyDescent="0.45">
      <c r="A2" s="158" t="s">
        <v>2921</v>
      </c>
      <c r="B2" s="158"/>
      <c r="C2" s="158"/>
      <c r="D2" s="158"/>
      <c r="E2" s="158"/>
      <c r="F2" s="158"/>
      <c r="G2" s="158"/>
      <c r="H2" s="158"/>
    </row>
    <row r="3" spans="1:12" s="14" customFormat="1" x14ac:dyDescent="0.3">
      <c r="A3" s="127"/>
      <c r="B3" s="127"/>
      <c r="C3" s="127"/>
      <c r="D3" s="127"/>
      <c r="E3" s="127"/>
      <c r="F3" s="127"/>
      <c r="G3" s="127"/>
      <c r="H3" s="127"/>
    </row>
    <row r="4" spans="1:12" s="14" customFormat="1" ht="18" x14ac:dyDescent="0.35">
      <c r="A4" s="127"/>
      <c r="B4" s="127"/>
      <c r="C4" s="115" t="s">
        <v>2923</v>
      </c>
      <c r="D4" s="159" t="str">
        <f>'All Aids'!C6</f>
        <v>TOTAL STATE</v>
      </c>
      <c r="E4" s="159"/>
      <c r="F4" s="159"/>
      <c r="G4" s="159"/>
      <c r="H4" s="159"/>
    </row>
    <row r="5" spans="1:12" s="14" customFormat="1" ht="18" x14ac:dyDescent="0.35">
      <c r="A5" s="127"/>
      <c r="B5" s="127"/>
      <c r="C5" s="115" t="s">
        <v>2924</v>
      </c>
      <c r="D5" s="159" t="str">
        <f>'All Aids'!C7</f>
        <v>--</v>
      </c>
      <c r="E5" s="159"/>
      <c r="F5" s="159"/>
      <c r="G5" s="159"/>
      <c r="H5" s="159"/>
    </row>
    <row r="6" spans="1:12" x14ac:dyDescent="0.3">
      <c r="A6" s="20"/>
      <c r="B6" s="59"/>
      <c r="C6" s="59"/>
      <c r="D6" s="59"/>
      <c r="E6" s="59"/>
      <c r="F6" s="59"/>
      <c r="G6" s="59"/>
      <c r="H6" s="59"/>
    </row>
    <row r="7" spans="1:12" x14ac:dyDescent="0.3">
      <c r="A7" s="20"/>
      <c r="B7" s="59"/>
      <c r="C7" s="59"/>
      <c r="D7" s="59"/>
      <c r="E7" s="59"/>
      <c r="F7" s="59"/>
      <c r="G7" s="59"/>
      <c r="H7" s="59"/>
    </row>
    <row r="8" spans="1:12" ht="57.6" x14ac:dyDescent="0.3">
      <c r="A8" s="128"/>
      <c r="B8" s="129" t="s">
        <v>1499</v>
      </c>
      <c r="C8" s="129" t="s">
        <v>2919</v>
      </c>
      <c r="D8" s="129" t="s">
        <v>1497</v>
      </c>
      <c r="E8" s="129" t="s">
        <v>1498</v>
      </c>
      <c r="F8" s="129" t="s">
        <v>2925</v>
      </c>
      <c r="G8" s="129" t="s">
        <v>2926</v>
      </c>
      <c r="H8" s="129" t="s">
        <v>2927</v>
      </c>
    </row>
    <row r="9" spans="1:12" x14ac:dyDescent="0.3">
      <c r="A9" s="130" t="s">
        <v>2913</v>
      </c>
      <c r="B9" s="57">
        <f>'All Aids'!B10</f>
        <v>19816470010</v>
      </c>
      <c r="C9" s="57">
        <f>'All Aids'!C10</f>
        <v>21416608220</v>
      </c>
      <c r="D9" s="57">
        <f>C9-B9</f>
        <v>1600138210</v>
      </c>
      <c r="E9" s="28">
        <f>D9/B9</f>
        <v>8.0747893504368895E-2</v>
      </c>
      <c r="F9" s="57">
        <f>MAX(VLOOKUP(Code, Foundation_Aid,5),C9)</f>
        <v>22940538963</v>
      </c>
      <c r="G9" s="28">
        <f>C9/F9</f>
        <v>0.93357040366584698</v>
      </c>
      <c r="H9" s="58">
        <f>F9-C9</f>
        <v>1523930743</v>
      </c>
    </row>
    <row r="10" spans="1:12" x14ac:dyDescent="0.3">
      <c r="A10" s="20"/>
      <c r="B10" s="59"/>
      <c r="C10" s="59"/>
      <c r="D10" s="59"/>
      <c r="E10" s="59"/>
      <c r="F10" s="59"/>
      <c r="G10" s="59"/>
      <c r="H10" s="59"/>
    </row>
    <row r="11" spans="1:12" x14ac:dyDescent="0.3">
      <c r="A11" s="20"/>
      <c r="B11" s="59"/>
      <c r="C11" s="59"/>
      <c r="D11" s="59"/>
      <c r="E11" s="59"/>
      <c r="F11" s="59"/>
      <c r="G11" s="59"/>
      <c r="H11" s="59"/>
    </row>
    <row r="12" spans="1:12" ht="57.6" x14ac:dyDescent="0.3">
      <c r="A12" s="128"/>
      <c r="B12" s="129" t="s">
        <v>2914</v>
      </c>
      <c r="C12" s="129" t="s">
        <v>2917</v>
      </c>
      <c r="D12" s="129" t="s">
        <v>2918</v>
      </c>
      <c r="E12" s="129" t="s">
        <v>2928</v>
      </c>
      <c r="F12" s="129" t="s">
        <v>2915</v>
      </c>
      <c r="G12" s="129" t="s">
        <v>2916</v>
      </c>
      <c r="H12" s="59"/>
    </row>
    <row r="13" spans="1:12" x14ac:dyDescent="0.3">
      <c r="A13" s="130" t="s">
        <v>2920</v>
      </c>
      <c r="B13" s="57">
        <f>VLOOKUP(Code,Aid_factors,3)</f>
        <v>2780785</v>
      </c>
      <c r="C13" s="133">
        <f>VLOOKUP(Code,Aid_factors,4)</f>
        <v>1</v>
      </c>
      <c r="D13" s="133">
        <f>VLOOKUP(Code,Aid_factors,5)</f>
        <v>1</v>
      </c>
      <c r="E13" s="133">
        <f>VLOOKUP(Code,Aid_factors,6)</f>
        <v>1</v>
      </c>
      <c r="F13" s="28">
        <f>VLOOKUP(Code,Aid_factors,7)</f>
        <v>0.49404020853358666</v>
      </c>
      <c r="G13" s="57">
        <f>VLOOKUP(Code,Aid_factors,8)</f>
        <v>177250</v>
      </c>
      <c r="H13" s="59"/>
    </row>
    <row r="14" spans="1:12" x14ac:dyDescent="0.3">
      <c r="A14" s="130" t="s">
        <v>2851</v>
      </c>
      <c r="B14" s="57">
        <f>VLOOKUP(Code,Aid_factors,9)</f>
        <v>2552272</v>
      </c>
      <c r="C14" s="133">
        <f>VLOOKUP(Code,Aid_factors,10)</f>
        <v>1</v>
      </c>
      <c r="D14" s="133">
        <f>VLOOKUP(Code,Aid_factors,11)</f>
        <v>1</v>
      </c>
      <c r="E14" s="133">
        <f>VLOOKUP(Code,Aid_factors,12)</f>
        <v>1</v>
      </c>
      <c r="F14" s="28">
        <f>VLOOKUP(Code,Aid_factors,13)</f>
        <v>0.5409938119969685</v>
      </c>
      <c r="G14" s="57">
        <f>VLOOKUP(Code,Aid_factors,14)</f>
        <v>225316</v>
      </c>
      <c r="H14" s="59"/>
    </row>
    <row r="15" spans="1:12" x14ac:dyDescent="0.3">
      <c r="A15" s="20"/>
      <c r="B15" s="59"/>
      <c r="C15" s="59"/>
      <c r="D15" s="59"/>
      <c r="E15" s="59"/>
      <c r="F15" s="59"/>
      <c r="G15" s="59"/>
      <c r="H15" s="59"/>
    </row>
    <row r="16" spans="1:12" s="14" customFormat="1" ht="27" customHeight="1" x14ac:dyDescent="0.3">
      <c r="A16" s="160" t="s">
        <v>2948</v>
      </c>
      <c r="B16" s="160"/>
      <c r="C16" s="160"/>
      <c r="D16" s="160"/>
      <c r="E16" s="160"/>
      <c r="F16" s="160"/>
      <c r="G16" s="160"/>
      <c r="H16" s="160"/>
    </row>
    <row r="17" spans="1:8" s="14" customFormat="1" x14ac:dyDescent="0.3">
      <c r="A17" s="20"/>
      <c r="B17" s="59"/>
      <c r="C17" s="59"/>
      <c r="D17" s="59"/>
      <c r="E17" s="59"/>
      <c r="F17" s="59"/>
      <c r="G17" s="59"/>
      <c r="H17" s="59"/>
    </row>
    <row r="18" spans="1:8" ht="99" customHeight="1" x14ac:dyDescent="0.3">
      <c r="A18" s="157" t="s">
        <v>2945</v>
      </c>
      <c r="B18" s="157"/>
      <c r="C18" s="157"/>
      <c r="D18" s="157"/>
      <c r="E18" s="157"/>
      <c r="F18" s="157"/>
      <c r="G18" s="157"/>
      <c r="H18" s="157"/>
    </row>
    <row r="19" spans="1:8" s="14" customFormat="1" ht="14.4" customHeight="1" x14ac:dyDescent="0.3">
      <c r="A19" s="156" t="s">
        <v>2942</v>
      </c>
      <c r="B19" s="156"/>
      <c r="C19" s="156"/>
      <c r="D19" s="156"/>
      <c r="E19" s="156"/>
      <c r="F19" s="156"/>
      <c r="G19" s="156"/>
      <c r="H19" s="156"/>
    </row>
    <row r="20" spans="1:8" s="14" customFormat="1" x14ac:dyDescent="0.3">
      <c r="A20" s="156"/>
      <c r="B20" s="156"/>
      <c r="C20" s="156"/>
      <c r="D20" s="156"/>
      <c r="E20" s="156"/>
      <c r="F20" s="156"/>
      <c r="G20" s="156"/>
      <c r="H20" s="156"/>
    </row>
  </sheetData>
  <sheetProtection algorithmName="SHA-512" hashValue="8jfgbiYY+AVkczsSD964Qxbb93WwiyfxT7hwC4N+isLCiIIe5N2MTu2HK8cZOTXR8rGaztipro1kQ+kK8ebuAA==" saltValue="7pqOl9vU8umaRSnkU97cTg==" spinCount="100000" sheet="1" objects="1" scenarios="1"/>
  <mergeCells count="7">
    <mergeCell ref="A19:H20"/>
    <mergeCell ref="A1:H1"/>
    <mergeCell ref="A18:H18"/>
    <mergeCell ref="A2:H2"/>
    <mergeCell ref="D4:H4"/>
    <mergeCell ref="D5:H5"/>
    <mergeCell ref="A16:H16"/>
  </mergeCells>
  <printOptions horizontalCentered="1"/>
  <pageMargins left="0.7" right="0.7" top="0.75" bottom="0.75" header="0.3" footer="0.3"/>
  <pageSetup scale="8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4C805-4ACB-46F1-B7DF-B8EB9BB6CBE6}">
  <dimension ref="A1:AF687"/>
  <sheetViews>
    <sheetView workbookViewId="0">
      <pane xSplit="2" ySplit="2" topLeftCell="W3" activePane="bottomRight" state="frozen"/>
      <selection activeCell="A4" sqref="A3:A4"/>
      <selection pane="topRight" activeCell="A4" sqref="A3:A4"/>
      <selection pane="bottomLeft" activeCell="A4" sqref="A3:A4"/>
      <selection pane="bottomRight" activeCell="A4" sqref="A3:A4"/>
    </sheetView>
  </sheetViews>
  <sheetFormatPr defaultRowHeight="14.4" x14ac:dyDescent="0.3"/>
  <cols>
    <col min="30" max="31" width="8.88671875" style="14"/>
  </cols>
  <sheetData>
    <row r="1" spans="1:32" s="14" customFormat="1" x14ac:dyDescent="0.3">
      <c r="A1" s="14">
        <v>1</v>
      </c>
      <c r="B1" s="14">
        <f>A1+1</f>
        <v>2</v>
      </c>
      <c r="C1" s="14">
        <f t="shared" ref="C1:AC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c r="AC1" s="14">
        <f t="shared" si="0"/>
        <v>29</v>
      </c>
      <c r="AD1" s="14">
        <v>30</v>
      </c>
      <c r="AE1" s="14">
        <v>31</v>
      </c>
      <c r="AF1" s="14">
        <v>32</v>
      </c>
    </row>
    <row r="2" spans="1:32" ht="129.6" x14ac:dyDescent="0.3">
      <c r="A2" s="19" t="s">
        <v>1362</v>
      </c>
      <c r="B2" s="14" t="s">
        <v>2822</v>
      </c>
      <c r="C2" s="14" t="s">
        <v>0</v>
      </c>
      <c r="D2" s="14" t="s">
        <v>1</v>
      </c>
      <c r="E2" s="16" t="s">
        <v>1420</v>
      </c>
      <c r="F2" s="16" t="s">
        <v>1421</v>
      </c>
      <c r="G2" s="16" t="s">
        <v>1422</v>
      </c>
      <c r="H2" s="16" t="s">
        <v>1423</v>
      </c>
      <c r="I2" s="16" t="s">
        <v>1424</v>
      </c>
      <c r="J2" s="16" t="s">
        <v>1425</v>
      </c>
      <c r="K2" s="16" t="s">
        <v>1426</v>
      </c>
      <c r="L2" s="16" t="s">
        <v>1427</v>
      </c>
      <c r="M2" s="16" t="s">
        <v>1428</v>
      </c>
      <c r="N2" s="16" t="s">
        <v>1429</v>
      </c>
      <c r="O2" s="16" t="s">
        <v>1430</v>
      </c>
      <c r="P2" s="16" t="s">
        <v>1431</v>
      </c>
      <c r="Q2" s="16" t="s">
        <v>1432</v>
      </c>
      <c r="R2" s="16" t="s">
        <v>1433</v>
      </c>
      <c r="S2" s="16" t="s">
        <v>1434</v>
      </c>
      <c r="T2" s="16" t="s">
        <v>1435</v>
      </c>
      <c r="U2" s="16" t="s">
        <v>1436</v>
      </c>
      <c r="V2" s="16" t="s">
        <v>1437</v>
      </c>
      <c r="W2" s="16" t="s">
        <v>1438</v>
      </c>
      <c r="X2" s="16" t="s">
        <v>1439</v>
      </c>
      <c r="Y2" s="16" t="s">
        <v>1440</v>
      </c>
      <c r="Z2" s="16" t="s">
        <v>1441</v>
      </c>
      <c r="AA2" s="16" t="s">
        <v>2823</v>
      </c>
      <c r="AB2" s="16" t="s">
        <v>2824</v>
      </c>
      <c r="AC2" s="16" t="s">
        <v>2825</v>
      </c>
      <c r="AD2" s="16" t="s">
        <v>2830</v>
      </c>
      <c r="AE2" s="16" t="s">
        <v>2831</v>
      </c>
      <c r="AF2" s="16" t="s">
        <v>1445</v>
      </c>
    </row>
    <row r="3" spans="1:32"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row>
    <row r="4" spans="1:32"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1:32" s="14" customFormat="1" x14ac:dyDescent="0.3">
      <c r="A5" s="15" t="s">
        <v>3</v>
      </c>
      <c r="B5" s="14" t="s">
        <v>4</v>
      </c>
      <c r="C5" s="14">
        <v>1</v>
      </c>
      <c r="D5" s="14">
        <v>1</v>
      </c>
      <c r="E5" s="17">
        <v>92073492</v>
      </c>
      <c r="F5" s="17">
        <v>2062201</v>
      </c>
      <c r="G5" s="17">
        <v>0</v>
      </c>
      <c r="H5" s="17">
        <v>0</v>
      </c>
      <c r="I5" s="17">
        <v>8628581</v>
      </c>
      <c r="J5" s="17">
        <v>13239177</v>
      </c>
      <c r="K5" s="17">
        <v>0</v>
      </c>
      <c r="L5" s="17">
        <v>0</v>
      </c>
      <c r="M5" s="17">
        <v>473205</v>
      </c>
      <c r="N5" s="17">
        <v>2824037</v>
      </c>
      <c r="O5" s="17">
        <v>1358566</v>
      </c>
      <c r="P5" s="17">
        <v>0</v>
      </c>
      <c r="Q5" s="17">
        <v>1616809</v>
      </c>
      <c r="R5" s="17">
        <v>4055034</v>
      </c>
      <c r="S5" s="17">
        <v>199024</v>
      </c>
      <c r="T5" s="17">
        <v>83038</v>
      </c>
      <c r="U5" s="17">
        <v>683331</v>
      </c>
      <c r="V5" s="17">
        <v>238890</v>
      </c>
      <c r="W5" s="17">
        <v>0</v>
      </c>
      <c r="X5" s="17">
        <v>5306481</v>
      </c>
      <c r="Y5" s="17">
        <v>0</v>
      </c>
      <c r="Z5" s="17">
        <v>1247799</v>
      </c>
      <c r="AA5" s="17">
        <v>134089665</v>
      </c>
      <c r="AB5" s="17">
        <v>13504891</v>
      </c>
      <c r="AC5" s="17">
        <v>31568013</v>
      </c>
      <c r="AD5" s="17">
        <v>1278381</v>
      </c>
      <c r="AE5" s="17">
        <v>0</v>
      </c>
      <c r="AF5" s="17">
        <v>4449735</v>
      </c>
    </row>
    <row r="6" spans="1:32" s="14" customFormat="1" x14ac:dyDescent="0.3">
      <c r="A6" s="15" t="s">
        <v>5</v>
      </c>
      <c r="B6" s="14" t="s">
        <v>6</v>
      </c>
      <c r="C6" s="14">
        <v>1</v>
      </c>
      <c r="D6" s="14">
        <v>0</v>
      </c>
      <c r="E6" s="17">
        <v>6666508</v>
      </c>
      <c r="F6" s="17">
        <v>0</v>
      </c>
      <c r="G6" s="17">
        <v>0</v>
      </c>
      <c r="H6" s="17">
        <v>4145</v>
      </c>
      <c r="I6" s="17">
        <v>1452515</v>
      </c>
      <c r="J6" s="17">
        <v>923859</v>
      </c>
      <c r="K6" s="17">
        <v>0</v>
      </c>
      <c r="L6" s="17">
        <v>0</v>
      </c>
      <c r="M6" s="17">
        <v>0</v>
      </c>
      <c r="N6" s="17">
        <v>0</v>
      </c>
      <c r="O6" s="17">
        <v>0</v>
      </c>
      <c r="P6" s="17">
        <v>873194</v>
      </c>
      <c r="Q6" s="17">
        <v>83816</v>
      </c>
      <c r="R6" s="17">
        <v>208036</v>
      </c>
      <c r="S6" s="17">
        <v>10801</v>
      </c>
      <c r="T6" s="17">
        <v>4506</v>
      </c>
      <c r="U6" s="17">
        <v>42639</v>
      </c>
      <c r="V6" s="17">
        <v>10155</v>
      </c>
      <c r="W6" s="17">
        <v>0</v>
      </c>
      <c r="X6" s="17">
        <v>67761</v>
      </c>
      <c r="Y6" s="17">
        <v>0</v>
      </c>
      <c r="Z6" s="17">
        <v>0</v>
      </c>
      <c r="AA6" s="17">
        <v>10347935</v>
      </c>
      <c r="AB6" s="17">
        <v>666504</v>
      </c>
      <c r="AC6" s="17">
        <v>803928</v>
      </c>
      <c r="AD6" s="17">
        <v>784497</v>
      </c>
      <c r="AE6" s="17">
        <v>0</v>
      </c>
      <c r="AF6" s="17">
        <v>0</v>
      </c>
    </row>
    <row r="7" spans="1:32" x14ac:dyDescent="0.3">
      <c r="A7" s="15" t="s">
        <v>7</v>
      </c>
      <c r="B7" s="14" t="s">
        <v>8</v>
      </c>
      <c r="C7" s="14">
        <v>1</v>
      </c>
      <c r="D7" s="14">
        <v>0</v>
      </c>
      <c r="E7" s="17">
        <v>13903511</v>
      </c>
      <c r="F7" s="17">
        <v>0</v>
      </c>
      <c r="G7" s="17">
        <v>950728</v>
      </c>
      <c r="H7" s="17">
        <v>0</v>
      </c>
      <c r="I7" s="17">
        <v>5117570</v>
      </c>
      <c r="J7" s="17">
        <v>4458935</v>
      </c>
      <c r="K7" s="17">
        <v>0</v>
      </c>
      <c r="L7" s="17">
        <v>0</v>
      </c>
      <c r="M7" s="17">
        <v>0</v>
      </c>
      <c r="N7" s="17">
        <v>0</v>
      </c>
      <c r="O7" s="17">
        <v>0</v>
      </c>
      <c r="P7" s="17">
        <v>1647027</v>
      </c>
      <c r="Q7" s="17">
        <v>517520</v>
      </c>
      <c r="R7" s="17">
        <v>681402</v>
      </c>
      <c r="S7" s="17">
        <v>66167</v>
      </c>
      <c r="T7" s="17">
        <v>27606</v>
      </c>
      <c r="U7" s="17">
        <v>265562</v>
      </c>
      <c r="V7" s="17">
        <v>64028</v>
      </c>
      <c r="W7" s="17">
        <v>0</v>
      </c>
      <c r="X7" s="17">
        <v>480600</v>
      </c>
      <c r="Y7" s="17">
        <v>0</v>
      </c>
      <c r="Z7" s="17">
        <v>0</v>
      </c>
      <c r="AA7" s="17">
        <v>28180656</v>
      </c>
      <c r="AB7" s="17">
        <v>4094243</v>
      </c>
      <c r="AC7" s="17">
        <v>1171851</v>
      </c>
      <c r="AD7" s="17">
        <v>700000</v>
      </c>
      <c r="AE7" s="17">
        <v>480600</v>
      </c>
      <c r="AF7" s="17">
        <v>0</v>
      </c>
    </row>
    <row r="8" spans="1:32" x14ac:dyDescent="0.3">
      <c r="A8" s="15" t="s">
        <v>9</v>
      </c>
      <c r="B8" s="14" t="s">
        <v>10</v>
      </c>
      <c r="C8" s="14">
        <v>1</v>
      </c>
      <c r="D8" s="14">
        <v>0</v>
      </c>
      <c r="E8" s="17">
        <v>11995895</v>
      </c>
      <c r="F8" s="17">
        <v>0</v>
      </c>
      <c r="G8" s="17">
        <v>0</v>
      </c>
      <c r="H8" s="17">
        <v>0</v>
      </c>
      <c r="I8" s="17">
        <v>3036287</v>
      </c>
      <c r="J8" s="17">
        <v>1510585</v>
      </c>
      <c r="K8" s="17">
        <v>0</v>
      </c>
      <c r="L8" s="17">
        <v>0</v>
      </c>
      <c r="M8" s="17">
        <v>0</v>
      </c>
      <c r="N8" s="17">
        <v>0</v>
      </c>
      <c r="O8" s="17">
        <v>0</v>
      </c>
      <c r="P8" s="17">
        <v>1092474</v>
      </c>
      <c r="Q8" s="17">
        <v>265450</v>
      </c>
      <c r="R8" s="17">
        <v>732088</v>
      </c>
      <c r="S8" s="17">
        <v>26485</v>
      </c>
      <c r="T8" s="17">
        <v>11050</v>
      </c>
      <c r="U8" s="17">
        <v>109161</v>
      </c>
      <c r="V8" s="17">
        <v>26184</v>
      </c>
      <c r="W8" s="17">
        <v>0</v>
      </c>
      <c r="X8" s="17">
        <v>173163</v>
      </c>
      <c r="Y8" s="17">
        <v>0</v>
      </c>
      <c r="Z8" s="17">
        <v>0</v>
      </c>
      <c r="AA8" s="17">
        <v>18978822</v>
      </c>
      <c r="AB8" s="17">
        <v>1696730</v>
      </c>
      <c r="AC8" s="17">
        <v>1926157</v>
      </c>
      <c r="AD8" s="17">
        <v>966080</v>
      </c>
      <c r="AE8" s="17">
        <v>0</v>
      </c>
      <c r="AF8" s="17">
        <v>0</v>
      </c>
    </row>
    <row r="9" spans="1:32" x14ac:dyDescent="0.3">
      <c r="A9" s="15" t="s">
        <v>11</v>
      </c>
      <c r="B9" s="14" t="s">
        <v>12</v>
      </c>
      <c r="C9" s="14">
        <v>1</v>
      </c>
      <c r="D9" s="14">
        <v>0</v>
      </c>
      <c r="E9" s="17">
        <v>17898604</v>
      </c>
      <c r="F9" s="17">
        <v>95573</v>
      </c>
      <c r="G9" s="17">
        <v>0</v>
      </c>
      <c r="H9" s="17">
        <v>0</v>
      </c>
      <c r="I9" s="17">
        <v>1250020</v>
      </c>
      <c r="J9" s="17">
        <v>3319168</v>
      </c>
      <c r="K9" s="17">
        <v>0</v>
      </c>
      <c r="L9" s="17">
        <v>0</v>
      </c>
      <c r="M9" s="17">
        <v>0</v>
      </c>
      <c r="N9" s="17">
        <v>0</v>
      </c>
      <c r="O9" s="17">
        <v>0</v>
      </c>
      <c r="P9" s="17">
        <v>1352423</v>
      </c>
      <c r="Q9" s="17">
        <v>306080</v>
      </c>
      <c r="R9" s="17">
        <v>514905</v>
      </c>
      <c r="S9" s="17">
        <v>27713</v>
      </c>
      <c r="T9" s="17">
        <v>11563</v>
      </c>
      <c r="U9" s="17">
        <v>113762</v>
      </c>
      <c r="V9" s="17">
        <v>33980</v>
      </c>
      <c r="W9" s="17">
        <v>0</v>
      </c>
      <c r="X9" s="17">
        <v>929437</v>
      </c>
      <c r="Y9" s="17">
        <v>0</v>
      </c>
      <c r="Z9" s="17">
        <v>0</v>
      </c>
      <c r="AA9" s="17">
        <v>25853228</v>
      </c>
      <c r="AB9" s="17">
        <v>1846217</v>
      </c>
      <c r="AC9" s="17">
        <v>4405373</v>
      </c>
      <c r="AD9" s="17">
        <v>700000</v>
      </c>
      <c r="AE9" s="17">
        <v>0</v>
      </c>
      <c r="AF9" s="17">
        <v>110625</v>
      </c>
    </row>
    <row r="10" spans="1:32" x14ac:dyDescent="0.3">
      <c r="A10" s="15" t="s">
        <v>13</v>
      </c>
      <c r="B10" s="14" t="s">
        <v>14</v>
      </c>
      <c r="C10" s="14">
        <v>1</v>
      </c>
      <c r="D10" s="14">
        <v>0</v>
      </c>
      <c r="E10" s="17">
        <v>18671696</v>
      </c>
      <c r="F10" s="17">
        <v>0</v>
      </c>
      <c r="G10" s="17">
        <v>0</v>
      </c>
      <c r="H10" s="17">
        <v>0</v>
      </c>
      <c r="I10" s="17">
        <v>3267552</v>
      </c>
      <c r="J10" s="17">
        <v>1691903</v>
      </c>
      <c r="K10" s="17">
        <v>0</v>
      </c>
      <c r="L10" s="17">
        <v>0</v>
      </c>
      <c r="M10" s="17">
        <v>0</v>
      </c>
      <c r="N10" s="17">
        <v>0</v>
      </c>
      <c r="O10" s="17">
        <v>0</v>
      </c>
      <c r="P10" s="17">
        <v>1117171</v>
      </c>
      <c r="Q10" s="17">
        <v>349969</v>
      </c>
      <c r="R10" s="17">
        <v>301783</v>
      </c>
      <c r="S10" s="17">
        <v>81536</v>
      </c>
      <c r="T10" s="17">
        <v>34019</v>
      </c>
      <c r="U10" s="17">
        <v>290726</v>
      </c>
      <c r="V10" s="17">
        <v>71261</v>
      </c>
      <c r="W10" s="17">
        <v>0</v>
      </c>
      <c r="X10" s="17">
        <v>970078</v>
      </c>
      <c r="Y10" s="17">
        <v>0</v>
      </c>
      <c r="Z10" s="17">
        <v>0</v>
      </c>
      <c r="AA10" s="17">
        <v>26847694</v>
      </c>
      <c r="AB10" s="17">
        <v>4480816</v>
      </c>
      <c r="AC10" s="17">
        <v>4035984</v>
      </c>
      <c r="AD10" s="17">
        <v>700000</v>
      </c>
      <c r="AE10" s="17">
        <v>583200</v>
      </c>
      <c r="AF10" s="17">
        <v>0</v>
      </c>
    </row>
    <row r="11" spans="1:32" x14ac:dyDescent="0.3">
      <c r="A11" s="15" t="s">
        <v>15</v>
      </c>
      <c r="B11" s="14" t="s">
        <v>16</v>
      </c>
      <c r="C11" s="14">
        <v>1</v>
      </c>
      <c r="D11" s="14">
        <v>0</v>
      </c>
      <c r="E11" s="17">
        <v>836014</v>
      </c>
      <c r="F11" s="17">
        <v>68927</v>
      </c>
      <c r="G11" s="17">
        <v>0</v>
      </c>
      <c r="H11" s="17">
        <v>0</v>
      </c>
      <c r="I11" s="17">
        <v>337354</v>
      </c>
      <c r="J11" s="17">
        <v>468670</v>
      </c>
      <c r="K11" s="17">
        <v>0</v>
      </c>
      <c r="L11" s="17">
        <v>0</v>
      </c>
      <c r="M11" s="17">
        <v>0</v>
      </c>
      <c r="N11" s="17">
        <v>0</v>
      </c>
      <c r="O11" s="17">
        <v>0</v>
      </c>
      <c r="P11" s="17">
        <v>177802</v>
      </c>
      <c r="Q11" s="17">
        <v>65479</v>
      </c>
      <c r="R11" s="17">
        <v>76408</v>
      </c>
      <c r="S11" s="17">
        <v>4749</v>
      </c>
      <c r="T11" s="17">
        <v>1981</v>
      </c>
      <c r="U11" s="17">
        <v>27669</v>
      </c>
      <c r="V11" s="17">
        <v>4265</v>
      </c>
      <c r="W11" s="17">
        <v>0</v>
      </c>
      <c r="X11" s="17">
        <v>108000</v>
      </c>
      <c r="Y11" s="17">
        <v>0</v>
      </c>
      <c r="Z11" s="17">
        <v>0</v>
      </c>
      <c r="AA11" s="17">
        <v>2177318</v>
      </c>
      <c r="AB11" s="17">
        <v>303734</v>
      </c>
      <c r="AC11" s="17">
        <v>804646</v>
      </c>
      <c r="AD11" s="17">
        <v>0</v>
      </c>
      <c r="AE11" s="17">
        <v>108000</v>
      </c>
      <c r="AF11" s="17">
        <v>0</v>
      </c>
    </row>
    <row r="12" spans="1:32" x14ac:dyDescent="0.3">
      <c r="A12" s="15" t="s">
        <v>17</v>
      </c>
      <c r="B12" s="14" t="s">
        <v>18</v>
      </c>
      <c r="C12" s="14">
        <v>1</v>
      </c>
      <c r="D12" s="14">
        <v>1</v>
      </c>
      <c r="E12" s="17">
        <v>15389319</v>
      </c>
      <c r="F12" s="17">
        <v>0</v>
      </c>
      <c r="G12" s="17">
        <v>0</v>
      </c>
      <c r="H12" s="17">
        <v>0</v>
      </c>
      <c r="I12" s="17">
        <v>4086051</v>
      </c>
      <c r="J12" s="17">
        <v>3125554</v>
      </c>
      <c r="K12" s="17">
        <v>329547</v>
      </c>
      <c r="L12" s="17">
        <v>285659</v>
      </c>
      <c r="M12" s="17">
        <v>0</v>
      </c>
      <c r="N12" s="17">
        <v>0</v>
      </c>
      <c r="O12" s="17">
        <v>0</v>
      </c>
      <c r="P12" s="17">
        <v>1520074</v>
      </c>
      <c r="Q12" s="17">
        <v>618296</v>
      </c>
      <c r="R12" s="17">
        <v>261687</v>
      </c>
      <c r="S12" s="17">
        <v>98823</v>
      </c>
      <c r="T12" s="17">
        <v>41231</v>
      </c>
      <c r="U12" s="17">
        <v>367033</v>
      </c>
      <c r="V12" s="17">
        <v>84294</v>
      </c>
      <c r="W12" s="17">
        <v>0</v>
      </c>
      <c r="X12" s="17">
        <v>507600</v>
      </c>
      <c r="Y12" s="17">
        <v>531</v>
      </c>
      <c r="Z12" s="17">
        <v>0</v>
      </c>
      <c r="AA12" s="17">
        <v>26715699</v>
      </c>
      <c r="AB12" s="17">
        <v>5661482</v>
      </c>
      <c r="AC12" s="17">
        <v>3661955</v>
      </c>
      <c r="AD12" s="17">
        <v>0</v>
      </c>
      <c r="AE12" s="17">
        <v>507600</v>
      </c>
      <c r="AF12" s="17">
        <v>0</v>
      </c>
    </row>
    <row r="13" spans="1:32" x14ac:dyDescent="0.3">
      <c r="A13" s="15" t="s">
        <v>19</v>
      </c>
      <c r="B13" s="14" t="s">
        <v>20</v>
      </c>
      <c r="C13" s="14">
        <v>1</v>
      </c>
      <c r="D13" s="14">
        <v>0</v>
      </c>
      <c r="E13" s="17">
        <v>2461647</v>
      </c>
      <c r="F13" s="17">
        <v>101027</v>
      </c>
      <c r="G13" s="17">
        <v>0</v>
      </c>
      <c r="H13" s="17">
        <v>0</v>
      </c>
      <c r="I13" s="17">
        <v>105040</v>
      </c>
      <c r="J13" s="17">
        <v>323859</v>
      </c>
      <c r="K13" s="17">
        <v>0</v>
      </c>
      <c r="L13" s="17">
        <v>0</v>
      </c>
      <c r="M13" s="17">
        <v>0</v>
      </c>
      <c r="N13" s="17">
        <v>0</v>
      </c>
      <c r="O13" s="17">
        <v>0</v>
      </c>
      <c r="P13" s="17">
        <v>236296</v>
      </c>
      <c r="Q13" s="17">
        <v>1855</v>
      </c>
      <c r="R13" s="17">
        <v>123493</v>
      </c>
      <c r="S13" s="17">
        <v>3670</v>
      </c>
      <c r="T13" s="17">
        <v>1531</v>
      </c>
      <c r="U13" s="17">
        <v>16776</v>
      </c>
      <c r="V13" s="17">
        <v>3836</v>
      </c>
      <c r="W13" s="17">
        <v>0</v>
      </c>
      <c r="X13" s="17">
        <v>127520</v>
      </c>
      <c r="Y13" s="17">
        <v>0</v>
      </c>
      <c r="Z13" s="17">
        <v>0</v>
      </c>
      <c r="AA13" s="17">
        <v>3506550</v>
      </c>
      <c r="AB13" s="17">
        <v>250413</v>
      </c>
      <c r="AC13" s="17">
        <v>592058</v>
      </c>
      <c r="AD13" s="17">
        <v>0</v>
      </c>
      <c r="AE13" s="17">
        <v>0</v>
      </c>
      <c r="AF13" s="17">
        <v>100000</v>
      </c>
    </row>
    <row r="14" spans="1:32" x14ac:dyDescent="0.3">
      <c r="A14" s="15" t="s">
        <v>21</v>
      </c>
      <c r="B14" s="14" t="s">
        <v>22</v>
      </c>
      <c r="C14" s="14">
        <v>1</v>
      </c>
      <c r="D14" s="14">
        <v>0</v>
      </c>
      <c r="E14" s="17">
        <v>16624117</v>
      </c>
      <c r="F14" s="17">
        <v>0</v>
      </c>
      <c r="G14" s="17">
        <v>0</v>
      </c>
      <c r="H14" s="17">
        <v>79054</v>
      </c>
      <c r="I14" s="17">
        <v>4193434</v>
      </c>
      <c r="J14" s="17">
        <v>3027019</v>
      </c>
      <c r="K14" s="17">
        <v>0</v>
      </c>
      <c r="L14" s="17">
        <v>0</v>
      </c>
      <c r="M14" s="17">
        <v>0</v>
      </c>
      <c r="N14" s="17">
        <v>0</v>
      </c>
      <c r="O14" s="17">
        <v>0</v>
      </c>
      <c r="P14" s="17">
        <v>1509686</v>
      </c>
      <c r="Q14" s="17">
        <v>647639</v>
      </c>
      <c r="R14" s="17">
        <v>726134</v>
      </c>
      <c r="S14" s="17">
        <v>74466</v>
      </c>
      <c r="T14" s="17">
        <v>31069</v>
      </c>
      <c r="U14" s="17">
        <v>295328</v>
      </c>
      <c r="V14" s="17">
        <v>68450</v>
      </c>
      <c r="W14" s="17">
        <v>0</v>
      </c>
      <c r="X14" s="17">
        <v>626400</v>
      </c>
      <c r="Y14" s="17">
        <v>0</v>
      </c>
      <c r="Z14" s="17">
        <v>0</v>
      </c>
      <c r="AA14" s="17">
        <v>27902796</v>
      </c>
      <c r="AB14" s="17">
        <v>4646491</v>
      </c>
      <c r="AC14" s="17">
        <v>2107547</v>
      </c>
      <c r="AD14" s="17">
        <v>700000</v>
      </c>
      <c r="AE14" s="17">
        <v>626400</v>
      </c>
      <c r="AF14" s="17">
        <v>0</v>
      </c>
    </row>
    <row r="15" spans="1:32" x14ac:dyDescent="0.3">
      <c r="A15" s="15" t="s">
        <v>23</v>
      </c>
      <c r="B15" s="14" t="s">
        <v>24</v>
      </c>
      <c r="C15" s="14">
        <v>1</v>
      </c>
      <c r="D15" s="14">
        <v>0</v>
      </c>
      <c r="E15" s="17">
        <v>3762162</v>
      </c>
      <c r="F15" s="17">
        <v>0</v>
      </c>
      <c r="G15" s="17">
        <v>0</v>
      </c>
      <c r="H15" s="17">
        <v>0</v>
      </c>
      <c r="I15" s="17">
        <v>865553</v>
      </c>
      <c r="J15" s="17">
        <v>725925</v>
      </c>
      <c r="K15" s="17">
        <v>0</v>
      </c>
      <c r="L15" s="17">
        <v>0</v>
      </c>
      <c r="M15" s="17">
        <v>0</v>
      </c>
      <c r="N15" s="17">
        <v>0</v>
      </c>
      <c r="O15" s="17">
        <v>0</v>
      </c>
      <c r="P15" s="17">
        <v>664551</v>
      </c>
      <c r="Q15" s="17">
        <v>101556</v>
      </c>
      <c r="R15" s="17">
        <v>66291</v>
      </c>
      <c r="S15" s="17">
        <v>17811</v>
      </c>
      <c r="T15" s="17">
        <v>7431</v>
      </c>
      <c r="U15" s="17">
        <v>72055</v>
      </c>
      <c r="V15" s="17">
        <v>16631</v>
      </c>
      <c r="W15" s="17">
        <v>0</v>
      </c>
      <c r="X15" s="17">
        <v>145800</v>
      </c>
      <c r="Y15" s="17">
        <v>0</v>
      </c>
      <c r="Z15" s="17">
        <v>0</v>
      </c>
      <c r="AA15" s="17">
        <v>6445766</v>
      </c>
      <c r="AB15" s="17">
        <v>1133057</v>
      </c>
      <c r="AC15" s="17">
        <v>283431</v>
      </c>
      <c r="AD15" s="17">
        <v>0</v>
      </c>
      <c r="AE15" s="17">
        <v>145800</v>
      </c>
      <c r="AF15" s="17">
        <v>0</v>
      </c>
    </row>
    <row r="16" spans="1:32" x14ac:dyDescent="0.3">
      <c r="A16" s="15" t="s">
        <v>25</v>
      </c>
      <c r="B16" s="14" t="s">
        <v>26</v>
      </c>
      <c r="C16" s="14">
        <v>1</v>
      </c>
      <c r="D16" s="14">
        <v>0</v>
      </c>
      <c r="E16" s="17">
        <v>14408778</v>
      </c>
      <c r="F16" s="17">
        <v>222133</v>
      </c>
      <c r="G16" s="17">
        <v>0</v>
      </c>
      <c r="H16" s="17">
        <v>0</v>
      </c>
      <c r="I16" s="17">
        <v>1122138</v>
      </c>
      <c r="J16" s="17">
        <v>3952851</v>
      </c>
      <c r="K16" s="17">
        <v>0</v>
      </c>
      <c r="L16" s="17">
        <v>0</v>
      </c>
      <c r="M16" s="17">
        <v>0</v>
      </c>
      <c r="N16" s="17">
        <v>0</v>
      </c>
      <c r="O16" s="17">
        <v>0</v>
      </c>
      <c r="P16" s="17">
        <v>934886</v>
      </c>
      <c r="Q16" s="17">
        <v>824797</v>
      </c>
      <c r="R16" s="17">
        <v>732285</v>
      </c>
      <c r="S16" s="17">
        <v>20642</v>
      </c>
      <c r="T16" s="17">
        <v>8613</v>
      </c>
      <c r="U16" s="17">
        <v>89414</v>
      </c>
      <c r="V16" s="17">
        <v>27044</v>
      </c>
      <c r="W16" s="17">
        <v>0</v>
      </c>
      <c r="X16" s="17">
        <v>518627</v>
      </c>
      <c r="Y16" s="17">
        <v>0</v>
      </c>
      <c r="Z16" s="17">
        <v>0</v>
      </c>
      <c r="AA16" s="17">
        <v>22862208</v>
      </c>
      <c r="AB16" s="17">
        <v>1350148</v>
      </c>
      <c r="AC16" s="17">
        <v>3040149</v>
      </c>
      <c r="AD16" s="17">
        <v>1630129</v>
      </c>
      <c r="AE16" s="17">
        <v>0</v>
      </c>
      <c r="AF16" s="17">
        <v>100000</v>
      </c>
    </row>
    <row r="17" spans="1:32" x14ac:dyDescent="0.3">
      <c r="A17" s="15" t="s">
        <v>27</v>
      </c>
      <c r="B17" s="14" t="s">
        <v>28</v>
      </c>
      <c r="C17" s="14">
        <v>1</v>
      </c>
      <c r="D17" s="14">
        <v>0</v>
      </c>
      <c r="E17" s="17">
        <v>5474757</v>
      </c>
      <c r="F17" s="17">
        <v>0</v>
      </c>
      <c r="G17" s="17">
        <v>0</v>
      </c>
      <c r="H17" s="17">
        <v>0</v>
      </c>
      <c r="I17" s="17">
        <v>735996</v>
      </c>
      <c r="J17" s="17">
        <v>1229061</v>
      </c>
      <c r="K17" s="17">
        <v>0</v>
      </c>
      <c r="L17" s="17">
        <v>0</v>
      </c>
      <c r="M17" s="17">
        <v>0</v>
      </c>
      <c r="N17" s="17">
        <v>0</v>
      </c>
      <c r="O17" s="17">
        <v>0</v>
      </c>
      <c r="P17" s="17">
        <v>1264166</v>
      </c>
      <c r="Q17" s="17">
        <v>145436</v>
      </c>
      <c r="R17" s="17">
        <v>0</v>
      </c>
      <c r="S17" s="17">
        <v>8464</v>
      </c>
      <c r="T17" s="17">
        <v>3531</v>
      </c>
      <c r="U17" s="17">
        <v>31106</v>
      </c>
      <c r="V17" s="17">
        <v>10829</v>
      </c>
      <c r="W17" s="17">
        <v>0</v>
      </c>
      <c r="X17" s="17">
        <v>66336</v>
      </c>
      <c r="Y17" s="17">
        <v>0</v>
      </c>
      <c r="Z17" s="17">
        <v>0</v>
      </c>
      <c r="AA17" s="17">
        <v>8969682</v>
      </c>
      <c r="AB17" s="17">
        <v>632588</v>
      </c>
      <c r="AC17" s="17">
        <v>1306335</v>
      </c>
      <c r="AD17" s="17">
        <v>700000</v>
      </c>
      <c r="AE17" s="17">
        <v>0</v>
      </c>
      <c r="AF17" s="17">
        <v>0</v>
      </c>
    </row>
    <row r="18" spans="1:32" x14ac:dyDescent="0.3">
      <c r="A18" s="15" t="s">
        <v>29</v>
      </c>
      <c r="B18" s="14" t="s">
        <v>30</v>
      </c>
      <c r="C18" s="14">
        <v>1</v>
      </c>
      <c r="D18" s="14">
        <v>0</v>
      </c>
      <c r="E18" s="17">
        <v>4256834</v>
      </c>
      <c r="F18" s="17">
        <v>0</v>
      </c>
      <c r="G18" s="17">
        <v>0</v>
      </c>
      <c r="H18" s="17">
        <v>0</v>
      </c>
      <c r="I18" s="17">
        <v>475244</v>
      </c>
      <c r="J18" s="17">
        <v>963081</v>
      </c>
      <c r="K18" s="17">
        <v>0</v>
      </c>
      <c r="L18" s="17">
        <v>0</v>
      </c>
      <c r="M18" s="17">
        <v>0</v>
      </c>
      <c r="N18" s="17">
        <v>0</v>
      </c>
      <c r="O18" s="17">
        <v>0</v>
      </c>
      <c r="P18" s="17">
        <v>824334</v>
      </c>
      <c r="Q18" s="17">
        <v>9932</v>
      </c>
      <c r="R18" s="17">
        <v>0</v>
      </c>
      <c r="S18" s="17">
        <v>3970</v>
      </c>
      <c r="T18" s="17">
        <v>1656</v>
      </c>
      <c r="U18" s="17">
        <v>15378</v>
      </c>
      <c r="V18" s="17">
        <v>5130</v>
      </c>
      <c r="W18" s="17">
        <v>0</v>
      </c>
      <c r="X18" s="17">
        <v>59517</v>
      </c>
      <c r="Y18" s="17">
        <v>0</v>
      </c>
      <c r="Z18" s="17">
        <v>0</v>
      </c>
      <c r="AA18" s="17">
        <v>6615076</v>
      </c>
      <c r="AB18" s="17">
        <v>305936</v>
      </c>
      <c r="AC18" s="17">
        <v>692989</v>
      </c>
      <c r="AD18" s="17">
        <v>700000</v>
      </c>
      <c r="AE18" s="17">
        <v>0</v>
      </c>
      <c r="AF18" s="17">
        <v>100000</v>
      </c>
    </row>
    <row r="19" spans="1:32" x14ac:dyDescent="0.3">
      <c r="A19" s="15" t="s">
        <v>31</v>
      </c>
      <c r="B19" s="14" t="s">
        <v>32</v>
      </c>
      <c r="C19" s="14">
        <v>1</v>
      </c>
      <c r="D19" s="14">
        <v>0</v>
      </c>
      <c r="E19" s="17">
        <v>8132176</v>
      </c>
      <c r="F19" s="17">
        <v>0</v>
      </c>
      <c r="G19" s="17">
        <v>0</v>
      </c>
      <c r="H19" s="17">
        <v>0</v>
      </c>
      <c r="I19" s="17">
        <v>631996</v>
      </c>
      <c r="J19" s="17">
        <v>3282868</v>
      </c>
      <c r="K19" s="17">
        <v>1</v>
      </c>
      <c r="L19" s="17">
        <v>0</v>
      </c>
      <c r="M19" s="17">
        <v>0</v>
      </c>
      <c r="N19" s="17">
        <v>0</v>
      </c>
      <c r="O19" s="17">
        <v>0</v>
      </c>
      <c r="P19" s="17">
        <v>1293285</v>
      </c>
      <c r="Q19" s="17">
        <v>66627</v>
      </c>
      <c r="R19" s="17">
        <v>35692</v>
      </c>
      <c r="S19" s="17">
        <v>7011</v>
      </c>
      <c r="T19" s="17">
        <v>2925</v>
      </c>
      <c r="U19" s="17">
        <v>25455</v>
      </c>
      <c r="V19" s="17">
        <v>8834</v>
      </c>
      <c r="W19" s="17">
        <v>0</v>
      </c>
      <c r="X19" s="17">
        <v>324204</v>
      </c>
      <c r="Y19" s="17">
        <v>0</v>
      </c>
      <c r="Z19" s="17">
        <v>0</v>
      </c>
      <c r="AA19" s="17">
        <v>13811074</v>
      </c>
      <c r="AB19" s="17">
        <v>647575</v>
      </c>
      <c r="AC19" s="17">
        <v>1466844</v>
      </c>
      <c r="AD19" s="17">
        <v>700000</v>
      </c>
      <c r="AE19" s="17">
        <v>0</v>
      </c>
      <c r="AF19" s="17">
        <v>100000</v>
      </c>
    </row>
    <row r="20" spans="1:32" x14ac:dyDescent="0.3">
      <c r="A20" s="15" t="s">
        <v>33</v>
      </c>
      <c r="B20" s="14" t="s">
        <v>34</v>
      </c>
      <c r="C20" s="14">
        <v>1</v>
      </c>
      <c r="D20" s="14">
        <v>0</v>
      </c>
      <c r="E20" s="17">
        <v>4965256</v>
      </c>
      <c r="F20" s="17">
        <v>0</v>
      </c>
      <c r="G20" s="17">
        <v>0</v>
      </c>
      <c r="H20" s="17">
        <v>15324</v>
      </c>
      <c r="I20" s="17">
        <v>559659</v>
      </c>
      <c r="J20" s="17">
        <v>1476913</v>
      </c>
      <c r="K20" s="17">
        <v>0</v>
      </c>
      <c r="L20" s="17">
        <v>0</v>
      </c>
      <c r="M20" s="17">
        <v>0</v>
      </c>
      <c r="N20" s="17">
        <v>0</v>
      </c>
      <c r="O20" s="17">
        <v>0</v>
      </c>
      <c r="P20" s="17">
        <v>956737</v>
      </c>
      <c r="Q20" s="17">
        <v>89103</v>
      </c>
      <c r="R20" s="17">
        <v>0</v>
      </c>
      <c r="S20" s="17">
        <v>5318</v>
      </c>
      <c r="T20" s="17">
        <v>2219</v>
      </c>
      <c r="U20" s="17">
        <v>20388</v>
      </c>
      <c r="V20" s="17">
        <v>7002</v>
      </c>
      <c r="W20" s="17">
        <v>0</v>
      </c>
      <c r="X20" s="17">
        <v>105638</v>
      </c>
      <c r="Y20" s="17">
        <v>0</v>
      </c>
      <c r="Z20" s="17">
        <v>0</v>
      </c>
      <c r="AA20" s="17">
        <v>8203557</v>
      </c>
      <c r="AB20" s="17">
        <v>576205</v>
      </c>
      <c r="AC20" s="17">
        <v>1305180</v>
      </c>
      <c r="AD20" s="17">
        <v>700000</v>
      </c>
      <c r="AE20" s="17">
        <v>0</v>
      </c>
      <c r="AF20" s="17">
        <v>100000</v>
      </c>
    </row>
    <row r="21" spans="1:32" x14ac:dyDescent="0.3">
      <c r="A21" s="15" t="s">
        <v>35</v>
      </c>
      <c r="B21" s="14" t="s">
        <v>36</v>
      </c>
      <c r="C21" s="14">
        <v>1</v>
      </c>
      <c r="D21" s="14">
        <v>0</v>
      </c>
      <c r="E21" s="17">
        <v>3292648</v>
      </c>
      <c r="F21" s="17">
        <v>0</v>
      </c>
      <c r="G21" s="17">
        <v>0</v>
      </c>
      <c r="H21" s="17">
        <v>0</v>
      </c>
      <c r="I21" s="17">
        <v>257281</v>
      </c>
      <c r="J21" s="17">
        <v>478179</v>
      </c>
      <c r="K21" s="17">
        <v>0</v>
      </c>
      <c r="L21" s="17">
        <v>0</v>
      </c>
      <c r="M21" s="17">
        <v>0</v>
      </c>
      <c r="N21" s="17">
        <v>0</v>
      </c>
      <c r="O21" s="17">
        <v>0</v>
      </c>
      <c r="P21" s="17">
        <v>540493</v>
      </c>
      <c r="Q21" s="17">
        <v>0</v>
      </c>
      <c r="R21" s="17">
        <v>37244</v>
      </c>
      <c r="S21" s="17">
        <v>2906</v>
      </c>
      <c r="T21" s="17">
        <v>1213</v>
      </c>
      <c r="U21" s="17">
        <v>10951</v>
      </c>
      <c r="V21" s="17">
        <v>3408</v>
      </c>
      <c r="W21" s="17">
        <v>0</v>
      </c>
      <c r="X21" s="17">
        <v>82278</v>
      </c>
      <c r="Y21" s="17">
        <v>0</v>
      </c>
      <c r="Z21" s="17">
        <v>0</v>
      </c>
      <c r="AA21" s="17">
        <v>4706601</v>
      </c>
      <c r="AB21" s="17">
        <v>200641</v>
      </c>
      <c r="AC21" s="17">
        <v>472770</v>
      </c>
      <c r="AD21" s="17">
        <v>700000</v>
      </c>
      <c r="AE21" s="17">
        <v>0</v>
      </c>
      <c r="AF21" s="17">
        <v>100000</v>
      </c>
    </row>
    <row r="22" spans="1:32" x14ac:dyDescent="0.3">
      <c r="A22" s="15" t="s">
        <v>37</v>
      </c>
      <c r="B22" s="14" t="s">
        <v>38</v>
      </c>
      <c r="C22" s="14">
        <v>1</v>
      </c>
      <c r="D22" s="14">
        <v>0</v>
      </c>
      <c r="E22" s="17">
        <v>5189148</v>
      </c>
      <c r="F22" s="17">
        <v>0</v>
      </c>
      <c r="G22" s="17">
        <v>0</v>
      </c>
      <c r="H22" s="17">
        <v>0</v>
      </c>
      <c r="I22" s="17">
        <v>341893</v>
      </c>
      <c r="J22" s="17">
        <v>1268587</v>
      </c>
      <c r="K22" s="17">
        <v>0</v>
      </c>
      <c r="L22" s="17">
        <v>0</v>
      </c>
      <c r="M22" s="17">
        <v>0</v>
      </c>
      <c r="N22" s="17">
        <v>0</v>
      </c>
      <c r="O22" s="17">
        <v>0</v>
      </c>
      <c r="P22" s="17">
        <v>1221248</v>
      </c>
      <c r="Q22" s="17">
        <v>112676</v>
      </c>
      <c r="R22" s="17">
        <v>0</v>
      </c>
      <c r="S22" s="17">
        <v>4883</v>
      </c>
      <c r="T22" s="17">
        <v>2038</v>
      </c>
      <c r="U22" s="17">
        <v>18524</v>
      </c>
      <c r="V22" s="17">
        <v>6856</v>
      </c>
      <c r="W22" s="17">
        <v>0</v>
      </c>
      <c r="X22" s="17">
        <v>109929</v>
      </c>
      <c r="Y22" s="17">
        <v>0</v>
      </c>
      <c r="Z22" s="17">
        <v>0</v>
      </c>
      <c r="AA22" s="17">
        <v>8275782</v>
      </c>
      <c r="AB22" s="17">
        <v>507453</v>
      </c>
      <c r="AC22" s="17">
        <v>1149446</v>
      </c>
      <c r="AD22" s="17">
        <v>700000</v>
      </c>
      <c r="AE22" s="17">
        <v>0</v>
      </c>
      <c r="AF22" s="17">
        <v>100000</v>
      </c>
    </row>
    <row r="23" spans="1:32" x14ac:dyDescent="0.3">
      <c r="A23" s="15" t="s">
        <v>39</v>
      </c>
      <c r="B23" s="14" t="s">
        <v>40</v>
      </c>
      <c r="C23" s="14">
        <v>1</v>
      </c>
      <c r="D23" s="14">
        <v>0</v>
      </c>
      <c r="E23" s="17">
        <v>8529138</v>
      </c>
      <c r="F23" s="17">
        <v>0</v>
      </c>
      <c r="G23" s="17">
        <v>0</v>
      </c>
      <c r="H23" s="17">
        <v>0</v>
      </c>
      <c r="I23" s="17">
        <v>1040988</v>
      </c>
      <c r="J23" s="17">
        <v>2266962</v>
      </c>
      <c r="K23" s="17">
        <v>0</v>
      </c>
      <c r="L23" s="17">
        <v>0</v>
      </c>
      <c r="M23" s="17">
        <v>0</v>
      </c>
      <c r="N23" s="17">
        <v>0</v>
      </c>
      <c r="O23" s="17">
        <v>0</v>
      </c>
      <c r="P23" s="17">
        <v>1311104</v>
      </c>
      <c r="Q23" s="17">
        <v>249599</v>
      </c>
      <c r="R23" s="17">
        <v>0</v>
      </c>
      <c r="S23" s="17">
        <v>10171</v>
      </c>
      <c r="T23" s="17">
        <v>4244</v>
      </c>
      <c r="U23" s="17">
        <v>35474</v>
      </c>
      <c r="V23" s="17">
        <v>13818</v>
      </c>
      <c r="W23" s="17">
        <v>0</v>
      </c>
      <c r="X23" s="17">
        <v>313336</v>
      </c>
      <c r="Y23" s="17">
        <v>0</v>
      </c>
      <c r="Z23" s="17">
        <v>0</v>
      </c>
      <c r="AA23" s="17">
        <v>13774834</v>
      </c>
      <c r="AB23" s="17">
        <v>1013329</v>
      </c>
      <c r="AC23" s="17">
        <v>2097251</v>
      </c>
      <c r="AD23" s="17">
        <v>1040477</v>
      </c>
      <c r="AE23" s="17">
        <v>0</v>
      </c>
      <c r="AF23" s="17">
        <v>100000</v>
      </c>
    </row>
    <row r="24" spans="1:32" x14ac:dyDescent="0.3">
      <c r="A24" s="15" t="s">
        <v>41</v>
      </c>
      <c r="B24" s="14" t="s">
        <v>42</v>
      </c>
      <c r="C24" s="14">
        <v>1</v>
      </c>
      <c r="D24" s="14">
        <v>0</v>
      </c>
      <c r="E24" s="17">
        <v>3391584</v>
      </c>
      <c r="F24" s="17">
        <v>0</v>
      </c>
      <c r="G24" s="17">
        <v>0</v>
      </c>
      <c r="H24" s="17">
        <v>0</v>
      </c>
      <c r="I24" s="17">
        <v>353550</v>
      </c>
      <c r="J24" s="17">
        <v>873957</v>
      </c>
      <c r="K24" s="17">
        <v>0</v>
      </c>
      <c r="L24" s="17">
        <v>0</v>
      </c>
      <c r="M24" s="17">
        <v>0</v>
      </c>
      <c r="N24" s="17">
        <v>0</v>
      </c>
      <c r="O24" s="17">
        <v>0</v>
      </c>
      <c r="P24" s="17">
        <v>600139</v>
      </c>
      <c r="Q24" s="17">
        <v>26341</v>
      </c>
      <c r="R24" s="17">
        <v>0</v>
      </c>
      <c r="S24" s="17">
        <v>2367</v>
      </c>
      <c r="T24" s="17">
        <v>988</v>
      </c>
      <c r="U24" s="17">
        <v>7806</v>
      </c>
      <c r="V24" s="17">
        <v>2974</v>
      </c>
      <c r="W24" s="17">
        <v>0</v>
      </c>
      <c r="X24" s="17">
        <v>37407</v>
      </c>
      <c r="Y24" s="17">
        <v>0</v>
      </c>
      <c r="Z24" s="17">
        <v>0</v>
      </c>
      <c r="AA24" s="17">
        <v>5297113</v>
      </c>
      <c r="AB24" s="17">
        <v>195461</v>
      </c>
      <c r="AC24" s="17">
        <v>433829</v>
      </c>
      <c r="AD24" s="17">
        <v>700000</v>
      </c>
      <c r="AE24" s="17">
        <v>0</v>
      </c>
      <c r="AF24" s="17">
        <v>100000</v>
      </c>
    </row>
    <row r="25" spans="1:32" x14ac:dyDescent="0.3">
      <c r="A25" s="15" t="s">
        <v>43</v>
      </c>
      <c r="B25" s="14" t="s">
        <v>44</v>
      </c>
      <c r="C25" s="14">
        <v>1</v>
      </c>
      <c r="D25" s="14">
        <v>0</v>
      </c>
      <c r="E25" s="17">
        <v>10584721</v>
      </c>
      <c r="F25" s="17">
        <v>0</v>
      </c>
      <c r="G25" s="17">
        <v>0</v>
      </c>
      <c r="H25" s="17">
        <v>0</v>
      </c>
      <c r="I25" s="17">
        <v>1163062</v>
      </c>
      <c r="J25" s="17">
        <v>630565</v>
      </c>
      <c r="K25" s="17">
        <v>0</v>
      </c>
      <c r="L25" s="17">
        <v>0</v>
      </c>
      <c r="M25" s="17">
        <v>0</v>
      </c>
      <c r="N25" s="17">
        <v>0</v>
      </c>
      <c r="O25" s="17">
        <v>0</v>
      </c>
      <c r="P25" s="17">
        <v>1620172</v>
      </c>
      <c r="Q25" s="17">
        <v>115962</v>
      </c>
      <c r="R25" s="17">
        <v>0</v>
      </c>
      <c r="S25" s="17">
        <v>11490</v>
      </c>
      <c r="T25" s="17">
        <v>4794</v>
      </c>
      <c r="U25" s="17">
        <v>45202</v>
      </c>
      <c r="V25" s="17">
        <v>13048</v>
      </c>
      <c r="W25" s="17">
        <v>0</v>
      </c>
      <c r="X25" s="17">
        <v>133764</v>
      </c>
      <c r="Y25" s="17">
        <v>0</v>
      </c>
      <c r="Z25" s="17">
        <v>0</v>
      </c>
      <c r="AA25" s="17">
        <v>14322780</v>
      </c>
      <c r="AB25" s="17">
        <v>1064051</v>
      </c>
      <c r="AC25" s="17">
        <v>2410215</v>
      </c>
      <c r="AD25" s="17">
        <v>702588</v>
      </c>
      <c r="AE25" s="17">
        <v>0</v>
      </c>
      <c r="AF25" s="17">
        <v>100000</v>
      </c>
    </row>
    <row r="26" spans="1:32" x14ac:dyDescent="0.3">
      <c r="A26" s="15" t="s">
        <v>45</v>
      </c>
      <c r="B26" s="14" t="s">
        <v>46</v>
      </c>
      <c r="C26" s="14">
        <v>1</v>
      </c>
      <c r="D26" s="14">
        <v>0</v>
      </c>
      <c r="E26" s="17">
        <v>5278945</v>
      </c>
      <c r="F26" s="17">
        <v>0</v>
      </c>
      <c r="G26" s="17">
        <v>0</v>
      </c>
      <c r="H26" s="17">
        <v>0</v>
      </c>
      <c r="I26" s="17">
        <v>520621</v>
      </c>
      <c r="J26" s="17">
        <v>893152</v>
      </c>
      <c r="K26" s="17">
        <v>0</v>
      </c>
      <c r="L26" s="17">
        <v>0</v>
      </c>
      <c r="M26" s="17">
        <v>0</v>
      </c>
      <c r="N26" s="17">
        <v>0</v>
      </c>
      <c r="O26" s="17">
        <v>0</v>
      </c>
      <c r="P26" s="17">
        <v>1216338</v>
      </c>
      <c r="Q26" s="17">
        <v>101848</v>
      </c>
      <c r="R26" s="17">
        <v>0</v>
      </c>
      <c r="S26" s="17">
        <v>4659</v>
      </c>
      <c r="T26" s="17">
        <v>1944</v>
      </c>
      <c r="U26" s="17">
        <v>16077</v>
      </c>
      <c r="V26" s="17">
        <v>6232</v>
      </c>
      <c r="W26" s="17">
        <v>0</v>
      </c>
      <c r="X26" s="17">
        <v>101006</v>
      </c>
      <c r="Y26" s="17">
        <v>0</v>
      </c>
      <c r="Z26" s="17">
        <v>0</v>
      </c>
      <c r="AA26" s="17">
        <v>8140822</v>
      </c>
      <c r="AB26" s="17">
        <v>317064</v>
      </c>
      <c r="AC26" s="17">
        <v>756563</v>
      </c>
      <c r="AD26" s="17">
        <v>807511</v>
      </c>
      <c r="AE26" s="17">
        <v>0</v>
      </c>
      <c r="AF26" s="17">
        <v>100000</v>
      </c>
    </row>
    <row r="27" spans="1:32" x14ac:dyDescent="0.3">
      <c r="A27" s="15" t="s">
        <v>47</v>
      </c>
      <c r="B27" s="14" t="s">
        <v>48</v>
      </c>
      <c r="C27" s="14">
        <v>1</v>
      </c>
      <c r="D27" s="14">
        <v>0</v>
      </c>
      <c r="E27" s="17">
        <v>13188250</v>
      </c>
      <c r="F27" s="17">
        <v>0</v>
      </c>
      <c r="G27" s="17">
        <v>0</v>
      </c>
      <c r="H27" s="17">
        <v>0</v>
      </c>
      <c r="I27" s="17">
        <v>1056900</v>
      </c>
      <c r="J27" s="17">
        <v>4354830</v>
      </c>
      <c r="K27" s="17">
        <v>0</v>
      </c>
      <c r="L27" s="17">
        <v>0</v>
      </c>
      <c r="M27" s="17">
        <v>0</v>
      </c>
      <c r="N27" s="17">
        <v>0</v>
      </c>
      <c r="O27" s="17">
        <v>0</v>
      </c>
      <c r="P27" s="17">
        <v>2220280</v>
      </c>
      <c r="Q27" s="17">
        <v>573067</v>
      </c>
      <c r="R27" s="17">
        <v>70805</v>
      </c>
      <c r="S27" s="17">
        <v>17931</v>
      </c>
      <c r="T27" s="17">
        <v>7481</v>
      </c>
      <c r="U27" s="17">
        <v>66755</v>
      </c>
      <c r="V27" s="17">
        <v>23724</v>
      </c>
      <c r="W27" s="17">
        <v>0</v>
      </c>
      <c r="X27" s="17">
        <v>256381</v>
      </c>
      <c r="Y27" s="17">
        <v>0</v>
      </c>
      <c r="Z27" s="17">
        <v>0</v>
      </c>
      <c r="AA27" s="17">
        <v>21836404</v>
      </c>
      <c r="AB27" s="17">
        <v>1410905</v>
      </c>
      <c r="AC27" s="17">
        <v>2915080</v>
      </c>
      <c r="AD27" s="17">
        <v>1108271</v>
      </c>
      <c r="AE27" s="17">
        <v>0</v>
      </c>
      <c r="AF27" s="17">
        <v>114359</v>
      </c>
    </row>
    <row r="28" spans="1:32" x14ac:dyDescent="0.3">
      <c r="A28" s="15" t="s">
        <v>49</v>
      </c>
      <c r="B28" s="14" t="s">
        <v>50</v>
      </c>
      <c r="C28" s="14">
        <v>1</v>
      </c>
      <c r="D28" s="14">
        <v>0</v>
      </c>
      <c r="E28" s="17">
        <v>11006532</v>
      </c>
      <c r="F28" s="17">
        <v>0</v>
      </c>
      <c r="G28" s="17">
        <v>0</v>
      </c>
      <c r="H28" s="17">
        <v>0</v>
      </c>
      <c r="I28" s="17">
        <v>1221796</v>
      </c>
      <c r="J28" s="17">
        <v>1378942</v>
      </c>
      <c r="K28" s="17">
        <v>525</v>
      </c>
      <c r="L28" s="17">
        <v>0</v>
      </c>
      <c r="M28" s="17">
        <v>0</v>
      </c>
      <c r="N28" s="17">
        <v>0</v>
      </c>
      <c r="O28" s="17">
        <v>0</v>
      </c>
      <c r="P28" s="17">
        <v>2181195</v>
      </c>
      <c r="Q28" s="17">
        <v>329350</v>
      </c>
      <c r="R28" s="17">
        <v>39969</v>
      </c>
      <c r="S28" s="17">
        <v>10126</v>
      </c>
      <c r="T28" s="17">
        <v>4225</v>
      </c>
      <c r="U28" s="17">
        <v>38445</v>
      </c>
      <c r="V28" s="17">
        <v>14151</v>
      </c>
      <c r="W28" s="17">
        <v>0</v>
      </c>
      <c r="X28" s="17">
        <v>461659</v>
      </c>
      <c r="Y28" s="17">
        <v>0</v>
      </c>
      <c r="Z28" s="17">
        <v>0</v>
      </c>
      <c r="AA28" s="17">
        <v>16686915</v>
      </c>
      <c r="AB28" s="17">
        <v>723433</v>
      </c>
      <c r="AC28" s="17">
        <v>1638663</v>
      </c>
      <c r="AD28" s="17">
        <v>1707582</v>
      </c>
      <c r="AE28" s="17">
        <v>0</v>
      </c>
      <c r="AF28" s="17">
        <v>102276</v>
      </c>
    </row>
    <row r="29" spans="1:32" x14ac:dyDescent="0.3">
      <c r="A29" s="15" t="s">
        <v>51</v>
      </c>
      <c r="B29" s="14" t="s">
        <v>52</v>
      </c>
      <c r="C29" s="14">
        <v>1</v>
      </c>
      <c r="D29" s="14">
        <v>0</v>
      </c>
      <c r="E29" s="17">
        <v>13183443</v>
      </c>
      <c r="F29" s="17">
        <v>0</v>
      </c>
      <c r="G29" s="17">
        <v>0</v>
      </c>
      <c r="H29" s="17">
        <v>0</v>
      </c>
      <c r="I29" s="17">
        <v>2085444</v>
      </c>
      <c r="J29" s="17">
        <v>2779941</v>
      </c>
      <c r="K29" s="17">
        <v>0</v>
      </c>
      <c r="L29" s="17">
        <v>0</v>
      </c>
      <c r="M29" s="17">
        <v>0</v>
      </c>
      <c r="N29" s="17">
        <v>0</v>
      </c>
      <c r="O29" s="17">
        <v>0</v>
      </c>
      <c r="P29" s="17">
        <v>2022395</v>
      </c>
      <c r="Q29" s="17">
        <v>249085</v>
      </c>
      <c r="R29" s="17">
        <v>155109</v>
      </c>
      <c r="S29" s="17">
        <v>19998</v>
      </c>
      <c r="T29" s="17">
        <v>8344</v>
      </c>
      <c r="U29" s="17">
        <v>77007</v>
      </c>
      <c r="V29" s="17">
        <v>26104</v>
      </c>
      <c r="W29" s="17">
        <v>0</v>
      </c>
      <c r="X29" s="17">
        <v>201965</v>
      </c>
      <c r="Y29" s="17">
        <v>47253</v>
      </c>
      <c r="Z29" s="17">
        <v>0</v>
      </c>
      <c r="AA29" s="17">
        <v>20856088</v>
      </c>
      <c r="AB29" s="17">
        <v>1270166</v>
      </c>
      <c r="AC29" s="17">
        <v>2429053</v>
      </c>
      <c r="AD29" s="17">
        <v>700000</v>
      </c>
      <c r="AE29" s="17">
        <v>0</v>
      </c>
      <c r="AF29" s="17">
        <v>0</v>
      </c>
    </row>
    <row r="30" spans="1:32" x14ac:dyDescent="0.3">
      <c r="A30" s="15" t="s">
        <v>53</v>
      </c>
      <c r="B30" s="14" t="s">
        <v>54</v>
      </c>
      <c r="C30" s="14">
        <v>1</v>
      </c>
      <c r="D30" s="14">
        <v>0</v>
      </c>
      <c r="E30" s="17">
        <v>56692712</v>
      </c>
      <c r="F30" s="17">
        <v>0</v>
      </c>
      <c r="G30" s="17">
        <v>0</v>
      </c>
      <c r="H30" s="17">
        <v>5879</v>
      </c>
      <c r="I30" s="17">
        <v>2176027</v>
      </c>
      <c r="J30" s="17">
        <v>7873429</v>
      </c>
      <c r="K30" s="17">
        <v>0</v>
      </c>
      <c r="L30" s="17">
        <v>0</v>
      </c>
      <c r="M30" s="17">
        <v>0</v>
      </c>
      <c r="N30" s="17">
        <v>0</v>
      </c>
      <c r="O30" s="17">
        <v>0</v>
      </c>
      <c r="P30" s="17">
        <v>8652395</v>
      </c>
      <c r="Q30" s="17">
        <v>1387707</v>
      </c>
      <c r="R30" s="17">
        <v>1150010</v>
      </c>
      <c r="S30" s="17">
        <v>80338</v>
      </c>
      <c r="T30" s="17">
        <v>33519</v>
      </c>
      <c r="U30" s="17">
        <v>303657</v>
      </c>
      <c r="V30" s="17">
        <v>107980</v>
      </c>
      <c r="W30" s="17">
        <v>0</v>
      </c>
      <c r="X30" s="17">
        <v>2415125</v>
      </c>
      <c r="Y30" s="17">
        <v>0</v>
      </c>
      <c r="Z30" s="17">
        <v>0</v>
      </c>
      <c r="AA30" s="17">
        <v>80878778</v>
      </c>
      <c r="AB30" s="17">
        <v>12945695</v>
      </c>
      <c r="AC30" s="17">
        <v>29323650</v>
      </c>
      <c r="AD30" s="17">
        <v>0</v>
      </c>
      <c r="AE30" s="17">
        <v>0</v>
      </c>
      <c r="AF30" s="17">
        <v>477949</v>
      </c>
    </row>
    <row r="31" spans="1:32" x14ac:dyDescent="0.3">
      <c r="A31" s="15" t="s">
        <v>55</v>
      </c>
      <c r="B31" s="14" t="s">
        <v>56</v>
      </c>
      <c r="C31" s="14">
        <v>1</v>
      </c>
      <c r="D31" s="14">
        <v>0</v>
      </c>
      <c r="E31" s="17">
        <v>10867630</v>
      </c>
      <c r="F31" s="17">
        <v>0</v>
      </c>
      <c r="G31" s="17">
        <v>0</v>
      </c>
      <c r="H31" s="17">
        <v>0</v>
      </c>
      <c r="I31" s="17">
        <v>1287490</v>
      </c>
      <c r="J31" s="17">
        <v>1393348</v>
      </c>
      <c r="K31" s="17">
        <v>0</v>
      </c>
      <c r="L31" s="17">
        <v>0</v>
      </c>
      <c r="M31" s="17">
        <v>0</v>
      </c>
      <c r="N31" s="17">
        <v>0</v>
      </c>
      <c r="O31" s="17">
        <v>0</v>
      </c>
      <c r="P31" s="17">
        <v>1438891</v>
      </c>
      <c r="Q31" s="17">
        <v>246485</v>
      </c>
      <c r="R31" s="17">
        <v>136670</v>
      </c>
      <c r="S31" s="17">
        <v>9662</v>
      </c>
      <c r="T31" s="17">
        <v>4031</v>
      </c>
      <c r="U31" s="17">
        <v>37338</v>
      </c>
      <c r="V31" s="17">
        <v>12253</v>
      </c>
      <c r="W31" s="17">
        <v>0</v>
      </c>
      <c r="X31" s="17">
        <v>166175</v>
      </c>
      <c r="Y31" s="17">
        <v>0</v>
      </c>
      <c r="Z31" s="17">
        <v>0</v>
      </c>
      <c r="AA31" s="17">
        <v>15599973</v>
      </c>
      <c r="AB31" s="17">
        <v>1409480</v>
      </c>
      <c r="AC31" s="17">
        <v>2910653</v>
      </c>
      <c r="AD31" s="17">
        <v>700000</v>
      </c>
      <c r="AE31" s="17">
        <v>0</v>
      </c>
      <c r="AF31" s="17">
        <v>100000</v>
      </c>
    </row>
    <row r="32" spans="1:32" x14ac:dyDescent="0.3">
      <c r="A32" s="15" t="s">
        <v>57</v>
      </c>
      <c r="B32" s="14" t="s">
        <v>58</v>
      </c>
      <c r="C32" s="14">
        <v>1</v>
      </c>
      <c r="D32" s="14">
        <v>0</v>
      </c>
      <c r="E32" s="17">
        <v>13683712</v>
      </c>
      <c r="F32" s="17">
        <v>0</v>
      </c>
      <c r="G32" s="17">
        <v>0</v>
      </c>
      <c r="H32" s="17">
        <v>0</v>
      </c>
      <c r="I32" s="17">
        <v>1564732</v>
      </c>
      <c r="J32" s="17">
        <v>3241371</v>
      </c>
      <c r="K32" s="17">
        <v>0</v>
      </c>
      <c r="L32" s="17">
        <v>0</v>
      </c>
      <c r="M32" s="17">
        <v>0</v>
      </c>
      <c r="N32" s="17">
        <v>0</v>
      </c>
      <c r="O32" s="17">
        <v>0</v>
      </c>
      <c r="P32" s="17">
        <v>1889807</v>
      </c>
      <c r="Q32" s="17">
        <v>64659</v>
      </c>
      <c r="R32" s="17">
        <v>92176</v>
      </c>
      <c r="S32" s="17">
        <v>20463</v>
      </c>
      <c r="T32" s="17">
        <v>8538</v>
      </c>
      <c r="U32" s="17">
        <v>81084</v>
      </c>
      <c r="V32" s="17">
        <v>25156</v>
      </c>
      <c r="W32" s="17">
        <v>0</v>
      </c>
      <c r="X32" s="17">
        <v>256320</v>
      </c>
      <c r="Y32" s="17">
        <v>0</v>
      </c>
      <c r="Z32" s="17">
        <v>0</v>
      </c>
      <c r="AA32" s="17">
        <v>20928018</v>
      </c>
      <c r="AB32" s="17">
        <v>1343482</v>
      </c>
      <c r="AC32" s="17">
        <v>2454730</v>
      </c>
      <c r="AD32" s="17">
        <v>700000</v>
      </c>
      <c r="AE32" s="17">
        <v>256320</v>
      </c>
      <c r="AF32" s="17">
        <v>0</v>
      </c>
    </row>
    <row r="33" spans="1:32" x14ac:dyDescent="0.3">
      <c r="A33" s="15" t="s">
        <v>59</v>
      </c>
      <c r="B33" s="14" t="s">
        <v>60</v>
      </c>
      <c r="C33" s="14">
        <v>1</v>
      </c>
      <c r="D33" s="14">
        <v>0</v>
      </c>
      <c r="E33" s="17">
        <v>11444664</v>
      </c>
      <c r="F33" s="17">
        <v>0</v>
      </c>
      <c r="G33" s="17">
        <v>0</v>
      </c>
      <c r="H33" s="17">
        <v>0</v>
      </c>
      <c r="I33" s="17">
        <v>1506171</v>
      </c>
      <c r="J33" s="17">
        <v>3242911</v>
      </c>
      <c r="K33" s="17">
        <v>0</v>
      </c>
      <c r="L33" s="17">
        <v>0</v>
      </c>
      <c r="M33" s="17">
        <v>0</v>
      </c>
      <c r="N33" s="17">
        <v>0</v>
      </c>
      <c r="O33" s="17">
        <v>0</v>
      </c>
      <c r="P33" s="17">
        <v>2627639</v>
      </c>
      <c r="Q33" s="17">
        <v>411804</v>
      </c>
      <c r="R33" s="17">
        <v>41346</v>
      </c>
      <c r="S33" s="17">
        <v>24957</v>
      </c>
      <c r="T33" s="17">
        <v>10413</v>
      </c>
      <c r="U33" s="17">
        <v>97511</v>
      </c>
      <c r="V33" s="17">
        <v>31407</v>
      </c>
      <c r="W33" s="17">
        <v>0</v>
      </c>
      <c r="X33" s="17">
        <v>245882</v>
      </c>
      <c r="Y33" s="17">
        <v>0</v>
      </c>
      <c r="Z33" s="17">
        <v>0</v>
      </c>
      <c r="AA33" s="17">
        <v>19684705</v>
      </c>
      <c r="AB33" s="17">
        <v>1591993</v>
      </c>
      <c r="AC33" s="17">
        <v>2966167</v>
      </c>
      <c r="AD33" s="17">
        <v>0</v>
      </c>
      <c r="AE33" s="17">
        <v>0</v>
      </c>
      <c r="AF33" s="17">
        <v>100000</v>
      </c>
    </row>
    <row r="34" spans="1:32" x14ac:dyDescent="0.3">
      <c r="A34" s="15" t="s">
        <v>61</v>
      </c>
      <c r="B34" s="14" t="s">
        <v>62</v>
      </c>
      <c r="C34" s="14">
        <v>1</v>
      </c>
      <c r="D34" s="14">
        <v>0</v>
      </c>
      <c r="E34" s="17">
        <v>16473381</v>
      </c>
      <c r="F34" s="17">
        <v>0</v>
      </c>
      <c r="G34" s="17">
        <v>0</v>
      </c>
      <c r="H34" s="17">
        <v>0</v>
      </c>
      <c r="I34" s="17">
        <v>2382019</v>
      </c>
      <c r="J34" s="17">
        <v>5633494</v>
      </c>
      <c r="K34" s="17">
        <v>0</v>
      </c>
      <c r="L34" s="17">
        <v>0</v>
      </c>
      <c r="M34" s="17">
        <v>0</v>
      </c>
      <c r="N34" s="17">
        <v>0</v>
      </c>
      <c r="O34" s="17">
        <v>0</v>
      </c>
      <c r="P34" s="17">
        <v>3177585</v>
      </c>
      <c r="Q34" s="17">
        <v>928276</v>
      </c>
      <c r="R34" s="17">
        <v>290006</v>
      </c>
      <c r="S34" s="17">
        <v>37465</v>
      </c>
      <c r="T34" s="17">
        <v>15631</v>
      </c>
      <c r="U34" s="17">
        <v>146033</v>
      </c>
      <c r="V34" s="17">
        <v>49509</v>
      </c>
      <c r="W34" s="17">
        <v>0</v>
      </c>
      <c r="X34" s="17">
        <v>759548</v>
      </c>
      <c r="Y34" s="17">
        <v>0</v>
      </c>
      <c r="Z34" s="17">
        <v>0</v>
      </c>
      <c r="AA34" s="17">
        <v>29892947</v>
      </c>
      <c r="AB34" s="17">
        <v>2439406</v>
      </c>
      <c r="AC34" s="17">
        <v>2360379</v>
      </c>
      <c r="AD34" s="17">
        <v>1785347</v>
      </c>
      <c r="AE34" s="17">
        <v>561216</v>
      </c>
      <c r="AF34" s="17">
        <v>0</v>
      </c>
    </row>
    <row r="35" spans="1:32" x14ac:dyDescent="0.3">
      <c r="A35" s="15" t="s">
        <v>63</v>
      </c>
      <c r="B35" s="14" t="s">
        <v>64</v>
      </c>
      <c r="C35" s="14">
        <v>1</v>
      </c>
      <c r="D35" s="14">
        <v>0</v>
      </c>
      <c r="E35" s="17">
        <v>5361475</v>
      </c>
      <c r="F35" s="17">
        <v>0</v>
      </c>
      <c r="G35" s="17">
        <v>290478</v>
      </c>
      <c r="H35" s="17">
        <v>27469</v>
      </c>
      <c r="I35" s="17">
        <v>641634</v>
      </c>
      <c r="J35" s="17">
        <v>829292</v>
      </c>
      <c r="K35" s="17">
        <v>0</v>
      </c>
      <c r="L35" s="17">
        <v>0</v>
      </c>
      <c r="M35" s="17">
        <v>0</v>
      </c>
      <c r="N35" s="17">
        <v>0</v>
      </c>
      <c r="O35" s="17">
        <v>0</v>
      </c>
      <c r="P35" s="17">
        <v>561415</v>
      </c>
      <c r="Q35" s="17">
        <v>30818</v>
      </c>
      <c r="R35" s="17">
        <v>123568</v>
      </c>
      <c r="S35" s="17">
        <v>7145</v>
      </c>
      <c r="T35" s="17">
        <v>2981</v>
      </c>
      <c r="U35" s="17">
        <v>27669</v>
      </c>
      <c r="V35" s="17">
        <v>3451</v>
      </c>
      <c r="W35" s="17">
        <v>0</v>
      </c>
      <c r="X35" s="17">
        <v>84000</v>
      </c>
      <c r="Y35" s="17">
        <v>0</v>
      </c>
      <c r="Z35" s="17">
        <v>0</v>
      </c>
      <c r="AA35" s="17">
        <v>7991395</v>
      </c>
      <c r="AB35" s="17">
        <v>590949</v>
      </c>
      <c r="AC35" s="17">
        <v>1338577</v>
      </c>
      <c r="AD35" s="17">
        <v>0</v>
      </c>
      <c r="AE35" s="17">
        <v>0</v>
      </c>
      <c r="AF35" s="17">
        <v>100000</v>
      </c>
    </row>
    <row r="36" spans="1:32" x14ac:dyDescent="0.3">
      <c r="A36" s="15" t="s">
        <v>65</v>
      </c>
      <c r="B36" s="14" t="s">
        <v>66</v>
      </c>
      <c r="C36" s="14">
        <v>1</v>
      </c>
      <c r="D36" s="14">
        <v>0</v>
      </c>
      <c r="E36" s="17">
        <v>18166853</v>
      </c>
      <c r="F36" s="17">
        <v>0</v>
      </c>
      <c r="G36" s="17">
        <v>0</v>
      </c>
      <c r="H36" s="17">
        <v>0</v>
      </c>
      <c r="I36" s="17">
        <v>2396599</v>
      </c>
      <c r="J36" s="17">
        <v>5107906</v>
      </c>
      <c r="K36" s="17">
        <v>0</v>
      </c>
      <c r="L36" s="17">
        <v>0</v>
      </c>
      <c r="M36" s="17">
        <v>0</v>
      </c>
      <c r="N36" s="17">
        <v>0</v>
      </c>
      <c r="O36" s="17">
        <v>0</v>
      </c>
      <c r="P36" s="17">
        <v>2206376</v>
      </c>
      <c r="Q36" s="17">
        <v>426188</v>
      </c>
      <c r="R36" s="17">
        <v>103195</v>
      </c>
      <c r="S36" s="17">
        <v>20942</v>
      </c>
      <c r="T36" s="17">
        <v>8738</v>
      </c>
      <c r="U36" s="17">
        <v>80968</v>
      </c>
      <c r="V36" s="17">
        <v>28012</v>
      </c>
      <c r="W36" s="17">
        <v>0</v>
      </c>
      <c r="X36" s="17">
        <v>1707412</v>
      </c>
      <c r="Y36" s="17">
        <v>0</v>
      </c>
      <c r="Z36" s="17">
        <v>0</v>
      </c>
      <c r="AA36" s="17">
        <v>30253189</v>
      </c>
      <c r="AB36" s="17">
        <v>1344434</v>
      </c>
      <c r="AC36" s="17">
        <v>2654047</v>
      </c>
      <c r="AD36" s="17">
        <v>3175114</v>
      </c>
      <c r="AE36" s="17">
        <v>0</v>
      </c>
      <c r="AF36" s="17">
        <v>152109</v>
      </c>
    </row>
    <row r="37" spans="1:32" x14ac:dyDescent="0.3">
      <c r="A37" s="15" t="s">
        <v>67</v>
      </c>
      <c r="B37" s="14" t="s">
        <v>68</v>
      </c>
      <c r="C37" s="14">
        <v>1</v>
      </c>
      <c r="D37" s="14">
        <v>0</v>
      </c>
      <c r="E37" s="17">
        <v>26308674</v>
      </c>
      <c r="F37" s="17">
        <v>0</v>
      </c>
      <c r="G37" s="17">
        <v>0</v>
      </c>
      <c r="H37" s="17">
        <v>0</v>
      </c>
      <c r="I37" s="17">
        <v>2468848</v>
      </c>
      <c r="J37" s="17">
        <v>6180787</v>
      </c>
      <c r="K37" s="17">
        <v>0</v>
      </c>
      <c r="L37" s="17">
        <v>0</v>
      </c>
      <c r="M37" s="17">
        <v>0</v>
      </c>
      <c r="N37" s="17">
        <v>0</v>
      </c>
      <c r="O37" s="17">
        <v>0</v>
      </c>
      <c r="P37" s="17">
        <v>5416883</v>
      </c>
      <c r="Q37" s="17">
        <v>1228972</v>
      </c>
      <c r="R37" s="17">
        <v>392987</v>
      </c>
      <c r="S37" s="17">
        <v>55980</v>
      </c>
      <c r="T37" s="17">
        <v>23356</v>
      </c>
      <c r="U37" s="17">
        <v>220826</v>
      </c>
      <c r="V37" s="17">
        <v>71444</v>
      </c>
      <c r="W37" s="17">
        <v>0</v>
      </c>
      <c r="X37" s="17">
        <v>455250</v>
      </c>
      <c r="Y37" s="17">
        <v>0</v>
      </c>
      <c r="Z37" s="17">
        <v>0</v>
      </c>
      <c r="AA37" s="17">
        <v>42824007</v>
      </c>
      <c r="AB37" s="17">
        <v>3833182</v>
      </c>
      <c r="AC37" s="17">
        <v>8682650</v>
      </c>
      <c r="AD37" s="17">
        <v>0</v>
      </c>
      <c r="AE37" s="17">
        <v>0</v>
      </c>
      <c r="AF37" s="17">
        <v>0</v>
      </c>
    </row>
    <row r="38" spans="1:32" x14ac:dyDescent="0.3">
      <c r="A38" s="15" t="s">
        <v>69</v>
      </c>
      <c r="B38" s="14" t="s">
        <v>70</v>
      </c>
      <c r="C38" s="14">
        <v>1</v>
      </c>
      <c r="D38" s="14">
        <v>0</v>
      </c>
      <c r="E38" s="17">
        <v>19677289</v>
      </c>
      <c r="F38" s="17">
        <v>0</v>
      </c>
      <c r="G38" s="17">
        <v>0</v>
      </c>
      <c r="H38" s="17">
        <v>34668</v>
      </c>
      <c r="I38" s="17">
        <v>2135362</v>
      </c>
      <c r="J38" s="17">
        <v>4903504</v>
      </c>
      <c r="K38" s="17">
        <v>0</v>
      </c>
      <c r="L38" s="17">
        <v>0</v>
      </c>
      <c r="M38" s="17">
        <v>0</v>
      </c>
      <c r="N38" s="17">
        <v>0</v>
      </c>
      <c r="O38" s="17">
        <v>0</v>
      </c>
      <c r="P38" s="17">
        <v>2283162</v>
      </c>
      <c r="Q38" s="17">
        <v>647846</v>
      </c>
      <c r="R38" s="17">
        <v>213412</v>
      </c>
      <c r="S38" s="17">
        <v>36446</v>
      </c>
      <c r="T38" s="17">
        <v>15206</v>
      </c>
      <c r="U38" s="17">
        <v>137004</v>
      </c>
      <c r="V38" s="17">
        <v>45454</v>
      </c>
      <c r="W38" s="17">
        <v>0</v>
      </c>
      <c r="X38" s="17">
        <v>251187</v>
      </c>
      <c r="Y38" s="17">
        <v>0</v>
      </c>
      <c r="Z38" s="17">
        <v>0</v>
      </c>
      <c r="AA38" s="17">
        <v>30380540</v>
      </c>
      <c r="AB38" s="17">
        <v>3440110</v>
      </c>
      <c r="AC38" s="17">
        <v>7764600</v>
      </c>
      <c r="AD38" s="17">
        <v>0</v>
      </c>
      <c r="AE38" s="17">
        <v>0</v>
      </c>
      <c r="AF38" s="17">
        <v>179735</v>
      </c>
    </row>
    <row r="39" spans="1:32" x14ac:dyDescent="0.3">
      <c r="A39" s="15" t="s">
        <v>71</v>
      </c>
      <c r="B39" s="14" t="s">
        <v>72</v>
      </c>
      <c r="C39" s="14">
        <v>1</v>
      </c>
      <c r="D39" s="14">
        <v>0</v>
      </c>
      <c r="E39" s="17">
        <v>15238246</v>
      </c>
      <c r="F39" s="17">
        <v>0</v>
      </c>
      <c r="G39" s="17">
        <v>0</v>
      </c>
      <c r="H39" s="17">
        <v>0</v>
      </c>
      <c r="I39" s="17">
        <v>2725340</v>
      </c>
      <c r="J39" s="17">
        <v>4506308</v>
      </c>
      <c r="K39" s="17">
        <v>0</v>
      </c>
      <c r="L39" s="17">
        <v>0</v>
      </c>
      <c r="M39" s="17">
        <v>0</v>
      </c>
      <c r="N39" s="17">
        <v>0</v>
      </c>
      <c r="O39" s="17">
        <v>0</v>
      </c>
      <c r="P39" s="17">
        <v>3652802</v>
      </c>
      <c r="Q39" s="17">
        <v>1475298</v>
      </c>
      <c r="R39" s="17">
        <v>320103</v>
      </c>
      <c r="S39" s="17">
        <v>51052</v>
      </c>
      <c r="T39" s="17">
        <v>21300</v>
      </c>
      <c r="U39" s="17">
        <v>200147</v>
      </c>
      <c r="V39" s="17">
        <v>54927</v>
      </c>
      <c r="W39" s="17">
        <v>0</v>
      </c>
      <c r="X39" s="17">
        <v>715500</v>
      </c>
      <c r="Y39" s="17">
        <v>4264</v>
      </c>
      <c r="Z39" s="17">
        <v>0</v>
      </c>
      <c r="AA39" s="17">
        <v>28965287</v>
      </c>
      <c r="AB39" s="17">
        <v>3242069</v>
      </c>
      <c r="AC39" s="17">
        <v>2947330</v>
      </c>
      <c r="AD39" s="17">
        <v>0</v>
      </c>
      <c r="AE39" s="17">
        <v>448200</v>
      </c>
      <c r="AF39" s="17">
        <v>0</v>
      </c>
    </row>
    <row r="40" spans="1:32" x14ac:dyDescent="0.3">
      <c r="A40" s="15" t="s">
        <v>73</v>
      </c>
      <c r="B40" s="14" t="s">
        <v>74</v>
      </c>
      <c r="C40" s="14">
        <v>1</v>
      </c>
      <c r="D40" s="14">
        <v>0</v>
      </c>
      <c r="E40" s="17">
        <v>14770597</v>
      </c>
      <c r="F40" s="17">
        <v>0</v>
      </c>
      <c r="G40" s="17">
        <v>0</v>
      </c>
      <c r="H40" s="17">
        <v>0</v>
      </c>
      <c r="I40" s="17">
        <v>2541807</v>
      </c>
      <c r="J40" s="17">
        <v>4418379</v>
      </c>
      <c r="K40" s="17">
        <v>0</v>
      </c>
      <c r="L40" s="17">
        <v>0</v>
      </c>
      <c r="M40" s="17">
        <v>0</v>
      </c>
      <c r="N40" s="17">
        <v>0</v>
      </c>
      <c r="O40" s="17">
        <v>0</v>
      </c>
      <c r="P40" s="17">
        <v>2743740</v>
      </c>
      <c r="Q40" s="17">
        <v>322032</v>
      </c>
      <c r="R40" s="17">
        <v>183773</v>
      </c>
      <c r="S40" s="17">
        <v>22830</v>
      </c>
      <c r="T40" s="17">
        <v>9525</v>
      </c>
      <c r="U40" s="17">
        <v>86618</v>
      </c>
      <c r="V40" s="17">
        <v>27697</v>
      </c>
      <c r="W40" s="17">
        <v>0</v>
      </c>
      <c r="X40" s="17">
        <v>540343</v>
      </c>
      <c r="Y40" s="17">
        <v>0</v>
      </c>
      <c r="Z40" s="17">
        <v>0</v>
      </c>
      <c r="AA40" s="17">
        <v>25667341</v>
      </c>
      <c r="AB40" s="17">
        <v>1482497</v>
      </c>
      <c r="AC40" s="17">
        <v>2752735</v>
      </c>
      <c r="AD40" s="17">
        <v>2082660</v>
      </c>
      <c r="AE40" s="17">
        <v>0</v>
      </c>
      <c r="AF40" s="17">
        <v>0</v>
      </c>
    </row>
    <row r="41" spans="1:32" x14ac:dyDescent="0.3">
      <c r="A41" s="15" t="s">
        <v>75</v>
      </c>
      <c r="B41" s="14" t="s">
        <v>76</v>
      </c>
      <c r="C41" s="14">
        <v>1</v>
      </c>
      <c r="D41" s="14">
        <v>0</v>
      </c>
      <c r="E41" s="17">
        <v>3458229</v>
      </c>
      <c r="F41" s="17">
        <v>0</v>
      </c>
      <c r="G41" s="17">
        <v>166648</v>
      </c>
      <c r="H41" s="17">
        <v>0</v>
      </c>
      <c r="I41" s="17">
        <v>381879</v>
      </c>
      <c r="J41" s="17">
        <v>273882</v>
      </c>
      <c r="K41" s="17">
        <v>0</v>
      </c>
      <c r="L41" s="17">
        <v>0</v>
      </c>
      <c r="M41" s="17">
        <v>0</v>
      </c>
      <c r="N41" s="17">
        <v>0</v>
      </c>
      <c r="O41" s="17">
        <v>0</v>
      </c>
      <c r="P41" s="17">
        <v>655605</v>
      </c>
      <c r="Q41" s="17">
        <v>0</v>
      </c>
      <c r="R41" s="17">
        <v>32845</v>
      </c>
      <c r="S41" s="17">
        <v>2891</v>
      </c>
      <c r="T41" s="17">
        <v>1206</v>
      </c>
      <c r="U41" s="17">
        <v>10951</v>
      </c>
      <c r="V41" s="17">
        <v>3012</v>
      </c>
      <c r="W41" s="17">
        <v>0</v>
      </c>
      <c r="X41" s="17">
        <v>76933</v>
      </c>
      <c r="Y41" s="17">
        <v>4176</v>
      </c>
      <c r="Z41" s="17">
        <v>0</v>
      </c>
      <c r="AA41" s="17">
        <v>5068257</v>
      </c>
      <c r="AB41" s="17">
        <v>275394</v>
      </c>
      <c r="AC41" s="17">
        <v>572369</v>
      </c>
      <c r="AD41" s="17">
        <v>700000</v>
      </c>
      <c r="AE41" s="17">
        <v>0</v>
      </c>
      <c r="AF41" s="17">
        <v>0</v>
      </c>
    </row>
    <row r="42" spans="1:32" x14ac:dyDescent="0.3">
      <c r="A42" s="15" t="s">
        <v>77</v>
      </c>
      <c r="B42" s="14" t="s">
        <v>78</v>
      </c>
      <c r="C42" s="14">
        <v>1</v>
      </c>
      <c r="D42" s="14">
        <v>0</v>
      </c>
      <c r="E42" s="17">
        <v>10466158</v>
      </c>
      <c r="F42" s="17">
        <v>0</v>
      </c>
      <c r="G42" s="17">
        <v>0</v>
      </c>
      <c r="H42" s="17">
        <v>0</v>
      </c>
      <c r="I42" s="17">
        <v>1570828</v>
      </c>
      <c r="J42" s="17">
        <v>2343202</v>
      </c>
      <c r="K42" s="17">
        <v>79635</v>
      </c>
      <c r="L42" s="17">
        <v>0</v>
      </c>
      <c r="M42" s="17">
        <v>0</v>
      </c>
      <c r="N42" s="17">
        <v>0</v>
      </c>
      <c r="O42" s="17">
        <v>0</v>
      </c>
      <c r="P42" s="17">
        <v>2189748</v>
      </c>
      <c r="Q42" s="17">
        <v>389013</v>
      </c>
      <c r="R42" s="17">
        <v>35978</v>
      </c>
      <c r="S42" s="17">
        <v>15804</v>
      </c>
      <c r="T42" s="17">
        <v>6594</v>
      </c>
      <c r="U42" s="17">
        <v>61163</v>
      </c>
      <c r="V42" s="17">
        <v>19991</v>
      </c>
      <c r="W42" s="17">
        <v>0</v>
      </c>
      <c r="X42" s="17">
        <v>149871</v>
      </c>
      <c r="Y42" s="17">
        <v>0</v>
      </c>
      <c r="Z42" s="17">
        <v>0</v>
      </c>
      <c r="AA42" s="17">
        <v>17327985</v>
      </c>
      <c r="AB42" s="17">
        <v>1034986</v>
      </c>
      <c r="AC42" s="17">
        <v>1699757</v>
      </c>
      <c r="AD42" s="17">
        <v>1558413</v>
      </c>
      <c r="AE42" s="17">
        <v>0</v>
      </c>
      <c r="AF42" s="17">
        <v>0</v>
      </c>
    </row>
    <row r="43" spans="1:32" x14ac:dyDescent="0.3">
      <c r="A43" s="15" t="s">
        <v>79</v>
      </c>
      <c r="B43" s="14" t="s">
        <v>80</v>
      </c>
      <c r="C43" s="14">
        <v>1</v>
      </c>
      <c r="D43" s="14">
        <v>0</v>
      </c>
      <c r="E43" s="17">
        <v>2961287</v>
      </c>
      <c r="F43" s="17">
        <v>0</v>
      </c>
      <c r="G43" s="17">
        <v>0</v>
      </c>
      <c r="H43" s="17">
        <v>0</v>
      </c>
      <c r="I43" s="17">
        <v>231470</v>
      </c>
      <c r="J43" s="17">
        <v>561531</v>
      </c>
      <c r="K43" s="17">
        <v>0</v>
      </c>
      <c r="L43" s="17">
        <v>0</v>
      </c>
      <c r="M43" s="17">
        <v>0</v>
      </c>
      <c r="N43" s="17">
        <v>0</v>
      </c>
      <c r="O43" s="17">
        <v>0</v>
      </c>
      <c r="P43" s="17">
        <v>407709</v>
      </c>
      <c r="Q43" s="17">
        <v>36773</v>
      </c>
      <c r="R43" s="17">
        <v>0</v>
      </c>
      <c r="S43" s="17">
        <v>8973</v>
      </c>
      <c r="T43" s="17">
        <v>3744</v>
      </c>
      <c r="U43" s="17">
        <v>27028</v>
      </c>
      <c r="V43" s="17">
        <v>0</v>
      </c>
      <c r="W43" s="17">
        <v>0</v>
      </c>
      <c r="X43" s="17">
        <v>50614</v>
      </c>
      <c r="Y43" s="17">
        <v>0</v>
      </c>
      <c r="Z43" s="17">
        <v>0</v>
      </c>
      <c r="AA43" s="17">
        <v>4289129</v>
      </c>
      <c r="AB43" s="17">
        <v>285866</v>
      </c>
      <c r="AC43" s="17">
        <v>647520</v>
      </c>
      <c r="AD43" s="17">
        <v>0</v>
      </c>
      <c r="AE43" s="17">
        <v>0</v>
      </c>
      <c r="AF43" s="17">
        <v>0</v>
      </c>
    </row>
    <row r="44" spans="1:32" x14ac:dyDescent="0.3">
      <c r="A44" s="15" t="s">
        <v>81</v>
      </c>
      <c r="B44" s="14" t="s">
        <v>82</v>
      </c>
      <c r="C44" s="14">
        <v>1</v>
      </c>
      <c r="D44" s="14">
        <v>0</v>
      </c>
      <c r="E44" s="17">
        <v>9768589</v>
      </c>
      <c r="F44" s="17">
        <v>0</v>
      </c>
      <c r="G44" s="17">
        <v>0</v>
      </c>
      <c r="H44" s="17">
        <v>2814</v>
      </c>
      <c r="I44" s="17">
        <v>1187492</v>
      </c>
      <c r="J44" s="17">
        <v>2126707</v>
      </c>
      <c r="K44" s="17">
        <v>0</v>
      </c>
      <c r="L44" s="17">
        <v>0</v>
      </c>
      <c r="M44" s="17">
        <v>0</v>
      </c>
      <c r="N44" s="17">
        <v>0</v>
      </c>
      <c r="O44" s="17">
        <v>0</v>
      </c>
      <c r="P44" s="17">
        <v>1670681</v>
      </c>
      <c r="Q44" s="17">
        <v>241818</v>
      </c>
      <c r="R44" s="17">
        <v>165453</v>
      </c>
      <c r="S44" s="17">
        <v>9228</v>
      </c>
      <c r="T44" s="17">
        <v>3850</v>
      </c>
      <c r="U44" s="17">
        <v>33436</v>
      </c>
      <c r="V44" s="17">
        <v>11687</v>
      </c>
      <c r="W44" s="17">
        <v>0</v>
      </c>
      <c r="X44" s="17">
        <v>426451</v>
      </c>
      <c r="Y44" s="17">
        <v>0</v>
      </c>
      <c r="Z44" s="17">
        <v>0</v>
      </c>
      <c r="AA44" s="17">
        <v>15648206</v>
      </c>
      <c r="AB44" s="17">
        <v>751587</v>
      </c>
      <c r="AC44" s="17">
        <v>1702437</v>
      </c>
      <c r="AD44" s="17">
        <v>1076772</v>
      </c>
      <c r="AE44" s="17">
        <v>0</v>
      </c>
      <c r="AF44" s="17">
        <v>100000</v>
      </c>
    </row>
    <row r="45" spans="1:32" x14ac:dyDescent="0.3">
      <c r="A45" s="15" t="s">
        <v>83</v>
      </c>
      <c r="B45" s="14" t="s">
        <v>84</v>
      </c>
      <c r="C45" s="14">
        <v>1</v>
      </c>
      <c r="D45" s="14">
        <v>0</v>
      </c>
      <c r="E45" s="17">
        <v>5426460</v>
      </c>
      <c r="F45" s="17">
        <v>0</v>
      </c>
      <c r="G45" s="17">
        <v>0</v>
      </c>
      <c r="H45" s="17">
        <v>0</v>
      </c>
      <c r="I45" s="17">
        <v>529629</v>
      </c>
      <c r="J45" s="17">
        <v>753863</v>
      </c>
      <c r="K45" s="17">
        <v>0</v>
      </c>
      <c r="L45" s="17">
        <v>0</v>
      </c>
      <c r="M45" s="17">
        <v>0</v>
      </c>
      <c r="N45" s="17">
        <v>0</v>
      </c>
      <c r="O45" s="17">
        <v>0</v>
      </c>
      <c r="P45" s="17">
        <v>1114548</v>
      </c>
      <c r="Q45" s="17">
        <v>105849</v>
      </c>
      <c r="R45" s="17">
        <v>0</v>
      </c>
      <c r="S45" s="17">
        <v>5632</v>
      </c>
      <c r="T45" s="17">
        <v>2350</v>
      </c>
      <c r="U45" s="17">
        <v>20329</v>
      </c>
      <c r="V45" s="17">
        <v>6633</v>
      </c>
      <c r="W45" s="17">
        <v>0</v>
      </c>
      <c r="X45" s="17">
        <v>98300</v>
      </c>
      <c r="Y45" s="17">
        <v>0</v>
      </c>
      <c r="Z45" s="17">
        <v>0</v>
      </c>
      <c r="AA45" s="17">
        <v>8063593</v>
      </c>
      <c r="AB45" s="17">
        <v>464454</v>
      </c>
      <c r="AC45" s="17">
        <v>1102710</v>
      </c>
      <c r="AD45" s="17">
        <v>700000</v>
      </c>
      <c r="AE45" s="17">
        <v>0</v>
      </c>
      <c r="AF45" s="17">
        <v>100000</v>
      </c>
    </row>
    <row r="46" spans="1:32" x14ac:dyDescent="0.3">
      <c r="A46" s="15" t="s">
        <v>85</v>
      </c>
      <c r="B46" s="14" t="s">
        <v>86</v>
      </c>
      <c r="C46" s="14">
        <v>1</v>
      </c>
      <c r="D46" s="14">
        <v>0</v>
      </c>
      <c r="E46" s="17">
        <v>11357610</v>
      </c>
      <c r="F46" s="17">
        <v>0</v>
      </c>
      <c r="G46" s="17">
        <v>0</v>
      </c>
      <c r="H46" s="17">
        <v>8879</v>
      </c>
      <c r="I46" s="17">
        <v>1810393</v>
      </c>
      <c r="J46" s="17">
        <v>3632259</v>
      </c>
      <c r="K46" s="17">
        <v>211090</v>
      </c>
      <c r="L46" s="17">
        <v>0</v>
      </c>
      <c r="M46" s="17">
        <v>0</v>
      </c>
      <c r="N46" s="17">
        <v>0</v>
      </c>
      <c r="O46" s="17">
        <v>0</v>
      </c>
      <c r="P46" s="17">
        <v>2198504</v>
      </c>
      <c r="Q46" s="17">
        <v>173818</v>
      </c>
      <c r="R46" s="17">
        <v>294105</v>
      </c>
      <c r="S46" s="17">
        <v>12748</v>
      </c>
      <c r="T46" s="17">
        <v>5319</v>
      </c>
      <c r="U46" s="17">
        <v>49513</v>
      </c>
      <c r="V46" s="17">
        <v>15507</v>
      </c>
      <c r="W46" s="17">
        <v>0</v>
      </c>
      <c r="X46" s="17">
        <v>254112</v>
      </c>
      <c r="Y46" s="17">
        <v>45377</v>
      </c>
      <c r="Z46" s="17">
        <v>0</v>
      </c>
      <c r="AA46" s="17">
        <v>20069234</v>
      </c>
      <c r="AB46" s="17">
        <v>907707</v>
      </c>
      <c r="AC46" s="17">
        <v>2056074</v>
      </c>
      <c r="AD46" s="17">
        <v>1465633</v>
      </c>
      <c r="AE46" s="17">
        <v>0</v>
      </c>
      <c r="AF46" s="17">
        <v>100000</v>
      </c>
    </row>
    <row r="47" spans="1:32" x14ac:dyDescent="0.3">
      <c r="A47" s="15" t="s">
        <v>87</v>
      </c>
      <c r="B47" s="14" t="s">
        <v>88</v>
      </c>
      <c r="C47" s="14">
        <v>1</v>
      </c>
      <c r="D47" s="14">
        <v>0</v>
      </c>
      <c r="E47" s="17">
        <v>19384333</v>
      </c>
      <c r="F47" s="17">
        <v>0</v>
      </c>
      <c r="G47" s="17">
        <v>0</v>
      </c>
      <c r="H47" s="17">
        <v>0</v>
      </c>
      <c r="I47" s="17">
        <v>959679</v>
      </c>
      <c r="J47" s="17">
        <v>3509412</v>
      </c>
      <c r="K47" s="17">
        <v>0</v>
      </c>
      <c r="L47" s="17">
        <v>0</v>
      </c>
      <c r="M47" s="17">
        <v>0</v>
      </c>
      <c r="N47" s="17">
        <v>0</v>
      </c>
      <c r="O47" s="17">
        <v>0</v>
      </c>
      <c r="P47" s="17">
        <v>3119538</v>
      </c>
      <c r="Q47" s="17">
        <v>554618</v>
      </c>
      <c r="R47" s="17">
        <v>107152</v>
      </c>
      <c r="S47" s="17">
        <v>31862</v>
      </c>
      <c r="T47" s="17">
        <v>13294</v>
      </c>
      <c r="U47" s="17">
        <v>116675</v>
      </c>
      <c r="V47" s="17">
        <v>42156</v>
      </c>
      <c r="W47" s="17">
        <v>0</v>
      </c>
      <c r="X47" s="17">
        <v>477387</v>
      </c>
      <c r="Y47" s="17">
        <v>0</v>
      </c>
      <c r="Z47" s="17">
        <v>0</v>
      </c>
      <c r="AA47" s="17">
        <v>28316106</v>
      </c>
      <c r="AB47" s="17">
        <v>2891564</v>
      </c>
      <c r="AC47" s="17">
        <v>6498783</v>
      </c>
      <c r="AD47" s="17">
        <v>0</v>
      </c>
      <c r="AE47" s="17">
        <v>0</v>
      </c>
      <c r="AF47" s="17">
        <v>129603</v>
      </c>
    </row>
    <row r="48" spans="1:32" x14ac:dyDescent="0.3">
      <c r="A48" s="15" t="s">
        <v>89</v>
      </c>
      <c r="B48" s="14" t="s">
        <v>90</v>
      </c>
      <c r="C48" s="14">
        <v>1</v>
      </c>
      <c r="D48" s="14">
        <v>0</v>
      </c>
      <c r="E48" s="17">
        <v>14668331</v>
      </c>
      <c r="F48" s="17">
        <v>0</v>
      </c>
      <c r="G48" s="17">
        <v>0</v>
      </c>
      <c r="H48" s="17">
        <v>0</v>
      </c>
      <c r="I48" s="17">
        <v>1654974</v>
      </c>
      <c r="J48" s="17">
        <v>1213122</v>
      </c>
      <c r="K48" s="17">
        <v>0</v>
      </c>
      <c r="L48" s="17">
        <v>0</v>
      </c>
      <c r="M48" s="17">
        <v>0</v>
      </c>
      <c r="N48" s="17">
        <v>0</v>
      </c>
      <c r="O48" s="17">
        <v>0</v>
      </c>
      <c r="P48" s="17">
        <v>1581656</v>
      </c>
      <c r="Q48" s="17">
        <v>208032</v>
      </c>
      <c r="R48" s="17">
        <v>438846</v>
      </c>
      <c r="S48" s="17">
        <v>15534</v>
      </c>
      <c r="T48" s="17">
        <v>6481</v>
      </c>
      <c r="U48" s="17">
        <v>62328</v>
      </c>
      <c r="V48" s="17">
        <v>20754</v>
      </c>
      <c r="W48" s="17">
        <v>0</v>
      </c>
      <c r="X48" s="17">
        <v>159730</v>
      </c>
      <c r="Y48" s="17">
        <v>0</v>
      </c>
      <c r="Z48" s="17">
        <v>0</v>
      </c>
      <c r="AA48" s="17">
        <v>20029788</v>
      </c>
      <c r="AB48" s="17">
        <v>1715423</v>
      </c>
      <c r="AC48" s="17">
        <v>3885653</v>
      </c>
      <c r="AD48" s="17">
        <v>722121</v>
      </c>
      <c r="AE48" s="17">
        <v>0</v>
      </c>
      <c r="AF48" s="17">
        <v>122173</v>
      </c>
    </row>
    <row r="49" spans="1:32" x14ac:dyDescent="0.3">
      <c r="A49" s="15" t="s">
        <v>91</v>
      </c>
      <c r="B49" s="14" t="s">
        <v>92</v>
      </c>
      <c r="C49" s="14">
        <v>1</v>
      </c>
      <c r="D49" s="14">
        <v>0</v>
      </c>
      <c r="E49" s="17">
        <v>9363956</v>
      </c>
      <c r="F49" s="17">
        <v>0</v>
      </c>
      <c r="G49" s="17">
        <v>0</v>
      </c>
      <c r="H49" s="17">
        <v>0</v>
      </c>
      <c r="I49" s="17">
        <v>1086743</v>
      </c>
      <c r="J49" s="17">
        <v>1276585</v>
      </c>
      <c r="K49" s="17">
        <v>0</v>
      </c>
      <c r="L49" s="17">
        <v>0</v>
      </c>
      <c r="M49" s="17">
        <v>0</v>
      </c>
      <c r="N49" s="17">
        <v>0</v>
      </c>
      <c r="O49" s="17">
        <v>0</v>
      </c>
      <c r="P49" s="17">
        <v>1592491</v>
      </c>
      <c r="Q49" s="17">
        <v>135936</v>
      </c>
      <c r="R49" s="17">
        <v>109479</v>
      </c>
      <c r="S49" s="17">
        <v>13946</v>
      </c>
      <c r="T49" s="17">
        <v>5819</v>
      </c>
      <c r="U49" s="17">
        <v>41241</v>
      </c>
      <c r="V49" s="17">
        <v>19331</v>
      </c>
      <c r="W49" s="17">
        <v>0</v>
      </c>
      <c r="X49" s="17">
        <v>169472</v>
      </c>
      <c r="Y49" s="17">
        <v>0</v>
      </c>
      <c r="Z49" s="17">
        <v>0</v>
      </c>
      <c r="AA49" s="17">
        <v>13814999</v>
      </c>
      <c r="AB49" s="17">
        <v>899780</v>
      </c>
      <c r="AC49" s="17">
        <v>1303034</v>
      </c>
      <c r="AD49" s="17">
        <v>1816076</v>
      </c>
      <c r="AE49" s="17">
        <v>0</v>
      </c>
      <c r="AF49" s="17">
        <v>0</v>
      </c>
    </row>
    <row r="50" spans="1:32" x14ac:dyDescent="0.3">
      <c r="A50" s="15" t="s">
        <v>93</v>
      </c>
      <c r="B50" s="14" t="s">
        <v>94</v>
      </c>
      <c r="C50" s="14">
        <v>1</v>
      </c>
      <c r="D50" s="14">
        <v>0</v>
      </c>
      <c r="E50" s="17">
        <v>9516864</v>
      </c>
      <c r="F50" s="17">
        <v>0</v>
      </c>
      <c r="G50" s="17">
        <v>0</v>
      </c>
      <c r="H50" s="17">
        <v>68499</v>
      </c>
      <c r="I50" s="17">
        <v>1152072</v>
      </c>
      <c r="J50" s="17">
        <v>979652</v>
      </c>
      <c r="K50" s="17">
        <v>0</v>
      </c>
      <c r="L50" s="17">
        <v>0</v>
      </c>
      <c r="M50" s="17">
        <v>0</v>
      </c>
      <c r="N50" s="17">
        <v>0</v>
      </c>
      <c r="O50" s="17">
        <v>0</v>
      </c>
      <c r="P50" s="17">
        <v>1327334</v>
      </c>
      <c r="Q50" s="17">
        <v>214257</v>
      </c>
      <c r="R50" s="17">
        <v>147699</v>
      </c>
      <c r="S50" s="17">
        <v>15399</v>
      </c>
      <c r="T50" s="17">
        <v>6425</v>
      </c>
      <c r="U50" s="17">
        <v>59532</v>
      </c>
      <c r="V50" s="17">
        <v>17812</v>
      </c>
      <c r="W50" s="17">
        <v>0</v>
      </c>
      <c r="X50" s="17">
        <v>131324</v>
      </c>
      <c r="Y50" s="17">
        <v>0</v>
      </c>
      <c r="Z50" s="17">
        <v>0</v>
      </c>
      <c r="AA50" s="17">
        <v>13636869</v>
      </c>
      <c r="AB50" s="17">
        <v>1467388</v>
      </c>
      <c r="AC50" s="17">
        <v>3383549</v>
      </c>
      <c r="AD50" s="17">
        <v>700000</v>
      </c>
      <c r="AE50" s="17">
        <v>0</v>
      </c>
      <c r="AF50" s="17">
        <v>100000</v>
      </c>
    </row>
    <row r="51" spans="1:32" x14ac:dyDescent="0.3">
      <c r="A51" s="15" t="s">
        <v>95</v>
      </c>
      <c r="B51" s="14" t="s">
        <v>96</v>
      </c>
      <c r="C51" s="14">
        <v>1</v>
      </c>
      <c r="D51" s="14">
        <v>0</v>
      </c>
      <c r="E51" s="17">
        <v>16036578</v>
      </c>
      <c r="F51" s="17">
        <v>0</v>
      </c>
      <c r="G51" s="17">
        <v>0</v>
      </c>
      <c r="H51" s="17">
        <v>0</v>
      </c>
      <c r="I51" s="17">
        <v>1106277</v>
      </c>
      <c r="J51" s="17">
        <v>2382505</v>
      </c>
      <c r="K51" s="17">
        <v>0</v>
      </c>
      <c r="L51" s="17">
        <v>0</v>
      </c>
      <c r="M51" s="17">
        <v>0</v>
      </c>
      <c r="N51" s="17">
        <v>0</v>
      </c>
      <c r="O51" s="17">
        <v>0</v>
      </c>
      <c r="P51" s="17">
        <v>2906020</v>
      </c>
      <c r="Q51" s="17">
        <v>252359</v>
      </c>
      <c r="R51" s="17">
        <v>170891</v>
      </c>
      <c r="S51" s="17">
        <v>19219</v>
      </c>
      <c r="T51" s="17">
        <v>8019</v>
      </c>
      <c r="U51" s="17">
        <v>76774</v>
      </c>
      <c r="V51" s="17">
        <v>28223</v>
      </c>
      <c r="W51" s="17">
        <v>0</v>
      </c>
      <c r="X51" s="17">
        <v>560628</v>
      </c>
      <c r="Y51" s="17">
        <v>0</v>
      </c>
      <c r="Z51" s="17">
        <v>0</v>
      </c>
      <c r="AA51" s="17">
        <v>23547493</v>
      </c>
      <c r="AB51" s="17">
        <v>1600363</v>
      </c>
      <c r="AC51" s="17">
        <v>3625027</v>
      </c>
      <c r="AD51" s="17">
        <v>2062397</v>
      </c>
      <c r="AE51" s="17">
        <v>0</v>
      </c>
      <c r="AF51" s="17">
        <v>139051</v>
      </c>
    </row>
    <row r="52" spans="1:32" x14ac:dyDescent="0.3">
      <c r="A52" s="15" t="s">
        <v>97</v>
      </c>
      <c r="B52" s="14" t="s">
        <v>98</v>
      </c>
      <c r="C52" s="14">
        <v>1</v>
      </c>
      <c r="D52" s="14">
        <v>0</v>
      </c>
      <c r="E52" s="17">
        <v>27651344</v>
      </c>
      <c r="F52" s="17">
        <v>0</v>
      </c>
      <c r="G52" s="17">
        <v>0</v>
      </c>
      <c r="H52" s="17">
        <v>0</v>
      </c>
      <c r="I52" s="17">
        <v>2288944</v>
      </c>
      <c r="J52" s="17">
        <v>6373806</v>
      </c>
      <c r="K52" s="17">
        <v>208430</v>
      </c>
      <c r="L52" s="17">
        <v>0</v>
      </c>
      <c r="M52" s="17">
        <v>0</v>
      </c>
      <c r="N52" s="17">
        <v>0</v>
      </c>
      <c r="O52" s="17">
        <v>0</v>
      </c>
      <c r="P52" s="17">
        <v>3786295</v>
      </c>
      <c r="Q52" s="17">
        <v>551175</v>
      </c>
      <c r="R52" s="17">
        <v>185456</v>
      </c>
      <c r="S52" s="17">
        <v>34649</v>
      </c>
      <c r="T52" s="17">
        <v>14456</v>
      </c>
      <c r="U52" s="17">
        <v>131703</v>
      </c>
      <c r="V52" s="17">
        <v>42820</v>
      </c>
      <c r="W52" s="17">
        <v>0</v>
      </c>
      <c r="X52" s="17">
        <v>890402</v>
      </c>
      <c r="Y52" s="17">
        <v>12169</v>
      </c>
      <c r="Z52" s="17">
        <v>0</v>
      </c>
      <c r="AA52" s="17">
        <v>42171649</v>
      </c>
      <c r="AB52" s="17">
        <v>2256594</v>
      </c>
      <c r="AC52" s="17">
        <v>4319260</v>
      </c>
      <c r="AD52" s="17">
        <v>3752600</v>
      </c>
      <c r="AE52" s="17">
        <v>0</v>
      </c>
      <c r="AF52" s="17">
        <v>210306</v>
      </c>
    </row>
    <row r="53" spans="1:32" x14ac:dyDescent="0.3">
      <c r="A53" s="15" t="s">
        <v>99</v>
      </c>
      <c r="B53" s="14" t="s">
        <v>100</v>
      </c>
      <c r="C53" s="14">
        <v>1</v>
      </c>
      <c r="D53" s="14">
        <v>0</v>
      </c>
      <c r="E53" s="17">
        <v>32819988</v>
      </c>
      <c r="F53" s="17">
        <v>0</v>
      </c>
      <c r="G53" s="17">
        <v>0</v>
      </c>
      <c r="H53" s="17">
        <v>61753</v>
      </c>
      <c r="I53" s="17">
        <v>1845173</v>
      </c>
      <c r="J53" s="17">
        <v>3332264</v>
      </c>
      <c r="K53" s="17">
        <v>0</v>
      </c>
      <c r="L53" s="17">
        <v>0</v>
      </c>
      <c r="M53" s="17">
        <v>0</v>
      </c>
      <c r="N53" s="17">
        <v>0</v>
      </c>
      <c r="O53" s="17">
        <v>0</v>
      </c>
      <c r="P53" s="17">
        <v>5778118</v>
      </c>
      <c r="Q53" s="17">
        <v>1323711</v>
      </c>
      <c r="R53" s="17">
        <v>0</v>
      </c>
      <c r="S53" s="17">
        <v>61987</v>
      </c>
      <c r="T53" s="17">
        <v>25863</v>
      </c>
      <c r="U53" s="17">
        <v>240806</v>
      </c>
      <c r="V53" s="17">
        <v>76106</v>
      </c>
      <c r="W53" s="17">
        <v>0</v>
      </c>
      <c r="X53" s="17">
        <v>3527361</v>
      </c>
      <c r="Y53" s="17">
        <v>0</v>
      </c>
      <c r="Z53" s="17">
        <v>0</v>
      </c>
      <c r="AA53" s="17">
        <v>49093130</v>
      </c>
      <c r="AB53" s="17">
        <v>4195055</v>
      </c>
      <c r="AC53" s="17">
        <v>9502337</v>
      </c>
      <c r="AD53" s="17">
        <v>0</v>
      </c>
      <c r="AE53" s="17">
        <v>0</v>
      </c>
      <c r="AF53" s="17">
        <v>211759</v>
      </c>
    </row>
    <row r="54" spans="1:32" x14ac:dyDescent="0.3">
      <c r="A54" s="15" t="s">
        <v>101</v>
      </c>
      <c r="B54" s="14" t="s">
        <v>102</v>
      </c>
      <c r="C54" s="14">
        <v>1</v>
      </c>
      <c r="D54" s="14">
        <v>0</v>
      </c>
      <c r="E54" s="17">
        <v>6289573</v>
      </c>
      <c r="F54" s="17">
        <v>0</v>
      </c>
      <c r="G54" s="17">
        <v>0</v>
      </c>
      <c r="H54" s="17">
        <v>0</v>
      </c>
      <c r="I54" s="17">
        <v>743151</v>
      </c>
      <c r="J54" s="17">
        <v>2055270</v>
      </c>
      <c r="K54" s="17">
        <v>0</v>
      </c>
      <c r="L54" s="17">
        <v>0</v>
      </c>
      <c r="M54" s="17">
        <v>0</v>
      </c>
      <c r="N54" s="17">
        <v>0</v>
      </c>
      <c r="O54" s="17">
        <v>0</v>
      </c>
      <c r="P54" s="17">
        <v>1416454</v>
      </c>
      <c r="Q54" s="17">
        <v>109884</v>
      </c>
      <c r="R54" s="17">
        <v>0</v>
      </c>
      <c r="S54" s="17">
        <v>10816</v>
      </c>
      <c r="T54" s="17">
        <v>4513</v>
      </c>
      <c r="U54" s="17">
        <v>42290</v>
      </c>
      <c r="V54" s="17">
        <v>12982</v>
      </c>
      <c r="W54" s="17">
        <v>0</v>
      </c>
      <c r="X54" s="17">
        <v>126432</v>
      </c>
      <c r="Y54" s="17">
        <v>0</v>
      </c>
      <c r="Z54" s="17">
        <v>0</v>
      </c>
      <c r="AA54" s="17">
        <v>10811365</v>
      </c>
      <c r="AB54" s="17">
        <v>697924</v>
      </c>
      <c r="AC54" s="17">
        <v>760279</v>
      </c>
      <c r="AD54" s="17">
        <v>700000</v>
      </c>
      <c r="AE54" s="17">
        <v>0</v>
      </c>
      <c r="AF54" s="17">
        <v>0</v>
      </c>
    </row>
    <row r="55" spans="1:32" x14ac:dyDescent="0.3">
      <c r="A55" s="15" t="s">
        <v>103</v>
      </c>
      <c r="B55" s="14" t="s">
        <v>104</v>
      </c>
      <c r="C55" s="14">
        <v>1</v>
      </c>
      <c r="D55" s="14">
        <v>0</v>
      </c>
      <c r="E55" s="17">
        <v>10064818</v>
      </c>
      <c r="F55" s="17">
        <v>0</v>
      </c>
      <c r="G55" s="17">
        <v>0</v>
      </c>
      <c r="H55" s="17">
        <v>0</v>
      </c>
      <c r="I55" s="17">
        <v>1568943</v>
      </c>
      <c r="J55" s="17">
        <v>2053693</v>
      </c>
      <c r="K55" s="17">
        <v>0</v>
      </c>
      <c r="L55" s="17">
        <v>0</v>
      </c>
      <c r="M55" s="17">
        <v>0</v>
      </c>
      <c r="N55" s="17">
        <v>0</v>
      </c>
      <c r="O55" s="17">
        <v>0</v>
      </c>
      <c r="P55" s="17">
        <v>1588321</v>
      </c>
      <c r="Q55" s="17">
        <v>234468</v>
      </c>
      <c r="R55" s="17">
        <v>34806</v>
      </c>
      <c r="S55" s="17">
        <v>12763</v>
      </c>
      <c r="T55" s="17">
        <v>5325</v>
      </c>
      <c r="U55" s="17">
        <v>49280</v>
      </c>
      <c r="V55" s="17">
        <v>16412</v>
      </c>
      <c r="W55" s="17">
        <v>0</v>
      </c>
      <c r="X55" s="17">
        <v>161533</v>
      </c>
      <c r="Y55" s="17">
        <v>0</v>
      </c>
      <c r="Z55" s="17">
        <v>0</v>
      </c>
      <c r="AA55" s="17">
        <v>15790362</v>
      </c>
      <c r="AB55" s="17">
        <v>808373</v>
      </c>
      <c r="AC55" s="17">
        <v>1142251</v>
      </c>
      <c r="AD55" s="17">
        <v>1707118</v>
      </c>
      <c r="AE55" s="17">
        <v>0</v>
      </c>
      <c r="AF55" s="17">
        <v>0</v>
      </c>
    </row>
    <row r="56" spans="1:32" x14ac:dyDescent="0.3">
      <c r="A56" s="15" t="s">
        <v>105</v>
      </c>
      <c r="B56" s="14" t="s">
        <v>106</v>
      </c>
      <c r="C56" s="14">
        <v>1</v>
      </c>
      <c r="D56" s="14">
        <v>0</v>
      </c>
      <c r="E56" s="17">
        <v>6847245</v>
      </c>
      <c r="F56" s="17">
        <v>0</v>
      </c>
      <c r="G56" s="17">
        <v>0</v>
      </c>
      <c r="H56" s="17">
        <v>0</v>
      </c>
      <c r="I56" s="17">
        <v>740234</v>
      </c>
      <c r="J56" s="17">
        <v>867468</v>
      </c>
      <c r="K56" s="17">
        <v>0</v>
      </c>
      <c r="L56" s="17">
        <v>0</v>
      </c>
      <c r="M56" s="17">
        <v>0</v>
      </c>
      <c r="N56" s="17">
        <v>0</v>
      </c>
      <c r="O56" s="17">
        <v>0</v>
      </c>
      <c r="P56" s="17">
        <v>643757</v>
      </c>
      <c r="Q56" s="17">
        <v>157482</v>
      </c>
      <c r="R56" s="17">
        <v>0</v>
      </c>
      <c r="S56" s="17">
        <v>10321</v>
      </c>
      <c r="T56" s="17">
        <v>4306</v>
      </c>
      <c r="U56" s="17">
        <v>39668</v>
      </c>
      <c r="V56" s="17">
        <v>8603</v>
      </c>
      <c r="W56" s="17">
        <v>0</v>
      </c>
      <c r="X56" s="17">
        <v>116824</v>
      </c>
      <c r="Y56" s="17">
        <v>0</v>
      </c>
      <c r="Z56" s="17">
        <v>0</v>
      </c>
      <c r="AA56" s="17">
        <v>9435908</v>
      </c>
      <c r="AB56" s="17">
        <v>721481</v>
      </c>
      <c r="AC56" s="17">
        <v>1484993</v>
      </c>
      <c r="AD56" s="17">
        <v>700000</v>
      </c>
      <c r="AE56" s="17">
        <v>0</v>
      </c>
      <c r="AF56" s="17">
        <v>0</v>
      </c>
    </row>
    <row r="57" spans="1:32" x14ac:dyDescent="0.3">
      <c r="A57" s="15" t="s">
        <v>107</v>
      </c>
      <c r="B57" s="14" t="s">
        <v>108</v>
      </c>
      <c r="C57" s="14">
        <v>1</v>
      </c>
      <c r="D57" s="14">
        <v>0</v>
      </c>
      <c r="E57" s="17">
        <v>9755642</v>
      </c>
      <c r="F57" s="17">
        <v>0</v>
      </c>
      <c r="G57" s="17">
        <v>0</v>
      </c>
      <c r="H57" s="17">
        <v>0</v>
      </c>
      <c r="I57" s="17">
        <v>1210658</v>
      </c>
      <c r="J57" s="17">
        <v>1845802</v>
      </c>
      <c r="K57" s="17">
        <v>0</v>
      </c>
      <c r="L57" s="17">
        <v>0</v>
      </c>
      <c r="M57" s="17">
        <v>0</v>
      </c>
      <c r="N57" s="17">
        <v>0</v>
      </c>
      <c r="O57" s="17">
        <v>0</v>
      </c>
      <c r="P57" s="17">
        <v>1761738</v>
      </c>
      <c r="Q57" s="17">
        <v>95133</v>
      </c>
      <c r="R57" s="17">
        <v>0</v>
      </c>
      <c r="S57" s="17">
        <v>11774</v>
      </c>
      <c r="T57" s="17">
        <v>4913</v>
      </c>
      <c r="U57" s="17">
        <v>46775</v>
      </c>
      <c r="V57" s="17">
        <v>14798</v>
      </c>
      <c r="W57" s="17">
        <v>0</v>
      </c>
      <c r="X57" s="17">
        <v>390820</v>
      </c>
      <c r="Y57" s="17">
        <v>0</v>
      </c>
      <c r="Z57" s="17">
        <v>0</v>
      </c>
      <c r="AA57" s="17">
        <v>15138053</v>
      </c>
      <c r="AB57" s="17">
        <v>761719</v>
      </c>
      <c r="AC57" s="17">
        <v>1638137</v>
      </c>
      <c r="AD57" s="17">
        <v>734910</v>
      </c>
      <c r="AE57" s="17">
        <v>0</v>
      </c>
      <c r="AF57" s="17">
        <v>0</v>
      </c>
    </row>
    <row r="58" spans="1:32" x14ac:dyDescent="0.3">
      <c r="A58" s="15" t="s">
        <v>109</v>
      </c>
      <c r="B58" s="14" t="s">
        <v>110</v>
      </c>
      <c r="C58" s="14">
        <v>1</v>
      </c>
      <c r="D58" s="14">
        <v>0</v>
      </c>
      <c r="E58" s="17">
        <v>9221585</v>
      </c>
      <c r="F58" s="17">
        <v>0</v>
      </c>
      <c r="G58" s="17">
        <v>0</v>
      </c>
      <c r="H58" s="17">
        <v>0</v>
      </c>
      <c r="I58" s="17">
        <v>1011621</v>
      </c>
      <c r="J58" s="17">
        <v>2623455</v>
      </c>
      <c r="K58" s="17">
        <v>0</v>
      </c>
      <c r="L58" s="17">
        <v>0</v>
      </c>
      <c r="M58" s="17">
        <v>0</v>
      </c>
      <c r="N58" s="17">
        <v>0</v>
      </c>
      <c r="O58" s="17">
        <v>0</v>
      </c>
      <c r="P58" s="17">
        <v>1531155</v>
      </c>
      <c r="Q58" s="17">
        <v>170480</v>
      </c>
      <c r="R58" s="17">
        <v>0</v>
      </c>
      <c r="S58" s="17">
        <v>13392</v>
      </c>
      <c r="T58" s="17">
        <v>5588</v>
      </c>
      <c r="U58" s="17">
        <v>54056</v>
      </c>
      <c r="V58" s="17">
        <v>14668</v>
      </c>
      <c r="W58" s="17">
        <v>0</v>
      </c>
      <c r="X58" s="17">
        <v>129511</v>
      </c>
      <c r="Y58" s="17">
        <v>0</v>
      </c>
      <c r="Z58" s="17">
        <v>0</v>
      </c>
      <c r="AA58" s="17">
        <v>14775511</v>
      </c>
      <c r="AB58" s="17">
        <v>886450</v>
      </c>
      <c r="AC58" s="17">
        <v>1889015</v>
      </c>
      <c r="AD58" s="17">
        <v>1215194</v>
      </c>
      <c r="AE58" s="17">
        <v>0</v>
      </c>
      <c r="AF58" s="17">
        <v>0</v>
      </c>
    </row>
    <row r="59" spans="1:32" x14ac:dyDescent="0.3">
      <c r="A59" s="15" t="s">
        <v>111</v>
      </c>
      <c r="B59" s="14" t="s">
        <v>112</v>
      </c>
      <c r="C59" s="14">
        <v>1</v>
      </c>
      <c r="D59" s="14">
        <v>0</v>
      </c>
      <c r="E59" s="17">
        <v>7366988</v>
      </c>
      <c r="F59" s="17">
        <v>0</v>
      </c>
      <c r="G59" s="17">
        <v>0</v>
      </c>
      <c r="H59" s="17">
        <v>0</v>
      </c>
      <c r="I59" s="17">
        <v>675168</v>
      </c>
      <c r="J59" s="17">
        <v>845582</v>
      </c>
      <c r="K59" s="17">
        <v>0</v>
      </c>
      <c r="L59" s="17">
        <v>0</v>
      </c>
      <c r="M59" s="17">
        <v>0</v>
      </c>
      <c r="N59" s="17">
        <v>0</v>
      </c>
      <c r="O59" s="17">
        <v>0</v>
      </c>
      <c r="P59" s="17">
        <v>1409830</v>
      </c>
      <c r="Q59" s="17">
        <v>124296</v>
      </c>
      <c r="R59" s="17">
        <v>0</v>
      </c>
      <c r="S59" s="17">
        <v>12388</v>
      </c>
      <c r="T59" s="17">
        <v>5169</v>
      </c>
      <c r="U59" s="17">
        <v>47357</v>
      </c>
      <c r="V59" s="17">
        <v>12568</v>
      </c>
      <c r="W59" s="17">
        <v>0</v>
      </c>
      <c r="X59" s="17">
        <v>300000</v>
      </c>
      <c r="Y59" s="17">
        <v>0</v>
      </c>
      <c r="Z59" s="17">
        <v>0</v>
      </c>
      <c r="AA59" s="17">
        <v>10799346</v>
      </c>
      <c r="AB59" s="17">
        <v>765528</v>
      </c>
      <c r="AC59" s="17">
        <v>958611</v>
      </c>
      <c r="AD59" s="17">
        <v>783355</v>
      </c>
      <c r="AE59" s="17">
        <v>0</v>
      </c>
      <c r="AF59" s="17">
        <v>0</v>
      </c>
    </row>
    <row r="60" spans="1:32" x14ac:dyDescent="0.3">
      <c r="A60" s="15" t="s">
        <v>113</v>
      </c>
      <c r="B60" s="14" t="s">
        <v>114</v>
      </c>
      <c r="C60" s="14">
        <v>1</v>
      </c>
      <c r="D60" s="14">
        <v>0</v>
      </c>
      <c r="E60" s="17">
        <v>8052129</v>
      </c>
      <c r="F60" s="17">
        <v>0</v>
      </c>
      <c r="G60" s="17">
        <v>0</v>
      </c>
      <c r="H60" s="17">
        <v>11622</v>
      </c>
      <c r="I60" s="17">
        <v>1053135</v>
      </c>
      <c r="J60" s="17">
        <v>5724013</v>
      </c>
      <c r="K60" s="17">
        <v>0</v>
      </c>
      <c r="L60" s="17">
        <v>0</v>
      </c>
      <c r="M60" s="17">
        <v>0</v>
      </c>
      <c r="N60" s="17">
        <v>0</v>
      </c>
      <c r="O60" s="17">
        <v>0</v>
      </c>
      <c r="P60" s="17">
        <v>1419204</v>
      </c>
      <c r="Q60" s="17">
        <v>278680</v>
      </c>
      <c r="R60" s="17">
        <v>91742</v>
      </c>
      <c r="S60" s="17">
        <v>20373</v>
      </c>
      <c r="T60" s="17">
        <v>8500</v>
      </c>
      <c r="U60" s="17">
        <v>75084</v>
      </c>
      <c r="V60" s="17">
        <v>24124</v>
      </c>
      <c r="W60" s="17">
        <v>0</v>
      </c>
      <c r="X60" s="17">
        <v>132675</v>
      </c>
      <c r="Y60" s="17">
        <v>1094</v>
      </c>
      <c r="Z60" s="17">
        <v>0</v>
      </c>
      <c r="AA60" s="17">
        <v>16892375</v>
      </c>
      <c r="AB60" s="17">
        <v>1264454</v>
      </c>
      <c r="AC60" s="17">
        <v>2068369</v>
      </c>
      <c r="AD60" s="17">
        <v>0</v>
      </c>
      <c r="AE60" s="17">
        <v>0</v>
      </c>
      <c r="AF60" s="17">
        <v>0</v>
      </c>
    </row>
    <row r="61" spans="1:32" x14ac:dyDescent="0.3">
      <c r="A61" s="15" t="s">
        <v>115</v>
      </c>
      <c r="B61" s="14" t="s">
        <v>116</v>
      </c>
      <c r="C61" s="14">
        <v>1</v>
      </c>
      <c r="D61" s="14">
        <v>0</v>
      </c>
      <c r="E61" s="17">
        <v>8206081</v>
      </c>
      <c r="F61" s="17">
        <v>0</v>
      </c>
      <c r="G61" s="17">
        <v>0</v>
      </c>
      <c r="H61" s="17">
        <v>0</v>
      </c>
      <c r="I61" s="17">
        <v>826595</v>
      </c>
      <c r="J61" s="17">
        <v>1462103</v>
      </c>
      <c r="K61" s="17">
        <v>0</v>
      </c>
      <c r="L61" s="17">
        <v>0</v>
      </c>
      <c r="M61" s="17">
        <v>0</v>
      </c>
      <c r="N61" s="17">
        <v>0</v>
      </c>
      <c r="O61" s="17">
        <v>0</v>
      </c>
      <c r="P61" s="17">
        <v>1046198</v>
      </c>
      <c r="Q61" s="17">
        <v>232368</v>
      </c>
      <c r="R61" s="17">
        <v>179807</v>
      </c>
      <c r="S61" s="17">
        <v>11684</v>
      </c>
      <c r="T61" s="17">
        <v>4875</v>
      </c>
      <c r="U61" s="17">
        <v>43862</v>
      </c>
      <c r="V61" s="17">
        <v>15969</v>
      </c>
      <c r="W61" s="17">
        <v>0</v>
      </c>
      <c r="X61" s="17">
        <v>76768</v>
      </c>
      <c r="Y61" s="17">
        <v>0</v>
      </c>
      <c r="Z61" s="17">
        <v>0</v>
      </c>
      <c r="AA61" s="17">
        <v>12106310</v>
      </c>
      <c r="AB61" s="17">
        <v>736962</v>
      </c>
      <c r="AC61" s="17">
        <v>915044</v>
      </c>
      <c r="AD61" s="17">
        <v>1613977</v>
      </c>
      <c r="AE61" s="17">
        <v>0</v>
      </c>
      <c r="AF61" s="17">
        <v>0</v>
      </c>
    </row>
    <row r="62" spans="1:32" x14ac:dyDescent="0.3">
      <c r="A62" s="15" t="s">
        <v>117</v>
      </c>
      <c r="B62" s="14" t="s">
        <v>118</v>
      </c>
      <c r="C62" s="14">
        <v>1</v>
      </c>
      <c r="D62" s="14">
        <v>0</v>
      </c>
      <c r="E62" s="17">
        <v>12335500</v>
      </c>
      <c r="F62" s="17">
        <v>0</v>
      </c>
      <c r="G62" s="17">
        <v>0</v>
      </c>
      <c r="H62" s="17">
        <v>0</v>
      </c>
      <c r="I62" s="17">
        <v>1178950</v>
      </c>
      <c r="J62" s="17">
        <v>2030212</v>
      </c>
      <c r="K62" s="17">
        <v>0</v>
      </c>
      <c r="L62" s="17">
        <v>0</v>
      </c>
      <c r="M62" s="17">
        <v>0</v>
      </c>
      <c r="N62" s="17">
        <v>0</v>
      </c>
      <c r="O62" s="17">
        <v>0</v>
      </c>
      <c r="P62" s="17">
        <v>984078</v>
      </c>
      <c r="Q62" s="17">
        <v>502070</v>
      </c>
      <c r="R62" s="17">
        <v>73176</v>
      </c>
      <c r="S62" s="17">
        <v>11864</v>
      </c>
      <c r="T62" s="17">
        <v>4950</v>
      </c>
      <c r="U62" s="17">
        <v>47008</v>
      </c>
      <c r="V62" s="17">
        <v>14873</v>
      </c>
      <c r="W62" s="17">
        <v>0</v>
      </c>
      <c r="X62" s="17">
        <v>247225</v>
      </c>
      <c r="Y62" s="17">
        <v>0</v>
      </c>
      <c r="Z62" s="17">
        <v>0</v>
      </c>
      <c r="AA62" s="17">
        <v>17429906</v>
      </c>
      <c r="AB62" s="17">
        <v>1408139</v>
      </c>
      <c r="AC62" s="17">
        <v>2949728</v>
      </c>
      <c r="AD62" s="17">
        <v>700000</v>
      </c>
      <c r="AE62" s="17">
        <v>0</v>
      </c>
      <c r="AF62" s="17">
        <v>100000</v>
      </c>
    </row>
    <row r="63" spans="1:32" x14ac:dyDescent="0.3">
      <c r="A63" s="15" t="s">
        <v>119</v>
      </c>
      <c r="B63" s="14" t="s">
        <v>120</v>
      </c>
      <c r="C63" s="14">
        <v>1</v>
      </c>
      <c r="D63" s="14">
        <v>0</v>
      </c>
      <c r="E63" s="17">
        <v>4524102</v>
      </c>
      <c r="F63" s="17">
        <v>0</v>
      </c>
      <c r="G63" s="17">
        <v>256703</v>
      </c>
      <c r="H63" s="17">
        <v>0</v>
      </c>
      <c r="I63" s="17">
        <v>371198</v>
      </c>
      <c r="J63" s="17">
        <v>2522939</v>
      </c>
      <c r="K63" s="17">
        <v>379051</v>
      </c>
      <c r="L63" s="17">
        <v>0</v>
      </c>
      <c r="M63" s="17">
        <v>0</v>
      </c>
      <c r="N63" s="17">
        <v>0</v>
      </c>
      <c r="O63" s="17">
        <v>0</v>
      </c>
      <c r="P63" s="17">
        <v>374342</v>
      </c>
      <c r="Q63" s="17">
        <v>52484</v>
      </c>
      <c r="R63" s="17">
        <v>0</v>
      </c>
      <c r="S63" s="17">
        <v>11295</v>
      </c>
      <c r="T63" s="17">
        <v>4713</v>
      </c>
      <c r="U63" s="17">
        <v>37047</v>
      </c>
      <c r="V63" s="17">
        <v>0</v>
      </c>
      <c r="W63" s="17">
        <v>0</v>
      </c>
      <c r="X63" s="17">
        <v>162000</v>
      </c>
      <c r="Y63" s="17">
        <v>0</v>
      </c>
      <c r="Z63" s="17">
        <v>0</v>
      </c>
      <c r="AA63" s="17">
        <v>8695874</v>
      </c>
      <c r="AB63" s="17">
        <v>1053542</v>
      </c>
      <c r="AC63" s="17">
        <v>2175629</v>
      </c>
      <c r="AD63" s="17">
        <v>0</v>
      </c>
      <c r="AE63" s="17">
        <v>108000</v>
      </c>
      <c r="AF63" s="17">
        <v>0</v>
      </c>
    </row>
    <row r="64" spans="1:32" x14ac:dyDescent="0.3">
      <c r="A64" s="15" t="s">
        <v>121</v>
      </c>
      <c r="B64" s="14" t="s">
        <v>122</v>
      </c>
      <c r="C64" s="14">
        <v>1</v>
      </c>
      <c r="D64" s="14">
        <v>0</v>
      </c>
      <c r="E64" s="17">
        <v>8067645</v>
      </c>
      <c r="F64" s="17">
        <v>0</v>
      </c>
      <c r="G64" s="17">
        <v>0</v>
      </c>
      <c r="H64" s="17">
        <v>0</v>
      </c>
      <c r="I64" s="17">
        <v>1348092</v>
      </c>
      <c r="J64" s="17">
        <v>1729554</v>
      </c>
      <c r="K64" s="17">
        <v>0</v>
      </c>
      <c r="L64" s="17">
        <v>0</v>
      </c>
      <c r="M64" s="17">
        <v>0</v>
      </c>
      <c r="N64" s="17">
        <v>0</v>
      </c>
      <c r="O64" s="17">
        <v>0</v>
      </c>
      <c r="P64" s="17">
        <v>792280</v>
      </c>
      <c r="Q64" s="17">
        <v>97864</v>
      </c>
      <c r="R64" s="17">
        <v>146253</v>
      </c>
      <c r="S64" s="17">
        <v>9782</v>
      </c>
      <c r="T64" s="17">
        <v>4081</v>
      </c>
      <c r="U64" s="17">
        <v>38329</v>
      </c>
      <c r="V64" s="17">
        <v>12326</v>
      </c>
      <c r="W64" s="17">
        <v>0</v>
      </c>
      <c r="X64" s="17">
        <v>99112</v>
      </c>
      <c r="Y64" s="17">
        <v>0</v>
      </c>
      <c r="Z64" s="17">
        <v>0</v>
      </c>
      <c r="AA64" s="17">
        <v>12345318</v>
      </c>
      <c r="AB64" s="17">
        <v>1093798</v>
      </c>
      <c r="AC64" s="17">
        <v>2622626</v>
      </c>
      <c r="AD64" s="17">
        <v>0</v>
      </c>
      <c r="AE64" s="17">
        <v>0</v>
      </c>
      <c r="AF64" s="17">
        <v>100000</v>
      </c>
    </row>
    <row r="65" spans="1:32" x14ac:dyDescent="0.3">
      <c r="A65" s="15" t="s">
        <v>123</v>
      </c>
      <c r="B65" s="14" t="s">
        <v>124</v>
      </c>
      <c r="C65" s="14">
        <v>1</v>
      </c>
      <c r="D65" s="14">
        <v>0</v>
      </c>
      <c r="E65" s="17">
        <v>4158768</v>
      </c>
      <c r="F65" s="17">
        <v>0</v>
      </c>
      <c r="G65" s="17">
        <v>111903</v>
      </c>
      <c r="H65" s="17">
        <v>0</v>
      </c>
      <c r="I65" s="17">
        <v>388003</v>
      </c>
      <c r="J65" s="17">
        <v>841272</v>
      </c>
      <c r="K65" s="17">
        <v>0</v>
      </c>
      <c r="L65" s="17">
        <v>0</v>
      </c>
      <c r="M65" s="17">
        <v>0</v>
      </c>
      <c r="N65" s="17">
        <v>0</v>
      </c>
      <c r="O65" s="17">
        <v>0</v>
      </c>
      <c r="P65" s="17">
        <v>346968</v>
      </c>
      <c r="Q65" s="17">
        <v>96327</v>
      </c>
      <c r="R65" s="17">
        <v>0</v>
      </c>
      <c r="S65" s="17">
        <v>6801</v>
      </c>
      <c r="T65" s="17">
        <v>2838</v>
      </c>
      <c r="U65" s="17">
        <v>25688</v>
      </c>
      <c r="V65" s="17">
        <v>6822</v>
      </c>
      <c r="W65" s="17">
        <v>0</v>
      </c>
      <c r="X65" s="17">
        <v>219416</v>
      </c>
      <c r="Y65" s="17">
        <v>0</v>
      </c>
      <c r="Z65" s="17">
        <v>0</v>
      </c>
      <c r="AA65" s="17">
        <v>6204806</v>
      </c>
      <c r="AB65" s="17">
        <v>778388</v>
      </c>
      <c r="AC65" s="17">
        <v>1607693</v>
      </c>
      <c r="AD65" s="17">
        <v>0</v>
      </c>
      <c r="AE65" s="17">
        <v>162980</v>
      </c>
      <c r="AF65" s="17">
        <v>100000</v>
      </c>
    </row>
    <row r="66" spans="1:32" x14ac:dyDescent="0.3">
      <c r="A66" s="15" t="s">
        <v>125</v>
      </c>
      <c r="B66" s="14" t="s">
        <v>126</v>
      </c>
      <c r="C66" s="14">
        <v>1</v>
      </c>
      <c r="D66" s="14">
        <v>0</v>
      </c>
      <c r="E66" s="17">
        <v>23787920</v>
      </c>
      <c r="F66" s="17">
        <v>0</v>
      </c>
      <c r="G66" s="17">
        <v>0</v>
      </c>
      <c r="H66" s="17">
        <v>0</v>
      </c>
      <c r="I66" s="17">
        <v>1274004</v>
      </c>
      <c r="J66" s="17">
        <v>4560944</v>
      </c>
      <c r="K66" s="17">
        <v>0</v>
      </c>
      <c r="L66" s="17">
        <v>0</v>
      </c>
      <c r="M66" s="17">
        <v>0</v>
      </c>
      <c r="N66" s="17">
        <v>0</v>
      </c>
      <c r="O66" s="17">
        <v>0</v>
      </c>
      <c r="P66" s="17">
        <v>2202610</v>
      </c>
      <c r="Q66" s="17">
        <v>1105643</v>
      </c>
      <c r="R66" s="17">
        <v>510082</v>
      </c>
      <c r="S66" s="17">
        <v>32387</v>
      </c>
      <c r="T66" s="17">
        <v>13513</v>
      </c>
      <c r="U66" s="17">
        <v>119762</v>
      </c>
      <c r="V66" s="17">
        <v>44158</v>
      </c>
      <c r="W66" s="17">
        <v>0</v>
      </c>
      <c r="X66" s="17">
        <v>2202569</v>
      </c>
      <c r="Y66" s="17">
        <v>0</v>
      </c>
      <c r="Z66" s="17">
        <v>0</v>
      </c>
      <c r="AA66" s="17">
        <v>35853592</v>
      </c>
      <c r="AB66" s="17">
        <v>3631051</v>
      </c>
      <c r="AC66" s="17">
        <v>8224795</v>
      </c>
      <c r="AD66" s="17">
        <v>0</v>
      </c>
      <c r="AE66" s="17">
        <v>0</v>
      </c>
      <c r="AF66" s="17">
        <v>357648</v>
      </c>
    </row>
    <row r="67" spans="1:32" x14ac:dyDescent="0.3">
      <c r="A67" s="15" t="s">
        <v>127</v>
      </c>
      <c r="B67" s="14" t="s">
        <v>128</v>
      </c>
      <c r="C67" s="14">
        <v>1</v>
      </c>
      <c r="D67" s="14">
        <v>0</v>
      </c>
      <c r="E67" s="17">
        <v>3590876</v>
      </c>
      <c r="F67" s="17">
        <v>0</v>
      </c>
      <c r="G67" s="17">
        <v>0</v>
      </c>
      <c r="H67" s="17">
        <v>0</v>
      </c>
      <c r="I67" s="17">
        <v>540169</v>
      </c>
      <c r="J67" s="17">
        <v>1172386</v>
      </c>
      <c r="K67" s="17">
        <v>0</v>
      </c>
      <c r="L67" s="17">
        <v>0</v>
      </c>
      <c r="M67" s="17">
        <v>0</v>
      </c>
      <c r="N67" s="17">
        <v>0</v>
      </c>
      <c r="O67" s="17">
        <v>0</v>
      </c>
      <c r="P67" s="17">
        <v>349087</v>
      </c>
      <c r="Q67" s="17">
        <v>164827</v>
      </c>
      <c r="R67" s="17">
        <v>51903</v>
      </c>
      <c r="S67" s="17">
        <v>9303</v>
      </c>
      <c r="T67" s="17">
        <v>3881</v>
      </c>
      <c r="U67" s="17">
        <v>34601</v>
      </c>
      <c r="V67" s="17">
        <v>7168</v>
      </c>
      <c r="W67" s="17">
        <v>0</v>
      </c>
      <c r="X67" s="17">
        <v>67500</v>
      </c>
      <c r="Y67" s="17">
        <v>0</v>
      </c>
      <c r="Z67" s="17">
        <v>0</v>
      </c>
      <c r="AA67" s="17">
        <v>5991701</v>
      </c>
      <c r="AB67" s="17">
        <v>594140</v>
      </c>
      <c r="AC67" s="17">
        <v>760279</v>
      </c>
      <c r="AD67" s="17">
        <v>700000</v>
      </c>
      <c r="AE67" s="17">
        <v>0</v>
      </c>
      <c r="AF67" s="17">
        <v>0</v>
      </c>
    </row>
    <row r="68" spans="1:32" x14ac:dyDescent="0.3">
      <c r="A68" s="15" t="s">
        <v>129</v>
      </c>
      <c r="B68" s="14" t="s">
        <v>130</v>
      </c>
      <c r="C68" s="14">
        <v>1</v>
      </c>
      <c r="D68" s="14">
        <v>0</v>
      </c>
      <c r="E68" s="17">
        <v>10867975</v>
      </c>
      <c r="F68" s="17">
        <v>0</v>
      </c>
      <c r="G68" s="17">
        <v>0</v>
      </c>
      <c r="H68" s="17">
        <v>0</v>
      </c>
      <c r="I68" s="17">
        <v>1134385</v>
      </c>
      <c r="J68" s="17">
        <v>1311696</v>
      </c>
      <c r="K68" s="17">
        <v>0</v>
      </c>
      <c r="L68" s="17">
        <v>0</v>
      </c>
      <c r="M68" s="17">
        <v>0</v>
      </c>
      <c r="N68" s="17">
        <v>0</v>
      </c>
      <c r="O68" s="17">
        <v>0</v>
      </c>
      <c r="P68" s="17">
        <v>1235575</v>
      </c>
      <c r="Q68" s="17">
        <v>163978</v>
      </c>
      <c r="R68" s="17">
        <v>309633</v>
      </c>
      <c r="S68" s="17">
        <v>16912</v>
      </c>
      <c r="T68" s="17">
        <v>7056</v>
      </c>
      <c r="U68" s="17">
        <v>64075</v>
      </c>
      <c r="V68" s="17">
        <v>22075</v>
      </c>
      <c r="W68" s="17">
        <v>0</v>
      </c>
      <c r="X68" s="17">
        <v>155082</v>
      </c>
      <c r="Y68" s="17">
        <v>0</v>
      </c>
      <c r="Z68" s="17">
        <v>0</v>
      </c>
      <c r="AA68" s="17">
        <v>15288442</v>
      </c>
      <c r="AB68" s="17">
        <v>1117390</v>
      </c>
      <c r="AC68" s="17">
        <v>2531035</v>
      </c>
      <c r="AD68" s="17">
        <v>1152831</v>
      </c>
      <c r="AE68" s="17">
        <v>0</v>
      </c>
      <c r="AF68" s="17">
        <v>0</v>
      </c>
    </row>
    <row r="69" spans="1:32" x14ac:dyDescent="0.3">
      <c r="A69" s="15" t="s">
        <v>131</v>
      </c>
      <c r="B69" s="14" t="s">
        <v>132</v>
      </c>
      <c r="C69" s="14">
        <v>1</v>
      </c>
      <c r="D69" s="14">
        <v>0</v>
      </c>
      <c r="E69" s="17">
        <v>10999169</v>
      </c>
      <c r="F69" s="17">
        <v>0</v>
      </c>
      <c r="G69" s="17">
        <v>0</v>
      </c>
      <c r="H69" s="17">
        <v>0</v>
      </c>
      <c r="I69" s="17">
        <v>1311325</v>
      </c>
      <c r="J69" s="17">
        <v>2004066</v>
      </c>
      <c r="K69" s="17">
        <v>0</v>
      </c>
      <c r="L69" s="17">
        <v>0</v>
      </c>
      <c r="M69" s="17">
        <v>0</v>
      </c>
      <c r="N69" s="17">
        <v>0</v>
      </c>
      <c r="O69" s="17">
        <v>0</v>
      </c>
      <c r="P69" s="17">
        <v>1731747</v>
      </c>
      <c r="Q69" s="17">
        <v>412690</v>
      </c>
      <c r="R69" s="17">
        <v>234217</v>
      </c>
      <c r="S69" s="17">
        <v>15145</v>
      </c>
      <c r="T69" s="17">
        <v>6319</v>
      </c>
      <c r="U69" s="17">
        <v>60347</v>
      </c>
      <c r="V69" s="17">
        <v>19744</v>
      </c>
      <c r="W69" s="17">
        <v>0</v>
      </c>
      <c r="X69" s="17">
        <v>297145</v>
      </c>
      <c r="Y69" s="17">
        <v>0</v>
      </c>
      <c r="Z69" s="17">
        <v>0</v>
      </c>
      <c r="AA69" s="17">
        <v>17091914</v>
      </c>
      <c r="AB69" s="17">
        <v>1061311</v>
      </c>
      <c r="AC69" s="17">
        <v>2230232</v>
      </c>
      <c r="AD69" s="17">
        <v>700000</v>
      </c>
      <c r="AE69" s="17">
        <v>0</v>
      </c>
      <c r="AF69" s="17">
        <v>100000</v>
      </c>
    </row>
    <row r="70" spans="1:32" x14ac:dyDescent="0.3">
      <c r="A70" s="15" t="s">
        <v>133</v>
      </c>
      <c r="B70" s="14" t="s">
        <v>134</v>
      </c>
      <c r="C70" s="14">
        <v>1</v>
      </c>
      <c r="D70" s="14">
        <v>0</v>
      </c>
      <c r="E70" s="17">
        <v>4967325</v>
      </c>
      <c r="F70" s="17">
        <v>0</v>
      </c>
      <c r="G70" s="17">
        <v>0</v>
      </c>
      <c r="H70" s="17">
        <v>0</v>
      </c>
      <c r="I70" s="17">
        <v>825451</v>
      </c>
      <c r="J70" s="17">
        <v>1543849</v>
      </c>
      <c r="K70" s="17">
        <v>0</v>
      </c>
      <c r="L70" s="17">
        <v>0</v>
      </c>
      <c r="M70" s="17">
        <v>0</v>
      </c>
      <c r="N70" s="17">
        <v>0</v>
      </c>
      <c r="O70" s="17">
        <v>0</v>
      </c>
      <c r="P70" s="17">
        <v>527823</v>
      </c>
      <c r="Q70" s="17">
        <v>221270</v>
      </c>
      <c r="R70" s="17">
        <v>94844</v>
      </c>
      <c r="S70" s="17">
        <v>6142</v>
      </c>
      <c r="T70" s="17">
        <v>2563</v>
      </c>
      <c r="U70" s="17">
        <v>24174</v>
      </c>
      <c r="V70" s="17">
        <v>7114</v>
      </c>
      <c r="W70" s="17">
        <v>0</v>
      </c>
      <c r="X70" s="17">
        <v>193378</v>
      </c>
      <c r="Y70" s="17">
        <v>0</v>
      </c>
      <c r="Z70" s="17">
        <v>0</v>
      </c>
      <c r="AA70" s="17">
        <v>8413933</v>
      </c>
      <c r="AB70" s="17">
        <v>437036</v>
      </c>
      <c r="AC70" s="17">
        <v>913660</v>
      </c>
      <c r="AD70" s="17">
        <v>700000</v>
      </c>
      <c r="AE70" s="17">
        <v>0</v>
      </c>
      <c r="AF70" s="17">
        <v>100000</v>
      </c>
    </row>
    <row r="71" spans="1:32" x14ac:dyDescent="0.3">
      <c r="A71" s="15" t="s">
        <v>135</v>
      </c>
      <c r="B71" s="14" t="s">
        <v>136</v>
      </c>
      <c r="C71" s="14">
        <v>1</v>
      </c>
      <c r="D71" s="14">
        <v>0</v>
      </c>
      <c r="E71" s="17">
        <v>6749284</v>
      </c>
      <c r="F71" s="17">
        <v>0</v>
      </c>
      <c r="G71" s="17">
        <v>0</v>
      </c>
      <c r="H71" s="17">
        <v>11890</v>
      </c>
      <c r="I71" s="17">
        <v>621933</v>
      </c>
      <c r="J71" s="17">
        <v>621952</v>
      </c>
      <c r="K71" s="17">
        <v>0</v>
      </c>
      <c r="L71" s="17">
        <v>0</v>
      </c>
      <c r="M71" s="17">
        <v>0</v>
      </c>
      <c r="N71" s="17">
        <v>0</v>
      </c>
      <c r="O71" s="17">
        <v>0</v>
      </c>
      <c r="P71" s="17">
        <v>484251</v>
      </c>
      <c r="Q71" s="17">
        <v>53908</v>
      </c>
      <c r="R71" s="17">
        <v>69958</v>
      </c>
      <c r="S71" s="17">
        <v>6322</v>
      </c>
      <c r="T71" s="17">
        <v>2638</v>
      </c>
      <c r="U71" s="17">
        <v>23999</v>
      </c>
      <c r="V71" s="17">
        <v>7730</v>
      </c>
      <c r="W71" s="17">
        <v>0</v>
      </c>
      <c r="X71" s="17">
        <v>77100</v>
      </c>
      <c r="Y71" s="17">
        <v>0</v>
      </c>
      <c r="Z71" s="17">
        <v>0</v>
      </c>
      <c r="AA71" s="17">
        <v>8730965</v>
      </c>
      <c r="AB71" s="17">
        <v>473970</v>
      </c>
      <c r="AC71" s="17">
        <v>1073606</v>
      </c>
      <c r="AD71" s="17">
        <v>700000</v>
      </c>
      <c r="AE71" s="17">
        <v>0</v>
      </c>
      <c r="AF71" s="17">
        <v>0</v>
      </c>
    </row>
    <row r="72" spans="1:32" x14ac:dyDescent="0.3">
      <c r="A72" s="15" t="s">
        <v>137</v>
      </c>
      <c r="B72" s="14" t="s">
        <v>138</v>
      </c>
      <c r="C72" s="14">
        <v>1</v>
      </c>
      <c r="D72" s="14">
        <v>0</v>
      </c>
      <c r="E72" s="17">
        <v>52994958</v>
      </c>
      <c r="F72" s="17">
        <v>0</v>
      </c>
      <c r="G72" s="17">
        <v>0</v>
      </c>
      <c r="H72" s="17">
        <v>0</v>
      </c>
      <c r="I72" s="17">
        <v>1581707</v>
      </c>
      <c r="J72" s="17">
        <v>9735198</v>
      </c>
      <c r="K72" s="17">
        <v>0</v>
      </c>
      <c r="L72" s="17">
        <v>0</v>
      </c>
      <c r="M72" s="17">
        <v>0</v>
      </c>
      <c r="N72" s="17">
        <v>0</v>
      </c>
      <c r="O72" s="17">
        <v>0</v>
      </c>
      <c r="P72" s="17">
        <v>3347221</v>
      </c>
      <c r="Q72" s="17">
        <v>1054000</v>
      </c>
      <c r="R72" s="17">
        <v>940263</v>
      </c>
      <c r="S72" s="17">
        <v>66586</v>
      </c>
      <c r="T72" s="17">
        <v>27781</v>
      </c>
      <c r="U72" s="17">
        <v>259329</v>
      </c>
      <c r="V72" s="17">
        <v>97135</v>
      </c>
      <c r="W72" s="17">
        <v>0</v>
      </c>
      <c r="X72" s="17">
        <v>3066147</v>
      </c>
      <c r="Y72" s="17">
        <v>0</v>
      </c>
      <c r="Z72" s="17">
        <v>0</v>
      </c>
      <c r="AA72" s="17">
        <v>73170325</v>
      </c>
      <c r="AB72" s="17">
        <v>9354957</v>
      </c>
      <c r="AC72" s="17">
        <v>21190178</v>
      </c>
      <c r="AD72" s="17">
        <v>0</v>
      </c>
      <c r="AE72" s="17">
        <v>0</v>
      </c>
      <c r="AF72" s="17">
        <v>422610</v>
      </c>
    </row>
    <row r="73" spans="1:32" x14ac:dyDescent="0.3">
      <c r="A73" s="15" t="s">
        <v>139</v>
      </c>
      <c r="B73" s="14" t="s">
        <v>140</v>
      </c>
      <c r="C73" s="14">
        <v>1</v>
      </c>
      <c r="D73" s="14">
        <v>0</v>
      </c>
      <c r="E73" s="17">
        <v>9630498</v>
      </c>
      <c r="F73" s="17">
        <v>0</v>
      </c>
      <c r="G73" s="17">
        <v>0</v>
      </c>
      <c r="H73" s="17">
        <v>0</v>
      </c>
      <c r="I73" s="17">
        <v>861692</v>
      </c>
      <c r="J73" s="17">
        <v>1031585</v>
      </c>
      <c r="K73" s="17">
        <v>0</v>
      </c>
      <c r="L73" s="17">
        <v>0</v>
      </c>
      <c r="M73" s="17">
        <v>0</v>
      </c>
      <c r="N73" s="17">
        <v>0</v>
      </c>
      <c r="O73" s="17">
        <v>0</v>
      </c>
      <c r="P73" s="17">
        <v>1141836</v>
      </c>
      <c r="Q73" s="17">
        <v>508600</v>
      </c>
      <c r="R73" s="17">
        <v>30886</v>
      </c>
      <c r="S73" s="17">
        <v>20792</v>
      </c>
      <c r="T73" s="17">
        <v>8675</v>
      </c>
      <c r="U73" s="17">
        <v>85453</v>
      </c>
      <c r="V73" s="17">
        <v>24218</v>
      </c>
      <c r="W73" s="17">
        <v>0</v>
      </c>
      <c r="X73" s="17">
        <v>136560</v>
      </c>
      <c r="Y73" s="17">
        <v>0</v>
      </c>
      <c r="Z73" s="17">
        <v>0</v>
      </c>
      <c r="AA73" s="17">
        <v>13480795</v>
      </c>
      <c r="AB73" s="17">
        <v>1316821</v>
      </c>
      <c r="AC73" s="17">
        <v>2145592</v>
      </c>
      <c r="AD73" s="17">
        <v>700000</v>
      </c>
      <c r="AE73" s="17">
        <v>0</v>
      </c>
      <c r="AF73" s="17">
        <v>0</v>
      </c>
    </row>
    <row r="74" spans="1:32" x14ac:dyDescent="0.3">
      <c r="A74" s="15" t="s">
        <v>141</v>
      </c>
      <c r="B74" s="14" t="s">
        <v>142</v>
      </c>
      <c r="C74" s="14">
        <v>1</v>
      </c>
      <c r="D74" s="14">
        <v>0</v>
      </c>
      <c r="E74" s="17">
        <v>7996096</v>
      </c>
      <c r="F74" s="17">
        <v>0</v>
      </c>
      <c r="G74" s="17">
        <v>275127</v>
      </c>
      <c r="H74" s="17">
        <v>0</v>
      </c>
      <c r="I74" s="17">
        <v>705694</v>
      </c>
      <c r="J74" s="17">
        <v>1617012</v>
      </c>
      <c r="K74" s="17">
        <v>0</v>
      </c>
      <c r="L74" s="17">
        <v>0</v>
      </c>
      <c r="M74" s="17">
        <v>0</v>
      </c>
      <c r="N74" s="17">
        <v>0</v>
      </c>
      <c r="O74" s="17">
        <v>0</v>
      </c>
      <c r="P74" s="17">
        <v>706307</v>
      </c>
      <c r="Q74" s="17">
        <v>438198</v>
      </c>
      <c r="R74" s="17">
        <v>0</v>
      </c>
      <c r="S74" s="17">
        <v>8104</v>
      </c>
      <c r="T74" s="17">
        <v>3381</v>
      </c>
      <c r="U74" s="17">
        <v>32620</v>
      </c>
      <c r="V74" s="17">
        <v>10591</v>
      </c>
      <c r="W74" s="17">
        <v>0</v>
      </c>
      <c r="X74" s="17">
        <v>447419</v>
      </c>
      <c r="Y74" s="17">
        <v>0</v>
      </c>
      <c r="Z74" s="17">
        <v>0</v>
      </c>
      <c r="AA74" s="17">
        <v>12240549</v>
      </c>
      <c r="AB74" s="17">
        <v>1069457</v>
      </c>
      <c r="AC74" s="17">
        <v>2422458</v>
      </c>
      <c r="AD74" s="17">
        <v>0</v>
      </c>
      <c r="AE74" s="17">
        <v>0</v>
      </c>
      <c r="AF74" s="17">
        <v>100000</v>
      </c>
    </row>
    <row r="75" spans="1:32" x14ac:dyDescent="0.3">
      <c r="A75" s="15" t="s">
        <v>143</v>
      </c>
      <c r="B75" s="14" t="s">
        <v>144</v>
      </c>
      <c r="C75" s="14">
        <v>1</v>
      </c>
      <c r="D75" s="14">
        <v>0</v>
      </c>
      <c r="E75" s="17">
        <v>4644656</v>
      </c>
      <c r="F75" s="17">
        <v>0</v>
      </c>
      <c r="G75" s="17">
        <v>147825</v>
      </c>
      <c r="H75" s="17">
        <v>2655</v>
      </c>
      <c r="I75" s="17">
        <v>530651</v>
      </c>
      <c r="J75" s="17">
        <v>1112523</v>
      </c>
      <c r="K75" s="17">
        <v>0</v>
      </c>
      <c r="L75" s="17">
        <v>0</v>
      </c>
      <c r="M75" s="17">
        <v>0</v>
      </c>
      <c r="N75" s="17">
        <v>0</v>
      </c>
      <c r="O75" s="17">
        <v>0</v>
      </c>
      <c r="P75" s="17">
        <v>658349</v>
      </c>
      <c r="Q75" s="17">
        <v>16654</v>
      </c>
      <c r="R75" s="17">
        <v>0</v>
      </c>
      <c r="S75" s="17">
        <v>1887</v>
      </c>
      <c r="T75" s="17">
        <v>788</v>
      </c>
      <c r="U75" s="17">
        <v>15436</v>
      </c>
      <c r="V75" s="17">
        <v>2534</v>
      </c>
      <c r="W75" s="17">
        <v>0</v>
      </c>
      <c r="X75" s="17">
        <v>194319</v>
      </c>
      <c r="Y75" s="17">
        <v>0</v>
      </c>
      <c r="Z75" s="17">
        <v>0</v>
      </c>
      <c r="AA75" s="17">
        <v>7328277</v>
      </c>
      <c r="AB75" s="17">
        <v>473828</v>
      </c>
      <c r="AC75" s="17">
        <v>977782</v>
      </c>
      <c r="AD75" s="17">
        <v>0</v>
      </c>
      <c r="AE75" s="17">
        <v>0</v>
      </c>
      <c r="AF75" s="17">
        <v>100000</v>
      </c>
    </row>
    <row r="76" spans="1:32" x14ac:dyDescent="0.3">
      <c r="A76" s="15" t="s">
        <v>145</v>
      </c>
      <c r="B76" s="14" t="s">
        <v>146</v>
      </c>
      <c r="C76" s="14">
        <v>1</v>
      </c>
      <c r="D76" s="14">
        <v>0</v>
      </c>
      <c r="E76" s="17">
        <v>5399514</v>
      </c>
      <c r="F76" s="17">
        <v>0</v>
      </c>
      <c r="G76" s="17">
        <v>0</v>
      </c>
      <c r="H76" s="17">
        <v>0</v>
      </c>
      <c r="I76" s="17">
        <v>503385</v>
      </c>
      <c r="J76" s="17">
        <v>744343</v>
      </c>
      <c r="K76" s="17">
        <v>0</v>
      </c>
      <c r="L76" s="17">
        <v>0</v>
      </c>
      <c r="M76" s="17">
        <v>0</v>
      </c>
      <c r="N76" s="17">
        <v>0</v>
      </c>
      <c r="O76" s="17">
        <v>0</v>
      </c>
      <c r="P76" s="17">
        <v>566240</v>
      </c>
      <c r="Q76" s="17">
        <v>10995</v>
      </c>
      <c r="R76" s="17">
        <v>0</v>
      </c>
      <c r="S76" s="17">
        <v>7475</v>
      </c>
      <c r="T76" s="17">
        <v>3119</v>
      </c>
      <c r="U76" s="17">
        <v>24989</v>
      </c>
      <c r="V76" s="17">
        <v>9092</v>
      </c>
      <c r="W76" s="17">
        <v>0</v>
      </c>
      <c r="X76" s="17">
        <v>234016</v>
      </c>
      <c r="Y76" s="17">
        <v>0</v>
      </c>
      <c r="Z76" s="17">
        <v>0</v>
      </c>
      <c r="AA76" s="17">
        <v>7503168</v>
      </c>
      <c r="AB76" s="17">
        <v>695010</v>
      </c>
      <c r="AC76" s="17">
        <v>1574281</v>
      </c>
      <c r="AD76" s="17">
        <v>700000</v>
      </c>
      <c r="AE76" s="17">
        <v>0</v>
      </c>
      <c r="AF76" s="17">
        <v>100000</v>
      </c>
    </row>
    <row r="77" spans="1:32" x14ac:dyDescent="0.3">
      <c r="A77" s="15" t="s">
        <v>147</v>
      </c>
      <c r="B77" s="14" t="s">
        <v>148</v>
      </c>
      <c r="C77" s="14">
        <v>1</v>
      </c>
      <c r="D77" s="14">
        <v>0</v>
      </c>
      <c r="E77" s="17">
        <v>7402039</v>
      </c>
      <c r="F77" s="17">
        <v>0</v>
      </c>
      <c r="G77" s="17">
        <v>250006</v>
      </c>
      <c r="H77" s="17">
        <v>0</v>
      </c>
      <c r="I77" s="17">
        <v>773693</v>
      </c>
      <c r="J77" s="17">
        <v>749237</v>
      </c>
      <c r="K77" s="17">
        <v>0</v>
      </c>
      <c r="L77" s="17">
        <v>0</v>
      </c>
      <c r="M77" s="17">
        <v>0</v>
      </c>
      <c r="N77" s="17">
        <v>0</v>
      </c>
      <c r="O77" s="17">
        <v>0</v>
      </c>
      <c r="P77" s="17">
        <v>785030</v>
      </c>
      <c r="Q77" s="17">
        <v>242679</v>
      </c>
      <c r="R77" s="17">
        <v>0</v>
      </c>
      <c r="S77" s="17">
        <v>9363</v>
      </c>
      <c r="T77" s="17">
        <v>3906</v>
      </c>
      <c r="U77" s="17">
        <v>36814</v>
      </c>
      <c r="V77" s="17">
        <v>11011</v>
      </c>
      <c r="W77" s="17">
        <v>0</v>
      </c>
      <c r="X77" s="17">
        <v>71567</v>
      </c>
      <c r="Y77" s="17">
        <v>0</v>
      </c>
      <c r="Z77" s="17">
        <v>0</v>
      </c>
      <c r="AA77" s="17">
        <v>10335345</v>
      </c>
      <c r="AB77" s="17">
        <v>656370</v>
      </c>
      <c r="AC77" s="17">
        <v>1486762</v>
      </c>
      <c r="AD77" s="17">
        <v>700000</v>
      </c>
      <c r="AE77" s="17">
        <v>0</v>
      </c>
      <c r="AF77" s="17">
        <v>100000</v>
      </c>
    </row>
    <row r="78" spans="1:32" x14ac:dyDescent="0.3">
      <c r="A78" s="15" t="s">
        <v>149</v>
      </c>
      <c r="B78" s="14" t="s">
        <v>150</v>
      </c>
      <c r="C78" s="14">
        <v>1</v>
      </c>
      <c r="D78" s="14">
        <v>0</v>
      </c>
      <c r="E78" s="17">
        <v>66718209</v>
      </c>
      <c r="F78" s="17">
        <v>396800</v>
      </c>
      <c r="G78" s="17">
        <v>0</v>
      </c>
      <c r="H78" s="17">
        <v>167813</v>
      </c>
      <c r="I78" s="17">
        <v>4951357</v>
      </c>
      <c r="J78" s="17">
        <v>9317964</v>
      </c>
      <c r="K78" s="17">
        <v>0</v>
      </c>
      <c r="L78" s="17">
        <v>0</v>
      </c>
      <c r="M78" s="17">
        <v>0</v>
      </c>
      <c r="N78" s="17">
        <v>0</v>
      </c>
      <c r="O78" s="17">
        <v>0</v>
      </c>
      <c r="P78" s="17">
        <v>9211354</v>
      </c>
      <c r="Q78" s="17">
        <v>1156308</v>
      </c>
      <c r="R78" s="17">
        <v>0</v>
      </c>
      <c r="S78" s="17">
        <v>97325</v>
      </c>
      <c r="T78" s="17">
        <v>40606</v>
      </c>
      <c r="U78" s="17">
        <v>377926</v>
      </c>
      <c r="V78" s="17">
        <v>133643</v>
      </c>
      <c r="W78" s="17">
        <v>0</v>
      </c>
      <c r="X78" s="17">
        <v>1386068</v>
      </c>
      <c r="Y78" s="17">
        <v>0</v>
      </c>
      <c r="Z78" s="17">
        <v>0</v>
      </c>
      <c r="AA78" s="17">
        <v>93955373</v>
      </c>
      <c r="AB78" s="17">
        <v>9554791</v>
      </c>
      <c r="AC78" s="17">
        <v>21581602</v>
      </c>
      <c r="AD78" s="17">
        <v>0</v>
      </c>
      <c r="AE78" s="17">
        <v>0</v>
      </c>
      <c r="AF78" s="17">
        <v>501348</v>
      </c>
    </row>
    <row r="79" spans="1:32" x14ac:dyDescent="0.3">
      <c r="A79" s="15" t="s">
        <v>151</v>
      </c>
      <c r="B79" s="14" t="s">
        <v>152</v>
      </c>
      <c r="C79" s="14">
        <v>1</v>
      </c>
      <c r="D79" s="14">
        <v>0</v>
      </c>
      <c r="E79" s="17">
        <v>22655655</v>
      </c>
      <c r="F79" s="17">
        <v>0</v>
      </c>
      <c r="G79" s="17">
        <v>0</v>
      </c>
      <c r="H79" s="17">
        <v>0</v>
      </c>
      <c r="I79" s="17">
        <v>3321772</v>
      </c>
      <c r="J79" s="17">
        <v>3051455</v>
      </c>
      <c r="K79" s="17">
        <v>0</v>
      </c>
      <c r="L79" s="17">
        <v>0</v>
      </c>
      <c r="M79" s="17">
        <v>0</v>
      </c>
      <c r="N79" s="17">
        <v>0</v>
      </c>
      <c r="O79" s="17">
        <v>0</v>
      </c>
      <c r="P79" s="17">
        <v>4846567</v>
      </c>
      <c r="Q79" s="17">
        <v>611455</v>
      </c>
      <c r="R79" s="17">
        <v>0</v>
      </c>
      <c r="S79" s="17">
        <v>60699</v>
      </c>
      <c r="T79" s="17">
        <v>25325</v>
      </c>
      <c r="U79" s="17">
        <v>228864</v>
      </c>
      <c r="V79" s="17">
        <v>70700</v>
      </c>
      <c r="W79" s="17">
        <v>0</v>
      </c>
      <c r="X79" s="17">
        <v>371608</v>
      </c>
      <c r="Y79" s="17">
        <v>50827</v>
      </c>
      <c r="Z79" s="17">
        <v>0</v>
      </c>
      <c r="AA79" s="17">
        <v>35294927</v>
      </c>
      <c r="AB79" s="17">
        <v>3593412</v>
      </c>
      <c r="AC79" s="17">
        <v>3567641</v>
      </c>
      <c r="AD79" s="17">
        <v>709913</v>
      </c>
      <c r="AE79" s="17">
        <v>0</v>
      </c>
      <c r="AF79" s="17">
        <v>0</v>
      </c>
    </row>
    <row r="80" spans="1:32" x14ac:dyDescent="0.3">
      <c r="A80" s="15" t="s">
        <v>153</v>
      </c>
      <c r="B80" s="14" t="s">
        <v>154</v>
      </c>
      <c r="C80" s="14">
        <v>1</v>
      </c>
      <c r="D80" s="14">
        <v>0</v>
      </c>
      <c r="E80" s="17">
        <v>8481444</v>
      </c>
      <c r="F80" s="17">
        <v>0</v>
      </c>
      <c r="G80" s="17">
        <v>0</v>
      </c>
      <c r="H80" s="17">
        <v>0</v>
      </c>
      <c r="I80" s="17">
        <v>600101</v>
      </c>
      <c r="J80" s="17">
        <v>1954980</v>
      </c>
      <c r="K80" s="17">
        <v>0</v>
      </c>
      <c r="L80" s="17">
        <v>0</v>
      </c>
      <c r="M80" s="17">
        <v>0</v>
      </c>
      <c r="N80" s="17">
        <v>0</v>
      </c>
      <c r="O80" s="17">
        <v>0</v>
      </c>
      <c r="P80" s="17">
        <v>1990115</v>
      </c>
      <c r="Q80" s="17">
        <v>351204</v>
      </c>
      <c r="R80" s="17">
        <v>0</v>
      </c>
      <c r="S80" s="17">
        <v>15055</v>
      </c>
      <c r="T80" s="17">
        <v>6281</v>
      </c>
      <c r="U80" s="17">
        <v>57726</v>
      </c>
      <c r="V80" s="17">
        <v>19992</v>
      </c>
      <c r="W80" s="17">
        <v>0</v>
      </c>
      <c r="X80" s="17">
        <v>164736</v>
      </c>
      <c r="Y80" s="17">
        <v>0</v>
      </c>
      <c r="Z80" s="17">
        <v>0</v>
      </c>
      <c r="AA80" s="17">
        <v>13641634</v>
      </c>
      <c r="AB80" s="17">
        <v>1010230</v>
      </c>
      <c r="AC80" s="17">
        <v>2202979</v>
      </c>
      <c r="AD80" s="17">
        <v>700000</v>
      </c>
      <c r="AE80" s="17">
        <v>0</v>
      </c>
      <c r="AF80" s="17">
        <v>0</v>
      </c>
    </row>
    <row r="81" spans="1:32" x14ac:dyDescent="0.3">
      <c r="A81" s="15" t="s">
        <v>155</v>
      </c>
      <c r="B81" s="14" t="s">
        <v>156</v>
      </c>
      <c r="C81" s="14">
        <v>1</v>
      </c>
      <c r="D81" s="14">
        <v>0</v>
      </c>
      <c r="E81" s="17">
        <v>7753672</v>
      </c>
      <c r="F81" s="17">
        <v>0</v>
      </c>
      <c r="G81" s="17">
        <v>283125</v>
      </c>
      <c r="H81" s="17">
        <v>0</v>
      </c>
      <c r="I81" s="17">
        <v>1070727</v>
      </c>
      <c r="J81" s="17">
        <v>842370</v>
      </c>
      <c r="K81" s="17">
        <v>0</v>
      </c>
      <c r="L81" s="17">
        <v>0</v>
      </c>
      <c r="M81" s="17">
        <v>0</v>
      </c>
      <c r="N81" s="17">
        <v>0</v>
      </c>
      <c r="O81" s="17">
        <v>0</v>
      </c>
      <c r="P81" s="17">
        <v>1249133</v>
      </c>
      <c r="Q81" s="17">
        <v>51229</v>
      </c>
      <c r="R81" s="17">
        <v>26253</v>
      </c>
      <c r="S81" s="17">
        <v>8044</v>
      </c>
      <c r="T81" s="17">
        <v>3356</v>
      </c>
      <c r="U81" s="17">
        <v>30640</v>
      </c>
      <c r="V81" s="17">
        <v>10058</v>
      </c>
      <c r="W81" s="17">
        <v>0</v>
      </c>
      <c r="X81" s="17">
        <v>303497</v>
      </c>
      <c r="Y81" s="17">
        <v>0</v>
      </c>
      <c r="Z81" s="17">
        <v>0</v>
      </c>
      <c r="AA81" s="17">
        <v>11632104</v>
      </c>
      <c r="AB81" s="17">
        <v>517015</v>
      </c>
      <c r="AC81" s="17">
        <v>1146070</v>
      </c>
      <c r="AD81" s="17">
        <v>1061397</v>
      </c>
      <c r="AE81" s="17">
        <v>221680</v>
      </c>
      <c r="AF81" s="17">
        <v>100000</v>
      </c>
    </row>
    <row r="82" spans="1:32" x14ac:dyDescent="0.3">
      <c r="A82" s="15" t="s">
        <v>157</v>
      </c>
      <c r="B82" s="14" t="s">
        <v>158</v>
      </c>
      <c r="C82" s="14">
        <v>1</v>
      </c>
      <c r="D82" s="14">
        <v>0</v>
      </c>
      <c r="E82" s="17">
        <v>8771321</v>
      </c>
      <c r="F82" s="17">
        <v>0</v>
      </c>
      <c r="G82" s="17">
        <v>0</v>
      </c>
      <c r="H82" s="17">
        <v>0</v>
      </c>
      <c r="I82" s="17">
        <v>1009425</v>
      </c>
      <c r="J82" s="17">
        <v>1511514</v>
      </c>
      <c r="K82" s="17">
        <v>0</v>
      </c>
      <c r="L82" s="17">
        <v>0</v>
      </c>
      <c r="M82" s="17">
        <v>0</v>
      </c>
      <c r="N82" s="17">
        <v>0</v>
      </c>
      <c r="O82" s="17">
        <v>0</v>
      </c>
      <c r="P82" s="17">
        <v>1416884</v>
      </c>
      <c r="Q82" s="17">
        <v>207403</v>
      </c>
      <c r="R82" s="17">
        <v>0</v>
      </c>
      <c r="S82" s="17">
        <v>11355</v>
      </c>
      <c r="T82" s="17">
        <v>4738</v>
      </c>
      <c r="U82" s="17">
        <v>41358</v>
      </c>
      <c r="V82" s="17">
        <v>14271</v>
      </c>
      <c r="W82" s="17">
        <v>0</v>
      </c>
      <c r="X82" s="17">
        <v>128230</v>
      </c>
      <c r="Y82" s="17">
        <v>0</v>
      </c>
      <c r="Z82" s="17">
        <v>0</v>
      </c>
      <c r="AA82" s="17">
        <v>13116499</v>
      </c>
      <c r="AB82" s="17">
        <v>725536</v>
      </c>
      <c r="AC82" s="17">
        <v>1187454</v>
      </c>
      <c r="AD82" s="17">
        <v>1906936</v>
      </c>
      <c r="AE82" s="17">
        <v>0</v>
      </c>
      <c r="AF82" s="17">
        <v>0</v>
      </c>
    </row>
    <row r="83" spans="1:32" x14ac:dyDescent="0.3">
      <c r="A83" s="15" t="s">
        <v>159</v>
      </c>
      <c r="B83" s="14" t="s">
        <v>160</v>
      </c>
      <c r="C83" s="14">
        <v>1</v>
      </c>
      <c r="D83" s="14">
        <v>0</v>
      </c>
      <c r="E83" s="17">
        <v>11972832</v>
      </c>
      <c r="F83" s="17">
        <v>0</v>
      </c>
      <c r="G83" s="17">
        <v>0</v>
      </c>
      <c r="H83" s="17">
        <v>0</v>
      </c>
      <c r="I83" s="17">
        <v>1693118</v>
      </c>
      <c r="J83" s="17">
        <v>2974927</v>
      </c>
      <c r="K83" s="17">
        <v>0</v>
      </c>
      <c r="L83" s="17">
        <v>0</v>
      </c>
      <c r="M83" s="17">
        <v>0</v>
      </c>
      <c r="N83" s="17">
        <v>0</v>
      </c>
      <c r="O83" s="17">
        <v>0</v>
      </c>
      <c r="P83" s="17">
        <v>2113010</v>
      </c>
      <c r="Q83" s="17">
        <v>339187</v>
      </c>
      <c r="R83" s="17">
        <v>209652</v>
      </c>
      <c r="S83" s="17">
        <v>13722</v>
      </c>
      <c r="T83" s="17">
        <v>5725</v>
      </c>
      <c r="U83" s="17">
        <v>53648</v>
      </c>
      <c r="V83" s="17">
        <v>17401</v>
      </c>
      <c r="W83" s="17">
        <v>0</v>
      </c>
      <c r="X83" s="17">
        <v>380696</v>
      </c>
      <c r="Y83" s="17">
        <v>0</v>
      </c>
      <c r="Z83" s="17">
        <v>0</v>
      </c>
      <c r="AA83" s="17">
        <v>19773918</v>
      </c>
      <c r="AB83" s="17">
        <v>1352725</v>
      </c>
      <c r="AC83" s="17">
        <v>3064094</v>
      </c>
      <c r="AD83" s="17">
        <v>700000</v>
      </c>
      <c r="AE83" s="17">
        <v>257175</v>
      </c>
      <c r="AF83" s="17">
        <v>100000</v>
      </c>
    </row>
    <row r="84" spans="1:32" x14ac:dyDescent="0.3">
      <c r="A84" s="15" t="s">
        <v>161</v>
      </c>
      <c r="B84" s="14" t="s">
        <v>162</v>
      </c>
      <c r="C84" s="14">
        <v>1</v>
      </c>
      <c r="D84" s="14">
        <v>0</v>
      </c>
      <c r="E84" s="17">
        <v>11179717</v>
      </c>
      <c r="F84" s="17">
        <v>0</v>
      </c>
      <c r="G84" s="17">
        <v>0</v>
      </c>
      <c r="H84" s="17">
        <v>0</v>
      </c>
      <c r="I84" s="17">
        <v>1445959</v>
      </c>
      <c r="J84" s="17">
        <v>1821401</v>
      </c>
      <c r="K84" s="17">
        <v>614</v>
      </c>
      <c r="L84" s="17">
        <v>0</v>
      </c>
      <c r="M84" s="17">
        <v>0</v>
      </c>
      <c r="N84" s="17">
        <v>0</v>
      </c>
      <c r="O84" s="17">
        <v>0</v>
      </c>
      <c r="P84" s="17">
        <v>1609427</v>
      </c>
      <c r="Q84" s="17">
        <v>117766</v>
      </c>
      <c r="R84" s="17">
        <v>189228</v>
      </c>
      <c r="S84" s="17">
        <v>11535</v>
      </c>
      <c r="T84" s="17">
        <v>4813</v>
      </c>
      <c r="U84" s="17">
        <v>42872</v>
      </c>
      <c r="V84" s="17">
        <v>14404</v>
      </c>
      <c r="W84" s="17">
        <v>0</v>
      </c>
      <c r="X84" s="17">
        <v>145595</v>
      </c>
      <c r="Y84" s="17">
        <v>0</v>
      </c>
      <c r="Z84" s="17">
        <v>0</v>
      </c>
      <c r="AA84" s="17">
        <v>16583331</v>
      </c>
      <c r="AB84" s="17">
        <v>757875</v>
      </c>
      <c r="AC84" s="17">
        <v>1716678</v>
      </c>
      <c r="AD84" s="17">
        <v>1673293</v>
      </c>
      <c r="AE84" s="17">
        <v>0</v>
      </c>
      <c r="AF84" s="17">
        <v>100000</v>
      </c>
    </row>
    <row r="85" spans="1:32" x14ac:dyDescent="0.3">
      <c r="A85" s="15" t="s">
        <v>163</v>
      </c>
      <c r="B85" s="14" t="s">
        <v>164</v>
      </c>
      <c r="C85" s="14">
        <v>1</v>
      </c>
      <c r="D85" s="14">
        <v>0</v>
      </c>
      <c r="E85" s="17">
        <v>19928479</v>
      </c>
      <c r="F85" s="17">
        <v>0</v>
      </c>
      <c r="G85" s="17">
        <v>0</v>
      </c>
      <c r="H85" s="17">
        <v>0</v>
      </c>
      <c r="I85" s="17">
        <v>1569759</v>
      </c>
      <c r="J85" s="17">
        <v>4215735</v>
      </c>
      <c r="K85" s="17">
        <v>0</v>
      </c>
      <c r="L85" s="17">
        <v>0</v>
      </c>
      <c r="M85" s="17">
        <v>0</v>
      </c>
      <c r="N85" s="17">
        <v>0</v>
      </c>
      <c r="O85" s="17">
        <v>0</v>
      </c>
      <c r="P85" s="17">
        <v>3262896</v>
      </c>
      <c r="Q85" s="17">
        <v>539816</v>
      </c>
      <c r="R85" s="17">
        <v>364578</v>
      </c>
      <c r="S85" s="17">
        <v>26709</v>
      </c>
      <c r="T85" s="17">
        <v>11144</v>
      </c>
      <c r="U85" s="17">
        <v>101297</v>
      </c>
      <c r="V85" s="17">
        <v>35425</v>
      </c>
      <c r="W85" s="17">
        <v>0</v>
      </c>
      <c r="X85" s="17">
        <v>373543</v>
      </c>
      <c r="Y85" s="17">
        <v>0</v>
      </c>
      <c r="Z85" s="17">
        <v>0</v>
      </c>
      <c r="AA85" s="17">
        <v>30429381</v>
      </c>
      <c r="AB85" s="17">
        <v>1940538</v>
      </c>
      <c r="AC85" s="17">
        <v>4395573</v>
      </c>
      <c r="AD85" s="17">
        <v>1470760</v>
      </c>
      <c r="AE85" s="17">
        <v>0</v>
      </c>
      <c r="AF85" s="17">
        <v>155921</v>
      </c>
    </row>
    <row r="86" spans="1:32" x14ac:dyDescent="0.3">
      <c r="A86" s="15" t="s">
        <v>165</v>
      </c>
      <c r="B86" s="14" t="s">
        <v>166</v>
      </c>
      <c r="C86" s="14">
        <v>1</v>
      </c>
      <c r="D86" s="14">
        <v>0</v>
      </c>
      <c r="E86" s="17">
        <v>4781761</v>
      </c>
      <c r="F86" s="17">
        <v>0</v>
      </c>
      <c r="G86" s="17">
        <v>0</v>
      </c>
      <c r="H86" s="17">
        <v>0</v>
      </c>
      <c r="I86" s="17">
        <v>857999</v>
      </c>
      <c r="J86" s="17">
        <v>1005882</v>
      </c>
      <c r="K86" s="17">
        <v>0</v>
      </c>
      <c r="L86" s="17">
        <v>0</v>
      </c>
      <c r="M86" s="17">
        <v>0</v>
      </c>
      <c r="N86" s="17">
        <v>0</v>
      </c>
      <c r="O86" s="17">
        <v>0</v>
      </c>
      <c r="P86" s="17">
        <v>1090585</v>
      </c>
      <c r="Q86" s="17">
        <v>0</v>
      </c>
      <c r="R86" s="17">
        <v>34387</v>
      </c>
      <c r="S86" s="17">
        <v>4494</v>
      </c>
      <c r="T86" s="17">
        <v>1875</v>
      </c>
      <c r="U86" s="17">
        <v>17883</v>
      </c>
      <c r="V86" s="17">
        <v>4661</v>
      </c>
      <c r="W86" s="17">
        <v>0</v>
      </c>
      <c r="X86" s="17">
        <v>151833</v>
      </c>
      <c r="Y86" s="17">
        <v>0</v>
      </c>
      <c r="Z86" s="17">
        <v>0</v>
      </c>
      <c r="AA86" s="17">
        <v>7951360</v>
      </c>
      <c r="AB86" s="17">
        <v>421726</v>
      </c>
      <c r="AC86" s="17">
        <v>964777</v>
      </c>
      <c r="AD86" s="17">
        <v>700000</v>
      </c>
      <c r="AE86" s="17">
        <v>0</v>
      </c>
      <c r="AF86" s="17">
        <v>100000</v>
      </c>
    </row>
    <row r="87" spans="1:32" x14ac:dyDescent="0.3">
      <c r="A87" s="15" t="s">
        <v>167</v>
      </c>
      <c r="B87" s="14" t="s">
        <v>168</v>
      </c>
      <c r="C87" s="14">
        <v>1</v>
      </c>
      <c r="D87" s="14">
        <v>0</v>
      </c>
      <c r="E87" s="17">
        <v>9508597</v>
      </c>
      <c r="F87" s="17">
        <v>0</v>
      </c>
      <c r="G87" s="17">
        <v>0</v>
      </c>
      <c r="H87" s="17">
        <v>5128</v>
      </c>
      <c r="I87" s="17">
        <v>1011536</v>
      </c>
      <c r="J87" s="17">
        <v>1287449</v>
      </c>
      <c r="K87" s="17">
        <v>0</v>
      </c>
      <c r="L87" s="17">
        <v>0</v>
      </c>
      <c r="M87" s="17">
        <v>0</v>
      </c>
      <c r="N87" s="17">
        <v>0</v>
      </c>
      <c r="O87" s="17">
        <v>0</v>
      </c>
      <c r="P87" s="17">
        <v>1559878</v>
      </c>
      <c r="Q87" s="17">
        <v>244557</v>
      </c>
      <c r="R87" s="17">
        <v>38771</v>
      </c>
      <c r="S87" s="17">
        <v>10067</v>
      </c>
      <c r="T87" s="17">
        <v>4200</v>
      </c>
      <c r="U87" s="17">
        <v>39494</v>
      </c>
      <c r="V87" s="17">
        <v>13237</v>
      </c>
      <c r="W87" s="17">
        <v>0</v>
      </c>
      <c r="X87" s="17">
        <v>136589</v>
      </c>
      <c r="Y87" s="17">
        <v>0</v>
      </c>
      <c r="Z87" s="17">
        <v>0</v>
      </c>
      <c r="AA87" s="17">
        <v>13859503</v>
      </c>
      <c r="AB87" s="17">
        <v>694116</v>
      </c>
      <c r="AC87" s="17">
        <v>1449575</v>
      </c>
      <c r="AD87" s="17">
        <v>1623608</v>
      </c>
      <c r="AE87" s="17">
        <v>0</v>
      </c>
      <c r="AF87" s="17">
        <v>100000</v>
      </c>
    </row>
    <row r="88" spans="1:32" x14ac:dyDescent="0.3">
      <c r="A88" s="15" t="s">
        <v>169</v>
      </c>
      <c r="B88" s="14" t="s">
        <v>170</v>
      </c>
      <c r="C88" s="14">
        <v>1</v>
      </c>
      <c r="D88" s="14">
        <v>0</v>
      </c>
      <c r="E88" s="17">
        <v>18446137</v>
      </c>
      <c r="F88" s="17">
        <v>0</v>
      </c>
      <c r="G88" s="17">
        <v>0</v>
      </c>
      <c r="H88" s="17">
        <v>0</v>
      </c>
      <c r="I88" s="17">
        <v>2774216</v>
      </c>
      <c r="J88" s="17">
        <v>3212907</v>
      </c>
      <c r="K88" s="17">
        <v>38154</v>
      </c>
      <c r="L88" s="17">
        <v>0</v>
      </c>
      <c r="M88" s="17">
        <v>0</v>
      </c>
      <c r="N88" s="17">
        <v>0</v>
      </c>
      <c r="O88" s="17">
        <v>0</v>
      </c>
      <c r="P88" s="17">
        <v>2669164</v>
      </c>
      <c r="Q88" s="17">
        <v>317479</v>
      </c>
      <c r="R88" s="17">
        <v>143504</v>
      </c>
      <c r="S88" s="17">
        <v>19189</v>
      </c>
      <c r="T88" s="17">
        <v>8006</v>
      </c>
      <c r="U88" s="17">
        <v>74677</v>
      </c>
      <c r="V88" s="17">
        <v>25575</v>
      </c>
      <c r="W88" s="17">
        <v>0</v>
      </c>
      <c r="X88" s="17">
        <v>255058</v>
      </c>
      <c r="Y88" s="17">
        <v>0</v>
      </c>
      <c r="Z88" s="17">
        <v>0</v>
      </c>
      <c r="AA88" s="17">
        <v>27984066</v>
      </c>
      <c r="AB88" s="17">
        <v>1253980</v>
      </c>
      <c r="AC88" s="17">
        <v>2190381</v>
      </c>
      <c r="AD88" s="17">
        <v>3258459</v>
      </c>
      <c r="AE88" s="17">
        <v>0</v>
      </c>
      <c r="AF88" s="17">
        <v>154286</v>
      </c>
    </row>
    <row r="89" spans="1:32" x14ac:dyDescent="0.3">
      <c r="A89" s="15" t="s">
        <v>171</v>
      </c>
      <c r="B89" s="14" t="s">
        <v>172</v>
      </c>
      <c r="C89" s="14">
        <v>1</v>
      </c>
      <c r="D89" s="14">
        <v>0</v>
      </c>
      <c r="E89" s="17">
        <v>11669516</v>
      </c>
      <c r="F89" s="17">
        <v>0</v>
      </c>
      <c r="G89" s="17">
        <v>283996</v>
      </c>
      <c r="H89" s="17">
        <v>0</v>
      </c>
      <c r="I89" s="17">
        <v>1801769</v>
      </c>
      <c r="J89" s="17">
        <v>2916165</v>
      </c>
      <c r="K89" s="17">
        <v>662969</v>
      </c>
      <c r="L89" s="17">
        <v>0</v>
      </c>
      <c r="M89" s="17">
        <v>0</v>
      </c>
      <c r="N89" s="17">
        <v>0</v>
      </c>
      <c r="O89" s="17">
        <v>0</v>
      </c>
      <c r="P89" s="17">
        <v>943616</v>
      </c>
      <c r="Q89" s="17">
        <v>152062</v>
      </c>
      <c r="R89" s="17">
        <v>28518</v>
      </c>
      <c r="S89" s="17">
        <v>17377</v>
      </c>
      <c r="T89" s="17">
        <v>7250</v>
      </c>
      <c r="U89" s="17">
        <v>65706</v>
      </c>
      <c r="V89" s="17">
        <v>17124</v>
      </c>
      <c r="W89" s="17">
        <v>0</v>
      </c>
      <c r="X89" s="17">
        <v>522240</v>
      </c>
      <c r="Y89" s="17">
        <v>0</v>
      </c>
      <c r="Z89" s="17">
        <v>0</v>
      </c>
      <c r="AA89" s="17">
        <v>19088308</v>
      </c>
      <c r="AB89" s="17">
        <v>1081640</v>
      </c>
      <c r="AC89" s="17">
        <v>1957837</v>
      </c>
      <c r="AD89" s="17">
        <v>1431809</v>
      </c>
      <c r="AE89" s="17">
        <v>0</v>
      </c>
      <c r="AF89" s="17">
        <v>100000</v>
      </c>
    </row>
    <row r="90" spans="1:32" x14ac:dyDescent="0.3">
      <c r="A90" s="15" t="s">
        <v>173</v>
      </c>
      <c r="B90" s="14" t="s">
        <v>174</v>
      </c>
      <c r="C90" s="14">
        <v>1</v>
      </c>
      <c r="D90" s="14">
        <v>0</v>
      </c>
      <c r="E90" s="17">
        <v>14032283</v>
      </c>
      <c r="F90" s="17">
        <v>0</v>
      </c>
      <c r="G90" s="17">
        <v>0</v>
      </c>
      <c r="H90" s="17">
        <v>21032</v>
      </c>
      <c r="I90" s="17">
        <v>1856795</v>
      </c>
      <c r="J90" s="17">
        <v>2229727</v>
      </c>
      <c r="K90" s="17">
        <v>0</v>
      </c>
      <c r="L90" s="17">
        <v>0</v>
      </c>
      <c r="M90" s="17">
        <v>0</v>
      </c>
      <c r="N90" s="17">
        <v>0</v>
      </c>
      <c r="O90" s="17">
        <v>0</v>
      </c>
      <c r="P90" s="17">
        <v>1518715</v>
      </c>
      <c r="Q90" s="17">
        <v>465066</v>
      </c>
      <c r="R90" s="17">
        <v>0</v>
      </c>
      <c r="S90" s="17">
        <v>28822</v>
      </c>
      <c r="T90" s="17">
        <v>12025</v>
      </c>
      <c r="U90" s="17">
        <v>113122</v>
      </c>
      <c r="V90" s="17">
        <v>30590</v>
      </c>
      <c r="W90" s="17">
        <v>0</v>
      </c>
      <c r="X90" s="17">
        <v>433390</v>
      </c>
      <c r="Y90" s="17">
        <v>0</v>
      </c>
      <c r="Z90" s="17">
        <v>0</v>
      </c>
      <c r="AA90" s="17">
        <v>20741567</v>
      </c>
      <c r="AB90" s="17">
        <v>1842409</v>
      </c>
      <c r="AC90" s="17">
        <v>3252796</v>
      </c>
      <c r="AD90" s="17">
        <v>700000</v>
      </c>
      <c r="AE90" s="17">
        <v>0</v>
      </c>
      <c r="AF90" s="17">
        <v>100000</v>
      </c>
    </row>
    <row r="91" spans="1:32" x14ac:dyDescent="0.3">
      <c r="A91" s="15" t="s">
        <v>175</v>
      </c>
      <c r="B91" s="14" t="s">
        <v>176</v>
      </c>
      <c r="C91" s="14">
        <v>1</v>
      </c>
      <c r="D91" s="14">
        <v>0</v>
      </c>
      <c r="E91" s="17">
        <v>12845240</v>
      </c>
      <c r="F91" s="17">
        <v>0</v>
      </c>
      <c r="G91" s="17">
        <v>0</v>
      </c>
      <c r="H91" s="17">
        <v>0</v>
      </c>
      <c r="I91" s="17">
        <v>1827723</v>
      </c>
      <c r="J91" s="17">
        <v>1802504</v>
      </c>
      <c r="K91" s="17">
        <v>150548</v>
      </c>
      <c r="L91" s="17">
        <v>0</v>
      </c>
      <c r="M91" s="17">
        <v>0</v>
      </c>
      <c r="N91" s="17">
        <v>0</v>
      </c>
      <c r="O91" s="17">
        <v>0</v>
      </c>
      <c r="P91" s="17">
        <v>1443808</v>
      </c>
      <c r="Q91" s="17">
        <v>646660</v>
      </c>
      <c r="R91" s="17">
        <v>0</v>
      </c>
      <c r="S91" s="17">
        <v>17826</v>
      </c>
      <c r="T91" s="17">
        <v>7438</v>
      </c>
      <c r="U91" s="17">
        <v>68677</v>
      </c>
      <c r="V91" s="17">
        <v>22059</v>
      </c>
      <c r="W91" s="17">
        <v>0</v>
      </c>
      <c r="X91" s="17">
        <v>142354</v>
      </c>
      <c r="Y91" s="17">
        <v>0</v>
      </c>
      <c r="Z91" s="17">
        <v>0</v>
      </c>
      <c r="AA91" s="17">
        <v>18974837</v>
      </c>
      <c r="AB91" s="17">
        <v>1129248</v>
      </c>
      <c r="AC91" s="17">
        <v>2556394</v>
      </c>
      <c r="AD91" s="17">
        <v>1209145</v>
      </c>
      <c r="AE91" s="17">
        <v>0</v>
      </c>
      <c r="AF91" s="17">
        <v>0</v>
      </c>
    </row>
    <row r="92" spans="1:32" x14ac:dyDescent="0.3">
      <c r="A92" s="15" t="s">
        <v>177</v>
      </c>
      <c r="B92" s="14" t="s">
        <v>178</v>
      </c>
      <c r="C92" s="14">
        <v>1</v>
      </c>
      <c r="D92" s="14">
        <v>0</v>
      </c>
      <c r="E92" s="17">
        <v>3347242</v>
      </c>
      <c r="F92" s="17">
        <v>0</v>
      </c>
      <c r="G92" s="17">
        <v>0</v>
      </c>
      <c r="H92" s="17">
        <v>0</v>
      </c>
      <c r="I92" s="17">
        <v>472332</v>
      </c>
      <c r="J92" s="17">
        <v>762657</v>
      </c>
      <c r="K92" s="17">
        <v>0</v>
      </c>
      <c r="L92" s="17">
        <v>0</v>
      </c>
      <c r="M92" s="17">
        <v>0</v>
      </c>
      <c r="N92" s="17">
        <v>0</v>
      </c>
      <c r="O92" s="17">
        <v>0</v>
      </c>
      <c r="P92" s="17">
        <v>537446</v>
      </c>
      <c r="Q92" s="17">
        <v>117750</v>
      </c>
      <c r="R92" s="17">
        <v>0</v>
      </c>
      <c r="S92" s="17">
        <v>6337</v>
      </c>
      <c r="T92" s="17">
        <v>2644</v>
      </c>
      <c r="U92" s="17">
        <v>23883</v>
      </c>
      <c r="V92" s="17">
        <v>7595</v>
      </c>
      <c r="W92" s="17">
        <v>0</v>
      </c>
      <c r="X92" s="17">
        <v>138320</v>
      </c>
      <c r="Y92" s="17">
        <v>0</v>
      </c>
      <c r="Z92" s="17">
        <v>0</v>
      </c>
      <c r="AA92" s="17">
        <v>5416206</v>
      </c>
      <c r="AB92" s="17">
        <v>412279</v>
      </c>
      <c r="AC92" s="17">
        <v>471045</v>
      </c>
      <c r="AD92" s="17">
        <v>700000</v>
      </c>
      <c r="AE92" s="17">
        <v>138320</v>
      </c>
      <c r="AF92" s="17">
        <v>0</v>
      </c>
    </row>
    <row r="93" spans="1:32" x14ac:dyDescent="0.3">
      <c r="A93" s="15" t="s">
        <v>179</v>
      </c>
      <c r="B93" s="14" t="s">
        <v>180</v>
      </c>
      <c r="C93" s="14">
        <v>1</v>
      </c>
      <c r="D93" s="14">
        <v>0</v>
      </c>
      <c r="E93" s="17">
        <v>11466390</v>
      </c>
      <c r="F93" s="17">
        <v>0</v>
      </c>
      <c r="G93" s="17">
        <v>0</v>
      </c>
      <c r="H93" s="17">
        <v>0</v>
      </c>
      <c r="I93" s="17">
        <v>1473013</v>
      </c>
      <c r="J93" s="17">
        <v>1788547</v>
      </c>
      <c r="K93" s="17">
        <v>2530</v>
      </c>
      <c r="L93" s="17">
        <v>0</v>
      </c>
      <c r="M93" s="17">
        <v>0</v>
      </c>
      <c r="N93" s="17">
        <v>0</v>
      </c>
      <c r="O93" s="17">
        <v>0</v>
      </c>
      <c r="P93" s="17">
        <v>1098887</v>
      </c>
      <c r="Q93" s="17">
        <v>336548</v>
      </c>
      <c r="R93" s="17">
        <v>0</v>
      </c>
      <c r="S93" s="17">
        <v>11699</v>
      </c>
      <c r="T93" s="17">
        <v>4881</v>
      </c>
      <c r="U93" s="17">
        <v>45202</v>
      </c>
      <c r="V93" s="17">
        <v>13684</v>
      </c>
      <c r="W93" s="17">
        <v>0</v>
      </c>
      <c r="X93" s="17">
        <v>323662</v>
      </c>
      <c r="Y93" s="17">
        <v>0</v>
      </c>
      <c r="Z93" s="17">
        <v>0</v>
      </c>
      <c r="AA93" s="17">
        <v>16565043</v>
      </c>
      <c r="AB93" s="17">
        <v>812455</v>
      </c>
      <c r="AC93" s="17">
        <v>1584555</v>
      </c>
      <c r="AD93" s="17">
        <v>1156606</v>
      </c>
      <c r="AE93" s="17">
        <v>0</v>
      </c>
      <c r="AF93" s="17">
        <v>100000</v>
      </c>
    </row>
    <row r="94" spans="1:32" x14ac:dyDescent="0.3">
      <c r="A94" s="15" t="s">
        <v>181</v>
      </c>
      <c r="B94" s="14" t="s">
        <v>182</v>
      </c>
      <c r="C94" s="14">
        <v>1</v>
      </c>
      <c r="D94" s="14">
        <v>0</v>
      </c>
      <c r="E94" s="17">
        <v>18799610</v>
      </c>
      <c r="F94" s="17">
        <v>0</v>
      </c>
      <c r="G94" s="17">
        <v>0</v>
      </c>
      <c r="H94" s="17">
        <v>0</v>
      </c>
      <c r="I94" s="17">
        <v>3115008</v>
      </c>
      <c r="J94" s="17">
        <v>1633869</v>
      </c>
      <c r="K94" s="17">
        <v>0</v>
      </c>
      <c r="L94" s="17">
        <v>0</v>
      </c>
      <c r="M94" s="17">
        <v>0</v>
      </c>
      <c r="N94" s="17">
        <v>0</v>
      </c>
      <c r="O94" s="17">
        <v>0</v>
      </c>
      <c r="P94" s="17">
        <v>2047416</v>
      </c>
      <c r="Q94" s="17">
        <v>436288</v>
      </c>
      <c r="R94" s="17">
        <v>83442</v>
      </c>
      <c r="S94" s="17">
        <v>30215</v>
      </c>
      <c r="T94" s="17">
        <v>12606</v>
      </c>
      <c r="U94" s="17">
        <v>107821</v>
      </c>
      <c r="V94" s="17">
        <v>36267</v>
      </c>
      <c r="W94" s="17">
        <v>0</v>
      </c>
      <c r="X94" s="17">
        <v>623447</v>
      </c>
      <c r="Y94" s="17">
        <v>2222</v>
      </c>
      <c r="Z94" s="17">
        <v>0</v>
      </c>
      <c r="AA94" s="17">
        <v>26928211</v>
      </c>
      <c r="AB94" s="17">
        <v>1710059</v>
      </c>
      <c r="AC94" s="17">
        <v>2571723</v>
      </c>
      <c r="AD94" s="17">
        <v>2013531</v>
      </c>
      <c r="AE94" s="17">
        <v>0</v>
      </c>
      <c r="AF94" s="17">
        <v>0</v>
      </c>
    </row>
    <row r="95" spans="1:32" x14ac:dyDescent="0.3">
      <c r="A95" s="15" t="s">
        <v>183</v>
      </c>
      <c r="B95" s="14" t="s">
        <v>184</v>
      </c>
      <c r="C95" s="14">
        <v>1</v>
      </c>
      <c r="D95" s="14">
        <v>0</v>
      </c>
      <c r="E95" s="17">
        <v>15025295</v>
      </c>
      <c r="F95" s="17">
        <v>0</v>
      </c>
      <c r="G95" s="17">
        <v>507748</v>
      </c>
      <c r="H95" s="17">
        <v>0</v>
      </c>
      <c r="I95" s="17">
        <v>289146</v>
      </c>
      <c r="J95" s="17">
        <v>1232504</v>
      </c>
      <c r="K95" s="17">
        <v>0</v>
      </c>
      <c r="L95" s="17">
        <v>0</v>
      </c>
      <c r="M95" s="17">
        <v>0</v>
      </c>
      <c r="N95" s="17">
        <v>0</v>
      </c>
      <c r="O95" s="17">
        <v>0</v>
      </c>
      <c r="P95" s="17">
        <v>1741730</v>
      </c>
      <c r="Q95" s="17">
        <v>371428</v>
      </c>
      <c r="R95" s="17">
        <v>56042</v>
      </c>
      <c r="S95" s="17">
        <v>26440</v>
      </c>
      <c r="T95" s="17">
        <v>11031</v>
      </c>
      <c r="U95" s="17">
        <v>104384</v>
      </c>
      <c r="V95" s="17">
        <v>30241</v>
      </c>
      <c r="W95" s="17">
        <v>0</v>
      </c>
      <c r="X95" s="17">
        <v>226069</v>
      </c>
      <c r="Y95" s="17">
        <v>43246</v>
      </c>
      <c r="Z95" s="17">
        <v>0</v>
      </c>
      <c r="AA95" s="17">
        <v>19665304</v>
      </c>
      <c r="AB95" s="17">
        <v>1846329</v>
      </c>
      <c r="AC95" s="17">
        <v>3944749</v>
      </c>
      <c r="AD95" s="17">
        <v>0</v>
      </c>
      <c r="AE95" s="17">
        <v>0</v>
      </c>
      <c r="AF95" s="17">
        <v>100000</v>
      </c>
    </row>
    <row r="96" spans="1:32" x14ac:dyDescent="0.3">
      <c r="A96" s="15" t="s">
        <v>185</v>
      </c>
      <c r="B96" s="14" t="s">
        <v>186</v>
      </c>
      <c r="C96" s="14">
        <v>1</v>
      </c>
      <c r="D96" s="14">
        <v>0</v>
      </c>
      <c r="E96" s="17">
        <v>15583847</v>
      </c>
      <c r="F96" s="17">
        <v>0</v>
      </c>
      <c r="G96" s="17">
        <v>0</v>
      </c>
      <c r="H96" s="17">
        <v>0</v>
      </c>
      <c r="I96" s="17">
        <v>1907954</v>
      </c>
      <c r="J96" s="17">
        <v>556076</v>
      </c>
      <c r="K96" s="17">
        <v>0</v>
      </c>
      <c r="L96" s="17">
        <v>0</v>
      </c>
      <c r="M96" s="17">
        <v>0</v>
      </c>
      <c r="N96" s="17">
        <v>0</v>
      </c>
      <c r="O96" s="17">
        <v>0</v>
      </c>
      <c r="P96" s="17">
        <v>1084267</v>
      </c>
      <c r="Q96" s="17">
        <v>498212</v>
      </c>
      <c r="R96" s="17">
        <v>169481</v>
      </c>
      <c r="S96" s="17">
        <v>21526</v>
      </c>
      <c r="T96" s="17">
        <v>8981</v>
      </c>
      <c r="U96" s="17">
        <v>83356</v>
      </c>
      <c r="V96" s="17">
        <v>26046</v>
      </c>
      <c r="W96" s="17">
        <v>0</v>
      </c>
      <c r="X96" s="17">
        <v>515760</v>
      </c>
      <c r="Y96" s="17">
        <v>0</v>
      </c>
      <c r="Z96" s="17">
        <v>0</v>
      </c>
      <c r="AA96" s="17">
        <v>20455506</v>
      </c>
      <c r="AB96" s="17">
        <v>1354908</v>
      </c>
      <c r="AC96" s="17">
        <v>2576164</v>
      </c>
      <c r="AD96" s="17">
        <v>1323491</v>
      </c>
      <c r="AE96" s="17">
        <v>0</v>
      </c>
      <c r="AF96" s="17">
        <v>0</v>
      </c>
    </row>
    <row r="97" spans="1:32" x14ac:dyDescent="0.3">
      <c r="A97" s="15" t="s">
        <v>187</v>
      </c>
      <c r="B97" s="14" t="s">
        <v>188</v>
      </c>
      <c r="C97" s="14">
        <v>1</v>
      </c>
      <c r="D97" s="14">
        <v>0</v>
      </c>
      <c r="E97" s="17">
        <v>7741359</v>
      </c>
      <c r="F97" s="17">
        <v>0</v>
      </c>
      <c r="G97" s="17">
        <v>352002</v>
      </c>
      <c r="H97" s="17">
        <v>0</v>
      </c>
      <c r="I97" s="17">
        <v>819099</v>
      </c>
      <c r="J97" s="17">
        <v>2719331</v>
      </c>
      <c r="K97" s="17">
        <v>9783</v>
      </c>
      <c r="L97" s="17">
        <v>0</v>
      </c>
      <c r="M97" s="17">
        <v>0</v>
      </c>
      <c r="N97" s="17">
        <v>0</v>
      </c>
      <c r="O97" s="17">
        <v>0</v>
      </c>
      <c r="P97" s="17">
        <v>485089</v>
      </c>
      <c r="Q97" s="17">
        <v>40273</v>
      </c>
      <c r="R97" s="17">
        <v>365146</v>
      </c>
      <c r="S97" s="17">
        <v>21197</v>
      </c>
      <c r="T97" s="17">
        <v>8844</v>
      </c>
      <c r="U97" s="17">
        <v>73162</v>
      </c>
      <c r="V97" s="17">
        <v>0</v>
      </c>
      <c r="W97" s="17">
        <v>0</v>
      </c>
      <c r="X97" s="17">
        <v>97200</v>
      </c>
      <c r="Y97" s="17">
        <v>0</v>
      </c>
      <c r="Z97" s="17">
        <v>0</v>
      </c>
      <c r="AA97" s="17">
        <v>12732485</v>
      </c>
      <c r="AB97" s="17">
        <v>1528437</v>
      </c>
      <c r="AC97" s="17">
        <v>3156313</v>
      </c>
      <c r="AD97" s="17">
        <v>0</v>
      </c>
      <c r="AE97" s="17">
        <v>0</v>
      </c>
      <c r="AF97" s="17">
        <v>0</v>
      </c>
    </row>
    <row r="98" spans="1:32" x14ac:dyDescent="0.3">
      <c r="A98" s="15" t="s">
        <v>189</v>
      </c>
      <c r="B98" s="14" t="s">
        <v>190</v>
      </c>
      <c r="C98" s="14">
        <v>1</v>
      </c>
      <c r="D98" s="14">
        <v>0</v>
      </c>
      <c r="E98" s="17">
        <v>3794409</v>
      </c>
      <c r="F98" s="17">
        <v>0</v>
      </c>
      <c r="G98" s="17">
        <v>143067</v>
      </c>
      <c r="H98" s="17">
        <v>0</v>
      </c>
      <c r="I98" s="17">
        <v>372185</v>
      </c>
      <c r="J98" s="17">
        <v>516268</v>
      </c>
      <c r="K98" s="17">
        <v>0</v>
      </c>
      <c r="L98" s="17">
        <v>0</v>
      </c>
      <c r="M98" s="17">
        <v>0</v>
      </c>
      <c r="N98" s="17">
        <v>0</v>
      </c>
      <c r="O98" s="17">
        <v>0</v>
      </c>
      <c r="P98" s="17">
        <v>332688</v>
      </c>
      <c r="Q98" s="17">
        <v>1464</v>
      </c>
      <c r="R98" s="17">
        <v>243722</v>
      </c>
      <c r="S98" s="17">
        <v>7385</v>
      </c>
      <c r="T98" s="17">
        <v>3081</v>
      </c>
      <c r="U98" s="17">
        <v>29533</v>
      </c>
      <c r="V98" s="17">
        <v>3102</v>
      </c>
      <c r="W98" s="17">
        <v>0</v>
      </c>
      <c r="X98" s="17">
        <v>380000</v>
      </c>
      <c r="Y98" s="17">
        <v>70</v>
      </c>
      <c r="Z98" s="17">
        <v>0</v>
      </c>
      <c r="AA98" s="17">
        <v>5826974</v>
      </c>
      <c r="AB98" s="17">
        <v>467504</v>
      </c>
      <c r="AC98" s="17">
        <v>534434</v>
      </c>
      <c r="AD98" s="17">
        <v>0</v>
      </c>
      <c r="AE98" s="17">
        <v>0</v>
      </c>
      <c r="AF98" s="17">
        <v>0</v>
      </c>
    </row>
    <row r="99" spans="1:32" x14ac:dyDescent="0.3">
      <c r="A99" s="15" t="s">
        <v>191</v>
      </c>
      <c r="B99" s="14" t="s">
        <v>192</v>
      </c>
      <c r="C99" s="14">
        <v>1</v>
      </c>
      <c r="D99" s="14">
        <v>0</v>
      </c>
      <c r="E99" s="17">
        <v>5019513</v>
      </c>
      <c r="F99" s="17">
        <v>0</v>
      </c>
      <c r="G99" s="17">
        <v>148960</v>
      </c>
      <c r="H99" s="17">
        <v>0</v>
      </c>
      <c r="I99" s="17">
        <v>857853</v>
      </c>
      <c r="J99" s="17">
        <v>882850</v>
      </c>
      <c r="K99" s="17">
        <v>0</v>
      </c>
      <c r="L99" s="17">
        <v>0</v>
      </c>
      <c r="M99" s="17">
        <v>0</v>
      </c>
      <c r="N99" s="17">
        <v>0</v>
      </c>
      <c r="O99" s="17">
        <v>0</v>
      </c>
      <c r="P99" s="17">
        <v>719059</v>
      </c>
      <c r="Q99" s="17">
        <v>8703</v>
      </c>
      <c r="R99" s="17">
        <v>207941</v>
      </c>
      <c r="S99" s="17">
        <v>13812</v>
      </c>
      <c r="T99" s="17">
        <v>5763</v>
      </c>
      <c r="U99" s="17">
        <v>57668</v>
      </c>
      <c r="V99" s="17">
        <v>3905</v>
      </c>
      <c r="W99" s="17">
        <v>0</v>
      </c>
      <c r="X99" s="17">
        <v>108000</v>
      </c>
      <c r="Y99" s="17">
        <v>0</v>
      </c>
      <c r="Z99" s="17">
        <v>0</v>
      </c>
      <c r="AA99" s="17">
        <v>8034027</v>
      </c>
      <c r="AB99" s="17">
        <v>908349</v>
      </c>
      <c r="AC99" s="17">
        <v>1309747</v>
      </c>
      <c r="AD99" s="17">
        <v>0</v>
      </c>
      <c r="AE99" s="17">
        <v>108000</v>
      </c>
      <c r="AF99" s="17">
        <v>0</v>
      </c>
    </row>
    <row r="100" spans="1:32" x14ac:dyDescent="0.3">
      <c r="A100" s="15" t="s">
        <v>193</v>
      </c>
      <c r="B100" s="14" t="s">
        <v>194</v>
      </c>
      <c r="C100" s="14">
        <v>1</v>
      </c>
      <c r="D100" s="14">
        <v>0</v>
      </c>
      <c r="E100" s="17">
        <v>16833245</v>
      </c>
      <c r="F100" s="17">
        <v>0</v>
      </c>
      <c r="G100" s="17">
        <v>218990</v>
      </c>
      <c r="H100" s="17">
        <v>0</v>
      </c>
      <c r="I100" s="17">
        <v>1600468</v>
      </c>
      <c r="J100" s="17">
        <v>3854469</v>
      </c>
      <c r="K100" s="17">
        <v>714908</v>
      </c>
      <c r="L100" s="17">
        <v>0</v>
      </c>
      <c r="M100" s="17">
        <v>0</v>
      </c>
      <c r="N100" s="17">
        <v>0</v>
      </c>
      <c r="O100" s="17">
        <v>0</v>
      </c>
      <c r="P100" s="17">
        <v>1292378</v>
      </c>
      <c r="Q100" s="17">
        <v>117265</v>
      </c>
      <c r="R100" s="17">
        <v>690377</v>
      </c>
      <c r="S100" s="17">
        <v>24687</v>
      </c>
      <c r="T100" s="17">
        <v>10300</v>
      </c>
      <c r="U100" s="17">
        <v>100831</v>
      </c>
      <c r="V100" s="17">
        <v>20060</v>
      </c>
      <c r="W100" s="17">
        <v>0</v>
      </c>
      <c r="X100" s="17">
        <v>284590</v>
      </c>
      <c r="Y100" s="17">
        <v>0</v>
      </c>
      <c r="Z100" s="17">
        <v>0</v>
      </c>
      <c r="AA100" s="17">
        <v>25762568</v>
      </c>
      <c r="AB100" s="17">
        <v>1856505</v>
      </c>
      <c r="AC100" s="17">
        <v>4108737</v>
      </c>
      <c r="AD100" s="17">
        <v>0</v>
      </c>
      <c r="AE100" s="17">
        <v>123260</v>
      </c>
      <c r="AF100" s="17">
        <v>100000</v>
      </c>
    </row>
    <row r="101" spans="1:32" x14ac:dyDescent="0.3">
      <c r="A101" s="15" t="s">
        <v>195</v>
      </c>
      <c r="B101" s="14" t="s">
        <v>196</v>
      </c>
      <c r="C101" s="14">
        <v>1</v>
      </c>
      <c r="D101" s="14">
        <v>0</v>
      </c>
      <c r="E101" s="17">
        <v>11127967</v>
      </c>
      <c r="F101" s="17">
        <v>0</v>
      </c>
      <c r="G101" s="17">
        <v>224558</v>
      </c>
      <c r="H101" s="17">
        <v>15221</v>
      </c>
      <c r="I101" s="17">
        <v>1818214</v>
      </c>
      <c r="J101" s="17">
        <v>823796</v>
      </c>
      <c r="K101" s="17">
        <v>0</v>
      </c>
      <c r="L101" s="17">
        <v>0</v>
      </c>
      <c r="M101" s="17">
        <v>0</v>
      </c>
      <c r="N101" s="17">
        <v>0</v>
      </c>
      <c r="O101" s="17">
        <v>0</v>
      </c>
      <c r="P101" s="17">
        <v>1360592</v>
      </c>
      <c r="Q101" s="17">
        <v>309665</v>
      </c>
      <c r="R101" s="17">
        <v>361339</v>
      </c>
      <c r="S101" s="17">
        <v>24747</v>
      </c>
      <c r="T101" s="17">
        <v>10325</v>
      </c>
      <c r="U101" s="17">
        <v>101705</v>
      </c>
      <c r="V101" s="17">
        <v>22708</v>
      </c>
      <c r="W101" s="17">
        <v>0</v>
      </c>
      <c r="X101" s="17">
        <v>185504</v>
      </c>
      <c r="Y101" s="17">
        <v>2199</v>
      </c>
      <c r="Z101" s="17">
        <v>0</v>
      </c>
      <c r="AA101" s="17">
        <v>16388540</v>
      </c>
      <c r="AB101" s="17">
        <v>1618654</v>
      </c>
      <c r="AC101" s="17">
        <v>1418029</v>
      </c>
      <c r="AD101" s="17">
        <v>702451</v>
      </c>
      <c r="AE101" s="17">
        <v>185504</v>
      </c>
      <c r="AF101" s="17">
        <v>0</v>
      </c>
    </row>
    <row r="102" spans="1:32" x14ac:dyDescent="0.3">
      <c r="A102" s="15" t="s">
        <v>197</v>
      </c>
      <c r="B102" s="14" t="s">
        <v>198</v>
      </c>
      <c r="C102" s="14">
        <v>1</v>
      </c>
      <c r="D102" s="14">
        <v>0</v>
      </c>
      <c r="E102" s="17">
        <v>2442044</v>
      </c>
      <c r="F102" s="17">
        <v>0</v>
      </c>
      <c r="G102" s="17">
        <v>143187</v>
      </c>
      <c r="H102" s="17">
        <v>0</v>
      </c>
      <c r="I102" s="17">
        <v>291445</v>
      </c>
      <c r="J102" s="17">
        <v>103674</v>
      </c>
      <c r="K102" s="17">
        <v>13182</v>
      </c>
      <c r="L102" s="17">
        <v>0</v>
      </c>
      <c r="M102" s="17">
        <v>0</v>
      </c>
      <c r="N102" s="17">
        <v>0</v>
      </c>
      <c r="O102" s="17">
        <v>0</v>
      </c>
      <c r="P102" s="17">
        <v>163694</v>
      </c>
      <c r="Q102" s="17">
        <v>5978</v>
      </c>
      <c r="R102" s="17">
        <v>36105</v>
      </c>
      <c r="S102" s="17">
        <v>7160</v>
      </c>
      <c r="T102" s="17">
        <v>2988</v>
      </c>
      <c r="U102" s="17">
        <v>23708</v>
      </c>
      <c r="V102" s="17">
        <v>1643</v>
      </c>
      <c r="W102" s="17">
        <v>0</v>
      </c>
      <c r="X102" s="17">
        <v>108000</v>
      </c>
      <c r="Y102" s="17">
        <v>3825</v>
      </c>
      <c r="Z102" s="17">
        <v>0</v>
      </c>
      <c r="AA102" s="17">
        <v>3346633</v>
      </c>
      <c r="AB102" s="17">
        <v>298675</v>
      </c>
      <c r="AC102" s="17">
        <v>621539</v>
      </c>
      <c r="AD102" s="17">
        <v>0</v>
      </c>
      <c r="AE102" s="17">
        <v>108000</v>
      </c>
      <c r="AF102" s="17">
        <v>0</v>
      </c>
    </row>
    <row r="103" spans="1:32" x14ac:dyDescent="0.3">
      <c r="A103" s="15" t="s">
        <v>199</v>
      </c>
      <c r="B103" s="14" t="s">
        <v>200</v>
      </c>
      <c r="C103" s="14">
        <v>1</v>
      </c>
      <c r="D103" s="14">
        <v>0</v>
      </c>
      <c r="E103" s="17">
        <v>8150524</v>
      </c>
      <c r="F103" s="17">
        <v>0</v>
      </c>
      <c r="G103" s="17">
        <v>0</v>
      </c>
      <c r="H103" s="17">
        <v>0</v>
      </c>
      <c r="I103" s="17">
        <v>701582</v>
      </c>
      <c r="J103" s="17">
        <v>2268383</v>
      </c>
      <c r="K103" s="17">
        <v>0</v>
      </c>
      <c r="L103" s="17">
        <v>0</v>
      </c>
      <c r="M103" s="17">
        <v>0</v>
      </c>
      <c r="N103" s="17">
        <v>0</v>
      </c>
      <c r="O103" s="17">
        <v>0</v>
      </c>
      <c r="P103" s="17">
        <v>1195741</v>
      </c>
      <c r="Q103" s="17">
        <v>308510</v>
      </c>
      <c r="R103" s="17">
        <v>75911</v>
      </c>
      <c r="S103" s="17">
        <v>8014</v>
      </c>
      <c r="T103" s="17">
        <v>3344</v>
      </c>
      <c r="U103" s="17">
        <v>30931</v>
      </c>
      <c r="V103" s="17">
        <v>10176</v>
      </c>
      <c r="W103" s="17">
        <v>0</v>
      </c>
      <c r="X103" s="17">
        <v>156015</v>
      </c>
      <c r="Y103" s="17">
        <v>0</v>
      </c>
      <c r="Z103" s="17">
        <v>0</v>
      </c>
      <c r="AA103" s="17">
        <v>12909131</v>
      </c>
      <c r="AB103" s="17">
        <v>585333</v>
      </c>
      <c r="AC103" s="17">
        <v>1325854</v>
      </c>
      <c r="AD103" s="17">
        <v>1208793</v>
      </c>
      <c r="AE103" s="17">
        <v>0</v>
      </c>
      <c r="AF103" s="17">
        <v>100000</v>
      </c>
    </row>
    <row r="104" spans="1:32" x14ac:dyDescent="0.3">
      <c r="A104" s="15" t="s">
        <v>201</v>
      </c>
      <c r="B104" s="14" t="s">
        <v>202</v>
      </c>
      <c r="C104" s="14">
        <v>1</v>
      </c>
      <c r="D104" s="14">
        <v>0</v>
      </c>
      <c r="E104" s="17">
        <v>21984521</v>
      </c>
      <c r="F104" s="17">
        <v>0</v>
      </c>
      <c r="G104" s="17">
        <v>0</v>
      </c>
      <c r="H104" s="17">
        <v>0</v>
      </c>
      <c r="I104" s="17">
        <v>1472114</v>
      </c>
      <c r="J104" s="17">
        <v>3858318</v>
      </c>
      <c r="K104" s="17">
        <v>0</v>
      </c>
      <c r="L104" s="17">
        <v>0</v>
      </c>
      <c r="M104" s="17">
        <v>0</v>
      </c>
      <c r="N104" s="17">
        <v>0</v>
      </c>
      <c r="O104" s="17">
        <v>0</v>
      </c>
      <c r="P104" s="17">
        <v>2447828</v>
      </c>
      <c r="Q104" s="17">
        <v>1097843</v>
      </c>
      <c r="R104" s="17">
        <v>268778</v>
      </c>
      <c r="S104" s="17">
        <v>34035</v>
      </c>
      <c r="T104" s="17">
        <v>14200</v>
      </c>
      <c r="U104" s="17">
        <v>128034</v>
      </c>
      <c r="V104" s="17">
        <v>42116</v>
      </c>
      <c r="W104" s="17">
        <v>0</v>
      </c>
      <c r="X104" s="17">
        <v>468206</v>
      </c>
      <c r="Y104" s="17">
        <v>0</v>
      </c>
      <c r="Z104" s="17">
        <v>0</v>
      </c>
      <c r="AA104" s="17">
        <v>31815993</v>
      </c>
      <c r="AB104" s="17">
        <v>2524431</v>
      </c>
      <c r="AC104" s="17">
        <v>5718155</v>
      </c>
      <c r="AD104" s="17">
        <v>0</v>
      </c>
      <c r="AE104" s="17">
        <v>0</v>
      </c>
      <c r="AF104" s="17">
        <v>147875</v>
      </c>
    </row>
    <row r="105" spans="1:32" x14ac:dyDescent="0.3">
      <c r="A105" s="15" t="s">
        <v>203</v>
      </c>
      <c r="B105" s="14" t="s">
        <v>204</v>
      </c>
      <c r="C105" s="14">
        <v>1</v>
      </c>
      <c r="D105" s="14">
        <v>0</v>
      </c>
      <c r="E105" s="17">
        <v>6980770</v>
      </c>
      <c r="F105" s="17">
        <v>0</v>
      </c>
      <c r="G105" s="17">
        <v>0</v>
      </c>
      <c r="H105" s="17">
        <v>11</v>
      </c>
      <c r="I105" s="17">
        <v>496309</v>
      </c>
      <c r="J105" s="17">
        <v>1171531</v>
      </c>
      <c r="K105" s="17">
        <v>0</v>
      </c>
      <c r="L105" s="17">
        <v>0</v>
      </c>
      <c r="M105" s="17">
        <v>0</v>
      </c>
      <c r="N105" s="17">
        <v>0</v>
      </c>
      <c r="O105" s="17">
        <v>0</v>
      </c>
      <c r="P105" s="17">
        <v>1036285</v>
      </c>
      <c r="Q105" s="17">
        <v>203660</v>
      </c>
      <c r="R105" s="17">
        <v>37453</v>
      </c>
      <c r="S105" s="17">
        <v>7909</v>
      </c>
      <c r="T105" s="17">
        <v>3300</v>
      </c>
      <c r="U105" s="17">
        <v>31572</v>
      </c>
      <c r="V105" s="17">
        <v>10694</v>
      </c>
      <c r="W105" s="17">
        <v>0</v>
      </c>
      <c r="X105" s="17">
        <v>260512</v>
      </c>
      <c r="Y105" s="17">
        <v>0</v>
      </c>
      <c r="Z105" s="17">
        <v>0</v>
      </c>
      <c r="AA105" s="17">
        <v>10240006</v>
      </c>
      <c r="AB105" s="17">
        <v>507495</v>
      </c>
      <c r="AC105" s="17">
        <v>864268</v>
      </c>
      <c r="AD105" s="17">
        <v>1302994</v>
      </c>
      <c r="AE105" s="17">
        <v>0</v>
      </c>
      <c r="AF105" s="17">
        <v>100000</v>
      </c>
    </row>
    <row r="106" spans="1:32" x14ac:dyDescent="0.3">
      <c r="A106" s="15" t="s">
        <v>205</v>
      </c>
      <c r="B106" s="14" t="s">
        <v>206</v>
      </c>
      <c r="C106" s="14">
        <v>1</v>
      </c>
      <c r="D106" s="14">
        <v>0</v>
      </c>
      <c r="E106" s="17">
        <v>16662752</v>
      </c>
      <c r="F106" s="17">
        <v>0</v>
      </c>
      <c r="G106" s="17">
        <v>0</v>
      </c>
      <c r="H106" s="17">
        <v>0</v>
      </c>
      <c r="I106" s="17">
        <v>2081619</v>
      </c>
      <c r="J106" s="17">
        <v>3376960</v>
      </c>
      <c r="K106" s="17">
        <v>112097</v>
      </c>
      <c r="L106" s="17">
        <v>0</v>
      </c>
      <c r="M106" s="17">
        <v>0</v>
      </c>
      <c r="N106" s="17">
        <v>0</v>
      </c>
      <c r="O106" s="17">
        <v>0</v>
      </c>
      <c r="P106" s="17">
        <v>2537794</v>
      </c>
      <c r="Q106" s="17">
        <v>212967</v>
      </c>
      <c r="R106" s="17">
        <v>63642</v>
      </c>
      <c r="S106" s="17">
        <v>27833</v>
      </c>
      <c r="T106" s="17">
        <v>11613</v>
      </c>
      <c r="U106" s="17">
        <v>107646</v>
      </c>
      <c r="V106" s="17">
        <v>34307</v>
      </c>
      <c r="W106" s="17">
        <v>0</v>
      </c>
      <c r="X106" s="17">
        <v>315422</v>
      </c>
      <c r="Y106" s="17">
        <v>0</v>
      </c>
      <c r="Z106" s="17">
        <v>0</v>
      </c>
      <c r="AA106" s="17">
        <v>25544652</v>
      </c>
      <c r="AB106" s="17">
        <v>1748146</v>
      </c>
      <c r="AC106" s="17">
        <v>3036122</v>
      </c>
      <c r="AD106" s="17">
        <v>1442837</v>
      </c>
      <c r="AE106" s="17">
        <v>181100</v>
      </c>
      <c r="AF106" s="17">
        <v>0</v>
      </c>
    </row>
    <row r="107" spans="1:32" x14ac:dyDescent="0.3">
      <c r="A107" s="15" t="s">
        <v>207</v>
      </c>
      <c r="B107" s="14" t="s">
        <v>208</v>
      </c>
      <c r="C107" s="14">
        <v>1</v>
      </c>
      <c r="D107" s="14">
        <v>0</v>
      </c>
      <c r="E107" s="17">
        <v>9773537</v>
      </c>
      <c r="F107" s="17">
        <v>0</v>
      </c>
      <c r="G107" s="17">
        <v>0</v>
      </c>
      <c r="H107" s="17">
        <v>0</v>
      </c>
      <c r="I107" s="17">
        <v>1017911</v>
      </c>
      <c r="J107" s="17">
        <v>1786570</v>
      </c>
      <c r="K107" s="17">
        <v>0</v>
      </c>
      <c r="L107" s="17">
        <v>0</v>
      </c>
      <c r="M107" s="17">
        <v>0</v>
      </c>
      <c r="N107" s="17">
        <v>0</v>
      </c>
      <c r="O107" s="17">
        <v>0</v>
      </c>
      <c r="P107" s="17">
        <v>1163901</v>
      </c>
      <c r="Q107" s="17">
        <v>88509</v>
      </c>
      <c r="R107" s="17">
        <v>0</v>
      </c>
      <c r="S107" s="17">
        <v>9632</v>
      </c>
      <c r="T107" s="17">
        <v>4019</v>
      </c>
      <c r="U107" s="17">
        <v>37688</v>
      </c>
      <c r="V107" s="17">
        <v>12152</v>
      </c>
      <c r="W107" s="17">
        <v>0</v>
      </c>
      <c r="X107" s="17">
        <v>85523</v>
      </c>
      <c r="Y107" s="17">
        <v>0</v>
      </c>
      <c r="Z107" s="17">
        <v>0</v>
      </c>
      <c r="AA107" s="17">
        <v>13979442</v>
      </c>
      <c r="AB107" s="17">
        <v>804522</v>
      </c>
      <c r="AC107" s="17">
        <v>1822347</v>
      </c>
      <c r="AD107" s="17">
        <v>1079094</v>
      </c>
      <c r="AE107" s="17">
        <v>0</v>
      </c>
      <c r="AF107" s="17">
        <v>100000</v>
      </c>
    </row>
    <row r="108" spans="1:32" x14ac:dyDescent="0.3">
      <c r="A108" s="15" t="s">
        <v>209</v>
      </c>
      <c r="B108" s="14" t="s">
        <v>210</v>
      </c>
      <c r="C108" s="14">
        <v>1</v>
      </c>
      <c r="D108" s="14">
        <v>0</v>
      </c>
      <c r="E108" s="17">
        <v>692799</v>
      </c>
      <c r="F108" s="17">
        <v>0</v>
      </c>
      <c r="G108" s="17">
        <v>100000</v>
      </c>
      <c r="H108" s="17">
        <v>0</v>
      </c>
      <c r="I108" s="17">
        <v>21836</v>
      </c>
      <c r="J108" s="17">
        <v>79030</v>
      </c>
      <c r="K108" s="17">
        <v>0</v>
      </c>
      <c r="L108" s="17">
        <v>0</v>
      </c>
      <c r="M108" s="17">
        <v>0</v>
      </c>
      <c r="N108" s="17">
        <v>0</v>
      </c>
      <c r="O108" s="17">
        <v>0</v>
      </c>
      <c r="P108" s="17">
        <v>153317</v>
      </c>
      <c r="Q108" s="17">
        <v>0</v>
      </c>
      <c r="R108" s="17">
        <v>0</v>
      </c>
      <c r="S108" s="17">
        <v>914</v>
      </c>
      <c r="T108" s="17">
        <v>381</v>
      </c>
      <c r="U108" s="17">
        <v>3437</v>
      </c>
      <c r="V108" s="17">
        <v>0</v>
      </c>
      <c r="W108" s="17">
        <v>0</v>
      </c>
      <c r="X108" s="17">
        <v>16200</v>
      </c>
      <c r="Y108" s="17">
        <v>1318</v>
      </c>
      <c r="Z108" s="17">
        <v>0</v>
      </c>
      <c r="AA108" s="17">
        <v>1069232</v>
      </c>
      <c r="AB108" s="17">
        <v>135252</v>
      </c>
      <c r="AC108" s="17">
        <v>263601</v>
      </c>
      <c r="AD108" s="17">
        <v>0</v>
      </c>
      <c r="AE108" s="17">
        <v>0</v>
      </c>
      <c r="AF108" s="17">
        <v>0</v>
      </c>
    </row>
    <row r="109" spans="1:32" x14ac:dyDescent="0.3">
      <c r="A109" s="15" t="s">
        <v>211</v>
      </c>
      <c r="B109" s="14" t="s">
        <v>212</v>
      </c>
      <c r="C109" s="14">
        <v>1</v>
      </c>
      <c r="D109" s="14">
        <v>0</v>
      </c>
      <c r="E109" s="17">
        <v>1183075</v>
      </c>
      <c r="F109" s="17">
        <v>0</v>
      </c>
      <c r="G109" s="17">
        <v>237714</v>
      </c>
      <c r="H109" s="17">
        <v>504</v>
      </c>
      <c r="I109" s="17">
        <v>49848</v>
      </c>
      <c r="J109" s="17">
        <v>111754</v>
      </c>
      <c r="K109" s="17">
        <v>0</v>
      </c>
      <c r="L109" s="17">
        <v>0</v>
      </c>
      <c r="M109" s="17">
        <v>0</v>
      </c>
      <c r="N109" s="17">
        <v>0</v>
      </c>
      <c r="O109" s="17">
        <v>0</v>
      </c>
      <c r="P109" s="17">
        <v>227528</v>
      </c>
      <c r="Q109" s="17">
        <v>0</v>
      </c>
      <c r="R109" s="17">
        <v>69325</v>
      </c>
      <c r="S109" s="17">
        <v>3490</v>
      </c>
      <c r="T109" s="17">
        <v>1456</v>
      </c>
      <c r="U109" s="17">
        <v>13747</v>
      </c>
      <c r="V109" s="17">
        <v>0</v>
      </c>
      <c r="W109" s="17">
        <v>0</v>
      </c>
      <c r="X109" s="17">
        <v>0</v>
      </c>
      <c r="Y109" s="17">
        <v>0</v>
      </c>
      <c r="Z109" s="17">
        <v>0</v>
      </c>
      <c r="AA109" s="17">
        <v>1898441</v>
      </c>
      <c r="AB109" s="17">
        <v>636647</v>
      </c>
      <c r="AC109" s="17">
        <v>1332234</v>
      </c>
      <c r="AD109" s="17">
        <v>0</v>
      </c>
      <c r="AE109" s="17">
        <v>0</v>
      </c>
      <c r="AF109" s="17">
        <v>100000</v>
      </c>
    </row>
    <row r="110" spans="1:32" x14ac:dyDescent="0.3">
      <c r="A110" s="15" t="s">
        <v>213</v>
      </c>
      <c r="B110" s="14" t="s">
        <v>214</v>
      </c>
      <c r="C110" s="14">
        <v>1</v>
      </c>
      <c r="D110" s="14">
        <v>0</v>
      </c>
      <c r="E110" s="17">
        <v>4013279</v>
      </c>
      <c r="F110" s="17">
        <v>0</v>
      </c>
      <c r="G110" s="17">
        <v>70000</v>
      </c>
      <c r="H110" s="17">
        <v>0</v>
      </c>
      <c r="I110" s="17">
        <v>494160</v>
      </c>
      <c r="J110" s="17">
        <v>1074995</v>
      </c>
      <c r="K110" s="17">
        <v>0</v>
      </c>
      <c r="L110" s="17">
        <v>0</v>
      </c>
      <c r="M110" s="17">
        <v>0</v>
      </c>
      <c r="N110" s="17">
        <v>0</v>
      </c>
      <c r="O110" s="17">
        <v>0</v>
      </c>
      <c r="P110" s="17">
        <v>775351</v>
      </c>
      <c r="Q110" s="17">
        <v>36362</v>
      </c>
      <c r="R110" s="17">
        <v>150439</v>
      </c>
      <c r="S110" s="17">
        <v>5692</v>
      </c>
      <c r="T110" s="17">
        <v>2375</v>
      </c>
      <c r="U110" s="17">
        <v>21960</v>
      </c>
      <c r="V110" s="17">
        <v>5839</v>
      </c>
      <c r="W110" s="17">
        <v>0</v>
      </c>
      <c r="X110" s="17">
        <v>80000</v>
      </c>
      <c r="Y110" s="17">
        <v>0</v>
      </c>
      <c r="Z110" s="17">
        <v>0</v>
      </c>
      <c r="AA110" s="17">
        <v>6730452</v>
      </c>
      <c r="AB110" s="17">
        <v>495552</v>
      </c>
      <c r="AC110" s="17">
        <v>1122488</v>
      </c>
      <c r="AD110" s="17">
        <v>700000</v>
      </c>
      <c r="AE110" s="17">
        <v>0</v>
      </c>
      <c r="AF110" s="17">
        <v>100000</v>
      </c>
    </row>
    <row r="111" spans="1:32" x14ac:dyDescent="0.3">
      <c r="A111" s="15" t="s">
        <v>215</v>
      </c>
      <c r="B111" s="14" t="s">
        <v>216</v>
      </c>
      <c r="C111" s="14">
        <v>1</v>
      </c>
      <c r="D111" s="14">
        <v>0</v>
      </c>
      <c r="E111" s="17">
        <v>6301732</v>
      </c>
      <c r="F111" s="17">
        <v>0</v>
      </c>
      <c r="G111" s="17">
        <v>181328</v>
      </c>
      <c r="H111" s="17">
        <v>0</v>
      </c>
      <c r="I111" s="17">
        <v>769596</v>
      </c>
      <c r="J111" s="17">
        <v>1224440</v>
      </c>
      <c r="K111" s="17">
        <v>188416</v>
      </c>
      <c r="L111" s="17">
        <v>0</v>
      </c>
      <c r="M111" s="17">
        <v>0</v>
      </c>
      <c r="N111" s="17">
        <v>0</v>
      </c>
      <c r="O111" s="17">
        <v>0</v>
      </c>
      <c r="P111" s="17">
        <v>633296</v>
      </c>
      <c r="Q111" s="17">
        <v>108616</v>
      </c>
      <c r="R111" s="17">
        <v>133035</v>
      </c>
      <c r="S111" s="17">
        <v>11025</v>
      </c>
      <c r="T111" s="17">
        <v>4600</v>
      </c>
      <c r="U111" s="17">
        <v>42231</v>
      </c>
      <c r="V111" s="17">
        <v>9565</v>
      </c>
      <c r="W111" s="17">
        <v>0</v>
      </c>
      <c r="X111" s="17">
        <v>118900</v>
      </c>
      <c r="Y111" s="17">
        <v>16795</v>
      </c>
      <c r="Z111" s="17">
        <v>0</v>
      </c>
      <c r="AA111" s="17">
        <v>9743575</v>
      </c>
      <c r="AB111" s="17">
        <v>804212</v>
      </c>
      <c r="AC111" s="17">
        <v>1821651</v>
      </c>
      <c r="AD111" s="17">
        <v>0</v>
      </c>
      <c r="AE111" s="17">
        <v>118900</v>
      </c>
      <c r="AF111" s="17">
        <v>0</v>
      </c>
    </row>
    <row r="112" spans="1:32" x14ac:dyDescent="0.3">
      <c r="A112" s="15" t="s">
        <v>217</v>
      </c>
      <c r="B112" s="14" t="s">
        <v>218</v>
      </c>
      <c r="C112" s="14">
        <v>1</v>
      </c>
      <c r="D112" s="14">
        <v>0</v>
      </c>
      <c r="E112" s="17">
        <v>2882709</v>
      </c>
      <c r="F112" s="17">
        <v>0</v>
      </c>
      <c r="G112" s="17">
        <v>100000</v>
      </c>
      <c r="H112" s="17">
        <v>0</v>
      </c>
      <c r="I112" s="17">
        <v>600347</v>
      </c>
      <c r="J112" s="17">
        <v>637561</v>
      </c>
      <c r="K112" s="17">
        <v>0</v>
      </c>
      <c r="L112" s="17">
        <v>0</v>
      </c>
      <c r="M112" s="17">
        <v>0</v>
      </c>
      <c r="N112" s="17">
        <v>0</v>
      </c>
      <c r="O112" s="17">
        <v>0</v>
      </c>
      <c r="P112" s="17">
        <v>385691</v>
      </c>
      <c r="Q112" s="17">
        <v>514</v>
      </c>
      <c r="R112" s="17">
        <v>43351</v>
      </c>
      <c r="S112" s="17">
        <v>3565</v>
      </c>
      <c r="T112" s="17">
        <v>1488</v>
      </c>
      <c r="U112" s="17">
        <v>12466</v>
      </c>
      <c r="V112" s="17">
        <v>3317</v>
      </c>
      <c r="W112" s="17">
        <v>0</v>
      </c>
      <c r="X112" s="17">
        <v>34623</v>
      </c>
      <c r="Y112" s="17">
        <v>3938</v>
      </c>
      <c r="Z112" s="17">
        <v>0</v>
      </c>
      <c r="AA112" s="17">
        <v>4709570</v>
      </c>
      <c r="AB112" s="17">
        <v>331957</v>
      </c>
      <c r="AC112" s="17">
        <v>751923</v>
      </c>
      <c r="AD112" s="17">
        <v>0</v>
      </c>
      <c r="AE112" s="17">
        <v>0</v>
      </c>
      <c r="AF112" s="17">
        <v>100000</v>
      </c>
    </row>
    <row r="113" spans="1:32" x14ac:dyDescent="0.3">
      <c r="A113" s="15" t="s">
        <v>219</v>
      </c>
      <c r="B113" s="14" t="s">
        <v>220</v>
      </c>
      <c r="C113" s="14">
        <v>1</v>
      </c>
      <c r="D113" s="14">
        <v>0</v>
      </c>
      <c r="E113" s="17">
        <v>4999441</v>
      </c>
      <c r="F113" s="17">
        <v>0</v>
      </c>
      <c r="G113" s="17">
        <v>249655</v>
      </c>
      <c r="H113" s="17">
        <v>10893</v>
      </c>
      <c r="I113" s="17">
        <v>411962</v>
      </c>
      <c r="J113" s="17">
        <v>784172</v>
      </c>
      <c r="K113" s="17">
        <v>0</v>
      </c>
      <c r="L113" s="17">
        <v>0</v>
      </c>
      <c r="M113" s="17">
        <v>0</v>
      </c>
      <c r="N113" s="17">
        <v>0</v>
      </c>
      <c r="O113" s="17">
        <v>0</v>
      </c>
      <c r="P113" s="17">
        <v>372200</v>
      </c>
      <c r="Q113" s="17">
        <v>10197</v>
      </c>
      <c r="R113" s="17">
        <v>0</v>
      </c>
      <c r="S113" s="17">
        <v>4584</v>
      </c>
      <c r="T113" s="17">
        <v>1913</v>
      </c>
      <c r="U113" s="17">
        <v>15087</v>
      </c>
      <c r="V113" s="17">
        <v>2858</v>
      </c>
      <c r="W113" s="17">
        <v>0</v>
      </c>
      <c r="X113" s="17">
        <v>0</v>
      </c>
      <c r="Y113" s="17">
        <v>3994</v>
      </c>
      <c r="Z113" s="17">
        <v>0</v>
      </c>
      <c r="AA113" s="17">
        <v>6866956</v>
      </c>
      <c r="AB113" s="17">
        <v>464822</v>
      </c>
      <c r="AC113" s="17">
        <v>1015850</v>
      </c>
      <c r="AD113" s="17">
        <v>0</v>
      </c>
      <c r="AE113" s="17">
        <v>0</v>
      </c>
      <c r="AF113" s="17">
        <v>100000</v>
      </c>
    </row>
    <row r="114" spans="1:32" x14ac:dyDescent="0.3">
      <c r="A114" s="15" t="s">
        <v>221</v>
      </c>
      <c r="B114" s="14" t="s">
        <v>222</v>
      </c>
      <c r="C114" s="14">
        <v>1</v>
      </c>
      <c r="D114" s="14">
        <v>0</v>
      </c>
      <c r="E114" s="17">
        <v>2477071</v>
      </c>
      <c r="F114" s="17">
        <v>0</v>
      </c>
      <c r="G114" s="17">
        <v>70000</v>
      </c>
      <c r="H114" s="17">
        <v>1174</v>
      </c>
      <c r="I114" s="17">
        <v>132866</v>
      </c>
      <c r="J114" s="17">
        <v>231614</v>
      </c>
      <c r="K114" s="17">
        <v>6382</v>
      </c>
      <c r="L114" s="17">
        <v>0</v>
      </c>
      <c r="M114" s="17">
        <v>0</v>
      </c>
      <c r="N114" s="17">
        <v>0</v>
      </c>
      <c r="O114" s="17">
        <v>0</v>
      </c>
      <c r="P114" s="17">
        <v>387830</v>
      </c>
      <c r="Q114" s="17">
        <v>21198</v>
      </c>
      <c r="R114" s="17">
        <v>0</v>
      </c>
      <c r="S114" s="17">
        <v>5033</v>
      </c>
      <c r="T114" s="17">
        <v>2100</v>
      </c>
      <c r="U114" s="17">
        <v>19397</v>
      </c>
      <c r="V114" s="17">
        <v>0</v>
      </c>
      <c r="W114" s="17">
        <v>0</v>
      </c>
      <c r="X114" s="17">
        <v>48000</v>
      </c>
      <c r="Y114" s="17">
        <v>10960</v>
      </c>
      <c r="Z114" s="17">
        <v>0</v>
      </c>
      <c r="AA114" s="17">
        <v>3413625</v>
      </c>
      <c r="AB114" s="17">
        <v>501730</v>
      </c>
      <c r="AC114" s="17">
        <v>1136485</v>
      </c>
      <c r="AD114" s="17">
        <v>0</v>
      </c>
      <c r="AE114" s="17">
        <v>0</v>
      </c>
      <c r="AF114" s="17">
        <v>100000</v>
      </c>
    </row>
    <row r="115" spans="1:32" x14ac:dyDescent="0.3">
      <c r="A115" s="15" t="s">
        <v>223</v>
      </c>
      <c r="B115" s="14" t="s">
        <v>224</v>
      </c>
      <c r="C115" s="14">
        <v>1</v>
      </c>
      <c r="D115" s="14">
        <v>0</v>
      </c>
      <c r="E115" s="17">
        <v>2520549</v>
      </c>
      <c r="F115" s="17">
        <v>0</v>
      </c>
      <c r="G115" s="17">
        <v>192600</v>
      </c>
      <c r="H115" s="17">
        <v>0</v>
      </c>
      <c r="I115" s="17">
        <v>141045</v>
      </c>
      <c r="J115" s="17">
        <v>110575</v>
      </c>
      <c r="K115" s="17">
        <v>0</v>
      </c>
      <c r="L115" s="17">
        <v>0</v>
      </c>
      <c r="M115" s="17">
        <v>0</v>
      </c>
      <c r="N115" s="17">
        <v>0</v>
      </c>
      <c r="O115" s="17">
        <v>0</v>
      </c>
      <c r="P115" s="17">
        <v>239902</v>
      </c>
      <c r="Q115" s="17">
        <v>781</v>
      </c>
      <c r="R115" s="17">
        <v>31465</v>
      </c>
      <c r="S115" s="17">
        <v>3745</v>
      </c>
      <c r="T115" s="17">
        <v>1563</v>
      </c>
      <c r="U115" s="17">
        <v>14271</v>
      </c>
      <c r="V115" s="17">
        <v>30</v>
      </c>
      <c r="W115" s="17">
        <v>0</v>
      </c>
      <c r="X115" s="17">
        <v>28350</v>
      </c>
      <c r="Y115" s="17">
        <v>290</v>
      </c>
      <c r="Z115" s="17">
        <v>0</v>
      </c>
      <c r="AA115" s="17">
        <v>3285166</v>
      </c>
      <c r="AB115" s="17">
        <v>439511</v>
      </c>
      <c r="AC115" s="17">
        <v>995547</v>
      </c>
      <c r="AD115" s="17">
        <v>0</v>
      </c>
      <c r="AE115" s="17">
        <v>0</v>
      </c>
      <c r="AF115" s="17">
        <v>0</v>
      </c>
    </row>
    <row r="116" spans="1:32" x14ac:dyDescent="0.3">
      <c r="A116" s="15" t="s">
        <v>225</v>
      </c>
      <c r="B116" s="14" t="s">
        <v>226</v>
      </c>
      <c r="C116" s="14">
        <v>1</v>
      </c>
      <c r="D116" s="14">
        <v>0</v>
      </c>
      <c r="E116" s="17">
        <v>12325985</v>
      </c>
      <c r="F116" s="17">
        <v>0</v>
      </c>
      <c r="G116" s="17">
        <v>125580</v>
      </c>
      <c r="H116" s="17">
        <v>9231</v>
      </c>
      <c r="I116" s="17">
        <v>1097249</v>
      </c>
      <c r="J116" s="17">
        <v>2852324</v>
      </c>
      <c r="K116" s="17">
        <v>0</v>
      </c>
      <c r="L116" s="17">
        <v>0</v>
      </c>
      <c r="M116" s="17">
        <v>0</v>
      </c>
      <c r="N116" s="17">
        <v>0</v>
      </c>
      <c r="O116" s="17">
        <v>0</v>
      </c>
      <c r="P116" s="17">
        <v>2233954</v>
      </c>
      <c r="Q116" s="17">
        <v>310642</v>
      </c>
      <c r="R116" s="17">
        <v>98532</v>
      </c>
      <c r="S116" s="17">
        <v>15924</v>
      </c>
      <c r="T116" s="17">
        <v>6644</v>
      </c>
      <c r="U116" s="17">
        <v>59532</v>
      </c>
      <c r="V116" s="17">
        <v>20759</v>
      </c>
      <c r="W116" s="17">
        <v>0</v>
      </c>
      <c r="X116" s="17">
        <v>83978</v>
      </c>
      <c r="Y116" s="17">
        <v>0</v>
      </c>
      <c r="Z116" s="17">
        <v>0</v>
      </c>
      <c r="AA116" s="17">
        <v>19240334</v>
      </c>
      <c r="AB116" s="17">
        <v>1318684</v>
      </c>
      <c r="AC116" s="17">
        <v>2986989</v>
      </c>
      <c r="AD116" s="17">
        <v>1105141</v>
      </c>
      <c r="AE116" s="17">
        <v>0</v>
      </c>
      <c r="AF116" s="17">
        <v>100000</v>
      </c>
    </row>
    <row r="117" spans="1:32" x14ac:dyDescent="0.3">
      <c r="A117" s="15" t="s">
        <v>227</v>
      </c>
      <c r="B117" s="14" t="s">
        <v>228</v>
      </c>
      <c r="C117" s="14">
        <v>1</v>
      </c>
      <c r="D117" s="14">
        <v>0</v>
      </c>
      <c r="E117" s="17">
        <v>4269529</v>
      </c>
      <c r="F117" s="17">
        <v>0</v>
      </c>
      <c r="G117" s="17">
        <v>92649</v>
      </c>
      <c r="H117" s="17">
        <v>0</v>
      </c>
      <c r="I117" s="17">
        <v>449226</v>
      </c>
      <c r="J117" s="17">
        <v>434973</v>
      </c>
      <c r="K117" s="17">
        <v>0</v>
      </c>
      <c r="L117" s="17">
        <v>0</v>
      </c>
      <c r="M117" s="17">
        <v>0</v>
      </c>
      <c r="N117" s="17">
        <v>0</v>
      </c>
      <c r="O117" s="17">
        <v>0</v>
      </c>
      <c r="P117" s="17">
        <v>481571</v>
      </c>
      <c r="Q117" s="17">
        <v>120123</v>
      </c>
      <c r="R117" s="17">
        <v>89390</v>
      </c>
      <c r="S117" s="17">
        <v>3715</v>
      </c>
      <c r="T117" s="17">
        <v>1550</v>
      </c>
      <c r="U117" s="17">
        <v>15553</v>
      </c>
      <c r="V117" s="17">
        <v>3595</v>
      </c>
      <c r="W117" s="17">
        <v>0</v>
      </c>
      <c r="X117" s="17">
        <v>39199</v>
      </c>
      <c r="Y117" s="17">
        <v>0</v>
      </c>
      <c r="Z117" s="17">
        <v>0</v>
      </c>
      <c r="AA117" s="17">
        <v>6001073</v>
      </c>
      <c r="AB117" s="17">
        <v>398522</v>
      </c>
      <c r="AC117" s="17">
        <v>883113</v>
      </c>
      <c r="AD117" s="17">
        <v>700000</v>
      </c>
      <c r="AE117" s="17">
        <v>0</v>
      </c>
      <c r="AF117" s="17">
        <v>100000</v>
      </c>
    </row>
    <row r="118" spans="1:32" x14ac:dyDescent="0.3">
      <c r="A118" s="15" t="s">
        <v>229</v>
      </c>
      <c r="B118" s="14" t="s">
        <v>230</v>
      </c>
      <c r="C118" s="14">
        <v>1</v>
      </c>
      <c r="D118" s="14">
        <v>0</v>
      </c>
      <c r="E118" s="17">
        <v>3242292</v>
      </c>
      <c r="F118" s="17">
        <v>0</v>
      </c>
      <c r="G118" s="17">
        <v>100000</v>
      </c>
      <c r="H118" s="17">
        <v>14720</v>
      </c>
      <c r="I118" s="17">
        <v>646332</v>
      </c>
      <c r="J118" s="17">
        <v>944123</v>
      </c>
      <c r="K118" s="17">
        <v>0</v>
      </c>
      <c r="L118" s="17">
        <v>0</v>
      </c>
      <c r="M118" s="17">
        <v>0</v>
      </c>
      <c r="N118" s="17">
        <v>0</v>
      </c>
      <c r="O118" s="17">
        <v>0</v>
      </c>
      <c r="P118" s="17">
        <v>445907</v>
      </c>
      <c r="Q118" s="17">
        <v>37985</v>
      </c>
      <c r="R118" s="17">
        <v>62406</v>
      </c>
      <c r="S118" s="17">
        <v>4689</v>
      </c>
      <c r="T118" s="17">
        <v>1956</v>
      </c>
      <c r="U118" s="17">
        <v>16776</v>
      </c>
      <c r="V118" s="17">
        <v>3931</v>
      </c>
      <c r="W118" s="17">
        <v>0</v>
      </c>
      <c r="X118" s="17">
        <v>56250</v>
      </c>
      <c r="Y118" s="17">
        <v>0</v>
      </c>
      <c r="Z118" s="17">
        <v>0</v>
      </c>
      <c r="AA118" s="17">
        <v>5577367</v>
      </c>
      <c r="AB118" s="17">
        <v>475805</v>
      </c>
      <c r="AC118" s="17">
        <v>1077759</v>
      </c>
      <c r="AD118" s="17">
        <v>0</v>
      </c>
      <c r="AE118" s="17">
        <v>0</v>
      </c>
      <c r="AF118" s="17">
        <v>100000</v>
      </c>
    </row>
    <row r="119" spans="1:32" x14ac:dyDescent="0.3">
      <c r="A119" s="15" t="s">
        <v>231</v>
      </c>
      <c r="B119" s="14" t="s">
        <v>232</v>
      </c>
      <c r="C119" s="14">
        <v>1</v>
      </c>
      <c r="D119" s="14">
        <v>0</v>
      </c>
      <c r="E119" s="17">
        <v>10382341</v>
      </c>
      <c r="F119" s="17">
        <v>0</v>
      </c>
      <c r="G119" s="17">
        <v>117847</v>
      </c>
      <c r="H119" s="17">
        <v>0</v>
      </c>
      <c r="I119" s="17">
        <v>1171970</v>
      </c>
      <c r="J119" s="17">
        <v>871946</v>
      </c>
      <c r="K119" s="17">
        <v>0</v>
      </c>
      <c r="L119" s="17">
        <v>0</v>
      </c>
      <c r="M119" s="17">
        <v>0</v>
      </c>
      <c r="N119" s="17">
        <v>0</v>
      </c>
      <c r="O119" s="17">
        <v>0</v>
      </c>
      <c r="P119" s="17">
        <v>1438598</v>
      </c>
      <c r="Q119" s="17">
        <v>246951</v>
      </c>
      <c r="R119" s="17">
        <v>102934</v>
      </c>
      <c r="S119" s="17">
        <v>12643</v>
      </c>
      <c r="T119" s="17">
        <v>5275</v>
      </c>
      <c r="U119" s="17">
        <v>48639</v>
      </c>
      <c r="V119" s="17">
        <v>13684</v>
      </c>
      <c r="W119" s="17">
        <v>0</v>
      </c>
      <c r="X119" s="17">
        <v>105496</v>
      </c>
      <c r="Y119" s="17">
        <v>0</v>
      </c>
      <c r="Z119" s="17">
        <v>0</v>
      </c>
      <c r="AA119" s="17">
        <v>14518324</v>
      </c>
      <c r="AB119" s="17">
        <v>1612102</v>
      </c>
      <c r="AC119" s="17">
        <v>3651622</v>
      </c>
      <c r="AD119" s="17">
        <v>0</v>
      </c>
      <c r="AE119" s="17">
        <v>0</v>
      </c>
      <c r="AF119" s="17">
        <v>100000</v>
      </c>
    </row>
    <row r="120" spans="1:32" x14ac:dyDescent="0.3">
      <c r="A120" s="15" t="s">
        <v>233</v>
      </c>
      <c r="B120" s="14" t="s">
        <v>234</v>
      </c>
      <c r="C120" s="14">
        <v>1</v>
      </c>
      <c r="D120" s="14">
        <v>0</v>
      </c>
      <c r="E120" s="17">
        <v>20081379</v>
      </c>
      <c r="F120" s="17">
        <v>0</v>
      </c>
      <c r="G120" s="17">
        <v>0</v>
      </c>
      <c r="H120" s="17">
        <v>0</v>
      </c>
      <c r="I120" s="17">
        <v>2489655</v>
      </c>
      <c r="J120" s="17">
        <v>3732908</v>
      </c>
      <c r="K120" s="17">
        <v>709713</v>
      </c>
      <c r="L120" s="17">
        <v>0</v>
      </c>
      <c r="M120" s="17">
        <v>0</v>
      </c>
      <c r="N120" s="17">
        <v>0</v>
      </c>
      <c r="O120" s="17">
        <v>0</v>
      </c>
      <c r="P120" s="17">
        <v>1876056</v>
      </c>
      <c r="Q120" s="17">
        <v>621994</v>
      </c>
      <c r="R120" s="17">
        <v>922694</v>
      </c>
      <c r="S120" s="17">
        <v>40431</v>
      </c>
      <c r="T120" s="17">
        <v>16869</v>
      </c>
      <c r="U120" s="17">
        <v>167818</v>
      </c>
      <c r="V120" s="17">
        <v>36119</v>
      </c>
      <c r="W120" s="17">
        <v>0</v>
      </c>
      <c r="X120" s="17">
        <v>373181</v>
      </c>
      <c r="Y120" s="17">
        <v>0</v>
      </c>
      <c r="Z120" s="17">
        <v>0</v>
      </c>
      <c r="AA120" s="17">
        <v>31068817</v>
      </c>
      <c r="AB120" s="17">
        <v>2625077</v>
      </c>
      <c r="AC120" s="17">
        <v>4236841</v>
      </c>
      <c r="AD120" s="17">
        <v>0</v>
      </c>
      <c r="AE120" s="17">
        <v>0</v>
      </c>
      <c r="AF120" s="17">
        <v>100000</v>
      </c>
    </row>
    <row r="121" spans="1:32" x14ac:dyDescent="0.3">
      <c r="A121" s="15" t="s">
        <v>235</v>
      </c>
      <c r="B121" s="14" t="s">
        <v>236</v>
      </c>
      <c r="C121" s="14">
        <v>1</v>
      </c>
      <c r="D121" s="14">
        <v>0</v>
      </c>
      <c r="E121" s="17">
        <v>10090956</v>
      </c>
      <c r="F121" s="17">
        <v>0</v>
      </c>
      <c r="G121" s="17">
        <v>0</v>
      </c>
      <c r="H121" s="17">
        <v>0</v>
      </c>
      <c r="I121" s="17">
        <v>1566904</v>
      </c>
      <c r="J121" s="17">
        <v>499901</v>
      </c>
      <c r="K121" s="17">
        <v>0</v>
      </c>
      <c r="L121" s="17">
        <v>0</v>
      </c>
      <c r="M121" s="17">
        <v>0</v>
      </c>
      <c r="N121" s="17">
        <v>0</v>
      </c>
      <c r="O121" s="17">
        <v>0</v>
      </c>
      <c r="P121" s="17">
        <v>1160136</v>
      </c>
      <c r="Q121" s="17">
        <v>316984</v>
      </c>
      <c r="R121" s="17">
        <v>555330</v>
      </c>
      <c r="S121" s="17">
        <v>20328</v>
      </c>
      <c r="T121" s="17">
        <v>8481</v>
      </c>
      <c r="U121" s="17">
        <v>84404</v>
      </c>
      <c r="V121" s="17">
        <v>21608</v>
      </c>
      <c r="W121" s="17">
        <v>0</v>
      </c>
      <c r="X121" s="17">
        <v>328369</v>
      </c>
      <c r="Y121" s="17">
        <v>0</v>
      </c>
      <c r="Z121" s="17">
        <v>0</v>
      </c>
      <c r="AA121" s="17">
        <v>14653401</v>
      </c>
      <c r="AB121" s="17">
        <v>1271119</v>
      </c>
      <c r="AC121" s="17">
        <v>2652137</v>
      </c>
      <c r="AD121" s="17">
        <v>1179130</v>
      </c>
      <c r="AE121" s="17">
        <v>232609</v>
      </c>
      <c r="AF121" s="17">
        <v>0</v>
      </c>
    </row>
    <row r="122" spans="1:32" x14ac:dyDescent="0.3">
      <c r="A122" s="15" t="s">
        <v>237</v>
      </c>
      <c r="B122" s="14" t="s">
        <v>238</v>
      </c>
      <c r="C122" s="14">
        <v>1</v>
      </c>
      <c r="D122" s="14">
        <v>0</v>
      </c>
      <c r="E122" s="17">
        <v>20844715</v>
      </c>
      <c r="F122" s="17">
        <v>0</v>
      </c>
      <c r="G122" s="17">
        <v>727915</v>
      </c>
      <c r="H122" s="17">
        <v>0</v>
      </c>
      <c r="I122" s="17">
        <v>5405576</v>
      </c>
      <c r="J122" s="17">
        <v>2662861</v>
      </c>
      <c r="K122" s="17">
        <v>0</v>
      </c>
      <c r="L122" s="17">
        <v>0</v>
      </c>
      <c r="M122" s="17">
        <v>0</v>
      </c>
      <c r="N122" s="17">
        <v>0</v>
      </c>
      <c r="O122" s="17">
        <v>0</v>
      </c>
      <c r="P122" s="17">
        <v>3030500</v>
      </c>
      <c r="Q122" s="17">
        <v>528169</v>
      </c>
      <c r="R122" s="17">
        <v>972701</v>
      </c>
      <c r="S122" s="17">
        <v>51516</v>
      </c>
      <c r="T122" s="17">
        <v>21494</v>
      </c>
      <c r="U122" s="17">
        <v>209933</v>
      </c>
      <c r="V122" s="17">
        <v>49018</v>
      </c>
      <c r="W122" s="17">
        <v>0</v>
      </c>
      <c r="X122" s="17">
        <v>1462768</v>
      </c>
      <c r="Y122" s="17">
        <v>0</v>
      </c>
      <c r="Z122" s="17">
        <v>0</v>
      </c>
      <c r="AA122" s="17">
        <v>35967166</v>
      </c>
      <c r="AB122" s="17">
        <v>3228739</v>
      </c>
      <c r="AC122" s="17">
        <v>5864386</v>
      </c>
      <c r="AD122" s="17">
        <v>0</v>
      </c>
      <c r="AE122" s="17">
        <v>0</v>
      </c>
      <c r="AF122" s="17">
        <v>0</v>
      </c>
    </row>
    <row r="123" spans="1:32" x14ac:dyDescent="0.3">
      <c r="A123" s="15" t="s">
        <v>239</v>
      </c>
      <c r="B123" s="14" t="s">
        <v>240</v>
      </c>
      <c r="C123" s="14">
        <v>1</v>
      </c>
      <c r="D123" s="14">
        <v>0</v>
      </c>
      <c r="E123" s="17">
        <v>4180434</v>
      </c>
      <c r="F123" s="17">
        <v>0</v>
      </c>
      <c r="G123" s="17">
        <v>232682</v>
      </c>
      <c r="H123" s="17">
        <v>0</v>
      </c>
      <c r="I123" s="17">
        <v>480363</v>
      </c>
      <c r="J123" s="17">
        <v>943533</v>
      </c>
      <c r="K123" s="17">
        <v>0</v>
      </c>
      <c r="L123" s="17">
        <v>0</v>
      </c>
      <c r="M123" s="17">
        <v>0</v>
      </c>
      <c r="N123" s="17">
        <v>0</v>
      </c>
      <c r="O123" s="17">
        <v>0</v>
      </c>
      <c r="P123" s="17">
        <v>387180</v>
      </c>
      <c r="Q123" s="17">
        <v>3185</v>
      </c>
      <c r="R123" s="17">
        <v>122708</v>
      </c>
      <c r="S123" s="17">
        <v>9527</v>
      </c>
      <c r="T123" s="17">
        <v>3975</v>
      </c>
      <c r="U123" s="17">
        <v>38562</v>
      </c>
      <c r="V123" s="17">
        <v>923</v>
      </c>
      <c r="W123" s="17">
        <v>0</v>
      </c>
      <c r="X123" s="17">
        <v>77002</v>
      </c>
      <c r="Y123" s="17">
        <v>0</v>
      </c>
      <c r="Z123" s="17">
        <v>0</v>
      </c>
      <c r="AA123" s="17">
        <v>6480074</v>
      </c>
      <c r="AB123" s="17">
        <v>594140</v>
      </c>
      <c r="AC123" s="17">
        <v>1158602</v>
      </c>
      <c r="AD123" s="17">
        <v>0</v>
      </c>
      <c r="AE123" s="17">
        <v>0</v>
      </c>
      <c r="AF123" s="17">
        <v>0</v>
      </c>
    </row>
    <row r="124" spans="1:32" x14ac:dyDescent="0.3">
      <c r="A124" s="15" t="s">
        <v>241</v>
      </c>
      <c r="B124" s="14" t="s">
        <v>242</v>
      </c>
      <c r="C124" s="14">
        <v>1</v>
      </c>
      <c r="D124" s="14">
        <v>0</v>
      </c>
      <c r="E124" s="17">
        <v>4147223</v>
      </c>
      <c r="F124" s="17">
        <v>0</v>
      </c>
      <c r="G124" s="17">
        <v>505490</v>
      </c>
      <c r="H124" s="17">
        <v>16405</v>
      </c>
      <c r="I124" s="17">
        <v>1437603</v>
      </c>
      <c r="J124" s="17">
        <v>725520</v>
      </c>
      <c r="K124" s="17">
        <v>0</v>
      </c>
      <c r="L124" s="17">
        <v>0</v>
      </c>
      <c r="M124" s="17">
        <v>0</v>
      </c>
      <c r="N124" s="17">
        <v>0</v>
      </c>
      <c r="O124" s="17">
        <v>0</v>
      </c>
      <c r="P124" s="17">
        <v>1207253</v>
      </c>
      <c r="Q124" s="17">
        <v>144240</v>
      </c>
      <c r="R124" s="17">
        <v>115153</v>
      </c>
      <c r="S124" s="17">
        <v>22081</v>
      </c>
      <c r="T124" s="17">
        <v>9213</v>
      </c>
      <c r="U124" s="17">
        <v>69376</v>
      </c>
      <c r="V124" s="17">
        <v>15980</v>
      </c>
      <c r="W124" s="17">
        <v>0</v>
      </c>
      <c r="X124" s="17">
        <v>129600</v>
      </c>
      <c r="Y124" s="17">
        <v>0</v>
      </c>
      <c r="Z124" s="17">
        <v>0</v>
      </c>
      <c r="AA124" s="17">
        <v>8545137</v>
      </c>
      <c r="AB124" s="17">
        <v>1058789</v>
      </c>
      <c r="AC124" s="17">
        <v>907228</v>
      </c>
      <c r="AD124" s="17">
        <v>0</v>
      </c>
      <c r="AE124" s="17">
        <v>129600</v>
      </c>
      <c r="AF124" s="17">
        <v>0</v>
      </c>
    </row>
    <row r="125" spans="1:32" x14ac:dyDescent="0.3">
      <c r="A125" s="15" t="s">
        <v>243</v>
      </c>
      <c r="B125" s="14" t="s">
        <v>244</v>
      </c>
      <c r="C125" s="14">
        <v>1</v>
      </c>
      <c r="D125" s="14">
        <v>0</v>
      </c>
      <c r="E125" s="17">
        <v>6024082</v>
      </c>
      <c r="F125" s="17">
        <v>0</v>
      </c>
      <c r="G125" s="17">
        <v>27384</v>
      </c>
      <c r="H125" s="17">
        <v>0</v>
      </c>
      <c r="I125" s="17">
        <v>586184</v>
      </c>
      <c r="J125" s="17">
        <v>495058</v>
      </c>
      <c r="K125" s="17">
        <v>0</v>
      </c>
      <c r="L125" s="17">
        <v>0</v>
      </c>
      <c r="M125" s="17">
        <v>0</v>
      </c>
      <c r="N125" s="17">
        <v>0</v>
      </c>
      <c r="O125" s="17">
        <v>0</v>
      </c>
      <c r="P125" s="17">
        <v>509711</v>
      </c>
      <c r="Q125" s="17">
        <v>39792</v>
      </c>
      <c r="R125" s="17">
        <v>276582</v>
      </c>
      <c r="S125" s="17">
        <v>12718</v>
      </c>
      <c r="T125" s="17">
        <v>5306</v>
      </c>
      <c r="U125" s="17">
        <v>51726</v>
      </c>
      <c r="V125" s="17">
        <v>0</v>
      </c>
      <c r="W125" s="17">
        <v>0</v>
      </c>
      <c r="X125" s="17">
        <v>108000</v>
      </c>
      <c r="Y125" s="17">
        <v>2989</v>
      </c>
      <c r="Z125" s="17">
        <v>0</v>
      </c>
      <c r="AA125" s="17">
        <v>8139532</v>
      </c>
      <c r="AB125" s="17">
        <v>481576</v>
      </c>
      <c r="AC125" s="17">
        <v>1090830</v>
      </c>
      <c r="AD125" s="17">
        <v>0</v>
      </c>
      <c r="AE125" s="17">
        <v>108000</v>
      </c>
      <c r="AF125" s="17">
        <v>0</v>
      </c>
    </row>
    <row r="126" spans="1:32" x14ac:dyDescent="0.3">
      <c r="A126" s="15" t="s">
        <v>245</v>
      </c>
      <c r="B126" s="14" t="s">
        <v>246</v>
      </c>
      <c r="C126" s="14">
        <v>1</v>
      </c>
      <c r="D126" s="14">
        <v>0</v>
      </c>
      <c r="E126" s="17">
        <v>61083232</v>
      </c>
      <c r="F126" s="17">
        <v>0</v>
      </c>
      <c r="G126" s="17">
        <v>0</v>
      </c>
      <c r="H126" s="17">
        <v>0</v>
      </c>
      <c r="I126" s="17">
        <v>3472456</v>
      </c>
      <c r="J126" s="17">
        <v>1815033</v>
      </c>
      <c r="K126" s="17">
        <v>0</v>
      </c>
      <c r="L126" s="17">
        <v>0</v>
      </c>
      <c r="M126" s="17">
        <v>0</v>
      </c>
      <c r="N126" s="17">
        <v>0</v>
      </c>
      <c r="O126" s="17">
        <v>0</v>
      </c>
      <c r="P126" s="17">
        <v>3068731</v>
      </c>
      <c r="Q126" s="17">
        <v>1471756</v>
      </c>
      <c r="R126" s="17">
        <v>2933400</v>
      </c>
      <c r="S126" s="17">
        <v>65043</v>
      </c>
      <c r="T126" s="17">
        <v>27138</v>
      </c>
      <c r="U126" s="17">
        <v>268358</v>
      </c>
      <c r="V126" s="17">
        <v>82380</v>
      </c>
      <c r="W126" s="17">
        <v>0</v>
      </c>
      <c r="X126" s="17">
        <v>2187487</v>
      </c>
      <c r="Y126" s="17">
        <v>0</v>
      </c>
      <c r="Z126" s="17">
        <v>0</v>
      </c>
      <c r="AA126" s="17">
        <v>76475014</v>
      </c>
      <c r="AB126" s="17">
        <v>6686165</v>
      </c>
      <c r="AC126" s="17">
        <v>15145017</v>
      </c>
      <c r="AD126" s="17">
        <v>4400920</v>
      </c>
      <c r="AE126" s="17">
        <v>1391076</v>
      </c>
      <c r="AF126" s="17">
        <v>2515164</v>
      </c>
    </row>
    <row r="127" spans="1:32" x14ac:dyDescent="0.3">
      <c r="A127" s="15" t="s">
        <v>247</v>
      </c>
      <c r="B127" s="14" t="s">
        <v>248</v>
      </c>
      <c r="C127" s="14">
        <v>1</v>
      </c>
      <c r="D127" s="14">
        <v>0</v>
      </c>
      <c r="E127" s="17">
        <v>39896107</v>
      </c>
      <c r="F127" s="17">
        <v>0</v>
      </c>
      <c r="G127" s="17">
        <v>222138</v>
      </c>
      <c r="H127" s="17">
        <v>0</v>
      </c>
      <c r="I127" s="17">
        <v>11641793</v>
      </c>
      <c r="J127" s="17">
        <v>8203713</v>
      </c>
      <c r="K127" s="17">
        <v>0</v>
      </c>
      <c r="L127" s="17">
        <v>0</v>
      </c>
      <c r="M127" s="17">
        <v>0</v>
      </c>
      <c r="N127" s="17">
        <v>0</v>
      </c>
      <c r="O127" s="17">
        <v>0</v>
      </c>
      <c r="P127" s="17">
        <v>6774346</v>
      </c>
      <c r="Q127" s="17">
        <v>1938997</v>
      </c>
      <c r="R127" s="17">
        <v>1570857</v>
      </c>
      <c r="S127" s="17">
        <v>136333</v>
      </c>
      <c r="T127" s="17">
        <v>56881</v>
      </c>
      <c r="U127" s="17">
        <v>484640</v>
      </c>
      <c r="V127" s="17">
        <v>139635</v>
      </c>
      <c r="W127" s="17">
        <v>0</v>
      </c>
      <c r="X127" s="17">
        <v>1036800</v>
      </c>
      <c r="Y127" s="17">
        <v>0</v>
      </c>
      <c r="Z127" s="17">
        <v>0</v>
      </c>
      <c r="AA127" s="17">
        <v>72102240</v>
      </c>
      <c r="AB127" s="17">
        <v>7552452</v>
      </c>
      <c r="AC127" s="17">
        <v>6354935</v>
      </c>
      <c r="AD127" s="17">
        <v>1140523</v>
      </c>
      <c r="AE127" s="17">
        <v>1036800</v>
      </c>
      <c r="AF127" s="17">
        <v>0</v>
      </c>
    </row>
    <row r="128" spans="1:32" x14ac:dyDescent="0.3">
      <c r="A128" s="15" t="s">
        <v>249</v>
      </c>
      <c r="B128" s="14" t="s">
        <v>250</v>
      </c>
      <c r="C128" s="14">
        <v>1</v>
      </c>
      <c r="D128" s="14">
        <v>0</v>
      </c>
      <c r="E128" s="17">
        <v>6491423</v>
      </c>
      <c r="F128" s="17">
        <v>0</v>
      </c>
      <c r="G128" s="17">
        <v>341381</v>
      </c>
      <c r="H128" s="17">
        <v>27605</v>
      </c>
      <c r="I128" s="17">
        <v>1444612</v>
      </c>
      <c r="J128" s="17">
        <v>1223084</v>
      </c>
      <c r="K128" s="17">
        <v>0</v>
      </c>
      <c r="L128" s="17">
        <v>0</v>
      </c>
      <c r="M128" s="17">
        <v>0</v>
      </c>
      <c r="N128" s="17">
        <v>0</v>
      </c>
      <c r="O128" s="17">
        <v>0</v>
      </c>
      <c r="P128" s="17">
        <v>1907428</v>
      </c>
      <c r="Q128" s="17">
        <v>175204</v>
      </c>
      <c r="R128" s="17">
        <v>246654</v>
      </c>
      <c r="S128" s="17">
        <v>27024</v>
      </c>
      <c r="T128" s="17">
        <v>11275</v>
      </c>
      <c r="U128" s="17">
        <v>86560</v>
      </c>
      <c r="V128" s="17">
        <v>29948</v>
      </c>
      <c r="W128" s="17">
        <v>0</v>
      </c>
      <c r="X128" s="17">
        <v>162780</v>
      </c>
      <c r="Y128" s="17">
        <v>0</v>
      </c>
      <c r="Z128" s="17">
        <v>0</v>
      </c>
      <c r="AA128" s="17">
        <v>12174978</v>
      </c>
      <c r="AB128" s="17">
        <v>1413941</v>
      </c>
      <c r="AC128" s="17">
        <v>842144</v>
      </c>
      <c r="AD128" s="17">
        <v>700000</v>
      </c>
      <c r="AE128" s="17">
        <v>162780</v>
      </c>
      <c r="AF128" s="17">
        <v>0</v>
      </c>
    </row>
    <row r="129" spans="1:32" x14ac:dyDescent="0.3">
      <c r="A129" s="15" t="s">
        <v>251</v>
      </c>
      <c r="B129" s="14" t="s">
        <v>252</v>
      </c>
      <c r="C129" s="14">
        <v>1</v>
      </c>
      <c r="D129" s="14">
        <v>0</v>
      </c>
      <c r="E129" s="17">
        <v>10597711</v>
      </c>
      <c r="F129" s="17">
        <v>0</v>
      </c>
      <c r="G129" s="17">
        <v>438238</v>
      </c>
      <c r="H129" s="17">
        <v>0</v>
      </c>
      <c r="I129" s="17">
        <v>1996417</v>
      </c>
      <c r="J129" s="17">
        <v>1654329</v>
      </c>
      <c r="K129" s="17">
        <v>216431</v>
      </c>
      <c r="L129" s="17">
        <v>0</v>
      </c>
      <c r="M129" s="17">
        <v>0</v>
      </c>
      <c r="N129" s="17">
        <v>0</v>
      </c>
      <c r="O129" s="17">
        <v>0</v>
      </c>
      <c r="P129" s="17">
        <v>1404833</v>
      </c>
      <c r="Q129" s="17">
        <v>118526</v>
      </c>
      <c r="R129" s="17">
        <v>476193</v>
      </c>
      <c r="S129" s="17">
        <v>25286</v>
      </c>
      <c r="T129" s="17">
        <v>10550</v>
      </c>
      <c r="U129" s="17">
        <v>101006</v>
      </c>
      <c r="V129" s="17">
        <v>21936</v>
      </c>
      <c r="W129" s="17">
        <v>0</v>
      </c>
      <c r="X129" s="17">
        <v>124200</v>
      </c>
      <c r="Y129" s="17">
        <v>0</v>
      </c>
      <c r="Z129" s="17">
        <v>0</v>
      </c>
      <c r="AA129" s="17">
        <v>17185656</v>
      </c>
      <c r="AB129" s="17">
        <v>1671974</v>
      </c>
      <c r="AC129" s="17">
        <v>1669306</v>
      </c>
      <c r="AD129" s="17">
        <v>0</v>
      </c>
      <c r="AE129" s="17">
        <v>124200</v>
      </c>
      <c r="AF129" s="17">
        <v>0</v>
      </c>
    </row>
    <row r="130" spans="1:32" x14ac:dyDescent="0.3">
      <c r="A130" s="15" t="s">
        <v>253</v>
      </c>
      <c r="B130" s="14" t="s">
        <v>254</v>
      </c>
      <c r="C130" s="14">
        <v>1</v>
      </c>
      <c r="D130" s="14">
        <v>0</v>
      </c>
      <c r="E130" s="17">
        <v>2068702</v>
      </c>
      <c r="F130" s="17">
        <v>0</v>
      </c>
      <c r="G130" s="17">
        <v>100000</v>
      </c>
      <c r="H130" s="17">
        <v>0</v>
      </c>
      <c r="I130" s="17">
        <v>145563</v>
      </c>
      <c r="J130" s="17">
        <v>52154</v>
      </c>
      <c r="K130" s="17">
        <v>0</v>
      </c>
      <c r="L130" s="17">
        <v>0</v>
      </c>
      <c r="M130" s="17">
        <v>0</v>
      </c>
      <c r="N130" s="17">
        <v>0</v>
      </c>
      <c r="O130" s="17">
        <v>0</v>
      </c>
      <c r="P130" s="17">
        <v>440063</v>
      </c>
      <c r="Q130" s="17">
        <v>36776</v>
      </c>
      <c r="R130" s="17">
        <v>148083</v>
      </c>
      <c r="S130" s="17">
        <v>15220</v>
      </c>
      <c r="T130" s="17">
        <v>6350</v>
      </c>
      <c r="U130" s="17">
        <v>57202</v>
      </c>
      <c r="V130" s="17">
        <v>0</v>
      </c>
      <c r="W130" s="17">
        <v>0</v>
      </c>
      <c r="X130" s="17">
        <v>0</v>
      </c>
      <c r="Y130" s="17">
        <v>0</v>
      </c>
      <c r="Z130" s="17">
        <v>0</v>
      </c>
      <c r="AA130" s="17">
        <v>3070113</v>
      </c>
      <c r="AB130" s="17">
        <v>684683</v>
      </c>
      <c r="AC130" s="17">
        <v>1550892</v>
      </c>
      <c r="AD130" s="17">
        <v>0</v>
      </c>
      <c r="AE130" s="17">
        <v>0</v>
      </c>
      <c r="AF130" s="17">
        <v>0</v>
      </c>
    </row>
    <row r="131" spans="1:32" x14ac:dyDescent="0.3">
      <c r="A131" s="15" t="s">
        <v>255</v>
      </c>
      <c r="B131" s="14" t="s">
        <v>256</v>
      </c>
      <c r="C131" s="14">
        <v>1</v>
      </c>
      <c r="D131" s="14">
        <v>0</v>
      </c>
      <c r="E131" s="17">
        <v>45409814</v>
      </c>
      <c r="F131" s="17">
        <v>0</v>
      </c>
      <c r="G131" s="17">
        <v>0</v>
      </c>
      <c r="H131" s="17">
        <v>0</v>
      </c>
      <c r="I131" s="17">
        <v>10421212</v>
      </c>
      <c r="J131" s="17">
        <v>4037000</v>
      </c>
      <c r="K131" s="17">
        <v>0</v>
      </c>
      <c r="L131" s="17">
        <v>0</v>
      </c>
      <c r="M131" s="17">
        <v>0</v>
      </c>
      <c r="N131" s="17">
        <v>0</v>
      </c>
      <c r="O131" s="17">
        <v>0</v>
      </c>
      <c r="P131" s="17">
        <v>5696639</v>
      </c>
      <c r="Q131" s="17">
        <v>3349895</v>
      </c>
      <c r="R131" s="17">
        <v>3171075</v>
      </c>
      <c r="S131" s="17">
        <v>164480</v>
      </c>
      <c r="T131" s="17">
        <v>68625</v>
      </c>
      <c r="U131" s="17">
        <v>657235</v>
      </c>
      <c r="V131" s="17">
        <v>148535</v>
      </c>
      <c r="W131" s="17">
        <v>0</v>
      </c>
      <c r="X131" s="17">
        <v>1225800</v>
      </c>
      <c r="Y131" s="17">
        <v>0</v>
      </c>
      <c r="Z131" s="17">
        <v>0</v>
      </c>
      <c r="AA131" s="17">
        <v>74350310</v>
      </c>
      <c r="AB131" s="17">
        <v>10099453</v>
      </c>
      <c r="AC131" s="17">
        <v>7426906</v>
      </c>
      <c r="AD131" s="17">
        <v>1211365</v>
      </c>
      <c r="AE131" s="17">
        <v>1225800</v>
      </c>
      <c r="AF131" s="17">
        <v>0</v>
      </c>
    </row>
    <row r="132" spans="1:32" x14ac:dyDescent="0.3">
      <c r="A132" s="15" t="s">
        <v>257</v>
      </c>
      <c r="B132" s="14" t="s">
        <v>258</v>
      </c>
      <c r="C132" s="14">
        <v>1</v>
      </c>
      <c r="D132" s="14">
        <v>0</v>
      </c>
      <c r="E132" s="17">
        <v>2389006</v>
      </c>
      <c r="F132" s="17">
        <v>0</v>
      </c>
      <c r="G132" s="17">
        <v>83975</v>
      </c>
      <c r="H132" s="17">
        <v>0</v>
      </c>
      <c r="I132" s="17">
        <v>352104</v>
      </c>
      <c r="J132" s="17">
        <v>478458</v>
      </c>
      <c r="K132" s="17">
        <v>0</v>
      </c>
      <c r="L132" s="17">
        <v>0</v>
      </c>
      <c r="M132" s="17">
        <v>0</v>
      </c>
      <c r="N132" s="17">
        <v>0</v>
      </c>
      <c r="O132" s="17">
        <v>0</v>
      </c>
      <c r="P132" s="17">
        <v>502406</v>
      </c>
      <c r="Q132" s="17">
        <v>25437</v>
      </c>
      <c r="R132" s="17">
        <v>146634</v>
      </c>
      <c r="S132" s="17">
        <v>16418</v>
      </c>
      <c r="T132" s="17">
        <v>6850</v>
      </c>
      <c r="U132" s="17">
        <v>57435</v>
      </c>
      <c r="V132" s="17">
        <v>1140</v>
      </c>
      <c r="W132" s="17">
        <v>0</v>
      </c>
      <c r="X132" s="17">
        <v>140400</v>
      </c>
      <c r="Y132" s="17">
        <v>0</v>
      </c>
      <c r="Z132" s="17">
        <v>0</v>
      </c>
      <c r="AA132" s="17">
        <v>4200263</v>
      </c>
      <c r="AB132" s="17">
        <v>353885</v>
      </c>
      <c r="AC132" s="17">
        <v>851218</v>
      </c>
      <c r="AD132" s="17">
        <v>0</v>
      </c>
      <c r="AE132" s="17">
        <v>140400</v>
      </c>
      <c r="AF132" s="17">
        <v>0</v>
      </c>
    </row>
    <row r="133" spans="1:32" x14ac:dyDescent="0.3">
      <c r="A133" s="15" t="s">
        <v>259</v>
      </c>
      <c r="B133" s="14" t="s">
        <v>260</v>
      </c>
      <c r="C133" s="14">
        <v>1</v>
      </c>
      <c r="D133" s="14">
        <v>0</v>
      </c>
      <c r="E133" s="17">
        <v>9796500</v>
      </c>
      <c r="F133" s="17">
        <v>0</v>
      </c>
      <c r="G133" s="17">
        <v>0</v>
      </c>
      <c r="H133" s="17">
        <v>0</v>
      </c>
      <c r="I133" s="17">
        <v>2118385</v>
      </c>
      <c r="J133" s="17">
        <v>2061396</v>
      </c>
      <c r="K133" s="17">
        <v>0</v>
      </c>
      <c r="L133" s="17">
        <v>0</v>
      </c>
      <c r="M133" s="17">
        <v>0</v>
      </c>
      <c r="N133" s="17">
        <v>0</v>
      </c>
      <c r="O133" s="17">
        <v>0</v>
      </c>
      <c r="P133" s="17">
        <v>1275913</v>
      </c>
      <c r="Q133" s="17">
        <v>69930</v>
      </c>
      <c r="R133" s="17">
        <v>275414</v>
      </c>
      <c r="S133" s="17">
        <v>23953</v>
      </c>
      <c r="T133" s="17">
        <v>9994</v>
      </c>
      <c r="U133" s="17">
        <v>90987</v>
      </c>
      <c r="V133" s="17">
        <v>26545</v>
      </c>
      <c r="W133" s="17">
        <v>0</v>
      </c>
      <c r="X133" s="17">
        <v>420372</v>
      </c>
      <c r="Y133" s="17">
        <v>878</v>
      </c>
      <c r="Z133" s="17">
        <v>0</v>
      </c>
      <c r="AA133" s="17">
        <v>16170267</v>
      </c>
      <c r="AB133" s="17">
        <v>1475831</v>
      </c>
      <c r="AC133" s="17">
        <v>1785700</v>
      </c>
      <c r="AD133" s="17">
        <v>0</v>
      </c>
      <c r="AE133" s="17">
        <v>256968</v>
      </c>
      <c r="AF133" s="17">
        <v>0</v>
      </c>
    </row>
    <row r="134" spans="1:32" x14ac:dyDescent="0.3">
      <c r="A134" s="15" t="s">
        <v>261</v>
      </c>
      <c r="B134" s="14" t="s">
        <v>262</v>
      </c>
      <c r="C134" s="14">
        <v>1</v>
      </c>
      <c r="D134" s="14">
        <v>0</v>
      </c>
      <c r="E134" s="17">
        <v>9369111</v>
      </c>
      <c r="F134" s="17">
        <v>0</v>
      </c>
      <c r="G134" s="17">
        <v>0</v>
      </c>
      <c r="H134" s="17">
        <v>0</v>
      </c>
      <c r="I134" s="17">
        <v>2457614</v>
      </c>
      <c r="J134" s="17">
        <v>3298044</v>
      </c>
      <c r="K134" s="17">
        <v>268167</v>
      </c>
      <c r="L134" s="17">
        <v>0</v>
      </c>
      <c r="M134" s="17">
        <v>0</v>
      </c>
      <c r="N134" s="17">
        <v>0</v>
      </c>
      <c r="O134" s="17">
        <v>0</v>
      </c>
      <c r="P134" s="17">
        <v>1734838</v>
      </c>
      <c r="Q134" s="17">
        <v>234414</v>
      </c>
      <c r="R134" s="17">
        <v>999626</v>
      </c>
      <c r="S134" s="17">
        <v>60774</v>
      </c>
      <c r="T134" s="17">
        <v>25356</v>
      </c>
      <c r="U134" s="17">
        <v>204283</v>
      </c>
      <c r="V134" s="17">
        <v>65682</v>
      </c>
      <c r="W134" s="17">
        <v>0</v>
      </c>
      <c r="X134" s="17">
        <v>377955</v>
      </c>
      <c r="Y134" s="17">
        <v>0</v>
      </c>
      <c r="Z134" s="17">
        <v>0</v>
      </c>
      <c r="AA134" s="17">
        <v>19095864</v>
      </c>
      <c r="AB134" s="17">
        <v>2891678</v>
      </c>
      <c r="AC134" s="17">
        <v>3159629</v>
      </c>
      <c r="AD134" s="17">
        <v>0</v>
      </c>
      <c r="AE134" s="17">
        <v>0</v>
      </c>
      <c r="AF134" s="17">
        <v>0</v>
      </c>
    </row>
    <row r="135" spans="1:32" x14ac:dyDescent="0.3">
      <c r="A135" s="15" t="s">
        <v>263</v>
      </c>
      <c r="B135" s="14" t="s">
        <v>264</v>
      </c>
      <c r="C135" s="14">
        <v>1</v>
      </c>
      <c r="D135" s="14">
        <v>0</v>
      </c>
      <c r="E135" s="17">
        <v>29157242</v>
      </c>
      <c r="F135" s="17">
        <v>0</v>
      </c>
      <c r="G135" s="17">
        <v>0</v>
      </c>
      <c r="H135" s="17">
        <v>0</v>
      </c>
      <c r="I135" s="17">
        <v>5442760</v>
      </c>
      <c r="J135" s="17">
        <v>7609511</v>
      </c>
      <c r="K135" s="17">
        <v>0</v>
      </c>
      <c r="L135" s="17">
        <v>0</v>
      </c>
      <c r="M135" s="17">
        <v>0</v>
      </c>
      <c r="N135" s="17">
        <v>0</v>
      </c>
      <c r="O135" s="17">
        <v>0</v>
      </c>
      <c r="P135" s="17">
        <v>3843064</v>
      </c>
      <c r="Q135" s="17">
        <v>245598</v>
      </c>
      <c r="R135" s="17">
        <v>1529630</v>
      </c>
      <c r="S135" s="17">
        <v>159762</v>
      </c>
      <c r="T135" s="17">
        <v>66656</v>
      </c>
      <c r="U135" s="17">
        <v>626712</v>
      </c>
      <c r="V135" s="17">
        <v>161824</v>
      </c>
      <c r="W135" s="17">
        <v>0</v>
      </c>
      <c r="X135" s="17">
        <v>1833231</v>
      </c>
      <c r="Y135" s="17">
        <v>0</v>
      </c>
      <c r="Z135" s="17">
        <v>0</v>
      </c>
      <c r="AA135" s="17">
        <v>50675990</v>
      </c>
      <c r="AB135" s="17">
        <v>9607193</v>
      </c>
      <c r="AC135" s="17">
        <v>3474873</v>
      </c>
      <c r="AD135" s="17">
        <v>700000</v>
      </c>
      <c r="AE135" s="17">
        <v>1290600</v>
      </c>
      <c r="AF135" s="17">
        <v>0</v>
      </c>
    </row>
    <row r="136" spans="1:32" x14ac:dyDescent="0.3">
      <c r="A136" s="15" t="s">
        <v>265</v>
      </c>
      <c r="B136" s="14" t="s">
        <v>266</v>
      </c>
      <c r="C136" s="14">
        <v>1</v>
      </c>
      <c r="D136" s="14">
        <v>0</v>
      </c>
      <c r="E136" s="17">
        <v>15966187</v>
      </c>
      <c r="F136" s="17">
        <v>0</v>
      </c>
      <c r="G136" s="17">
        <v>0</v>
      </c>
      <c r="H136" s="17">
        <v>0</v>
      </c>
      <c r="I136" s="17">
        <v>3442729</v>
      </c>
      <c r="J136" s="17">
        <v>2973727</v>
      </c>
      <c r="K136" s="17">
        <v>0</v>
      </c>
      <c r="L136" s="17">
        <v>0</v>
      </c>
      <c r="M136" s="17">
        <v>0</v>
      </c>
      <c r="N136" s="17">
        <v>0</v>
      </c>
      <c r="O136" s="17">
        <v>0</v>
      </c>
      <c r="P136" s="17">
        <v>1458976</v>
      </c>
      <c r="Q136" s="17">
        <v>210278</v>
      </c>
      <c r="R136" s="17">
        <v>887643</v>
      </c>
      <c r="S136" s="17">
        <v>53838</v>
      </c>
      <c r="T136" s="17">
        <v>22463</v>
      </c>
      <c r="U136" s="17">
        <v>212380</v>
      </c>
      <c r="V136" s="17">
        <v>48271</v>
      </c>
      <c r="W136" s="17">
        <v>0</v>
      </c>
      <c r="X136" s="17">
        <v>326700</v>
      </c>
      <c r="Y136" s="17">
        <v>0</v>
      </c>
      <c r="Z136" s="17">
        <v>0</v>
      </c>
      <c r="AA136" s="17">
        <v>25603192</v>
      </c>
      <c r="AB136" s="17">
        <v>3211600</v>
      </c>
      <c r="AC136" s="17">
        <v>5814031</v>
      </c>
      <c r="AD136" s="17">
        <v>0</v>
      </c>
      <c r="AE136" s="17">
        <v>0</v>
      </c>
      <c r="AF136" s="17">
        <v>0</v>
      </c>
    </row>
    <row r="137" spans="1:32" x14ac:dyDescent="0.3">
      <c r="A137" s="15" t="s">
        <v>267</v>
      </c>
      <c r="B137" s="14" t="s">
        <v>268</v>
      </c>
      <c r="C137" s="14">
        <v>1</v>
      </c>
      <c r="D137" s="14">
        <v>0</v>
      </c>
      <c r="E137" s="17">
        <v>5541027</v>
      </c>
      <c r="F137" s="17">
        <v>0</v>
      </c>
      <c r="G137" s="17">
        <v>0</v>
      </c>
      <c r="H137" s="17">
        <v>0</v>
      </c>
      <c r="I137" s="17">
        <v>1153271</v>
      </c>
      <c r="J137" s="17">
        <v>2864368</v>
      </c>
      <c r="K137" s="17">
        <v>0</v>
      </c>
      <c r="L137" s="17">
        <v>0</v>
      </c>
      <c r="M137" s="17">
        <v>0</v>
      </c>
      <c r="N137" s="17">
        <v>0</v>
      </c>
      <c r="O137" s="17">
        <v>0</v>
      </c>
      <c r="P137" s="17">
        <v>979678</v>
      </c>
      <c r="Q137" s="17">
        <v>598811</v>
      </c>
      <c r="R137" s="17">
        <v>138050</v>
      </c>
      <c r="S137" s="17">
        <v>31218</v>
      </c>
      <c r="T137" s="17">
        <v>13025</v>
      </c>
      <c r="U137" s="17">
        <v>110675</v>
      </c>
      <c r="V137" s="17">
        <v>28948</v>
      </c>
      <c r="W137" s="17">
        <v>0</v>
      </c>
      <c r="X137" s="17">
        <v>248400</v>
      </c>
      <c r="Y137" s="17">
        <v>0</v>
      </c>
      <c r="Z137" s="17">
        <v>0</v>
      </c>
      <c r="AA137" s="17">
        <v>11707471</v>
      </c>
      <c r="AB137" s="17">
        <v>1684351</v>
      </c>
      <c r="AC137" s="17">
        <v>1440678</v>
      </c>
      <c r="AD137" s="17">
        <v>0</v>
      </c>
      <c r="AE137" s="17">
        <v>248400</v>
      </c>
      <c r="AF137" s="17">
        <v>0</v>
      </c>
    </row>
    <row r="138" spans="1:32" x14ac:dyDescent="0.3">
      <c r="A138" s="15" t="s">
        <v>269</v>
      </c>
      <c r="B138" s="14" t="s">
        <v>270</v>
      </c>
      <c r="C138" s="14">
        <v>1</v>
      </c>
      <c r="D138" s="14">
        <v>1</v>
      </c>
      <c r="E138" s="17">
        <v>587487408</v>
      </c>
      <c r="F138" s="17">
        <v>7991280</v>
      </c>
      <c r="G138" s="17">
        <v>0</v>
      </c>
      <c r="H138" s="17">
        <v>0</v>
      </c>
      <c r="I138" s="17">
        <v>32504943</v>
      </c>
      <c r="J138" s="17">
        <v>117559308</v>
      </c>
      <c r="K138" s="17">
        <v>0</v>
      </c>
      <c r="L138" s="17">
        <v>0</v>
      </c>
      <c r="M138" s="17">
        <v>2076835</v>
      </c>
      <c r="N138" s="17">
        <v>7894832</v>
      </c>
      <c r="O138" s="17">
        <v>6528419</v>
      </c>
      <c r="P138" s="17">
        <v>0</v>
      </c>
      <c r="Q138" s="17">
        <v>3823726</v>
      </c>
      <c r="R138" s="17">
        <v>27886446</v>
      </c>
      <c r="S138" s="17">
        <v>651615</v>
      </c>
      <c r="T138" s="17">
        <v>271869</v>
      </c>
      <c r="U138" s="17">
        <v>2557466</v>
      </c>
      <c r="V138" s="17">
        <v>911617</v>
      </c>
      <c r="W138" s="17">
        <v>0</v>
      </c>
      <c r="X138" s="17">
        <v>16594227</v>
      </c>
      <c r="Y138" s="17">
        <v>0</v>
      </c>
      <c r="Z138" s="17">
        <v>0</v>
      </c>
      <c r="AA138" s="17">
        <v>814739991</v>
      </c>
      <c r="AB138" s="17">
        <v>88756202</v>
      </c>
      <c r="AC138" s="17">
        <v>201044136</v>
      </c>
      <c r="AD138" s="17">
        <v>0</v>
      </c>
      <c r="AE138" s="17">
        <v>0</v>
      </c>
      <c r="AF138" s="17">
        <v>21113422</v>
      </c>
    </row>
    <row r="139" spans="1:32" x14ac:dyDescent="0.3">
      <c r="A139" s="15" t="s">
        <v>271</v>
      </c>
      <c r="B139" s="14" t="s">
        <v>272</v>
      </c>
      <c r="C139" s="14">
        <v>1</v>
      </c>
      <c r="D139" s="14">
        <v>0</v>
      </c>
      <c r="E139" s="17">
        <v>11587556</v>
      </c>
      <c r="F139" s="17">
        <v>114100</v>
      </c>
      <c r="G139" s="17">
        <v>0</v>
      </c>
      <c r="H139" s="17">
        <v>0</v>
      </c>
      <c r="I139" s="17">
        <v>4212989</v>
      </c>
      <c r="J139" s="17">
        <v>2278242</v>
      </c>
      <c r="K139" s="17">
        <v>0</v>
      </c>
      <c r="L139" s="17">
        <v>0</v>
      </c>
      <c r="M139" s="17">
        <v>0</v>
      </c>
      <c r="N139" s="17">
        <v>0</v>
      </c>
      <c r="O139" s="17">
        <v>0</v>
      </c>
      <c r="P139" s="17">
        <v>1512984</v>
      </c>
      <c r="Q139" s="17">
        <v>232373</v>
      </c>
      <c r="R139" s="17">
        <v>577399</v>
      </c>
      <c r="S139" s="17">
        <v>32956</v>
      </c>
      <c r="T139" s="17">
        <v>13750</v>
      </c>
      <c r="U139" s="17">
        <v>146441</v>
      </c>
      <c r="V139" s="17">
        <v>34553</v>
      </c>
      <c r="W139" s="17">
        <v>0</v>
      </c>
      <c r="X139" s="17">
        <v>1254320</v>
      </c>
      <c r="Y139" s="17">
        <v>0</v>
      </c>
      <c r="Z139" s="17">
        <v>0</v>
      </c>
      <c r="AA139" s="17">
        <v>21997663</v>
      </c>
      <c r="AB139" s="17">
        <v>2641084</v>
      </c>
      <c r="AC139" s="17">
        <v>5570022</v>
      </c>
      <c r="AD139" s="17">
        <v>0</v>
      </c>
      <c r="AE139" s="17">
        <v>0</v>
      </c>
      <c r="AF139" s="17">
        <v>0</v>
      </c>
    </row>
    <row r="140" spans="1:32" x14ac:dyDescent="0.3">
      <c r="A140" s="15" t="s">
        <v>273</v>
      </c>
      <c r="B140" s="14" t="s">
        <v>274</v>
      </c>
      <c r="C140" s="14">
        <v>1</v>
      </c>
      <c r="D140" s="14">
        <v>0</v>
      </c>
      <c r="E140" s="17">
        <v>12539637</v>
      </c>
      <c r="F140" s="17">
        <v>0</v>
      </c>
      <c r="G140" s="17">
        <v>0</v>
      </c>
      <c r="H140" s="17">
        <v>0</v>
      </c>
      <c r="I140" s="17">
        <v>2467585</v>
      </c>
      <c r="J140" s="17">
        <v>5625854</v>
      </c>
      <c r="K140" s="17">
        <v>0</v>
      </c>
      <c r="L140" s="17">
        <v>0</v>
      </c>
      <c r="M140" s="17">
        <v>0</v>
      </c>
      <c r="N140" s="17">
        <v>0</v>
      </c>
      <c r="O140" s="17">
        <v>0</v>
      </c>
      <c r="P140" s="17">
        <v>1534855</v>
      </c>
      <c r="Q140" s="17">
        <v>394784</v>
      </c>
      <c r="R140" s="17">
        <v>907763</v>
      </c>
      <c r="S140" s="17">
        <v>33795</v>
      </c>
      <c r="T140" s="17">
        <v>14100</v>
      </c>
      <c r="U140" s="17">
        <v>131878</v>
      </c>
      <c r="V140" s="17">
        <v>37889</v>
      </c>
      <c r="W140" s="17">
        <v>0</v>
      </c>
      <c r="X140" s="17">
        <v>170392</v>
      </c>
      <c r="Y140" s="17">
        <v>0</v>
      </c>
      <c r="Z140" s="17">
        <v>0</v>
      </c>
      <c r="AA140" s="17">
        <v>23858532</v>
      </c>
      <c r="AB140" s="17">
        <v>2029030</v>
      </c>
      <c r="AC140" s="17">
        <v>3825802</v>
      </c>
      <c r="AD140" s="17">
        <v>700000</v>
      </c>
      <c r="AE140" s="17">
        <v>0</v>
      </c>
      <c r="AF140" s="17">
        <v>0</v>
      </c>
    </row>
    <row r="141" spans="1:32" x14ac:dyDescent="0.3">
      <c r="A141" s="15" t="s">
        <v>275</v>
      </c>
      <c r="B141" s="14" t="s">
        <v>276</v>
      </c>
      <c r="C141" s="14">
        <v>1</v>
      </c>
      <c r="D141" s="14">
        <v>0</v>
      </c>
      <c r="E141" s="17">
        <v>10076373</v>
      </c>
      <c r="F141" s="17">
        <v>162148</v>
      </c>
      <c r="G141" s="17">
        <v>0</v>
      </c>
      <c r="H141" s="17">
        <v>0</v>
      </c>
      <c r="I141" s="17">
        <v>1378840</v>
      </c>
      <c r="J141" s="17">
        <v>1599574</v>
      </c>
      <c r="K141" s="17">
        <v>0</v>
      </c>
      <c r="L141" s="17">
        <v>0</v>
      </c>
      <c r="M141" s="17">
        <v>0</v>
      </c>
      <c r="N141" s="17">
        <v>0</v>
      </c>
      <c r="O141" s="17">
        <v>0</v>
      </c>
      <c r="P141" s="17">
        <v>1219027</v>
      </c>
      <c r="Q141" s="17">
        <v>198423</v>
      </c>
      <c r="R141" s="17">
        <v>676624</v>
      </c>
      <c r="S141" s="17">
        <v>19549</v>
      </c>
      <c r="T141" s="17">
        <v>8156</v>
      </c>
      <c r="U141" s="17">
        <v>85511</v>
      </c>
      <c r="V141" s="17">
        <v>25202</v>
      </c>
      <c r="W141" s="17">
        <v>0</v>
      </c>
      <c r="X141" s="17">
        <v>358604</v>
      </c>
      <c r="Y141" s="17">
        <v>0</v>
      </c>
      <c r="Z141" s="17">
        <v>0</v>
      </c>
      <c r="AA141" s="17">
        <v>15808031</v>
      </c>
      <c r="AB141" s="17">
        <v>1289864</v>
      </c>
      <c r="AC141" s="17">
        <v>2921704</v>
      </c>
      <c r="AD141" s="17">
        <v>700000</v>
      </c>
      <c r="AE141" s="17">
        <v>232464</v>
      </c>
      <c r="AF141" s="17">
        <v>0</v>
      </c>
    </row>
    <row r="142" spans="1:32" x14ac:dyDescent="0.3">
      <c r="A142" s="15" t="s">
        <v>277</v>
      </c>
      <c r="B142" s="14" t="s">
        <v>278</v>
      </c>
      <c r="C142" s="14">
        <v>1</v>
      </c>
      <c r="D142" s="14">
        <v>0</v>
      </c>
      <c r="E142" s="17">
        <v>13340069</v>
      </c>
      <c r="F142" s="17">
        <v>0</v>
      </c>
      <c r="G142" s="17">
        <v>0</v>
      </c>
      <c r="H142" s="17">
        <v>0</v>
      </c>
      <c r="I142" s="17">
        <v>2273425</v>
      </c>
      <c r="J142" s="17">
        <v>3982299</v>
      </c>
      <c r="K142" s="17">
        <v>0</v>
      </c>
      <c r="L142" s="17">
        <v>0</v>
      </c>
      <c r="M142" s="17">
        <v>0</v>
      </c>
      <c r="N142" s="17">
        <v>0</v>
      </c>
      <c r="O142" s="17">
        <v>0</v>
      </c>
      <c r="P142" s="17">
        <v>1302686</v>
      </c>
      <c r="Q142" s="17">
        <v>260615</v>
      </c>
      <c r="R142" s="17">
        <v>1053945</v>
      </c>
      <c r="S142" s="17">
        <v>27339</v>
      </c>
      <c r="T142" s="17">
        <v>11406</v>
      </c>
      <c r="U142" s="17">
        <v>110034</v>
      </c>
      <c r="V142" s="17">
        <v>32461</v>
      </c>
      <c r="W142" s="17">
        <v>0</v>
      </c>
      <c r="X142" s="17">
        <v>184447</v>
      </c>
      <c r="Y142" s="17">
        <v>19075</v>
      </c>
      <c r="Z142" s="17">
        <v>0</v>
      </c>
      <c r="AA142" s="17">
        <v>22597801</v>
      </c>
      <c r="AB142" s="17">
        <v>1751954</v>
      </c>
      <c r="AC142" s="17">
        <v>3372602</v>
      </c>
      <c r="AD142" s="17">
        <v>0</v>
      </c>
      <c r="AE142" s="17">
        <v>0</v>
      </c>
      <c r="AF142" s="17">
        <v>0</v>
      </c>
    </row>
    <row r="143" spans="1:32" x14ac:dyDescent="0.3">
      <c r="A143" s="15" t="s">
        <v>279</v>
      </c>
      <c r="B143" s="14" t="s">
        <v>280</v>
      </c>
      <c r="C143" s="14">
        <v>1</v>
      </c>
      <c r="D143" s="14">
        <v>0</v>
      </c>
      <c r="E143" s="17">
        <v>11061793</v>
      </c>
      <c r="F143" s="17">
        <v>157878</v>
      </c>
      <c r="G143" s="17">
        <v>520911</v>
      </c>
      <c r="H143" s="17">
        <v>0</v>
      </c>
      <c r="I143" s="17">
        <v>1862864</v>
      </c>
      <c r="J143" s="17">
        <v>2278095</v>
      </c>
      <c r="K143" s="17">
        <v>0</v>
      </c>
      <c r="L143" s="17">
        <v>0</v>
      </c>
      <c r="M143" s="17">
        <v>0</v>
      </c>
      <c r="N143" s="17">
        <v>0</v>
      </c>
      <c r="O143" s="17">
        <v>0</v>
      </c>
      <c r="P143" s="17">
        <v>1508535</v>
      </c>
      <c r="Q143" s="17">
        <v>346873</v>
      </c>
      <c r="R143" s="17">
        <v>1234908</v>
      </c>
      <c r="S143" s="17">
        <v>19010</v>
      </c>
      <c r="T143" s="17">
        <v>7931</v>
      </c>
      <c r="U143" s="17">
        <v>79570</v>
      </c>
      <c r="V143" s="17">
        <v>24414</v>
      </c>
      <c r="W143" s="17">
        <v>0</v>
      </c>
      <c r="X143" s="17">
        <v>174853</v>
      </c>
      <c r="Y143" s="17">
        <v>0</v>
      </c>
      <c r="Z143" s="17">
        <v>0</v>
      </c>
      <c r="AA143" s="17">
        <v>19277635</v>
      </c>
      <c r="AB143" s="17">
        <v>1264453</v>
      </c>
      <c r="AC143" s="17">
        <v>2661996</v>
      </c>
      <c r="AD143" s="17">
        <v>700000</v>
      </c>
      <c r="AE143" s="17">
        <v>0</v>
      </c>
      <c r="AF143" s="17">
        <v>100000</v>
      </c>
    </row>
    <row r="144" spans="1:32" x14ac:dyDescent="0.3">
      <c r="A144" s="15" t="s">
        <v>281</v>
      </c>
      <c r="B144" s="14" t="s">
        <v>282</v>
      </c>
      <c r="C144" s="14">
        <v>1</v>
      </c>
      <c r="D144" s="14">
        <v>0</v>
      </c>
      <c r="E144" s="17">
        <v>14679714</v>
      </c>
      <c r="F144" s="17">
        <v>0</v>
      </c>
      <c r="G144" s="17">
        <v>0</v>
      </c>
      <c r="H144" s="17">
        <v>0</v>
      </c>
      <c r="I144" s="17">
        <v>4023087</v>
      </c>
      <c r="J144" s="17">
        <v>4232325</v>
      </c>
      <c r="K144" s="17">
        <v>0</v>
      </c>
      <c r="L144" s="17">
        <v>0</v>
      </c>
      <c r="M144" s="17">
        <v>0</v>
      </c>
      <c r="N144" s="17">
        <v>0</v>
      </c>
      <c r="O144" s="17">
        <v>0</v>
      </c>
      <c r="P144" s="17">
        <v>1759736</v>
      </c>
      <c r="Q144" s="17">
        <v>137517</v>
      </c>
      <c r="R144" s="17">
        <v>1099793</v>
      </c>
      <c r="S144" s="17">
        <v>63800</v>
      </c>
      <c r="T144" s="17">
        <v>26619</v>
      </c>
      <c r="U144" s="17">
        <v>266610</v>
      </c>
      <c r="V144" s="17">
        <v>58130</v>
      </c>
      <c r="W144" s="17">
        <v>0</v>
      </c>
      <c r="X144" s="17">
        <v>729000</v>
      </c>
      <c r="Y144" s="17">
        <v>0</v>
      </c>
      <c r="Z144" s="17">
        <v>0</v>
      </c>
      <c r="AA144" s="17">
        <v>27076331</v>
      </c>
      <c r="AB144" s="17">
        <v>3941899</v>
      </c>
      <c r="AC144" s="17">
        <v>3627847</v>
      </c>
      <c r="AD144" s="17">
        <v>0</v>
      </c>
      <c r="AE144" s="17">
        <v>486000</v>
      </c>
      <c r="AF144" s="17">
        <v>0</v>
      </c>
    </row>
    <row r="145" spans="1:32" x14ac:dyDescent="0.3">
      <c r="A145" s="15" t="s">
        <v>283</v>
      </c>
      <c r="B145" s="14" t="s">
        <v>284</v>
      </c>
      <c r="C145" s="14">
        <v>1</v>
      </c>
      <c r="D145" s="14">
        <v>0</v>
      </c>
      <c r="E145" s="17">
        <v>13350446</v>
      </c>
      <c r="F145" s="17">
        <v>0</v>
      </c>
      <c r="G145" s="17">
        <v>0</v>
      </c>
      <c r="H145" s="17">
        <v>11684</v>
      </c>
      <c r="I145" s="17">
        <v>2576947</v>
      </c>
      <c r="J145" s="17">
        <v>3210483</v>
      </c>
      <c r="K145" s="17">
        <v>0</v>
      </c>
      <c r="L145" s="17">
        <v>0</v>
      </c>
      <c r="M145" s="17">
        <v>0</v>
      </c>
      <c r="N145" s="17">
        <v>0</v>
      </c>
      <c r="O145" s="17">
        <v>0</v>
      </c>
      <c r="P145" s="17">
        <v>1447050</v>
      </c>
      <c r="Q145" s="17">
        <v>383338</v>
      </c>
      <c r="R145" s="17">
        <v>183244</v>
      </c>
      <c r="S145" s="17">
        <v>24417</v>
      </c>
      <c r="T145" s="17">
        <v>10188</v>
      </c>
      <c r="U145" s="17">
        <v>96986</v>
      </c>
      <c r="V145" s="17">
        <v>27099</v>
      </c>
      <c r="W145" s="17">
        <v>0</v>
      </c>
      <c r="X145" s="17">
        <v>179001</v>
      </c>
      <c r="Y145" s="17">
        <v>0</v>
      </c>
      <c r="Z145" s="17">
        <v>0</v>
      </c>
      <c r="AA145" s="17">
        <v>21500883</v>
      </c>
      <c r="AB145" s="17">
        <v>1538673</v>
      </c>
      <c r="AC145" s="17">
        <v>1851354</v>
      </c>
      <c r="AD145" s="17">
        <v>1424997</v>
      </c>
      <c r="AE145" s="17">
        <v>0</v>
      </c>
      <c r="AF145" s="17">
        <v>0</v>
      </c>
    </row>
    <row r="146" spans="1:32" x14ac:dyDescent="0.3">
      <c r="A146" s="15" t="s">
        <v>285</v>
      </c>
      <c r="B146" s="14" t="s">
        <v>286</v>
      </c>
      <c r="C146" s="14">
        <v>1</v>
      </c>
      <c r="D146" s="14">
        <v>0</v>
      </c>
      <c r="E146" s="17">
        <v>7636565</v>
      </c>
      <c r="F146" s="17">
        <v>0</v>
      </c>
      <c r="G146" s="17">
        <v>0</v>
      </c>
      <c r="H146" s="17">
        <v>0</v>
      </c>
      <c r="I146" s="17">
        <v>1762374</v>
      </c>
      <c r="J146" s="17">
        <v>2149737</v>
      </c>
      <c r="K146" s="17">
        <v>0</v>
      </c>
      <c r="L146" s="17">
        <v>0</v>
      </c>
      <c r="M146" s="17">
        <v>0</v>
      </c>
      <c r="N146" s="17">
        <v>0</v>
      </c>
      <c r="O146" s="17">
        <v>0</v>
      </c>
      <c r="P146" s="17">
        <v>1060842</v>
      </c>
      <c r="Q146" s="17">
        <v>330942</v>
      </c>
      <c r="R146" s="17">
        <v>227159</v>
      </c>
      <c r="S146" s="17">
        <v>19204</v>
      </c>
      <c r="T146" s="17">
        <v>8013</v>
      </c>
      <c r="U146" s="17">
        <v>78463</v>
      </c>
      <c r="V146" s="17">
        <v>21220</v>
      </c>
      <c r="W146" s="17">
        <v>0</v>
      </c>
      <c r="X146" s="17">
        <v>134616</v>
      </c>
      <c r="Y146" s="17">
        <v>0</v>
      </c>
      <c r="Z146" s="17">
        <v>0</v>
      </c>
      <c r="AA146" s="17">
        <v>13429135</v>
      </c>
      <c r="AB146" s="17">
        <v>1220654</v>
      </c>
      <c r="AC146" s="17">
        <v>1090830</v>
      </c>
      <c r="AD146" s="17">
        <v>700000</v>
      </c>
      <c r="AE146" s="17">
        <v>0</v>
      </c>
      <c r="AF146" s="17">
        <v>0</v>
      </c>
    </row>
    <row r="147" spans="1:32" x14ac:dyDescent="0.3">
      <c r="A147" s="15" t="s">
        <v>287</v>
      </c>
      <c r="B147" s="14" t="s">
        <v>288</v>
      </c>
      <c r="C147" s="14">
        <v>1</v>
      </c>
      <c r="D147" s="14">
        <v>0</v>
      </c>
      <c r="E147" s="17">
        <v>9702757</v>
      </c>
      <c r="F147" s="17">
        <v>0</v>
      </c>
      <c r="G147" s="17">
        <v>0</v>
      </c>
      <c r="H147" s="17">
        <v>0</v>
      </c>
      <c r="I147" s="17">
        <v>1982623</v>
      </c>
      <c r="J147" s="17">
        <v>2076314</v>
      </c>
      <c r="K147" s="17">
        <v>0</v>
      </c>
      <c r="L147" s="17">
        <v>0</v>
      </c>
      <c r="M147" s="17">
        <v>0</v>
      </c>
      <c r="N147" s="17">
        <v>0</v>
      </c>
      <c r="O147" s="17">
        <v>0</v>
      </c>
      <c r="P147" s="17">
        <v>1208344</v>
      </c>
      <c r="Q147" s="17">
        <v>160269</v>
      </c>
      <c r="R147" s="17">
        <v>198741</v>
      </c>
      <c r="S147" s="17">
        <v>31009</v>
      </c>
      <c r="T147" s="17">
        <v>12938</v>
      </c>
      <c r="U147" s="17">
        <v>130422</v>
      </c>
      <c r="V147" s="17">
        <v>25548</v>
      </c>
      <c r="W147" s="17">
        <v>0</v>
      </c>
      <c r="X147" s="17">
        <v>205200</v>
      </c>
      <c r="Y147" s="17">
        <v>0</v>
      </c>
      <c r="Z147" s="17">
        <v>0</v>
      </c>
      <c r="AA147" s="17">
        <v>15734165</v>
      </c>
      <c r="AB147" s="17">
        <v>1971902</v>
      </c>
      <c r="AC147" s="17">
        <v>1413003</v>
      </c>
      <c r="AD147" s="17">
        <v>0</v>
      </c>
      <c r="AE147" s="17">
        <v>205200</v>
      </c>
      <c r="AF147" s="17">
        <v>0</v>
      </c>
    </row>
    <row r="148" spans="1:32" x14ac:dyDescent="0.3">
      <c r="A148" s="15" t="s">
        <v>289</v>
      </c>
      <c r="B148" s="14" t="s">
        <v>290</v>
      </c>
      <c r="C148" s="14">
        <v>1</v>
      </c>
      <c r="D148" s="14">
        <v>0</v>
      </c>
      <c r="E148" s="17">
        <v>22127104</v>
      </c>
      <c r="F148" s="17">
        <v>0</v>
      </c>
      <c r="G148" s="17">
        <v>0</v>
      </c>
      <c r="H148" s="17">
        <v>0</v>
      </c>
      <c r="I148" s="17">
        <v>3474626</v>
      </c>
      <c r="J148" s="17">
        <v>2633552</v>
      </c>
      <c r="K148" s="17">
        <v>143980</v>
      </c>
      <c r="L148" s="17">
        <v>0</v>
      </c>
      <c r="M148" s="17">
        <v>0</v>
      </c>
      <c r="N148" s="17">
        <v>0</v>
      </c>
      <c r="O148" s="17">
        <v>0</v>
      </c>
      <c r="P148" s="17">
        <v>1765366</v>
      </c>
      <c r="Q148" s="17">
        <v>665237</v>
      </c>
      <c r="R148" s="17">
        <v>573980</v>
      </c>
      <c r="S148" s="17">
        <v>31743</v>
      </c>
      <c r="T148" s="17">
        <v>13244</v>
      </c>
      <c r="U148" s="17">
        <v>130422</v>
      </c>
      <c r="V148" s="17">
        <v>37177</v>
      </c>
      <c r="W148" s="17">
        <v>0</v>
      </c>
      <c r="X148" s="17">
        <v>213767</v>
      </c>
      <c r="Y148" s="17">
        <v>7236</v>
      </c>
      <c r="Z148" s="17">
        <v>0</v>
      </c>
      <c r="AA148" s="17">
        <v>31817434</v>
      </c>
      <c r="AB148" s="17">
        <v>2019509</v>
      </c>
      <c r="AC148" s="17">
        <v>3619883</v>
      </c>
      <c r="AD148" s="17">
        <v>700000</v>
      </c>
      <c r="AE148" s="17">
        <v>0</v>
      </c>
      <c r="AF148" s="17">
        <v>0</v>
      </c>
    </row>
    <row r="149" spans="1:32" x14ac:dyDescent="0.3">
      <c r="A149" s="15" t="s">
        <v>291</v>
      </c>
      <c r="B149" s="14" t="s">
        <v>292</v>
      </c>
      <c r="C149" s="14">
        <v>1</v>
      </c>
      <c r="D149" s="14">
        <v>0</v>
      </c>
      <c r="E149" s="17">
        <v>12276243</v>
      </c>
      <c r="F149" s="17">
        <v>0</v>
      </c>
      <c r="G149" s="17">
        <v>0</v>
      </c>
      <c r="H149" s="17">
        <v>0</v>
      </c>
      <c r="I149" s="17">
        <v>2647317</v>
      </c>
      <c r="J149" s="17">
        <v>3709116</v>
      </c>
      <c r="K149" s="17">
        <v>0</v>
      </c>
      <c r="L149" s="17">
        <v>0</v>
      </c>
      <c r="M149" s="17">
        <v>0</v>
      </c>
      <c r="N149" s="17">
        <v>0</v>
      </c>
      <c r="O149" s="17">
        <v>0</v>
      </c>
      <c r="P149" s="17">
        <v>1773229</v>
      </c>
      <c r="Q149" s="17">
        <v>325354</v>
      </c>
      <c r="R149" s="17">
        <v>531438</v>
      </c>
      <c r="S149" s="17">
        <v>44536</v>
      </c>
      <c r="T149" s="17">
        <v>18581</v>
      </c>
      <c r="U149" s="17">
        <v>182264</v>
      </c>
      <c r="V149" s="17">
        <v>47053</v>
      </c>
      <c r="W149" s="17">
        <v>0</v>
      </c>
      <c r="X149" s="17">
        <v>478023</v>
      </c>
      <c r="Y149" s="17">
        <v>0</v>
      </c>
      <c r="Z149" s="17">
        <v>0</v>
      </c>
      <c r="AA149" s="17">
        <v>22033154</v>
      </c>
      <c r="AB149" s="17">
        <v>2668874</v>
      </c>
      <c r="AC149" s="17">
        <v>2701640</v>
      </c>
      <c r="AD149" s="17">
        <v>0</v>
      </c>
      <c r="AE149" s="17">
        <v>367200</v>
      </c>
      <c r="AF149" s="17">
        <v>0</v>
      </c>
    </row>
    <row r="150" spans="1:32" x14ac:dyDescent="0.3">
      <c r="A150" s="15" t="s">
        <v>293</v>
      </c>
      <c r="B150" s="14" t="s">
        <v>294</v>
      </c>
      <c r="C150" s="14">
        <v>1</v>
      </c>
      <c r="D150" s="14">
        <v>0</v>
      </c>
      <c r="E150" s="17">
        <v>16633398</v>
      </c>
      <c r="F150" s="17">
        <v>0</v>
      </c>
      <c r="G150" s="17">
        <v>0</v>
      </c>
      <c r="H150" s="17">
        <v>0</v>
      </c>
      <c r="I150" s="17">
        <v>3326286</v>
      </c>
      <c r="J150" s="17">
        <v>4167719</v>
      </c>
      <c r="K150" s="17">
        <v>0</v>
      </c>
      <c r="L150" s="17">
        <v>0</v>
      </c>
      <c r="M150" s="17">
        <v>0</v>
      </c>
      <c r="N150" s="17">
        <v>0</v>
      </c>
      <c r="O150" s="17">
        <v>0</v>
      </c>
      <c r="P150" s="17">
        <v>2669332</v>
      </c>
      <c r="Q150" s="17">
        <v>758428</v>
      </c>
      <c r="R150" s="17">
        <v>401530</v>
      </c>
      <c r="S150" s="17">
        <v>51831</v>
      </c>
      <c r="T150" s="17">
        <v>21625</v>
      </c>
      <c r="U150" s="17">
        <v>207428</v>
      </c>
      <c r="V150" s="17">
        <v>57189</v>
      </c>
      <c r="W150" s="17">
        <v>0</v>
      </c>
      <c r="X150" s="17">
        <v>505505</v>
      </c>
      <c r="Y150" s="17">
        <v>0</v>
      </c>
      <c r="Z150" s="17">
        <v>0</v>
      </c>
      <c r="AA150" s="17">
        <v>28800271</v>
      </c>
      <c r="AB150" s="17">
        <v>3197319</v>
      </c>
      <c r="AC150" s="17">
        <v>2034801</v>
      </c>
      <c r="AD150" s="17">
        <v>700000</v>
      </c>
      <c r="AE150" s="17">
        <v>0</v>
      </c>
      <c r="AF150" s="17">
        <v>0</v>
      </c>
    </row>
    <row r="151" spans="1:32" x14ac:dyDescent="0.3">
      <c r="A151" s="15" t="s">
        <v>295</v>
      </c>
      <c r="B151" s="14" t="s">
        <v>296</v>
      </c>
      <c r="C151" s="14">
        <v>1</v>
      </c>
      <c r="D151" s="14">
        <v>0</v>
      </c>
      <c r="E151" s="17">
        <v>24561763</v>
      </c>
      <c r="F151" s="17">
        <v>0</v>
      </c>
      <c r="G151" s="17">
        <v>0</v>
      </c>
      <c r="H151" s="17">
        <v>0</v>
      </c>
      <c r="I151" s="17">
        <v>4039579</v>
      </c>
      <c r="J151" s="17">
        <v>4738001</v>
      </c>
      <c r="K151" s="17">
        <v>0</v>
      </c>
      <c r="L151" s="17">
        <v>0</v>
      </c>
      <c r="M151" s="17">
        <v>0</v>
      </c>
      <c r="N151" s="17">
        <v>0</v>
      </c>
      <c r="O151" s="17">
        <v>0</v>
      </c>
      <c r="P151" s="17">
        <v>3407460</v>
      </c>
      <c r="Q151" s="17">
        <v>988649</v>
      </c>
      <c r="R151" s="17">
        <v>967707</v>
      </c>
      <c r="S151" s="17">
        <v>77447</v>
      </c>
      <c r="T151" s="17">
        <v>32313</v>
      </c>
      <c r="U151" s="17">
        <v>293755</v>
      </c>
      <c r="V151" s="17">
        <v>84702</v>
      </c>
      <c r="W151" s="17">
        <v>0</v>
      </c>
      <c r="X151" s="17">
        <v>757049</v>
      </c>
      <c r="Y151" s="17">
        <v>0</v>
      </c>
      <c r="Z151" s="17">
        <v>0</v>
      </c>
      <c r="AA151" s="17">
        <v>39948425</v>
      </c>
      <c r="AB151" s="17">
        <v>4295148</v>
      </c>
      <c r="AC151" s="17">
        <v>4073897</v>
      </c>
      <c r="AD151" s="17">
        <v>700000</v>
      </c>
      <c r="AE151" s="17">
        <v>360360</v>
      </c>
      <c r="AF151" s="17">
        <v>0</v>
      </c>
    </row>
    <row r="152" spans="1:32" x14ac:dyDescent="0.3">
      <c r="A152" s="15" t="s">
        <v>297</v>
      </c>
      <c r="B152" s="14" t="s">
        <v>298</v>
      </c>
      <c r="C152" s="14">
        <v>1</v>
      </c>
      <c r="D152" s="14">
        <v>0</v>
      </c>
      <c r="E152" s="17">
        <v>6926741</v>
      </c>
      <c r="F152" s="17">
        <v>0</v>
      </c>
      <c r="G152" s="17">
        <v>0</v>
      </c>
      <c r="H152" s="17">
        <v>0</v>
      </c>
      <c r="I152" s="17">
        <v>1252675</v>
      </c>
      <c r="J152" s="17">
        <v>1253781</v>
      </c>
      <c r="K152" s="17">
        <v>0</v>
      </c>
      <c r="L152" s="17">
        <v>0</v>
      </c>
      <c r="M152" s="17">
        <v>0</v>
      </c>
      <c r="N152" s="17">
        <v>0</v>
      </c>
      <c r="O152" s="17">
        <v>0</v>
      </c>
      <c r="P152" s="17">
        <v>1074886</v>
      </c>
      <c r="Q152" s="17">
        <v>177892</v>
      </c>
      <c r="R152" s="17">
        <v>165898</v>
      </c>
      <c r="S152" s="17">
        <v>11610</v>
      </c>
      <c r="T152" s="17">
        <v>4844</v>
      </c>
      <c r="U152" s="17">
        <v>48755</v>
      </c>
      <c r="V152" s="17">
        <v>11984</v>
      </c>
      <c r="W152" s="17">
        <v>0</v>
      </c>
      <c r="X152" s="17">
        <v>84418</v>
      </c>
      <c r="Y152" s="17">
        <v>0</v>
      </c>
      <c r="Z152" s="17">
        <v>0</v>
      </c>
      <c r="AA152" s="17">
        <v>11013484</v>
      </c>
      <c r="AB152" s="17">
        <v>753149</v>
      </c>
      <c r="AC152" s="17">
        <v>940455</v>
      </c>
      <c r="AD152" s="17">
        <v>700000</v>
      </c>
      <c r="AE152" s="17">
        <v>0</v>
      </c>
      <c r="AF152" s="17">
        <v>0</v>
      </c>
    </row>
    <row r="153" spans="1:32" x14ac:dyDescent="0.3">
      <c r="A153" s="15" t="s">
        <v>299</v>
      </c>
      <c r="B153" s="14" t="s">
        <v>300</v>
      </c>
      <c r="C153" s="14">
        <v>1</v>
      </c>
      <c r="D153" s="14">
        <v>0</v>
      </c>
      <c r="E153" s="17">
        <v>31716579</v>
      </c>
      <c r="F153" s="17">
        <v>525798</v>
      </c>
      <c r="G153" s="17">
        <v>0</v>
      </c>
      <c r="H153" s="17">
        <v>0</v>
      </c>
      <c r="I153" s="17">
        <v>3071276</v>
      </c>
      <c r="J153" s="17">
        <v>4245292</v>
      </c>
      <c r="K153" s="17">
        <v>0</v>
      </c>
      <c r="L153" s="17">
        <v>0</v>
      </c>
      <c r="M153" s="17">
        <v>0</v>
      </c>
      <c r="N153" s="17">
        <v>0</v>
      </c>
      <c r="O153" s="17">
        <v>0</v>
      </c>
      <c r="P153" s="17">
        <v>2710047</v>
      </c>
      <c r="Q153" s="17">
        <v>743810</v>
      </c>
      <c r="R153" s="17">
        <v>1517955</v>
      </c>
      <c r="S153" s="17">
        <v>47127</v>
      </c>
      <c r="T153" s="17">
        <v>19663</v>
      </c>
      <c r="U153" s="17">
        <v>173702</v>
      </c>
      <c r="V153" s="17">
        <v>65931</v>
      </c>
      <c r="W153" s="17">
        <v>0</v>
      </c>
      <c r="X153" s="17">
        <v>1068649</v>
      </c>
      <c r="Y153" s="17">
        <v>0</v>
      </c>
      <c r="Z153" s="17">
        <v>0</v>
      </c>
      <c r="AA153" s="17">
        <v>45905829</v>
      </c>
      <c r="AB153" s="17">
        <v>4450580</v>
      </c>
      <c r="AC153" s="17">
        <v>10081131</v>
      </c>
      <c r="AD153" s="17">
        <v>2558041</v>
      </c>
      <c r="AE153" s="17">
        <v>0</v>
      </c>
      <c r="AF153" s="17">
        <v>820537</v>
      </c>
    </row>
    <row r="154" spans="1:32" x14ac:dyDescent="0.3">
      <c r="A154" s="15" t="s">
        <v>301</v>
      </c>
      <c r="B154" s="14" t="s">
        <v>302</v>
      </c>
      <c r="C154" s="14">
        <v>1</v>
      </c>
      <c r="D154" s="14">
        <v>0</v>
      </c>
      <c r="E154" s="17">
        <v>24412522</v>
      </c>
      <c r="F154" s="17">
        <v>0</v>
      </c>
      <c r="G154" s="17">
        <v>0</v>
      </c>
      <c r="H154" s="17">
        <v>0</v>
      </c>
      <c r="I154" s="17">
        <v>6179182</v>
      </c>
      <c r="J154" s="17">
        <v>6858791</v>
      </c>
      <c r="K154" s="17">
        <v>0</v>
      </c>
      <c r="L154" s="17">
        <v>0</v>
      </c>
      <c r="M154" s="17">
        <v>0</v>
      </c>
      <c r="N154" s="17">
        <v>0</v>
      </c>
      <c r="O154" s="17">
        <v>0</v>
      </c>
      <c r="P154" s="17">
        <v>3018769</v>
      </c>
      <c r="Q154" s="17">
        <v>687364</v>
      </c>
      <c r="R154" s="17">
        <v>1292200</v>
      </c>
      <c r="S154" s="17">
        <v>93116</v>
      </c>
      <c r="T154" s="17">
        <v>38850</v>
      </c>
      <c r="U154" s="17">
        <v>349675</v>
      </c>
      <c r="V154" s="17">
        <v>102742</v>
      </c>
      <c r="W154" s="17">
        <v>0</v>
      </c>
      <c r="X154" s="17">
        <v>999000</v>
      </c>
      <c r="Y154" s="17">
        <v>0</v>
      </c>
      <c r="Z154" s="17">
        <v>0</v>
      </c>
      <c r="AA154" s="17">
        <v>44032211</v>
      </c>
      <c r="AB154" s="17">
        <v>5229207</v>
      </c>
      <c r="AC154" s="17">
        <v>3254609</v>
      </c>
      <c r="AD154" s="17">
        <v>700000</v>
      </c>
      <c r="AE154" s="17">
        <v>658800</v>
      </c>
      <c r="AF154" s="17">
        <v>0</v>
      </c>
    </row>
    <row r="155" spans="1:32" x14ac:dyDescent="0.3">
      <c r="A155" s="15" t="s">
        <v>303</v>
      </c>
      <c r="B155" s="14" t="s">
        <v>304</v>
      </c>
      <c r="C155" s="14">
        <v>1</v>
      </c>
      <c r="D155" s="14">
        <v>0</v>
      </c>
      <c r="E155" s="17">
        <v>10550836</v>
      </c>
      <c r="F155" s="17">
        <v>0</v>
      </c>
      <c r="G155" s="17">
        <v>0</v>
      </c>
      <c r="H155" s="17">
        <v>0</v>
      </c>
      <c r="I155" s="17">
        <v>1457673</v>
      </c>
      <c r="J155" s="17">
        <v>2280746</v>
      </c>
      <c r="K155" s="17">
        <v>0</v>
      </c>
      <c r="L155" s="17">
        <v>0</v>
      </c>
      <c r="M155" s="17">
        <v>0</v>
      </c>
      <c r="N155" s="17">
        <v>0</v>
      </c>
      <c r="O155" s="17">
        <v>0</v>
      </c>
      <c r="P155" s="17">
        <v>1327477</v>
      </c>
      <c r="Q155" s="17">
        <v>215635</v>
      </c>
      <c r="R155" s="17">
        <v>375076</v>
      </c>
      <c r="S155" s="17">
        <v>18950</v>
      </c>
      <c r="T155" s="17">
        <v>7906</v>
      </c>
      <c r="U155" s="17">
        <v>76308</v>
      </c>
      <c r="V155" s="17">
        <v>22715</v>
      </c>
      <c r="W155" s="17">
        <v>0</v>
      </c>
      <c r="X155" s="17">
        <v>180158</v>
      </c>
      <c r="Y155" s="17">
        <v>0</v>
      </c>
      <c r="Z155" s="17">
        <v>0</v>
      </c>
      <c r="AA155" s="17">
        <v>16513480</v>
      </c>
      <c r="AB155" s="17">
        <v>1227319</v>
      </c>
      <c r="AC155" s="17">
        <v>1756137</v>
      </c>
      <c r="AD155" s="17">
        <v>1095288</v>
      </c>
      <c r="AE155" s="17">
        <v>0</v>
      </c>
      <c r="AF155" s="17">
        <v>0</v>
      </c>
    </row>
    <row r="156" spans="1:32" x14ac:dyDescent="0.3">
      <c r="A156" s="15" t="s">
        <v>305</v>
      </c>
      <c r="B156" s="14" t="s">
        <v>306</v>
      </c>
      <c r="C156" s="14">
        <v>1</v>
      </c>
      <c r="D156" s="14">
        <v>0</v>
      </c>
      <c r="E156" s="17">
        <v>5362687</v>
      </c>
      <c r="F156" s="17">
        <v>0</v>
      </c>
      <c r="G156" s="17">
        <v>0</v>
      </c>
      <c r="H156" s="17">
        <v>6241</v>
      </c>
      <c r="I156" s="17">
        <v>1031529</v>
      </c>
      <c r="J156" s="17">
        <v>514653</v>
      </c>
      <c r="K156" s="17">
        <v>0</v>
      </c>
      <c r="L156" s="17">
        <v>0</v>
      </c>
      <c r="M156" s="17">
        <v>0</v>
      </c>
      <c r="N156" s="17">
        <v>0</v>
      </c>
      <c r="O156" s="17">
        <v>0</v>
      </c>
      <c r="P156" s="17">
        <v>551616</v>
      </c>
      <c r="Q156" s="17">
        <v>95977</v>
      </c>
      <c r="R156" s="17">
        <v>218397</v>
      </c>
      <c r="S156" s="17">
        <v>8314</v>
      </c>
      <c r="T156" s="17">
        <v>3469</v>
      </c>
      <c r="U156" s="17">
        <v>34076</v>
      </c>
      <c r="V156" s="17">
        <v>9308</v>
      </c>
      <c r="W156" s="17">
        <v>0</v>
      </c>
      <c r="X156" s="17">
        <v>81245</v>
      </c>
      <c r="Y156" s="17">
        <v>0</v>
      </c>
      <c r="Z156" s="17">
        <v>0</v>
      </c>
      <c r="AA156" s="17">
        <v>7917512</v>
      </c>
      <c r="AB156" s="17">
        <v>534155</v>
      </c>
      <c r="AC156" s="17">
        <v>1009462</v>
      </c>
      <c r="AD156" s="17">
        <v>700000</v>
      </c>
      <c r="AE156" s="17">
        <v>0</v>
      </c>
      <c r="AF156" s="17">
        <v>0</v>
      </c>
    </row>
    <row r="157" spans="1:32" x14ac:dyDescent="0.3">
      <c r="A157" s="15" t="s">
        <v>307</v>
      </c>
      <c r="B157" s="14" t="s">
        <v>308</v>
      </c>
      <c r="C157" s="14">
        <v>1</v>
      </c>
      <c r="D157" s="14">
        <v>0</v>
      </c>
      <c r="E157" s="17">
        <v>16645012</v>
      </c>
      <c r="F157" s="17">
        <v>0</v>
      </c>
      <c r="G157" s="17">
        <v>0</v>
      </c>
      <c r="H157" s="17">
        <v>0</v>
      </c>
      <c r="I157" s="17">
        <v>4200849</v>
      </c>
      <c r="J157" s="17">
        <v>3833042</v>
      </c>
      <c r="K157" s="17">
        <v>0</v>
      </c>
      <c r="L157" s="17">
        <v>0</v>
      </c>
      <c r="M157" s="17">
        <v>0</v>
      </c>
      <c r="N157" s="17">
        <v>0</v>
      </c>
      <c r="O157" s="17">
        <v>0</v>
      </c>
      <c r="P157" s="17">
        <v>2176867</v>
      </c>
      <c r="Q157" s="17">
        <v>802687</v>
      </c>
      <c r="R157" s="17">
        <v>680419</v>
      </c>
      <c r="S157" s="17">
        <v>74555</v>
      </c>
      <c r="T157" s="17">
        <v>31106</v>
      </c>
      <c r="U157" s="17">
        <v>301968</v>
      </c>
      <c r="V157" s="17">
        <v>72868</v>
      </c>
      <c r="W157" s="17">
        <v>0</v>
      </c>
      <c r="X157" s="17">
        <v>912600</v>
      </c>
      <c r="Y157" s="17">
        <v>0</v>
      </c>
      <c r="Z157" s="17">
        <v>0</v>
      </c>
      <c r="AA157" s="17">
        <v>29731973</v>
      </c>
      <c r="AB157" s="17">
        <v>4624592</v>
      </c>
      <c r="AC157" s="17">
        <v>1400531</v>
      </c>
      <c r="AD157" s="17">
        <v>0</v>
      </c>
      <c r="AE157" s="17">
        <v>642600</v>
      </c>
      <c r="AF157" s="17">
        <v>0</v>
      </c>
    </row>
    <row r="158" spans="1:32" x14ac:dyDescent="0.3">
      <c r="A158" s="15" t="s">
        <v>309</v>
      </c>
      <c r="B158" s="14" t="s">
        <v>310</v>
      </c>
      <c r="C158" s="14">
        <v>1</v>
      </c>
      <c r="D158" s="14">
        <v>0</v>
      </c>
      <c r="E158" s="17">
        <v>14231851</v>
      </c>
      <c r="F158" s="17">
        <v>87688</v>
      </c>
      <c r="G158" s="17">
        <v>0</v>
      </c>
      <c r="H158" s="17">
        <v>0</v>
      </c>
      <c r="I158" s="17">
        <v>1020665</v>
      </c>
      <c r="J158" s="17">
        <v>1473965</v>
      </c>
      <c r="K158" s="17">
        <v>0</v>
      </c>
      <c r="L158" s="17">
        <v>0</v>
      </c>
      <c r="M158" s="17">
        <v>0</v>
      </c>
      <c r="N158" s="17">
        <v>0</v>
      </c>
      <c r="O158" s="17">
        <v>0</v>
      </c>
      <c r="P158" s="17">
        <v>1748097</v>
      </c>
      <c r="Q158" s="17">
        <v>89506</v>
      </c>
      <c r="R158" s="17">
        <v>751142</v>
      </c>
      <c r="S158" s="17">
        <v>26425</v>
      </c>
      <c r="T158" s="17">
        <v>11025</v>
      </c>
      <c r="U158" s="17">
        <v>110093</v>
      </c>
      <c r="V158" s="17">
        <v>32699</v>
      </c>
      <c r="W158" s="17">
        <v>0</v>
      </c>
      <c r="X158" s="17">
        <v>260275</v>
      </c>
      <c r="Y158" s="17">
        <v>0</v>
      </c>
      <c r="Z158" s="17">
        <v>0</v>
      </c>
      <c r="AA158" s="17">
        <v>19843431</v>
      </c>
      <c r="AB158" s="17">
        <v>1671021</v>
      </c>
      <c r="AC158" s="17">
        <v>2973939</v>
      </c>
      <c r="AD158" s="17">
        <v>700000</v>
      </c>
      <c r="AE158" s="17">
        <v>0</v>
      </c>
      <c r="AF158" s="17">
        <v>0</v>
      </c>
    </row>
    <row r="159" spans="1:32" x14ac:dyDescent="0.3">
      <c r="A159" s="15" t="s">
        <v>311</v>
      </c>
      <c r="B159" s="14" t="s">
        <v>312</v>
      </c>
      <c r="C159" s="14">
        <v>1</v>
      </c>
      <c r="D159" s="14">
        <v>0</v>
      </c>
      <c r="E159" s="17">
        <v>41629922</v>
      </c>
      <c r="F159" s="17">
        <v>172998</v>
      </c>
      <c r="G159" s="17">
        <v>0</v>
      </c>
      <c r="H159" s="17">
        <v>0</v>
      </c>
      <c r="I159" s="17">
        <v>5444025</v>
      </c>
      <c r="J159" s="17">
        <v>6910646</v>
      </c>
      <c r="K159" s="17">
        <v>0</v>
      </c>
      <c r="L159" s="17">
        <v>0</v>
      </c>
      <c r="M159" s="17">
        <v>0</v>
      </c>
      <c r="N159" s="17">
        <v>0</v>
      </c>
      <c r="O159" s="17">
        <v>0</v>
      </c>
      <c r="P159" s="17">
        <v>4366788</v>
      </c>
      <c r="Q159" s="17">
        <v>417367</v>
      </c>
      <c r="R159" s="17">
        <v>2626123</v>
      </c>
      <c r="S159" s="17">
        <v>163552</v>
      </c>
      <c r="T159" s="17">
        <v>68238</v>
      </c>
      <c r="U159" s="17">
        <v>463554</v>
      </c>
      <c r="V159" s="17">
        <v>169626</v>
      </c>
      <c r="W159" s="17">
        <v>0</v>
      </c>
      <c r="X159" s="17">
        <v>1968361</v>
      </c>
      <c r="Y159" s="17">
        <v>0</v>
      </c>
      <c r="Z159" s="17">
        <v>0</v>
      </c>
      <c r="AA159" s="17">
        <v>64401200</v>
      </c>
      <c r="AB159" s="17">
        <v>6718368</v>
      </c>
      <c r="AC159" s="17">
        <v>11665465</v>
      </c>
      <c r="AD159" s="17">
        <v>0</v>
      </c>
      <c r="AE159" s="17">
        <v>1034456</v>
      </c>
      <c r="AF159" s="17">
        <v>301599</v>
      </c>
    </row>
    <row r="160" spans="1:32" x14ac:dyDescent="0.3">
      <c r="A160" s="15" t="s">
        <v>313</v>
      </c>
      <c r="B160" s="14" t="s">
        <v>314</v>
      </c>
      <c r="C160" s="14">
        <v>1</v>
      </c>
      <c r="D160" s="14">
        <v>0</v>
      </c>
      <c r="E160" s="17">
        <v>35790873</v>
      </c>
      <c r="F160" s="17">
        <v>0</v>
      </c>
      <c r="G160" s="17">
        <v>0</v>
      </c>
      <c r="H160" s="17">
        <v>0</v>
      </c>
      <c r="I160" s="17">
        <v>4990862</v>
      </c>
      <c r="J160" s="17">
        <v>3532742</v>
      </c>
      <c r="K160" s="17">
        <v>0</v>
      </c>
      <c r="L160" s="17">
        <v>0</v>
      </c>
      <c r="M160" s="17">
        <v>0</v>
      </c>
      <c r="N160" s="17">
        <v>0</v>
      </c>
      <c r="O160" s="17">
        <v>0</v>
      </c>
      <c r="P160" s="17">
        <v>3568902</v>
      </c>
      <c r="Q160" s="17">
        <v>1330778</v>
      </c>
      <c r="R160" s="17">
        <v>1533610</v>
      </c>
      <c r="S160" s="17">
        <v>97834</v>
      </c>
      <c r="T160" s="17">
        <v>40819</v>
      </c>
      <c r="U160" s="17">
        <v>392139</v>
      </c>
      <c r="V160" s="17">
        <v>110003</v>
      </c>
      <c r="W160" s="17">
        <v>0</v>
      </c>
      <c r="X160" s="17">
        <v>643437</v>
      </c>
      <c r="Y160" s="17">
        <v>0</v>
      </c>
      <c r="Z160" s="17">
        <v>0</v>
      </c>
      <c r="AA160" s="17">
        <v>52031999</v>
      </c>
      <c r="AB160" s="17">
        <v>6014731</v>
      </c>
      <c r="AC160" s="17">
        <v>6158017</v>
      </c>
      <c r="AD160" s="17">
        <v>1467775</v>
      </c>
      <c r="AE160" s="17">
        <v>0</v>
      </c>
      <c r="AF160" s="17">
        <v>0</v>
      </c>
    </row>
    <row r="161" spans="1:32" x14ac:dyDescent="0.3">
      <c r="A161" s="15" t="s">
        <v>315</v>
      </c>
      <c r="B161" s="14" t="s">
        <v>316</v>
      </c>
      <c r="C161" s="14">
        <v>1</v>
      </c>
      <c r="D161" s="14">
        <v>0</v>
      </c>
      <c r="E161" s="17">
        <v>3934927</v>
      </c>
      <c r="F161" s="17">
        <v>0</v>
      </c>
      <c r="G161" s="17">
        <v>70000</v>
      </c>
      <c r="H161" s="17">
        <v>0</v>
      </c>
      <c r="I161" s="17">
        <v>484304</v>
      </c>
      <c r="J161" s="17">
        <v>252753</v>
      </c>
      <c r="K161" s="17">
        <v>0</v>
      </c>
      <c r="L161" s="17">
        <v>0</v>
      </c>
      <c r="M161" s="17">
        <v>0</v>
      </c>
      <c r="N161" s="17">
        <v>0</v>
      </c>
      <c r="O161" s="17">
        <v>0</v>
      </c>
      <c r="P161" s="17">
        <v>355774</v>
      </c>
      <c r="Q161" s="17">
        <v>0</v>
      </c>
      <c r="R161" s="17">
        <v>0</v>
      </c>
      <c r="S161" s="17">
        <v>4644</v>
      </c>
      <c r="T161" s="17">
        <v>1938</v>
      </c>
      <c r="U161" s="17">
        <v>17941</v>
      </c>
      <c r="V161" s="17">
        <v>5304</v>
      </c>
      <c r="W161" s="17">
        <v>0</v>
      </c>
      <c r="X161" s="17">
        <v>66424</v>
      </c>
      <c r="Y161" s="17">
        <v>1248</v>
      </c>
      <c r="Z161" s="17">
        <v>0</v>
      </c>
      <c r="AA161" s="17">
        <v>5195257</v>
      </c>
      <c r="AB161" s="17">
        <v>295166</v>
      </c>
      <c r="AC161" s="17">
        <v>450616</v>
      </c>
      <c r="AD161" s="17">
        <v>700000</v>
      </c>
      <c r="AE161" s="17">
        <v>0</v>
      </c>
      <c r="AF161" s="17">
        <v>100000</v>
      </c>
    </row>
    <row r="162" spans="1:32" x14ac:dyDescent="0.3">
      <c r="A162" s="15" t="s">
        <v>317</v>
      </c>
      <c r="B162" s="14" t="s">
        <v>318</v>
      </c>
      <c r="C162" s="14">
        <v>1</v>
      </c>
      <c r="D162" s="14">
        <v>0</v>
      </c>
      <c r="E162" s="17">
        <v>458194</v>
      </c>
      <c r="F162" s="17">
        <v>0</v>
      </c>
      <c r="G162" s="17">
        <v>170528</v>
      </c>
      <c r="H162" s="17">
        <v>0</v>
      </c>
      <c r="I162" s="17">
        <v>22312</v>
      </c>
      <c r="J162" s="17">
        <v>6610</v>
      </c>
      <c r="K162" s="17">
        <v>0</v>
      </c>
      <c r="L162" s="17">
        <v>0</v>
      </c>
      <c r="M162" s="17">
        <v>0</v>
      </c>
      <c r="N162" s="17">
        <v>0</v>
      </c>
      <c r="O162" s="17">
        <v>0</v>
      </c>
      <c r="P162" s="17">
        <v>92311</v>
      </c>
      <c r="Q162" s="17">
        <v>0</v>
      </c>
      <c r="R162" s="17">
        <v>0</v>
      </c>
      <c r="S162" s="17">
        <v>2337</v>
      </c>
      <c r="T162" s="17">
        <v>975</v>
      </c>
      <c r="U162" s="17">
        <v>7340</v>
      </c>
      <c r="V162" s="17">
        <v>0</v>
      </c>
      <c r="W162" s="17">
        <v>0</v>
      </c>
      <c r="X162" s="17">
        <v>13500</v>
      </c>
      <c r="Y162" s="17">
        <v>1555</v>
      </c>
      <c r="Z162" s="17">
        <v>0</v>
      </c>
      <c r="AA162" s="17">
        <v>775662</v>
      </c>
      <c r="AB162" s="17">
        <v>0</v>
      </c>
      <c r="AC162" s="17">
        <v>15514</v>
      </c>
      <c r="AD162" s="17">
        <v>0</v>
      </c>
      <c r="AE162" s="17">
        <v>0</v>
      </c>
      <c r="AF162" s="17">
        <v>0</v>
      </c>
    </row>
    <row r="163" spans="1:32" x14ac:dyDescent="0.3">
      <c r="A163" s="15" t="s">
        <v>319</v>
      </c>
      <c r="B163" s="14" t="s">
        <v>320</v>
      </c>
      <c r="C163" s="14">
        <v>1</v>
      </c>
      <c r="D163" s="14">
        <v>0</v>
      </c>
      <c r="E163" s="17">
        <v>947572</v>
      </c>
      <c r="F163" s="17">
        <v>0</v>
      </c>
      <c r="G163" s="17">
        <v>285697</v>
      </c>
      <c r="H163" s="17">
        <v>0</v>
      </c>
      <c r="I163" s="17">
        <v>28142</v>
      </c>
      <c r="J163" s="17">
        <v>85033</v>
      </c>
      <c r="K163" s="17">
        <v>0</v>
      </c>
      <c r="L163" s="17">
        <v>0</v>
      </c>
      <c r="M163" s="17">
        <v>0</v>
      </c>
      <c r="N163" s="17">
        <v>0</v>
      </c>
      <c r="O163" s="17">
        <v>0</v>
      </c>
      <c r="P163" s="17">
        <v>124008</v>
      </c>
      <c r="Q163" s="17">
        <v>0</v>
      </c>
      <c r="R163" s="17">
        <v>15621</v>
      </c>
      <c r="S163" s="17">
        <v>1618</v>
      </c>
      <c r="T163" s="17">
        <v>675</v>
      </c>
      <c r="U163" s="17">
        <v>6000</v>
      </c>
      <c r="V163" s="17">
        <v>0</v>
      </c>
      <c r="W163" s="17">
        <v>0</v>
      </c>
      <c r="X163" s="17">
        <v>24300</v>
      </c>
      <c r="Y163" s="17">
        <v>0</v>
      </c>
      <c r="Z163" s="17">
        <v>0</v>
      </c>
      <c r="AA163" s="17">
        <v>1518666</v>
      </c>
      <c r="AB163" s="17">
        <v>142865</v>
      </c>
      <c r="AC163" s="17">
        <v>281062</v>
      </c>
      <c r="AD163" s="17">
        <v>0</v>
      </c>
      <c r="AE163" s="17">
        <v>0</v>
      </c>
      <c r="AF163" s="17">
        <v>0</v>
      </c>
    </row>
    <row r="164" spans="1:32" x14ac:dyDescent="0.3">
      <c r="A164" s="15" t="s">
        <v>321</v>
      </c>
      <c r="B164" s="14" t="s">
        <v>322</v>
      </c>
      <c r="C164" s="14">
        <v>1</v>
      </c>
      <c r="D164" s="14">
        <v>0</v>
      </c>
      <c r="E164" s="17">
        <v>8944980</v>
      </c>
      <c r="F164" s="17">
        <v>0</v>
      </c>
      <c r="G164" s="17">
        <v>75884</v>
      </c>
      <c r="H164" s="17">
        <v>0</v>
      </c>
      <c r="I164" s="17">
        <v>720372</v>
      </c>
      <c r="J164" s="17">
        <v>1634186</v>
      </c>
      <c r="K164" s="17">
        <v>0</v>
      </c>
      <c r="L164" s="17">
        <v>0</v>
      </c>
      <c r="M164" s="17">
        <v>0</v>
      </c>
      <c r="N164" s="17">
        <v>0</v>
      </c>
      <c r="O164" s="17">
        <v>0</v>
      </c>
      <c r="P164" s="17">
        <v>1052069</v>
      </c>
      <c r="Q164" s="17">
        <v>283058</v>
      </c>
      <c r="R164" s="17">
        <v>0</v>
      </c>
      <c r="S164" s="17">
        <v>10201</v>
      </c>
      <c r="T164" s="17">
        <v>4256</v>
      </c>
      <c r="U164" s="17">
        <v>39319</v>
      </c>
      <c r="V164" s="17">
        <v>13662</v>
      </c>
      <c r="W164" s="17">
        <v>0</v>
      </c>
      <c r="X164" s="17">
        <v>163268</v>
      </c>
      <c r="Y164" s="17">
        <v>0</v>
      </c>
      <c r="Z164" s="17">
        <v>0</v>
      </c>
      <c r="AA164" s="17">
        <v>12941255</v>
      </c>
      <c r="AB164" s="17">
        <v>767356</v>
      </c>
      <c r="AC164" s="17">
        <v>1738158</v>
      </c>
      <c r="AD164" s="17">
        <v>828849</v>
      </c>
      <c r="AE164" s="17">
        <v>0</v>
      </c>
      <c r="AF164" s="17">
        <v>100000</v>
      </c>
    </row>
    <row r="165" spans="1:32" x14ac:dyDescent="0.3">
      <c r="A165" s="15" t="s">
        <v>323</v>
      </c>
      <c r="B165" s="14" t="s">
        <v>324</v>
      </c>
      <c r="C165" s="14">
        <v>1</v>
      </c>
      <c r="D165" s="14">
        <v>0</v>
      </c>
      <c r="E165" s="17">
        <v>331208</v>
      </c>
      <c r="F165" s="17">
        <v>0</v>
      </c>
      <c r="G165" s="17">
        <v>70000</v>
      </c>
      <c r="H165" s="17">
        <v>142</v>
      </c>
      <c r="I165" s="17">
        <v>11077</v>
      </c>
      <c r="J165" s="17">
        <v>86875</v>
      </c>
      <c r="K165" s="17">
        <v>0</v>
      </c>
      <c r="L165" s="17">
        <v>0</v>
      </c>
      <c r="M165" s="17">
        <v>0</v>
      </c>
      <c r="N165" s="17">
        <v>0</v>
      </c>
      <c r="O165" s="17">
        <v>0</v>
      </c>
      <c r="P165" s="17">
        <v>113268</v>
      </c>
      <c r="Q165" s="17">
        <v>0</v>
      </c>
      <c r="R165" s="17">
        <v>0</v>
      </c>
      <c r="S165" s="17">
        <v>1079</v>
      </c>
      <c r="T165" s="17">
        <v>450</v>
      </c>
      <c r="U165" s="17">
        <v>3379</v>
      </c>
      <c r="V165" s="17">
        <v>0</v>
      </c>
      <c r="W165" s="17">
        <v>0</v>
      </c>
      <c r="X165" s="17">
        <v>2700</v>
      </c>
      <c r="Y165" s="17">
        <v>0</v>
      </c>
      <c r="Z165" s="17">
        <v>0</v>
      </c>
      <c r="AA165" s="17">
        <v>620178</v>
      </c>
      <c r="AB165" s="17">
        <v>78804</v>
      </c>
      <c r="AC165" s="17">
        <v>164757</v>
      </c>
      <c r="AD165" s="17">
        <v>0</v>
      </c>
      <c r="AE165" s="17">
        <v>0</v>
      </c>
      <c r="AF165" s="17">
        <v>0</v>
      </c>
    </row>
    <row r="166" spans="1:32" x14ac:dyDescent="0.3">
      <c r="A166" s="15" t="s">
        <v>325</v>
      </c>
      <c r="B166" s="14" t="s">
        <v>326</v>
      </c>
      <c r="C166" s="14">
        <v>1</v>
      </c>
      <c r="D166" s="14">
        <v>0</v>
      </c>
      <c r="E166" s="17">
        <v>1908481</v>
      </c>
      <c r="F166" s="17">
        <v>0</v>
      </c>
      <c r="G166" s="17">
        <v>150669</v>
      </c>
      <c r="H166" s="17">
        <v>704</v>
      </c>
      <c r="I166" s="17">
        <v>67788</v>
      </c>
      <c r="J166" s="17">
        <v>453875</v>
      </c>
      <c r="K166" s="17">
        <v>0</v>
      </c>
      <c r="L166" s="17">
        <v>0</v>
      </c>
      <c r="M166" s="17">
        <v>0</v>
      </c>
      <c r="N166" s="17">
        <v>0</v>
      </c>
      <c r="O166" s="17">
        <v>0</v>
      </c>
      <c r="P166" s="17">
        <v>394893</v>
      </c>
      <c r="Q166" s="17">
        <v>21470</v>
      </c>
      <c r="R166" s="17">
        <v>0</v>
      </c>
      <c r="S166" s="17">
        <v>12988</v>
      </c>
      <c r="T166" s="17">
        <v>5419</v>
      </c>
      <c r="U166" s="17">
        <v>37164</v>
      </c>
      <c r="V166" s="17">
        <v>0</v>
      </c>
      <c r="W166" s="17">
        <v>0</v>
      </c>
      <c r="X166" s="17">
        <v>405000</v>
      </c>
      <c r="Y166" s="17">
        <v>0</v>
      </c>
      <c r="Z166" s="17">
        <v>0</v>
      </c>
      <c r="AA166" s="17">
        <v>3458451</v>
      </c>
      <c r="AB166" s="17">
        <v>315542</v>
      </c>
      <c r="AC166" s="17">
        <v>714743</v>
      </c>
      <c r="AD166" s="17">
        <v>0</v>
      </c>
      <c r="AE166" s="17">
        <v>0</v>
      </c>
      <c r="AF166" s="17">
        <v>0</v>
      </c>
    </row>
    <row r="167" spans="1:32" x14ac:dyDescent="0.3">
      <c r="A167" s="15" t="s">
        <v>327</v>
      </c>
      <c r="B167" s="14" t="s">
        <v>328</v>
      </c>
      <c r="C167" s="14">
        <v>1</v>
      </c>
      <c r="D167" s="14">
        <v>0</v>
      </c>
      <c r="E167" s="17">
        <v>794787</v>
      </c>
      <c r="F167" s="17">
        <v>0</v>
      </c>
      <c r="G167" s="17">
        <v>181474</v>
      </c>
      <c r="H167" s="17">
        <v>0</v>
      </c>
      <c r="I167" s="17">
        <v>30510</v>
      </c>
      <c r="J167" s="17">
        <v>49048</v>
      </c>
      <c r="K167" s="17">
        <v>0</v>
      </c>
      <c r="L167" s="17">
        <v>0</v>
      </c>
      <c r="M167" s="17">
        <v>0</v>
      </c>
      <c r="N167" s="17">
        <v>0</v>
      </c>
      <c r="O167" s="17">
        <v>0</v>
      </c>
      <c r="P167" s="17">
        <v>93287</v>
      </c>
      <c r="Q167" s="17">
        <v>0</v>
      </c>
      <c r="R167" s="17">
        <v>0</v>
      </c>
      <c r="S167" s="17">
        <v>2906</v>
      </c>
      <c r="T167" s="17">
        <v>1213</v>
      </c>
      <c r="U167" s="17">
        <v>11184</v>
      </c>
      <c r="V167" s="17">
        <v>0</v>
      </c>
      <c r="W167" s="17">
        <v>0</v>
      </c>
      <c r="X167" s="17">
        <v>0</v>
      </c>
      <c r="Y167" s="17">
        <v>0</v>
      </c>
      <c r="Z167" s="17">
        <v>0</v>
      </c>
      <c r="AA167" s="17">
        <v>1164409</v>
      </c>
      <c r="AB167" s="17">
        <v>293140</v>
      </c>
      <c r="AC167" s="17">
        <v>618208</v>
      </c>
      <c r="AD167" s="17">
        <v>0</v>
      </c>
      <c r="AE167" s="17">
        <v>0</v>
      </c>
      <c r="AF167" s="17">
        <v>0</v>
      </c>
    </row>
    <row r="168" spans="1:32" x14ac:dyDescent="0.3">
      <c r="A168" s="15" t="s">
        <v>329</v>
      </c>
      <c r="B168" s="14" t="s">
        <v>330</v>
      </c>
      <c r="C168" s="14">
        <v>1</v>
      </c>
      <c r="D168" s="14">
        <v>0</v>
      </c>
      <c r="E168" s="17">
        <v>5805400</v>
      </c>
      <c r="F168" s="17">
        <v>0</v>
      </c>
      <c r="G168" s="17">
        <v>247326</v>
      </c>
      <c r="H168" s="17">
        <v>0</v>
      </c>
      <c r="I168" s="17">
        <v>478041</v>
      </c>
      <c r="J168" s="17">
        <v>1039671</v>
      </c>
      <c r="K168" s="17">
        <v>171105</v>
      </c>
      <c r="L168" s="17">
        <v>0</v>
      </c>
      <c r="M168" s="17">
        <v>0</v>
      </c>
      <c r="N168" s="17">
        <v>0</v>
      </c>
      <c r="O168" s="17">
        <v>0</v>
      </c>
      <c r="P168" s="17">
        <v>268550</v>
      </c>
      <c r="Q168" s="17">
        <v>49460</v>
      </c>
      <c r="R168" s="17">
        <v>16723</v>
      </c>
      <c r="S168" s="17">
        <v>11849</v>
      </c>
      <c r="T168" s="17">
        <v>4944</v>
      </c>
      <c r="U168" s="17">
        <v>44037</v>
      </c>
      <c r="V168" s="17">
        <v>1704</v>
      </c>
      <c r="W168" s="17">
        <v>0</v>
      </c>
      <c r="X168" s="17">
        <v>189000</v>
      </c>
      <c r="Y168" s="17">
        <v>0</v>
      </c>
      <c r="Z168" s="17">
        <v>0</v>
      </c>
      <c r="AA168" s="17">
        <v>8327810</v>
      </c>
      <c r="AB168" s="17">
        <v>674705</v>
      </c>
      <c r="AC168" s="17">
        <v>1459109</v>
      </c>
      <c r="AD168" s="17">
        <v>0</v>
      </c>
      <c r="AE168" s="17">
        <v>108000</v>
      </c>
      <c r="AF168" s="17">
        <v>100000</v>
      </c>
    </row>
    <row r="169" spans="1:32" x14ac:dyDescent="0.3">
      <c r="A169" s="15" t="s">
        <v>331</v>
      </c>
      <c r="B169" s="14" t="s">
        <v>332</v>
      </c>
      <c r="C169" s="14">
        <v>1</v>
      </c>
      <c r="D169" s="14">
        <v>0</v>
      </c>
      <c r="E169" s="17">
        <v>1832373</v>
      </c>
      <c r="F169" s="17">
        <v>0</v>
      </c>
      <c r="G169" s="17">
        <v>127909</v>
      </c>
      <c r="H169" s="17">
        <v>0</v>
      </c>
      <c r="I169" s="17">
        <v>145731</v>
      </c>
      <c r="J169" s="17">
        <v>389751</v>
      </c>
      <c r="K169" s="17">
        <v>0</v>
      </c>
      <c r="L169" s="17">
        <v>0</v>
      </c>
      <c r="M169" s="17">
        <v>0</v>
      </c>
      <c r="N169" s="17">
        <v>0</v>
      </c>
      <c r="O169" s="17">
        <v>0</v>
      </c>
      <c r="P169" s="17">
        <v>180590</v>
      </c>
      <c r="Q169" s="17">
        <v>29774</v>
      </c>
      <c r="R169" s="17">
        <v>158847</v>
      </c>
      <c r="S169" s="17">
        <v>3880</v>
      </c>
      <c r="T169" s="17">
        <v>1619</v>
      </c>
      <c r="U169" s="17">
        <v>14621</v>
      </c>
      <c r="V169" s="17">
        <v>0</v>
      </c>
      <c r="W169" s="17">
        <v>0</v>
      </c>
      <c r="X169" s="17">
        <v>25138</v>
      </c>
      <c r="Y169" s="17">
        <v>0</v>
      </c>
      <c r="Z169" s="17">
        <v>0</v>
      </c>
      <c r="AA169" s="17">
        <v>2910233</v>
      </c>
      <c r="AB169" s="17">
        <v>230419</v>
      </c>
      <c r="AC169" s="17">
        <v>379151</v>
      </c>
      <c r="AD169" s="17">
        <v>0</v>
      </c>
      <c r="AE169" s="17">
        <v>0</v>
      </c>
      <c r="AF169" s="17">
        <v>0</v>
      </c>
    </row>
    <row r="170" spans="1:32" x14ac:dyDescent="0.3">
      <c r="A170" s="15" t="s">
        <v>333</v>
      </c>
      <c r="B170" s="14" t="s">
        <v>334</v>
      </c>
      <c r="C170" s="14">
        <v>1</v>
      </c>
      <c r="D170" s="14">
        <v>1</v>
      </c>
      <c r="E170" s="17">
        <v>4680099</v>
      </c>
      <c r="F170" s="17">
        <v>0</v>
      </c>
      <c r="G170" s="17">
        <v>209232</v>
      </c>
      <c r="H170" s="17">
        <v>0</v>
      </c>
      <c r="I170" s="17">
        <v>404683</v>
      </c>
      <c r="J170" s="17">
        <v>196111</v>
      </c>
      <c r="K170" s="17">
        <v>0</v>
      </c>
      <c r="L170" s="17">
        <v>657838</v>
      </c>
      <c r="M170" s="17">
        <v>0</v>
      </c>
      <c r="N170" s="17">
        <v>0</v>
      </c>
      <c r="O170" s="17">
        <v>0</v>
      </c>
      <c r="P170" s="17">
        <v>536437</v>
      </c>
      <c r="Q170" s="17">
        <v>67784</v>
      </c>
      <c r="R170" s="17">
        <v>26349</v>
      </c>
      <c r="S170" s="17">
        <v>6396</v>
      </c>
      <c r="T170" s="17">
        <v>2669</v>
      </c>
      <c r="U170" s="17">
        <v>24407</v>
      </c>
      <c r="V170" s="17">
        <v>3255</v>
      </c>
      <c r="W170" s="17">
        <v>0</v>
      </c>
      <c r="X170" s="17">
        <v>275680</v>
      </c>
      <c r="Y170" s="17">
        <v>3796</v>
      </c>
      <c r="Z170" s="17">
        <v>0</v>
      </c>
      <c r="AA170" s="17">
        <v>7094736</v>
      </c>
      <c r="AB170" s="17">
        <v>450236</v>
      </c>
      <c r="AC170" s="17">
        <v>1019847</v>
      </c>
      <c r="AD170" s="17">
        <v>0</v>
      </c>
      <c r="AE170" s="17">
        <v>0</v>
      </c>
      <c r="AF170" s="17">
        <v>100000</v>
      </c>
    </row>
    <row r="171" spans="1:32" x14ac:dyDescent="0.3">
      <c r="A171" s="15" t="s">
        <v>335</v>
      </c>
      <c r="B171" s="14" t="s">
        <v>336</v>
      </c>
      <c r="C171" s="14">
        <v>1</v>
      </c>
      <c r="D171" s="14">
        <v>0</v>
      </c>
      <c r="E171" s="17">
        <v>7145143</v>
      </c>
      <c r="F171" s="17">
        <v>0</v>
      </c>
      <c r="G171" s="17">
        <v>0</v>
      </c>
      <c r="H171" s="17">
        <v>0</v>
      </c>
      <c r="I171" s="17">
        <v>623472</v>
      </c>
      <c r="J171" s="17">
        <v>636678</v>
      </c>
      <c r="K171" s="17">
        <v>0</v>
      </c>
      <c r="L171" s="17">
        <v>0</v>
      </c>
      <c r="M171" s="17">
        <v>0</v>
      </c>
      <c r="N171" s="17">
        <v>0</v>
      </c>
      <c r="O171" s="17">
        <v>0</v>
      </c>
      <c r="P171" s="17">
        <v>1438132</v>
      </c>
      <c r="Q171" s="17">
        <v>173026</v>
      </c>
      <c r="R171" s="17">
        <v>0</v>
      </c>
      <c r="S171" s="17">
        <v>10711</v>
      </c>
      <c r="T171" s="17">
        <v>4469</v>
      </c>
      <c r="U171" s="17">
        <v>42115</v>
      </c>
      <c r="V171" s="17">
        <v>9240</v>
      </c>
      <c r="W171" s="17">
        <v>0</v>
      </c>
      <c r="X171" s="17">
        <v>97907</v>
      </c>
      <c r="Y171" s="17">
        <v>0</v>
      </c>
      <c r="Z171" s="17">
        <v>0</v>
      </c>
      <c r="AA171" s="17">
        <v>10180893</v>
      </c>
      <c r="AB171" s="17">
        <v>696972</v>
      </c>
      <c r="AC171" s="17">
        <v>1047063</v>
      </c>
      <c r="AD171" s="17">
        <v>843818</v>
      </c>
      <c r="AE171" s="17">
        <v>0</v>
      </c>
      <c r="AF171" s="17">
        <v>0</v>
      </c>
    </row>
    <row r="172" spans="1:32" x14ac:dyDescent="0.3">
      <c r="A172" s="15" t="s">
        <v>337</v>
      </c>
      <c r="B172" s="14" t="s">
        <v>338</v>
      </c>
      <c r="C172" s="14">
        <v>1</v>
      </c>
      <c r="D172" s="14">
        <v>0</v>
      </c>
      <c r="E172" s="17">
        <v>5679010</v>
      </c>
      <c r="F172" s="17">
        <v>0</v>
      </c>
      <c r="G172" s="17">
        <v>0</v>
      </c>
      <c r="H172" s="17">
        <v>0</v>
      </c>
      <c r="I172" s="17">
        <v>538503</v>
      </c>
      <c r="J172" s="17">
        <v>1068066</v>
      </c>
      <c r="K172" s="17">
        <v>0</v>
      </c>
      <c r="L172" s="17">
        <v>0</v>
      </c>
      <c r="M172" s="17">
        <v>0</v>
      </c>
      <c r="N172" s="17">
        <v>0</v>
      </c>
      <c r="O172" s="17">
        <v>0</v>
      </c>
      <c r="P172" s="17">
        <v>1127610</v>
      </c>
      <c r="Q172" s="17">
        <v>124055</v>
      </c>
      <c r="R172" s="17">
        <v>0</v>
      </c>
      <c r="S172" s="17">
        <v>7535</v>
      </c>
      <c r="T172" s="17">
        <v>3144</v>
      </c>
      <c r="U172" s="17">
        <v>25281</v>
      </c>
      <c r="V172" s="17">
        <v>8971</v>
      </c>
      <c r="W172" s="17">
        <v>0</v>
      </c>
      <c r="X172" s="17">
        <v>264663</v>
      </c>
      <c r="Y172" s="17">
        <v>0</v>
      </c>
      <c r="Z172" s="17">
        <v>0</v>
      </c>
      <c r="AA172" s="17">
        <v>8846838</v>
      </c>
      <c r="AB172" s="17">
        <v>577565</v>
      </c>
      <c r="AC172" s="17">
        <v>1192709</v>
      </c>
      <c r="AD172" s="17">
        <v>700000</v>
      </c>
      <c r="AE172" s="17">
        <v>0</v>
      </c>
      <c r="AF172" s="17">
        <v>100000</v>
      </c>
    </row>
    <row r="173" spans="1:32" x14ac:dyDescent="0.3">
      <c r="A173" s="15" t="s">
        <v>339</v>
      </c>
      <c r="B173" s="14" t="s">
        <v>340</v>
      </c>
      <c r="C173" s="14">
        <v>1</v>
      </c>
      <c r="D173" s="14">
        <v>0</v>
      </c>
      <c r="E173" s="17">
        <v>20299594</v>
      </c>
      <c r="F173" s="17">
        <v>0</v>
      </c>
      <c r="G173" s="17">
        <v>0</v>
      </c>
      <c r="H173" s="17">
        <v>0</v>
      </c>
      <c r="I173" s="17">
        <v>1204473</v>
      </c>
      <c r="J173" s="17">
        <v>3930513</v>
      </c>
      <c r="K173" s="17">
        <v>0</v>
      </c>
      <c r="L173" s="17">
        <v>0</v>
      </c>
      <c r="M173" s="17">
        <v>0</v>
      </c>
      <c r="N173" s="17">
        <v>0</v>
      </c>
      <c r="O173" s="17">
        <v>0</v>
      </c>
      <c r="P173" s="17">
        <v>4029263</v>
      </c>
      <c r="Q173" s="17">
        <v>336711</v>
      </c>
      <c r="R173" s="17">
        <v>212580</v>
      </c>
      <c r="S173" s="17">
        <v>20283</v>
      </c>
      <c r="T173" s="17">
        <v>8463</v>
      </c>
      <c r="U173" s="17">
        <v>77822</v>
      </c>
      <c r="V173" s="17">
        <v>30243</v>
      </c>
      <c r="W173" s="17">
        <v>0</v>
      </c>
      <c r="X173" s="17">
        <v>152513</v>
      </c>
      <c r="Y173" s="17">
        <v>32260</v>
      </c>
      <c r="Z173" s="17">
        <v>0</v>
      </c>
      <c r="AA173" s="17">
        <v>30334718</v>
      </c>
      <c r="AB173" s="17">
        <v>2241676</v>
      </c>
      <c r="AC173" s="17">
        <v>5077682</v>
      </c>
      <c r="AD173" s="17">
        <v>2028652</v>
      </c>
      <c r="AE173" s="17">
        <v>0</v>
      </c>
      <c r="AF173" s="17">
        <v>200831</v>
      </c>
    </row>
    <row r="174" spans="1:32" x14ac:dyDescent="0.3">
      <c r="A174" s="15" t="s">
        <v>341</v>
      </c>
      <c r="B174" s="14" t="s">
        <v>342</v>
      </c>
      <c r="C174" s="14">
        <v>1</v>
      </c>
      <c r="D174" s="14">
        <v>0</v>
      </c>
      <c r="E174" s="17">
        <v>7131594</v>
      </c>
      <c r="F174" s="17">
        <v>0</v>
      </c>
      <c r="G174" s="17">
        <v>227664</v>
      </c>
      <c r="H174" s="17">
        <v>0</v>
      </c>
      <c r="I174" s="17">
        <v>573445</v>
      </c>
      <c r="J174" s="17">
        <v>733905</v>
      </c>
      <c r="K174" s="17">
        <v>0</v>
      </c>
      <c r="L174" s="17">
        <v>0</v>
      </c>
      <c r="M174" s="17">
        <v>0</v>
      </c>
      <c r="N174" s="17">
        <v>0</v>
      </c>
      <c r="O174" s="17">
        <v>0</v>
      </c>
      <c r="P174" s="17">
        <v>495276</v>
      </c>
      <c r="Q174" s="17">
        <v>113923</v>
      </c>
      <c r="R174" s="17">
        <v>6207</v>
      </c>
      <c r="S174" s="17">
        <v>17302</v>
      </c>
      <c r="T174" s="17">
        <v>7219</v>
      </c>
      <c r="U174" s="17">
        <v>68269</v>
      </c>
      <c r="V174" s="17">
        <v>280</v>
      </c>
      <c r="W174" s="17">
        <v>0</v>
      </c>
      <c r="X174" s="17">
        <v>245700</v>
      </c>
      <c r="Y174" s="17">
        <v>0</v>
      </c>
      <c r="Z174" s="17">
        <v>0</v>
      </c>
      <c r="AA174" s="17">
        <v>9620784</v>
      </c>
      <c r="AB174" s="17">
        <v>1672521</v>
      </c>
      <c r="AC174" s="17">
        <v>3453852</v>
      </c>
      <c r="AD174" s="17">
        <v>0</v>
      </c>
      <c r="AE174" s="17">
        <v>108000</v>
      </c>
      <c r="AF174" s="17">
        <v>0</v>
      </c>
    </row>
    <row r="175" spans="1:32" x14ac:dyDescent="0.3">
      <c r="A175" s="15" t="s">
        <v>343</v>
      </c>
      <c r="B175" s="14" t="s">
        <v>344</v>
      </c>
      <c r="C175" s="14">
        <v>1</v>
      </c>
      <c r="D175" s="14">
        <v>0</v>
      </c>
      <c r="E175" s="17">
        <v>26761330</v>
      </c>
      <c r="F175" s="17">
        <v>0</v>
      </c>
      <c r="G175" s="17">
        <v>0</v>
      </c>
      <c r="H175" s="17">
        <v>0</v>
      </c>
      <c r="I175" s="17">
        <v>2279367</v>
      </c>
      <c r="J175" s="17">
        <v>3814186</v>
      </c>
      <c r="K175" s="17">
        <v>0</v>
      </c>
      <c r="L175" s="17">
        <v>0</v>
      </c>
      <c r="M175" s="17">
        <v>0</v>
      </c>
      <c r="N175" s="17">
        <v>0</v>
      </c>
      <c r="O175" s="17">
        <v>0</v>
      </c>
      <c r="P175" s="17">
        <v>6091082</v>
      </c>
      <c r="Q175" s="17">
        <v>980165</v>
      </c>
      <c r="R175" s="17">
        <v>309561</v>
      </c>
      <c r="S175" s="17">
        <v>32582</v>
      </c>
      <c r="T175" s="17">
        <v>13594</v>
      </c>
      <c r="U175" s="17">
        <v>126286</v>
      </c>
      <c r="V175" s="17">
        <v>42950</v>
      </c>
      <c r="W175" s="17">
        <v>0</v>
      </c>
      <c r="X175" s="17">
        <v>490300</v>
      </c>
      <c r="Y175" s="17">
        <v>0</v>
      </c>
      <c r="Z175" s="17">
        <v>0</v>
      </c>
      <c r="AA175" s="17">
        <v>40941403</v>
      </c>
      <c r="AB175" s="17">
        <v>2409322</v>
      </c>
      <c r="AC175" s="17">
        <v>5457418</v>
      </c>
      <c r="AD175" s="17">
        <v>3065689</v>
      </c>
      <c r="AE175" s="17">
        <v>0</v>
      </c>
      <c r="AF175" s="17">
        <v>241483</v>
      </c>
    </row>
    <row r="176" spans="1:32" x14ac:dyDescent="0.3">
      <c r="A176" s="15" t="s">
        <v>345</v>
      </c>
      <c r="B176" s="14" t="s">
        <v>346</v>
      </c>
      <c r="C176" s="14">
        <v>1</v>
      </c>
      <c r="D176" s="14">
        <v>0</v>
      </c>
      <c r="E176" s="17">
        <v>10221555</v>
      </c>
      <c r="F176" s="17">
        <v>0</v>
      </c>
      <c r="G176" s="17">
        <v>0</v>
      </c>
      <c r="H176" s="17">
        <v>0</v>
      </c>
      <c r="I176" s="17">
        <v>1008749</v>
      </c>
      <c r="J176" s="17">
        <v>2018391</v>
      </c>
      <c r="K176" s="17">
        <v>0</v>
      </c>
      <c r="L176" s="17">
        <v>0</v>
      </c>
      <c r="M176" s="17">
        <v>0</v>
      </c>
      <c r="N176" s="17">
        <v>0</v>
      </c>
      <c r="O176" s="17">
        <v>0</v>
      </c>
      <c r="P176" s="17">
        <v>2728360</v>
      </c>
      <c r="Q176" s="17">
        <v>193068</v>
      </c>
      <c r="R176" s="17">
        <v>0</v>
      </c>
      <c r="S176" s="17">
        <v>10980</v>
      </c>
      <c r="T176" s="17">
        <v>4581</v>
      </c>
      <c r="U176" s="17">
        <v>41416</v>
      </c>
      <c r="V176" s="17">
        <v>15503</v>
      </c>
      <c r="W176" s="17">
        <v>0</v>
      </c>
      <c r="X176" s="17">
        <v>95060</v>
      </c>
      <c r="Y176" s="17">
        <v>0</v>
      </c>
      <c r="Z176" s="17">
        <v>0</v>
      </c>
      <c r="AA176" s="17">
        <v>16337663</v>
      </c>
      <c r="AB176" s="17">
        <v>1375590</v>
      </c>
      <c r="AC176" s="17">
        <v>3115884</v>
      </c>
      <c r="AD176" s="17">
        <v>700000</v>
      </c>
      <c r="AE176" s="17">
        <v>0</v>
      </c>
      <c r="AF176" s="17">
        <v>102613</v>
      </c>
    </row>
    <row r="177" spans="1:32" x14ac:dyDescent="0.3">
      <c r="A177" s="15" t="s">
        <v>347</v>
      </c>
      <c r="B177" s="14" t="s">
        <v>348</v>
      </c>
      <c r="C177" s="14">
        <v>1</v>
      </c>
      <c r="D177" s="14">
        <v>0</v>
      </c>
      <c r="E177" s="17">
        <v>3712520</v>
      </c>
      <c r="F177" s="17">
        <v>0</v>
      </c>
      <c r="G177" s="17">
        <v>88986</v>
      </c>
      <c r="H177" s="17">
        <v>0</v>
      </c>
      <c r="I177" s="17">
        <v>375603</v>
      </c>
      <c r="J177" s="17">
        <v>1083118</v>
      </c>
      <c r="K177" s="17">
        <v>0</v>
      </c>
      <c r="L177" s="17">
        <v>0</v>
      </c>
      <c r="M177" s="17">
        <v>0</v>
      </c>
      <c r="N177" s="17">
        <v>0</v>
      </c>
      <c r="O177" s="17">
        <v>0</v>
      </c>
      <c r="P177" s="17">
        <v>970557</v>
      </c>
      <c r="Q177" s="17">
        <v>0</v>
      </c>
      <c r="R177" s="17">
        <v>0</v>
      </c>
      <c r="S177" s="17">
        <v>3910</v>
      </c>
      <c r="T177" s="17">
        <v>1631</v>
      </c>
      <c r="U177" s="17">
        <v>14796</v>
      </c>
      <c r="V177" s="17">
        <v>4093</v>
      </c>
      <c r="W177" s="17">
        <v>0</v>
      </c>
      <c r="X177" s="17">
        <v>41103</v>
      </c>
      <c r="Y177" s="17">
        <v>0</v>
      </c>
      <c r="Z177" s="17">
        <v>0</v>
      </c>
      <c r="AA177" s="17">
        <v>6296317</v>
      </c>
      <c r="AB177" s="17">
        <v>467113</v>
      </c>
      <c r="AC177" s="17">
        <v>965562</v>
      </c>
      <c r="AD177" s="17">
        <v>0</v>
      </c>
      <c r="AE177" s="17">
        <v>0</v>
      </c>
      <c r="AF177" s="17">
        <v>100000</v>
      </c>
    </row>
    <row r="178" spans="1:32" x14ac:dyDescent="0.3">
      <c r="A178" s="15" t="s">
        <v>349</v>
      </c>
      <c r="B178" s="14" t="s">
        <v>350</v>
      </c>
      <c r="C178" s="14">
        <v>1</v>
      </c>
      <c r="D178" s="14">
        <v>0</v>
      </c>
      <c r="E178" s="17">
        <v>1088728</v>
      </c>
      <c r="F178" s="17">
        <v>0</v>
      </c>
      <c r="G178" s="17">
        <v>142853</v>
      </c>
      <c r="H178" s="17">
        <v>0</v>
      </c>
      <c r="I178" s="17">
        <v>137731</v>
      </c>
      <c r="J178" s="17">
        <v>258784</v>
      </c>
      <c r="K178" s="17">
        <v>0</v>
      </c>
      <c r="L178" s="17">
        <v>0</v>
      </c>
      <c r="M178" s="17">
        <v>0</v>
      </c>
      <c r="N178" s="17">
        <v>0</v>
      </c>
      <c r="O178" s="17">
        <v>0</v>
      </c>
      <c r="P178" s="17">
        <v>121777</v>
      </c>
      <c r="Q178" s="17">
        <v>0</v>
      </c>
      <c r="R178" s="17">
        <v>20224</v>
      </c>
      <c r="S178" s="17">
        <v>1708</v>
      </c>
      <c r="T178" s="17">
        <v>713</v>
      </c>
      <c r="U178" s="17">
        <v>7980</v>
      </c>
      <c r="V178" s="17">
        <v>0</v>
      </c>
      <c r="W178" s="17">
        <v>0</v>
      </c>
      <c r="X178" s="17">
        <v>0</v>
      </c>
      <c r="Y178" s="17">
        <v>845</v>
      </c>
      <c r="Z178" s="17">
        <v>0</v>
      </c>
      <c r="AA178" s="17">
        <v>1781343</v>
      </c>
      <c r="AB178" s="17">
        <v>92366</v>
      </c>
      <c r="AC178" s="17">
        <v>209220</v>
      </c>
      <c r="AD178" s="17">
        <v>0</v>
      </c>
      <c r="AE178" s="17">
        <v>0</v>
      </c>
      <c r="AF178" s="17">
        <v>0</v>
      </c>
    </row>
    <row r="179" spans="1:32" x14ac:dyDescent="0.3">
      <c r="A179" s="15" t="s">
        <v>351</v>
      </c>
      <c r="B179" s="14" t="s">
        <v>352</v>
      </c>
      <c r="C179" s="14">
        <v>1</v>
      </c>
      <c r="D179" s="14">
        <v>0</v>
      </c>
      <c r="E179" s="17">
        <v>31516442</v>
      </c>
      <c r="F179" s="17">
        <v>0</v>
      </c>
      <c r="G179" s="17">
        <v>0</v>
      </c>
      <c r="H179" s="17">
        <v>0</v>
      </c>
      <c r="I179" s="17">
        <v>2573686</v>
      </c>
      <c r="J179" s="17">
        <v>7715605</v>
      </c>
      <c r="K179" s="17">
        <v>50836</v>
      </c>
      <c r="L179" s="17">
        <v>0</v>
      </c>
      <c r="M179" s="17">
        <v>0</v>
      </c>
      <c r="N179" s="17">
        <v>0</v>
      </c>
      <c r="O179" s="17">
        <v>0</v>
      </c>
      <c r="P179" s="17">
        <v>3350036</v>
      </c>
      <c r="Q179" s="17">
        <v>863110</v>
      </c>
      <c r="R179" s="17">
        <v>634959</v>
      </c>
      <c r="S179" s="17">
        <v>38648</v>
      </c>
      <c r="T179" s="17">
        <v>16125</v>
      </c>
      <c r="U179" s="17">
        <v>151858</v>
      </c>
      <c r="V179" s="17">
        <v>53320</v>
      </c>
      <c r="W179" s="17">
        <v>0</v>
      </c>
      <c r="X179" s="17">
        <v>1544902</v>
      </c>
      <c r="Y179" s="17">
        <v>0</v>
      </c>
      <c r="Z179" s="17">
        <v>0</v>
      </c>
      <c r="AA179" s="17">
        <v>48509527</v>
      </c>
      <c r="AB179" s="17">
        <v>4828293</v>
      </c>
      <c r="AC179" s="17">
        <v>10762159</v>
      </c>
      <c r="AD179" s="17">
        <v>0</v>
      </c>
      <c r="AE179" s="17">
        <v>0</v>
      </c>
      <c r="AF179" s="17">
        <v>257549</v>
      </c>
    </row>
    <row r="180" spans="1:32" x14ac:dyDescent="0.3">
      <c r="A180" s="15" t="s">
        <v>353</v>
      </c>
      <c r="B180" s="14" t="s">
        <v>354</v>
      </c>
      <c r="C180" s="14">
        <v>1</v>
      </c>
      <c r="D180" s="14">
        <v>0</v>
      </c>
      <c r="E180" s="17">
        <v>16246167</v>
      </c>
      <c r="F180" s="17">
        <v>0</v>
      </c>
      <c r="G180" s="17">
        <v>0</v>
      </c>
      <c r="H180" s="17">
        <v>0</v>
      </c>
      <c r="I180" s="17">
        <v>2138382</v>
      </c>
      <c r="J180" s="17">
        <v>3250989</v>
      </c>
      <c r="K180" s="17">
        <v>41796</v>
      </c>
      <c r="L180" s="17">
        <v>0</v>
      </c>
      <c r="M180" s="17">
        <v>0</v>
      </c>
      <c r="N180" s="17">
        <v>0</v>
      </c>
      <c r="O180" s="17">
        <v>0</v>
      </c>
      <c r="P180" s="17">
        <v>2534066</v>
      </c>
      <c r="Q180" s="17">
        <v>231220</v>
      </c>
      <c r="R180" s="17">
        <v>73621</v>
      </c>
      <c r="S180" s="17">
        <v>21406</v>
      </c>
      <c r="T180" s="17">
        <v>8931</v>
      </c>
      <c r="U180" s="17">
        <v>84288</v>
      </c>
      <c r="V180" s="17">
        <v>27077</v>
      </c>
      <c r="W180" s="17">
        <v>0</v>
      </c>
      <c r="X180" s="17">
        <v>276595</v>
      </c>
      <c r="Y180" s="17">
        <v>0</v>
      </c>
      <c r="Z180" s="17">
        <v>0</v>
      </c>
      <c r="AA180" s="17">
        <v>24934538</v>
      </c>
      <c r="AB180" s="17">
        <v>1417749</v>
      </c>
      <c r="AC180" s="17">
        <v>2656704</v>
      </c>
      <c r="AD180" s="17">
        <v>700000</v>
      </c>
      <c r="AE180" s="17">
        <v>0</v>
      </c>
      <c r="AF180" s="17">
        <v>100000</v>
      </c>
    </row>
    <row r="181" spans="1:32" x14ac:dyDescent="0.3">
      <c r="A181" s="15" t="s">
        <v>355</v>
      </c>
      <c r="B181" s="14" t="s">
        <v>356</v>
      </c>
      <c r="C181" s="14">
        <v>1</v>
      </c>
      <c r="D181" s="14">
        <v>0</v>
      </c>
      <c r="E181" s="17">
        <v>7531211</v>
      </c>
      <c r="F181" s="17">
        <v>0</v>
      </c>
      <c r="G181" s="17">
        <v>0</v>
      </c>
      <c r="H181" s="17">
        <v>0</v>
      </c>
      <c r="I181" s="17">
        <v>937829</v>
      </c>
      <c r="J181" s="17">
        <v>1344959</v>
      </c>
      <c r="K181" s="17">
        <v>0</v>
      </c>
      <c r="L181" s="17">
        <v>0</v>
      </c>
      <c r="M181" s="17">
        <v>0</v>
      </c>
      <c r="N181" s="17">
        <v>0</v>
      </c>
      <c r="O181" s="17">
        <v>0</v>
      </c>
      <c r="P181" s="17">
        <v>1209232</v>
      </c>
      <c r="Q181" s="17">
        <v>146604</v>
      </c>
      <c r="R181" s="17">
        <v>157184</v>
      </c>
      <c r="S181" s="17">
        <v>12733</v>
      </c>
      <c r="T181" s="17">
        <v>5313</v>
      </c>
      <c r="U181" s="17">
        <v>50445</v>
      </c>
      <c r="V181" s="17">
        <v>14522</v>
      </c>
      <c r="W181" s="17">
        <v>0</v>
      </c>
      <c r="X181" s="17">
        <v>128256</v>
      </c>
      <c r="Y181" s="17">
        <v>0</v>
      </c>
      <c r="Z181" s="17">
        <v>0</v>
      </c>
      <c r="AA181" s="17">
        <v>11538288</v>
      </c>
      <c r="AB181" s="17">
        <v>1078453</v>
      </c>
      <c r="AC181" s="17">
        <v>2442835</v>
      </c>
      <c r="AD181" s="17">
        <v>0</v>
      </c>
      <c r="AE181" s="17">
        <v>0</v>
      </c>
      <c r="AF181" s="17">
        <v>0</v>
      </c>
    </row>
    <row r="182" spans="1:32" x14ac:dyDescent="0.3">
      <c r="A182" s="15" t="s">
        <v>357</v>
      </c>
      <c r="B182" s="14" t="s">
        <v>358</v>
      </c>
      <c r="C182" s="14">
        <v>1</v>
      </c>
      <c r="D182" s="14">
        <v>0</v>
      </c>
      <c r="E182" s="17">
        <v>3219927</v>
      </c>
      <c r="F182" s="17">
        <v>0</v>
      </c>
      <c r="G182" s="17">
        <v>74724</v>
      </c>
      <c r="H182" s="17">
        <v>0</v>
      </c>
      <c r="I182" s="17">
        <v>343951</v>
      </c>
      <c r="J182" s="17">
        <v>796995</v>
      </c>
      <c r="K182" s="17">
        <v>0</v>
      </c>
      <c r="L182" s="17">
        <v>0</v>
      </c>
      <c r="M182" s="17">
        <v>0</v>
      </c>
      <c r="N182" s="17">
        <v>0</v>
      </c>
      <c r="O182" s="17">
        <v>0</v>
      </c>
      <c r="P182" s="17">
        <v>167321</v>
      </c>
      <c r="Q182" s="17">
        <v>71231</v>
      </c>
      <c r="R182" s="17">
        <v>0</v>
      </c>
      <c r="S182" s="17">
        <v>6307</v>
      </c>
      <c r="T182" s="17">
        <v>2631</v>
      </c>
      <c r="U182" s="17">
        <v>21436</v>
      </c>
      <c r="V182" s="17">
        <v>2679</v>
      </c>
      <c r="W182" s="17">
        <v>0</v>
      </c>
      <c r="X182" s="17">
        <v>48600</v>
      </c>
      <c r="Y182" s="17">
        <v>0</v>
      </c>
      <c r="Z182" s="17">
        <v>0</v>
      </c>
      <c r="AA182" s="17">
        <v>4755802</v>
      </c>
      <c r="AB182" s="17">
        <v>387523</v>
      </c>
      <c r="AC182" s="17">
        <v>678082</v>
      </c>
      <c r="AD182" s="17">
        <v>700000</v>
      </c>
      <c r="AE182" s="17">
        <v>0</v>
      </c>
      <c r="AF182" s="17">
        <v>0</v>
      </c>
    </row>
    <row r="183" spans="1:32" x14ac:dyDescent="0.3">
      <c r="A183" s="15" t="s">
        <v>359</v>
      </c>
      <c r="B183" s="14" t="s">
        <v>360</v>
      </c>
      <c r="C183" s="14">
        <v>1</v>
      </c>
      <c r="D183" s="14">
        <v>0</v>
      </c>
      <c r="E183" s="17">
        <v>11760869</v>
      </c>
      <c r="F183" s="17">
        <v>0</v>
      </c>
      <c r="G183" s="17">
        <v>0</v>
      </c>
      <c r="H183" s="17">
        <v>0</v>
      </c>
      <c r="I183" s="17">
        <v>2369214</v>
      </c>
      <c r="J183" s="17">
        <v>2036303</v>
      </c>
      <c r="K183" s="17">
        <v>69584</v>
      </c>
      <c r="L183" s="17">
        <v>0</v>
      </c>
      <c r="M183" s="17">
        <v>0</v>
      </c>
      <c r="N183" s="17">
        <v>0</v>
      </c>
      <c r="O183" s="17">
        <v>0</v>
      </c>
      <c r="P183" s="17">
        <v>1617004</v>
      </c>
      <c r="Q183" s="17">
        <v>496565</v>
      </c>
      <c r="R183" s="17">
        <v>196565</v>
      </c>
      <c r="S183" s="17">
        <v>25616</v>
      </c>
      <c r="T183" s="17">
        <v>10688</v>
      </c>
      <c r="U183" s="17">
        <v>96753</v>
      </c>
      <c r="V183" s="17">
        <v>29712</v>
      </c>
      <c r="W183" s="17">
        <v>0</v>
      </c>
      <c r="X183" s="17">
        <v>763594</v>
      </c>
      <c r="Y183" s="17">
        <v>0</v>
      </c>
      <c r="Z183" s="17">
        <v>0</v>
      </c>
      <c r="AA183" s="17">
        <v>19472467</v>
      </c>
      <c r="AB183" s="17">
        <v>1589136</v>
      </c>
      <c r="AC183" s="17">
        <v>2292371</v>
      </c>
      <c r="AD183" s="17">
        <v>1090130</v>
      </c>
      <c r="AE183" s="17">
        <v>0</v>
      </c>
      <c r="AF183" s="17">
        <v>0</v>
      </c>
    </row>
    <row r="184" spans="1:32" x14ac:dyDescent="0.3">
      <c r="A184" s="15" t="s">
        <v>361</v>
      </c>
      <c r="B184" s="14" t="s">
        <v>362</v>
      </c>
      <c r="C184" s="14">
        <v>1</v>
      </c>
      <c r="D184" s="14">
        <v>0</v>
      </c>
      <c r="E184" s="17">
        <v>8011296</v>
      </c>
      <c r="F184" s="17">
        <v>0</v>
      </c>
      <c r="G184" s="17">
        <v>0</v>
      </c>
      <c r="H184" s="17">
        <v>0</v>
      </c>
      <c r="I184" s="17">
        <v>1183367</v>
      </c>
      <c r="J184" s="17">
        <v>837305</v>
      </c>
      <c r="K184" s="17">
        <v>0</v>
      </c>
      <c r="L184" s="17">
        <v>0</v>
      </c>
      <c r="M184" s="17">
        <v>0</v>
      </c>
      <c r="N184" s="17">
        <v>0</v>
      </c>
      <c r="O184" s="17">
        <v>0</v>
      </c>
      <c r="P184" s="17">
        <v>1023314</v>
      </c>
      <c r="Q184" s="17">
        <v>173266</v>
      </c>
      <c r="R184" s="17">
        <v>39763</v>
      </c>
      <c r="S184" s="17">
        <v>11205</v>
      </c>
      <c r="T184" s="17">
        <v>4675</v>
      </c>
      <c r="U184" s="17">
        <v>42173</v>
      </c>
      <c r="V184" s="17">
        <v>14318</v>
      </c>
      <c r="W184" s="17">
        <v>0</v>
      </c>
      <c r="X184" s="17">
        <v>76982</v>
      </c>
      <c r="Y184" s="17">
        <v>0</v>
      </c>
      <c r="Z184" s="17">
        <v>0</v>
      </c>
      <c r="AA184" s="17">
        <v>11417664</v>
      </c>
      <c r="AB184" s="17">
        <v>748388</v>
      </c>
      <c r="AC184" s="17">
        <v>647808</v>
      </c>
      <c r="AD184" s="17">
        <v>1577693</v>
      </c>
      <c r="AE184" s="17">
        <v>0</v>
      </c>
      <c r="AF184" s="17">
        <v>0</v>
      </c>
    </row>
    <row r="185" spans="1:32" x14ac:dyDescent="0.3">
      <c r="A185" s="15" t="s">
        <v>363</v>
      </c>
      <c r="B185" s="14" t="s">
        <v>364</v>
      </c>
      <c r="C185" s="14">
        <v>1</v>
      </c>
      <c r="D185" s="14">
        <v>0</v>
      </c>
      <c r="E185" s="17">
        <v>19295023</v>
      </c>
      <c r="F185" s="17">
        <v>0</v>
      </c>
      <c r="G185" s="17">
        <v>729993</v>
      </c>
      <c r="H185" s="17">
        <v>0</v>
      </c>
      <c r="I185" s="17">
        <v>963872</v>
      </c>
      <c r="J185" s="17">
        <v>3001234</v>
      </c>
      <c r="K185" s="17">
        <v>0</v>
      </c>
      <c r="L185" s="17">
        <v>0</v>
      </c>
      <c r="M185" s="17">
        <v>0</v>
      </c>
      <c r="N185" s="17">
        <v>0</v>
      </c>
      <c r="O185" s="17">
        <v>0</v>
      </c>
      <c r="P185" s="17">
        <v>3296329</v>
      </c>
      <c r="Q185" s="17">
        <v>91756</v>
      </c>
      <c r="R185" s="17">
        <v>492439</v>
      </c>
      <c r="S185" s="17">
        <v>37675</v>
      </c>
      <c r="T185" s="17">
        <v>15719</v>
      </c>
      <c r="U185" s="17">
        <v>135548</v>
      </c>
      <c r="V185" s="17">
        <v>47230</v>
      </c>
      <c r="W185" s="17">
        <v>0</v>
      </c>
      <c r="X185" s="17">
        <v>672719</v>
      </c>
      <c r="Y185" s="17">
        <v>0</v>
      </c>
      <c r="Z185" s="17">
        <v>0</v>
      </c>
      <c r="AA185" s="17">
        <v>28779537</v>
      </c>
      <c r="AB185" s="17">
        <v>2374734</v>
      </c>
      <c r="AC185" s="17">
        <v>5120842</v>
      </c>
      <c r="AD185" s="17">
        <v>700000</v>
      </c>
      <c r="AE185" s="17">
        <v>0</v>
      </c>
      <c r="AF185" s="17">
        <v>116085</v>
      </c>
    </row>
    <row r="186" spans="1:32" x14ac:dyDescent="0.3">
      <c r="A186" s="15" t="s">
        <v>365</v>
      </c>
      <c r="B186" s="14" t="s">
        <v>366</v>
      </c>
      <c r="C186" s="14">
        <v>1</v>
      </c>
      <c r="D186" s="14">
        <v>0</v>
      </c>
      <c r="E186" s="17">
        <v>8634696</v>
      </c>
      <c r="F186" s="17">
        <v>0</v>
      </c>
      <c r="G186" s="17">
        <v>0</v>
      </c>
      <c r="H186" s="17">
        <v>0</v>
      </c>
      <c r="I186" s="17">
        <v>1413431</v>
      </c>
      <c r="J186" s="17">
        <v>2906596</v>
      </c>
      <c r="K186" s="17">
        <v>0</v>
      </c>
      <c r="L186" s="17">
        <v>0</v>
      </c>
      <c r="M186" s="17">
        <v>0</v>
      </c>
      <c r="N186" s="17">
        <v>0</v>
      </c>
      <c r="O186" s="17">
        <v>0</v>
      </c>
      <c r="P186" s="17">
        <v>1421857</v>
      </c>
      <c r="Q186" s="17">
        <v>67269</v>
      </c>
      <c r="R186" s="17">
        <v>305979</v>
      </c>
      <c r="S186" s="17">
        <v>11954</v>
      </c>
      <c r="T186" s="17">
        <v>4988</v>
      </c>
      <c r="U186" s="17">
        <v>47532</v>
      </c>
      <c r="V186" s="17">
        <v>14927</v>
      </c>
      <c r="W186" s="17">
        <v>0</v>
      </c>
      <c r="X186" s="17">
        <v>80976</v>
      </c>
      <c r="Y186" s="17">
        <v>0</v>
      </c>
      <c r="Z186" s="17">
        <v>0</v>
      </c>
      <c r="AA186" s="17">
        <v>14910205</v>
      </c>
      <c r="AB186" s="17">
        <v>800757</v>
      </c>
      <c r="AC186" s="17">
        <v>1298371</v>
      </c>
      <c r="AD186" s="17">
        <v>974132</v>
      </c>
      <c r="AE186" s="17">
        <v>0</v>
      </c>
      <c r="AF186" s="17">
        <v>0</v>
      </c>
    </row>
    <row r="187" spans="1:32" x14ac:dyDescent="0.3">
      <c r="A187" s="15" t="s">
        <v>367</v>
      </c>
      <c r="B187" s="14" t="s">
        <v>368</v>
      </c>
      <c r="C187" s="14">
        <v>1</v>
      </c>
      <c r="D187" s="14">
        <v>0</v>
      </c>
      <c r="E187" s="17">
        <v>4789233</v>
      </c>
      <c r="F187" s="17">
        <v>0</v>
      </c>
      <c r="G187" s="17">
        <v>0</v>
      </c>
      <c r="H187" s="17">
        <v>0</v>
      </c>
      <c r="I187" s="17">
        <v>504527</v>
      </c>
      <c r="J187" s="17">
        <v>411337</v>
      </c>
      <c r="K187" s="17">
        <v>0</v>
      </c>
      <c r="L187" s="17">
        <v>0</v>
      </c>
      <c r="M187" s="17">
        <v>0</v>
      </c>
      <c r="N187" s="17">
        <v>0</v>
      </c>
      <c r="O187" s="17">
        <v>0</v>
      </c>
      <c r="P187" s="17">
        <v>612053</v>
      </c>
      <c r="Q187" s="17">
        <v>67166</v>
      </c>
      <c r="R187" s="17">
        <v>40070</v>
      </c>
      <c r="S187" s="17">
        <v>5827</v>
      </c>
      <c r="T187" s="17">
        <v>2431</v>
      </c>
      <c r="U187" s="17">
        <v>23591</v>
      </c>
      <c r="V187" s="17">
        <v>7446</v>
      </c>
      <c r="W187" s="17">
        <v>0</v>
      </c>
      <c r="X187" s="17">
        <v>60827</v>
      </c>
      <c r="Y187" s="17">
        <v>0</v>
      </c>
      <c r="Z187" s="17">
        <v>0</v>
      </c>
      <c r="AA187" s="17">
        <v>6524508</v>
      </c>
      <c r="AB187" s="17">
        <v>376097</v>
      </c>
      <c r="AC187" s="17">
        <v>399121</v>
      </c>
      <c r="AD187" s="17">
        <v>875567</v>
      </c>
      <c r="AE187" s="17">
        <v>0</v>
      </c>
      <c r="AF187" s="17">
        <v>0</v>
      </c>
    </row>
    <row r="188" spans="1:32" x14ac:dyDescent="0.3">
      <c r="A188" s="15" t="s">
        <v>369</v>
      </c>
      <c r="B188" s="14" t="s">
        <v>370</v>
      </c>
      <c r="C188" s="14">
        <v>1</v>
      </c>
      <c r="D188" s="14">
        <v>0</v>
      </c>
      <c r="E188" s="17">
        <v>8873252</v>
      </c>
      <c r="F188" s="17">
        <v>0</v>
      </c>
      <c r="G188" s="17">
        <v>0</v>
      </c>
      <c r="H188" s="17">
        <v>0</v>
      </c>
      <c r="I188" s="17">
        <v>1645996</v>
      </c>
      <c r="J188" s="17">
        <v>2504613</v>
      </c>
      <c r="K188" s="17">
        <v>0</v>
      </c>
      <c r="L188" s="17">
        <v>0</v>
      </c>
      <c r="M188" s="17">
        <v>0</v>
      </c>
      <c r="N188" s="17">
        <v>0</v>
      </c>
      <c r="O188" s="17">
        <v>0</v>
      </c>
      <c r="P188" s="17">
        <v>1987382</v>
      </c>
      <c r="Q188" s="17">
        <v>470873</v>
      </c>
      <c r="R188" s="17">
        <v>450431</v>
      </c>
      <c r="S188" s="17">
        <v>17227</v>
      </c>
      <c r="T188" s="17">
        <v>7188</v>
      </c>
      <c r="U188" s="17">
        <v>70657</v>
      </c>
      <c r="V188" s="17">
        <v>22459</v>
      </c>
      <c r="W188" s="17">
        <v>0</v>
      </c>
      <c r="X188" s="17">
        <v>303372</v>
      </c>
      <c r="Y188" s="17">
        <v>0</v>
      </c>
      <c r="Z188" s="17">
        <v>0</v>
      </c>
      <c r="AA188" s="17">
        <v>16353450</v>
      </c>
      <c r="AB188" s="17">
        <v>1120679</v>
      </c>
      <c r="AC188" s="17">
        <v>1165352</v>
      </c>
      <c r="AD188" s="17">
        <v>799297</v>
      </c>
      <c r="AE188" s="17">
        <v>218372</v>
      </c>
      <c r="AF188" s="17">
        <v>0</v>
      </c>
    </row>
    <row r="189" spans="1:32" x14ac:dyDescent="0.3">
      <c r="A189" s="15" t="s">
        <v>371</v>
      </c>
      <c r="B189" s="14" t="s">
        <v>372</v>
      </c>
      <c r="C189" s="14">
        <v>1</v>
      </c>
      <c r="D189" s="14">
        <v>0</v>
      </c>
      <c r="E189" s="17">
        <v>9345129</v>
      </c>
      <c r="F189" s="17">
        <v>0</v>
      </c>
      <c r="G189" s="17">
        <v>0</v>
      </c>
      <c r="H189" s="17">
        <v>13863</v>
      </c>
      <c r="I189" s="17">
        <v>1322040</v>
      </c>
      <c r="J189" s="17">
        <v>2102447</v>
      </c>
      <c r="K189" s="17">
        <v>0</v>
      </c>
      <c r="L189" s="17">
        <v>0</v>
      </c>
      <c r="M189" s="17">
        <v>0</v>
      </c>
      <c r="N189" s="17">
        <v>0</v>
      </c>
      <c r="O189" s="17">
        <v>0</v>
      </c>
      <c r="P189" s="17">
        <v>1285740</v>
      </c>
      <c r="Q189" s="17">
        <v>87418</v>
      </c>
      <c r="R189" s="17">
        <v>0</v>
      </c>
      <c r="S189" s="17">
        <v>11235</v>
      </c>
      <c r="T189" s="17">
        <v>4688</v>
      </c>
      <c r="U189" s="17">
        <v>43921</v>
      </c>
      <c r="V189" s="17">
        <v>15119</v>
      </c>
      <c r="W189" s="17">
        <v>0</v>
      </c>
      <c r="X189" s="17">
        <v>111626</v>
      </c>
      <c r="Y189" s="17">
        <v>0</v>
      </c>
      <c r="Z189" s="17">
        <v>0</v>
      </c>
      <c r="AA189" s="17">
        <v>14343226</v>
      </c>
      <c r="AB189" s="17">
        <v>709351</v>
      </c>
      <c r="AC189" s="17">
        <v>778280</v>
      </c>
      <c r="AD189" s="17">
        <v>1912544</v>
      </c>
      <c r="AE189" s="17">
        <v>0</v>
      </c>
      <c r="AF189" s="17">
        <v>0</v>
      </c>
    </row>
    <row r="190" spans="1:32" x14ac:dyDescent="0.3">
      <c r="A190" s="15" t="s">
        <v>373</v>
      </c>
      <c r="B190" s="14" t="s">
        <v>374</v>
      </c>
      <c r="C190" s="14">
        <v>1</v>
      </c>
      <c r="D190" s="14">
        <v>0</v>
      </c>
      <c r="E190" s="17">
        <v>7696252</v>
      </c>
      <c r="F190" s="17">
        <v>0</v>
      </c>
      <c r="G190" s="17">
        <v>0</v>
      </c>
      <c r="H190" s="17">
        <v>32733</v>
      </c>
      <c r="I190" s="17">
        <v>1078822</v>
      </c>
      <c r="J190" s="17">
        <v>57523</v>
      </c>
      <c r="K190" s="17">
        <v>0</v>
      </c>
      <c r="L190" s="17">
        <v>0</v>
      </c>
      <c r="M190" s="17">
        <v>0</v>
      </c>
      <c r="N190" s="17">
        <v>0</v>
      </c>
      <c r="O190" s="17">
        <v>0</v>
      </c>
      <c r="P190" s="17">
        <v>1110277</v>
      </c>
      <c r="Q190" s="17">
        <v>136283</v>
      </c>
      <c r="R190" s="17">
        <v>231938</v>
      </c>
      <c r="S190" s="17">
        <v>9422</v>
      </c>
      <c r="T190" s="17">
        <v>3931</v>
      </c>
      <c r="U190" s="17">
        <v>36232</v>
      </c>
      <c r="V190" s="17">
        <v>11629</v>
      </c>
      <c r="W190" s="17">
        <v>0</v>
      </c>
      <c r="X190" s="17">
        <v>96617</v>
      </c>
      <c r="Y190" s="17">
        <v>0</v>
      </c>
      <c r="Z190" s="17">
        <v>0</v>
      </c>
      <c r="AA190" s="17">
        <v>10501659</v>
      </c>
      <c r="AB190" s="17">
        <v>594140</v>
      </c>
      <c r="AC190" s="17">
        <v>866266</v>
      </c>
      <c r="AD190" s="17">
        <v>1221938</v>
      </c>
      <c r="AE190" s="17">
        <v>0</v>
      </c>
      <c r="AF190" s="17">
        <v>0</v>
      </c>
    </row>
    <row r="191" spans="1:32" x14ac:dyDescent="0.3">
      <c r="A191" s="15" t="s">
        <v>375</v>
      </c>
      <c r="B191" s="14" t="s">
        <v>376</v>
      </c>
      <c r="C191" s="14">
        <v>1</v>
      </c>
      <c r="D191" s="14">
        <v>0</v>
      </c>
      <c r="E191" s="17">
        <v>9288836</v>
      </c>
      <c r="F191" s="17">
        <v>0</v>
      </c>
      <c r="G191" s="17">
        <v>0</v>
      </c>
      <c r="H191" s="17">
        <v>0</v>
      </c>
      <c r="I191" s="17">
        <v>1357548</v>
      </c>
      <c r="J191" s="17">
        <v>1749632</v>
      </c>
      <c r="K191" s="17">
        <v>0</v>
      </c>
      <c r="L191" s="17">
        <v>0</v>
      </c>
      <c r="M191" s="17">
        <v>0</v>
      </c>
      <c r="N191" s="17">
        <v>0</v>
      </c>
      <c r="O191" s="17">
        <v>0</v>
      </c>
      <c r="P191" s="17">
        <v>1125183</v>
      </c>
      <c r="Q191" s="17">
        <v>108494</v>
      </c>
      <c r="R191" s="17">
        <v>264241</v>
      </c>
      <c r="S191" s="17">
        <v>13512</v>
      </c>
      <c r="T191" s="17">
        <v>5638</v>
      </c>
      <c r="U191" s="17">
        <v>53182</v>
      </c>
      <c r="V191" s="17">
        <v>16262</v>
      </c>
      <c r="W191" s="17">
        <v>0</v>
      </c>
      <c r="X191" s="17">
        <v>195381</v>
      </c>
      <c r="Y191" s="17">
        <v>0</v>
      </c>
      <c r="Z191" s="17">
        <v>0</v>
      </c>
      <c r="AA191" s="17">
        <v>14177909</v>
      </c>
      <c r="AB191" s="17">
        <v>847413</v>
      </c>
      <c r="AC191" s="17">
        <v>1277046</v>
      </c>
      <c r="AD191" s="17">
        <v>1125703</v>
      </c>
      <c r="AE191" s="17">
        <v>0</v>
      </c>
      <c r="AF191" s="17">
        <v>0</v>
      </c>
    </row>
    <row r="192" spans="1:32" x14ac:dyDescent="0.3">
      <c r="A192" s="15" t="s">
        <v>377</v>
      </c>
      <c r="B192" s="14" t="s">
        <v>378</v>
      </c>
      <c r="C192" s="14">
        <v>1</v>
      </c>
      <c r="D192" s="14">
        <v>0</v>
      </c>
      <c r="E192" s="17">
        <v>11020212</v>
      </c>
      <c r="F192" s="17">
        <v>0</v>
      </c>
      <c r="G192" s="17">
        <v>184142</v>
      </c>
      <c r="H192" s="17">
        <v>6485</v>
      </c>
      <c r="I192" s="17">
        <v>1695002</v>
      </c>
      <c r="J192" s="17">
        <v>974637</v>
      </c>
      <c r="K192" s="17">
        <v>144289</v>
      </c>
      <c r="L192" s="17">
        <v>0</v>
      </c>
      <c r="M192" s="17">
        <v>0</v>
      </c>
      <c r="N192" s="17">
        <v>0</v>
      </c>
      <c r="O192" s="17">
        <v>0</v>
      </c>
      <c r="P192" s="17">
        <v>1161745</v>
      </c>
      <c r="Q192" s="17">
        <v>131809</v>
      </c>
      <c r="R192" s="17">
        <v>605085</v>
      </c>
      <c r="S192" s="17">
        <v>17002</v>
      </c>
      <c r="T192" s="17">
        <v>7094</v>
      </c>
      <c r="U192" s="17">
        <v>67803</v>
      </c>
      <c r="V192" s="17">
        <v>16425</v>
      </c>
      <c r="W192" s="17">
        <v>0</v>
      </c>
      <c r="X192" s="17">
        <v>257344</v>
      </c>
      <c r="Y192" s="17">
        <v>0</v>
      </c>
      <c r="Z192" s="17">
        <v>0</v>
      </c>
      <c r="AA192" s="17">
        <v>16289074</v>
      </c>
      <c r="AB192" s="17">
        <v>1457077</v>
      </c>
      <c r="AC192" s="17">
        <v>3044153</v>
      </c>
      <c r="AD192" s="17">
        <v>700000</v>
      </c>
      <c r="AE192" s="17">
        <v>195520</v>
      </c>
      <c r="AF192" s="17">
        <v>0</v>
      </c>
    </row>
    <row r="193" spans="1:32" x14ac:dyDescent="0.3">
      <c r="A193" s="15" t="s">
        <v>379</v>
      </c>
      <c r="B193" s="14" t="s">
        <v>380</v>
      </c>
      <c r="C193" s="14">
        <v>1</v>
      </c>
      <c r="D193" s="14">
        <v>0</v>
      </c>
      <c r="E193" s="17">
        <v>11165065</v>
      </c>
      <c r="F193" s="17">
        <v>0</v>
      </c>
      <c r="G193" s="17">
        <v>188575</v>
      </c>
      <c r="H193" s="17">
        <v>0</v>
      </c>
      <c r="I193" s="17">
        <v>1480142</v>
      </c>
      <c r="J193" s="17">
        <v>2914782</v>
      </c>
      <c r="K193" s="17">
        <v>652057</v>
      </c>
      <c r="L193" s="17">
        <v>0</v>
      </c>
      <c r="M193" s="17">
        <v>0</v>
      </c>
      <c r="N193" s="17">
        <v>0</v>
      </c>
      <c r="O193" s="17">
        <v>0</v>
      </c>
      <c r="P193" s="17">
        <v>1209240</v>
      </c>
      <c r="Q193" s="17">
        <v>187032</v>
      </c>
      <c r="R193" s="17">
        <v>626256</v>
      </c>
      <c r="S193" s="17">
        <v>20298</v>
      </c>
      <c r="T193" s="17">
        <v>8469</v>
      </c>
      <c r="U193" s="17">
        <v>80094</v>
      </c>
      <c r="V193" s="17">
        <v>18232</v>
      </c>
      <c r="W193" s="17">
        <v>0</v>
      </c>
      <c r="X193" s="17">
        <v>318367</v>
      </c>
      <c r="Y193" s="17">
        <v>0</v>
      </c>
      <c r="Z193" s="17">
        <v>0</v>
      </c>
      <c r="AA193" s="17">
        <v>18868609</v>
      </c>
      <c r="AB193" s="17">
        <v>1402213</v>
      </c>
      <c r="AC193" s="17">
        <v>2911623</v>
      </c>
      <c r="AD193" s="17">
        <v>700000</v>
      </c>
      <c r="AE193" s="17">
        <v>203360</v>
      </c>
      <c r="AF193" s="17">
        <v>100000</v>
      </c>
    </row>
    <row r="194" spans="1:32" x14ac:dyDescent="0.3">
      <c r="A194" s="15" t="s">
        <v>381</v>
      </c>
      <c r="B194" s="14" t="s">
        <v>382</v>
      </c>
      <c r="C194" s="14">
        <v>1</v>
      </c>
      <c r="D194" s="14">
        <v>0</v>
      </c>
      <c r="E194" s="17">
        <v>7242811</v>
      </c>
      <c r="F194" s="17">
        <v>0</v>
      </c>
      <c r="G194" s="17">
        <v>166717</v>
      </c>
      <c r="H194" s="17">
        <v>0</v>
      </c>
      <c r="I194" s="17">
        <v>1348662</v>
      </c>
      <c r="J194" s="17">
        <v>1371599</v>
      </c>
      <c r="K194" s="17">
        <v>0</v>
      </c>
      <c r="L194" s="17">
        <v>0</v>
      </c>
      <c r="M194" s="17">
        <v>0</v>
      </c>
      <c r="N194" s="17">
        <v>0</v>
      </c>
      <c r="O194" s="17">
        <v>0</v>
      </c>
      <c r="P194" s="17">
        <v>1231441</v>
      </c>
      <c r="Q194" s="17">
        <v>93320</v>
      </c>
      <c r="R194" s="17">
        <v>458286</v>
      </c>
      <c r="S194" s="17">
        <v>18096</v>
      </c>
      <c r="T194" s="17">
        <v>7550</v>
      </c>
      <c r="U194" s="17">
        <v>73104</v>
      </c>
      <c r="V194" s="17">
        <v>16926</v>
      </c>
      <c r="W194" s="17">
        <v>0</v>
      </c>
      <c r="X194" s="17">
        <v>120164</v>
      </c>
      <c r="Y194" s="17">
        <v>0</v>
      </c>
      <c r="Z194" s="17">
        <v>0</v>
      </c>
      <c r="AA194" s="17">
        <v>12148676</v>
      </c>
      <c r="AB194" s="17">
        <v>1153052</v>
      </c>
      <c r="AC194" s="17">
        <v>1744191</v>
      </c>
      <c r="AD194" s="17">
        <v>700000</v>
      </c>
      <c r="AE194" s="17">
        <v>120164</v>
      </c>
      <c r="AF194" s="17">
        <v>0</v>
      </c>
    </row>
    <row r="195" spans="1:32" x14ac:dyDescent="0.3">
      <c r="A195" s="15" t="s">
        <v>383</v>
      </c>
      <c r="B195" s="14" t="s">
        <v>384</v>
      </c>
      <c r="C195" s="14">
        <v>1</v>
      </c>
      <c r="D195" s="14">
        <v>0</v>
      </c>
      <c r="E195" s="17">
        <v>8541582</v>
      </c>
      <c r="F195" s="17">
        <v>0</v>
      </c>
      <c r="G195" s="17">
        <v>281504</v>
      </c>
      <c r="H195" s="17">
        <v>0</v>
      </c>
      <c r="I195" s="17">
        <v>1741706</v>
      </c>
      <c r="J195" s="17">
        <v>1738711</v>
      </c>
      <c r="K195" s="17">
        <v>0</v>
      </c>
      <c r="L195" s="17">
        <v>0</v>
      </c>
      <c r="M195" s="17">
        <v>0</v>
      </c>
      <c r="N195" s="17">
        <v>0</v>
      </c>
      <c r="O195" s="17">
        <v>0</v>
      </c>
      <c r="P195" s="17">
        <v>1073781</v>
      </c>
      <c r="Q195" s="17">
        <v>106733</v>
      </c>
      <c r="R195" s="17">
        <v>346113</v>
      </c>
      <c r="S195" s="17">
        <v>17017</v>
      </c>
      <c r="T195" s="17">
        <v>7100</v>
      </c>
      <c r="U195" s="17">
        <v>64774</v>
      </c>
      <c r="V195" s="17">
        <v>17072</v>
      </c>
      <c r="W195" s="17">
        <v>0</v>
      </c>
      <c r="X195" s="17">
        <v>282218</v>
      </c>
      <c r="Y195" s="17">
        <v>0</v>
      </c>
      <c r="Z195" s="17">
        <v>0</v>
      </c>
      <c r="AA195" s="17">
        <v>14218311</v>
      </c>
      <c r="AB195" s="17">
        <v>1065454</v>
      </c>
      <c r="AC195" s="17">
        <v>1779564</v>
      </c>
      <c r="AD195" s="17">
        <v>916712</v>
      </c>
      <c r="AE195" s="17">
        <v>171626</v>
      </c>
      <c r="AF195" s="17">
        <v>0</v>
      </c>
    </row>
    <row r="196" spans="1:32" x14ac:dyDescent="0.3">
      <c r="A196" s="15" t="s">
        <v>385</v>
      </c>
      <c r="B196" s="14" t="s">
        <v>386</v>
      </c>
      <c r="C196" s="14">
        <v>1</v>
      </c>
      <c r="D196" s="14">
        <v>0</v>
      </c>
      <c r="E196" s="17">
        <v>1718347</v>
      </c>
      <c r="F196" s="17">
        <v>0</v>
      </c>
      <c r="G196" s="17">
        <v>210056</v>
      </c>
      <c r="H196" s="17">
        <v>0</v>
      </c>
      <c r="I196" s="17">
        <v>146244</v>
      </c>
      <c r="J196" s="17">
        <v>208210</v>
      </c>
      <c r="K196" s="17">
        <v>0</v>
      </c>
      <c r="L196" s="17">
        <v>0</v>
      </c>
      <c r="M196" s="17">
        <v>0</v>
      </c>
      <c r="N196" s="17">
        <v>0</v>
      </c>
      <c r="O196" s="17">
        <v>0</v>
      </c>
      <c r="P196" s="17">
        <v>252659</v>
      </c>
      <c r="Q196" s="17">
        <v>6507</v>
      </c>
      <c r="R196" s="17">
        <v>13464</v>
      </c>
      <c r="S196" s="17">
        <v>5603</v>
      </c>
      <c r="T196" s="17">
        <v>2338</v>
      </c>
      <c r="U196" s="17">
        <v>23125</v>
      </c>
      <c r="V196" s="17">
        <v>0</v>
      </c>
      <c r="W196" s="17">
        <v>0</v>
      </c>
      <c r="X196" s="17">
        <v>45900</v>
      </c>
      <c r="Y196" s="17">
        <v>0</v>
      </c>
      <c r="Z196" s="17">
        <v>0</v>
      </c>
      <c r="AA196" s="17">
        <v>2632453</v>
      </c>
      <c r="AB196" s="17">
        <v>472823</v>
      </c>
      <c r="AC196" s="17">
        <v>1323448</v>
      </c>
      <c r="AD196" s="17">
        <v>0</v>
      </c>
      <c r="AE196" s="17">
        <v>0</v>
      </c>
      <c r="AF196" s="17">
        <v>0</v>
      </c>
    </row>
    <row r="197" spans="1:32" x14ac:dyDescent="0.3">
      <c r="A197" s="15" t="s">
        <v>387</v>
      </c>
      <c r="B197" s="14" t="s">
        <v>388</v>
      </c>
      <c r="C197" s="14">
        <v>1</v>
      </c>
      <c r="D197" s="14">
        <v>0</v>
      </c>
      <c r="E197" s="17">
        <v>1105560</v>
      </c>
      <c r="F197" s="17">
        <v>0</v>
      </c>
      <c r="G197" s="17">
        <v>200976</v>
      </c>
      <c r="H197" s="17">
        <v>0</v>
      </c>
      <c r="I197" s="17">
        <v>51389</v>
      </c>
      <c r="J197" s="17">
        <v>89464</v>
      </c>
      <c r="K197" s="17">
        <v>0</v>
      </c>
      <c r="L197" s="17">
        <v>0</v>
      </c>
      <c r="M197" s="17">
        <v>0</v>
      </c>
      <c r="N197" s="17">
        <v>0</v>
      </c>
      <c r="O197" s="17">
        <v>0</v>
      </c>
      <c r="P197" s="17">
        <v>136402</v>
      </c>
      <c r="Q197" s="17">
        <v>17612</v>
      </c>
      <c r="R197" s="17">
        <v>15095</v>
      </c>
      <c r="S197" s="17">
        <v>4614</v>
      </c>
      <c r="T197" s="17">
        <v>1925</v>
      </c>
      <c r="U197" s="17">
        <v>18291</v>
      </c>
      <c r="V197" s="17">
        <v>0</v>
      </c>
      <c r="W197" s="17">
        <v>0</v>
      </c>
      <c r="X197" s="17">
        <v>0</v>
      </c>
      <c r="Y197" s="17">
        <v>0</v>
      </c>
      <c r="Z197" s="17">
        <v>0</v>
      </c>
      <c r="AA197" s="17">
        <v>1641328</v>
      </c>
      <c r="AB197" s="17">
        <v>217854</v>
      </c>
      <c r="AC197" s="17">
        <v>493465</v>
      </c>
      <c r="AD197" s="17">
        <v>0</v>
      </c>
      <c r="AE197" s="17">
        <v>0</v>
      </c>
      <c r="AF197" s="17">
        <v>0</v>
      </c>
    </row>
    <row r="198" spans="1:32" x14ac:dyDescent="0.3">
      <c r="A198" s="15" t="s">
        <v>389</v>
      </c>
      <c r="B198" s="14" t="s">
        <v>390</v>
      </c>
      <c r="C198" s="14">
        <v>1</v>
      </c>
      <c r="D198" s="14">
        <v>0</v>
      </c>
      <c r="E198" s="17">
        <v>486970</v>
      </c>
      <c r="F198" s="17">
        <v>0</v>
      </c>
      <c r="G198" s="17">
        <v>223843</v>
      </c>
      <c r="H198" s="17">
        <v>0</v>
      </c>
      <c r="I198" s="17">
        <v>28082</v>
      </c>
      <c r="J198" s="17">
        <v>22514</v>
      </c>
      <c r="K198" s="17">
        <v>0</v>
      </c>
      <c r="L198" s="17">
        <v>0</v>
      </c>
      <c r="M198" s="17">
        <v>0</v>
      </c>
      <c r="N198" s="17">
        <v>0</v>
      </c>
      <c r="O198" s="17">
        <v>0</v>
      </c>
      <c r="P198" s="17">
        <v>122494</v>
      </c>
      <c r="Q198" s="17">
        <v>0</v>
      </c>
      <c r="R198" s="17">
        <v>0</v>
      </c>
      <c r="S198" s="17">
        <v>1498</v>
      </c>
      <c r="T198" s="17">
        <v>625</v>
      </c>
      <c r="U198" s="17">
        <v>5883</v>
      </c>
      <c r="V198" s="17">
        <v>0</v>
      </c>
      <c r="W198" s="17">
        <v>0</v>
      </c>
      <c r="X198" s="17">
        <v>0</v>
      </c>
      <c r="Y198" s="17">
        <v>0</v>
      </c>
      <c r="Z198" s="17">
        <v>0</v>
      </c>
      <c r="AA198" s="17">
        <v>891909</v>
      </c>
      <c r="AB198" s="17">
        <v>6281</v>
      </c>
      <c r="AC198" s="17">
        <v>0</v>
      </c>
      <c r="AD198" s="17">
        <v>0</v>
      </c>
      <c r="AE198" s="17">
        <v>0</v>
      </c>
      <c r="AF198" s="17">
        <v>0</v>
      </c>
    </row>
    <row r="199" spans="1:32" x14ac:dyDescent="0.3">
      <c r="A199" s="15" t="s">
        <v>391</v>
      </c>
      <c r="B199" s="14" t="s">
        <v>392</v>
      </c>
      <c r="C199" s="14">
        <v>1</v>
      </c>
      <c r="D199" s="14">
        <v>0</v>
      </c>
      <c r="E199" s="17">
        <v>335257</v>
      </c>
      <c r="F199" s="17">
        <v>0</v>
      </c>
      <c r="G199" s="17">
        <v>180008</v>
      </c>
      <c r="H199" s="17">
        <v>0</v>
      </c>
      <c r="I199" s="17">
        <v>30474</v>
      </c>
      <c r="J199" s="17">
        <v>59675</v>
      </c>
      <c r="K199" s="17">
        <v>0</v>
      </c>
      <c r="L199" s="17">
        <v>0</v>
      </c>
      <c r="M199" s="17">
        <v>0</v>
      </c>
      <c r="N199" s="17">
        <v>0</v>
      </c>
      <c r="O199" s="17">
        <v>0</v>
      </c>
      <c r="P199" s="17">
        <v>25674</v>
      </c>
      <c r="Q199" s="17">
        <v>0</v>
      </c>
      <c r="R199" s="17">
        <v>0</v>
      </c>
      <c r="S199" s="17">
        <v>1153</v>
      </c>
      <c r="T199" s="17">
        <v>481</v>
      </c>
      <c r="U199" s="17">
        <v>5184</v>
      </c>
      <c r="V199" s="17">
        <v>0</v>
      </c>
      <c r="W199" s="17">
        <v>0</v>
      </c>
      <c r="X199" s="17">
        <v>18900</v>
      </c>
      <c r="Y199" s="17">
        <v>0</v>
      </c>
      <c r="Z199" s="17">
        <v>0</v>
      </c>
      <c r="AA199" s="17">
        <v>656806</v>
      </c>
      <c r="AB199" s="17">
        <v>103782</v>
      </c>
      <c r="AC199" s="17">
        <v>214320</v>
      </c>
      <c r="AD199" s="17">
        <v>0</v>
      </c>
      <c r="AE199" s="17">
        <v>0</v>
      </c>
      <c r="AF199" s="17">
        <v>0</v>
      </c>
    </row>
    <row r="200" spans="1:32" x14ac:dyDescent="0.3">
      <c r="A200" s="15" t="s">
        <v>393</v>
      </c>
      <c r="B200" s="14" t="s">
        <v>394</v>
      </c>
      <c r="C200" s="14">
        <v>1</v>
      </c>
      <c r="D200" s="14">
        <v>0</v>
      </c>
      <c r="E200" s="17">
        <v>270524</v>
      </c>
      <c r="F200" s="17">
        <v>0</v>
      </c>
      <c r="G200" s="17">
        <v>202087</v>
      </c>
      <c r="H200" s="17">
        <v>0</v>
      </c>
      <c r="I200" s="17">
        <v>6983</v>
      </c>
      <c r="J200" s="17">
        <v>11776</v>
      </c>
      <c r="K200" s="17">
        <v>0</v>
      </c>
      <c r="L200" s="17">
        <v>0</v>
      </c>
      <c r="M200" s="17">
        <v>0</v>
      </c>
      <c r="N200" s="17">
        <v>0</v>
      </c>
      <c r="O200" s="17">
        <v>0</v>
      </c>
      <c r="P200" s="17">
        <v>65278</v>
      </c>
      <c r="Q200" s="17">
        <v>0</v>
      </c>
      <c r="R200" s="17">
        <v>0</v>
      </c>
      <c r="S200" s="17">
        <v>974</v>
      </c>
      <c r="T200" s="17">
        <v>406</v>
      </c>
      <c r="U200" s="17">
        <v>3320</v>
      </c>
      <c r="V200" s="17">
        <v>0</v>
      </c>
      <c r="W200" s="17">
        <v>0</v>
      </c>
      <c r="X200" s="17">
        <v>0</v>
      </c>
      <c r="Y200" s="17">
        <v>0</v>
      </c>
      <c r="Z200" s="17">
        <v>0</v>
      </c>
      <c r="AA200" s="17">
        <v>561348</v>
      </c>
      <c r="AB200" s="17">
        <v>0</v>
      </c>
      <c r="AC200" s="17">
        <v>0</v>
      </c>
      <c r="AD200" s="17">
        <v>0</v>
      </c>
      <c r="AE200" s="17">
        <v>0</v>
      </c>
      <c r="AF200" s="17">
        <v>0</v>
      </c>
    </row>
    <row r="201" spans="1:32" x14ac:dyDescent="0.3">
      <c r="A201" s="15" t="s">
        <v>395</v>
      </c>
      <c r="B201" s="14" t="s">
        <v>396</v>
      </c>
      <c r="C201" s="14">
        <v>1</v>
      </c>
      <c r="D201" s="14">
        <v>0</v>
      </c>
      <c r="E201" s="17">
        <v>880006</v>
      </c>
      <c r="F201" s="17">
        <v>0</v>
      </c>
      <c r="G201" s="17">
        <v>207132</v>
      </c>
      <c r="H201" s="17">
        <v>0</v>
      </c>
      <c r="I201" s="17">
        <v>51333</v>
      </c>
      <c r="J201" s="17">
        <v>257207</v>
      </c>
      <c r="K201" s="17">
        <v>0</v>
      </c>
      <c r="L201" s="17">
        <v>0</v>
      </c>
      <c r="M201" s="17">
        <v>0</v>
      </c>
      <c r="N201" s="17">
        <v>0</v>
      </c>
      <c r="O201" s="17">
        <v>0</v>
      </c>
      <c r="P201" s="17">
        <v>127004</v>
      </c>
      <c r="Q201" s="17">
        <v>0</v>
      </c>
      <c r="R201" s="17">
        <v>0</v>
      </c>
      <c r="S201" s="17">
        <v>2082</v>
      </c>
      <c r="T201" s="17">
        <v>869</v>
      </c>
      <c r="U201" s="17">
        <v>7107</v>
      </c>
      <c r="V201" s="17">
        <v>0</v>
      </c>
      <c r="W201" s="17">
        <v>0</v>
      </c>
      <c r="X201" s="17">
        <v>0</v>
      </c>
      <c r="Y201" s="17">
        <v>0</v>
      </c>
      <c r="Z201" s="17">
        <v>0</v>
      </c>
      <c r="AA201" s="17">
        <v>1532740</v>
      </c>
      <c r="AB201" s="17">
        <v>135078</v>
      </c>
      <c r="AC201" s="17">
        <v>263261</v>
      </c>
      <c r="AD201" s="17">
        <v>0</v>
      </c>
      <c r="AE201" s="17">
        <v>0</v>
      </c>
      <c r="AF201" s="17">
        <v>0</v>
      </c>
    </row>
    <row r="202" spans="1:32" x14ac:dyDescent="0.3">
      <c r="A202" s="15" t="s">
        <v>397</v>
      </c>
      <c r="B202" s="14" t="s">
        <v>398</v>
      </c>
      <c r="C202" s="14">
        <v>1</v>
      </c>
      <c r="D202" s="14">
        <v>0</v>
      </c>
      <c r="E202" s="17">
        <v>7763174</v>
      </c>
      <c r="F202" s="17">
        <v>0</v>
      </c>
      <c r="G202" s="17">
        <v>0</v>
      </c>
      <c r="H202" s="17">
        <v>0</v>
      </c>
      <c r="I202" s="17">
        <v>1456959</v>
      </c>
      <c r="J202" s="17">
        <v>1336426</v>
      </c>
      <c r="K202" s="17">
        <v>0</v>
      </c>
      <c r="L202" s="17">
        <v>0</v>
      </c>
      <c r="M202" s="17">
        <v>0</v>
      </c>
      <c r="N202" s="17">
        <v>0</v>
      </c>
      <c r="O202" s="17">
        <v>0</v>
      </c>
      <c r="P202" s="17">
        <v>1216001</v>
      </c>
      <c r="Q202" s="17">
        <v>108589</v>
      </c>
      <c r="R202" s="17">
        <v>96757</v>
      </c>
      <c r="S202" s="17">
        <v>9857</v>
      </c>
      <c r="T202" s="17">
        <v>4113</v>
      </c>
      <c r="U202" s="17">
        <v>37571</v>
      </c>
      <c r="V202" s="17">
        <v>12213</v>
      </c>
      <c r="W202" s="17">
        <v>0</v>
      </c>
      <c r="X202" s="17">
        <v>87204</v>
      </c>
      <c r="Y202" s="17">
        <v>0</v>
      </c>
      <c r="Z202" s="17">
        <v>0</v>
      </c>
      <c r="AA202" s="17">
        <v>12128864</v>
      </c>
      <c r="AB202" s="17">
        <v>624608</v>
      </c>
      <c r="AC202" s="17">
        <v>1208764</v>
      </c>
      <c r="AD202" s="17">
        <v>934461</v>
      </c>
      <c r="AE202" s="17">
        <v>0</v>
      </c>
      <c r="AF202" s="17">
        <v>100000</v>
      </c>
    </row>
    <row r="203" spans="1:32" x14ac:dyDescent="0.3">
      <c r="A203" s="15" t="s">
        <v>399</v>
      </c>
      <c r="B203" s="14" t="s">
        <v>400</v>
      </c>
      <c r="C203" s="14">
        <v>1</v>
      </c>
      <c r="D203" s="14">
        <v>0</v>
      </c>
      <c r="E203" s="17">
        <v>7566970</v>
      </c>
      <c r="F203" s="17">
        <v>0</v>
      </c>
      <c r="G203" s="17">
        <v>0</v>
      </c>
      <c r="H203" s="17">
        <v>0</v>
      </c>
      <c r="I203" s="17">
        <v>931490</v>
      </c>
      <c r="J203" s="17">
        <v>806732</v>
      </c>
      <c r="K203" s="17">
        <v>0</v>
      </c>
      <c r="L203" s="17">
        <v>0</v>
      </c>
      <c r="M203" s="17">
        <v>0</v>
      </c>
      <c r="N203" s="17">
        <v>0</v>
      </c>
      <c r="O203" s="17">
        <v>0</v>
      </c>
      <c r="P203" s="17">
        <v>1470808</v>
      </c>
      <c r="Q203" s="17">
        <v>200160</v>
      </c>
      <c r="R203" s="17">
        <v>79584</v>
      </c>
      <c r="S203" s="17">
        <v>13422</v>
      </c>
      <c r="T203" s="17">
        <v>5600</v>
      </c>
      <c r="U203" s="17">
        <v>51377</v>
      </c>
      <c r="V203" s="17">
        <v>16696</v>
      </c>
      <c r="W203" s="17">
        <v>0</v>
      </c>
      <c r="X203" s="17">
        <v>253566</v>
      </c>
      <c r="Y203" s="17">
        <v>0</v>
      </c>
      <c r="Z203" s="17">
        <v>0</v>
      </c>
      <c r="AA203" s="17">
        <v>11396405</v>
      </c>
      <c r="AB203" s="17">
        <v>889306</v>
      </c>
      <c r="AC203" s="17">
        <v>1895617</v>
      </c>
      <c r="AD203" s="17">
        <v>700000</v>
      </c>
      <c r="AE203" s="17">
        <v>141940</v>
      </c>
      <c r="AF203" s="17">
        <v>0</v>
      </c>
    </row>
    <row r="204" spans="1:32" x14ac:dyDescent="0.3">
      <c r="A204" s="15" t="s">
        <v>401</v>
      </c>
      <c r="B204" s="14" t="s">
        <v>402</v>
      </c>
      <c r="C204" s="14">
        <v>1</v>
      </c>
      <c r="D204" s="14">
        <v>0</v>
      </c>
      <c r="E204" s="17">
        <v>9575963</v>
      </c>
      <c r="F204" s="17">
        <v>0</v>
      </c>
      <c r="G204" s="17">
        <v>0</v>
      </c>
      <c r="H204" s="17">
        <v>0</v>
      </c>
      <c r="I204" s="17">
        <v>1114319</v>
      </c>
      <c r="J204" s="17">
        <v>1971663</v>
      </c>
      <c r="K204" s="17">
        <v>0</v>
      </c>
      <c r="L204" s="17">
        <v>0</v>
      </c>
      <c r="M204" s="17">
        <v>0</v>
      </c>
      <c r="N204" s="17">
        <v>0</v>
      </c>
      <c r="O204" s="17">
        <v>0</v>
      </c>
      <c r="P204" s="17">
        <v>2069616</v>
      </c>
      <c r="Q204" s="17">
        <v>343922</v>
      </c>
      <c r="R204" s="17">
        <v>117075</v>
      </c>
      <c r="S204" s="17">
        <v>16478</v>
      </c>
      <c r="T204" s="17">
        <v>6875</v>
      </c>
      <c r="U204" s="17">
        <v>63900</v>
      </c>
      <c r="V204" s="17">
        <v>22068</v>
      </c>
      <c r="W204" s="17">
        <v>0</v>
      </c>
      <c r="X204" s="17">
        <v>245144</v>
      </c>
      <c r="Y204" s="17">
        <v>0</v>
      </c>
      <c r="Z204" s="17">
        <v>0</v>
      </c>
      <c r="AA204" s="17">
        <v>15547023</v>
      </c>
      <c r="AB204" s="17">
        <v>1543728</v>
      </c>
      <c r="AC204" s="17">
        <v>3255068</v>
      </c>
      <c r="AD204" s="17">
        <v>0</v>
      </c>
      <c r="AE204" s="17">
        <v>185380</v>
      </c>
      <c r="AF204" s="17">
        <v>100000</v>
      </c>
    </row>
    <row r="205" spans="1:32" x14ac:dyDescent="0.3">
      <c r="A205" s="15" t="s">
        <v>403</v>
      </c>
      <c r="B205" s="14" t="s">
        <v>404</v>
      </c>
      <c r="C205" s="14">
        <v>1</v>
      </c>
      <c r="D205" s="14">
        <v>0</v>
      </c>
      <c r="E205" s="17">
        <v>10779557</v>
      </c>
      <c r="F205" s="17">
        <v>0</v>
      </c>
      <c r="G205" s="17">
        <v>0</v>
      </c>
      <c r="H205" s="17">
        <v>0</v>
      </c>
      <c r="I205" s="17">
        <v>1067728</v>
      </c>
      <c r="J205" s="17">
        <v>565921</v>
      </c>
      <c r="K205" s="17">
        <v>0</v>
      </c>
      <c r="L205" s="17">
        <v>0</v>
      </c>
      <c r="M205" s="17">
        <v>0</v>
      </c>
      <c r="N205" s="17">
        <v>0</v>
      </c>
      <c r="O205" s="17">
        <v>0</v>
      </c>
      <c r="P205" s="17">
        <v>1333931</v>
      </c>
      <c r="Q205" s="17">
        <v>133755</v>
      </c>
      <c r="R205" s="17">
        <v>160042</v>
      </c>
      <c r="S205" s="17">
        <v>16388</v>
      </c>
      <c r="T205" s="17">
        <v>6838</v>
      </c>
      <c r="U205" s="17">
        <v>57318</v>
      </c>
      <c r="V205" s="17">
        <v>22079</v>
      </c>
      <c r="W205" s="17">
        <v>0</v>
      </c>
      <c r="X205" s="17">
        <v>152881</v>
      </c>
      <c r="Y205" s="17">
        <v>3453</v>
      </c>
      <c r="Z205" s="17">
        <v>0</v>
      </c>
      <c r="AA205" s="17">
        <v>14299891</v>
      </c>
      <c r="AB205" s="17">
        <v>1291589</v>
      </c>
      <c r="AC205" s="17">
        <v>2873437</v>
      </c>
      <c r="AD205" s="17">
        <v>700000</v>
      </c>
      <c r="AE205" s="17">
        <v>0</v>
      </c>
      <c r="AF205" s="17">
        <v>100000</v>
      </c>
    </row>
    <row r="206" spans="1:32" x14ac:dyDescent="0.3">
      <c r="A206" s="15" t="s">
        <v>405</v>
      </c>
      <c r="B206" s="14" t="s">
        <v>406</v>
      </c>
      <c r="C206" s="14">
        <v>1</v>
      </c>
      <c r="D206" s="14">
        <v>0</v>
      </c>
      <c r="E206" s="17">
        <v>10166341</v>
      </c>
      <c r="F206" s="17">
        <v>0</v>
      </c>
      <c r="G206" s="17">
        <v>0</v>
      </c>
      <c r="H206" s="17">
        <v>12786</v>
      </c>
      <c r="I206" s="17">
        <v>883656</v>
      </c>
      <c r="J206" s="17">
        <v>1267924</v>
      </c>
      <c r="K206" s="17">
        <v>63864</v>
      </c>
      <c r="L206" s="17">
        <v>0</v>
      </c>
      <c r="M206" s="17">
        <v>0</v>
      </c>
      <c r="N206" s="17">
        <v>0</v>
      </c>
      <c r="O206" s="17">
        <v>0</v>
      </c>
      <c r="P206" s="17">
        <v>1030861</v>
      </c>
      <c r="Q206" s="17">
        <v>48083</v>
      </c>
      <c r="R206" s="17">
        <v>48201</v>
      </c>
      <c r="S206" s="17">
        <v>12044</v>
      </c>
      <c r="T206" s="17">
        <v>5025</v>
      </c>
      <c r="U206" s="17">
        <v>43163</v>
      </c>
      <c r="V206" s="17">
        <v>14378</v>
      </c>
      <c r="W206" s="17">
        <v>0</v>
      </c>
      <c r="X206" s="17">
        <v>234586</v>
      </c>
      <c r="Y206" s="17">
        <v>0</v>
      </c>
      <c r="Z206" s="17">
        <v>0</v>
      </c>
      <c r="AA206" s="17">
        <v>13830912</v>
      </c>
      <c r="AB206" s="17">
        <v>938114</v>
      </c>
      <c r="AC206" s="17">
        <v>1984987</v>
      </c>
      <c r="AD206" s="17">
        <v>1409109</v>
      </c>
      <c r="AE206" s="17">
        <v>234586</v>
      </c>
      <c r="AF206" s="17">
        <v>100000</v>
      </c>
    </row>
    <row r="207" spans="1:32" x14ac:dyDescent="0.3">
      <c r="A207" s="15" t="s">
        <v>407</v>
      </c>
      <c r="B207" s="14" t="s">
        <v>408</v>
      </c>
      <c r="C207" s="14">
        <v>1</v>
      </c>
      <c r="D207" s="14">
        <v>0</v>
      </c>
      <c r="E207" s="17">
        <v>5058096</v>
      </c>
      <c r="F207" s="17">
        <v>0</v>
      </c>
      <c r="G207" s="17">
        <v>0</v>
      </c>
      <c r="H207" s="17">
        <v>0</v>
      </c>
      <c r="I207" s="17">
        <v>804897</v>
      </c>
      <c r="J207" s="17">
        <v>204922</v>
      </c>
      <c r="K207" s="17">
        <v>0</v>
      </c>
      <c r="L207" s="17">
        <v>0</v>
      </c>
      <c r="M207" s="17">
        <v>0</v>
      </c>
      <c r="N207" s="17">
        <v>0</v>
      </c>
      <c r="O207" s="17">
        <v>0</v>
      </c>
      <c r="P207" s="17">
        <v>721402</v>
      </c>
      <c r="Q207" s="17">
        <v>70302</v>
      </c>
      <c r="R207" s="17">
        <v>40987</v>
      </c>
      <c r="S207" s="17">
        <v>7670</v>
      </c>
      <c r="T207" s="17">
        <v>3200</v>
      </c>
      <c r="U207" s="17">
        <v>29358</v>
      </c>
      <c r="V207" s="17">
        <v>5811</v>
      </c>
      <c r="W207" s="17">
        <v>0</v>
      </c>
      <c r="X207" s="17">
        <v>149078</v>
      </c>
      <c r="Y207" s="17">
        <v>0</v>
      </c>
      <c r="Z207" s="17">
        <v>0</v>
      </c>
      <c r="AA207" s="17">
        <v>7095723</v>
      </c>
      <c r="AB207" s="17">
        <v>589515</v>
      </c>
      <c r="AC207" s="17">
        <v>1335328</v>
      </c>
      <c r="AD207" s="17">
        <v>700000</v>
      </c>
      <c r="AE207" s="17">
        <v>0</v>
      </c>
      <c r="AF207" s="17">
        <v>100000</v>
      </c>
    </row>
    <row r="208" spans="1:32" x14ac:dyDescent="0.3">
      <c r="A208" s="15" t="s">
        <v>409</v>
      </c>
      <c r="B208" s="14" t="s">
        <v>410</v>
      </c>
      <c r="C208" s="14">
        <v>1</v>
      </c>
      <c r="D208" s="14">
        <v>0</v>
      </c>
      <c r="E208" s="17">
        <v>2544244</v>
      </c>
      <c r="F208" s="17">
        <v>0</v>
      </c>
      <c r="G208" s="17">
        <v>0</v>
      </c>
      <c r="H208" s="17">
        <v>0</v>
      </c>
      <c r="I208" s="17">
        <v>392775</v>
      </c>
      <c r="J208" s="17">
        <v>395010</v>
      </c>
      <c r="K208" s="17">
        <v>0</v>
      </c>
      <c r="L208" s="17">
        <v>0</v>
      </c>
      <c r="M208" s="17">
        <v>0</v>
      </c>
      <c r="N208" s="17">
        <v>0</v>
      </c>
      <c r="O208" s="17">
        <v>0</v>
      </c>
      <c r="P208" s="17">
        <v>523912</v>
      </c>
      <c r="Q208" s="17">
        <v>21321</v>
      </c>
      <c r="R208" s="17">
        <v>0</v>
      </c>
      <c r="S208" s="17">
        <v>2592</v>
      </c>
      <c r="T208" s="17">
        <v>1081</v>
      </c>
      <c r="U208" s="17">
        <v>8796</v>
      </c>
      <c r="V208" s="17">
        <v>2692</v>
      </c>
      <c r="W208" s="17">
        <v>0</v>
      </c>
      <c r="X208" s="17">
        <v>0</v>
      </c>
      <c r="Y208" s="17">
        <v>0</v>
      </c>
      <c r="Z208" s="17">
        <v>0</v>
      </c>
      <c r="AA208" s="17">
        <v>3892423</v>
      </c>
      <c r="AB208" s="17">
        <v>242900</v>
      </c>
      <c r="AC208" s="17">
        <v>550200</v>
      </c>
      <c r="AD208" s="17">
        <v>700000</v>
      </c>
      <c r="AE208" s="17">
        <v>0</v>
      </c>
      <c r="AF208" s="17">
        <v>100000</v>
      </c>
    </row>
    <row r="209" spans="1:32" x14ac:dyDescent="0.3">
      <c r="A209" s="15" t="s">
        <v>411</v>
      </c>
      <c r="B209" s="14" t="s">
        <v>412</v>
      </c>
      <c r="C209" s="14">
        <v>1</v>
      </c>
      <c r="D209" s="14">
        <v>0</v>
      </c>
      <c r="E209" s="17">
        <v>624508</v>
      </c>
      <c r="F209" s="17">
        <v>0</v>
      </c>
      <c r="G209" s="17">
        <v>271313</v>
      </c>
      <c r="H209" s="17">
        <v>0</v>
      </c>
      <c r="I209" s="17">
        <v>34750</v>
      </c>
      <c r="J209" s="17">
        <v>20271</v>
      </c>
      <c r="K209" s="17">
        <v>0</v>
      </c>
      <c r="L209" s="17">
        <v>0</v>
      </c>
      <c r="M209" s="17">
        <v>0</v>
      </c>
      <c r="N209" s="17">
        <v>0</v>
      </c>
      <c r="O209" s="17">
        <v>0</v>
      </c>
      <c r="P209" s="17">
        <v>176320</v>
      </c>
      <c r="Q209" s="17">
        <v>0</v>
      </c>
      <c r="R209" s="17">
        <v>0</v>
      </c>
      <c r="S209" s="17">
        <v>3700</v>
      </c>
      <c r="T209" s="17">
        <v>1544</v>
      </c>
      <c r="U209" s="17">
        <v>12174</v>
      </c>
      <c r="V209" s="17">
        <v>0</v>
      </c>
      <c r="W209" s="17">
        <v>0</v>
      </c>
      <c r="X209" s="17">
        <v>0</v>
      </c>
      <c r="Y209" s="17">
        <v>2008</v>
      </c>
      <c r="Z209" s="17">
        <v>0</v>
      </c>
      <c r="AA209" s="17">
        <v>1146588</v>
      </c>
      <c r="AB209" s="17">
        <v>84630</v>
      </c>
      <c r="AC209" s="17">
        <v>181611</v>
      </c>
      <c r="AD209" s="17">
        <v>0</v>
      </c>
      <c r="AE209" s="17">
        <v>0</v>
      </c>
      <c r="AF209" s="17">
        <v>0</v>
      </c>
    </row>
    <row r="210" spans="1:32" x14ac:dyDescent="0.3">
      <c r="A210" s="15" t="s">
        <v>413</v>
      </c>
      <c r="B210" s="14" t="s">
        <v>414</v>
      </c>
      <c r="C210" s="14">
        <v>1</v>
      </c>
      <c r="D210" s="14">
        <v>0</v>
      </c>
      <c r="E210" s="17">
        <v>13584339</v>
      </c>
      <c r="F210" s="17">
        <v>0</v>
      </c>
      <c r="G210" s="17">
        <v>0</v>
      </c>
      <c r="H210" s="17">
        <v>0</v>
      </c>
      <c r="I210" s="17">
        <v>1421605</v>
      </c>
      <c r="J210" s="17">
        <v>3199885</v>
      </c>
      <c r="K210" s="17">
        <v>45674</v>
      </c>
      <c r="L210" s="17">
        <v>0</v>
      </c>
      <c r="M210" s="17">
        <v>0</v>
      </c>
      <c r="N210" s="17">
        <v>0</v>
      </c>
      <c r="O210" s="17">
        <v>0</v>
      </c>
      <c r="P210" s="17">
        <v>1941371</v>
      </c>
      <c r="Q210" s="17">
        <v>213296</v>
      </c>
      <c r="R210" s="17">
        <v>72700</v>
      </c>
      <c r="S210" s="17">
        <v>15444</v>
      </c>
      <c r="T210" s="17">
        <v>6444</v>
      </c>
      <c r="U210" s="17">
        <v>59706</v>
      </c>
      <c r="V210" s="17">
        <v>20334</v>
      </c>
      <c r="W210" s="17">
        <v>0</v>
      </c>
      <c r="X210" s="17">
        <v>189864</v>
      </c>
      <c r="Y210" s="17">
        <v>0</v>
      </c>
      <c r="Z210" s="17">
        <v>0</v>
      </c>
      <c r="AA210" s="17">
        <v>20770662</v>
      </c>
      <c r="AB210" s="17">
        <v>1056247</v>
      </c>
      <c r="AC210" s="17">
        <v>2276612</v>
      </c>
      <c r="AD210" s="17">
        <v>1710234</v>
      </c>
      <c r="AE210" s="17">
        <v>0</v>
      </c>
      <c r="AF210" s="17">
        <v>101498</v>
      </c>
    </row>
    <row r="211" spans="1:32" x14ac:dyDescent="0.3">
      <c r="A211" s="15" t="s">
        <v>415</v>
      </c>
      <c r="B211" s="14" t="s">
        <v>416</v>
      </c>
      <c r="C211" s="14">
        <v>1</v>
      </c>
      <c r="D211" s="14">
        <v>1</v>
      </c>
      <c r="E211" s="17">
        <v>22864806</v>
      </c>
      <c r="F211" s="17">
        <v>0</v>
      </c>
      <c r="G211" s="17">
        <v>0</v>
      </c>
      <c r="H211" s="17">
        <v>0</v>
      </c>
      <c r="I211" s="17">
        <v>1793291</v>
      </c>
      <c r="J211" s="17">
        <v>8379019</v>
      </c>
      <c r="K211" s="17">
        <v>1</v>
      </c>
      <c r="L211" s="17">
        <v>2668059</v>
      </c>
      <c r="M211" s="17">
        <v>0</v>
      </c>
      <c r="N211" s="17">
        <v>0</v>
      </c>
      <c r="O211" s="17">
        <v>0</v>
      </c>
      <c r="P211" s="17">
        <v>3949697</v>
      </c>
      <c r="Q211" s="17">
        <v>657231</v>
      </c>
      <c r="R211" s="17">
        <v>363100</v>
      </c>
      <c r="S211" s="17">
        <v>31623</v>
      </c>
      <c r="T211" s="17">
        <v>13194</v>
      </c>
      <c r="U211" s="17">
        <v>122908</v>
      </c>
      <c r="V211" s="17">
        <v>44956</v>
      </c>
      <c r="W211" s="17">
        <v>0</v>
      </c>
      <c r="X211" s="17">
        <v>1372241</v>
      </c>
      <c r="Y211" s="17">
        <v>0</v>
      </c>
      <c r="Z211" s="17">
        <v>0</v>
      </c>
      <c r="AA211" s="17">
        <v>42260126</v>
      </c>
      <c r="AB211" s="17">
        <v>2454324</v>
      </c>
      <c r="AC211" s="17">
        <v>5310292</v>
      </c>
      <c r="AD211" s="17">
        <v>700000</v>
      </c>
      <c r="AE211" s="17">
        <v>0</v>
      </c>
      <c r="AF211" s="17">
        <v>154059</v>
      </c>
    </row>
    <row r="212" spans="1:32" x14ac:dyDescent="0.3">
      <c r="A212" s="15" t="s">
        <v>417</v>
      </c>
      <c r="B212" s="14" t="s">
        <v>418</v>
      </c>
      <c r="C212" s="14">
        <v>1</v>
      </c>
      <c r="D212" s="14">
        <v>0</v>
      </c>
      <c r="E212" s="17">
        <v>18011019</v>
      </c>
      <c r="F212" s="17">
        <v>0</v>
      </c>
      <c r="G212" s="17">
        <v>0</v>
      </c>
      <c r="H212" s="17">
        <v>0</v>
      </c>
      <c r="I212" s="17">
        <v>2376790</v>
      </c>
      <c r="J212" s="17">
        <v>3836740</v>
      </c>
      <c r="K212" s="17">
        <v>209555</v>
      </c>
      <c r="L212" s="17">
        <v>0</v>
      </c>
      <c r="M212" s="17">
        <v>0</v>
      </c>
      <c r="N212" s="17">
        <v>0</v>
      </c>
      <c r="O212" s="17">
        <v>0</v>
      </c>
      <c r="P212" s="17">
        <v>1844203</v>
      </c>
      <c r="Q212" s="17">
        <v>558565</v>
      </c>
      <c r="R212" s="17">
        <v>36816</v>
      </c>
      <c r="S212" s="17">
        <v>25706</v>
      </c>
      <c r="T212" s="17">
        <v>10725</v>
      </c>
      <c r="U212" s="17">
        <v>101646</v>
      </c>
      <c r="V212" s="17">
        <v>32806</v>
      </c>
      <c r="W212" s="17">
        <v>0</v>
      </c>
      <c r="X212" s="17">
        <v>285307</v>
      </c>
      <c r="Y212" s="17">
        <v>0</v>
      </c>
      <c r="Z212" s="17">
        <v>0</v>
      </c>
      <c r="AA212" s="17">
        <v>27329878</v>
      </c>
      <c r="AB212" s="17">
        <v>1636744</v>
      </c>
      <c r="AC212" s="17">
        <v>2934058</v>
      </c>
      <c r="AD212" s="17">
        <v>2634444</v>
      </c>
      <c r="AE212" s="17">
        <v>0</v>
      </c>
      <c r="AF212" s="17">
        <v>0</v>
      </c>
    </row>
    <row r="213" spans="1:32" x14ac:dyDescent="0.3">
      <c r="A213" s="15" t="s">
        <v>419</v>
      </c>
      <c r="B213" s="14" t="s">
        <v>420</v>
      </c>
      <c r="C213" s="14">
        <v>1</v>
      </c>
      <c r="D213" s="14">
        <v>0</v>
      </c>
      <c r="E213" s="17">
        <v>3682293</v>
      </c>
      <c r="F213" s="17">
        <v>0</v>
      </c>
      <c r="G213" s="17">
        <v>0</v>
      </c>
      <c r="H213" s="17">
        <v>0</v>
      </c>
      <c r="I213" s="17">
        <v>604036</v>
      </c>
      <c r="J213" s="17">
        <v>481653</v>
      </c>
      <c r="K213" s="17">
        <v>38146</v>
      </c>
      <c r="L213" s="17">
        <v>0</v>
      </c>
      <c r="M213" s="17">
        <v>0</v>
      </c>
      <c r="N213" s="17">
        <v>0</v>
      </c>
      <c r="O213" s="17">
        <v>0</v>
      </c>
      <c r="P213" s="17">
        <v>326775</v>
      </c>
      <c r="Q213" s="17">
        <v>57830</v>
      </c>
      <c r="R213" s="17">
        <v>0</v>
      </c>
      <c r="S213" s="17">
        <v>6876</v>
      </c>
      <c r="T213" s="17">
        <v>2869</v>
      </c>
      <c r="U213" s="17">
        <v>25514</v>
      </c>
      <c r="V213" s="17">
        <v>3277</v>
      </c>
      <c r="W213" s="17">
        <v>0</v>
      </c>
      <c r="X213" s="17">
        <v>48735</v>
      </c>
      <c r="Y213" s="17">
        <v>1320</v>
      </c>
      <c r="Z213" s="17">
        <v>0</v>
      </c>
      <c r="AA213" s="17">
        <v>5279324</v>
      </c>
      <c r="AB213" s="17">
        <v>464489</v>
      </c>
      <c r="AC213" s="17">
        <v>904393</v>
      </c>
      <c r="AD213" s="17">
        <v>0</v>
      </c>
      <c r="AE213" s="17">
        <v>0</v>
      </c>
      <c r="AF213" s="17">
        <v>0</v>
      </c>
    </row>
    <row r="214" spans="1:32" x14ac:dyDescent="0.3">
      <c r="A214" s="15" t="s">
        <v>421</v>
      </c>
      <c r="B214" s="14" t="s">
        <v>422</v>
      </c>
      <c r="C214" s="14">
        <v>1</v>
      </c>
      <c r="D214" s="14">
        <v>0</v>
      </c>
      <c r="E214" s="17">
        <v>41128939</v>
      </c>
      <c r="F214" s="17">
        <v>0</v>
      </c>
      <c r="G214" s="17">
        <v>0</v>
      </c>
      <c r="H214" s="17">
        <v>0</v>
      </c>
      <c r="I214" s="17">
        <v>5373757</v>
      </c>
      <c r="J214" s="17">
        <v>6592690</v>
      </c>
      <c r="K214" s="17">
        <v>0</v>
      </c>
      <c r="L214" s="17">
        <v>0</v>
      </c>
      <c r="M214" s="17">
        <v>0</v>
      </c>
      <c r="N214" s="17">
        <v>0</v>
      </c>
      <c r="O214" s="17">
        <v>0</v>
      </c>
      <c r="P214" s="17">
        <v>5095315</v>
      </c>
      <c r="Q214" s="17">
        <v>1419232</v>
      </c>
      <c r="R214" s="17">
        <v>0</v>
      </c>
      <c r="S214" s="17">
        <v>50228</v>
      </c>
      <c r="T214" s="17">
        <v>20956</v>
      </c>
      <c r="U214" s="17">
        <v>198225</v>
      </c>
      <c r="V214" s="17">
        <v>70675</v>
      </c>
      <c r="W214" s="17">
        <v>0</v>
      </c>
      <c r="X214" s="17">
        <v>915415</v>
      </c>
      <c r="Y214" s="17">
        <v>0</v>
      </c>
      <c r="Z214" s="17">
        <v>0</v>
      </c>
      <c r="AA214" s="17">
        <v>60865432</v>
      </c>
      <c r="AB214" s="17">
        <v>3446272</v>
      </c>
      <c r="AC214" s="17">
        <v>6725664</v>
      </c>
      <c r="AD214" s="17">
        <v>5909364</v>
      </c>
      <c r="AE214" s="17">
        <v>0</v>
      </c>
      <c r="AF214" s="17">
        <v>404452</v>
      </c>
    </row>
    <row r="215" spans="1:32" x14ac:dyDescent="0.3">
      <c r="A215" s="15" t="s">
        <v>423</v>
      </c>
      <c r="B215" s="14" t="s">
        <v>424</v>
      </c>
      <c r="C215" s="14">
        <v>1</v>
      </c>
      <c r="D215" s="14">
        <v>0</v>
      </c>
      <c r="E215" s="17">
        <v>10761345</v>
      </c>
      <c r="F215" s="17">
        <v>0</v>
      </c>
      <c r="G215" s="17">
        <v>0</v>
      </c>
      <c r="H215" s="17">
        <v>0</v>
      </c>
      <c r="I215" s="17">
        <v>1348719</v>
      </c>
      <c r="J215" s="17">
        <v>1651795</v>
      </c>
      <c r="K215" s="17">
        <v>0</v>
      </c>
      <c r="L215" s="17">
        <v>0</v>
      </c>
      <c r="M215" s="17">
        <v>0</v>
      </c>
      <c r="N215" s="17">
        <v>0</v>
      </c>
      <c r="O215" s="17">
        <v>0</v>
      </c>
      <c r="P215" s="17">
        <v>1483515</v>
      </c>
      <c r="Q215" s="17">
        <v>463602</v>
      </c>
      <c r="R215" s="17">
        <v>0</v>
      </c>
      <c r="S215" s="17">
        <v>20103</v>
      </c>
      <c r="T215" s="17">
        <v>8388</v>
      </c>
      <c r="U215" s="17">
        <v>81026</v>
      </c>
      <c r="V215" s="17">
        <v>22506</v>
      </c>
      <c r="W215" s="17">
        <v>0</v>
      </c>
      <c r="X215" s="17">
        <v>224186</v>
      </c>
      <c r="Y215" s="17">
        <v>0</v>
      </c>
      <c r="Z215" s="17">
        <v>0</v>
      </c>
      <c r="AA215" s="17">
        <v>16065185</v>
      </c>
      <c r="AB215" s="17">
        <v>1344434</v>
      </c>
      <c r="AC215" s="17">
        <v>2141862</v>
      </c>
      <c r="AD215" s="17">
        <v>700000</v>
      </c>
      <c r="AE215" s="17">
        <v>0</v>
      </c>
      <c r="AF215" s="17">
        <v>0</v>
      </c>
    </row>
    <row r="216" spans="1:32" x14ac:dyDescent="0.3">
      <c r="A216" s="15" t="s">
        <v>425</v>
      </c>
      <c r="B216" s="14" t="s">
        <v>426</v>
      </c>
      <c r="C216" s="14">
        <v>1</v>
      </c>
      <c r="D216" s="14">
        <v>0</v>
      </c>
      <c r="E216" s="17">
        <v>6764177</v>
      </c>
      <c r="F216" s="17">
        <v>0</v>
      </c>
      <c r="G216" s="17">
        <v>0</v>
      </c>
      <c r="H216" s="17">
        <v>0</v>
      </c>
      <c r="I216" s="17">
        <v>1013997</v>
      </c>
      <c r="J216" s="17">
        <v>1407630</v>
      </c>
      <c r="K216" s="17">
        <v>168859</v>
      </c>
      <c r="L216" s="17">
        <v>0</v>
      </c>
      <c r="M216" s="17">
        <v>0</v>
      </c>
      <c r="N216" s="17">
        <v>0</v>
      </c>
      <c r="O216" s="17">
        <v>0</v>
      </c>
      <c r="P216" s="17">
        <v>580348</v>
      </c>
      <c r="Q216" s="17">
        <v>139299</v>
      </c>
      <c r="R216" s="17">
        <v>0</v>
      </c>
      <c r="S216" s="17">
        <v>11909</v>
      </c>
      <c r="T216" s="17">
        <v>4969</v>
      </c>
      <c r="U216" s="17">
        <v>45552</v>
      </c>
      <c r="V216" s="17">
        <v>6137</v>
      </c>
      <c r="W216" s="17">
        <v>0</v>
      </c>
      <c r="X216" s="17">
        <v>109760</v>
      </c>
      <c r="Y216" s="17">
        <v>0</v>
      </c>
      <c r="Z216" s="17">
        <v>0</v>
      </c>
      <c r="AA216" s="17">
        <v>10252637</v>
      </c>
      <c r="AB216" s="17">
        <v>833130</v>
      </c>
      <c r="AC216" s="17">
        <v>1293145</v>
      </c>
      <c r="AD216" s="17">
        <v>0</v>
      </c>
      <c r="AE216" s="17">
        <v>109760</v>
      </c>
      <c r="AF216" s="17">
        <v>0</v>
      </c>
    </row>
    <row r="217" spans="1:32" x14ac:dyDescent="0.3">
      <c r="A217" s="15" t="s">
        <v>427</v>
      </c>
      <c r="B217" s="14" t="s">
        <v>428</v>
      </c>
      <c r="C217" s="14">
        <v>1</v>
      </c>
      <c r="D217" s="14">
        <v>0</v>
      </c>
      <c r="E217" s="17">
        <v>3415927</v>
      </c>
      <c r="F217" s="17">
        <v>0</v>
      </c>
      <c r="G217" s="17">
        <v>0</v>
      </c>
      <c r="H217" s="17">
        <v>0</v>
      </c>
      <c r="I217" s="17">
        <v>462415</v>
      </c>
      <c r="J217" s="17">
        <v>749759</v>
      </c>
      <c r="K217" s="17">
        <v>146044</v>
      </c>
      <c r="L217" s="17">
        <v>0</v>
      </c>
      <c r="M217" s="17">
        <v>0</v>
      </c>
      <c r="N217" s="17">
        <v>0</v>
      </c>
      <c r="O217" s="17">
        <v>0</v>
      </c>
      <c r="P217" s="17">
        <v>382244</v>
      </c>
      <c r="Q217" s="17">
        <v>64467</v>
      </c>
      <c r="R217" s="17">
        <v>173625</v>
      </c>
      <c r="S217" s="17">
        <v>7116</v>
      </c>
      <c r="T217" s="17">
        <v>2969</v>
      </c>
      <c r="U217" s="17">
        <v>28018</v>
      </c>
      <c r="V217" s="17">
        <v>4518</v>
      </c>
      <c r="W217" s="17">
        <v>0</v>
      </c>
      <c r="X217" s="17">
        <v>107310</v>
      </c>
      <c r="Y217" s="17">
        <v>3277</v>
      </c>
      <c r="Z217" s="17">
        <v>0</v>
      </c>
      <c r="AA217" s="17">
        <v>5547689</v>
      </c>
      <c r="AB217" s="17">
        <v>658713</v>
      </c>
      <c r="AC217" s="17">
        <v>1283796</v>
      </c>
      <c r="AD217" s="17">
        <v>0</v>
      </c>
      <c r="AE217" s="17">
        <v>0</v>
      </c>
      <c r="AF217" s="17">
        <v>100000</v>
      </c>
    </row>
    <row r="218" spans="1:32" x14ac:dyDescent="0.3">
      <c r="A218" s="15" t="s">
        <v>429</v>
      </c>
      <c r="B218" s="14" t="s">
        <v>430</v>
      </c>
      <c r="C218" s="14">
        <v>1</v>
      </c>
      <c r="D218" s="14">
        <v>0</v>
      </c>
      <c r="E218" s="17">
        <v>2971360</v>
      </c>
      <c r="F218" s="17">
        <v>0</v>
      </c>
      <c r="G218" s="17">
        <v>0</v>
      </c>
      <c r="H218" s="17">
        <v>0</v>
      </c>
      <c r="I218" s="17">
        <v>354740</v>
      </c>
      <c r="J218" s="17">
        <v>721880</v>
      </c>
      <c r="K218" s="17">
        <v>0</v>
      </c>
      <c r="L218" s="17">
        <v>0</v>
      </c>
      <c r="M218" s="17">
        <v>0</v>
      </c>
      <c r="N218" s="17">
        <v>0</v>
      </c>
      <c r="O218" s="17">
        <v>0</v>
      </c>
      <c r="P218" s="17">
        <v>422556</v>
      </c>
      <c r="Q218" s="17">
        <v>65328</v>
      </c>
      <c r="R218" s="17">
        <v>0</v>
      </c>
      <c r="S218" s="17">
        <v>5932</v>
      </c>
      <c r="T218" s="17">
        <v>2475</v>
      </c>
      <c r="U218" s="17">
        <v>20912</v>
      </c>
      <c r="V218" s="17">
        <v>4600</v>
      </c>
      <c r="W218" s="17">
        <v>0</v>
      </c>
      <c r="X218" s="17">
        <v>113616</v>
      </c>
      <c r="Y218" s="17">
        <v>0</v>
      </c>
      <c r="Z218" s="17">
        <v>0</v>
      </c>
      <c r="AA218" s="17">
        <v>4683399</v>
      </c>
      <c r="AB218" s="17">
        <v>574383</v>
      </c>
      <c r="AC218" s="17">
        <v>1232479</v>
      </c>
      <c r="AD218" s="17">
        <v>0</v>
      </c>
      <c r="AE218" s="17">
        <v>0</v>
      </c>
      <c r="AF218" s="17">
        <v>0</v>
      </c>
    </row>
    <row r="219" spans="1:32" x14ac:dyDescent="0.3">
      <c r="A219" s="15" t="s">
        <v>431</v>
      </c>
      <c r="B219" s="14" t="s">
        <v>432</v>
      </c>
      <c r="C219" s="14">
        <v>1</v>
      </c>
      <c r="D219" s="14">
        <v>0</v>
      </c>
      <c r="E219" s="17">
        <v>2682869</v>
      </c>
      <c r="F219" s="17">
        <v>0</v>
      </c>
      <c r="G219" s="17">
        <v>62551</v>
      </c>
      <c r="H219" s="17">
        <v>0</v>
      </c>
      <c r="I219" s="17">
        <v>325752</v>
      </c>
      <c r="J219" s="17">
        <v>457907</v>
      </c>
      <c r="K219" s="17">
        <v>0</v>
      </c>
      <c r="L219" s="17">
        <v>0</v>
      </c>
      <c r="M219" s="17">
        <v>0</v>
      </c>
      <c r="N219" s="17">
        <v>0</v>
      </c>
      <c r="O219" s="17">
        <v>0</v>
      </c>
      <c r="P219" s="17">
        <v>257021</v>
      </c>
      <c r="Q219" s="17">
        <v>6995</v>
      </c>
      <c r="R219" s="17">
        <v>0</v>
      </c>
      <c r="S219" s="17">
        <v>5033</v>
      </c>
      <c r="T219" s="17">
        <v>2100</v>
      </c>
      <c r="U219" s="17">
        <v>19630</v>
      </c>
      <c r="V219" s="17">
        <v>2838</v>
      </c>
      <c r="W219" s="17">
        <v>0</v>
      </c>
      <c r="X219" s="17">
        <v>35649</v>
      </c>
      <c r="Y219" s="17">
        <v>19298</v>
      </c>
      <c r="Z219" s="17">
        <v>0</v>
      </c>
      <c r="AA219" s="17">
        <v>3877643</v>
      </c>
      <c r="AB219" s="17">
        <v>349755</v>
      </c>
      <c r="AC219" s="17">
        <v>722263</v>
      </c>
      <c r="AD219" s="17">
        <v>0</v>
      </c>
      <c r="AE219" s="17">
        <v>0</v>
      </c>
      <c r="AF219" s="17">
        <v>100000</v>
      </c>
    </row>
    <row r="220" spans="1:32" x14ac:dyDescent="0.3">
      <c r="A220" s="15" t="s">
        <v>433</v>
      </c>
      <c r="B220" s="14" t="s">
        <v>434</v>
      </c>
      <c r="C220" s="14">
        <v>1</v>
      </c>
      <c r="D220" s="14">
        <v>0</v>
      </c>
      <c r="E220" s="17">
        <v>4674103</v>
      </c>
      <c r="F220" s="17">
        <v>0</v>
      </c>
      <c r="G220" s="17">
        <v>0</v>
      </c>
      <c r="H220" s="17">
        <v>0</v>
      </c>
      <c r="I220" s="17">
        <v>417941</v>
      </c>
      <c r="J220" s="17">
        <v>1001497</v>
      </c>
      <c r="K220" s="17">
        <v>0</v>
      </c>
      <c r="L220" s="17">
        <v>0</v>
      </c>
      <c r="M220" s="17">
        <v>0</v>
      </c>
      <c r="N220" s="17">
        <v>0</v>
      </c>
      <c r="O220" s="17">
        <v>0</v>
      </c>
      <c r="P220" s="17">
        <v>402759</v>
      </c>
      <c r="Q220" s="17">
        <v>48805</v>
      </c>
      <c r="R220" s="17">
        <v>0</v>
      </c>
      <c r="S220" s="17">
        <v>7130</v>
      </c>
      <c r="T220" s="17">
        <v>2975</v>
      </c>
      <c r="U220" s="17">
        <v>27436</v>
      </c>
      <c r="V220" s="17">
        <v>5875</v>
      </c>
      <c r="W220" s="17">
        <v>0</v>
      </c>
      <c r="X220" s="17">
        <v>77943</v>
      </c>
      <c r="Y220" s="17">
        <v>0</v>
      </c>
      <c r="Z220" s="17">
        <v>0</v>
      </c>
      <c r="AA220" s="17">
        <v>6666464</v>
      </c>
      <c r="AB220" s="17">
        <v>449414</v>
      </c>
      <c r="AC220" s="17">
        <v>908834</v>
      </c>
      <c r="AD220" s="17">
        <v>700000</v>
      </c>
      <c r="AE220" s="17">
        <v>0</v>
      </c>
      <c r="AF220" s="17">
        <v>100000</v>
      </c>
    </row>
    <row r="221" spans="1:32" x14ac:dyDescent="0.3">
      <c r="A221" s="15" t="s">
        <v>435</v>
      </c>
      <c r="B221" s="14" t="s">
        <v>436</v>
      </c>
      <c r="C221" s="14">
        <v>1</v>
      </c>
      <c r="D221" s="14">
        <v>0</v>
      </c>
      <c r="E221" s="17">
        <v>37352890</v>
      </c>
      <c r="F221" s="17">
        <v>0</v>
      </c>
      <c r="G221" s="17">
        <v>0</v>
      </c>
      <c r="H221" s="17">
        <v>0</v>
      </c>
      <c r="I221" s="17">
        <v>2263761</v>
      </c>
      <c r="J221" s="17">
        <v>5150773</v>
      </c>
      <c r="K221" s="17">
        <v>246001</v>
      </c>
      <c r="L221" s="17">
        <v>0</v>
      </c>
      <c r="M221" s="17">
        <v>0</v>
      </c>
      <c r="N221" s="17">
        <v>0</v>
      </c>
      <c r="O221" s="17">
        <v>0</v>
      </c>
      <c r="P221" s="17">
        <v>3765189</v>
      </c>
      <c r="Q221" s="17">
        <v>467490</v>
      </c>
      <c r="R221" s="17">
        <v>0</v>
      </c>
      <c r="S221" s="17">
        <v>66571</v>
      </c>
      <c r="T221" s="17">
        <v>27775</v>
      </c>
      <c r="U221" s="17">
        <v>245174</v>
      </c>
      <c r="V221" s="17">
        <v>82916</v>
      </c>
      <c r="W221" s="17">
        <v>0</v>
      </c>
      <c r="X221" s="17">
        <v>3570540</v>
      </c>
      <c r="Y221" s="17">
        <v>0</v>
      </c>
      <c r="Z221" s="17">
        <v>0</v>
      </c>
      <c r="AA221" s="17">
        <v>53239080</v>
      </c>
      <c r="AB221" s="17">
        <v>7054436</v>
      </c>
      <c r="AC221" s="17">
        <v>15979196</v>
      </c>
      <c r="AD221" s="17">
        <v>0</v>
      </c>
      <c r="AE221" s="17">
        <v>0</v>
      </c>
      <c r="AF221" s="17">
        <v>222343</v>
      </c>
    </row>
    <row r="222" spans="1:32" x14ac:dyDescent="0.3">
      <c r="A222" s="15" t="s">
        <v>437</v>
      </c>
      <c r="B222" s="14" t="s">
        <v>438</v>
      </c>
      <c r="C222" s="14">
        <v>1</v>
      </c>
      <c r="D222" s="14">
        <v>0</v>
      </c>
      <c r="E222" s="17">
        <v>32620242</v>
      </c>
      <c r="F222" s="17">
        <v>0</v>
      </c>
      <c r="G222" s="17">
        <v>0</v>
      </c>
      <c r="H222" s="17">
        <v>0</v>
      </c>
      <c r="I222" s="17">
        <v>6060954</v>
      </c>
      <c r="J222" s="17">
        <v>2297985</v>
      </c>
      <c r="K222" s="17">
        <v>0</v>
      </c>
      <c r="L222" s="17">
        <v>0</v>
      </c>
      <c r="M222" s="17">
        <v>0</v>
      </c>
      <c r="N222" s="17">
        <v>0</v>
      </c>
      <c r="O222" s="17">
        <v>0</v>
      </c>
      <c r="P222" s="17">
        <v>3704784</v>
      </c>
      <c r="Q222" s="17">
        <v>533121</v>
      </c>
      <c r="R222" s="17">
        <v>171093</v>
      </c>
      <c r="S222" s="17">
        <v>43891</v>
      </c>
      <c r="T222" s="17">
        <v>18313</v>
      </c>
      <c r="U222" s="17">
        <v>171313</v>
      </c>
      <c r="V222" s="17">
        <v>60199</v>
      </c>
      <c r="W222" s="17">
        <v>0</v>
      </c>
      <c r="X222" s="17">
        <v>1312233</v>
      </c>
      <c r="Y222" s="17">
        <v>0</v>
      </c>
      <c r="Z222" s="17">
        <v>0</v>
      </c>
      <c r="AA222" s="17">
        <v>46994128</v>
      </c>
      <c r="AB222" s="17">
        <v>3414618</v>
      </c>
      <c r="AC222" s="17">
        <v>6651231</v>
      </c>
      <c r="AD222" s="17">
        <v>2321158</v>
      </c>
      <c r="AE222" s="17">
        <v>0</v>
      </c>
      <c r="AF222" s="17">
        <v>273578</v>
      </c>
    </row>
    <row r="223" spans="1:32" x14ac:dyDescent="0.3">
      <c r="A223" s="15" t="s">
        <v>439</v>
      </c>
      <c r="B223" s="14" t="s">
        <v>440</v>
      </c>
      <c r="C223" s="14">
        <v>1</v>
      </c>
      <c r="D223" s="14">
        <v>0</v>
      </c>
      <c r="E223" s="17">
        <v>5674899</v>
      </c>
      <c r="F223" s="17">
        <v>0</v>
      </c>
      <c r="G223" s="17">
        <v>0</v>
      </c>
      <c r="H223" s="17">
        <v>18586</v>
      </c>
      <c r="I223" s="17">
        <v>758964</v>
      </c>
      <c r="J223" s="17">
        <v>1302595</v>
      </c>
      <c r="K223" s="17">
        <v>0</v>
      </c>
      <c r="L223" s="17">
        <v>0</v>
      </c>
      <c r="M223" s="17">
        <v>0</v>
      </c>
      <c r="N223" s="17">
        <v>0</v>
      </c>
      <c r="O223" s="17">
        <v>0</v>
      </c>
      <c r="P223" s="17">
        <v>769993</v>
      </c>
      <c r="Q223" s="17">
        <v>18122</v>
      </c>
      <c r="R223" s="17">
        <v>0</v>
      </c>
      <c r="S223" s="17">
        <v>6411</v>
      </c>
      <c r="T223" s="17">
        <v>2675</v>
      </c>
      <c r="U223" s="17">
        <v>23650</v>
      </c>
      <c r="V223" s="17">
        <v>7416</v>
      </c>
      <c r="W223" s="17">
        <v>0</v>
      </c>
      <c r="X223" s="17">
        <v>406744</v>
      </c>
      <c r="Y223" s="17">
        <v>0</v>
      </c>
      <c r="Z223" s="17">
        <v>0</v>
      </c>
      <c r="AA223" s="17">
        <v>8990055</v>
      </c>
      <c r="AB223" s="17">
        <v>530996</v>
      </c>
      <c r="AC223" s="17">
        <v>1161733</v>
      </c>
      <c r="AD223" s="17">
        <v>700000</v>
      </c>
      <c r="AE223" s="17">
        <v>0</v>
      </c>
      <c r="AF223" s="17">
        <v>100000</v>
      </c>
    </row>
    <row r="224" spans="1:32" x14ac:dyDescent="0.3">
      <c r="A224" s="15" t="s">
        <v>441</v>
      </c>
      <c r="B224" s="14" t="s">
        <v>442</v>
      </c>
      <c r="C224" s="14">
        <v>1</v>
      </c>
      <c r="D224" s="14">
        <v>0</v>
      </c>
      <c r="E224" s="17">
        <v>3976435</v>
      </c>
      <c r="F224" s="17">
        <v>0</v>
      </c>
      <c r="G224" s="17">
        <v>0</v>
      </c>
      <c r="H224" s="17">
        <v>0</v>
      </c>
      <c r="I224" s="17">
        <v>762858</v>
      </c>
      <c r="J224" s="17">
        <v>729816</v>
      </c>
      <c r="K224" s="17">
        <v>0</v>
      </c>
      <c r="L224" s="17">
        <v>0</v>
      </c>
      <c r="M224" s="17">
        <v>0</v>
      </c>
      <c r="N224" s="17">
        <v>0</v>
      </c>
      <c r="O224" s="17">
        <v>0</v>
      </c>
      <c r="P224" s="17">
        <v>808684</v>
      </c>
      <c r="Q224" s="17">
        <v>8149</v>
      </c>
      <c r="R224" s="17">
        <v>0</v>
      </c>
      <c r="S224" s="17">
        <v>4898</v>
      </c>
      <c r="T224" s="17">
        <v>2044</v>
      </c>
      <c r="U224" s="17">
        <v>18815</v>
      </c>
      <c r="V224" s="17">
        <v>4961</v>
      </c>
      <c r="W224" s="17">
        <v>0</v>
      </c>
      <c r="X224" s="17">
        <v>79095</v>
      </c>
      <c r="Y224" s="17">
        <v>3888</v>
      </c>
      <c r="Z224" s="17">
        <v>0</v>
      </c>
      <c r="AA224" s="17">
        <v>6399643</v>
      </c>
      <c r="AB224" s="17">
        <v>406394</v>
      </c>
      <c r="AC224" s="17">
        <v>877006</v>
      </c>
      <c r="AD224" s="17">
        <v>700000</v>
      </c>
      <c r="AE224" s="17">
        <v>0</v>
      </c>
      <c r="AF224" s="17">
        <v>0</v>
      </c>
    </row>
    <row r="225" spans="1:32" x14ac:dyDescent="0.3">
      <c r="A225" s="15" t="s">
        <v>443</v>
      </c>
      <c r="B225" s="14" t="s">
        <v>444</v>
      </c>
      <c r="C225" s="14">
        <v>1</v>
      </c>
      <c r="D225" s="14">
        <v>0</v>
      </c>
      <c r="E225" s="17">
        <v>13617506</v>
      </c>
      <c r="F225" s="17">
        <v>0</v>
      </c>
      <c r="G225" s="17">
        <v>0</v>
      </c>
      <c r="H225" s="17">
        <v>0</v>
      </c>
      <c r="I225" s="17">
        <v>1354088</v>
      </c>
      <c r="J225" s="17">
        <v>3517745</v>
      </c>
      <c r="K225" s="17">
        <v>0</v>
      </c>
      <c r="L225" s="17">
        <v>0</v>
      </c>
      <c r="M225" s="17">
        <v>0</v>
      </c>
      <c r="N225" s="17">
        <v>0</v>
      </c>
      <c r="O225" s="17">
        <v>0</v>
      </c>
      <c r="P225" s="17">
        <v>1477732</v>
      </c>
      <c r="Q225" s="17">
        <v>180624</v>
      </c>
      <c r="R225" s="17">
        <v>0</v>
      </c>
      <c r="S225" s="17">
        <v>19324</v>
      </c>
      <c r="T225" s="17">
        <v>8063</v>
      </c>
      <c r="U225" s="17">
        <v>71822</v>
      </c>
      <c r="V225" s="17">
        <v>23538</v>
      </c>
      <c r="W225" s="17">
        <v>0</v>
      </c>
      <c r="X225" s="17">
        <v>485963</v>
      </c>
      <c r="Y225" s="17">
        <v>0</v>
      </c>
      <c r="Z225" s="17">
        <v>0</v>
      </c>
      <c r="AA225" s="17">
        <v>20756405</v>
      </c>
      <c r="AB225" s="17">
        <v>1398429</v>
      </c>
      <c r="AC225" s="17">
        <v>3164314</v>
      </c>
      <c r="AD225" s="17">
        <v>892106</v>
      </c>
      <c r="AE225" s="17">
        <v>333948</v>
      </c>
      <c r="AF225" s="17">
        <v>117907</v>
      </c>
    </row>
    <row r="226" spans="1:32" x14ac:dyDescent="0.3">
      <c r="A226" s="15" t="s">
        <v>445</v>
      </c>
      <c r="B226" s="14" t="s">
        <v>446</v>
      </c>
      <c r="C226" s="14">
        <v>1</v>
      </c>
      <c r="D226" s="14">
        <v>0</v>
      </c>
      <c r="E226" s="17">
        <v>11764221</v>
      </c>
      <c r="F226" s="17">
        <v>0</v>
      </c>
      <c r="G226" s="17">
        <v>0</v>
      </c>
      <c r="H226" s="17">
        <v>0</v>
      </c>
      <c r="I226" s="17">
        <v>1867178</v>
      </c>
      <c r="J226" s="17">
        <v>1537256</v>
      </c>
      <c r="K226" s="17">
        <v>204447</v>
      </c>
      <c r="L226" s="17">
        <v>0</v>
      </c>
      <c r="M226" s="17">
        <v>0</v>
      </c>
      <c r="N226" s="17">
        <v>0</v>
      </c>
      <c r="O226" s="17">
        <v>0</v>
      </c>
      <c r="P226" s="17">
        <v>898247</v>
      </c>
      <c r="Q226" s="17">
        <v>254020</v>
      </c>
      <c r="R226" s="17">
        <v>91612</v>
      </c>
      <c r="S226" s="17">
        <v>13302</v>
      </c>
      <c r="T226" s="17">
        <v>5550</v>
      </c>
      <c r="U226" s="17">
        <v>51085</v>
      </c>
      <c r="V226" s="17">
        <v>13603</v>
      </c>
      <c r="W226" s="17">
        <v>0</v>
      </c>
      <c r="X226" s="17">
        <v>89413</v>
      </c>
      <c r="Y226" s="17">
        <v>0</v>
      </c>
      <c r="Z226" s="17">
        <v>0</v>
      </c>
      <c r="AA226" s="17">
        <v>16789934</v>
      </c>
      <c r="AB226" s="17">
        <v>1010502</v>
      </c>
      <c r="AC226" s="17">
        <v>1970813</v>
      </c>
      <c r="AD226" s="17">
        <v>1244127</v>
      </c>
      <c r="AE226" s="17">
        <v>0</v>
      </c>
      <c r="AF226" s="17">
        <v>100000</v>
      </c>
    </row>
    <row r="227" spans="1:32" x14ac:dyDescent="0.3">
      <c r="A227" s="15" t="s">
        <v>447</v>
      </c>
      <c r="B227" s="14" t="s">
        <v>448</v>
      </c>
      <c r="C227" s="14">
        <v>1</v>
      </c>
      <c r="D227" s="14">
        <v>0</v>
      </c>
      <c r="E227" s="17">
        <v>7997094</v>
      </c>
      <c r="F227" s="17">
        <v>0</v>
      </c>
      <c r="G227" s="17">
        <v>0</v>
      </c>
      <c r="H227" s="17">
        <v>0</v>
      </c>
      <c r="I227" s="17">
        <v>1236459</v>
      </c>
      <c r="J227" s="17">
        <v>1269661</v>
      </c>
      <c r="K227" s="17">
        <v>0</v>
      </c>
      <c r="L227" s="17">
        <v>0</v>
      </c>
      <c r="M227" s="17">
        <v>0</v>
      </c>
      <c r="N227" s="17">
        <v>0</v>
      </c>
      <c r="O227" s="17">
        <v>0</v>
      </c>
      <c r="P227" s="17">
        <v>989614</v>
      </c>
      <c r="Q227" s="17">
        <v>80679</v>
      </c>
      <c r="R227" s="17">
        <v>0</v>
      </c>
      <c r="S227" s="17">
        <v>12928</v>
      </c>
      <c r="T227" s="17">
        <v>5394</v>
      </c>
      <c r="U227" s="17">
        <v>49396</v>
      </c>
      <c r="V227" s="17">
        <v>14243</v>
      </c>
      <c r="W227" s="17">
        <v>0</v>
      </c>
      <c r="X227" s="17">
        <v>206952</v>
      </c>
      <c r="Y227" s="17">
        <v>0</v>
      </c>
      <c r="Z227" s="17">
        <v>0</v>
      </c>
      <c r="AA227" s="17">
        <v>11862420</v>
      </c>
      <c r="AB227" s="17">
        <v>909847</v>
      </c>
      <c r="AC227" s="17">
        <v>2060915</v>
      </c>
      <c r="AD227" s="17">
        <v>700000</v>
      </c>
      <c r="AE227" s="17">
        <v>206952</v>
      </c>
      <c r="AF227" s="17">
        <v>100000</v>
      </c>
    </row>
    <row r="228" spans="1:32" x14ac:dyDescent="0.3">
      <c r="A228" s="15" t="s">
        <v>449</v>
      </c>
      <c r="B228" s="14" t="s">
        <v>450</v>
      </c>
      <c r="C228" s="14">
        <v>1</v>
      </c>
      <c r="D228" s="14">
        <v>0</v>
      </c>
      <c r="E228" s="17">
        <v>6481031</v>
      </c>
      <c r="F228" s="17">
        <v>0</v>
      </c>
      <c r="G228" s="17">
        <v>0</v>
      </c>
      <c r="H228" s="17">
        <v>0</v>
      </c>
      <c r="I228" s="17">
        <v>777010</v>
      </c>
      <c r="J228" s="17">
        <v>1239478</v>
      </c>
      <c r="K228" s="17">
        <v>0</v>
      </c>
      <c r="L228" s="17">
        <v>0</v>
      </c>
      <c r="M228" s="17">
        <v>0</v>
      </c>
      <c r="N228" s="17">
        <v>0</v>
      </c>
      <c r="O228" s="17">
        <v>0</v>
      </c>
      <c r="P228" s="17">
        <v>1127633</v>
      </c>
      <c r="Q228" s="17">
        <v>96396</v>
      </c>
      <c r="R228" s="17">
        <v>192390</v>
      </c>
      <c r="S228" s="17">
        <v>15325</v>
      </c>
      <c r="T228" s="17">
        <v>6394</v>
      </c>
      <c r="U228" s="17">
        <v>57260</v>
      </c>
      <c r="V228" s="17">
        <v>19310</v>
      </c>
      <c r="W228" s="17">
        <v>0</v>
      </c>
      <c r="X228" s="17">
        <v>149320</v>
      </c>
      <c r="Y228" s="17">
        <v>0</v>
      </c>
      <c r="Z228" s="17">
        <v>0</v>
      </c>
      <c r="AA228" s="17">
        <v>10161547</v>
      </c>
      <c r="AB228" s="17">
        <v>910253</v>
      </c>
      <c r="AC228" s="17">
        <v>779761</v>
      </c>
      <c r="AD228" s="17">
        <v>997038</v>
      </c>
      <c r="AE228" s="17">
        <v>149320</v>
      </c>
      <c r="AF228" s="17">
        <v>0</v>
      </c>
    </row>
    <row r="229" spans="1:32" x14ac:dyDescent="0.3">
      <c r="A229" s="15" t="s">
        <v>451</v>
      </c>
      <c r="B229" s="14" t="s">
        <v>452</v>
      </c>
      <c r="C229" s="14">
        <v>1</v>
      </c>
      <c r="D229" s="14">
        <v>0</v>
      </c>
      <c r="E229" s="17">
        <v>6953263</v>
      </c>
      <c r="F229" s="17">
        <v>0</v>
      </c>
      <c r="G229" s="17">
        <v>0</v>
      </c>
      <c r="H229" s="17">
        <v>0</v>
      </c>
      <c r="I229" s="17">
        <v>749409</v>
      </c>
      <c r="J229" s="17">
        <v>1658995</v>
      </c>
      <c r="K229" s="17">
        <v>0</v>
      </c>
      <c r="L229" s="17">
        <v>0</v>
      </c>
      <c r="M229" s="17">
        <v>0</v>
      </c>
      <c r="N229" s="17">
        <v>0</v>
      </c>
      <c r="O229" s="17">
        <v>0</v>
      </c>
      <c r="P229" s="17">
        <v>1146091</v>
      </c>
      <c r="Q229" s="17">
        <v>268194</v>
      </c>
      <c r="R229" s="17">
        <v>87810</v>
      </c>
      <c r="S229" s="17">
        <v>11355</v>
      </c>
      <c r="T229" s="17">
        <v>4738</v>
      </c>
      <c r="U229" s="17">
        <v>45027</v>
      </c>
      <c r="V229" s="17">
        <v>13592</v>
      </c>
      <c r="W229" s="17">
        <v>0</v>
      </c>
      <c r="X229" s="17">
        <v>61177</v>
      </c>
      <c r="Y229" s="17">
        <v>0</v>
      </c>
      <c r="Z229" s="17">
        <v>0</v>
      </c>
      <c r="AA229" s="17">
        <v>10999651</v>
      </c>
      <c r="AB229" s="17">
        <v>726488</v>
      </c>
      <c r="AC229" s="17">
        <v>951876</v>
      </c>
      <c r="AD229" s="17">
        <v>904148</v>
      </c>
      <c r="AE229" s="17">
        <v>0</v>
      </c>
      <c r="AF229" s="17">
        <v>0</v>
      </c>
    </row>
    <row r="230" spans="1:32" x14ac:dyDescent="0.3">
      <c r="A230" s="15" t="s">
        <v>453</v>
      </c>
      <c r="B230" s="14" t="s">
        <v>454</v>
      </c>
      <c r="C230" s="14">
        <v>1</v>
      </c>
      <c r="D230" s="14">
        <v>0</v>
      </c>
      <c r="E230" s="17">
        <v>5519598</v>
      </c>
      <c r="F230" s="17">
        <v>0</v>
      </c>
      <c r="G230" s="17">
        <v>0</v>
      </c>
      <c r="H230" s="17">
        <v>0</v>
      </c>
      <c r="I230" s="17">
        <v>831343</v>
      </c>
      <c r="J230" s="17">
        <v>885042</v>
      </c>
      <c r="K230" s="17">
        <v>0</v>
      </c>
      <c r="L230" s="17">
        <v>0</v>
      </c>
      <c r="M230" s="17">
        <v>0</v>
      </c>
      <c r="N230" s="17">
        <v>0</v>
      </c>
      <c r="O230" s="17">
        <v>0</v>
      </c>
      <c r="P230" s="17">
        <v>734293</v>
      </c>
      <c r="Q230" s="17">
        <v>230268</v>
      </c>
      <c r="R230" s="17">
        <v>215752</v>
      </c>
      <c r="S230" s="17">
        <v>13377</v>
      </c>
      <c r="T230" s="17">
        <v>5581</v>
      </c>
      <c r="U230" s="17">
        <v>52192</v>
      </c>
      <c r="V230" s="17">
        <v>12188</v>
      </c>
      <c r="W230" s="17">
        <v>0</v>
      </c>
      <c r="X230" s="17">
        <v>97200</v>
      </c>
      <c r="Y230" s="17">
        <v>4248</v>
      </c>
      <c r="Z230" s="17">
        <v>0</v>
      </c>
      <c r="AA230" s="17">
        <v>8601082</v>
      </c>
      <c r="AB230" s="17">
        <v>797901</v>
      </c>
      <c r="AC230" s="17">
        <v>1275321</v>
      </c>
      <c r="AD230" s="17">
        <v>700000</v>
      </c>
      <c r="AE230" s="17">
        <v>0</v>
      </c>
      <c r="AF230" s="17">
        <v>0</v>
      </c>
    </row>
    <row r="231" spans="1:32" x14ac:dyDescent="0.3">
      <c r="A231" s="15" t="s">
        <v>455</v>
      </c>
      <c r="B231" s="14" t="s">
        <v>456</v>
      </c>
      <c r="C231" s="14">
        <v>1</v>
      </c>
      <c r="D231" s="14">
        <v>0</v>
      </c>
      <c r="E231" s="17">
        <v>10994145</v>
      </c>
      <c r="F231" s="17">
        <v>0</v>
      </c>
      <c r="G231" s="17">
        <v>0</v>
      </c>
      <c r="H231" s="17">
        <v>6030</v>
      </c>
      <c r="I231" s="17">
        <v>1337262</v>
      </c>
      <c r="J231" s="17">
        <v>1339370</v>
      </c>
      <c r="K231" s="17">
        <v>0</v>
      </c>
      <c r="L231" s="17">
        <v>0</v>
      </c>
      <c r="M231" s="17">
        <v>0</v>
      </c>
      <c r="N231" s="17">
        <v>0</v>
      </c>
      <c r="O231" s="17">
        <v>0</v>
      </c>
      <c r="P231" s="17">
        <v>1381044</v>
      </c>
      <c r="Q231" s="17">
        <v>78648</v>
      </c>
      <c r="R231" s="17">
        <v>309709</v>
      </c>
      <c r="S231" s="17">
        <v>21496</v>
      </c>
      <c r="T231" s="17">
        <v>8969</v>
      </c>
      <c r="U231" s="17">
        <v>83880</v>
      </c>
      <c r="V231" s="17">
        <v>24031</v>
      </c>
      <c r="W231" s="17">
        <v>0</v>
      </c>
      <c r="X231" s="17">
        <v>106400</v>
      </c>
      <c r="Y231" s="17">
        <v>0</v>
      </c>
      <c r="Z231" s="17">
        <v>0</v>
      </c>
      <c r="AA231" s="17">
        <v>15690984</v>
      </c>
      <c r="AB231" s="17">
        <v>1358716</v>
      </c>
      <c r="AC231" s="17">
        <v>1420116</v>
      </c>
      <c r="AD231" s="17">
        <v>1228624</v>
      </c>
      <c r="AE231" s="17">
        <v>0</v>
      </c>
      <c r="AF231" s="17">
        <v>0</v>
      </c>
    </row>
    <row r="232" spans="1:32" x14ac:dyDescent="0.3">
      <c r="A232" s="15" t="s">
        <v>457</v>
      </c>
      <c r="B232" s="14" t="s">
        <v>458</v>
      </c>
      <c r="C232" s="14">
        <v>1</v>
      </c>
      <c r="D232" s="14">
        <v>0</v>
      </c>
      <c r="E232" s="17">
        <v>7062897</v>
      </c>
      <c r="F232" s="17">
        <v>0</v>
      </c>
      <c r="G232" s="17">
        <v>0</v>
      </c>
      <c r="H232" s="17">
        <v>20498</v>
      </c>
      <c r="I232" s="17">
        <v>843463</v>
      </c>
      <c r="J232" s="17">
        <v>1140752</v>
      </c>
      <c r="K232" s="17">
        <v>0</v>
      </c>
      <c r="L232" s="17">
        <v>0</v>
      </c>
      <c r="M232" s="17">
        <v>0</v>
      </c>
      <c r="N232" s="17">
        <v>0</v>
      </c>
      <c r="O232" s="17">
        <v>0</v>
      </c>
      <c r="P232" s="17">
        <v>1181327</v>
      </c>
      <c r="Q232" s="17">
        <v>332974</v>
      </c>
      <c r="R232" s="17">
        <v>212256</v>
      </c>
      <c r="S232" s="17">
        <v>7894</v>
      </c>
      <c r="T232" s="17">
        <v>3294</v>
      </c>
      <c r="U232" s="17">
        <v>31688</v>
      </c>
      <c r="V232" s="17">
        <v>10687</v>
      </c>
      <c r="W232" s="17">
        <v>0</v>
      </c>
      <c r="X232" s="17">
        <v>204406</v>
      </c>
      <c r="Y232" s="17">
        <v>0</v>
      </c>
      <c r="Z232" s="17">
        <v>0</v>
      </c>
      <c r="AA232" s="17">
        <v>11052136</v>
      </c>
      <c r="AB232" s="17">
        <v>623799</v>
      </c>
      <c r="AC232" s="17">
        <v>1412988</v>
      </c>
      <c r="AD232" s="17">
        <v>1082876</v>
      </c>
      <c r="AE232" s="17">
        <v>0</v>
      </c>
      <c r="AF232" s="17">
        <v>100000</v>
      </c>
    </row>
    <row r="233" spans="1:32" x14ac:dyDescent="0.3">
      <c r="A233" s="15" t="s">
        <v>459</v>
      </c>
      <c r="B233" s="14" t="s">
        <v>460</v>
      </c>
      <c r="C233" s="14">
        <v>1</v>
      </c>
      <c r="D233" s="14">
        <v>0</v>
      </c>
      <c r="E233" s="17">
        <v>16025541</v>
      </c>
      <c r="F233" s="17">
        <v>0</v>
      </c>
      <c r="G233" s="17">
        <v>0</v>
      </c>
      <c r="H233" s="17">
        <v>102321</v>
      </c>
      <c r="I233" s="17">
        <v>2293632</v>
      </c>
      <c r="J233" s="17">
        <v>878021</v>
      </c>
      <c r="K233" s="17">
        <v>0</v>
      </c>
      <c r="L233" s="17">
        <v>0</v>
      </c>
      <c r="M233" s="17">
        <v>0</v>
      </c>
      <c r="N233" s="17">
        <v>0</v>
      </c>
      <c r="O233" s="17">
        <v>0</v>
      </c>
      <c r="P233" s="17">
        <v>1769347</v>
      </c>
      <c r="Q233" s="17">
        <v>415783</v>
      </c>
      <c r="R233" s="17">
        <v>426156</v>
      </c>
      <c r="S233" s="17">
        <v>19564</v>
      </c>
      <c r="T233" s="17">
        <v>8163</v>
      </c>
      <c r="U233" s="17">
        <v>76482</v>
      </c>
      <c r="V233" s="17">
        <v>24936</v>
      </c>
      <c r="W233" s="17">
        <v>0</v>
      </c>
      <c r="X233" s="17">
        <v>830569</v>
      </c>
      <c r="Y233" s="17">
        <v>0</v>
      </c>
      <c r="Z233" s="17">
        <v>0</v>
      </c>
      <c r="AA233" s="17">
        <v>22870515</v>
      </c>
      <c r="AB233" s="17">
        <v>1554707</v>
      </c>
      <c r="AC233" s="17">
        <v>3210561</v>
      </c>
      <c r="AD233" s="17">
        <v>1831716</v>
      </c>
      <c r="AE233" s="17">
        <v>0</v>
      </c>
      <c r="AF233" s="17">
        <v>136766</v>
      </c>
    </row>
    <row r="234" spans="1:32" x14ac:dyDescent="0.3">
      <c r="A234" s="15" t="s">
        <v>461</v>
      </c>
      <c r="B234" s="14" t="s">
        <v>462</v>
      </c>
      <c r="C234" s="14">
        <v>1</v>
      </c>
      <c r="D234" s="14">
        <v>0</v>
      </c>
      <c r="E234" s="17">
        <v>9659726</v>
      </c>
      <c r="F234" s="17">
        <v>0</v>
      </c>
      <c r="G234" s="17">
        <v>0</v>
      </c>
      <c r="H234" s="17">
        <v>0</v>
      </c>
      <c r="I234" s="17">
        <v>935624</v>
      </c>
      <c r="J234" s="17">
        <v>1115174</v>
      </c>
      <c r="K234" s="17">
        <v>53104</v>
      </c>
      <c r="L234" s="17">
        <v>0</v>
      </c>
      <c r="M234" s="17">
        <v>0</v>
      </c>
      <c r="N234" s="17">
        <v>0</v>
      </c>
      <c r="O234" s="17">
        <v>0</v>
      </c>
      <c r="P234" s="17">
        <v>884645</v>
      </c>
      <c r="Q234" s="17">
        <v>75577</v>
      </c>
      <c r="R234" s="17">
        <v>108021</v>
      </c>
      <c r="S234" s="17">
        <v>8718</v>
      </c>
      <c r="T234" s="17">
        <v>3638</v>
      </c>
      <c r="U234" s="17">
        <v>33436</v>
      </c>
      <c r="V234" s="17">
        <v>10901</v>
      </c>
      <c r="W234" s="17">
        <v>0</v>
      </c>
      <c r="X234" s="17">
        <v>318269</v>
      </c>
      <c r="Y234" s="17">
        <v>0</v>
      </c>
      <c r="Z234" s="17">
        <v>0</v>
      </c>
      <c r="AA234" s="17">
        <v>13206833</v>
      </c>
      <c r="AB234" s="17">
        <v>554150</v>
      </c>
      <c r="AC234" s="17">
        <v>1179786</v>
      </c>
      <c r="AD234" s="17">
        <v>1101207</v>
      </c>
      <c r="AE234" s="17">
        <v>0</v>
      </c>
      <c r="AF234" s="17">
        <v>100000</v>
      </c>
    </row>
    <row r="235" spans="1:32" x14ac:dyDescent="0.3">
      <c r="A235" s="15" t="s">
        <v>463</v>
      </c>
      <c r="B235" s="14" t="s">
        <v>464</v>
      </c>
      <c r="C235" s="14">
        <v>1</v>
      </c>
      <c r="D235" s="14">
        <v>0</v>
      </c>
      <c r="E235" s="17">
        <v>7315029</v>
      </c>
      <c r="F235" s="17">
        <v>0</v>
      </c>
      <c r="G235" s="17">
        <v>0</v>
      </c>
      <c r="H235" s="17">
        <v>0</v>
      </c>
      <c r="I235" s="17">
        <v>1084073</v>
      </c>
      <c r="J235" s="17">
        <v>879390</v>
      </c>
      <c r="K235" s="17">
        <v>0</v>
      </c>
      <c r="L235" s="17">
        <v>0</v>
      </c>
      <c r="M235" s="17">
        <v>0</v>
      </c>
      <c r="N235" s="17">
        <v>0</v>
      </c>
      <c r="O235" s="17">
        <v>0</v>
      </c>
      <c r="P235" s="17">
        <v>915444</v>
      </c>
      <c r="Q235" s="17">
        <v>102510</v>
      </c>
      <c r="R235" s="17">
        <v>84965</v>
      </c>
      <c r="S235" s="17">
        <v>10471</v>
      </c>
      <c r="T235" s="17">
        <v>4369</v>
      </c>
      <c r="U235" s="17">
        <v>41882</v>
      </c>
      <c r="V235" s="17">
        <v>12991</v>
      </c>
      <c r="W235" s="17">
        <v>0</v>
      </c>
      <c r="X235" s="17">
        <v>124245</v>
      </c>
      <c r="Y235" s="17">
        <v>0</v>
      </c>
      <c r="Z235" s="17">
        <v>0</v>
      </c>
      <c r="AA235" s="17">
        <v>10575369</v>
      </c>
      <c r="AB235" s="17">
        <v>662695</v>
      </c>
      <c r="AC235" s="17">
        <v>686527</v>
      </c>
      <c r="AD235" s="17">
        <v>1518671</v>
      </c>
      <c r="AE235" s="17">
        <v>0</v>
      </c>
      <c r="AF235" s="17">
        <v>0</v>
      </c>
    </row>
    <row r="236" spans="1:32" x14ac:dyDescent="0.3">
      <c r="A236" s="15" t="s">
        <v>465</v>
      </c>
      <c r="B236" s="14" t="s">
        <v>466</v>
      </c>
      <c r="C236" s="14">
        <v>1</v>
      </c>
      <c r="D236" s="14">
        <v>0</v>
      </c>
      <c r="E236" s="17">
        <v>2962007</v>
      </c>
      <c r="F236" s="17">
        <v>0</v>
      </c>
      <c r="G236" s="17">
        <v>0</v>
      </c>
      <c r="H236" s="17">
        <v>0</v>
      </c>
      <c r="I236" s="17">
        <v>470283</v>
      </c>
      <c r="J236" s="17">
        <v>552916</v>
      </c>
      <c r="K236" s="17">
        <v>0</v>
      </c>
      <c r="L236" s="17">
        <v>0</v>
      </c>
      <c r="M236" s="17">
        <v>0</v>
      </c>
      <c r="N236" s="17">
        <v>0</v>
      </c>
      <c r="O236" s="17">
        <v>0</v>
      </c>
      <c r="P236" s="17">
        <v>577513</v>
      </c>
      <c r="Q236" s="17">
        <v>99465</v>
      </c>
      <c r="R236" s="17">
        <v>0</v>
      </c>
      <c r="S236" s="17">
        <v>3266</v>
      </c>
      <c r="T236" s="17">
        <v>1363</v>
      </c>
      <c r="U236" s="17">
        <v>11767</v>
      </c>
      <c r="V236" s="17">
        <v>4083</v>
      </c>
      <c r="W236" s="17">
        <v>0</v>
      </c>
      <c r="X236" s="17">
        <v>30843</v>
      </c>
      <c r="Y236" s="17">
        <v>0</v>
      </c>
      <c r="Z236" s="17">
        <v>0</v>
      </c>
      <c r="AA236" s="17">
        <v>4713506</v>
      </c>
      <c r="AB236" s="17">
        <v>240812</v>
      </c>
      <c r="AC236" s="17">
        <v>545470</v>
      </c>
      <c r="AD236" s="17">
        <v>700000</v>
      </c>
      <c r="AE236" s="17">
        <v>0</v>
      </c>
      <c r="AF236" s="17">
        <v>100000</v>
      </c>
    </row>
    <row r="237" spans="1:32" x14ac:dyDescent="0.3">
      <c r="A237" s="15" t="s">
        <v>467</v>
      </c>
      <c r="B237" s="14" t="s">
        <v>468</v>
      </c>
      <c r="C237" s="14">
        <v>1</v>
      </c>
      <c r="D237" s="14">
        <v>0</v>
      </c>
      <c r="E237" s="17">
        <v>6567018</v>
      </c>
      <c r="F237" s="17">
        <v>0</v>
      </c>
      <c r="G237" s="17">
        <v>0</v>
      </c>
      <c r="H237" s="17">
        <v>0</v>
      </c>
      <c r="I237" s="17">
        <v>1286760</v>
      </c>
      <c r="J237" s="17">
        <v>1684076</v>
      </c>
      <c r="K237" s="17">
        <v>0</v>
      </c>
      <c r="L237" s="17">
        <v>0</v>
      </c>
      <c r="M237" s="17">
        <v>0</v>
      </c>
      <c r="N237" s="17">
        <v>0</v>
      </c>
      <c r="O237" s="17">
        <v>0</v>
      </c>
      <c r="P237" s="17">
        <v>628390</v>
      </c>
      <c r="Q237" s="17">
        <v>204632</v>
      </c>
      <c r="R237" s="17">
        <v>0</v>
      </c>
      <c r="S237" s="17">
        <v>19849</v>
      </c>
      <c r="T237" s="17">
        <v>8281</v>
      </c>
      <c r="U237" s="17">
        <v>78579</v>
      </c>
      <c r="V237" s="17">
        <v>19079</v>
      </c>
      <c r="W237" s="17">
        <v>0</v>
      </c>
      <c r="X237" s="17">
        <v>162000</v>
      </c>
      <c r="Y237" s="17">
        <v>0</v>
      </c>
      <c r="Z237" s="17">
        <v>0</v>
      </c>
      <c r="AA237" s="17">
        <v>10658664</v>
      </c>
      <c r="AB237" s="17">
        <v>1278735</v>
      </c>
      <c r="AC237" s="17">
        <v>996879</v>
      </c>
      <c r="AD237" s="17">
        <v>700000</v>
      </c>
      <c r="AE237" s="17">
        <v>162000</v>
      </c>
      <c r="AF237" s="17">
        <v>0</v>
      </c>
    </row>
    <row r="238" spans="1:32" x14ac:dyDescent="0.3">
      <c r="A238" s="15" t="s">
        <v>469</v>
      </c>
      <c r="B238" s="14" t="s">
        <v>470</v>
      </c>
      <c r="C238" s="14">
        <v>1</v>
      </c>
      <c r="D238" s="14">
        <v>0</v>
      </c>
      <c r="E238" s="17">
        <v>4591078</v>
      </c>
      <c r="F238" s="17">
        <v>0</v>
      </c>
      <c r="G238" s="17">
        <v>158847</v>
      </c>
      <c r="H238" s="17">
        <v>0</v>
      </c>
      <c r="I238" s="17">
        <v>712308</v>
      </c>
      <c r="J238" s="17">
        <v>600122</v>
      </c>
      <c r="K238" s="17">
        <v>0</v>
      </c>
      <c r="L238" s="17">
        <v>0</v>
      </c>
      <c r="M238" s="17">
        <v>0</v>
      </c>
      <c r="N238" s="17">
        <v>0</v>
      </c>
      <c r="O238" s="17">
        <v>0</v>
      </c>
      <c r="P238" s="17">
        <v>541069</v>
      </c>
      <c r="Q238" s="17">
        <v>1324</v>
      </c>
      <c r="R238" s="17">
        <v>0</v>
      </c>
      <c r="S238" s="17">
        <v>4928</v>
      </c>
      <c r="T238" s="17">
        <v>2056</v>
      </c>
      <c r="U238" s="17">
        <v>19397</v>
      </c>
      <c r="V238" s="17">
        <v>4944</v>
      </c>
      <c r="W238" s="17">
        <v>0</v>
      </c>
      <c r="X238" s="17">
        <v>313099</v>
      </c>
      <c r="Y238" s="17">
        <v>0</v>
      </c>
      <c r="Z238" s="17">
        <v>0</v>
      </c>
      <c r="AA238" s="17">
        <v>6949172</v>
      </c>
      <c r="AB238" s="17">
        <v>377965</v>
      </c>
      <c r="AC238" s="17">
        <v>898731</v>
      </c>
      <c r="AD238" s="17">
        <v>700000</v>
      </c>
      <c r="AE238" s="17">
        <v>0</v>
      </c>
      <c r="AF238" s="17">
        <v>100000</v>
      </c>
    </row>
    <row r="239" spans="1:32" x14ac:dyDescent="0.3">
      <c r="A239" s="15" t="s">
        <v>471</v>
      </c>
      <c r="B239" s="14" t="s">
        <v>472</v>
      </c>
      <c r="C239" s="14">
        <v>1</v>
      </c>
      <c r="D239" s="14">
        <v>0</v>
      </c>
      <c r="E239" s="17">
        <v>7878779</v>
      </c>
      <c r="F239" s="17">
        <v>0</v>
      </c>
      <c r="G239" s="17">
        <v>0</v>
      </c>
      <c r="H239" s="17">
        <v>0</v>
      </c>
      <c r="I239" s="17">
        <v>1421940</v>
      </c>
      <c r="J239" s="17">
        <v>1563803</v>
      </c>
      <c r="K239" s="17">
        <v>0</v>
      </c>
      <c r="L239" s="17">
        <v>0</v>
      </c>
      <c r="M239" s="17">
        <v>0</v>
      </c>
      <c r="N239" s="17">
        <v>0</v>
      </c>
      <c r="O239" s="17">
        <v>0</v>
      </c>
      <c r="P239" s="17">
        <v>1058204</v>
      </c>
      <c r="Q239" s="17">
        <v>116870</v>
      </c>
      <c r="R239" s="17">
        <v>94705</v>
      </c>
      <c r="S239" s="17">
        <v>8344</v>
      </c>
      <c r="T239" s="17">
        <v>3481</v>
      </c>
      <c r="U239" s="17">
        <v>32795</v>
      </c>
      <c r="V239" s="17">
        <v>10001</v>
      </c>
      <c r="W239" s="17">
        <v>0</v>
      </c>
      <c r="X239" s="17">
        <v>99759</v>
      </c>
      <c r="Y239" s="17">
        <v>0</v>
      </c>
      <c r="Z239" s="17">
        <v>0</v>
      </c>
      <c r="AA239" s="17">
        <v>12288681</v>
      </c>
      <c r="AB239" s="17">
        <v>560814</v>
      </c>
      <c r="AC239" s="17">
        <v>1021016</v>
      </c>
      <c r="AD239" s="17">
        <v>1015495</v>
      </c>
      <c r="AE239" s="17">
        <v>0</v>
      </c>
      <c r="AF239" s="17">
        <v>100000</v>
      </c>
    </row>
    <row r="240" spans="1:32" x14ac:dyDescent="0.3">
      <c r="A240" s="15" t="s">
        <v>473</v>
      </c>
      <c r="B240" s="14" t="s">
        <v>474</v>
      </c>
      <c r="C240" s="14">
        <v>1</v>
      </c>
      <c r="D240" s="14">
        <v>0</v>
      </c>
      <c r="E240" s="17">
        <v>3550392</v>
      </c>
      <c r="F240" s="17">
        <v>0</v>
      </c>
      <c r="G240" s="17">
        <v>0</v>
      </c>
      <c r="H240" s="17">
        <v>0</v>
      </c>
      <c r="I240" s="17">
        <v>486269</v>
      </c>
      <c r="J240" s="17">
        <v>579594</v>
      </c>
      <c r="K240" s="17">
        <v>0</v>
      </c>
      <c r="L240" s="17">
        <v>0</v>
      </c>
      <c r="M240" s="17">
        <v>0</v>
      </c>
      <c r="N240" s="17">
        <v>0</v>
      </c>
      <c r="O240" s="17">
        <v>0</v>
      </c>
      <c r="P240" s="17">
        <v>477663</v>
      </c>
      <c r="Q240" s="17">
        <v>61238</v>
      </c>
      <c r="R240" s="17">
        <v>87076</v>
      </c>
      <c r="S240" s="17">
        <v>9183</v>
      </c>
      <c r="T240" s="17">
        <v>3831</v>
      </c>
      <c r="U240" s="17">
        <v>31455</v>
      </c>
      <c r="V240" s="17">
        <v>9019</v>
      </c>
      <c r="W240" s="17">
        <v>0</v>
      </c>
      <c r="X240" s="17">
        <v>69500</v>
      </c>
      <c r="Y240" s="17">
        <v>7730</v>
      </c>
      <c r="Z240" s="17">
        <v>0</v>
      </c>
      <c r="AA240" s="17">
        <v>5372950</v>
      </c>
      <c r="AB240" s="17">
        <v>538916</v>
      </c>
      <c r="AC240" s="17">
        <v>451415</v>
      </c>
      <c r="AD240" s="17">
        <v>700000</v>
      </c>
      <c r="AE240" s="17">
        <v>0</v>
      </c>
      <c r="AF240" s="17">
        <v>0</v>
      </c>
    </row>
    <row r="241" spans="1:32" x14ac:dyDescent="0.3">
      <c r="A241" s="15" t="s">
        <v>475</v>
      </c>
      <c r="B241" s="14" t="s">
        <v>476</v>
      </c>
      <c r="C241" s="14">
        <v>1</v>
      </c>
      <c r="D241" s="14">
        <v>0</v>
      </c>
      <c r="E241" s="17">
        <v>11128214</v>
      </c>
      <c r="F241" s="17">
        <v>0</v>
      </c>
      <c r="G241" s="17">
        <v>0</v>
      </c>
      <c r="H241" s="17">
        <v>0</v>
      </c>
      <c r="I241" s="17">
        <v>1762667</v>
      </c>
      <c r="J241" s="17">
        <v>1358208</v>
      </c>
      <c r="K241" s="17">
        <v>0</v>
      </c>
      <c r="L241" s="17">
        <v>0</v>
      </c>
      <c r="M241" s="17">
        <v>0</v>
      </c>
      <c r="N241" s="17">
        <v>0</v>
      </c>
      <c r="O241" s="17">
        <v>0</v>
      </c>
      <c r="P241" s="17">
        <v>1937122</v>
      </c>
      <c r="Q241" s="17">
        <v>443349</v>
      </c>
      <c r="R241" s="17">
        <v>219792</v>
      </c>
      <c r="S241" s="17">
        <v>19489</v>
      </c>
      <c r="T241" s="17">
        <v>8131</v>
      </c>
      <c r="U241" s="17">
        <v>77181</v>
      </c>
      <c r="V241" s="17">
        <v>25250</v>
      </c>
      <c r="W241" s="17">
        <v>0</v>
      </c>
      <c r="X241" s="17">
        <v>273524</v>
      </c>
      <c r="Y241" s="17">
        <v>0</v>
      </c>
      <c r="Z241" s="17">
        <v>0</v>
      </c>
      <c r="AA241" s="17">
        <v>17252927</v>
      </c>
      <c r="AB241" s="17">
        <v>1246362</v>
      </c>
      <c r="AC241" s="17">
        <v>2434020</v>
      </c>
      <c r="AD241" s="17">
        <v>700000</v>
      </c>
      <c r="AE241" s="17">
        <v>218036</v>
      </c>
      <c r="AF241" s="17">
        <v>0</v>
      </c>
    </row>
    <row r="242" spans="1:32" x14ac:dyDescent="0.3">
      <c r="A242" s="15" t="s">
        <v>477</v>
      </c>
      <c r="B242" s="14" t="s">
        <v>478</v>
      </c>
      <c r="C242" s="14">
        <v>1</v>
      </c>
      <c r="D242" s="14">
        <v>0</v>
      </c>
      <c r="E242" s="17">
        <v>4543987</v>
      </c>
      <c r="F242" s="17">
        <v>0</v>
      </c>
      <c r="G242" s="17">
        <v>0</v>
      </c>
      <c r="H242" s="17">
        <v>0</v>
      </c>
      <c r="I242" s="17">
        <v>494115</v>
      </c>
      <c r="J242" s="17">
        <v>977869</v>
      </c>
      <c r="K242" s="17">
        <v>0</v>
      </c>
      <c r="L242" s="17">
        <v>0</v>
      </c>
      <c r="M242" s="17">
        <v>0</v>
      </c>
      <c r="N242" s="17">
        <v>0</v>
      </c>
      <c r="O242" s="17">
        <v>0</v>
      </c>
      <c r="P242" s="17">
        <v>537875</v>
      </c>
      <c r="Q242" s="17">
        <v>50041</v>
      </c>
      <c r="R242" s="17">
        <v>0</v>
      </c>
      <c r="S242" s="17">
        <v>6621</v>
      </c>
      <c r="T242" s="17">
        <v>2763</v>
      </c>
      <c r="U242" s="17">
        <v>25048</v>
      </c>
      <c r="V242" s="17">
        <v>8461</v>
      </c>
      <c r="W242" s="17">
        <v>0</v>
      </c>
      <c r="X242" s="17">
        <v>274117</v>
      </c>
      <c r="Y242" s="17">
        <v>0</v>
      </c>
      <c r="Z242" s="17">
        <v>0</v>
      </c>
      <c r="AA242" s="17">
        <v>6920897</v>
      </c>
      <c r="AB242" s="17">
        <v>560614</v>
      </c>
      <c r="AC242" s="17">
        <v>1155767</v>
      </c>
      <c r="AD242" s="17">
        <v>700000</v>
      </c>
      <c r="AE242" s="17">
        <v>0</v>
      </c>
      <c r="AF242" s="17">
        <v>100000</v>
      </c>
    </row>
    <row r="243" spans="1:32" x14ac:dyDescent="0.3">
      <c r="A243" s="15" t="s">
        <v>479</v>
      </c>
      <c r="B243" s="14" t="s">
        <v>480</v>
      </c>
      <c r="C243" s="14">
        <v>1</v>
      </c>
      <c r="D243" s="14">
        <v>0</v>
      </c>
      <c r="E243" s="17">
        <v>17752185</v>
      </c>
      <c r="F243" s="17">
        <v>0</v>
      </c>
      <c r="G243" s="17">
        <v>0</v>
      </c>
      <c r="H243" s="17">
        <v>0</v>
      </c>
      <c r="I243" s="17">
        <v>2362515</v>
      </c>
      <c r="J243" s="17">
        <v>2491578</v>
      </c>
      <c r="K243" s="17">
        <v>100037</v>
      </c>
      <c r="L243" s="17">
        <v>0</v>
      </c>
      <c r="M243" s="17">
        <v>0</v>
      </c>
      <c r="N243" s="17">
        <v>0</v>
      </c>
      <c r="O243" s="17">
        <v>0</v>
      </c>
      <c r="P243" s="17">
        <v>2251067</v>
      </c>
      <c r="Q243" s="17">
        <v>636676</v>
      </c>
      <c r="R243" s="17">
        <v>180156</v>
      </c>
      <c r="S243" s="17">
        <v>29466</v>
      </c>
      <c r="T243" s="17">
        <v>12294</v>
      </c>
      <c r="U243" s="17">
        <v>110384</v>
      </c>
      <c r="V243" s="17">
        <v>38033</v>
      </c>
      <c r="W243" s="17">
        <v>0</v>
      </c>
      <c r="X243" s="17">
        <v>274186</v>
      </c>
      <c r="Y243" s="17">
        <v>0</v>
      </c>
      <c r="Z243" s="17">
        <v>0</v>
      </c>
      <c r="AA243" s="17">
        <v>26238577</v>
      </c>
      <c r="AB243" s="17">
        <v>2500024</v>
      </c>
      <c r="AC243" s="17">
        <v>5662871</v>
      </c>
      <c r="AD243" s="17">
        <v>0</v>
      </c>
      <c r="AE243" s="17">
        <v>0</v>
      </c>
      <c r="AF243" s="17">
        <v>0</v>
      </c>
    </row>
    <row r="244" spans="1:32" x14ac:dyDescent="0.3">
      <c r="A244" s="15" t="s">
        <v>481</v>
      </c>
      <c r="B244" s="14" t="s">
        <v>482</v>
      </c>
      <c r="C244" s="14">
        <v>1</v>
      </c>
      <c r="D244" s="14">
        <v>0</v>
      </c>
      <c r="E244" s="17">
        <v>5381409</v>
      </c>
      <c r="F244" s="17">
        <v>0</v>
      </c>
      <c r="G244" s="17">
        <v>0</v>
      </c>
      <c r="H244" s="17">
        <v>0</v>
      </c>
      <c r="I244" s="17">
        <v>881729</v>
      </c>
      <c r="J244" s="17">
        <v>989694</v>
      </c>
      <c r="K244" s="17">
        <v>0</v>
      </c>
      <c r="L244" s="17">
        <v>0</v>
      </c>
      <c r="M244" s="17">
        <v>0</v>
      </c>
      <c r="N244" s="17">
        <v>0</v>
      </c>
      <c r="O244" s="17">
        <v>0</v>
      </c>
      <c r="P244" s="17">
        <v>999343</v>
      </c>
      <c r="Q244" s="17">
        <v>34237</v>
      </c>
      <c r="R244" s="17">
        <v>73695</v>
      </c>
      <c r="S244" s="17">
        <v>5932</v>
      </c>
      <c r="T244" s="17">
        <v>2475</v>
      </c>
      <c r="U244" s="17">
        <v>22776</v>
      </c>
      <c r="V244" s="17">
        <v>8126</v>
      </c>
      <c r="W244" s="17">
        <v>0</v>
      </c>
      <c r="X244" s="17">
        <v>69466</v>
      </c>
      <c r="Y244" s="17">
        <v>0</v>
      </c>
      <c r="Z244" s="17">
        <v>0</v>
      </c>
      <c r="AA244" s="17">
        <v>8468882</v>
      </c>
      <c r="AB244" s="17">
        <v>382763</v>
      </c>
      <c r="AC244" s="17">
        <v>582169</v>
      </c>
      <c r="AD244" s="17">
        <v>987035</v>
      </c>
      <c r="AE244" s="17">
        <v>0</v>
      </c>
      <c r="AF244" s="17">
        <v>100000</v>
      </c>
    </row>
    <row r="245" spans="1:32" x14ac:dyDescent="0.3">
      <c r="A245" s="15" t="s">
        <v>483</v>
      </c>
      <c r="B245" s="14" t="s">
        <v>484</v>
      </c>
      <c r="C245" s="14">
        <v>1</v>
      </c>
      <c r="D245" s="14">
        <v>0</v>
      </c>
      <c r="E245" s="17">
        <v>13713275</v>
      </c>
      <c r="F245" s="17">
        <v>0</v>
      </c>
      <c r="G245" s="17">
        <v>0</v>
      </c>
      <c r="H245" s="17">
        <v>41776</v>
      </c>
      <c r="I245" s="17">
        <v>2512475</v>
      </c>
      <c r="J245" s="17">
        <v>2237867</v>
      </c>
      <c r="K245" s="17">
        <v>0</v>
      </c>
      <c r="L245" s="17">
        <v>0</v>
      </c>
      <c r="M245" s="17">
        <v>0</v>
      </c>
      <c r="N245" s="17">
        <v>0</v>
      </c>
      <c r="O245" s="17">
        <v>0</v>
      </c>
      <c r="P245" s="17">
        <v>1740512</v>
      </c>
      <c r="Q245" s="17">
        <v>433758</v>
      </c>
      <c r="R245" s="17">
        <v>31654</v>
      </c>
      <c r="S245" s="17">
        <v>27758</v>
      </c>
      <c r="T245" s="17">
        <v>11581</v>
      </c>
      <c r="U245" s="17">
        <v>108345</v>
      </c>
      <c r="V245" s="17">
        <v>34753</v>
      </c>
      <c r="W245" s="17">
        <v>0</v>
      </c>
      <c r="X245" s="17">
        <v>615160</v>
      </c>
      <c r="Y245" s="17">
        <v>0</v>
      </c>
      <c r="Z245" s="17">
        <v>0</v>
      </c>
      <c r="AA245" s="17">
        <v>21508914</v>
      </c>
      <c r="AB245" s="17">
        <v>1792897</v>
      </c>
      <c r="AC245" s="17">
        <v>1815988</v>
      </c>
      <c r="AD245" s="17">
        <v>721954</v>
      </c>
      <c r="AE245" s="17">
        <v>250120</v>
      </c>
      <c r="AF245" s="17">
        <v>0</v>
      </c>
    </row>
    <row r="246" spans="1:32" x14ac:dyDescent="0.3">
      <c r="A246" s="15" t="s">
        <v>485</v>
      </c>
      <c r="B246" s="14" t="s">
        <v>486</v>
      </c>
      <c r="C246" s="14">
        <v>1</v>
      </c>
      <c r="D246" s="14">
        <v>0</v>
      </c>
      <c r="E246" s="17">
        <v>10369531</v>
      </c>
      <c r="F246" s="17">
        <v>0</v>
      </c>
      <c r="G246" s="17">
        <v>0</v>
      </c>
      <c r="H246" s="17">
        <v>14412</v>
      </c>
      <c r="I246" s="17">
        <v>2807686</v>
      </c>
      <c r="J246" s="17">
        <v>3114742</v>
      </c>
      <c r="K246" s="17">
        <v>95371</v>
      </c>
      <c r="L246" s="17">
        <v>0</v>
      </c>
      <c r="M246" s="17">
        <v>0</v>
      </c>
      <c r="N246" s="17">
        <v>0</v>
      </c>
      <c r="O246" s="17">
        <v>0</v>
      </c>
      <c r="P246" s="17">
        <v>2756745</v>
      </c>
      <c r="Q246" s="17">
        <v>565922</v>
      </c>
      <c r="R246" s="17">
        <v>769653</v>
      </c>
      <c r="S246" s="17">
        <v>80398</v>
      </c>
      <c r="T246" s="17">
        <v>33544</v>
      </c>
      <c r="U246" s="17">
        <v>221991</v>
      </c>
      <c r="V246" s="17">
        <v>87410</v>
      </c>
      <c r="W246" s="17">
        <v>965367</v>
      </c>
      <c r="X246" s="17">
        <v>475200</v>
      </c>
      <c r="Y246" s="17">
        <v>0</v>
      </c>
      <c r="Z246" s="17">
        <v>0</v>
      </c>
      <c r="AA246" s="17">
        <v>22357972</v>
      </c>
      <c r="AB246" s="17">
        <v>3256351</v>
      </c>
      <c r="AC246" s="17">
        <v>2427772</v>
      </c>
      <c r="AD246" s="17">
        <v>0</v>
      </c>
      <c r="AE246" s="17">
        <v>475200</v>
      </c>
      <c r="AF246" s="17">
        <v>0</v>
      </c>
    </row>
    <row r="247" spans="1:32" x14ac:dyDescent="0.3">
      <c r="A247" s="15" t="s">
        <v>487</v>
      </c>
      <c r="B247" s="14" t="s">
        <v>488</v>
      </c>
      <c r="C247" s="14">
        <v>1</v>
      </c>
      <c r="D247" s="14">
        <v>0</v>
      </c>
      <c r="E247" s="17">
        <v>24272984</v>
      </c>
      <c r="F247" s="17">
        <v>234133</v>
      </c>
      <c r="G247" s="17">
        <v>1154706</v>
      </c>
      <c r="H247" s="17">
        <v>0</v>
      </c>
      <c r="I247" s="17">
        <v>5482811</v>
      </c>
      <c r="J247" s="17">
        <v>8045648</v>
      </c>
      <c r="K247" s="17">
        <v>0</v>
      </c>
      <c r="L247" s="17">
        <v>0</v>
      </c>
      <c r="M247" s="17">
        <v>0</v>
      </c>
      <c r="N247" s="17">
        <v>0</v>
      </c>
      <c r="O247" s="17">
        <v>0</v>
      </c>
      <c r="P247" s="17">
        <v>3264955</v>
      </c>
      <c r="Q247" s="17">
        <v>1547128</v>
      </c>
      <c r="R247" s="17">
        <v>941388</v>
      </c>
      <c r="S247" s="17">
        <v>63965</v>
      </c>
      <c r="T247" s="17">
        <v>26688</v>
      </c>
      <c r="U247" s="17">
        <v>234049</v>
      </c>
      <c r="V247" s="17">
        <v>73884</v>
      </c>
      <c r="W247" s="17">
        <v>0</v>
      </c>
      <c r="X247" s="17">
        <v>900000</v>
      </c>
      <c r="Y247" s="17">
        <v>0</v>
      </c>
      <c r="Z247" s="17">
        <v>0</v>
      </c>
      <c r="AA247" s="17">
        <v>46242339</v>
      </c>
      <c r="AB247" s="17">
        <v>3640067</v>
      </c>
      <c r="AC247" s="17">
        <v>5650917</v>
      </c>
      <c r="AD247" s="17">
        <v>796400</v>
      </c>
      <c r="AE247" s="17">
        <v>0</v>
      </c>
      <c r="AF247" s="17">
        <v>0</v>
      </c>
    </row>
    <row r="248" spans="1:32" x14ac:dyDescent="0.3">
      <c r="A248" s="15" t="s">
        <v>489</v>
      </c>
      <c r="B248" s="14" t="s">
        <v>490</v>
      </c>
      <c r="C248" s="14">
        <v>1</v>
      </c>
      <c r="D248" s="14">
        <v>0</v>
      </c>
      <c r="E248" s="17">
        <v>72364002</v>
      </c>
      <c r="F248" s="17">
        <v>415096</v>
      </c>
      <c r="G248" s="17">
        <v>0</v>
      </c>
      <c r="H248" s="17">
        <v>0</v>
      </c>
      <c r="I248" s="17">
        <v>14208546</v>
      </c>
      <c r="J248" s="17">
        <v>8824319</v>
      </c>
      <c r="K248" s="17">
        <v>0</v>
      </c>
      <c r="L248" s="17">
        <v>0</v>
      </c>
      <c r="M248" s="17">
        <v>0</v>
      </c>
      <c r="N248" s="17">
        <v>0</v>
      </c>
      <c r="O248" s="17">
        <v>0</v>
      </c>
      <c r="P248" s="17">
        <v>8462390</v>
      </c>
      <c r="Q248" s="17">
        <v>2186016</v>
      </c>
      <c r="R248" s="17">
        <v>1601866</v>
      </c>
      <c r="S248" s="17">
        <v>177888</v>
      </c>
      <c r="T248" s="17">
        <v>74219</v>
      </c>
      <c r="U248" s="17">
        <v>661895</v>
      </c>
      <c r="V248" s="17">
        <v>224440</v>
      </c>
      <c r="W248" s="17">
        <v>0</v>
      </c>
      <c r="X248" s="17">
        <v>1157225</v>
      </c>
      <c r="Y248" s="17">
        <v>0</v>
      </c>
      <c r="Z248" s="17">
        <v>0</v>
      </c>
      <c r="AA248" s="17">
        <v>110357902</v>
      </c>
      <c r="AB248" s="17">
        <v>10402237</v>
      </c>
      <c r="AC248" s="17">
        <v>22255473</v>
      </c>
      <c r="AD248" s="17">
        <v>2595675</v>
      </c>
      <c r="AE248" s="17">
        <v>0</v>
      </c>
      <c r="AF248" s="17">
        <v>535333</v>
      </c>
    </row>
    <row r="249" spans="1:32" x14ac:dyDescent="0.3">
      <c r="A249" s="15" t="s">
        <v>491</v>
      </c>
      <c r="B249" s="14" t="s">
        <v>492</v>
      </c>
      <c r="C249" s="14">
        <v>1</v>
      </c>
      <c r="D249" s="14">
        <v>0</v>
      </c>
      <c r="E249" s="17">
        <v>17306501</v>
      </c>
      <c r="F249" s="17">
        <v>0</v>
      </c>
      <c r="G249" s="17">
        <v>0</v>
      </c>
      <c r="H249" s="17">
        <v>0</v>
      </c>
      <c r="I249" s="17">
        <v>4011736</v>
      </c>
      <c r="J249" s="17">
        <v>8226522</v>
      </c>
      <c r="K249" s="17">
        <v>0</v>
      </c>
      <c r="L249" s="17">
        <v>0</v>
      </c>
      <c r="M249" s="17">
        <v>0</v>
      </c>
      <c r="N249" s="17">
        <v>0</v>
      </c>
      <c r="O249" s="17">
        <v>0</v>
      </c>
      <c r="P249" s="17">
        <v>3799109</v>
      </c>
      <c r="Q249" s="17">
        <v>974836</v>
      </c>
      <c r="R249" s="17">
        <v>865245</v>
      </c>
      <c r="S249" s="17">
        <v>50483</v>
      </c>
      <c r="T249" s="17">
        <v>21063</v>
      </c>
      <c r="U249" s="17">
        <v>181565</v>
      </c>
      <c r="V249" s="17">
        <v>60024</v>
      </c>
      <c r="W249" s="17">
        <v>0</v>
      </c>
      <c r="X249" s="17">
        <v>698897</v>
      </c>
      <c r="Y249" s="17">
        <v>0</v>
      </c>
      <c r="Z249" s="17">
        <v>0</v>
      </c>
      <c r="AA249" s="17">
        <v>36195981</v>
      </c>
      <c r="AB249" s="17">
        <v>3047833</v>
      </c>
      <c r="AC249" s="17">
        <v>6903730</v>
      </c>
      <c r="AD249" s="17">
        <v>0</v>
      </c>
      <c r="AE249" s="17">
        <v>462700</v>
      </c>
      <c r="AF249" s="17">
        <v>0</v>
      </c>
    </row>
    <row r="250" spans="1:32" x14ac:dyDescent="0.3">
      <c r="A250" s="15" t="s">
        <v>493</v>
      </c>
      <c r="B250" s="14" t="s">
        <v>494</v>
      </c>
      <c r="C250" s="14">
        <v>1</v>
      </c>
      <c r="D250" s="14">
        <v>0</v>
      </c>
      <c r="E250" s="17">
        <v>19333855</v>
      </c>
      <c r="F250" s="17">
        <v>0</v>
      </c>
      <c r="G250" s="17">
        <v>0</v>
      </c>
      <c r="H250" s="17">
        <v>0</v>
      </c>
      <c r="I250" s="17">
        <v>2102574</v>
      </c>
      <c r="J250" s="17">
        <v>2949108</v>
      </c>
      <c r="K250" s="17">
        <v>0</v>
      </c>
      <c r="L250" s="17">
        <v>0</v>
      </c>
      <c r="M250" s="17">
        <v>0</v>
      </c>
      <c r="N250" s="17">
        <v>0</v>
      </c>
      <c r="O250" s="17">
        <v>0</v>
      </c>
      <c r="P250" s="17">
        <v>3865662</v>
      </c>
      <c r="Q250" s="17">
        <v>861318</v>
      </c>
      <c r="R250" s="17">
        <v>709979</v>
      </c>
      <c r="S250" s="17">
        <v>55486</v>
      </c>
      <c r="T250" s="17">
        <v>23150</v>
      </c>
      <c r="U250" s="17">
        <v>215583</v>
      </c>
      <c r="V250" s="17">
        <v>70454</v>
      </c>
      <c r="W250" s="17">
        <v>0</v>
      </c>
      <c r="X250" s="17">
        <v>495300</v>
      </c>
      <c r="Y250" s="17">
        <v>0</v>
      </c>
      <c r="Z250" s="17">
        <v>0</v>
      </c>
      <c r="AA250" s="17">
        <v>30682469</v>
      </c>
      <c r="AB250" s="17">
        <v>3469634</v>
      </c>
      <c r="AC250" s="17">
        <v>2944065</v>
      </c>
      <c r="AD250" s="17">
        <v>2147609</v>
      </c>
      <c r="AE250" s="17">
        <v>495300</v>
      </c>
      <c r="AF250" s="17">
        <v>0</v>
      </c>
    </row>
    <row r="251" spans="1:32" x14ac:dyDescent="0.3">
      <c r="A251" s="15" t="s">
        <v>495</v>
      </c>
      <c r="B251" s="14" t="s">
        <v>496</v>
      </c>
      <c r="C251" s="14">
        <v>1</v>
      </c>
      <c r="D251" s="14">
        <v>0</v>
      </c>
      <c r="E251" s="17">
        <v>9079843</v>
      </c>
      <c r="F251" s="17">
        <v>0</v>
      </c>
      <c r="G251" s="17">
        <v>0</v>
      </c>
      <c r="H251" s="17">
        <v>34582</v>
      </c>
      <c r="I251" s="17">
        <v>2225612</v>
      </c>
      <c r="J251" s="17">
        <v>4576821</v>
      </c>
      <c r="K251" s="17">
        <v>202571</v>
      </c>
      <c r="L251" s="17">
        <v>0</v>
      </c>
      <c r="M251" s="17">
        <v>0</v>
      </c>
      <c r="N251" s="17">
        <v>0</v>
      </c>
      <c r="O251" s="17">
        <v>0</v>
      </c>
      <c r="P251" s="17">
        <v>2214376</v>
      </c>
      <c r="Q251" s="17">
        <v>589773</v>
      </c>
      <c r="R251" s="17">
        <v>284149</v>
      </c>
      <c r="S251" s="17">
        <v>33600</v>
      </c>
      <c r="T251" s="17">
        <v>14019</v>
      </c>
      <c r="U251" s="17">
        <v>126694</v>
      </c>
      <c r="V251" s="17">
        <v>38050</v>
      </c>
      <c r="W251" s="17">
        <v>0</v>
      </c>
      <c r="X251" s="17">
        <v>329737</v>
      </c>
      <c r="Y251" s="17">
        <v>0</v>
      </c>
      <c r="Z251" s="17">
        <v>0</v>
      </c>
      <c r="AA251" s="17">
        <v>19749827</v>
      </c>
      <c r="AB251" s="17">
        <v>2009988</v>
      </c>
      <c r="AC251" s="17">
        <v>2660375</v>
      </c>
      <c r="AD251" s="17">
        <v>0</v>
      </c>
      <c r="AE251" s="17">
        <v>253800</v>
      </c>
      <c r="AF251" s="17">
        <v>0</v>
      </c>
    </row>
    <row r="252" spans="1:32" x14ac:dyDescent="0.3">
      <c r="A252" s="15" t="s">
        <v>497</v>
      </c>
      <c r="B252" s="14" t="s">
        <v>498</v>
      </c>
      <c r="C252" s="14">
        <v>1</v>
      </c>
      <c r="D252" s="14">
        <v>0</v>
      </c>
      <c r="E252" s="17">
        <v>22873863</v>
      </c>
      <c r="F252" s="17">
        <v>0</v>
      </c>
      <c r="G252" s="17">
        <v>0</v>
      </c>
      <c r="H252" s="17">
        <v>0</v>
      </c>
      <c r="I252" s="17">
        <v>3792538</v>
      </c>
      <c r="J252" s="17">
        <v>7777145</v>
      </c>
      <c r="K252" s="17">
        <v>0</v>
      </c>
      <c r="L252" s="17">
        <v>0</v>
      </c>
      <c r="M252" s="17">
        <v>0</v>
      </c>
      <c r="N252" s="17">
        <v>0</v>
      </c>
      <c r="O252" s="17">
        <v>0</v>
      </c>
      <c r="P252" s="17">
        <v>2987381</v>
      </c>
      <c r="Q252" s="17">
        <v>966404</v>
      </c>
      <c r="R252" s="17">
        <v>375709</v>
      </c>
      <c r="S252" s="17">
        <v>53628</v>
      </c>
      <c r="T252" s="17">
        <v>22375</v>
      </c>
      <c r="U252" s="17">
        <v>215409</v>
      </c>
      <c r="V252" s="17">
        <v>66536</v>
      </c>
      <c r="W252" s="17">
        <v>0</v>
      </c>
      <c r="X252" s="17">
        <v>487464</v>
      </c>
      <c r="Y252" s="17">
        <v>0</v>
      </c>
      <c r="Z252" s="17">
        <v>0</v>
      </c>
      <c r="AA252" s="17">
        <v>39618452</v>
      </c>
      <c r="AB252" s="17">
        <v>3402031</v>
      </c>
      <c r="AC252" s="17">
        <v>4049989</v>
      </c>
      <c r="AD252" s="17">
        <v>904809</v>
      </c>
      <c r="AE252" s="17">
        <v>487464</v>
      </c>
      <c r="AF252" s="17">
        <v>0</v>
      </c>
    </row>
    <row r="253" spans="1:32" x14ac:dyDescent="0.3">
      <c r="A253" s="15" t="s">
        <v>499</v>
      </c>
      <c r="B253" s="14" t="s">
        <v>500</v>
      </c>
      <c r="C253" s="14">
        <v>1</v>
      </c>
      <c r="D253" s="14">
        <v>0</v>
      </c>
      <c r="E253" s="17">
        <v>24841427</v>
      </c>
      <c r="F253" s="17">
        <v>0</v>
      </c>
      <c r="G253" s="17">
        <v>0</v>
      </c>
      <c r="H253" s="17">
        <v>0</v>
      </c>
      <c r="I253" s="17">
        <v>4811800</v>
      </c>
      <c r="J253" s="17">
        <v>3918925</v>
      </c>
      <c r="K253" s="17">
        <v>0</v>
      </c>
      <c r="L253" s="17">
        <v>0</v>
      </c>
      <c r="M253" s="17">
        <v>0</v>
      </c>
      <c r="N253" s="17">
        <v>0</v>
      </c>
      <c r="O253" s="17">
        <v>0</v>
      </c>
      <c r="P253" s="17">
        <v>4367127</v>
      </c>
      <c r="Q253" s="17">
        <v>1093014</v>
      </c>
      <c r="R253" s="17">
        <v>477685</v>
      </c>
      <c r="S253" s="17">
        <v>65582</v>
      </c>
      <c r="T253" s="17">
        <v>27363</v>
      </c>
      <c r="U253" s="17">
        <v>253795</v>
      </c>
      <c r="V253" s="17">
        <v>83486</v>
      </c>
      <c r="W253" s="17">
        <v>0</v>
      </c>
      <c r="X253" s="17">
        <v>889390</v>
      </c>
      <c r="Y253" s="17">
        <v>0</v>
      </c>
      <c r="Z253" s="17">
        <v>0</v>
      </c>
      <c r="AA253" s="17">
        <v>40829594</v>
      </c>
      <c r="AB253" s="17">
        <v>4032353</v>
      </c>
      <c r="AC253" s="17">
        <v>3253284</v>
      </c>
      <c r="AD253" s="17">
        <v>1307772</v>
      </c>
      <c r="AE253" s="17">
        <v>602446</v>
      </c>
      <c r="AF253" s="17">
        <v>0</v>
      </c>
    </row>
    <row r="254" spans="1:32" x14ac:dyDescent="0.3">
      <c r="A254" s="15" t="s">
        <v>501</v>
      </c>
      <c r="B254" s="14" t="s">
        <v>502</v>
      </c>
      <c r="C254" s="14">
        <v>1</v>
      </c>
      <c r="D254" s="14">
        <v>0</v>
      </c>
      <c r="E254" s="17">
        <v>15886939</v>
      </c>
      <c r="F254" s="17">
        <v>0</v>
      </c>
      <c r="G254" s="17">
        <v>0</v>
      </c>
      <c r="H254" s="17">
        <v>74918</v>
      </c>
      <c r="I254" s="17">
        <v>4168795</v>
      </c>
      <c r="J254" s="17">
        <v>7047415</v>
      </c>
      <c r="K254" s="17">
        <v>0</v>
      </c>
      <c r="L254" s="17">
        <v>0</v>
      </c>
      <c r="M254" s="17">
        <v>0</v>
      </c>
      <c r="N254" s="17">
        <v>0</v>
      </c>
      <c r="O254" s="17">
        <v>0</v>
      </c>
      <c r="P254" s="17">
        <v>4066894</v>
      </c>
      <c r="Q254" s="17">
        <v>885087</v>
      </c>
      <c r="R254" s="17">
        <v>651406</v>
      </c>
      <c r="S254" s="17">
        <v>83903</v>
      </c>
      <c r="T254" s="17">
        <v>35006</v>
      </c>
      <c r="U254" s="17">
        <v>281814</v>
      </c>
      <c r="V254" s="17">
        <v>95016</v>
      </c>
      <c r="W254" s="17">
        <v>0</v>
      </c>
      <c r="X254" s="17">
        <v>626400</v>
      </c>
      <c r="Y254" s="17">
        <v>0</v>
      </c>
      <c r="Z254" s="17">
        <v>0</v>
      </c>
      <c r="AA254" s="17">
        <v>33903593</v>
      </c>
      <c r="AB254" s="17">
        <v>4367510</v>
      </c>
      <c r="AC254" s="17">
        <v>1385890</v>
      </c>
      <c r="AD254" s="17">
        <v>1133942</v>
      </c>
      <c r="AE254" s="17">
        <v>626400</v>
      </c>
      <c r="AF254" s="17">
        <v>0</v>
      </c>
    </row>
    <row r="255" spans="1:32" x14ac:dyDescent="0.3">
      <c r="A255" s="15" t="s">
        <v>503</v>
      </c>
      <c r="B255" s="14" t="s">
        <v>504</v>
      </c>
      <c r="C255" s="14">
        <v>1</v>
      </c>
      <c r="D255" s="14">
        <v>0</v>
      </c>
      <c r="E255" s="17">
        <v>25005600</v>
      </c>
      <c r="F255" s="17">
        <v>0</v>
      </c>
      <c r="G255" s="17">
        <v>0</v>
      </c>
      <c r="H255" s="17">
        <v>120888</v>
      </c>
      <c r="I255" s="17">
        <v>5697004</v>
      </c>
      <c r="J255" s="17">
        <v>5789192</v>
      </c>
      <c r="K255" s="17">
        <v>0</v>
      </c>
      <c r="L255" s="17">
        <v>0</v>
      </c>
      <c r="M255" s="17">
        <v>0</v>
      </c>
      <c r="N255" s="17">
        <v>0</v>
      </c>
      <c r="O255" s="17">
        <v>0</v>
      </c>
      <c r="P255" s="17">
        <v>4508454</v>
      </c>
      <c r="Q255" s="17">
        <v>1848111</v>
      </c>
      <c r="R255" s="17">
        <v>552192</v>
      </c>
      <c r="S255" s="17">
        <v>83813</v>
      </c>
      <c r="T255" s="17">
        <v>34969</v>
      </c>
      <c r="U255" s="17">
        <v>339190</v>
      </c>
      <c r="V255" s="17">
        <v>92478</v>
      </c>
      <c r="W255" s="17">
        <v>0</v>
      </c>
      <c r="X255" s="17">
        <v>808200</v>
      </c>
      <c r="Y255" s="17">
        <v>0</v>
      </c>
      <c r="Z255" s="17">
        <v>0</v>
      </c>
      <c r="AA255" s="17">
        <v>44880091</v>
      </c>
      <c r="AB255" s="17">
        <v>5395833</v>
      </c>
      <c r="AC255" s="17">
        <v>4226848</v>
      </c>
      <c r="AD255" s="17">
        <v>0</v>
      </c>
      <c r="AE255" s="17">
        <v>448200</v>
      </c>
      <c r="AF255" s="17">
        <v>0</v>
      </c>
    </row>
    <row r="256" spans="1:32" x14ac:dyDescent="0.3">
      <c r="A256" s="15" t="s">
        <v>505</v>
      </c>
      <c r="B256" s="14" t="s">
        <v>506</v>
      </c>
      <c r="C256" s="14">
        <v>1</v>
      </c>
      <c r="D256" s="14">
        <v>0</v>
      </c>
      <c r="E256" s="17">
        <v>6982918</v>
      </c>
      <c r="F256" s="17">
        <v>0</v>
      </c>
      <c r="G256" s="17">
        <v>325321</v>
      </c>
      <c r="H256" s="17">
        <v>0</v>
      </c>
      <c r="I256" s="17">
        <v>534663</v>
      </c>
      <c r="J256" s="17">
        <v>1592711</v>
      </c>
      <c r="K256" s="17">
        <v>0</v>
      </c>
      <c r="L256" s="17">
        <v>0</v>
      </c>
      <c r="M256" s="17">
        <v>0</v>
      </c>
      <c r="N256" s="17">
        <v>0</v>
      </c>
      <c r="O256" s="17">
        <v>0</v>
      </c>
      <c r="P256" s="17">
        <v>1242518</v>
      </c>
      <c r="Q256" s="17">
        <v>531640</v>
      </c>
      <c r="R256" s="17">
        <v>221100</v>
      </c>
      <c r="S256" s="17">
        <v>16223</v>
      </c>
      <c r="T256" s="17">
        <v>6769</v>
      </c>
      <c r="U256" s="17">
        <v>57551</v>
      </c>
      <c r="V256" s="17">
        <v>18162</v>
      </c>
      <c r="W256" s="17">
        <v>0</v>
      </c>
      <c r="X256" s="17">
        <v>156349</v>
      </c>
      <c r="Y256" s="17">
        <v>0</v>
      </c>
      <c r="Z256" s="17">
        <v>0</v>
      </c>
      <c r="AA256" s="17">
        <v>11685925</v>
      </c>
      <c r="AB256" s="17">
        <v>1264976</v>
      </c>
      <c r="AC256" s="17">
        <v>2607874</v>
      </c>
      <c r="AD256" s="17">
        <v>0</v>
      </c>
      <c r="AE256" s="17">
        <v>0</v>
      </c>
      <c r="AF256" s="17">
        <v>0</v>
      </c>
    </row>
    <row r="257" spans="1:32" x14ac:dyDescent="0.3">
      <c r="A257" s="15" t="s">
        <v>507</v>
      </c>
      <c r="B257" s="14" t="s">
        <v>508</v>
      </c>
      <c r="C257" s="14">
        <v>1</v>
      </c>
      <c r="D257" s="14">
        <v>0</v>
      </c>
      <c r="E257" s="17">
        <v>11310955</v>
      </c>
      <c r="F257" s="17">
        <v>0</v>
      </c>
      <c r="G257" s="17">
        <v>0</v>
      </c>
      <c r="H257" s="17">
        <v>0</v>
      </c>
      <c r="I257" s="17">
        <v>3859440</v>
      </c>
      <c r="J257" s="17">
        <v>4633854</v>
      </c>
      <c r="K257" s="17">
        <v>0</v>
      </c>
      <c r="L257" s="17">
        <v>0</v>
      </c>
      <c r="M257" s="17">
        <v>0</v>
      </c>
      <c r="N257" s="17">
        <v>0</v>
      </c>
      <c r="O257" s="17">
        <v>0</v>
      </c>
      <c r="P257" s="17">
        <v>4883481</v>
      </c>
      <c r="Q257" s="17">
        <v>606928</v>
      </c>
      <c r="R257" s="17">
        <v>300354</v>
      </c>
      <c r="S257" s="17">
        <v>92217</v>
      </c>
      <c r="T257" s="17">
        <v>38475</v>
      </c>
      <c r="U257" s="17">
        <v>349500</v>
      </c>
      <c r="V257" s="17">
        <v>92960</v>
      </c>
      <c r="W257" s="17">
        <v>0</v>
      </c>
      <c r="X257" s="17">
        <v>626400</v>
      </c>
      <c r="Y257" s="17">
        <v>0</v>
      </c>
      <c r="Z257" s="17">
        <v>0</v>
      </c>
      <c r="AA257" s="17">
        <v>26794564</v>
      </c>
      <c r="AB257" s="17">
        <v>5344416</v>
      </c>
      <c r="AC257" s="17">
        <v>1291694</v>
      </c>
      <c r="AD257" s="17">
        <v>0</v>
      </c>
      <c r="AE257" s="17">
        <v>626400</v>
      </c>
      <c r="AF257" s="17">
        <v>0</v>
      </c>
    </row>
    <row r="258" spans="1:32" x14ac:dyDescent="0.3">
      <c r="A258" s="15" t="s">
        <v>509</v>
      </c>
      <c r="B258" s="14" t="s">
        <v>510</v>
      </c>
      <c r="C258" s="14">
        <v>1</v>
      </c>
      <c r="D258" s="14">
        <v>0</v>
      </c>
      <c r="E258" s="17">
        <v>23601503</v>
      </c>
      <c r="F258" s="17">
        <v>0</v>
      </c>
      <c r="G258" s="17">
        <v>0</v>
      </c>
      <c r="H258" s="17">
        <v>0</v>
      </c>
      <c r="I258" s="17">
        <v>5706065</v>
      </c>
      <c r="J258" s="17">
        <v>8448637</v>
      </c>
      <c r="K258" s="17">
        <v>0</v>
      </c>
      <c r="L258" s="17">
        <v>0</v>
      </c>
      <c r="M258" s="17">
        <v>0</v>
      </c>
      <c r="N258" s="17">
        <v>0</v>
      </c>
      <c r="O258" s="17">
        <v>0</v>
      </c>
      <c r="P258" s="17">
        <v>3236636</v>
      </c>
      <c r="Q258" s="17">
        <v>1291864</v>
      </c>
      <c r="R258" s="17">
        <v>859316</v>
      </c>
      <c r="S258" s="17">
        <v>55980</v>
      </c>
      <c r="T258" s="17">
        <v>23356</v>
      </c>
      <c r="U258" s="17">
        <v>231777</v>
      </c>
      <c r="V258" s="17">
        <v>70539</v>
      </c>
      <c r="W258" s="17">
        <v>0</v>
      </c>
      <c r="X258" s="17">
        <v>451696</v>
      </c>
      <c r="Y258" s="17">
        <v>0</v>
      </c>
      <c r="Z258" s="17">
        <v>0</v>
      </c>
      <c r="AA258" s="17">
        <v>43977369</v>
      </c>
      <c r="AB258" s="17">
        <v>3583891</v>
      </c>
      <c r="AC258" s="17">
        <v>3207534</v>
      </c>
      <c r="AD258" s="17">
        <v>1362436</v>
      </c>
      <c r="AE258" s="17">
        <v>451696</v>
      </c>
      <c r="AF258" s="17">
        <v>0</v>
      </c>
    </row>
    <row r="259" spans="1:32" x14ac:dyDescent="0.3">
      <c r="A259" s="15" t="s">
        <v>511</v>
      </c>
      <c r="B259" s="14" t="s">
        <v>512</v>
      </c>
      <c r="C259" s="14">
        <v>1</v>
      </c>
      <c r="D259" s="14">
        <v>1</v>
      </c>
      <c r="E259" s="17">
        <v>487319168</v>
      </c>
      <c r="F259" s="17">
        <v>6738108</v>
      </c>
      <c r="G259" s="17">
        <v>0</v>
      </c>
      <c r="H259" s="17">
        <v>404780</v>
      </c>
      <c r="I259" s="17">
        <v>56761930</v>
      </c>
      <c r="J259" s="17">
        <v>82206299</v>
      </c>
      <c r="K259" s="17">
        <v>0</v>
      </c>
      <c r="L259" s="17">
        <v>0</v>
      </c>
      <c r="M259" s="17">
        <v>1610757</v>
      </c>
      <c r="N259" s="17">
        <v>5357208</v>
      </c>
      <c r="O259" s="17">
        <v>4923560</v>
      </c>
      <c r="P259" s="17">
        <v>0</v>
      </c>
      <c r="Q259" s="17">
        <v>9349991</v>
      </c>
      <c r="R259" s="17">
        <v>10305669</v>
      </c>
      <c r="S259" s="17">
        <v>466717</v>
      </c>
      <c r="T259" s="17">
        <v>194725</v>
      </c>
      <c r="U259" s="17">
        <v>1859864</v>
      </c>
      <c r="V259" s="17">
        <v>664252</v>
      </c>
      <c r="W259" s="17">
        <v>0</v>
      </c>
      <c r="X259" s="17">
        <v>36188959</v>
      </c>
      <c r="Y259" s="17">
        <v>0</v>
      </c>
      <c r="Z259" s="17">
        <v>0</v>
      </c>
      <c r="AA259" s="17">
        <v>704351987</v>
      </c>
      <c r="AB259" s="17">
        <v>87176503</v>
      </c>
      <c r="AC259" s="17">
        <v>197465910</v>
      </c>
      <c r="AD259" s="17">
        <v>0</v>
      </c>
      <c r="AE259" s="17">
        <v>0</v>
      </c>
      <c r="AF259" s="17">
        <v>14374405</v>
      </c>
    </row>
    <row r="260" spans="1:32" x14ac:dyDescent="0.3">
      <c r="A260" s="15" t="s">
        <v>513</v>
      </c>
      <c r="B260" s="14" t="s">
        <v>514</v>
      </c>
      <c r="C260" s="14">
        <v>1</v>
      </c>
      <c r="D260" s="14">
        <v>0</v>
      </c>
      <c r="E260" s="17">
        <v>23723091</v>
      </c>
      <c r="F260" s="17">
        <v>0</v>
      </c>
      <c r="G260" s="17">
        <v>0</v>
      </c>
      <c r="H260" s="17">
        <v>0</v>
      </c>
      <c r="I260" s="17">
        <v>8755401</v>
      </c>
      <c r="J260" s="17">
        <v>4429465</v>
      </c>
      <c r="K260" s="17">
        <v>0</v>
      </c>
      <c r="L260" s="17">
        <v>0</v>
      </c>
      <c r="M260" s="17">
        <v>0</v>
      </c>
      <c r="N260" s="17">
        <v>0</v>
      </c>
      <c r="O260" s="17">
        <v>0</v>
      </c>
      <c r="P260" s="17">
        <v>3937425</v>
      </c>
      <c r="Q260" s="17">
        <v>2402273</v>
      </c>
      <c r="R260" s="17">
        <v>623964</v>
      </c>
      <c r="S260" s="17">
        <v>80997</v>
      </c>
      <c r="T260" s="17">
        <v>33794</v>
      </c>
      <c r="U260" s="17">
        <v>331035</v>
      </c>
      <c r="V260" s="17">
        <v>81388</v>
      </c>
      <c r="W260" s="17">
        <v>0</v>
      </c>
      <c r="X260" s="17">
        <v>555039</v>
      </c>
      <c r="Y260" s="17">
        <v>0</v>
      </c>
      <c r="Z260" s="17">
        <v>0</v>
      </c>
      <c r="AA260" s="17">
        <v>44953872</v>
      </c>
      <c r="AB260" s="17">
        <v>5238727</v>
      </c>
      <c r="AC260" s="17">
        <v>6712244</v>
      </c>
      <c r="AD260" s="17">
        <v>700000</v>
      </c>
      <c r="AE260" s="17">
        <v>0</v>
      </c>
      <c r="AF260" s="17">
        <v>189986</v>
      </c>
    </row>
    <row r="261" spans="1:32" x14ac:dyDescent="0.3">
      <c r="A261" s="15" t="s">
        <v>515</v>
      </c>
      <c r="B261" s="14" t="s">
        <v>516</v>
      </c>
      <c r="C261" s="14">
        <v>1</v>
      </c>
      <c r="D261" s="14">
        <v>0</v>
      </c>
      <c r="E261" s="17">
        <v>28833933</v>
      </c>
      <c r="F261" s="17">
        <v>0</v>
      </c>
      <c r="G261" s="17">
        <v>0</v>
      </c>
      <c r="H261" s="17">
        <v>0</v>
      </c>
      <c r="I261" s="17">
        <v>5607124</v>
      </c>
      <c r="J261" s="17">
        <v>4461882</v>
      </c>
      <c r="K261" s="17">
        <v>0</v>
      </c>
      <c r="L261" s="17">
        <v>0</v>
      </c>
      <c r="M261" s="17">
        <v>0</v>
      </c>
      <c r="N261" s="17">
        <v>0</v>
      </c>
      <c r="O261" s="17">
        <v>0</v>
      </c>
      <c r="P261" s="17">
        <v>3877245</v>
      </c>
      <c r="Q261" s="17">
        <v>1134001</v>
      </c>
      <c r="R261" s="17">
        <v>653182</v>
      </c>
      <c r="S261" s="17">
        <v>47292</v>
      </c>
      <c r="T261" s="17">
        <v>19731</v>
      </c>
      <c r="U261" s="17">
        <v>184594</v>
      </c>
      <c r="V261" s="17">
        <v>59438</v>
      </c>
      <c r="W261" s="17">
        <v>0</v>
      </c>
      <c r="X261" s="17">
        <v>359327</v>
      </c>
      <c r="Y261" s="17">
        <v>0</v>
      </c>
      <c r="Z261" s="17">
        <v>0</v>
      </c>
      <c r="AA261" s="17">
        <v>45237749</v>
      </c>
      <c r="AB261" s="17">
        <v>2936429</v>
      </c>
      <c r="AC261" s="17">
        <v>4390954</v>
      </c>
      <c r="AD261" s="17">
        <v>1073774</v>
      </c>
      <c r="AE261" s="17">
        <v>0</v>
      </c>
      <c r="AF261" s="17">
        <v>0</v>
      </c>
    </row>
    <row r="262" spans="1:32" x14ac:dyDescent="0.3">
      <c r="A262" s="15" t="s">
        <v>517</v>
      </c>
      <c r="B262" s="14" t="s">
        <v>518</v>
      </c>
      <c r="C262" s="14">
        <v>1</v>
      </c>
      <c r="D262" s="14">
        <v>0</v>
      </c>
      <c r="E262" s="17">
        <v>31812070</v>
      </c>
      <c r="F262" s="17">
        <v>0</v>
      </c>
      <c r="G262" s="17">
        <v>0</v>
      </c>
      <c r="H262" s="17">
        <v>0</v>
      </c>
      <c r="I262" s="17">
        <v>8044473</v>
      </c>
      <c r="J262" s="17">
        <v>9544114</v>
      </c>
      <c r="K262" s="17">
        <v>0</v>
      </c>
      <c r="L262" s="17">
        <v>0</v>
      </c>
      <c r="M262" s="17">
        <v>0</v>
      </c>
      <c r="N262" s="17">
        <v>0</v>
      </c>
      <c r="O262" s="17">
        <v>0</v>
      </c>
      <c r="P262" s="17">
        <v>6764749</v>
      </c>
      <c r="Q262" s="17">
        <v>1209937</v>
      </c>
      <c r="R262" s="17">
        <v>1043297</v>
      </c>
      <c r="S262" s="17">
        <v>124738</v>
      </c>
      <c r="T262" s="17">
        <v>52044</v>
      </c>
      <c r="U262" s="17">
        <v>505785</v>
      </c>
      <c r="V262" s="17">
        <v>134409</v>
      </c>
      <c r="W262" s="17">
        <v>0</v>
      </c>
      <c r="X262" s="17">
        <v>1422900</v>
      </c>
      <c r="Y262" s="17">
        <v>0</v>
      </c>
      <c r="Z262" s="17">
        <v>0</v>
      </c>
      <c r="AA262" s="17">
        <v>60658516</v>
      </c>
      <c r="AB262" s="17">
        <v>7971399</v>
      </c>
      <c r="AC262" s="17">
        <v>5293527</v>
      </c>
      <c r="AD262" s="17">
        <v>0</v>
      </c>
      <c r="AE262" s="17">
        <v>1080000</v>
      </c>
      <c r="AF262" s="17">
        <v>0</v>
      </c>
    </row>
    <row r="263" spans="1:32" x14ac:dyDescent="0.3">
      <c r="A263" s="15" t="s">
        <v>519</v>
      </c>
      <c r="B263" s="14" t="s">
        <v>520</v>
      </c>
      <c r="C263" s="14">
        <v>1</v>
      </c>
      <c r="D263" s="14">
        <v>0</v>
      </c>
      <c r="E263" s="17">
        <v>4576235</v>
      </c>
      <c r="F263" s="17">
        <v>0</v>
      </c>
      <c r="G263" s="17">
        <v>181923</v>
      </c>
      <c r="H263" s="17">
        <v>0</v>
      </c>
      <c r="I263" s="17">
        <v>906252</v>
      </c>
      <c r="J263" s="17">
        <v>1603492</v>
      </c>
      <c r="K263" s="17">
        <v>0</v>
      </c>
      <c r="L263" s="17">
        <v>0</v>
      </c>
      <c r="M263" s="17">
        <v>0</v>
      </c>
      <c r="N263" s="17">
        <v>0</v>
      </c>
      <c r="O263" s="17">
        <v>0</v>
      </c>
      <c r="P263" s="17">
        <v>1154895</v>
      </c>
      <c r="Q263" s="17">
        <v>87937</v>
      </c>
      <c r="R263" s="17">
        <v>153938</v>
      </c>
      <c r="S263" s="17">
        <v>9512</v>
      </c>
      <c r="T263" s="17">
        <v>3969</v>
      </c>
      <c r="U263" s="17">
        <v>36814</v>
      </c>
      <c r="V263" s="17">
        <v>9973</v>
      </c>
      <c r="W263" s="17">
        <v>0</v>
      </c>
      <c r="X263" s="17">
        <v>192040</v>
      </c>
      <c r="Y263" s="17">
        <v>0</v>
      </c>
      <c r="Z263" s="17">
        <v>0</v>
      </c>
      <c r="AA263" s="17">
        <v>8916980</v>
      </c>
      <c r="AB263" s="17">
        <v>846358</v>
      </c>
      <c r="AC263" s="17">
        <v>1917112</v>
      </c>
      <c r="AD263" s="17">
        <v>0</v>
      </c>
      <c r="AE263" s="17">
        <v>111040</v>
      </c>
      <c r="AF263" s="17">
        <v>0</v>
      </c>
    </row>
    <row r="264" spans="1:32" x14ac:dyDescent="0.3">
      <c r="A264" s="15" t="s">
        <v>521</v>
      </c>
      <c r="B264" s="14" t="s">
        <v>522</v>
      </c>
      <c r="C264" s="14">
        <v>1</v>
      </c>
      <c r="D264" s="14">
        <v>0</v>
      </c>
      <c r="E264" s="17">
        <v>36133944</v>
      </c>
      <c r="F264" s="17">
        <v>0</v>
      </c>
      <c r="G264" s="17">
        <v>0</v>
      </c>
      <c r="H264" s="17">
        <v>76820</v>
      </c>
      <c r="I264" s="17">
        <v>4632753</v>
      </c>
      <c r="J264" s="17">
        <v>8513960</v>
      </c>
      <c r="K264" s="17">
        <v>64065</v>
      </c>
      <c r="L264" s="17">
        <v>0</v>
      </c>
      <c r="M264" s="17">
        <v>0</v>
      </c>
      <c r="N264" s="17">
        <v>0</v>
      </c>
      <c r="O264" s="17">
        <v>0</v>
      </c>
      <c r="P264" s="17">
        <v>3685246</v>
      </c>
      <c r="Q264" s="17">
        <v>664367</v>
      </c>
      <c r="R264" s="17">
        <v>793379</v>
      </c>
      <c r="S264" s="17">
        <v>57328</v>
      </c>
      <c r="T264" s="17">
        <v>23919</v>
      </c>
      <c r="U264" s="17">
        <v>225894</v>
      </c>
      <c r="V264" s="17">
        <v>76776</v>
      </c>
      <c r="W264" s="17">
        <v>0</v>
      </c>
      <c r="X264" s="17">
        <v>2171705</v>
      </c>
      <c r="Y264" s="17">
        <v>0</v>
      </c>
      <c r="Z264" s="17">
        <v>0</v>
      </c>
      <c r="AA264" s="17">
        <v>57120156</v>
      </c>
      <c r="AB264" s="17">
        <v>6678099</v>
      </c>
      <c r="AC264" s="17">
        <v>13822590</v>
      </c>
      <c r="AD264" s="17">
        <v>0</v>
      </c>
      <c r="AE264" s="17">
        <v>0</v>
      </c>
      <c r="AF264" s="17">
        <v>585370</v>
      </c>
    </row>
    <row r="265" spans="1:32" x14ac:dyDescent="0.3">
      <c r="A265" s="15" t="s">
        <v>523</v>
      </c>
      <c r="B265" s="14" t="s">
        <v>524</v>
      </c>
      <c r="C265" s="14">
        <v>1</v>
      </c>
      <c r="D265" s="14">
        <v>0</v>
      </c>
      <c r="E265" s="17">
        <v>9287552</v>
      </c>
      <c r="F265" s="17">
        <v>0</v>
      </c>
      <c r="G265" s="17">
        <v>0</v>
      </c>
      <c r="H265" s="17">
        <v>28998</v>
      </c>
      <c r="I265" s="17">
        <v>1261841</v>
      </c>
      <c r="J265" s="17">
        <v>2829916</v>
      </c>
      <c r="K265" s="17">
        <v>0</v>
      </c>
      <c r="L265" s="17">
        <v>0</v>
      </c>
      <c r="M265" s="17">
        <v>0</v>
      </c>
      <c r="N265" s="17">
        <v>0</v>
      </c>
      <c r="O265" s="17">
        <v>0</v>
      </c>
      <c r="P265" s="17">
        <v>1287567</v>
      </c>
      <c r="Q265" s="17">
        <v>78992</v>
      </c>
      <c r="R265" s="17">
        <v>221974</v>
      </c>
      <c r="S265" s="17">
        <v>12793</v>
      </c>
      <c r="T265" s="17">
        <v>5338</v>
      </c>
      <c r="U265" s="17">
        <v>47008</v>
      </c>
      <c r="V265" s="17">
        <v>15954</v>
      </c>
      <c r="W265" s="17">
        <v>0</v>
      </c>
      <c r="X265" s="17">
        <v>348112</v>
      </c>
      <c r="Y265" s="17">
        <v>0</v>
      </c>
      <c r="Z265" s="17">
        <v>0</v>
      </c>
      <c r="AA265" s="17">
        <v>15426045</v>
      </c>
      <c r="AB265" s="17">
        <v>1234728</v>
      </c>
      <c r="AC265" s="17">
        <v>2796821</v>
      </c>
      <c r="AD265" s="17">
        <v>700000</v>
      </c>
      <c r="AE265" s="17">
        <v>0</v>
      </c>
      <c r="AF265" s="17">
        <v>100000</v>
      </c>
    </row>
    <row r="266" spans="1:32" x14ac:dyDescent="0.3">
      <c r="A266" s="15" t="s">
        <v>525</v>
      </c>
      <c r="B266" s="14" t="s">
        <v>526</v>
      </c>
      <c r="C266" s="14">
        <v>1</v>
      </c>
      <c r="D266" s="14">
        <v>0</v>
      </c>
      <c r="E266" s="17">
        <v>11993207</v>
      </c>
      <c r="F266" s="17">
        <v>0</v>
      </c>
      <c r="G266" s="17">
        <v>0</v>
      </c>
      <c r="H266" s="17">
        <v>0</v>
      </c>
      <c r="I266" s="17">
        <v>1777145</v>
      </c>
      <c r="J266" s="17">
        <v>2173145</v>
      </c>
      <c r="K266" s="17">
        <v>0</v>
      </c>
      <c r="L266" s="17">
        <v>0</v>
      </c>
      <c r="M266" s="17">
        <v>0</v>
      </c>
      <c r="N266" s="17">
        <v>0</v>
      </c>
      <c r="O266" s="17">
        <v>0</v>
      </c>
      <c r="P266" s="17">
        <v>1406059</v>
      </c>
      <c r="Q266" s="17">
        <v>234816</v>
      </c>
      <c r="R266" s="17">
        <v>98075</v>
      </c>
      <c r="S266" s="17">
        <v>18395</v>
      </c>
      <c r="T266" s="17">
        <v>7675</v>
      </c>
      <c r="U266" s="17">
        <v>70424</v>
      </c>
      <c r="V266" s="17">
        <v>21783</v>
      </c>
      <c r="W266" s="17">
        <v>0</v>
      </c>
      <c r="X266" s="17">
        <v>390003</v>
      </c>
      <c r="Y266" s="17">
        <v>0</v>
      </c>
      <c r="Z266" s="17">
        <v>0</v>
      </c>
      <c r="AA266" s="17">
        <v>18190727</v>
      </c>
      <c r="AB266" s="17">
        <v>1157813</v>
      </c>
      <c r="AC266" s="17">
        <v>2148064</v>
      </c>
      <c r="AD266" s="17">
        <v>1347961</v>
      </c>
      <c r="AE266" s="17">
        <v>0</v>
      </c>
      <c r="AF266" s="17">
        <v>0</v>
      </c>
    </row>
    <row r="267" spans="1:32" x14ac:dyDescent="0.3">
      <c r="A267" s="15" t="s">
        <v>527</v>
      </c>
      <c r="B267" s="14" t="s">
        <v>528</v>
      </c>
      <c r="C267" s="14">
        <v>1</v>
      </c>
      <c r="D267" s="14">
        <v>0</v>
      </c>
      <c r="E267" s="17">
        <v>10126699</v>
      </c>
      <c r="F267" s="17">
        <v>0</v>
      </c>
      <c r="G267" s="17">
        <v>344565</v>
      </c>
      <c r="H267" s="17">
        <v>0</v>
      </c>
      <c r="I267" s="17">
        <v>1486974</v>
      </c>
      <c r="J267" s="17">
        <v>1257859</v>
      </c>
      <c r="K267" s="17">
        <v>0</v>
      </c>
      <c r="L267" s="17">
        <v>0</v>
      </c>
      <c r="M267" s="17">
        <v>0</v>
      </c>
      <c r="N267" s="17">
        <v>0</v>
      </c>
      <c r="O267" s="17">
        <v>0</v>
      </c>
      <c r="P267" s="17">
        <v>1329868</v>
      </c>
      <c r="Q267" s="17">
        <v>87226</v>
      </c>
      <c r="R267" s="17">
        <v>283444</v>
      </c>
      <c r="S267" s="17">
        <v>10831</v>
      </c>
      <c r="T267" s="17">
        <v>4519</v>
      </c>
      <c r="U267" s="17">
        <v>39668</v>
      </c>
      <c r="V267" s="17">
        <v>13787</v>
      </c>
      <c r="W267" s="17">
        <v>0</v>
      </c>
      <c r="X267" s="17">
        <v>430702</v>
      </c>
      <c r="Y267" s="17">
        <v>0</v>
      </c>
      <c r="Z267" s="17">
        <v>0</v>
      </c>
      <c r="AA267" s="17">
        <v>15416142</v>
      </c>
      <c r="AB267" s="17">
        <v>1939139</v>
      </c>
      <c r="AC267" s="17">
        <v>4248846</v>
      </c>
      <c r="AD267" s="17">
        <v>0</v>
      </c>
      <c r="AE267" s="17">
        <v>0</v>
      </c>
      <c r="AF267" s="17">
        <v>100000</v>
      </c>
    </row>
    <row r="268" spans="1:32" x14ac:dyDescent="0.3">
      <c r="A268" s="15" t="s">
        <v>529</v>
      </c>
      <c r="B268" s="14" t="s">
        <v>530</v>
      </c>
      <c r="C268" s="14">
        <v>1</v>
      </c>
      <c r="D268" s="14">
        <v>1</v>
      </c>
      <c r="E268" s="17">
        <v>9527384</v>
      </c>
      <c r="F268" s="17">
        <v>0</v>
      </c>
      <c r="G268" s="17">
        <v>150754</v>
      </c>
      <c r="H268" s="17">
        <v>0</v>
      </c>
      <c r="I268" s="17">
        <v>1364239</v>
      </c>
      <c r="J268" s="17">
        <v>2496485</v>
      </c>
      <c r="K268" s="17">
        <v>61639</v>
      </c>
      <c r="L268" s="17">
        <v>879696</v>
      </c>
      <c r="M268" s="17">
        <v>0</v>
      </c>
      <c r="N268" s="17">
        <v>0</v>
      </c>
      <c r="O268" s="17">
        <v>0</v>
      </c>
      <c r="P268" s="17">
        <v>1009960</v>
      </c>
      <c r="Q268" s="17">
        <v>245888</v>
      </c>
      <c r="R268" s="17">
        <v>67678</v>
      </c>
      <c r="S268" s="17">
        <v>10696</v>
      </c>
      <c r="T268" s="17">
        <v>4463</v>
      </c>
      <c r="U268" s="17">
        <v>41183</v>
      </c>
      <c r="V268" s="17">
        <v>13943</v>
      </c>
      <c r="W268" s="17">
        <v>0</v>
      </c>
      <c r="X268" s="17">
        <v>137627</v>
      </c>
      <c r="Y268" s="17">
        <v>0</v>
      </c>
      <c r="Z268" s="17">
        <v>0</v>
      </c>
      <c r="AA268" s="17">
        <v>16011635</v>
      </c>
      <c r="AB268" s="17">
        <v>1238441</v>
      </c>
      <c r="AC268" s="17">
        <v>2557453</v>
      </c>
      <c r="AD268" s="17">
        <v>700000</v>
      </c>
      <c r="AE268" s="17">
        <v>0</v>
      </c>
      <c r="AF268" s="17">
        <v>100000</v>
      </c>
    </row>
    <row r="269" spans="1:32" x14ac:dyDescent="0.3">
      <c r="A269" s="15" t="s">
        <v>531</v>
      </c>
      <c r="B269" s="14" t="s">
        <v>532</v>
      </c>
      <c r="C269" s="14">
        <v>1</v>
      </c>
      <c r="D269" s="14">
        <v>0</v>
      </c>
      <c r="E269" s="17">
        <v>11794806</v>
      </c>
      <c r="F269" s="17">
        <v>0</v>
      </c>
      <c r="G269" s="17">
        <v>317335</v>
      </c>
      <c r="H269" s="17">
        <v>0</v>
      </c>
      <c r="I269" s="17">
        <v>1784659</v>
      </c>
      <c r="J269" s="17">
        <v>457181</v>
      </c>
      <c r="K269" s="17">
        <v>0</v>
      </c>
      <c r="L269" s="17">
        <v>0</v>
      </c>
      <c r="M269" s="17">
        <v>0</v>
      </c>
      <c r="N269" s="17">
        <v>0</v>
      </c>
      <c r="O269" s="17">
        <v>0</v>
      </c>
      <c r="P269" s="17">
        <v>1033059</v>
      </c>
      <c r="Q269" s="17">
        <v>847130</v>
      </c>
      <c r="R269" s="17">
        <v>617551</v>
      </c>
      <c r="S269" s="17">
        <v>59920</v>
      </c>
      <c r="T269" s="17">
        <v>25000</v>
      </c>
      <c r="U269" s="17">
        <v>213312</v>
      </c>
      <c r="V269" s="17">
        <v>29524</v>
      </c>
      <c r="W269" s="17">
        <v>0</v>
      </c>
      <c r="X269" s="17">
        <v>216147</v>
      </c>
      <c r="Y269" s="17">
        <v>0</v>
      </c>
      <c r="Z269" s="17">
        <v>0</v>
      </c>
      <c r="AA269" s="17">
        <v>17395624</v>
      </c>
      <c r="AB269" s="17">
        <v>3023074</v>
      </c>
      <c r="AC269" s="17">
        <v>5387774</v>
      </c>
      <c r="AD269" s="17">
        <v>0</v>
      </c>
      <c r="AE269" s="17">
        <v>0</v>
      </c>
      <c r="AF269" s="17">
        <v>0</v>
      </c>
    </row>
    <row r="270" spans="1:32" x14ac:dyDescent="0.3">
      <c r="A270" s="15" t="s">
        <v>533</v>
      </c>
      <c r="B270" s="14" t="s">
        <v>534</v>
      </c>
      <c r="C270" s="14">
        <v>1</v>
      </c>
      <c r="D270" s="14">
        <v>1</v>
      </c>
      <c r="E270" s="17">
        <v>113957913</v>
      </c>
      <c r="F270" s="17">
        <v>10818144</v>
      </c>
      <c r="G270" s="17">
        <v>2687597</v>
      </c>
      <c r="H270" s="17">
        <v>0</v>
      </c>
      <c r="I270" s="17">
        <v>7810519</v>
      </c>
      <c r="J270" s="17">
        <v>5000242</v>
      </c>
      <c r="K270" s="17">
        <v>0</v>
      </c>
      <c r="L270" s="17">
        <v>0</v>
      </c>
      <c r="M270" s="17">
        <v>0</v>
      </c>
      <c r="N270" s="17">
        <v>0</v>
      </c>
      <c r="O270" s="17">
        <v>0</v>
      </c>
      <c r="P270" s="17">
        <v>3650248</v>
      </c>
      <c r="Q270" s="17">
        <v>11220706</v>
      </c>
      <c r="R270" s="17">
        <v>2087739</v>
      </c>
      <c r="S270" s="17">
        <v>151253</v>
      </c>
      <c r="T270" s="17">
        <v>63106</v>
      </c>
      <c r="U270" s="17">
        <v>554890</v>
      </c>
      <c r="V270" s="17">
        <v>213071</v>
      </c>
      <c r="W270" s="17">
        <v>0</v>
      </c>
      <c r="X270" s="17">
        <v>5955615</v>
      </c>
      <c r="Y270" s="17">
        <v>0</v>
      </c>
      <c r="Z270" s="17">
        <v>2520255</v>
      </c>
      <c r="AA270" s="17">
        <v>166691298</v>
      </c>
      <c r="AB270" s="17">
        <v>8777870</v>
      </c>
      <c r="AC270" s="17">
        <v>16762607</v>
      </c>
      <c r="AD270" s="17">
        <v>10000000</v>
      </c>
      <c r="AE270" s="17">
        <v>3868314</v>
      </c>
      <c r="AF270" s="17">
        <v>4969842</v>
      </c>
    </row>
    <row r="271" spans="1:32" x14ac:dyDescent="0.3">
      <c r="A271" s="15" t="s">
        <v>535</v>
      </c>
      <c r="B271" s="14" t="s">
        <v>536</v>
      </c>
      <c r="C271" s="14">
        <v>1</v>
      </c>
      <c r="D271" s="14">
        <v>0</v>
      </c>
      <c r="E271" s="17">
        <v>48821472</v>
      </c>
      <c r="F271" s="17">
        <v>4011685</v>
      </c>
      <c r="G271" s="17">
        <v>1755704</v>
      </c>
      <c r="H271" s="17">
        <v>0</v>
      </c>
      <c r="I271" s="17">
        <v>5921962</v>
      </c>
      <c r="J271" s="17">
        <v>1758219</v>
      </c>
      <c r="K271" s="17">
        <v>0</v>
      </c>
      <c r="L271" s="17">
        <v>0</v>
      </c>
      <c r="M271" s="17">
        <v>0</v>
      </c>
      <c r="N271" s="17">
        <v>0</v>
      </c>
      <c r="O271" s="17">
        <v>0</v>
      </c>
      <c r="P271" s="17">
        <v>3511148</v>
      </c>
      <c r="Q271" s="17">
        <v>4418572</v>
      </c>
      <c r="R271" s="17">
        <v>815327</v>
      </c>
      <c r="S271" s="17">
        <v>157110</v>
      </c>
      <c r="T271" s="17">
        <v>65550</v>
      </c>
      <c r="U271" s="17">
        <v>445380</v>
      </c>
      <c r="V271" s="17">
        <v>155585</v>
      </c>
      <c r="W271" s="17">
        <v>0</v>
      </c>
      <c r="X271" s="17">
        <v>3240000</v>
      </c>
      <c r="Y271" s="17">
        <v>0</v>
      </c>
      <c r="Z271" s="17">
        <v>0</v>
      </c>
      <c r="AA271" s="17">
        <v>75077714</v>
      </c>
      <c r="AB271" s="17">
        <v>7024009</v>
      </c>
      <c r="AC271" s="17">
        <v>9778529</v>
      </c>
      <c r="AD271" s="17">
        <v>10000000</v>
      </c>
      <c r="AE271" s="17">
        <v>0</v>
      </c>
      <c r="AF271" s="17">
        <v>1415807</v>
      </c>
    </row>
    <row r="272" spans="1:32" x14ac:dyDescent="0.3">
      <c r="A272" s="15" t="s">
        <v>537</v>
      </c>
      <c r="B272" s="14" t="s">
        <v>538</v>
      </c>
      <c r="C272" s="14">
        <v>1</v>
      </c>
      <c r="D272" s="14">
        <v>0</v>
      </c>
      <c r="E272" s="17">
        <v>31493714</v>
      </c>
      <c r="F272" s="17">
        <v>0</v>
      </c>
      <c r="G272" s="17">
        <v>3378742</v>
      </c>
      <c r="H272" s="17">
        <v>0</v>
      </c>
      <c r="I272" s="17">
        <v>4276945</v>
      </c>
      <c r="J272" s="17">
        <v>1480832</v>
      </c>
      <c r="K272" s="17">
        <v>0</v>
      </c>
      <c r="L272" s="17">
        <v>0</v>
      </c>
      <c r="M272" s="17">
        <v>0</v>
      </c>
      <c r="N272" s="17">
        <v>0</v>
      </c>
      <c r="O272" s="17">
        <v>0</v>
      </c>
      <c r="P272" s="17">
        <v>4834457</v>
      </c>
      <c r="Q272" s="17">
        <v>2091796</v>
      </c>
      <c r="R272" s="17">
        <v>729261</v>
      </c>
      <c r="S272" s="17">
        <v>110043</v>
      </c>
      <c r="T272" s="17">
        <v>45913</v>
      </c>
      <c r="U272" s="17">
        <v>457612</v>
      </c>
      <c r="V272" s="17">
        <v>101508</v>
      </c>
      <c r="W272" s="17">
        <v>0</v>
      </c>
      <c r="X272" s="17">
        <v>907200</v>
      </c>
      <c r="Y272" s="17">
        <v>33193</v>
      </c>
      <c r="Z272" s="17">
        <v>0</v>
      </c>
      <c r="AA272" s="17">
        <v>49941216</v>
      </c>
      <c r="AB272" s="17">
        <v>6984971</v>
      </c>
      <c r="AC272" s="17">
        <v>3458678</v>
      </c>
      <c r="AD272" s="17">
        <v>1599893</v>
      </c>
      <c r="AE272" s="17">
        <v>907200</v>
      </c>
      <c r="AF272" s="17">
        <v>0</v>
      </c>
    </row>
    <row r="273" spans="1:32" x14ac:dyDescent="0.3">
      <c r="A273" s="15" t="s">
        <v>539</v>
      </c>
      <c r="B273" s="14" t="s">
        <v>540</v>
      </c>
      <c r="C273" s="14">
        <v>1</v>
      </c>
      <c r="D273" s="14">
        <v>0</v>
      </c>
      <c r="E273" s="17">
        <v>10006372</v>
      </c>
      <c r="F273" s="17">
        <v>0</v>
      </c>
      <c r="G273" s="17">
        <v>947589</v>
      </c>
      <c r="H273" s="17">
        <v>0</v>
      </c>
      <c r="I273" s="17">
        <v>901494</v>
      </c>
      <c r="J273" s="17">
        <v>989791</v>
      </c>
      <c r="K273" s="17">
        <v>0</v>
      </c>
      <c r="L273" s="17">
        <v>0</v>
      </c>
      <c r="M273" s="17">
        <v>0</v>
      </c>
      <c r="N273" s="17">
        <v>0</v>
      </c>
      <c r="O273" s="17">
        <v>0</v>
      </c>
      <c r="P273" s="17">
        <v>940390</v>
      </c>
      <c r="Q273" s="17">
        <v>669661</v>
      </c>
      <c r="R273" s="17">
        <v>296630</v>
      </c>
      <c r="S273" s="17">
        <v>30769</v>
      </c>
      <c r="T273" s="17">
        <v>12838</v>
      </c>
      <c r="U273" s="17">
        <v>122966</v>
      </c>
      <c r="V273" s="17">
        <v>29376</v>
      </c>
      <c r="W273" s="17">
        <v>0</v>
      </c>
      <c r="X273" s="17">
        <v>642600</v>
      </c>
      <c r="Y273" s="17">
        <v>4977</v>
      </c>
      <c r="Z273" s="17">
        <v>0</v>
      </c>
      <c r="AA273" s="17">
        <v>15595453</v>
      </c>
      <c r="AB273" s="17">
        <v>1970950</v>
      </c>
      <c r="AC273" s="17">
        <v>468380</v>
      </c>
      <c r="AD273" s="17">
        <v>700000</v>
      </c>
      <c r="AE273" s="17">
        <v>464400</v>
      </c>
      <c r="AF273" s="17">
        <v>0</v>
      </c>
    </row>
    <row r="274" spans="1:32" x14ac:dyDescent="0.3">
      <c r="A274" s="15" t="s">
        <v>541</v>
      </c>
      <c r="B274" s="14" t="s">
        <v>542</v>
      </c>
      <c r="C274" s="14">
        <v>1</v>
      </c>
      <c r="D274" s="14">
        <v>0</v>
      </c>
      <c r="E274" s="17">
        <v>40782317</v>
      </c>
      <c r="F274" s="17">
        <v>0</v>
      </c>
      <c r="G274" s="17">
        <v>4406095</v>
      </c>
      <c r="H274" s="17">
        <v>0</v>
      </c>
      <c r="I274" s="17">
        <v>467978</v>
      </c>
      <c r="J274" s="17">
        <v>3259307</v>
      </c>
      <c r="K274" s="17">
        <v>0</v>
      </c>
      <c r="L274" s="17">
        <v>0</v>
      </c>
      <c r="M274" s="17">
        <v>0</v>
      </c>
      <c r="N274" s="17">
        <v>0</v>
      </c>
      <c r="O274" s="17">
        <v>0</v>
      </c>
      <c r="P274" s="17">
        <v>4842962</v>
      </c>
      <c r="Q274" s="17">
        <v>1869951</v>
      </c>
      <c r="R274" s="17">
        <v>831006</v>
      </c>
      <c r="S274" s="17">
        <v>107601</v>
      </c>
      <c r="T274" s="17">
        <v>44894</v>
      </c>
      <c r="U274" s="17">
        <v>432972</v>
      </c>
      <c r="V274" s="17">
        <v>114379</v>
      </c>
      <c r="W274" s="17">
        <v>0</v>
      </c>
      <c r="X274" s="17">
        <v>1153283</v>
      </c>
      <c r="Y274" s="17">
        <v>208322</v>
      </c>
      <c r="Z274" s="17">
        <v>0</v>
      </c>
      <c r="AA274" s="17">
        <v>58521067</v>
      </c>
      <c r="AB274" s="17">
        <v>6796446</v>
      </c>
      <c r="AC274" s="17">
        <v>1656531</v>
      </c>
      <c r="AD274" s="17">
        <v>3078433</v>
      </c>
      <c r="AE274" s="17">
        <v>778349</v>
      </c>
      <c r="AF274" s="17">
        <v>0</v>
      </c>
    </row>
    <row r="275" spans="1:32" x14ac:dyDescent="0.3">
      <c r="A275" s="15" t="s">
        <v>543</v>
      </c>
      <c r="B275" s="14" t="s">
        <v>544</v>
      </c>
      <c r="C275" s="14">
        <v>1</v>
      </c>
      <c r="D275" s="14">
        <v>0</v>
      </c>
      <c r="E275" s="17">
        <v>8461436</v>
      </c>
      <c r="F275" s="17">
        <v>0</v>
      </c>
      <c r="G275" s="17">
        <v>710955</v>
      </c>
      <c r="H275" s="17">
        <v>0</v>
      </c>
      <c r="I275" s="17">
        <v>1402372</v>
      </c>
      <c r="J275" s="17">
        <v>1408411</v>
      </c>
      <c r="K275" s="17">
        <v>0</v>
      </c>
      <c r="L275" s="17">
        <v>0</v>
      </c>
      <c r="M275" s="17">
        <v>0</v>
      </c>
      <c r="N275" s="17">
        <v>0</v>
      </c>
      <c r="O275" s="17">
        <v>0</v>
      </c>
      <c r="P275" s="17">
        <v>2125935</v>
      </c>
      <c r="Q275" s="17">
        <v>316995</v>
      </c>
      <c r="R275" s="17">
        <v>297886</v>
      </c>
      <c r="S275" s="17">
        <v>38678</v>
      </c>
      <c r="T275" s="17">
        <v>16138</v>
      </c>
      <c r="U275" s="17">
        <v>139334</v>
      </c>
      <c r="V275" s="17">
        <v>30305</v>
      </c>
      <c r="W275" s="17">
        <v>0</v>
      </c>
      <c r="X275" s="17">
        <v>329400</v>
      </c>
      <c r="Y275" s="17">
        <v>13483</v>
      </c>
      <c r="Z275" s="17">
        <v>0</v>
      </c>
      <c r="AA275" s="17">
        <v>15291328</v>
      </c>
      <c r="AB275" s="17">
        <v>2040455</v>
      </c>
      <c r="AC275" s="17">
        <v>433059</v>
      </c>
      <c r="AD275" s="17">
        <v>700000</v>
      </c>
      <c r="AE275" s="17">
        <v>329400</v>
      </c>
      <c r="AF275" s="17">
        <v>0</v>
      </c>
    </row>
    <row r="276" spans="1:32" x14ac:dyDescent="0.3">
      <c r="A276" s="15" t="s">
        <v>545</v>
      </c>
      <c r="B276" s="14" t="s">
        <v>546</v>
      </c>
      <c r="C276" s="14">
        <v>1</v>
      </c>
      <c r="D276" s="14">
        <v>0</v>
      </c>
      <c r="E276" s="17">
        <v>2964324</v>
      </c>
      <c r="F276" s="17">
        <v>0</v>
      </c>
      <c r="G276" s="17">
        <v>413153</v>
      </c>
      <c r="H276" s="17">
        <v>0</v>
      </c>
      <c r="I276" s="17">
        <v>396186</v>
      </c>
      <c r="J276" s="17">
        <v>1068648</v>
      </c>
      <c r="K276" s="17">
        <v>0</v>
      </c>
      <c r="L276" s="17">
        <v>0</v>
      </c>
      <c r="M276" s="17">
        <v>0</v>
      </c>
      <c r="N276" s="17">
        <v>0</v>
      </c>
      <c r="O276" s="17">
        <v>0</v>
      </c>
      <c r="P276" s="17">
        <v>1089788</v>
      </c>
      <c r="Q276" s="17">
        <v>71834</v>
      </c>
      <c r="R276" s="17">
        <v>9977</v>
      </c>
      <c r="S276" s="17">
        <v>17047</v>
      </c>
      <c r="T276" s="17">
        <v>7113</v>
      </c>
      <c r="U276" s="17">
        <v>58134</v>
      </c>
      <c r="V276" s="17">
        <v>10961</v>
      </c>
      <c r="W276" s="17">
        <v>0</v>
      </c>
      <c r="X276" s="17">
        <v>50400</v>
      </c>
      <c r="Y276" s="17">
        <v>0</v>
      </c>
      <c r="Z276" s="17">
        <v>0</v>
      </c>
      <c r="AA276" s="17">
        <v>6157565</v>
      </c>
      <c r="AB276" s="17">
        <v>934058</v>
      </c>
      <c r="AC276" s="17">
        <v>198783</v>
      </c>
      <c r="AD276" s="17">
        <v>0</v>
      </c>
      <c r="AE276" s="17">
        <v>0</v>
      </c>
      <c r="AF276" s="17">
        <v>0</v>
      </c>
    </row>
    <row r="277" spans="1:32" x14ac:dyDescent="0.3">
      <c r="A277" s="15" t="s">
        <v>547</v>
      </c>
      <c r="B277" s="14" t="s">
        <v>548</v>
      </c>
      <c r="C277" s="14">
        <v>1</v>
      </c>
      <c r="D277" s="14">
        <v>0</v>
      </c>
      <c r="E277" s="17">
        <v>46146885</v>
      </c>
      <c r="F277" s="17">
        <v>1107943</v>
      </c>
      <c r="G277" s="17">
        <v>3926511</v>
      </c>
      <c r="H277" s="17">
        <v>0</v>
      </c>
      <c r="I277" s="17">
        <v>3823488</v>
      </c>
      <c r="J277" s="17">
        <v>14375460</v>
      </c>
      <c r="K277" s="17">
        <v>0</v>
      </c>
      <c r="L277" s="17">
        <v>0</v>
      </c>
      <c r="M277" s="17">
        <v>0</v>
      </c>
      <c r="N277" s="17">
        <v>0</v>
      </c>
      <c r="O277" s="17">
        <v>0</v>
      </c>
      <c r="P277" s="17">
        <v>1858880</v>
      </c>
      <c r="Q277" s="17">
        <v>2500643</v>
      </c>
      <c r="R277" s="17">
        <v>858242</v>
      </c>
      <c r="S277" s="17">
        <v>59261</v>
      </c>
      <c r="T277" s="17">
        <v>24725</v>
      </c>
      <c r="U277" s="17">
        <v>222632</v>
      </c>
      <c r="V277" s="17">
        <v>79269</v>
      </c>
      <c r="W277" s="17">
        <v>0</v>
      </c>
      <c r="X277" s="17">
        <v>1947439</v>
      </c>
      <c r="Y277" s="17">
        <v>0</v>
      </c>
      <c r="Z277" s="17">
        <v>0</v>
      </c>
      <c r="AA277" s="17">
        <v>76931378</v>
      </c>
      <c r="AB277" s="17">
        <v>3641972</v>
      </c>
      <c r="AC277" s="17">
        <v>5907702</v>
      </c>
      <c r="AD277" s="17">
        <v>10000000</v>
      </c>
      <c r="AE277" s="17">
        <v>0</v>
      </c>
      <c r="AF277" s="17">
        <v>1058438</v>
      </c>
    </row>
    <row r="278" spans="1:32" x14ac:dyDescent="0.3">
      <c r="A278" s="15" t="s">
        <v>549</v>
      </c>
      <c r="B278" s="14" t="s">
        <v>550</v>
      </c>
      <c r="C278" s="14">
        <v>1</v>
      </c>
      <c r="D278" s="14">
        <v>0</v>
      </c>
      <c r="E278" s="17">
        <v>66970932</v>
      </c>
      <c r="F278" s="17">
        <v>0</v>
      </c>
      <c r="G278" s="17">
        <v>3657932</v>
      </c>
      <c r="H278" s="17">
        <v>0</v>
      </c>
      <c r="I278" s="17">
        <v>6864651</v>
      </c>
      <c r="J278" s="17">
        <v>5601504</v>
      </c>
      <c r="K278" s="17">
        <v>0</v>
      </c>
      <c r="L278" s="17">
        <v>0</v>
      </c>
      <c r="M278" s="17">
        <v>0</v>
      </c>
      <c r="N278" s="17">
        <v>0</v>
      </c>
      <c r="O278" s="17">
        <v>0</v>
      </c>
      <c r="P278" s="17">
        <v>3567836</v>
      </c>
      <c r="Q278" s="17">
        <v>4098737</v>
      </c>
      <c r="R278" s="17">
        <v>1281748</v>
      </c>
      <c r="S278" s="17">
        <v>101984</v>
      </c>
      <c r="T278" s="17">
        <v>42550</v>
      </c>
      <c r="U278" s="17">
        <v>419866</v>
      </c>
      <c r="V278" s="17">
        <v>120599</v>
      </c>
      <c r="W278" s="17">
        <v>0</v>
      </c>
      <c r="X278" s="17">
        <v>1827589</v>
      </c>
      <c r="Y278" s="17">
        <v>0</v>
      </c>
      <c r="Z278" s="17">
        <v>0</v>
      </c>
      <c r="AA278" s="17">
        <v>94555928</v>
      </c>
      <c r="AB278" s="17">
        <v>6535557</v>
      </c>
      <c r="AC278" s="17">
        <v>11461640</v>
      </c>
      <c r="AD278" s="17">
        <v>10000000</v>
      </c>
      <c r="AE278" s="17">
        <v>0</v>
      </c>
      <c r="AF278" s="17">
        <v>1644332</v>
      </c>
    </row>
    <row r="279" spans="1:32" x14ac:dyDescent="0.3">
      <c r="A279" s="15" t="s">
        <v>551</v>
      </c>
      <c r="B279" s="14" t="s">
        <v>552</v>
      </c>
      <c r="C279" s="14">
        <v>1</v>
      </c>
      <c r="D279" s="14">
        <v>0</v>
      </c>
      <c r="E279" s="17">
        <v>21876237</v>
      </c>
      <c r="F279" s="17">
        <v>0</v>
      </c>
      <c r="G279" s="17">
        <v>2262592</v>
      </c>
      <c r="H279" s="17">
        <v>26504</v>
      </c>
      <c r="I279" s="17">
        <v>4459682</v>
      </c>
      <c r="J279" s="17">
        <v>1028422</v>
      </c>
      <c r="K279" s="17">
        <v>0</v>
      </c>
      <c r="L279" s="17">
        <v>0</v>
      </c>
      <c r="M279" s="17">
        <v>0</v>
      </c>
      <c r="N279" s="17">
        <v>0</v>
      </c>
      <c r="O279" s="17">
        <v>0</v>
      </c>
      <c r="P279" s="17">
        <v>2984663</v>
      </c>
      <c r="Q279" s="17">
        <v>1414898</v>
      </c>
      <c r="R279" s="17">
        <v>562060</v>
      </c>
      <c r="S279" s="17">
        <v>70091</v>
      </c>
      <c r="T279" s="17">
        <v>29244</v>
      </c>
      <c r="U279" s="17">
        <v>301560</v>
      </c>
      <c r="V279" s="17">
        <v>66014</v>
      </c>
      <c r="W279" s="17">
        <v>0</v>
      </c>
      <c r="X279" s="17">
        <v>547584</v>
      </c>
      <c r="Y279" s="17">
        <v>99700</v>
      </c>
      <c r="Z279" s="17">
        <v>0</v>
      </c>
      <c r="AA279" s="17">
        <v>35729251</v>
      </c>
      <c r="AB279" s="17">
        <v>4383698</v>
      </c>
      <c r="AC279" s="17">
        <v>3457264</v>
      </c>
      <c r="AD279" s="17">
        <v>1687330</v>
      </c>
      <c r="AE279" s="17">
        <v>547584</v>
      </c>
      <c r="AF279" s="17">
        <v>0</v>
      </c>
    </row>
    <row r="280" spans="1:32" x14ac:dyDescent="0.3">
      <c r="A280" s="15" t="s">
        <v>553</v>
      </c>
      <c r="B280" s="14" t="s">
        <v>554</v>
      </c>
      <c r="C280" s="14">
        <v>1</v>
      </c>
      <c r="D280" s="14">
        <v>0</v>
      </c>
      <c r="E280" s="17">
        <v>15901821</v>
      </c>
      <c r="F280" s="17">
        <v>0</v>
      </c>
      <c r="G280" s="17">
        <v>2030230</v>
      </c>
      <c r="H280" s="17">
        <v>0</v>
      </c>
      <c r="I280" s="17">
        <v>2177781</v>
      </c>
      <c r="J280" s="17">
        <v>1369903</v>
      </c>
      <c r="K280" s="17">
        <v>0</v>
      </c>
      <c r="L280" s="17">
        <v>0</v>
      </c>
      <c r="M280" s="17">
        <v>0</v>
      </c>
      <c r="N280" s="17">
        <v>0</v>
      </c>
      <c r="O280" s="17">
        <v>0</v>
      </c>
      <c r="P280" s="17">
        <v>1921237</v>
      </c>
      <c r="Q280" s="17">
        <v>234009</v>
      </c>
      <c r="R280" s="17">
        <v>230100</v>
      </c>
      <c r="S280" s="17">
        <v>81761</v>
      </c>
      <c r="T280" s="17">
        <v>34113</v>
      </c>
      <c r="U280" s="17">
        <v>345539</v>
      </c>
      <c r="V280" s="17">
        <v>46757</v>
      </c>
      <c r="W280" s="17">
        <v>0</v>
      </c>
      <c r="X280" s="17">
        <v>637200</v>
      </c>
      <c r="Y280" s="17">
        <v>0</v>
      </c>
      <c r="Z280" s="17">
        <v>0</v>
      </c>
      <c r="AA280" s="17">
        <v>25010451</v>
      </c>
      <c r="AB280" s="17">
        <v>5234920</v>
      </c>
      <c r="AC280" s="17">
        <v>1617597</v>
      </c>
      <c r="AD280" s="17">
        <v>0</v>
      </c>
      <c r="AE280" s="17">
        <v>637200</v>
      </c>
      <c r="AF280" s="17">
        <v>0</v>
      </c>
    </row>
    <row r="281" spans="1:32" x14ac:dyDescent="0.3">
      <c r="A281" s="15" t="s">
        <v>555</v>
      </c>
      <c r="B281" s="14" t="s">
        <v>556</v>
      </c>
      <c r="C281" s="14">
        <v>1</v>
      </c>
      <c r="D281" s="14">
        <v>0</v>
      </c>
      <c r="E281" s="17">
        <v>7906417</v>
      </c>
      <c r="F281" s="17">
        <v>0</v>
      </c>
      <c r="G281" s="17">
        <v>599691</v>
      </c>
      <c r="H281" s="17">
        <v>0</v>
      </c>
      <c r="I281" s="17">
        <v>1592618</v>
      </c>
      <c r="J281" s="17">
        <v>1103786</v>
      </c>
      <c r="K281" s="17">
        <v>0</v>
      </c>
      <c r="L281" s="17">
        <v>0</v>
      </c>
      <c r="M281" s="17">
        <v>0</v>
      </c>
      <c r="N281" s="17">
        <v>0</v>
      </c>
      <c r="O281" s="17">
        <v>0</v>
      </c>
      <c r="P281" s="17">
        <v>744256</v>
      </c>
      <c r="Q281" s="17">
        <v>814079</v>
      </c>
      <c r="R281" s="17">
        <v>154119</v>
      </c>
      <c r="S281" s="17">
        <v>30529</v>
      </c>
      <c r="T281" s="17">
        <v>12738</v>
      </c>
      <c r="U281" s="17">
        <v>132577</v>
      </c>
      <c r="V281" s="17">
        <v>23180</v>
      </c>
      <c r="W281" s="17">
        <v>0</v>
      </c>
      <c r="X281" s="17">
        <v>264600</v>
      </c>
      <c r="Y281" s="17">
        <v>9367</v>
      </c>
      <c r="Z281" s="17">
        <v>0</v>
      </c>
      <c r="AA281" s="17">
        <v>13387957</v>
      </c>
      <c r="AB281" s="17">
        <v>1685305</v>
      </c>
      <c r="AC281" s="17">
        <v>1442218</v>
      </c>
      <c r="AD281" s="17">
        <v>700000</v>
      </c>
      <c r="AE281" s="17">
        <v>264600</v>
      </c>
      <c r="AF281" s="17">
        <v>0</v>
      </c>
    </row>
    <row r="282" spans="1:32" x14ac:dyDescent="0.3">
      <c r="A282" s="15" t="s">
        <v>557</v>
      </c>
      <c r="B282" s="14" t="s">
        <v>558</v>
      </c>
      <c r="C282" s="14">
        <v>1</v>
      </c>
      <c r="D282" s="14">
        <v>1</v>
      </c>
      <c r="E282" s="17">
        <v>9550550</v>
      </c>
      <c r="F282" s="17">
        <v>0</v>
      </c>
      <c r="G282" s="17">
        <v>805075</v>
      </c>
      <c r="H282" s="17">
        <v>0</v>
      </c>
      <c r="I282" s="17">
        <v>228341</v>
      </c>
      <c r="J282" s="17">
        <v>1960872</v>
      </c>
      <c r="K282" s="17">
        <v>0</v>
      </c>
      <c r="L282" s="17">
        <v>0</v>
      </c>
      <c r="M282" s="17">
        <v>0</v>
      </c>
      <c r="N282" s="17">
        <v>0</v>
      </c>
      <c r="O282" s="17">
        <v>0</v>
      </c>
      <c r="P282" s="17">
        <v>769929</v>
      </c>
      <c r="Q282" s="17">
        <v>257327</v>
      </c>
      <c r="R282" s="17">
        <v>290749</v>
      </c>
      <c r="S282" s="17">
        <v>29660</v>
      </c>
      <c r="T282" s="17">
        <v>12375</v>
      </c>
      <c r="U282" s="17">
        <v>123898</v>
      </c>
      <c r="V282" s="17">
        <v>28510</v>
      </c>
      <c r="W282" s="17">
        <v>0</v>
      </c>
      <c r="X282" s="17">
        <v>441440</v>
      </c>
      <c r="Y282" s="17">
        <v>17124</v>
      </c>
      <c r="Z282" s="17">
        <v>0</v>
      </c>
      <c r="AA282" s="17">
        <v>14515850</v>
      </c>
      <c r="AB282" s="17">
        <v>1823366</v>
      </c>
      <c r="AC282" s="17">
        <v>1314373</v>
      </c>
      <c r="AD282" s="17">
        <v>700000</v>
      </c>
      <c r="AE282" s="17">
        <v>441440</v>
      </c>
      <c r="AF282" s="17">
        <v>0</v>
      </c>
    </row>
    <row r="283" spans="1:32" x14ac:dyDescent="0.3">
      <c r="A283" s="15" t="s">
        <v>559</v>
      </c>
      <c r="B283" s="14" t="s">
        <v>560</v>
      </c>
      <c r="C283" s="14">
        <v>1</v>
      </c>
      <c r="D283" s="14">
        <v>0</v>
      </c>
      <c r="E283" s="17">
        <v>5950785</v>
      </c>
      <c r="F283" s="17">
        <v>0</v>
      </c>
      <c r="G283" s="17">
        <v>229331</v>
      </c>
      <c r="H283" s="17">
        <v>0</v>
      </c>
      <c r="I283" s="17">
        <v>3421154</v>
      </c>
      <c r="J283" s="17">
        <v>1370767</v>
      </c>
      <c r="K283" s="17">
        <v>0</v>
      </c>
      <c r="L283" s="17">
        <v>0</v>
      </c>
      <c r="M283" s="17">
        <v>0</v>
      </c>
      <c r="N283" s="17">
        <v>0</v>
      </c>
      <c r="O283" s="17">
        <v>0</v>
      </c>
      <c r="P283" s="17">
        <v>1816616</v>
      </c>
      <c r="Q283" s="17">
        <v>111020</v>
      </c>
      <c r="R283" s="17">
        <v>88768</v>
      </c>
      <c r="S283" s="17">
        <v>62931</v>
      </c>
      <c r="T283" s="17">
        <v>26256</v>
      </c>
      <c r="U283" s="17">
        <v>293930</v>
      </c>
      <c r="V283" s="17">
        <v>36396</v>
      </c>
      <c r="W283" s="17">
        <v>0</v>
      </c>
      <c r="X283" s="17">
        <v>872286</v>
      </c>
      <c r="Y283" s="17">
        <v>4496</v>
      </c>
      <c r="Z283" s="17">
        <v>0</v>
      </c>
      <c r="AA283" s="17">
        <v>14284736</v>
      </c>
      <c r="AB283" s="17">
        <v>849563</v>
      </c>
      <c r="AC283" s="17">
        <v>1924373</v>
      </c>
      <c r="AD283" s="17">
        <v>0</v>
      </c>
      <c r="AE283" s="17">
        <v>540000</v>
      </c>
      <c r="AF283" s="17">
        <v>0</v>
      </c>
    </row>
    <row r="284" spans="1:32" x14ac:dyDescent="0.3">
      <c r="A284" s="15" t="s">
        <v>561</v>
      </c>
      <c r="B284" s="14" t="s">
        <v>562</v>
      </c>
      <c r="C284" s="14">
        <v>1</v>
      </c>
      <c r="D284" s="14">
        <v>0</v>
      </c>
      <c r="E284" s="17">
        <v>6734136</v>
      </c>
      <c r="F284" s="17">
        <v>0</v>
      </c>
      <c r="G284" s="17">
        <v>240598</v>
      </c>
      <c r="H284" s="17">
        <v>0</v>
      </c>
      <c r="I284" s="17">
        <v>4230424</v>
      </c>
      <c r="J284" s="17">
        <v>81354</v>
      </c>
      <c r="K284" s="17">
        <v>0</v>
      </c>
      <c r="L284" s="17">
        <v>0</v>
      </c>
      <c r="M284" s="17">
        <v>0</v>
      </c>
      <c r="N284" s="17">
        <v>0</v>
      </c>
      <c r="O284" s="17">
        <v>0</v>
      </c>
      <c r="P284" s="17">
        <v>360078</v>
      </c>
      <c r="Q284" s="17">
        <v>606571</v>
      </c>
      <c r="R284" s="17">
        <v>104912</v>
      </c>
      <c r="S284" s="17">
        <v>90869</v>
      </c>
      <c r="T284" s="17">
        <v>37913</v>
      </c>
      <c r="U284" s="17">
        <v>436351</v>
      </c>
      <c r="V284" s="17">
        <v>0</v>
      </c>
      <c r="W284" s="17">
        <v>0</v>
      </c>
      <c r="X284" s="17">
        <v>589300</v>
      </c>
      <c r="Y284" s="17">
        <v>22561</v>
      </c>
      <c r="Z284" s="17">
        <v>0</v>
      </c>
      <c r="AA284" s="17">
        <v>13535067</v>
      </c>
      <c r="AB284" s="17">
        <v>2611226</v>
      </c>
      <c r="AC284" s="17">
        <v>5914763</v>
      </c>
      <c r="AD284" s="17">
        <v>0</v>
      </c>
      <c r="AE284" s="17">
        <v>0</v>
      </c>
      <c r="AF284" s="17">
        <v>0</v>
      </c>
    </row>
    <row r="285" spans="1:32" x14ac:dyDescent="0.3">
      <c r="A285" s="15" t="s">
        <v>563</v>
      </c>
      <c r="B285" s="14" t="s">
        <v>564</v>
      </c>
      <c r="C285" s="14">
        <v>1</v>
      </c>
      <c r="D285" s="14">
        <v>0</v>
      </c>
      <c r="E285" s="17">
        <v>21046817</v>
      </c>
      <c r="F285" s="17">
        <v>0</v>
      </c>
      <c r="G285" s="17">
        <v>1401076</v>
      </c>
      <c r="H285" s="17">
        <v>0</v>
      </c>
      <c r="I285" s="17">
        <v>3284805</v>
      </c>
      <c r="J285" s="17">
        <v>1016282</v>
      </c>
      <c r="K285" s="17">
        <v>0</v>
      </c>
      <c r="L285" s="17">
        <v>0</v>
      </c>
      <c r="M285" s="17">
        <v>0</v>
      </c>
      <c r="N285" s="17">
        <v>0</v>
      </c>
      <c r="O285" s="17">
        <v>0</v>
      </c>
      <c r="P285" s="17">
        <v>1524745</v>
      </c>
      <c r="Q285" s="17">
        <v>589593</v>
      </c>
      <c r="R285" s="17">
        <v>307771</v>
      </c>
      <c r="S285" s="17">
        <v>49509</v>
      </c>
      <c r="T285" s="17">
        <v>20656</v>
      </c>
      <c r="U285" s="17">
        <v>206613</v>
      </c>
      <c r="V285" s="17">
        <v>49028</v>
      </c>
      <c r="W285" s="17">
        <v>0</v>
      </c>
      <c r="X285" s="17">
        <v>564510</v>
      </c>
      <c r="Y285" s="17">
        <v>0</v>
      </c>
      <c r="Z285" s="17">
        <v>0</v>
      </c>
      <c r="AA285" s="17">
        <v>30061405</v>
      </c>
      <c r="AB285" s="17">
        <v>3163992</v>
      </c>
      <c r="AC285" s="17">
        <v>4273791</v>
      </c>
      <c r="AD285" s="17">
        <v>2418871</v>
      </c>
      <c r="AE285" s="17">
        <v>0</v>
      </c>
      <c r="AF285" s="17">
        <v>140010</v>
      </c>
    </row>
    <row r="286" spans="1:32" x14ac:dyDescent="0.3">
      <c r="A286" s="15" t="s">
        <v>565</v>
      </c>
      <c r="B286" s="14" t="s">
        <v>566</v>
      </c>
      <c r="C286" s="14">
        <v>1</v>
      </c>
      <c r="D286" s="14">
        <v>0</v>
      </c>
      <c r="E286" s="17">
        <v>6922070</v>
      </c>
      <c r="F286" s="17">
        <v>0</v>
      </c>
      <c r="G286" s="17">
        <v>553249</v>
      </c>
      <c r="H286" s="17">
        <v>0</v>
      </c>
      <c r="I286" s="17">
        <v>462281</v>
      </c>
      <c r="J286" s="17">
        <v>684932</v>
      </c>
      <c r="K286" s="17">
        <v>0</v>
      </c>
      <c r="L286" s="17">
        <v>0</v>
      </c>
      <c r="M286" s="17">
        <v>0</v>
      </c>
      <c r="N286" s="17">
        <v>0</v>
      </c>
      <c r="O286" s="17">
        <v>0</v>
      </c>
      <c r="P286" s="17">
        <v>413528</v>
      </c>
      <c r="Q286" s="17">
        <v>214203</v>
      </c>
      <c r="R286" s="17">
        <v>20727</v>
      </c>
      <c r="S286" s="17">
        <v>27668</v>
      </c>
      <c r="T286" s="17">
        <v>11544</v>
      </c>
      <c r="U286" s="17">
        <v>114054</v>
      </c>
      <c r="V286" s="17">
        <v>22930</v>
      </c>
      <c r="W286" s="17">
        <v>0</v>
      </c>
      <c r="X286" s="17">
        <v>405000</v>
      </c>
      <c r="Y286" s="17">
        <v>0</v>
      </c>
      <c r="Z286" s="17">
        <v>0</v>
      </c>
      <c r="AA286" s="17">
        <v>9852186</v>
      </c>
      <c r="AB286" s="17">
        <v>1783375</v>
      </c>
      <c r="AC286" s="17">
        <v>875170</v>
      </c>
      <c r="AD286" s="17">
        <v>700000</v>
      </c>
      <c r="AE286" s="17">
        <v>405000</v>
      </c>
      <c r="AF286" s="17">
        <v>0</v>
      </c>
    </row>
    <row r="287" spans="1:32" x14ac:dyDescent="0.3">
      <c r="A287" s="15" t="s">
        <v>567</v>
      </c>
      <c r="B287" s="14" t="s">
        <v>568</v>
      </c>
      <c r="C287" s="14">
        <v>1</v>
      </c>
      <c r="D287" s="14">
        <v>0</v>
      </c>
      <c r="E287" s="17">
        <v>4248651</v>
      </c>
      <c r="F287" s="17">
        <v>0</v>
      </c>
      <c r="G287" s="17">
        <v>314685</v>
      </c>
      <c r="H287" s="17">
        <v>0</v>
      </c>
      <c r="I287" s="17">
        <v>751163</v>
      </c>
      <c r="J287" s="17">
        <v>410871</v>
      </c>
      <c r="K287" s="17">
        <v>0</v>
      </c>
      <c r="L287" s="17">
        <v>0</v>
      </c>
      <c r="M287" s="17">
        <v>0</v>
      </c>
      <c r="N287" s="17">
        <v>0</v>
      </c>
      <c r="O287" s="17">
        <v>0</v>
      </c>
      <c r="P287" s="17">
        <v>603658</v>
      </c>
      <c r="Q287" s="17">
        <v>374043</v>
      </c>
      <c r="R287" s="17">
        <v>280232</v>
      </c>
      <c r="S287" s="17">
        <v>71155</v>
      </c>
      <c r="T287" s="17">
        <v>29688</v>
      </c>
      <c r="U287" s="17">
        <v>259679</v>
      </c>
      <c r="V287" s="17">
        <v>7472</v>
      </c>
      <c r="W287" s="17">
        <v>0</v>
      </c>
      <c r="X287" s="17">
        <v>0</v>
      </c>
      <c r="Y287" s="17">
        <v>0</v>
      </c>
      <c r="Z287" s="17">
        <v>0</v>
      </c>
      <c r="AA287" s="17">
        <v>7351297</v>
      </c>
      <c r="AB287" s="17">
        <v>319695</v>
      </c>
      <c r="AC287" s="17">
        <v>674329</v>
      </c>
      <c r="AD287" s="17">
        <v>0</v>
      </c>
      <c r="AE287" s="17">
        <v>0</v>
      </c>
      <c r="AF287" s="17">
        <v>0</v>
      </c>
    </row>
    <row r="288" spans="1:32" x14ac:dyDescent="0.3">
      <c r="A288" s="15" t="s">
        <v>569</v>
      </c>
      <c r="B288" s="14" t="s">
        <v>570</v>
      </c>
      <c r="C288" s="14">
        <v>1</v>
      </c>
      <c r="D288" s="14">
        <v>0</v>
      </c>
      <c r="E288" s="17">
        <v>4465427</v>
      </c>
      <c r="F288" s="17">
        <v>0</v>
      </c>
      <c r="G288" s="17">
        <v>575562</v>
      </c>
      <c r="H288" s="17">
        <v>0</v>
      </c>
      <c r="I288" s="17">
        <v>486537</v>
      </c>
      <c r="J288" s="17">
        <v>968683</v>
      </c>
      <c r="K288" s="17">
        <v>0</v>
      </c>
      <c r="L288" s="17">
        <v>0</v>
      </c>
      <c r="M288" s="17">
        <v>0</v>
      </c>
      <c r="N288" s="17">
        <v>0</v>
      </c>
      <c r="O288" s="17">
        <v>0</v>
      </c>
      <c r="P288" s="17">
        <v>801341</v>
      </c>
      <c r="Q288" s="17">
        <v>139417</v>
      </c>
      <c r="R288" s="17">
        <v>89597</v>
      </c>
      <c r="S288" s="17">
        <v>18905</v>
      </c>
      <c r="T288" s="17">
        <v>7888</v>
      </c>
      <c r="U288" s="17">
        <v>74851</v>
      </c>
      <c r="V288" s="17">
        <v>13407</v>
      </c>
      <c r="W288" s="17">
        <v>0</v>
      </c>
      <c r="X288" s="17">
        <v>140400</v>
      </c>
      <c r="Y288" s="17">
        <v>0</v>
      </c>
      <c r="Z288" s="17">
        <v>0</v>
      </c>
      <c r="AA288" s="17">
        <v>7782015</v>
      </c>
      <c r="AB288" s="17">
        <v>1086402</v>
      </c>
      <c r="AC288" s="17">
        <v>766785</v>
      </c>
      <c r="AD288" s="17">
        <v>0</v>
      </c>
      <c r="AE288" s="17">
        <v>140400</v>
      </c>
      <c r="AF288" s="17">
        <v>0</v>
      </c>
    </row>
    <row r="289" spans="1:32" x14ac:dyDescent="0.3">
      <c r="A289" s="15" t="s">
        <v>571</v>
      </c>
      <c r="B289" s="14" t="s">
        <v>572</v>
      </c>
      <c r="C289" s="14">
        <v>1</v>
      </c>
      <c r="D289" s="14">
        <v>0</v>
      </c>
      <c r="E289" s="17">
        <v>8138016</v>
      </c>
      <c r="F289" s="17">
        <v>0</v>
      </c>
      <c r="G289" s="17">
        <v>395881</v>
      </c>
      <c r="H289" s="17">
        <v>0</v>
      </c>
      <c r="I289" s="17">
        <v>1511931</v>
      </c>
      <c r="J289" s="17">
        <v>1010483</v>
      </c>
      <c r="K289" s="17">
        <v>0</v>
      </c>
      <c r="L289" s="17">
        <v>0</v>
      </c>
      <c r="M289" s="17">
        <v>0</v>
      </c>
      <c r="N289" s="17">
        <v>0</v>
      </c>
      <c r="O289" s="17">
        <v>0</v>
      </c>
      <c r="P289" s="17">
        <v>1451006</v>
      </c>
      <c r="Q289" s="17">
        <v>294428</v>
      </c>
      <c r="R289" s="17">
        <v>311956</v>
      </c>
      <c r="S289" s="17">
        <v>44191</v>
      </c>
      <c r="T289" s="17">
        <v>18438</v>
      </c>
      <c r="U289" s="17">
        <v>173876</v>
      </c>
      <c r="V289" s="17">
        <v>32982</v>
      </c>
      <c r="W289" s="17">
        <v>0</v>
      </c>
      <c r="X289" s="17">
        <v>356400</v>
      </c>
      <c r="Y289" s="17">
        <v>0</v>
      </c>
      <c r="Z289" s="17">
        <v>0</v>
      </c>
      <c r="AA289" s="17">
        <v>13739588</v>
      </c>
      <c r="AB289" s="17">
        <v>2721243</v>
      </c>
      <c r="AC289" s="17">
        <v>717874</v>
      </c>
      <c r="AD289" s="17">
        <v>700000</v>
      </c>
      <c r="AE289" s="17">
        <v>356400</v>
      </c>
      <c r="AF289" s="17">
        <v>0</v>
      </c>
    </row>
    <row r="290" spans="1:32" x14ac:dyDescent="0.3">
      <c r="A290" s="15" t="s">
        <v>573</v>
      </c>
      <c r="B290" s="14" t="s">
        <v>574</v>
      </c>
      <c r="C290" s="14">
        <v>1</v>
      </c>
      <c r="D290" s="14">
        <v>0</v>
      </c>
      <c r="E290" s="17">
        <v>7025305</v>
      </c>
      <c r="F290" s="17">
        <v>0</v>
      </c>
      <c r="G290" s="17">
        <v>376635</v>
      </c>
      <c r="H290" s="17">
        <v>0</v>
      </c>
      <c r="I290" s="17">
        <v>1708178</v>
      </c>
      <c r="J290" s="17">
        <v>1634869</v>
      </c>
      <c r="K290" s="17">
        <v>0</v>
      </c>
      <c r="L290" s="17">
        <v>0</v>
      </c>
      <c r="M290" s="17">
        <v>0</v>
      </c>
      <c r="N290" s="17">
        <v>0</v>
      </c>
      <c r="O290" s="17">
        <v>0</v>
      </c>
      <c r="P290" s="17">
        <v>2452715</v>
      </c>
      <c r="Q290" s="17">
        <v>121996</v>
      </c>
      <c r="R290" s="17">
        <v>178077</v>
      </c>
      <c r="S290" s="17">
        <v>61508</v>
      </c>
      <c r="T290" s="17">
        <v>25663</v>
      </c>
      <c r="U290" s="17">
        <v>233699</v>
      </c>
      <c r="V290" s="17">
        <v>36666</v>
      </c>
      <c r="W290" s="17">
        <v>0</v>
      </c>
      <c r="X290" s="17">
        <v>502200</v>
      </c>
      <c r="Y290" s="17">
        <v>0</v>
      </c>
      <c r="Z290" s="17">
        <v>0</v>
      </c>
      <c r="AA290" s="17">
        <v>14357511</v>
      </c>
      <c r="AB290" s="17">
        <v>1283915</v>
      </c>
      <c r="AC290" s="17">
        <v>2850069</v>
      </c>
      <c r="AD290" s="17">
        <v>0</v>
      </c>
      <c r="AE290" s="17">
        <v>502200</v>
      </c>
      <c r="AF290" s="17">
        <v>0</v>
      </c>
    </row>
    <row r="291" spans="1:32" x14ac:dyDescent="0.3">
      <c r="A291" s="15" t="s">
        <v>575</v>
      </c>
      <c r="B291" s="14" t="s">
        <v>576</v>
      </c>
      <c r="C291" s="14">
        <v>1</v>
      </c>
      <c r="D291" s="14">
        <v>0</v>
      </c>
      <c r="E291" s="17">
        <v>3975690</v>
      </c>
      <c r="F291" s="17">
        <v>0</v>
      </c>
      <c r="G291" s="17">
        <v>161576</v>
      </c>
      <c r="H291" s="17">
        <v>0</v>
      </c>
      <c r="I291" s="17">
        <v>239736</v>
      </c>
      <c r="J291" s="17">
        <v>629261</v>
      </c>
      <c r="K291" s="17">
        <v>0</v>
      </c>
      <c r="L291" s="17">
        <v>0</v>
      </c>
      <c r="M291" s="17">
        <v>0</v>
      </c>
      <c r="N291" s="17">
        <v>0</v>
      </c>
      <c r="O291" s="17">
        <v>0</v>
      </c>
      <c r="P291" s="17">
        <v>598201</v>
      </c>
      <c r="Q291" s="17">
        <v>156198</v>
      </c>
      <c r="R291" s="17">
        <v>110711</v>
      </c>
      <c r="S291" s="17">
        <v>23519</v>
      </c>
      <c r="T291" s="17">
        <v>9813</v>
      </c>
      <c r="U291" s="17">
        <v>89472</v>
      </c>
      <c r="V291" s="17">
        <v>17705</v>
      </c>
      <c r="W291" s="17">
        <v>0</v>
      </c>
      <c r="X291" s="17">
        <v>410400</v>
      </c>
      <c r="Y291" s="17">
        <v>0</v>
      </c>
      <c r="Z291" s="17">
        <v>0</v>
      </c>
      <c r="AA291" s="17">
        <v>6422282</v>
      </c>
      <c r="AB291" s="17">
        <v>1380617</v>
      </c>
      <c r="AC291" s="17">
        <v>370476</v>
      </c>
      <c r="AD291" s="17">
        <v>0</v>
      </c>
      <c r="AE291" s="17">
        <v>410400</v>
      </c>
      <c r="AF291" s="17">
        <v>0</v>
      </c>
    </row>
    <row r="292" spans="1:32" x14ac:dyDescent="0.3">
      <c r="A292" s="15" t="s">
        <v>577</v>
      </c>
      <c r="B292" s="14" t="s">
        <v>578</v>
      </c>
      <c r="C292" s="14">
        <v>1</v>
      </c>
      <c r="D292" s="14">
        <v>0</v>
      </c>
      <c r="E292" s="17">
        <v>11576870</v>
      </c>
      <c r="F292" s="17">
        <v>0</v>
      </c>
      <c r="G292" s="17">
        <v>872758</v>
      </c>
      <c r="H292" s="17">
        <v>0</v>
      </c>
      <c r="I292" s="17">
        <v>1227560</v>
      </c>
      <c r="J292" s="17">
        <v>2288890</v>
      </c>
      <c r="K292" s="17">
        <v>0</v>
      </c>
      <c r="L292" s="17">
        <v>0</v>
      </c>
      <c r="M292" s="17">
        <v>0</v>
      </c>
      <c r="N292" s="17">
        <v>0</v>
      </c>
      <c r="O292" s="17">
        <v>0</v>
      </c>
      <c r="P292" s="17">
        <v>1801758</v>
      </c>
      <c r="Q292" s="17">
        <v>268192</v>
      </c>
      <c r="R292" s="17">
        <v>317462</v>
      </c>
      <c r="S292" s="17">
        <v>41300</v>
      </c>
      <c r="T292" s="17">
        <v>17231</v>
      </c>
      <c r="U292" s="17">
        <v>173352</v>
      </c>
      <c r="V292" s="17">
        <v>34027</v>
      </c>
      <c r="W292" s="17">
        <v>0</v>
      </c>
      <c r="X292" s="17">
        <v>345600</v>
      </c>
      <c r="Y292" s="17">
        <v>22291</v>
      </c>
      <c r="Z292" s="17">
        <v>0</v>
      </c>
      <c r="AA292" s="17">
        <v>18987291</v>
      </c>
      <c r="AB292" s="17">
        <v>2647928</v>
      </c>
      <c r="AC292" s="17">
        <v>0</v>
      </c>
      <c r="AD292" s="17">
        <v>700000</v>
      </c>
      <c r="AE292" s="17">
        <v>345600</v>
      </c>
      <c r="AF292" s="17">
        <v>0</v>
      </c>
    </row>
    <row r="293" spans="1:32" x14ac:dyDescent="0.3">
      <c r="A293" s="15" t="s">
        <v>579</v>
      </c>
      <c r="B293" s="14" t="s">
        <v>580</v>
      </c>
      <c r="C293" s="14">
        <v>1</v>
      </c>
      <c r="D293" s="14">
        <v>1</v>
      </c>
      <c r="E293" s="17">
        <v>5049759</v>
      </c>
      <c r="F293" s="17">
        <v>0</v>
      </c>
      <c r="G293" s="17">
        <v>1099857</v>
      </c>
      <c r="H293" s="17">
        <v>0</v>
      </c>
      <c r="I293" s="17">
        <v>825902</v>
      </c>
      <c r="J293" s="17">
        <v>557496</v>
      </c>
      <c r="K293" s="17">
        <v>0</v>
      </c>
      <c r="L293" s="17">
        <v>0</v>
      </c>
      <c r="M293" s="17">
        <v>0</v>
      </c>
      <c r="N293" s="17">
        <v>0</v>
      </c>
      <c r="O293" s="17">
        <v>0</v>
      </c>
      <c r="P293" s="17">
        <v>513153</v>
      </c>
      <c r="Q293" s="17">
        <v>324646</v>
      </c>
      <c r="R293" s="17">
        <v>206381</v>
      </c>
      <c r="S293" s="17">
        <v>18455</v>
      </c>
      <c r="T293" s="17">
        <v>7700</v>
      </c>
      <c r="U293" s="17">
        <v>66289</v>
      </c>
      <c r="V293" s="17">
        <v>17471</v>
      </c>
      <c r="W293" s="17">
        <v>0</v>
      </c>
      <c r="X293" s="17">
        <v>300720</v>
      </c>
      <c r="Y293" s="17">
        <v>0</v>
      </c>
      <c r="Z293" s="17">
        <v>0</v>
      </c>
      <c r="AA293" s="17">
        <v>8987829</v>
      </c>
      <c r="AB293" s="17">
        <v>997852</v>
      </c>
      <c r="AC293" s="17">
        <v>1423284</v>
      </c>
      <c r="AD293" s="17">
        <v>700000</v>
      </c>
      <c r="AE293" s="17">
        <v>300720</v>
      </c>
      <c r="AF293" s="17">
        <v>0</v>
      </c>
    </row>
    <row r="294" spans="1:32" x14ac:dyDescent="0.3">
      <c r="A294" s="15" t="s">
        <v>581</v>
      </c>
      <c r="B294" s="14" t="s">
        <v>582</v>
      </c>
      <c r="C294" s="14">
        <v>1</v>
      </c>
      <c r="D294" s="14">
        <v>0</v>
      </c>
      <c r="E294" s="17">
        <v>4413717</v>
      </c>
      <c r="F294" s="17">
        <v>0</v>
      </c>
      <c r="G294" s="17">
        <v>193215</v>
      </c>
      <c r="H294" s="17">
        <v>0</v>
      </c>
      <c r="I294" s="17">
        <v>592064</v>
      </c>
      <c r="J294" s="17">
        <v>662389</v>
      </c>
      <c r="K294" s="17">
        <v>0</v>
      </c>
      <c r="L294" s="17">
        <v>0</v>
      </c>
      <c r="M294" s="17">
        <v>0</v>
      </c>
      <c r="N294" s="17">
        <v>0</v>
      </c>
      <c r="O294" s="17">
        <v>0</v>
      </c>
      <c r="P294" s="17">
        <v>1070996</v>
      </c>
      <c r="Q294" s="17">
        <v>217752</v>
      </c>
      <c r="R294" s="17">
        <v>0</v>
      </c>
      <c r="S294" s="17">
        <v>23653</v>
      </c>
      <c r="T294" s="17">
        <v>9869</v>
      </c>
      <c r="U294" s="17">
        <v>91278</v>
      </c>
      <c r="V294" s="17">
        <v>17042</v>
      </c>
      <c r="W294" s="17">
        <v>0</v>
      </c>
      <c r="X294" s="17">
        <v>151200</v>
      </c>
      <c r="Y294" s="17">
        <v>0</v>
      </c>
      <c r="Z294" s="17">
        <v>0</v>
      </c>
      <c r="AA294" s="17">
        <v>7443175</v>
      </c>
      <c r="AB294" s="17">
        <v>1459645</v>
      </c>
      <c r="AC294" s="17">
        <v>324999</v>
      </c>
      <c r="AD294" s="17">
        <v>0</v>
      </c>
      <c r="AE294" s="17">
        <v>151200</v>
      </c>
      <c r="AF294" s="17">
        <v>0</v>
      </c>
    </row>
    <row r="295" spans="1:32" x14ac:dyDescent="0.3">
      <c r="A295" s="15" t="s">
        <v>583</v>
      </c>
      <c r="B295" s="14" t="s">
        <v>584</v>
      </c>
      <c r="C295" s="14">
        <v>1</v>
      </c>
      <c r="D295" s="14">
        <v>0</v>
      </c>
      <c r="E295" s="17">
        <v>11994667</v>
      </c>
      <c r="F295" s="17">
        <v>0</v>
      </c>
      <c r="G295" s="17">
        <v>1342564</v>
      </c>
      <c r="H295" s="17">
        <v>0</v>
      </c>
      <c r="I295" s="17">
        <v>1439403</v>
      </c>
      <c r="J295" s="17">
        <v>2083894</v>
      </c>
      <c r="K295" s="17">
        <v>0</v>
      </c>
      <c r="L295" s="17">
        <v>0</v>
      </c>
      <c r="M295" s="17">
        <v>0</v>
      </c>
      <c r="N295" s="17">
        <v>0</v>
      </c>
      <c r="O295" s="17">
        <v>0</v>
      </c>
      <c r="P295" s="17">
        <v>1133576</v>
      </c>
      <c r="Q295" s="17">
        <v>673791</v>
      </c>
      <c r="R295" s="17">
        <v>206992</v>
      </c>
      <c r="S295" s="17">
        <v>32851</v>
      </c>
      <c r="T295" s="17">
        <v>13706</v>
      </c>
      <c r="U295" s="17">
        <v>133334</v>
      </c>
      <c r="V295" s="17">
        <v>29878</v>
      </c>
      <c r="W295" s="17">
        <v>0</v>
      </c>
      <c r="X295" s="17">
        <v>264600</v>
      </c>
      <c r="Y295" s="17">
        <v>366</v>
      </c>
      <c r="Z295" s="17">
        <v>0</v>
      </c>
      <c r="AA295" s="17">
        <v>19349622</v>
      </c>
      <c r="AB295" s="17">
        <v>2089967</v>
      </c>
      <c r="AC295" s="17">
        <v>1016731</v>
      </c>
      <c r="AD295" s="17">
        <v>700000</v>
      </c>
      <c r="AE295" s="17">
        <v>264600</v>
      </c>
      <c r="AF295" s="17">
        <v>0</v>
      </c>
    </row>
    <row r="296" spans="1:32" x14ac:dyDescent="0.3">
      <c r="A296" s="15" t="s">
        <v>585</v>
      </c>
      <c r="B296" s="14" t="s">
        <v>586</v>
      </c>
      <c r="C296" s="14">
        <v>1</v>
      </c>
      <c r="D296" s="14">
        <v>0</v>
      </c>
      <c r="E296" s="17">
        <v>6551436</v>
      </c>
      <c r="F296" s="17">
        <v>0</v>
      </c>
      <c r="G296" s="17">
        <v>520201</v>
      </c>
      <c r="H296" s="17">
        <v>0</v>
      </c>
      <c r="I296" s="17">
        <v>3400351</v>
      </c>
      <c r="J296" s="17">
        <v>615761</v>
      </c>
      <c r="K296" s="17">
        <v>0</v>
      </c>
      <c r="L296" s="17">
        <v>0</v>
      </c>
      <c r="M296" s="17">
        <v>0</v>
      </c>
      <c r="N296" s="17">
        <v>0</v>
      </c>
      <c r="O296" s="17">
        <v>0</v>
      </c>
      <c r="P296" s="17">
        <v>758895</v>
      </c>
      <c r="Q296" s="17">
        <v>411955</v>
      </c>
      <c r="R296" s="17">
        <v>261185</v>
      </c>
      <c r="S296" s="17">
        <v>37255</v>
      </c>
      <c r="T296" s="17">
        <v>15544</v>
      </c>
      <c r="U296" s="17">
        <v>179701</v>
      </c>
      <c r="V296" s="17">
        <v>20704</v>
      </c>
      <c r="W296" s="17">
        <v>0</v>
      </c>
      <c r="X296" s="17">
        <v>286200</v>
      </c>
      <c r="Y296" s="17">
        <v>0</v>
      </c>
      <c r="Z296" s="17">
        <v>0</v>
      </c>
      <c r="AA296" s="17">
        <v>13059188</v>
      </c>
      <c r="AB296" s="17">
        <v>1758619</v>
      </c>
      <c r="AC296" s="17">
        <v>2097680</v>
      </c>
      <c r="AD296" s="17">
        <v>0</v>
      </c>
      <c r="AE296" s="17">
        <v>286200</v>
      </c>
      <c r="AF296" s="17">
        <v>0</v>
      </c>
    </row>
    <row r="297" spans="1:32" x14ac:dyDescent="0.3">
      <c r="A297" s="15" t="s">
        <v>587</v>
      </c>
      <c r="B297" s="14" t="s">
        <v>588</v>
      </c>
      <c r="C297" s="14">
        <v>1</v>
      </c>
      <c r="D297" s="14">
        <v>0</v>
      </c>
      <c r="E297" s="17">
        <v>5558042</v>
      </c>
      <c r="F297" s="17">
        <v>0</v>
      </c>
      <c r="G297" s="17">
        <v>620873</v>
      </c>
      <c r="H297" s="17">
        <v>0</v>
      </c>
      <c r="I297" s="17">
        <v>322982</v>
      </c>
      <c r="J297" s="17">
        <v>214370</v>
      </c>
      <c r="K297" s="17">
        <v>0</v>
      </c>
      <c r="L297" s="17">
        <v>0</v>
      </c>
      <c r="M297" s="17">
        <v>0</v>
      </c>
      <c r="N297" s="17">
        <v>0</v>
      </c>
      <c r="O297" s="17">
        <v>0</v>
      </c>
      <c r="P297" s="17">
        <v>835311</v>
      </c>
      <c r="Q297" s="17">
        <v>307034</v>
      </c>
      <c r="R297" s="17">
        <v>95832</v>
      </c>
      <c r="S297" s="17">
        <v>18560</v>
      </c>
      <c r="T297" s="17">
        <v>7744</v>
      </c>
      <c r="U297" s="17">
        <v>70017</v>
      </c>
      <c r="V297" s="17">
        <v>18440</v>
      </c>
      <c r="W297" s="17">
        <v>0</v>
      </c>
      <c r="X297" s="17">
        <v>280800</v>
      </c>
      <c r="Y297" s="17">
        <v>7831</v>
      </c>
      <c r="Z297" s="17">
        <v>0</v>
      </c>
      <c r="AA297" s="17">
        <v>8357836</v>
      </c>
      <c r="AB297" s="17">
        <v>1120679</v>
      </c>
      <c r="AC297" s="17">
        <v>207332</v>
      </c>
      <c r="AD297" s="17">
        <v>700000</v>
      </c>
      <c r="AE297" s="17">
        <v>280800</v>
      </c>
      <c r="AF297" s="17">
        <v>0</v>
      </c>
    </row>
    <row r="298" spans="1:32" x14ac:dyDescent="0.3">
      <c r="A298" s="15" t="s">
        <v>589</v>
      </c>
      <c r="B298" s="14" t="s">
        <v>590</v>
      </c>
      <c r="C298" s="14">
        <v>1</v>
      </c>
      <c r="D298" s="14">
        <v>1</v>
      </c>
      <c r="E298" s="17">
        <v>7251413</v>
      </c>
      <c r="F298" s="17">
        <v>0</v>
      </c>
      <c r="G298" s="17">
        <v>358885</v>
      </c>
      <c r="H298" s="17">
        <v>0</v>
      </c>
      <c r="I298" s="17">
        <v>407676</v>
      </c>
      <c r="J298" s="17">
        <v>797018</v>
      </c>
      <c r="K298" s="17">
        <v>0</v>
      </c>
      <c r="L298" s="17">
        <v>0</v>
      </c>
      <c r="M298" s="17">
        <v>0</v>
      </c>
      <c r="N298" s="17">
        <v>0</v>
      </c>
      <c r="O298" s="17">
        <v>0</v>
      </c>
      <c r="P298" s="17">
        <v>939092</v>
      </c>
      <c r="Q298" s="17">
        <v>204263</v>
      </c>
      <c r="R298" s="17">
        <v>53542</v>
      </c>
      <c r="S298" s="17">
        <v>20702</v>
      </c>
      <c r="T298" s="17">
        <v>8638</v>
      </c>
      <c r="U298" s="17">
        <v>87084</v>
      </c>
      <c r="V298" s="17">
        <v>21170</v>
      </c>
      <c r="W298" s="17">
        <v>0</v>
      </c>
      <c r="X298" s="17">
        <v>395280</v>
      </c>
      <c r="Y298" s="17">
        <v>0</v>
      </c>
      <c r="Z298" s="17">
        <v>0</v>
      </c>
      <c r="AA298" s="17">
        <v>10544763</v>
      </c>
      <c r="AB298" s="17">
        <v>1396802</v>
      </c>
      <c r="AC298" s="17">
        <v>1593363</v>
      </c>
      <c r="AD298" s="17">
        <v>1206496</v>
      </c>
      <c r="AE298" s="17">
        <v>395280</v>
      </c>
      <c r="AF298" s="17">
        <v>0</v>
      </c>
    </row>
    <row r="299" spans="1:32" x14ac:dyDescent="0.3">
      <c r="A299" s="15" t="s">
        <v>591</v>
      </c>
      <c r="B299" s="14" t="s">
        <v>592</v>
      </c>
      <c r="C299" s="14">
        <v>1</v>
      </c>
      <c r="D299" s="14">
        <v>0</v>
      </c>
      <c r="E299" s="17">
        <v>1746987</v>
      </c>
      <c r="F299" s="17">
        <v>0</v>
      </c>
      <c r="G299" s="17">
        <v>151277</v>
      </c>
      <c r="H299" s="17">
        <v>6431</v>
      </c>
      <c r="I299" s="17">
        <v>172319</v>
      </c>
      <c r="J299" s="17">
        <v>65050</v>
      </c>
      <c r="K299" s="17">
        <v>0</v>
      </c>
      <c r="L299" s="17">
        <v>0</v>
      </c>
      <c r="M299" s="17">
        <v>0</v>
      </c>
      <c r="N299" s="17">
        <v>0</v>
      </c>
      <c r="O299" s="17">
        <v>0</v>
      </c>
      <c r="P299" s="17">
        <v>357239</v>
      </c>
      <c r="Q299" s="17">
        <v>32435</v>
      </c>
      <c r="R299" s="17">
        <v>31615</v>
      </c>
      <c r="S299" s="17">
        <v>9977</v>
      </c>
      <c r="T299" s="17">
        <v>4163</v>
      </c>
      <c r="U299" s="17">
        <v>61396</v>
      </c>
      <c r="V299" s="17">
        <v>0</v>
      </c>
      <c r="W299" s="17">
        <v>0</v>
      </c>
      <c r="X299" s="17">
        <v>600000</v>
      </c>
      <c r="Y299" s="17">
        <v>0</v>
      </c>
      <c r="Z299" s="17">
        <v>0</v>
      </c>
      <c r="AA299" s="17">
        <v>3238889</v>
      </c>
      <c r="AB299" s="17">
        <v>380831</v>
      </c>
      <c r="AC299" s="17">
        <v>862632</v>
      </c>
      <c r="AD299" s="17">
        <v>0</v>
      </c>
      <c r="AE299" s="17">
        <v>0</v>
      </c>
      <c r="AF299" s="17">
        <v>0</v>
      </c>
    </row>
    <row r="300" spans="1:32" x14ac:dyDescent="0.3">
      <c r="A300" s="15" t="s">
        <v>593</v>
      </c>
      <c r="B300" s="14" t="s">
        <v>594</v>
      </c>
      <c r="C300" s="14">
        <v>1</v>
      </c>
      <c r="D300" s="14">
        <v>1</v>
      </c>
      <c r="E300" s="17">
        <v>20806018</v>
      </c>
      <c r="F300" s="17">
        <v>0</v>
      </c>
      <c r="G300" s="17">
        <v>475099</v>
      </c>
      <c r="H300" s="17">
        <v>0</v>
      </c>
      <c r="I300" s="17">
        <v>3385189</v>
      </c>
      <c r="J300" s="17">
        <v>2465366</v>
      </c>
      <c r="K300" s="17">
        <v>0</v>
      </c>
      <c r="L300" s="17">
        <v>0</v>
      </c>
      <c r="M300" s="17">
        <v>0</v>
      </c>
      <c r="N300" s="17">
        <v>0</v>
      </c>
      <c r="O300" s="17">
        <v>0</v>
      </c>
      <c r="P300" s="17">
        <v>2720715</v>
      </c>
      <c r="Q300" s="17">
        <v>2164342</v>
      </c>
      <c r="R300" s="17">
        <v>820953</v>
      </c>
      <c r="S300" s="17">
        <v>72279</v>
      </c>
      <c r="T300" s="17">
        <v>30156</v>
      </c>
      <c r="U300" s="17">
        <v>305405</v>
      </c>
      <c r="V300" s="17">
        <v>70643</v>
      </c>
      <c r="W300" s="17">
        <v>0</v>
      </c>
      <c r="X300" s="17">
        <v>0</v>
      </c>
      <c r="Y300" s="17">
        <v>0</v>
      </c>
      <c r="Z300" s="17">
        <v>0</v>
      </c>
      <c r="AA300" s="17">
        <v>33316165</v>
      </c>
      <c r="AB300" s="17">
        <v>1325359</v>
      </c>
      <c r="AC300" s="17">
        <v>3002111</v>
      </c>
      <c r="AD300" s="17">
        <v>2723502</v>
      </c>
      <c r="AE300" s="17">
        <v>0</v>
      </c>
      <c r="AF300" s="17">
        <v>0</v>
      </c>
    </row>
    <row r="301" spans="1:32" x14ac:dyDescent="0.3">
      <c r="A301" s="15" t="s">
        <v>595</v>
      </c>
      <c r="B301" s="14" t="s">
        <v>596</v>
      </c>
      <c r="C301" s="14">
        <v>1</v>
      </c>
      <c r="D301" s="14">
        <v>0</v>
      </c>
      <c r="E301" s="17">
        <v>31794556</v>
      </c>
      <c r="F301" s="17">
        <v>0</v>
      </c>
      <c r="G301" s="17">
        <v>889779</v>
      </c>
      <c r="H301" s="17">
        <v>0</v>
      </c>
      <c r="I301" s="17">
        <v>5003754</v>
      </c>
      <c r="J301" s="17">
        <v>5240198</v>
      </c>
      <c r="K301" s="17">
        <v>0</v>
      </c>
      <c r="L301" s="17">
        <v>0</v>
      </c>
      <c r="M301" s="17">
        <v>0</v>
      </c>
      <c r="N301" s="17">
        <v>0</v>
      </c>
      <c r="O301" s="17">
        <v>0</v>
      </c>
      <c r="P301" s="17">
        <v>1663000</v>
      </c>
      <c r="Q301" s="17">
        <v>2034441</v>
      </c>
      <c r="R301" s="17">
        <v>1084003</v>
      </c>
      <c r="S301" s="17">
        <v>122342</v>
      </c>
      <c r="T301" s="17">
        <v>51044</v>
      </c>
      <c r="U301" s="17">
        <v>529434</v>
      </c>
      <c r="V301" s="17">
        <v>103959</v>
      </c>
      <c r="W301" s="17">
        <v>0</v>
      </c>
      <c r="X301" s="17">
        <v>0</v>
      </c>
      <c r="Y301" s="17">
        <v>0</v>
      </c>
      <c r="Z301" s="17">
        <v>0</v>
      </c>
      <c r="AA301" s="17">
        <v>48516510</v>
      </c>
      <c r="AB301" s="17">
        <v>2367076</v>
      </c>
      <c r="AC301" s="17">
        <v>5361735</v>
      </c>
      <c r="AD301" s="17">
        <v>1875603</v>
      </c>
      <c r="AE301" s="17">
        <v>0</v>
      </c>
      <c r="AF301" s="17">
        <v>0</v>
      </c>
    </row>
    <row r="302" spans="1:32" x14ac:dyDescent="0.3">
      <c r="A302" s="15" t="s">
        <v>597</v>
      </c>
      <c r="B302" s="14" t="s">
        <v>598</v>
      </c>
      <c r="C302" s="14">
        <v>1</v>
      </c>
      <c r="D302" s="14">
        <v>0</v>
      </c>
      <c r="E302" s="17">
        <v>16903787</v>
      </c>
      <c r="F302" s="17">
        <v>0</v>
      </c>
      <c r="G302" s="17">
        <v>630887</v>
      </c>
      <c r="H302" s="17">
        <v>0</v>
      </c>
      <c r="I302" s="17">
        <v>3765099</v>
      </c>
      <c r="J302" s="17">
        <v>3889886</v>
      </c>
      <c r="K302" s="17">
        <v>0</v>
      </c>
      <c r="L302" s="17">
        <v>0</v>
      </c>
      <c r="M302" s="17">
        <v>0</v>
      </c>
      <c r="N302" s="17">
        <v>0</v>
      </c>
      <c r="O302" s="17">
        <v>0</v>
      </c>
      <c r="P302" s="17">
        <v>3533826</v>
      </c>
      <c r="Q302" s="17">
        <v>937686</v>
      </c>
      <c r="R302" s="17">
        <v>637229</v>
      </c>
      <c r="S302" s="17">
        <v>80068</v>
      </c>
      <c r="T302" s="17">
        <v>33406</v>
      </c>
      <c r="U302" s="17">
        <v>323404</v>
      </c>
      <c r="V302" s="17">
        <v>67908</v>
      </c>
      <c r="W302" s="17">
        <v>0</v>
      </c>
      <c r="X302" s="17">
        <v>0</v>
      </c>
      <c r="Y302" s="17">
        <v>0</v>
      </c>
      <c r="Z302" s="17">
        <v>0</v>
      </c>
      <c r="AA302" s="17">
        <v>30803186</v>
      </c>
      <c r="AB302" s="17">
        <v>457655</v>
      </c>
      <c r="AC302" s="17">
        <v>958915</v>
      </c>
      <c r="AD302" s="17">
        <v>700000</v>
      </c>
      <c r="AE302" s="17">
        <v>0</v>
      </c>
      <c r="AF302" s="17">
        <v>0</v>
      </c>
    </row>
    <row r="303" spans="1:32" x14ac:dyDescent="0.3">
      <c r="A303" s="15" t="s">
        <v>599</v>
      </c>
      <c r="B303" s="14" t="s">
        <v>600</v>
      </c>
      <c r="C303" s="14">
        <v>1</v>
      </c>
      <c r="D303" s="14">
        <v>0</v>
      </c>
      <c r="E303" s="17">
        <v>18383439</v>
      </c>
      <c r="F303" s="17">
        <v>0</v>
      </c>
      <c r="G303" s="17">
        <v>417052</v>
      </c>
      <c r="H303" s="17">
        <v>6726</v>
      </c>
      <c r="I303" s="17">
        <v>1171365</v>
      </c>
      <c r="J303" s="17">
        <v>3286011</v>
      </c>
      <c r="K303" s="17">
        <v>0</v>
      </c>
      <c r="L303" s="17">
        <v>0</v>
      </c>
      <c r="M303" s="17">
        <v>0</v>
      </c>
      <c r="N303" s="17">
        <v>0</v>
      </c>
      <c r="O303" s="17">
        <v>0</v>
      </c>
      <c r="P303" s="17">
        <v>1553892</v>
      </c>
      <c r="Q303" s="17">
        <v>50558</v>
      </c>
      <c r="R303" s="17">
        <v>269414</v>
      </c>
      <c r="S303" s="17">
        <v>61178</v>
      </c>
      <c r="T303" s="17">
        <v>25525</v>
      </c>
      <c r="U303" s="17">
        <v>223331</v>
      </c>
      <c r="V303" s="17">
        <v>6819</v>
      </c>
      <c r="W303" s="17">
        <v>0</v>
      </c>
      <c r="X303" s="17">
        <v>567278</v>
      </c>
      <c r="Y303" s="17">
        <v>0</v>
      </c>
      <c r="Z303" s="17">
        <v>0</v>
      </c>
      <c r="AA303" s="17">
        <v>26022588</v>
      </c>
      <c r="AB303" s="17">
        <v>1369735</v>
      </c>
      <c r="AC303" s="17">
        <v>3102628</v>
      </c>
      <c r="AD303" s="17">
        <v>0</v>
      </c>
      <c r="AE303" s="17">
        <v>0</v>
      </c>
      <c r="AF303" s="17">
        <v>0</v>
      </c>
    </row>
    <row r="304" spans="1:32" x14ac:dyDescent="0.3">
      <c r="A304" s="15" t="s">
        <v>601</v>
      </c>
      <c r="B304" s="14" t="s">
        <v>602</v>
      </c>
      <c r="C304" s="14">
        <v>1</v>
      </c>
      <c r="D304" s="14">
        <v>0</v>
      </c>
      <c r="E304" s="17">
        <v>45285990</v>
      </c>
      <c r="F304" s="17">
        <v>0</v>
      </c>
      <c r="G304" s="17">
        <v>3531123</v>
      </c>
      <c r="H304" s="17">
        <v>0</v>
      </c>
      <c r="I304" s="17">
        <v>5093083</v>
      </c>
      <c r="J304" s="17">
        <v>1265412</v>
      </c>
      <c r="K304" s="17">
        <v>0</v>
      </c>
      <c r="L304" s="17">
        <v>0</v>
      </c>
      <c r="M304" s="17">
        <v>0</v>
      </c>
      <c r="N304" s="17">
        <v>0</v>
      </c>
      <c r="O304" s="17">
        <v>0</v>
      </c>
      <c r="P304" s="17">
        <v>3612405</v>
      </c>
      <c r="Q304" s="17">
        <v>3562877</v>
      </c>
      <c r="R304" s="17">
        <v>1640131</v>
      </c>
      <c r="S304" s="17">
        <v>80293</v>
      </c>
      <c r="T304" s="17">
        <v>33500</v>
      </c>
      <c r="U304" s="17">
        <v>322530</v>
      </c>
      <c r="V304" s="17">
        <v>90280</v>
      </c>
      <c r="W304" s="17">
        <v>0</v>
      </c>
      <c r="X304" s="17">
        <v>1492138</v>
      </c>
      <c r="Y304" s="17">
        <v>0</v>
      </c>
      <c r="Z304" s="17">
        <v>0</v>
      </c>
      <c r="AA304" s="17">
        <v>66009762</v>
      </c>
      <c r="AB304" s="17">
        <v>4648394</v>
      </c>
      <c r="AC304" s="17">
        <v>7672944</v>
      </c>
      <c r="AD304" s="17">
        <v>10000000</v>
      </c>
      <c r="AE304" s="17">
        <v>0</v>
      </c>
      <c r="AF304" s="17">
        <v>938797</v>
      </c>
    </row>
    <row r="305" spans="1:32" x14ac:dyDescent="0.3">
      <c r="A305" s="15" t="s">
        <v>603</v>
      </c>
      <c r="B305" s="14" t="s">
        <v>604</v>
      </c>
      <c r="C305" s="14">
        <v>1</v>
      </c>
      <c r="D305" s="14">
        <v>0</v>
      </c>
      <c r="E305" s="17">
        <v>2003880</v>
      </c>
      <c r="F305" s="17">
        <v>0</v>
      </c>
      <c r="G305" s="17">
        <v>136611</v>
      </c>
      <c r="H305" s="17">
        <v>0</v>
      </c>
      <c r="I305" s="17">
        <v>509073</v>
      </c>
      <c r="J305" s="17">
        <v>136773</v>
      </c>
      <c r="K305" s="17">
        <v>0</v>
      </c>
      <c r="L305" s="17">
        <v>0</v>
      </c>
      <c r="M305" s="17">
        <v>0</v>
      </c>
      <c r="N305" s="17">
        <v>0</v>
      </c>
      <c r="O305" s="17">
        <v>0</v>
      </c>
      <c r="P305" s="17">
        <v>825647</v>
      </c>
      <c r="Q305" s="17">
        <v>47216</v>
      </c>
      <c r="R305" s="17">
        <v>254163</v>
      </c>
      <c r="S305" s="17">
        <v>24957</v>
      </c>
      <c r="T305" s="17">
        <v>10413</v>
      </c>
      <c r="U305" s="17">
        <v>105316</v>
      </c>
      <c r="V305" s="17">
        <v>7015</v>
      </c>
      <c r="W305" s="17">
        <v>0</v>
      </c>
      <c r="X305" s="17">
        <v>0</v>
      </c>
      <c r="Y305" s="17">
        <v>13288</v>
      </c>
      <c r="Z305" s="17">
        <v>0</v>
      </c>
      <c r="AA305" s="17">
        <v>4074352</v>
      </c>
      <c r="AB305" s="17">
        <v>390370</v>
      </c>
      <c r="AC305" s="17">
        <v>551370</v>
      </c>
      <c r="AD305" s="17">
        <v>0</v>
      </c>
      <c r="AE305" s="17">
        <v>0</v>
      </c>
      <c r="AF305" s="17">
        <v>0</v>
      </c>
    </row>
    <row r="306" spans="1:32" x14ac:dyDescent="0.3">
      <c r="A306" s="15" t="s">
        <v>605</v>
      </c>
      <c r="B306" s="14" t="s">
        <v>606</v>
      </c>
      <c r="C306" s="14">
        <v>1</v>
      </c>
      <c r="D306" s="14">
        <v>0</v>
      </c>
      <c r="E306" s="17">
        <v>3934945</v>
      </c>
      <c r="F306" s="17">
        <v>0</v>
      </c>
      <c r="G306" s="17">
        <v>250393</v>
      </c>
      <c r="H306" s="17">
        <v>0</v>
      </c>
      <c r="I306" s="17">
        <v>1197952</v>
      </c>
      <c r="J306" s="17">
        <v>370250</v>
      </c>
      <c r="K306" s="17">
        <v>0</v>
      </c>
      <c r="L306" s="17">
        <v>0</v>
      </c>
      <c r="M306" s="17">
        <v>0</v>
      </c>
      <c r="N306" s="17">
        <v>0</v>
      </c>
      <c r="O306" s="17">
        <v>0</v>
      </c>
      <c r="P306" s="17">
        <v>1257675</v>
      </c>
      <c r="Q306" s="17">
        <v>154366</v>
      </c>
      <c r="R306" s="17">
        <v>251817</v>
      </c>
      <c r="S306" s="17">
        <v>48176</v>
      </c>
      <c r="T306" s="17">
        <v>20100</v>
      </c>
      <c r="U306" s="17">
        <v>199390</v>
      </c>
      <c r="V306" s="17">
        <v>9728</v>
      </c>
      <c r="W306" s="17">
        <v>0</v>
      </c>
      <c r="X306" s="17">
        <v>54525</v>
      </c>
      <c r="Y306" s="17">
        <v>0</v>
      </c>
      <c r="Z306" s="17">
        <v>0</v>
      </c>
      <c r="AA306" s="17">
        <v>7749317</v>
      </c>
      <c r="AB306" s="17">
        <v>400161</v>
      </c>
      <c r="AC306" s="17">
        <v>906414</v>
      </c>
      <c r="AD306" s="17">
        <v>0</v>
      </c>
      <c r="AE306" s="17">
        <v>0</v>
      </c>
      <c r="AF306" s="17">
        <v>0</v>
      </c>
    </row>
    <row r="307" spans="1:32" x14ac:dyDescent="0.3">
      <c r="A307" s="15" t="s">
        <v>607</v>
      </c>
      <c r="B307" s="14" t="s">
        <v>608</v>
      </c>
      <c r="C307" s="14">
        <v>1</v>
      </c>
      <c r="D307" s="14">
        <v>0</v>
      </c>
      <c r="E307" s="17">
        <v>6984902</v>
      </c>
      <c r="F307" s="17">
        <v>0</v>
      </c>
      <c r="G307" s="17">
        <v>361671</v>
      </c>
      <c r="H307" s="17">
        <v>15360</v>
      </c>
      <c r="I307" s="17">
        <v>1266952</v>
      </c>
      <c r="J307" s="17">
        <v>1614298</v>
      </c>
      <c r="K307" s="17">
        <v>0</v>
      </c>
      <c r="L307" s="17">
        <v>0</v>
      </c>
      <c r="M307" s="17">
        <v>0</v>
      </c>
      <c r="N307" s="17">
        <v>0</v>
      </c>
      <c r="O307" s="17">
        <v>0</v>
      </c>
      <c r="P307" s="17">
        <v>862617</v>
      </c>
      <c r="Q307" s="17">
        <v>435987</v>
      </c>
      <c r="R307" s="17">
        <v>598041</v>
      </c>
      <c r="S307" s="17">
        <v>79274</v>
      </c>
      <c r="T307" s="17">
        <v>33075</v>
      </c>
      <c r="U307" s="17">
        <v>332549</v>
      </c>
      <c r="V307" s="17">
        <v>21003</v>
      </c>
      <c r="W307" s="17">
        <v>0</v>
      </c>
      <c r="X307" s="17">
        <v>601723</v>
      </c>
      <c r="Y307" s="17">
        <v>41592</v>
      </c>
      <c r="Z307" s="17">
        <v>0</v>
      </c>
      <c r="AA307" s="17">
        <v>13249044</v>
      </c>
      <c r="AB307" s="17">
        <v>1127329</v>
      </c>
      <c r="AC307" s="17">
        <v>3538847</v>
      </c>
      <c r="AD307" s="17">
        <v>0</v>
      </c>
      <c r="AE307" s="17">
        <v>0</v>
      </c>
      <c r="AF307" s="17">
        <v>0</v>
      </c>
    </row>
    <row r="308" spans="1:32" x14ac:dyDescent="0.3">
      <c r="A308" s="15" t="s">
        <v>609</v>
      </c>
      <c r="B308" s="14" t="s">
        <v>610</v>
      </c>
      <c r="C308" s="14">
        <v>1</v>
      </c>
      <c r="D308" s="14">
        <v>0</v>
      </c>
      <c r="E308" s="17">
        <v>4917282</v>
      </c>
      <c r="F308" s="17">
        <v>0</v>
      </c>
      <c r="G308" s="17">
        <v>458062</v>
      </c>
      <c r="H308" s="17">
        <v>0</v>
      </c>
      <c r="I308" s="17">
        <v>419692</v>
      </c>
      <c r="J308" s="17">
        <v>867677</v>
      </c>
      <c r="K308" s="17">
        <v>0</v>
      </c>
      <c r="L308" s="17">
        <v>0</v>
      </c>
      <c r="M308" s="17">
        <v>0</v>
      </c>
      <c r="N308" s="17">
        <v>0</v>
      </c>
      <c r="O308" s="17">
        <v>0</v>
      </c>
      <c r="P308" s="17">
        <v>765690</v>
      </c>
      <c r="Q308" s="17">
        <v>294197</v>
      </c>
      <c r="R308" s="17">
        <v>65116</v>
      </c>
      <c r="S308" s="17">
        <v>27383</v>
      </c>
      <c r="T308" s="17">
        <v>11425</v>
      </c>
      <c r="U308" s="17">
        <v>100598</v>
      </c>
      <c r="V308" s="17">
        <v>18624</v>
      </c>
      <c r="W308" s="17">
        <v>0</v>
      </c>
      <c r="X308" s="17">
        <v>510300</v>
      </c>
      <c r="Y308" s="17">
        <v>0</v>
      </c>
      <c r="Z308" s="17">
        <v>0</v>
      </c>
      <c r="AA308" s="17">
        <v>8456046</v>
      </c>
      <c r="AB308" s="17">
        <v>1526295</v>
      </c>
      <c r="AC308" s="17">
        <v>487507</v>
      </c>
      <c r="AD308" s="17">
        <v>700000</v>
      </c>
      <c r="AE308" s="17">
        <v>361800</v>
      </c>
      <c r="AF308" s="17">
        <v>0</v>
      </c>
    </row>
    <row r="309" spans="1:32" x14ac:dyDescent="0.3">
      <c r="A309" s="15" t="s">
        <v>611</v>
      </c>
      <c r="B309" s="14" t="s">
        <v>612</v>
      </c>
      <c r="C309" s="14">
        <v>1</v>
      </c>
      <c r="D309" s="14">
        <v>0</v>
      </c>
      <c r="E309" s="17">
        <v>2858150</v>
      </c>
      <c r="F309" s="17">
        <v>0</v>
      </c>
      <c r="G309" s="17">
        <v>215117</v>
      </c>
      <c r="H309" s="17">
        <v>0</v>
      </c>
      <c r="I309" s="17">
        <v>214665</v>
      </c>
      <c r="J309" s="17">
        <v>292273</v>
      </c>
      <c r="K309" s="17">
        <v>0</v>
      </c>
      <c r="L309" s="17">
        <v>0</v>
      </c>
      <c r="M309" s="17">
        <v>0</v>
      </c>
      <c r="N309" s="17">
        <v>0</v>
      </c>
      <c r="O309" s="17">
        <v>0</v>
      </c>
      <c r="P309" s="17">
        <v>625847</v>
      </c>
      <c r="Q309" s="17">
        <v>363698</v>
      </c>
      <c r="R309" s="17">
        <v>200493</v>
      </c>
      <c r="S309" s="17">
        <v>56010</v>
      </c>
      <c r="T309" s="17">
        <v>23369</v>
      </c>
      <c r="U309" s="17">
        <v>196594</v>
      </c>
      <c r="V309" s="17">
        <v>0</v>
      </c>
      <c r="W309" s="17">
        <v>0</v>
      </c>
      <c r="X309" s="17">
        <v>0</v>
      </c>
      <c r="Y309" s="17">
        <v>3434</v>
      </c>
      <c r="Z309" s="17">
        <v>0</v>
      </c>
      <c r="AA309" s="17">
        <v>5049650</v>
      </c>
      <c r="AB309" s="17">
        <v>313029</v>
      </c>
      <c r="AC309" s="17">
        <v>709051</v>
      </c>
      <c r="AD309" s="17">
        <v>0</v>
      </c>
      <c r="AE309" s="17">
        <v>0</v>
      </c>
      <c r="AF309" s="17">
        <v>0</v>
      </c>
    </row>
    <row r="310" spans="1:32" x14ac:dyDescent="0.3">
      <c r="A310" s="15" t="s">
        <v>613</v>
      </c>
      <c r="B310" s="14" t="s">
        <v>614</v>
      </c>
      <c r="C310" s="14">
        <v>1</v>
      </c>
      <c r="D310" s="14">
        <v>0</v>
      </c>
      <c r="E310" s="17">
        <v>6174375</v>
      </c>
      <c r="F310" s="17">
        <v>0</v>
      </c>
      <c r="G310" s="17">
        <v>452843</v>
      </c>
      <c r="H310" s="17">
        <v>37154</v>
      </c>
      <c r="I310" s="17">
        <v>726182</v>
      </c>
      <c r="J310" s="17">
        <v>279606</v>
      </c>
      <c r="K310" s="17">
        <v>0</v>
      </c>
      <c r="L310" s="17">
        <v>0</v>
      </c>
      <c r="M310" s="17">
        <v>0</v>
      </c>
      <c r="N310" s="17">
        <v>0</v>
      </c>
      <c r="O310" s="17">
        <v>0</v>
      </c>
      <c r="P310" s="17">
        <v>869707</v>
      </c>
      <c r="Q310" s="17">
        <v>245724</v>
      </c>
      <c r="R310" s="17">
        <v>496140</v>
      </c>
      <c r="S310" s="17">
        <v>122566</v>
      </c>
      <c r="T310" s="17">
        <v>51138</v>
      </c>
      <c r="U310" s="17">
        <v>508464</v>
      </c>
      <c r="V310" s="17">
        <v>0</v>
      </c>
      <c r="W310" s="17">
        <v>0</v>
      </c>
      <c r="X310" s="17">
        <v>654324</v>
      </c>
      <c r="Y310" s="17">
        <v>33711</v>
      </c>
      <c r="Z310" s="17">
        <v>0</v>
      </c>
      <c r="AA310" s="17">
        <v>10651934</v>
      </c>
      <c r="AB310" s="17">
        <v>1773079</v>
      </c>
      <c r="AC310" s="17">
        <v>4016251</v>
      </c>
      <c r="AD310" s="17">
        <v>0</v>
      </c>
      <c r="AE310" s="17">
        <v>0</v>
      </c>
      <c r="AF310" s="17">
        <v>0</v>
      </c>
    </row>
    <row r="311" spans="1:32" x14ac:dyDescent="0.3">
      <c r="A311" s="15" t="s">
        <v>615</v>
      </c>
      <c r="B311" s="14" t="s">
        <v>616</v>
      </c>
      <c r="C311" s="14">
        <v>1</v>
      </c>
      <c r="D311" s="14">
        <v>0</v>
      </c>
      <c r="E311" s="17">
        <v>8725235</v>
      </c>
      <c r="F311" s="17">
        <v>0</v>
      </c>
      <c r="G311" s="17">
        <v>425196</v>
      </c>
      <c r="H311" s="17">
        <v>0</v>
      </c>
      <c r="I311" s="17">
        <v>1245445</v>
      </c>
      <c r="J311" s="17">
        <v>1324792</v>
      </c>
      <c r="K311" s="17">
        <v>0</v>
      </c>
      <c r="L311" s="17">
        <v>0</v>
      </c>
      <c r="M311" s="17">
        <v>0</v>
      </c>
      <c r="N311" s="17">
        <v>0</v>
      </c>
      <c r="O311" s="17">
        <v>0</v>
      </c>
      <c r="P311" s="17">
        <v>1639876</v>
      </c>
      <c r="Q311" s="17">
        <v>277928</v>
      </c>
      <c r="R311" s="17">
        <v>414553</v>
      </c>
      <c r="S311" s="17">
        <v>66346</v>
      </c>
      <c r="T311" s="17">
        <v>27681</v>
      </c>
      <c r="U311" s="17">
        <v>245699</v>
      </c>
      <c r="V311" s="17">
        <v>39335</v>
      </c>
      <c r="W311" s="17">
        <v>0</v>
      </c>
      <c r="X311" s="17">
        <v>602100</v>
      </c>
      <c r="Y311" s="17">
        <v>0</v>
      </c>
      <c r="Z311" s="17">
        <v>0</v>
      </c>
      <c r="AA311" s="17">
        <v>15034186</v>
      </c>
      <c r="AB311" s="17">
        <v>347846</v>
      </c>
      <c r="AC311" s="17">
        <v>787918</v>
      </c>
      <c r="AD311" s="17">
        <v>0</v>
      </c>
      <c r="AE311" s="17">
        <v>453600</v>
      </c>
      <c r="AF311" s="17">
        <v>0</v>
      </c>
    </row>
    <row r="312" spans="1:32" x14ac:dyDescent="0.3">
      <c r="A312" s="15" t="s">
        <v>617</v>
      </c>
      <c r="B312" s="14" t="s">
        <v>618</v>
      </c>
      <c r="C312" s="14">
        <v>1</v>
      </c>
      <c r="D312" s="14">
        <v>0</v>
      </c>
      <c r="E312" s="17">
        <v>5640335</v>
      </c>
      <c r="F312" s="17">
        <v>0</v>
      </c>
      <c r="G312" s="17">
        <v>290733</v>
      </c>
      <c r="H312" s="17">
        <v>0</v>
      </c>
      <c r="I312" s="17">
        <v>742494</v>
      </c>
      <c r="J312" s="17">
        <v>433573</v>
      </c>
      <c r="K312" s="17">
        <v>0</v>
      </c>
      <c r="L312" s="17">
        <v>0</v>
      </c>
      <c r="M312" s="17">
        <v>0</v>
      </c>
      <c r="N312" s="17">
        <v>0</v>
      </c>
      <c r="O312" s="17">
        <v>0</v>
      </c>
      <c r="P312" s="17">
        <v>1226634</v>
      </c>
      <c r="Q312" s="17">
        <v>201526</v>
      </c>
      <c r="R312" s="17">
        <v>168965</v>
      </c>
      <c r="S312" s="17">
        <v>74765</v>
      </c>
      <c r="T312" s="17">
        <v>31194</v>
      </c>
      <c r="U312" s="17">
        <v>189779</v>
      </c>
      <c r="V312" s="17">
        <v>11716</v>
      </c>
      <c r="W312" s="17">
        <v>0</v>
      </c>
      <c r="X312" s="17">
        <v>253800</v>
      </c>
      <c r="Y312" s="17">
        <v>0</v>
      </c>
      <c r="Z312" s="17">
        <v>0</v>
      </c>
      <c r="AA312" s="17">
        <v>9265514</v>
      </c>
      <c r="AB312" s="17">
        <v>647843</v>
      </c>
      <c r="AC312" s="17">
        <v>1467451</v>
      </c>
      <c r="AD312" s="17">
        <v>0</v>
      </c>
      <c r="AE312" s="17">
        <v>108000</v>
      </c>
      <c r="AF312" s="17">
        <v>0</v>
      </c>
    </row>
    <row r="313" spans="1:32" x14ac:dyDescent="0.3">
      <c r="A313" s="15" t="s">
        <v>619</v>
      </c>
      <c r="B313" s="14" t="s">
        <v>620</v>
      </c>
      <c r="C313" s="14">
        <v>1</v>
      </c>
      <c r="D313" s="14">
        <v>0</v>
      </c>
      <c r="E313" s="17">
        <v>3496528</v>
      </c>
      <c r="F313" s="17">
        <v>0</v>
      </c>
      <c r="G313" s="17">
        <v>233260</v>
      </c>
      <c r="H313" s="17">
        <v>0</v>
      </c>
      <c r="I313" s="17">
        <v>105137</v>
      </c>
      <c r="J313" s="17">
        <v>166092</v>
      </c>
      <c r="K313" s="17">
        <v>0</v>
      </c>
      <c r="L313" s="17">
        <v>0</v>
      </c>
      <c r="M313" s="17">
        <v>0</v>
      </c>
      <c r="N313" s="17">
        <v>0</v>
      </c>
      <c r="O313" s="17">
        <v>0</v>
      </c>
      <c r="P313" s="17">
        <v>797454</v>
      </c>
      <c r="Q313" s="17">
        <v>17390</v>
      </c>
      <c r="R313" s="17">
        <v>70067</v>
      </c>
      <c r="S313" s="17">
        <v>19594</v>
      </c>
      <c r="T313" s="17">
        <v>8175</v>
      </c>
      <c r="U313" s="17">
        <v>81841</v>
      </c>
      <c r="V313" s="17">
        <v>506</v>
      </c>
      <c r="W313" s="17">
        <v>0</v>
      </c>
      <c r="X313" s="17">
        <v>189000</v>
      </c>
      <c r="Y313" s="17">
        <v>0</v>
      </c>
      <c r="Z313" s="17">
        <v>0</v>
      </c>
      <c r="AA313" s="17">
        <v>5185044</v>
      </c>
      <c r="AB313" s="17">
        <v>321766</v>
      </c>
      <c r="AC313" s="17">
        <v>728844</v>
      </c>
      <c r="AD313" s="17">
        <v>0</v>
      </c>
      <c r="AE313" s="17">
        <v>189000</v>
      </c>
      <c r="AF313" s="17">
        <v>0</v>
      </c>
    </row>
    <row r="314" spans="1:32" x14ac:dyDescent="0.3">
      <c r="A314" s="15" t="s">
        <v>621</v>
      </c>
      <c r="B314" s="14" t="s">
        <v>622</v>
      </c>
      <c r="C314" s="14">
        <v>1</v>
      </c>
      <c r="D314" s="14">
        <v>0</v>
      </c>
      <c r="E314" s="17">
        <v>3215847</v>
      </c>
      <c r="F314" s="17">
        <v>0</v>
      </c>
      <c r="G314" s="17">
        <v>212171</v>
      </c>
      <c r="H314" s="17">
        <v>0</v>
      </c>
      <c r="I314" s="17">
        <v>251465</v>
      </c>
      <c r="J314" s="17">
        <v>442599</v>
      </c>
      <c r="K314" s="17">
        <v>0</v>
      </c>
      <c r="L314" s="17">
        <v>0</v>
      </c>
      <c r="M314" s="17">
        <v>0</v>
      </c>
      <c r="N314" s="17">
        <v>0</v>
      </c>
      <c r="O314" s="17">
        <v>0</v>
      </c>
      <c r="P314" s="17">
        <v>993460</v>
      </c>
      <c r="Q314" s="17">
        <v>214045</v>
      </c>
      <c r="R314" s="17">
        <v>303649</v>
      </c>
      <c r="S314" s="17">
        <v>43172</v>
      </c>
      <c r="T314" s="17">
        <v>18013</v>
      </c>
      <c r="U314" s="17">
        <v>164964</v>
      </c>
      <c r="V314" s="17">
        <v>0</v>
      </c>
      <c r="W314" s="17">
        <v>0</v>
      </c>
      <c r="X314" s="17">
        <v>0</v>
      </c>
      <c r="Y314" s="17">
        <v>20389</v>
      </c>
      <c r="Z314" s="17">
        <v>0</v>
      </c>
      <c r="AA314" s="17">
        <v>5879774</v>
      </c>
      <c r="AB314" s="17">
        <v>334316</v>
      </c>
      <c r="AC314" s="17">
        <v>757267</v>
      </c>
      <c r="AD314" s="17">
        <v>0</v>
      </c>
      <c r="AE314" s="17">
        <v>0</v>
      </c>
      <c r="AF314" s="17">
        <v>0</v>
      </c>
    </row>
    <row r="315" spans="1:32" x14ac:dyDescent="0.3">
      <c r="A315" s="15" t="s">
        <v>623</v>
      </c>
      <c r="B315" s="14" t="s">
        <v>624</v>
      </c>
      <c r="C315" s="14">
        <v>1</v>
      </c>
      <c r="D315" s="14">
        <v>0</v>
      </c>
      <c r="E315" s="17">
        <v>10591118</v>
      </c>
      <c r="F315" s="17">
        <v>0</v>
      </c>
      <c r="G315" s="17">
        <v>697595</v>
      </c>
      <c r="H315" s="17">
        <v>0</v>
      </c>
      <c r="I315" s="17">
        <v>2140549</v>
      </c>
      <c r="J315" s="17">
        <v>1251167</v>
      </c>
      <c r="K315" s="17">
        <v>0</v>
      </c>
      <c r="L315" s="17">
        <v>0</v>
      </c>
      <c r="M315" s="17">
        <v>0</v>
      </c>
      <c r="N315" s="17">
        <v>0</v>
      </c>
      <c r="O315" s="17">
        <v>0</v>
      </c>
      <c r="P315" s="17">
        <v>3364255</v>
      </c>
      <c r="Q315" s="17">
        <v>458192</v>
      </c>
      <c r="R315" s="17">
        <v>388697</v>
      </c>
      <c r="S315" s="17">
        <v>107242</v>
      </c>
      <c r="T315" s="17">
        <v>44744</v>
      </c>
      <c r="U315" s="17">
        <v>399712</v>
      </c>
      <c r="V315" s="17">
        <v>38461</v>
      </c>
      <c r="W315" s="17">
        <v>0</v>
      </c>
      <c r="X315" s="17">
        <v>642600</v>
      </c>
      <c r="Y315" s="17">
        <v>0</v>
      </c>
      <c r="Z315" s="17">
        <v>0</v>
      </c>
      <c r="AA315" s="17">
        <v>20124332</v>
      </c>
      <c r="AB315" s="17">
        <v>663166</v>
      </c>
      <c r="AC315" s="17">
        <v>1497139</v>
      </c>
      <c r="AD315" s="17">
        <v>0</v>
      </c>
      <c r="AE315" s="17">
        <v>642600</v>
      </c>
      <c r="AF315" s="17">
        <v>0</v>
      </c>
    </row>
    <row r="316" spans="1:32" x14ac:dyDescent="0.3">
      <c r="A316" s="15" t="s">
        <v>625</v>
      </c>
      <c r="B316" s="14" t="s">
        <v>626</v>
      </c>
      <c r="C316" s="14">
        <v>1</v>
      </c>
      <c r="D316" s="14">
        <v>0</v>
      </c>
      <c r="E316" s="17">
        <v>2686366</v>
      </c>
      <c r="F316" s="17">
        <v>0</v>
      </c>
      <c r="G316" s="17">
        <v>167690</v>
      </c>
      <c r="H316" s="17">
        <v>0</v>
      </c>
      <c r="I316" s="17">
        <v>302737</v>
      </c>
      <c r="J316" s="17">
        <v>103181</v>
      </c>
      <c r="K316" s="17">
        <v>0</v>
      </c>
      <c r="L316" s="17">
        <v>0</v>
      </c>
      <c r="M316" s="17">
        <v>0</v>
      </c>
      <c r="N316" s="17">
        <v>0</v>
      </c>
      <c r="O316" s="17">
        <v>0</v>
      </c>
      <c r="P316" s="17">
        <v>735010</v>
      </c>
      <c r="Q316" s="17">
        <v>28927</v>
      </c>
      <c r="R316" s="17">
        <v>93942</v>
      </c>
      <c r="S316" s="17">
        <v>37360</v>
      </c>
      <c r="T316" s="17">
        <v>15588</v>
      </c>
      <c r="U316" s="17">
        <v>141140</v>
      </c>
      <c r="V316" s="17">
        <v>0</v>
      </c>
      <c r="W316" s="17">
        <v>0</v>
      </c>
      <c r="X316" s="17">
        <v>0</v>
      </c>
      <c r="Y316" s="17">
        <v>0</v>
      </c>
      <c r="Z316" s="17">
        <v>0</v>
      </c>
      <c r="AA316" s="17">
        <v>4311941</v>
      </c>
      <c r="AB316" s="17">
        <v>314508</v>
      </c>
      <c r="AC316" s="17">
        <v>1111311</v>
      </c>
      <c r="AD316" s="17">
        <v>0</v>
      </c>
      <c r="AE316" s="17">
        <v>0</v>
      </c>
      <c r="AF316" s="17">
        <v>0</v>
      </c>
    </row>
    <row r="317" spans="1:32" x14ac:dyDescent="0.3">
      <c r="A317" s="15" t="s">
        <v>627</v>
      </c>
      <c r="B317" s="14" t="s">
        <v>628</v>
      </c>
      <c r="C317" s="14">
        <v>1</v>
      </c>
      <c r="D317" s="14">
        <v>0</v>
      </c>
      <c r="E317" s="17">
        <v>13347953</v>
      </c>
      <c r="F317" s="17">
        <v>0</v>
      </c>
      <c r="G317" s="17">
        <v>1623853</v>
      </c>
      <c r="H317" s="17">
        <v>0</v>
      </c>
      <c r="I317" s="17">
        <v>2345180</v>
      </c>
      <c r="J317" s="17">
        <v>1591916</v>
      </c>
      <c r="K317" s="17">
        <v>0</v>
      </c>
      <c r="L317" s="17">
        <v>0</v>
      </c>
      <c r="M317" s="17">
        <v>0</v>
      </c>
      <c r="N317" s="17">
        <v>0</v>
      </c>
      <c r="O317" s="17">
        <v>0</v>
      </c>
      <c r="P317" s="17">
        <v>2388507</v>
      </c>
      <c r="Q317" s="17">
        <v>475637</v>
      </c>
      <c r="R317" s="17">
        <v>529919</v>
      </c>
      <c r="S317" s="17">
        <v>76653</v>
      </c>
      <c r="T317" s="17">
        <v>31981</v>
      </c>
      <c r="U317" s="17">
        <v>308376</v>
      </c>
      <c r="V317" s="17">
        <v>46560</v>
      </c>
      <c r="W317" s="17">
        <v>0</v>
      </c>
      <c r="X317" s="17">
        <v>523800</v>
      </c>
      <c r="Y317" s="17">
        <v>0</v>
      </c>
      <c r="Z317" s="17">
        <v>0</v>
      </c>
      <c r="AA317" s="17">
        <v>23290335</v>
      </c>
      <c r="AB317" s="17">
        <v>4751227</v>
      </c>
      <c r="AC317" s="17">
        <v>771345</v>
      </c>
      <c r="AD317" s="17">
        <v>0</v>
      </c>
      <c r="AE317" s="17">
        <v>523800</v>
      </c>
      <c r="AF317" s="17">
        <v>0</v>
      </c>
    </row>
    <row r="318" spans="1:32" x14ac:dyDescent="0.3">
      <c r="A318" s="15" t="s">
        <v>629</v>
      </c>
      <c r="B318" s="14" t="s">
        <v>630</v>
      </c>
      <c r="C318" s="14">
        <v>1</v>
      </c>
      <c r="D318" s="14">
        <v>0</v>
      </c>
      <c r="E318" s="17">
        <v>1809042</v>
      </c>
      <c r="F318" s="17">
        <v>0</v>
      </c>
      <c r="G318" s="17">
        <v>122398</v>
      </c>
      <c r="H318" s="17">
        <v>0</v>
      </c>
      <c r="I318" s="17">
        <v>178506</v>
      </c>
      <c r="J318" s="17">
        <v>240253</v>
      </c>
      <c r="K318" s="17">
        <v>0</v>
      </c>
      <c r="L318" s="17">
        <v>0</v>
      </c>
      <c r="M318" s="17">
        <v>0</v>
      </c>
      <c r="N318" s="17">
        <v>0</v>
      </c>
      <c r="O318" s="17">
        <v>0</v>
      </c>
      <c r="P318" s="17">
        <v>501029</v>
      </c>
      <c r="Q318" s="17">
        <v>49461</v>
      </c>
      <c r="R318" s="17">
        <v>150502</v>
      </c>
      <c r="S318" s="17">
        <v>33226</v>
      </c>
      <c r="T318" s="17">
        <v>13863</v>
      </c>
      <c r="U318" s="17">
        <v>108753</v>
      </c>
      <c r="V318" s="17">
        <v>0</v>
      </c>
      <c r="W318" s="17">
        <v>0</v>
      </c>
      <c r="X318" s="17">
        <v>80440</v>
      </c>
      <c r="Y318" s="17">
        <v>851</v>
      </c>
      <c r="Z318" s="17">
        <v>0</v>
      </c>
      <c r="AA318" s="17">
        <v>3288324</v>
      </c>
      <c r="AB318" s="17">
        <v>264698</v>
      </c>
      <c r="AC318" s="17">
        <v>843335</v>
      </c>
      <c r="AD318" s="17">
        <v>0</v>
      </c>
      <c r="AE318" s="17">
        <v>0</v>
      </c>
      <c r="AF318" s="17">
        <v>0</v>
      </c>
    </row>
    <row r="319" spans="1:32" x14ac:dyDescent="0.3">
      <c r="A319" s="15" t="s">
        <v>631</v>
      </c>
      <c r="B319" s="14" t="s">
        <v>632</v>
      </c>
      <c r="C319" s="14">
        <v>1</v>
      </c>
      <c r="D319" s="14">
        <v>0</v>
      </c>
      <c r="E319" s="17">
        <v>3697258</v>
      </c>
      <c r="F319" s="17">
        <v>0</v>
      </c>
      <c r="G319" s="17">
        <v>239788</v>
      </c>
      <c r="H319" s="17">
        <v>0</v>
      </c>
      <c r="I319" s="17">
        <v>510493</v>
      </c>
      <c r="J319" s="17">
        <v>377321</v>
      </c>
      <c r="K319" s="17">
        <v>0</v>
      </c>
      <c r="L319" s="17">
        <v>0</v>
      </c>
      <c r="M319" s="17">
        <v>0</v>
      </c>
      <c r="N319" s="17">
        <v>0</v>
      </c>
      <c r="O319" s="17">
        <v>0</v>
      </c>
      <c r="P319" s="17">
        <v>1029342</v>
      </c>
      <c r="Q319" s="17">
        <v>271247</v>
      </c>
      <c r="R319" s="17">
        <v>52445</v>
      </c>
      <c r="S319" s="17">
        <v>53449</v>
      </c>
      <c r="T319" s="17">
        <v>22300</v>
      </c>
      <c r="U319" s="17">
        <v>189662</v>
      </c>
      <c r="V319" s="17">
        <v>2072</v>
      </c>
      <c r="W319" s="17">
        <v>0</v>
      </c>
      <c r="X319" s="17">
        <v>0</v>
      </c>
      <c r="Y319" s="17">
        <v>17623</v>
      </c>
      <c r="Z319" s="17">
        <v>0</v>
      </c>
      <c r="AA319" s="17">
        <v>6463000</v>
      </c>
      <c r="AB319" s="17">
        <v>565487</v>
      </c>
      <c r="AC319" s="17">
        <v>1276824</v>
      </c>
      <c r="AD319" s="17">
        <v>0</v>
      </c>
      <c r="AE319" s="17">
        <v>0</v>
      </c>
      <c r="AF319" s="17">
        <v>0</v>
      </c>
    </row>
    <row r="320" spans="1:32" x14ac:dyDescent="0.3">
      <c r="A320" s="15" t="s">
        <v>633</v>
      </c>
      <c r="B320" s="14" t="s">
        <v>634</v>
      </c>
      <c r="C320" s="14">
        <v>1</v>
      </c>
      <c r="D320" s="14">
        <v>0</v>
      </c>
      <c r="E320" s="17">
        <v>15826374</v>
      </c>
      <c r="F320" s="17">
        <v>0</v>
      </c>
      <c r="G320" s="17">
        <v>938243</v>
      </c>
      <c r="H320" s="17">
        <v>0</v>
      </c>
      <c r="I320" s="17">
        <v>2277542</v>
      </c>
      <c r="J320" s="17">
        <v>1130958</v>
      </c>
      <c r="K320" s="17">
        <v>0</v>
      </c>
      <c r="L320" s="17">
        <v>0</v>
      </c>
      <c r="M320" s="17">
        <v>0</v>
      </c>
      <c r="N320" s="17">
        <v>0</v>
      </c>
      <c r="O320" s="17">
        <v>0</v>
      </c>
      <c r="P320" s="17">
        <v>1735121</v>
      </c>
      <c r="Q320" s="17">
        <v>490695</v>
      </c>
      <c r="R320" s="17">
        <v>712674</v>
      </c>
      <c r="S320" s="17">
        <v>92906</v>
      </c>
      <c r="T320" s="17">
        <v>38763</v>
      </c>
      <c r="U320" s="17">
        <v>327074</v>
      </c>
      <c r="V320" s="17">
        <v>42925</v>
      </c>
      <c r="W320" s="17">
        <v>0</v>
      </c>
      <c r="X320" s="17">
        <v>631800</v>
      </c>
      <c r="Y320" s="17">
        <v>0</v>
      </c>
      <c r="Z320" s="17">
        <v>0</v>
      </c>
      <c r="AA320" s="17">
        <v>24245075</v>
      </c>
      <c r="AB320" s="17">
        <v>4958795</v>
      </c>
      <c r="AC320" s="17">
        <v>4026051</v>
      </c>
      <c r="AD320" s="17">
        <v>0</v>
      </c>
      <c r="AE320" s="17">
        <v>631800</v>
      </c>
      <c r="AF320" s="17">
        <v>0</v>
      </c>
    </row>
    <row r="321" spans="1:32" x14ac:dyDescent="0.3">
      <c r="A321" s="15" t="s">
        <v>635</v>
      </c>
      <c r="B321" s="14" t="s">
        <v>636</v>
      </c>
      <c r="C321" s="14">
        <v>1</v>
      </c>
      <c r="D321" s="14">
        <v>0</v>
      </c>
      <c r="E321" s="17">
        <v>12615375</v>
      </c>
      <c r="F321" s="17">
        <v>0</v>
      </c>
      <c r="G321" s="17">
        <v>1440012</v>
      </c>
      <c r="H321" s="17">
        <v>0</v>
      </c>
      <c r="I321" s="17">
        <v>1656088</v>
      </c>
      <c r="J321" s="17">
        <v>3104114</v>
      </c>
      <c r="K321" s="17">
        <v>0</v>
      </c>
      <c r="L321" s="17">
        <v>0</v>
      </c>
      <c r="M321" s="17">
        <v>0</v>
      </c>
      <c r="N321" s="17">
        <v>0</v>
      </c>
      <c r="O321" s="17">
        <v>0</v>
      </c>
      <c r="P321" s="17">
        <v>1629220</v>
      </c>
      <c r="Q321" s="17">
        <v>325444</v>
      </c>
      <c r="R321" s="17">
        <v>159774</v>
      </c>
      <c r="S321" s="17">
        <v>44281</v>
      </c>
      <c r="T321" s="17">
        <v>18475</v>
      </c>
      <c r="U321" s="17">
        <v>166537</v>
      </c>
      <c r="V321" s="17">
        <v>37055</v>
      </c>
      <c r="W321" s="17">
        <v>0</v>
      </c>
      <c r="X321" s="17">
        <v>329400</v>
      </c>
      <c r="Y321" s="17">
        <v>12802</v>
      </c>
      <c r="Z321" s="17">
        <v>0</v>
      </c>
      <c r="AA321" s="17">
        <v>21538577</v>
      </c>
      <c r="AB321" s="17">
        <v>2694584</v>
      </c>
      <c r="AC321" s="17">
        <v>594249</v>
      </c>
      <c r="AD321" s="17">
        <v>700000</v>
      </c>
      <c r="AE321" s="17">
        <v>329400</v>
      </c>
      <c r="AF321" s="17">
        <v>0</v>
      </c>
    </row>
    <row r="322" spans="1:32" x14ac:dyDescent="0.3">
      <c r="A322" s="15" t="s">
        <v>637</v>
      </c>
      <c r="B322" s="14" t="s">
        <v>638</v>
      </c>
      <c r="C322" s="14">
        <v>1</v>
      </c>
      <c r="D322" s="14">
        <v>0</v>
      </c>
      <c r="E322" s="17">
        <v>8960282</v>
      </c>
      <c r="F322" s="17">
        <v>0</v>
      </c>
      <c r="G322" s="17">
        <v>1867818</v>
      </c>
      <c r="H322" s="17">
        <v>0</v>
      </c>
      <c r="I322" s="17">
        <v>326349</v>
      </c>
      <c r="J322" s="17">
        <v>1374887</v>
      </c>
      <c r="K322" s="17">
        <v>0</v>
      </c>
      <c r="L322" s="17">
        <v>0</v>
      </c>
      <c r="M322" s="17">
        <v>0</v>
      </c>
      <c r="N322" s="17">
        <v>0</v>
      </c>
      <c r="O322" s="17">
        <v>0</v>
      </c>
      <c r="P322" s="17">
        <v>1659430</v>
      </c>
      <c r="Q322" s="17">
        <v>415379</v>
      </c>
      <c r="R322" s="17">
        <v>153266</v>
      </c>
      <c r="S322" s="17">
        <v>43966</v>
      </c>
      <c r="T322" s="17">
        <v>18344</v>
      </c>
      <c r="U322" s="17">
        <v>174634</v>
      </c>
      <c r="V322" s="17">
        <v>29760</v>
      </c>
      <c r="W322" s="17">
        <v>0</v>
      </c>
      <c r="X322" s="17">
        <v>297000</v>
      </c>
      <c r="Y322" s="17">
        <v>0</v>
      </c>
      <c r="Z322" s="17">
        <v>0</v>
      </c>
      <c r="AA322" s="17">
        <v>15321115</v>
      </c>
      <c r="AB322" s="17">
        <v>2825027</v>
      </c>
      <c r="AC322" s="17">
        <v>646831</v>
      </c>
      <c r="AD322" s="17">
        <v>700000</v>
      </c>
      <c r="AE322" s="17">
        <v>297000</v>
      </c>
      <c r="AF322" s="17">
        <v>0</v>
      </c>
    </row>
    <row r="323" spans="1:32" x14ac:dyDescent="0.3">
      <c r="A323" s="15" t="s">
        <v>639</v>
      </c>
      <c r="B323" s="14" t="s">
        <v>640</v>
      </c>
      <c r="C323" s="14">
        <v>1</v>
      </c>
      <c r="D323" s="14">
        <v>0</v>
      </c>
      <c r="E323" s="17">
        <v>21962361</v>
      </c>
      <c r="F323" s="17">
        <v>0</v>
      </c>
      <c r="G323" s="17">
        <v>3243907</v>
      </c>
      <c r="H323" s="17">
        <v>48446</v>
      </c>
      <c r="I323" s="17">
        <v>2773292</v>
      </c>
      <c r="J323" s="17">
        <v>1716158</v>
      </c>
      <c r="K323" s="17">
        <v>0</v>
      </c>
      <c r="L323" s="17">
        <v>0</v>
      </c>
      <c r="M323" s="17">
        <v>0</v>
      </c>
      <c r="N323" s="17">
        <v>0</v>
      </c>
      <c r="O323" s="17">
        <v>0</v>
      </c>
      <c r="P323" s="17">
        <v>2226296</v>
      </c>
      <c r="Q323" s="17">
        <v>1566897</v>
      </c>
      <c r="R323" s="17">
        <v>217014</v>
      </c>
      <c r="S323" s="17">
        <v>81281</v>
      </c>
      <c r="T323" s="17">
        <v>33913</v>
      </c>
      <c r="U323" s="17">
        <v>331210</v>
      </c>
      <c r="V323" s="17">
        <v>57119</v>
      </c>
      <c r="W323" s="17">
        <v>0</v>
      </c>
      <c r="X323" s="17">
        <v>419194</v>
      </c>
      <c r="Y323" s="17">
        <v>0</v>
      </c>
      <c r="Z323" s="17">
        <v>0</v>
      </c>
      <c r="AA323" s="17">
        <v>34677088</v>
      </c>
      <c r="AB323" s="17">
        <v>5119710</v>
      </c>
      <c r="AC323" s="17">
        <v>3097143</v>
      </c>
      <c r="AD323" s="17">
        <v>700000</v>
      </c>
      <c r="AE323" s="17">
        <v>0</v>
      </c>
      <c r="AF323" s="17">
        <v>0</v>
      </c>
    </row>
    <row r="324" spans="1:32" x14ac:dyDescent="0.3">
      <c r="A324" s="15" t="s">
        <v>641</v>
      </c>
      <c r="B324" s="14" t="s">
        <v>642</v>
      </c>
      <c r="C324" s="14">
        <v>1</v>
      </c>
      <c r="D324" s="14">
        <v>0</v>
      </c>
      <c r="E324" s="17">
        <v>17847810</v>
      </c>
      <c r="F324" s="17">
        <v>0</v>
      </c>
      <c r="G324" s="17">
        <v>2035976</v>
      </c>
      <c r="H324" s="17">
        <v>0</v>
      </c>
      <c r="I324" s="17">
        <v>3417907</v>
      </c>
      <c r="J324" s="17">
        <v>3896676</v>
      </c>
      <c r="K324" s="17">
        <v>0</v>
      </c>
      <c r="L324" s="17">
        <v>0</v>
      </c>
      <c r="M324" s="17">
        <v>0</v>
      </c>
      <c r="N324" s="17">
        <v>0</v>
      </c>
      <c r="O324" s="17">
        <v>0</v>
      </c>
      <c r="P324" s="17">
        <v>3496981</v>
      </c>
      <c r="Q324" s="17">
        <v>739476</v>
      </c>
      <c r="R324" s="17">
        <v>832829</v>
      </c>
      <c r="S324" s="17">
        <v>103152</v>
      </c>
      <c r="T324" s="17">
        <v>43038</v>
      </c>
      <c r="U324" s="17">
        <v>422837</v>
      </c>
      <c r="V324" s="17">
        <v>61657</v>
      </c>
      <c r="W324" s="17">
        <v>0</v>
      </c>
      <c r="X324" s="17">
        <v>869400</v>
      </c>
      <c r="Y324" s="17">
        <v>0</v>
      </c>
      <c r="Z324" s="17">
        <v>0</v>
      </c>
      <c r="AA324" s="17">
        <v>33767739</v>
      </c>
      <c r="AB324" s="17">
        <v>6598399</v>
      </c>
      <c r="AC324" s="17">
        <v>1144509</v>
      </c>
      <c r="AD324" s="17">
        <v>0</v>
      </c>
      <c r="AE324" s="17">
        <v>869400</v>
      </c>
      <c r="AF324" s="17">
        <v>0</v>
      </c>
    </row>
    <row r="325" spans="1:32" x14ac:dyDescent="0.3">
      <c r="A325" s="15" t="s">
        <v>643</v>
      </c>
      <c r="B325" s="14" t="s">
        <v>644</v>
      </c>
      <c r="C325" s="14">
        <v>1</v>
      </c>
      <c r="D325" s="14">
        <v>1</v>
      </c>
      <c r="E325" s="17">
        <v>8624119215</v>
      </c>
      <c r="F325" s="17">
        <v>0</v>
      </c>
      <c r="G325" s="17">
        <v>0</v>
      </c>
      <c r="H325" s="17">
        <v>0</v>
      </c>
      <c r="I325" s="17">
        <v>583569694</v>
      </c>
      <c r="J325" s="17">
        <v>1350588308</v>
      </c>
      <c r="K325" s="17">
        <v>0</v>
      </c>
      <c r="L325" s="17">
        <v>0</v>
      </c>
      <c r="M325" s="17">
        <v>27968401</v>
      </c>
      <c r="N325" s="17">
        <v>143167284</v>
      </c>
      <c r="O325" s="17">
        <v>40380516</v>
      </c>
      <c r="P325" s="17">
        <v>0</v>
      </c>
      <c r="Q325" s="17">
        <v>268031564</v>
      </c>
      <c r="R325" s="17">
        <v>169004841</v>
      </c>
      <c r="S325" s="17">
        <v>18569103</v>
      </c>
      <c r="T325" s="17">
        <v>7747456</v>
      </c>
      <c r="U325" s="17">
        <v>71379958</v>
      </c>
      <c r="V325" s="17">
        <v>11639282</v>
      </c>
      <c r="W325" s="17">
        <v>0</v>
      </c>
      <c r="X325" s="17">
        <v>550858443</v>
      </c>
      <c r="Y325" s="17">
        <v>0</v>
      </c>
      <c r="Z325" s="17">
        <v>1200000</v>
      </c>
      <c r="AA325" s="17">
        <v>11868224065</v>
      </c>
      <c r="AB325" s="17">
        <v>2150844437</v>
      </c>
      <c r="AC325" s="17">
        <v>4817218798</v>
      </c>
      <c r="AD325" s="17">
        <v>0</v>
      </c>
      <c r="AE325" s="17">
        <v>0</v>
      </c>
      <c r="AF325" s="17">
        <v>117696335</v>
      </c>
    </row>
    <row r="326" spans="1:32" x14ac:dyDescent="0.3">
      <c r="A326" s="15" t="s">
        <v>645</v>
      </c>
      <c r="B326" s="14" t="s">
        <v>646</v>
      </c>
      <c r="C326" s="14">
        <v>1</v>
      </c>
      <c r="D326" s="14">
        <v>0</v>
      </c>
      <c r="E326" s="17">
        <v>9995709</v>
      </c>
      <c r="F326" s="17">
        <v>0</v>
      </c>
      <c r="G326" s="17">
        <v>491475</v>
      </c>
      <c r="H326" s="17">
        <v>0</v>
      </c>
      <c r="I326" s="17">
        <v>1886497</v>
      </c>
      <c r="J326" s="17">
        <v>3685318</v>
      </c>
      <c r="K326" s="17">
        <v>0</v>
      </c>
      <c r="L326" s="17">
        <v>0</v>
      </c>
      <c r="M326" s="17">
        <v>0</v>
      </c>
      <c r="N326" s="17">
        <v>0</v>
      </c>
      <c r="O326" s="17">
        <v>0</v>
      </c>
      <c r="P326" s="17">
        <v>1300200</v>
      </c>
      <c r="Q326" s="17">
        <v>267638</v>
      </c>
      <c r="R326" s="17">
        <v>586894</v>
      </c>
      <c r="S326" s="17">
        <v>32926</v>
      </c>
      <c r="T326" s="17">
        <v>13738</v>
      </c>
      <c r="U326" s="17">
        <v>125529</v>
      </c>
      <c r="V326" s="17">
        <v>30266</v>
      </c>
      <c r="W326" s="17">
        <v>0</v>
      </c>
      <c r="X326" s="17">
        <v>142720</v>
      </c>
      <c r="Y326" s="17">
        <v>0</v>
      </c>
      <c r="Z326" s="17">
        <v>0</v>
      </c>
      <c r="AA326" s="17">
        <v>18558910</v>
      </c>
      <c r="AB326" s="17">
        <v>1871926</v>
      </c>
      <c r="AC326" s="17">
        <v>1615732</v>
      </c>
      <c r="AD326" s="17">
        <v>0</v>
      </c>
      <c r="AE326" s="17">
        <v>0</v>
      </c>
      <c r="AF326" s="17">
        <v>0</v>
      </c>
    </row>
    <row r="327" spans="1:32" x14ac:dyDescent="0.3">
      <c r="A327" s="15" t="s">
        <v>647</v>
      </c>
      <c r="B327" s="14" t="s">
        <v>648</v>
      </c>
      <c r="C327" s="14">
        <v>1</v>
      </c>
      <c r="D327" s="14">
        <v>0</v>
      </c>
      <c r="E327" s="17">
        <v>39800654</v>
      </c>
      <c r="F327" s="17">
        <v>0</v>
      </c>
      <c r="G327" s="17">
        <v>0</v>
      </c>
      <c r="H327" s="17">
        <v>0</v>
      </c>
      <c r="I327" s="17">
        <v>4753467</v>
      </c>
      <c r="J327" s="17">
        <v>7131494</v>
      </c>
      <c r="K327" s="17">
        <v>0</v>
      </c>
      <c r="L327" s="17">
        <v>0</v>
      </c>
      <c r="M327" s="17">
        <v>0</v>
      </c>
      <c r="N327" s="17">
        <v>0</v>
      </c>
      <c r="O327" s="17">
        <v>0</v>
      </c>
      <c r="P327" s="17">
        <v>3672698</v>
      </c>
      <c r="Q327" s="17">
        <v>391475</v>
      </c>
      <c r="R327" s="17">
        <v>3651382</v>
      </c>
      <c r="S327" s="17">
        <v>69312</v>
      </c>
      <c r="T327" s="17">
        <v>28919</v>
      </c>
      <c r="U327" s="17">
        <v>275290</v>
      </c>
      <c r="V327" s="17">
        <v>88571</v>
      </c>
      <c r="W327" s="17">
        <v>0</v>
      </c>
      <c r="X327" s="17">
        <v>739947</v>
      </c>
      <c r="Y327" s="17">
        <v>0</v>
      </c>
      <c r="Z327" s="17">
        <v>0</v>
      </c>
      <c r="AA327" s="17">
        <v>60603209</v>
      </c>
      <c r="AB327" s="17">
        <v>4835056</v>
      </c>
      <c r="AC327" s="17">
        <v>10952024</v>
      </c>
      <c r="AD327" s="17">
        <v>0</v>
      </c>
      <c r="AE327" s="17">
        <v>0</v>
      </c>
      <c r="AF327" s="17">
        <v>0</v>
      </c>
    </row>
    <row r="328" spans="1:32" x14ac:dyDescent="0.3">
      <c r="A328" s="15" t="s">
        <v>649</v>
      </c>
      <c r="B328" s="14" t="s">
        <v>650</v>
      </c>
      <c r="C328" s="14">
        <v>1</v>
      </c>
      <c r="D328" s="14">
        <v>0</v>
      </c>
      <c r="E328" s="17">
        <v>13551041</v>
      </c>
      <c r="F328" s="17">
        <v>0</v>
      </c>
      <c r="G328" s="17">
        <v>0</v>
      </c>
      <c r="H328" s="17">
        <v>0</v>
      </c>
      <c r="I328" s="17">
        <v>2412659</v>
      </c>
      <c r="J328" s="17">
        <v>900801</v>
      </c>
      <c r="K328" s="17">
        <v>0</v>
      </c>
      <c r="L328" s="17">
        <v>0</v>
      </c>
      <c r="M328" s="17">
        <v>0</v>
      </c>
      <c r="N328" s="17">
        <v>0</v>
      </c>
      <c r="O328" s="17">
        <v>0</v>
      </c>
      <c r="P328" s="17">
        <v>1441506</v>
      </c>
      <c r="Q328" s="17">
        <v>226873</v>
      </c>
      <c r="R328" s="17">
        <v>414411</v>
      </c>
      <c r="S328" s="17">
        <v>19369</v>
      </c>
      <c r="T328" s="17">
        <v>8081</v>
      </c>
      <c r="U328" s="17">
        <v>76657</v>
      </c>
      <c r="V328" s="17">
        <v>23843</v>
      </c>
      <c r="W328" s="17">
        <v>0</v>
      </c>
      <c r="X328" s="17">
        <v>287676</v>
      </c>
      <c r="Y328" s="17">
        <v>0</v>
      </c>
      <c r="Z328" s="17">
        <v>0</v>
      </c>
      <c r="AA328" s="17">
        <v>19362917</v>
      </c>
      <c r="AB328" s="17">
        <v>1280640</v>
      </c>
      <c r="AC328" s="17">
        <v>2180285</v>
      </c>
      <c r="AD328" s="17">
        <v>700000</v>
      </c>
      <c r="AE328" s="17">
        <v>0</v>
      </c>
      <c r="AF328" s="17">
        <v>0</v>
      </c>
    </row>
    <row r="329" spans="1:32" x14ac:dyDescent="0.3">
      <c r="A329" s="15" t="s">
        <v>651</v>
      </c>
      <c r="B329" s="14" t="s">
        <v>652</v>
      </c>
      <c r="C329" s="14">
        <v>1</v>
      </c>
      <c r="D329" s="14">
        <v>0</v>
      </c>
      <c r="E329" s="17">
        <v>22001671</v>
      </c>
      <c r="F329" s="17">
        <v>0</v>
      </c>
      <c r="G329" s="17">
        <v>0</v>
      </c>
      <c r="H329" s="17">
        <v>0</v>
      </c>
      <c r="I329" s="17">
        <v>4302611</v>
      </c>
      <c r="J329" s="17">
        <v>4088133</v>
      </c>
      <c r="K329" s="17">
        <v>0</v>
      </c>
      <c r="L329" s="17">
        <v>0</v>
      </c>
      <c r="M329" s="17">
        <v>0</v>
      </c>
      <c r="N329" s="17">
        <v>0</v>
      </c>
      <c r="O329" s="17">
        <v>0</v>
      </c>
      <c r="P329" s="17">
        <v>3010567</v>
      </c>
      <c r="Q329" s="17">
        <v>603439</v>
      </c>
      <c r="R329" s="17">
        <v>963596</v>
      </c>
      <c r="S329" s="17">
        <v>60774</v>
      </c>
      <c r="T329" s="17">
        <v>25356</v>
      </c>
      <c r="U329" s="17">
        <v>218845</v>
      </c>
      <c r="V329" s="17">
        <v>69707</v>
      </c>
      <c r="W329" s="17">
        <v>0</v>
      </c>
      <c r="X329" s="17">
        <v>830208</v>
      </c>
      <c r="Y329" s="17">
        <v>0</v>
      </c>
      <c r="Z329" s="17">
        <v>0</v>
      </c>
      <c r="AA329" s="17">
        <v>36174907</v>
      </c>
      <c r="AB329" s="17">
        <v>3201126</v>
      </c>
      <c r="AC329" s="17">
        <v>3974682</v>
      </c>
      <c r="AD329" s="17">
        <v>700000</v>
      </c>
      <c r="AE329" s="17">
        <v>0</v>
      </c>
      <c r="AF329" s="17">
        <v>0</v>
      </c>
    </row>
    <row r="330" spans="1:32" x14ac:dyDescent="0.3">
      <c r="A330" s="15" t="s">
        <v>653</v>
      </c>
      <c r="B330" s="14" t="s">
        <v>654</v>
      </c>
      <c r="C330" s="14">
        <v>1</v>
      </c>
      <c r="D330" s="14">
        <v>0</v>
      </c>
      <c r="E330" s="17">
        <v>87679831</v>
      </c>
      <c r="F330" s="17">
        <v>95448</v>
      </c>
      <c r="G330" s="17">
        <v>0</v>
      </c>
      <c r="H330" s="17">
        <v>0</v>
      </c>
      <c r="I330" s="17">
        <v>7605480</v>
      </c>
      <c r="J330" s="17">
        <v>14708124</v>
      </c>
      <c r="K330" s="17">
        <v>0</v>
      </c>
      <c r="L330" s="17">
        <v>0</v>
      </c>
      <c r="M330" s="17">
        <v>0</v>
      </c>
      <c r="N330" s="17">
        <v>0</v>
      </c>
      <c r="O330" s="17">
        <v>0</v>
      </c>
      <c r="P330" s="17">
        <v>4598991</v>
      </c>
      <c r="Q330" s="17">
        <v>1784058</v>
      </c>
      <c r="R330" s="17">
        <v>4144702</v>
      </c>
      <c r="S330" s="17">
        <v>99198</v>
      </c>
      <c r="T330" s="17">
        <v>41388</v>
      </c>
      <c r="U330" s="17">
        <v>420099</v>
      </c>
      <c r="V330" s="17">
        <v>137977</v>
      </c>
      <c r="W330" s="17">
        <v>0</v>
      </c>
      <c r="X330" s="17">
        <v>4354139</v>
      </c>
      <c r="Y330" s="17">
        <v>0</v>
      </c>
      <c r="Z330" s="17">
        <v>0</v>
      </c>
      <c r="AA330" s="17">
        <v>125669435</v>
      </c>
      <c r="AB330" s="17">
        <v>13348796</v>
      </c>
      <c r="AC330" s="17">
        <v>30236733</v>
      </c>
      <c r="AD330" s="17">
        <v>0</v>
      </c>
      <c r="AE330" s="17">
        <v>0</v>
      </c>
      <c r="AF330" s="17">
        <v>733330</v>
      </c>
    </row>
    <row r="331" spans="1:32" x14ac:dyDescent="0.3">
      <c r="A331" s="15" t="s">
        <v>655</v>
      </c>
      <c r="B331" s="14" t="s">
        <v>656</v>
      </c>
      <c r="C331" s="14">
        <v>1</v>
      </c>
      <c r="D331" s="14">
        <v>0</v>
      </c>
      <c r="E331" s="17">
        <v>29980619</v>
      </c>
      <c r="F331" s="17">
        <v>0</v>
      </c>
      <c r="G331" s="17">
        <v>0</v>
      </c>
      <c r="H331" s="17">
        <v>0</v>
      </c>
      <c r="I331" s="17">
        <v>2884424</v>
      </c>
      <c r="J331" s="17">
        <v>6054994</v>
      </c>
      <c r="K331" s="17">
        <v>0</v>
      </c>
      <c r="L331" s="17">
        <v>0</v>
      </c>
      <c r="M331" s="17">
        <v>0</v>
      </c>
      <c r="N331" s="17">
        <v>0</v>
      </c>
      <c r="O331" s="17">
        <v>0</v>
      </c>
      <c r="P331" s="17">
        <v>2729053</v>
      </c>
      <c r="Q331" s="17">
        <v>1184417</v>
      </c>
      <c r="R331" s="17">
        <v>1428209</v>
      </c>
      <c r="S331" s="17">
        <v>49838</v>
      </c>
      <c r="T331" s="17">
        <v>20794</v>
      </c>
      <c r="U331" s="17">
        <v>206729</v>
      </c>
      <c r="V331" s="17">
        <v>59982</v>
      </c>
      <c r="W331" s="17">
        <v>0</v>
      </c>
      <c r="X331" s="17">
        <v>289290</v>
      </c>
      <c r="Y331" s="17">
        <v>79824</v>
      </c>
      <c r="Z331" s="17">
        <v>0</v>
      </c>
      <c r="AA331" s="17">
        <v>44968173</v>
      </c>
      <c r="AB331" s="17">
        <v>3098295</v>
      </c>
      <c r="AC331" s="17">
        <v>5496530</v>
      </c>
      <c r="AD331" s="17">
        <v>0</v>
      </c>
      <c r="AE331" s="17">
        <v>0</v>
      </c>
      <c r="AF331" s="17">
        <v>0</v>
      </c>
    </row>
    <row r="332" spans="1:32" x14ac:dyDescent="0.3">
      <c r="A332" s="15" t="s">
        <v>657</v>
      </c>
      <c r="B332" s="14" t="s">
        <v>658</v>
      </c>
      <c r="C332" s="14">
        <v>1</v>
      </c>
      <c r="D332" s="14">
        <v>0</v>
      </c>
      <c r="E332" s="17">
        <v>13311209</v>
      </c>
      <c r="F332" s="17">
        <v>0</v>
      </c>
      <c r="G332" s="17">
        <v>0</v>
      </c>
      <c r="H332" s="17">
        <v>25257</v>
      </c>
      <c r="I332" s="17">
        <v>3176392</v>
      </c>
      <c r="J332" s="17">
        <v>2300045</v>
      </c>
      <c r="K332" s="17">
        <v>0</v>
      </c>
      <c r="L332" s="17">
        <v>0</v>
      </c>
      <c r="M332" s="17">
        <v>0</v>
      </c>
      <c r="N332" s="17">
        <v>0</v>
      </c>
      <c r="O332" s="17">
        <v>0</v>
      </c>
      <c r="P332" s="17">
        <v>1484155</v>
      </c>
      <c r="Q332" s="17">
        <v>646102</v>
      </c>
      <c r="R332" s="17">
        <v>735850</v>
      </c>
      <c r="S332" s="17">
        <v>44685</v>
      </c>
      <c r="T332" s="17">
        <v>18644</v>
      </c>
      <c r="U332" s="17">
        <v>183138</v>
      </c>
      <c r="V332" s="17">
        <v>51903</v>
      </c>
      <c r="W332" s="17">
        <v>0</v>
      </c>
      <c r="X332" s="17">
        <v>444544</v>
      </c>
      <c r="Y332" s="17">
        <v>0</v>
      </c>
      <c r="Z332" s="17">
        <v>0</v>
      </c>
      <c r="AA332" s="17">
        <v>22421924</v>
      </c>
      <c r="AB332" s="17">
        <v>2825027</v>
      </c>
      <c r="AC332" s="17">
        <v>1268941</v>
      </c>
      <c r="AD332" s="17">
        <v>700000</v>
      </c>
      <c r="AE332" s="17">
        <v>341504</v>
      </c>
      <c r="AF332" s="17">
        <v>0</v>
      </c>
    </row>
    <row r="333" spans="1:32" x14ac:dyDescent="0.3">
      <c r="A333" s="15" t="s">
        <v>659</v>
      </c>
      <c r="B333" s="14" t="s">
        <v>660</v>
      </c>
      <c r="C333" s="14">
        <v>1</v>
      </c>
      <c r="D333" s="14">
        <v>0</v>
      </c>
      <c r="E333" s="17">
        <v>10648882</v>
      </c>
      <c r="F333" s="17">
        <v>0</v>
      </c>
      <c r="G333" s="17">
        <v>0</v>
      </c>
      <c r="H333" s="17">
        <v>0</v>
      </c>
      <c r="I333" s="17">
        <v>2306559</v>
      </c>
      <c r="J333" s="17">
        <v>663208</v>
      </c>
      <c r="K333" s="17">
        <v>0</v>
      </c>
      <c r="L333" s="17">
        <v>0</v>
      </c>
      <c r="M333" s="17">
        <v>0</v>
      </c>
      <c r="N333" s="17">
        <v>0</v>
      </c>
      <c r="O333" s="17">
        <v>0</v>
      </c>
      <c r="P333" s="17">
        <v>1365312</v>
      </c>
      <c r="Q333" s="17">
        <v>331913</v>
      </c>
      <c r="R333" s="17">
        <v>568490</v>
      </c>
      <c r="S333" s="17">
        <v>17811</v>
      </c>
      <c r="T333" s="17">
        <v>7431</v>
      </c>
      <c r="U333" s="17">
        <v>71356</v>
      </c>
      <c r="V333" s="17">
        <v>22472</v>
      </c>
      <c r="W333" s="17">
        <v>0</v>
      </c>
      <c r="X333" s="17">
        <v>117776</v>
      </c>
      <c r="Y333" s="17">
        <v>0</v>
      </c>
      <c r="Z333" s="17">
        <v>0</v>
      </c>
      <c r="AA333" s="17">
        <v>16121210</v>
      </c>
      <c r="AB333" s="17">
        <v>1125439</v>
      </c>
      <c r="AC333" s="17">
        <v>1288075</v>
      </c>
      <c r="AD333" s="17">
        <v>1589996</v>
      </c>
      <c r="AE333" s="17">
        <v>0</v>
      </c>
      <c r="AF333" s="17">
        <v>0</v>
      </c>
    </row>
    <row r="334" spans="1:32" x14ac:dyDescent="0.3">
      <c r="A334" s="15" t="s">
        <v>661</v>
      </c>
      <c r="B334" s="14" t="s">
        <v>662</v>
      </c>
      <c r="C334" s="14">
        <v>1</v>
      </c>
      <c r="D334" s="14">
        <v>0</v>
      </c>
      <c r="E334" s="17">
        <v>6131262</v>
      </c>
      <c r="F334" s="17">
        <v>0</v>
      </c>
      <c r="G334" s="17">
        <v>0</v>
      </c>
      <c r="H334" s="17">
        <v>0</v>
      </c>
      <c r="I334" s="17">
        <v>1131335</v>
      </c>
      <c r="J334" s="17">
        <v>815545</v>
      </c>
      <c r="K334" s="17">
        <v>0</v>
      </c>
      <c r="L334" s="17">
        <v>0</v>
      </c>
      <c r="M334" s="17">
        <v>0</v>
      </c>
      <c r="N334" s="17">
        <v>0</v>
      </c>
      <c r="O334" s="17">
        <v>0</v>
      </c>
      <c r="P334" s="17">
        <v>938296</v>
      </c>
      <c r="Q334" s="17">
        <v>160920</v>
      </c>
      <c r="R334" s="17">
        <v>220940</v>
      </c>
      <c r="S334" s="17">
        <v>10381</v>
      </c>
      <c r="T334" s="17">
        <v>4331</v>
      </c>
      <c r="U334" s="17">
        <v>40542</v>
      </c>
      <c r="V334" s="17">
        <v>13148</v>
      </c>
      <c r="W334" s="17">
        <v>0</v>
      </c>
      <c r="X334" s="17">
        <v>107223</v>
      </c>
      <c r="Y334" s="17">
        <v>0</v>
      </c>
      <c r="Z334" s="17">
        <v>0</v>
      </c>
      <c r="AA334" s="17">
        <v>9573923</v>
      </c>
      <c r="AB334" s="17">
        <v>656983</v>
      </c>
      <c r="AC334" s="17">
        <v>1073777</v>
      </c>
      <c r="AD334" s="17">
        <v>1359686</v>
      </c>
      <c r="AE334" s="17">
        <v>0</v>
      </c>
      <c r="AF334" s="17">
        <v>0</v>
      </c>
    </row>
    <row r="335" spans="1:32" x14ac:dyDescent="0.3">
      <c r="A335" s="15" t="s">
        <v>663</v>
      </c>
      <c r="B335" s="14" t="s">
        <v>664</v>
      </c>
      <c r="C335" s="14">
        <v>1</v>
      </c>
      <c r="D335" s="14">
        <v>0</v>
      </c>
      <c r="E335" s="17">
        <v>9948877</v>
      </c>
      <c r="F335" s="17">
        <v>0</v>
      </c>
      <c r="G335" s="17">
        <v>0</v>
      </c>
      <c r="H335" s="17">
        <v>0</v>
      </c>
      <c r="I335" s="17">
        <v>1636636</v>
      </c>
      <c r="J335" s="17">
        <v>1686148</v>
      </c>
      <c r="K335" s="17">
        <v>0</v>
      </c>
      <c r="L335" s="17">
        <v>0</v>
      </c>
      <c r="M335" s="17">
        <v>0</v>
      </c>
      <c r="N335" s="17">
        <v>0</v>
      </c>
      <c r="O335" s="17">
        <v>0</v>
      </c>
      <c r="P335" s="17">
        <v>1051307</v>
      </c>
      <c r="Q335" s="17">
        <v>188607</v>
      </c>
      <c r="R335" s="17">
        <v>270827</v>
      </c>
      <c r="S335" s="17">
        <v>15384</v>
      </c>
      <c r="T335" s="17">
        <v>6419</v>
      </c>
      <c r="U335" s="17">
        <v>63493</v>
      </c>
      <c r="V335" s="17">
        <v>17844</v>
      </c>
      <c r="W335" s="17">
        <v>0</v>
      </c>
      <c r="X335" s="17">
        <v>305816</v>
      </c>
      <c r="Y335" s="17">
        <v>0</v>
      </c>
      <c r="Z335" s="17">
        <v>0</v>
      </c>
      <c r="AA335" s="17">
        <v>15191358</v>
      </c>
      <c r="AB335" s="17">
        <v>978808</v>
      </c>
      <c r="AC335" s="17">
        <v>1313796</v>
      </c>
      <c r="AD335" s="17">
        <v>1026346</v>
      </c>
      <c r="AE335" s="17">
        <v>174300</v>
      </c>
      <c r="AF335" s="17">
        <v>0</v>
      </c>
    </row>
    <row r="336" spans="1:32" x14ac:dyDescent="0.3">
      <c r="A336" s="15" t="s">
        <v>665</v>
      </c>
      <c r="B336" s="14" t="s">
        <v>666</v>
      </c>
      <c r="C336" s="14">
        <v>1</v>
      </c>
      <c r="D336" s="14">
        <v>0</v>
      </c>
      <c r="E336" s="17">
        <v>12471921</v>
      </c>
      <c r="F336" s="17">
        <v>0</v>
      </c>
      <c r="G336" s="17">
        <v>0</v>
      </c>
      <c r="H336" s="17">
        <v>0</v>
      </c>
      <c r="I336" s="17">
        <v>2091129</v>
      </c>
      <c r="J336" s="17">
        <v>2343629</v>
      </c>
      <c r="K336" s="17">
        <v>158103</v>
      </c>
      <c r="L336" s="17">
        <v>0</v>
      </c>
      <c r="M336" s="17">
        <v>0</v>
      </c>
      <c r="N336" s="17">
        <v>0</v>
      </c>
      <c r="O336" s="17">
        <v>0</v>
      </c>
      <c r="P336" s="17">
        <v>1269207</v>
      </c>
      <c r="Q336" s="17">
        <v>88992</v>
      </c>
      <c r="R336" s="17">
        <v>321883</v>
      </c>
      <c r="S336" s="17">
        <v>16808</v>
      </c>
      <c r="T336" s="17">
        <v>7013</v>
      </c>
      <c r="U336" s="17">
        <v>65764</v>
      </c>
      <c r="V336" s="17">
        <v>18165</v>
      </c>
      <c r="W336" s="17">
        <v>0</v>
      </c>
      <c r="X336" s="17">
        <v>140626</v>
      </c>
      <c r="Y336" s="17">
        <v>0</v>
      </c>
      <c r="Z336" s="17">
        <v>0</v>
      </c>
      <c r="AA336" s="17">
        <v>18993240</v>
      </c>
      <c r="AB336" s="17">
        <v>1199613</v>
      </c>
      <c r="AC336" s="17">
        <v>2628074</v>
      </c>
      <c r="AD336" s="17">
        <v>803506</v>
      </c>
      <c r="AE336" s="17">
        <v>0</v>
      </c>
      <c r="AF336" s="17">
        <v>100000</v>
      </c>
    </row>
    <row r="337" spans="1:32" x14ac:dyDescent="0.3">
      <c r="A337" s="15" t="s">
        <v>667</v>
      </c>
      <c r="B337" s="14" t="s">
        <v>668</v>
      </c>
      <c r="C337" s="14">
        <v>1</v>
      </c>
      <c r="D337" s="14">
        <v>0</v>
      </c>
      <c r="E337" s="17">
        <v>26381267</v>
      </c>
      <c r="F337" s="17">
        <v>0</v>
      </c>
      <c r="G337" s="17">
        <v>0</v>
      </c>
      <c r="H337" s="17">
        <v>0</v>
      </c>
      <c r="I337" s="17">
        <v>3726172</v>
      </c>
      <c r="J337" s="17">
        <v>5231464</v>
      </c>
      <c r="K337" s="17">
        <v>0</v>
      </c>
      <c r="L337" s="17">
        <v>0</v>
      </c>
      <c r="M337" s="17">
        <v>0</v>
      </c>
      <c r="N337" s="17">
        <v>0</v>
      </c>
      <c r="O337" s="17">
        <v>0</v>
      </c>
      <c r="P337" s="17">
        <v>2387268</v>
      </c>
      <c r="Q337" s="17">
        <v>587308</v>
      </c>
      <c r="R337" s="17">
        <v>368400</v>
      </c>
      <c r="S337" s="17">
        <v>29436</v>
      </c>
      <c r="T337" s="17">
        <v>12281</v>
      </c>
      <c r="U337" s="17">
        <v>113879</v>
      </c>
      <c r="V337" s="17">
        <v>37662</v>
      </c>
      <c r="W337" s="17">
        <v>0</v>
      </c>
      <c r="X337" s="17">
        <v>452605</v>
      </c>
      <c r="Y337" s="17">
        <v>0</v>
      </c>
      <c r="Z337" s="17">
        <v>0</v>
      </c>
      <c r="AA337" s="17">
        <v>39327742</v>
      </c>
      <c r="AB337" s="17">
        <v>1925246</v>
      </c>
      <c r="AC337" s="17">
        <v>3614650</v>
      </c>
      <c r="AD337" s="17">
        <v>4278215</v>
      </c>
      <c r="AE337" s="17">
        <v>0</v>
      </c>
      <c r="AF337" s="17">
        <v>243929</v>
      </c>
    </row>
    <row r="338" spans="1:32" x14ac:dyDescent="0.3">
      <c r="A338" s="15" t="s">
        <v>669</v>
      </c>
      <c r="B338" s="14" t="s">
        <v>670</v>
      </c>
      <c r="C338" s="14">
        <v>1</v>
      </c>
      <c r="D338" s="14">
        <v>0</v>
      </c>
      <c r="E338" s="17">
        <v>6924096</v>
      </c>
      <c r="F338" s="17">
        <v>0</v>
      </c>
      <c r="G338" s="17">
        <v>0</v>
      </c>
      <c r="H338" s="17">
        <v>0</v>
      </c>
      <c r="I338" s="17">
        <v>887791</v>
      </c>
      <c r="J338" s="17">
        <v>2030783</v>
      </c>
      <c r="K338" s="17">
        <v>0</v>
      </c>
      <c r="L338" s="17">
        <v>0</v>
      </c>
      <c r="M338" s="17">
        <v>0</v>
      </c>
      <c r="N338" s="17">
        <v>0</v>
      </c>
      <c r="O338" s="17">
        <v>0</v>
      </c>
      <c r="P338" s="17">
        <v>1755639</v>
      </c>
      <c r="Q338" s="17">
        <v>107488</v>
      </c>
      <c r="R338" s="17">
        <v>191659</v>
      </c>
      <c r="S338" s="17">
        <v>19114</v>
      </c>
      <c r="T338" s="17">
        <v>7975</v>
      </c>
      <c r="U338" s="17">
        <v>73745</v>
      </c>
      <c r="V338" s="17">
        <v>22727</v>
      </c>
      <c r="W338" s="17">
        <v>0</v>
      </c>
      <c r="X338" s="17">
        <v>132864</v>
      </c>
      <c r="Y338" s="17">
        <v>0</v>
      </c>
      <c r="Z338" s="17">
        <v>0</v>
      </c>
      <c r="AA338" s="17">
        <v>12153881</v>
      </c>
      <c r="AB338" s="17">
        <v>1206372</v>
      </c>
      <c r="AC338" s="17">
        <v>1380072</v>
      </c>
      <c r="AD338" s="17">
        <v>0</v>
      </c>
      <c r="AE338" s="17">
        <v>132864</v>
      </c>
      <c r="AF338" s="17">
        <v>0</v>
      </c>
    </row>
    <row r="339" spans="1:32" x14ac:dyDescent="0.3">
      <c r="A339" s="15" t="s">
        <v>671</v>
      </c>
      <c r="B339" s="14" t="s">
        <v>672</v>
      </c>
      <c r="C339" s="14">
        <v>1</v>
      </c>
      <c r="D339" s="14">
        <v>0</v>
      </c>
      <c r="E339" s="17">
        <v>8698690</v>
      </c>
      <c r="F339" s="17">
        <v>0</v>
      </c>
      <c r="G339" s="17">
        <v>0</v>
      </c>
      <c r="H339" s="17">
        <v>0</v>
      </c>
      <c r="I339" s="17">
        <v>1914048</v>
      </c>
      <c r="J339" s="17">
        <v>2701551</v>
      </c>
      <c r="K339" s="17">
        <v>0</v>
      </c>
      <c r="L339" s="17">
        <v>0</v>
      </c>
      <c r="M339" s="17">
        <v>0</v>
      </c>
      <c r="N339" s="17">
        <v>0</v>
      </c>
      <c r="O339" s="17">
        <v>0</v>
      </c>
      <c r="P339" s="17">
        <v>3120810</v>
      </c>
      <c r="Q339" s="17">
        <v>350745</v>
      </c>
      <c r="R339" s="17">
        <v>323556</v>
      </c>
      <c r="S339" s="17">
        <v>38109</v>
      </c>
      <c r="T339" s="17">
        <v>15900</v>
      </c>
      <c r="U339" s="17">
        <v>148596</v>
      </c>
      <c r="V339" s="17">
        <v>43218</v>
      </c>
      <c r="W339" s="17">
        <v>0</v>
      </c>
      <c r="X339" s="17">
        <v>297000</v>
      </c>
      <c r="Y339" s="17">
        <v>12636</v>
      </c>
      <c r="Z339" s="17">
        <v>0</v>
      </c>
      <c r="AA339" s="17">
        <v>17664859</v>
      </c>
      <c r="AB339" s="17">
        <v>2499392</v>
      </c>
      <c r="AC339" s="17">
        <v>1417111</v>
      </c>
      <c r="AD339" s="17">
        <v>0</v>
      </c>
      <c r="AE339" s="17">
        <v>297000</v>
      </c>
      <c r="AF339" s="17">
        <v>0</v>
      </c>
    </row>
    <row r="340" spans="1:32" x14ac:dyDescent="0.3">
      <c r="A340" s="15" t="s">
        <v>673</v>
      </c>
      <c r="B340" s="14" t="s">
        <v>674</v>
      </c>
      <c r="C340" s="14">
        <v>1</v>
      </c>
      <c r="D340" s="14">
        <v>0</v>
      </c>
      <c r="E340" s="17">
        <v>2713361</v>
      </c>
      <c r="F340" s="17">
        <v>0</v>
      </c>
      <c r="G340" s="17">
        <v>0</v>
      </c>
      <c r="H340" s="17">
        <v>0</v>
      </c>
      <c r="I340" s="17">
        <v>453562</v>
      </c>
      <c r="J340" s="17">
        <v>447707</v>
      </c>
      <c r="K340" s="17">
        <v>0</v>
      </c>
      <c r="L340" s="17">
        <v>0</v>
      </c>
      <c r="M340" s="17">
        <v>0</v>
      </c>
      <c r="N340" s="17">
        <v>0</v>
      </c>
      <c r="O340" s="17">
        <v>0</v>
      </c>
      <c r="P340" s="17">
        <v>1155910</v>
      </c>
      <c r="Q340" s="17">
        <v>86509</v>
      </c>
      <c r="R340" s="17">
        <v>56695</v>
      </c>
      <c r="S340" s="17">
        <v>8524</v>
      </c>
      <c r="T340" s="17">
        <v>3556</v>
      </c>
      <c r="U340" s="17">
        <v>32853</v>
      </c>
      <c r="V340" s="17">
        <v>9156</v>
      </c>
      <c r="W340" s="17">
        <v>0</v>
      </c>
      <c r="X340" s="17">
        <v>108000</v>
      </c>
      <c r="Y340" s="17">
        <v>0</v>
      </c>
      <c r="Z340" s="17">
        <v>0</v>
      </c>
      <c r="AA340" s="17">
        <v>5075833</v>
      </c>
      <c r="AB340" s="17">
        <v>517016</v>
      </c>
      <c r="AC340" s="17">
        <v>875444</v>
      </c>
      <c r="AD340" s="17">
        <v>0</v>
      </c>
      <c r="AE340" s="17">
        <v>108000</v>
      </c>
      <c r="AF340" s="17">
        <v>0</v>
      </c>
    </row>
    <row r="341" spans="1:32" x14ac:dyDescent="0.3">
      <c r="A341" s="15" t="s">
        <v>675</v>
      </c>
      <c r="B341" s="14" t="s">
        <v>676</v>
      </c>
      <c r="C341" s="14">
        <v>1</v>
      </c>
      <c r="D341" s="14">
        <v>0</v>
      </c>
      <c r="E341" s="17">
        <v>8841790</v>
      </c>
      <c r="F341" s="17">
        <v>0</v>
      </c>
      <c r="G341" s="17">
        <v>0</v>
      </c>
      <c r="H341" s="17">
        <v>0</v>
      </c>
      <c r="I341" s="17">
        <v>1344530</v>
      </c>
      <c r="J341" s="17">
        <v>2907572</v>
      </c>
      <c r="K341" s="17">
        <v>91171</v>
      </c>
      <c r="L341" s="17">
        <v>0</v>
      </c>
      <c r="M341" s="17">
        <v>0</v>
      </c>
      <c r="N341" s="17">
        <v>0</v>
      </c>
      <c r="O341" s="17">
        <v>0</v>
      </c>
      <c r="P341" s="17">
        <v>1182330</v>
      </c>
      <c r="Q341" s="17">
        <v>429322</v>
      </c>
      <c r="R341" s="17">
        <v>145609</v>
      </c>
      <c r="S341" s="17">
        <v>14501</v>
      </c>
      <c r="T341" s="17">
        <v>6050</v>
      </c>
      <c r="U341" s="17">
        <v>56969</v>
      </c>
      <c r="V341" s="17">
        <v>18529</v>
      </c>
      <c r="W341" s="17">
        <v>0</v>
      </c>
      <c r="X341" s="17">
        <v>101808</v>
      </c>
      <c r="Y341" s="17">
        <v>0</v>
      </c>
      <c r="Z341" s="17">
        <v>0</v>
      </c>
      <c r="AA341" s="17">
        <v>15140181</v>
      </c>
      <c r="AB341" s="17">
        <v>915966</v>
      </c>
      <c r="AC341" s="17">
        <v>1256113</v>
      </c>
      <c r="AD341" s="17">
        <v>700000</v>
      </c>
      <c r="AE341" s="17">
        <v>0</v>
      </c>
      <c r="AF341" s="17">
        <v>0</v>
      </c>
    </row>
    <row r="342" spans="1:32" x14ac:dyDescent="0.3">
      <c r="A342" s="15" t="s">
        <v>677</v>
      </c>
      <c r="B342" s="14" t="s">
        <v>678</v>
      </c>
      <c r="C342" s="14">
        <v>1</v>
      </c>
      <c r="D342" s="14">
        <v>0</v>
      </c>
      <c r="E342" s="17">
        <v>5022076</v>
      </c>
      <c r="F342" s="17">
        <v>0</v>
      </c>
      <c r="G342" s="17">
        <v>203231</v>
      </c>
      <c r="H342" s="17">
        <v>0</v>
      </c>
      <c r="I342" s="17">
        <v>619442</v>
      </c>
      <c r="J342" s="17">
        <v>820852</v>
      </c>
      <c r="K342" s="17">
        <v>0</v>
      </c>
      <c r="L342" s="17">
        <v>0</v>
      </c>
      <c r="M342" s="17">
        <v>0</v>
      </c>
      <c r="N342" s="17">
        <v>0</v>
      </c>
      <c r="O342" s="17">
        <v>0</v>
      </c>
      <c r="P342" s="17">
        <v>605319</v>
      </c>
      <c r="Q342" s="17">
        <v>23337</v>
      </c>
      <c r="R342" s="17">
        <v>0</v>
      </c>
      <c r="S342" s="17">
        <v>6217</v>
      </c>
      <c r="T342" s="17">
        <v>2594</v>
      </c>
      <c r="U342" s="17">
        <v>23708</v>
      </c>
      <c r="V342" s="17">
        <v>6608</v>
      </c>
      <c r="W342" s="17">
        <v>0</v>
      </c>
      <c r="X342" s="17">
        <v>61587</v>
      </c>
      <c r="Y342" s="17">
        <v>0</v>
      </c>
      <c r="Z342" s="17">
        <v>0</v>
      </c>
      <c r="AA342" s="17">
        <v>7394971</v>
      </c>
      <c r="AB342" s="17">
        <v>493833</v>
      </c>
      <c r="AC342" s="17">
        <v>1118595</v>
      </c>
      <c r="AD342" s="17">
        <v>700000</v>
      </c>
      <c r="AE342" s="17">
        <v>0</v>
      </c>
      <c r="AF342" s="17">
        <v>100000</v>
      </c>
    </row>
    <row r="343" spans="1:32" x14ac:dyDescent="0.3">
      <c r="A343" s="15" t="s">
        <v>679</v>
      </c>
      <c r="B343" s="14" t="s">
        <v>680</v>
      </c>
      <c r="C343" s="14">
        <v>1</v>
      </c>
      <c r="D343" s="14">
        <v>0</v>
      </c>
      <c r="E343" s="17">
        <v>54167077</v>
      </c>
      <c r="F343" s="17">
        <v>0</v>
      </c>
      <c r="G343" s="17">
        <v>0</v>
      </c>
      <c r="H343" s="17">
        <v>0</v>
      </c>
      <c r="I343" s="17">
        <v>5381062</v>
      </c>
      <c r="J343" s="17">
        <v>7563118</v>
      </c>
      <c r="K343" s="17">
        <v>0</v>
      </c>
      <c r="L343" s="17">
        <v>0</v>
      </c>
      <c r="M343" s="17">
        <v>0</v>
      </c>
      <c r="N343" s="17">
        <v>0</v>
      </c>
      <c r="O343" s="17">
        <v>0</v>
      </c>
      <c r="P343" s="17">
        <v>6429059</v>
      </c>
      <c r="Q343" s="17">
        <v>797919</v>
      </c>
      <c r="R343" s="17">
        <v>1235999</v>
      </c>
      <c r="S343" s="17">
        <v>81177</v>
      </c>
      <c r="T343" s="17">
        <v>33869</v>
      </c>
      <c r="U343" s="17">
        <v>316239</v>
      </c>
      <c r="V343" s="17">
        <v>110026</v>
      </c>
      <c r="W343" s="17">
        <v>0</v>
      </c>
      <c r="X343" s="17">
        <v>2303589</v>
      </c>
      <c r="Y343" s="17">
        <v>0</v>
      </c>
      <c r="Z343" s="17">
        <v>0</v>
      </c>
      <c r="AA343" s="17">
        <v>78419134</v>
      </c>
      <c r="AB343" s="17">
        <v>6263456</v>
      </c>
      <c r="AC343" s="17">
        <v>14187530</v>
      </c>
      <c r="AD343" s="17">
        <v>1145065</v>
      </c>
      <c r="AE343" s="17">
        <v>0</v>
      </c>
      <c r="AF343" s="17">
        <v>369655</v>
      </c>
    </row>
    <row r="344" spans="1:32" x14ac:dyDescent="0.3">
      <c r="A344" s="15" t="s">
        <v>681</v>
      </c>
      <c r="B344" s="14" t="s">
        <v>682</v>
      </c>
      <c r="C344" s="14">
        <v>1</v>
      </c>
      <c r="D344" s="14">
        <v>0</v>
      </c>
      <c r="E344" s="17">
        <v>8269768</v>
      </c>
      <c r="F344" s="17">
        <v>0</v>
      </c>
      <c r="G344" s="17">
        <v>0</v>
      </c>
      <c r="H344" s="17">
        <v>0</v>
      </c>
      <c r="I344" s="17">
        <v>1289072</v>
      </c>
      <c r="J344" s="17">
        <v>1715038</v>
      </c>
      <c r="K344" s="17">
        <v>59697</v>
      </c>
      <c r="L344" s="17">
        <v>0</v>
      </c>
      <c r="M344" s="17">
        <v>0</v>
      </c>
      <c r="N344" s="17">
        <v>0</v>
      </c>
      <c r="O344" s="17">
        <v>0</v>
      </c>
      <c r="P344" s="17">
        <v>1474854</v>
      </c>
      <c r="Q344" s="17">
        <v>252850</v>
      </c>
      <c r="R344" s="17">
        <v>147854</v>
      </c>
      <c r="S344" s="17">
        <v>10861</v>
      </c>
      <c r="T344" s="17">
        <v>4531</v>
      </c>
      <c r="U344" s="17">
        <v>41474</v>
      </c>
      <c r="V344" s="17">
        <v>14071</v>
      </c>
      <c r="W344" s="17">
        <v>0</v>
      </c>
      <c r="X344" s="17">
        <v>187922</v>
      </c>
      <c r="Y344" s="17">
        <v>0</v>
      </c>
      <c r="Z344" s="17">
        <v>0</v>
      </c>
      <c r="AA344" s="17">
        <v>13467992</v>
      </c>
      <c r="AB344" s="17">
        <v>722680</v>
      </c>
      <c r="AC344" s="17">
        <v>1191710</v>
      </c>
      <c r="AD344" s="17">
        <v>1093562</v>
      </c>
      <c r="AE344" s="17">
        <v>0</v>
      </c>
      <c r="AF344" s="17">
        <v>0</v>
      </c>
    </row>
    <row r="345" spans="1:32" x14ac:dyDescent="0.3">
      <c r="A345" s="15" t="s">
        <v>683</v>
      </c>
      <c r="B345" s="14" t="s">
        <v>684</v>
      </c>
      <c r="C345" s="14">
        <v>1</v>
      </c>
      <c r="D345" s="14">
        <v>0</v>
      </c>
      <c r="E345" s="17">
        <v>15110746</v>
      </c>
      <c r="F345" s="17">
        <v>0</v>
      </c>
      <c r="G345" s="17">
        <v>0</v>
      </c>
      <c r="H345" s="17">
        <v>18031</v>
      </c>
      <c r="I345" s="17">
        <v>2234058</v>
      </c>
      <c r="J345" s="17">
        <v>1679933</v>
      </c>
      <c r="K345" s="17">
        <v>0</v>
      </c>
      <c r="L345" s="17">
        <v>0</v>
      </c>
      <c r="M345" s="17">
        <v>0</v>
      </c>
      <c r="N345" s="17">
        <v>0</v>
      </c>
      <c r="O345" s="17">
        <v>0</v>
      </c>
      <c r="P345" s="17">
        <v>2080757</v>
      </c>
      <c r="Q345" s="17">
        <v>106734</v>
      </c>
      <c r="R345" s="17">
        <v>96825</v>
      </c>
      <c r="S345" s="17">
        <v>26619</v>
      </c>
      <c r="T345" s="17">
        <v>11106</v>
      </c>
      <c r="U345" s="17">
        <v>105433</v>
      </c>
      <c r="V345" s="17">
        <v>34617</v>
      </c>
      <c r="W345" s="17">
        <v>0</v>
      </c>
      <c r="X345" s="17">
        <v>263480</v>
      </c>
      <c r="Y345" s="17">
        <v>0</v>
      </c>
      <c r="Z345" s="17">
        <v>0</v>
      </c>
      <c r="AA345" s="17">
        <v>21768339</v>
      </c>
      <c r="AB345" s="17">
        <v>1682447</v>
      </c>
      <c r="AC345" s="17">
        <v>1889000</v>
      </c>
      <c r="AD345" s="17">
        <v>2184354</v>
      </c>
      <c r="AE345" s="17">
        <v>0</v>
      </c>
      <c r="AF345" s="17">
        <v>0</v>
      </c>
    </row>
    <row r="346" spans="1:32" x14ac:dyDescent="0.3">
      <c r="A346" s="15" t="s">
        <v>685</v>
      </c>
      <c r="B346" s="14" t="s">
        <v>686</v>
      </c>
      <c r="C346" s="14">
        <v>1</v>
      </c>
      <c r="D346" s="14">
        <v>0</v>
      </c>
      <c r="E346" s="17">
        <v>12068974</v>
      </c>
      <c r="F346" s="17">
        <v>0</v>
      </c>
      <c r="G346" s="17">
        <v>0</v>
      </c>
      <c r="H346" s="17">
        <v>0</v>
      </c>
      <c r="I346" s="17">
        <v>2006280</v>
      </c>
      <c r="J346" s="17">
        <v>1674855</v>
      </c>
      <c r="K346" s="17">
        <v>0</v>
      </c>
      <c r="L346" s="17">
        <v>0</v>
      </c>
      <c r="M346" s="17">
        <v>0</v>
      </c>
      <c r="N346" s="17">
        <v>0</v>
      </c>
      <c r="O346" s="17">
        <v>0</v>
      </c>
      <c r="P346" s="17">
        <v>2304422</v>
      </c>
      <c r="Q346" s="17">
        <v>123730</v>
      </c>
      <c r="R346" s="17">
        <v>131681</v>
      </c>
      <c r="S346" s="17">
        <v>18770</v>
      </c>
      <c r="T346" s="17">
        <v>7831</v>
      </c>
      <c r="U346" s="17">
        <v>73919</v>
      </c>
      <c r="V346" s="17">
        <v>22863</v>
      </c>
      <c r="W346" s="17">
        <v>0</v>
      </c>
      <c r="X346" s="17">
        <v>210316</v>
      </c>
      <c r="Y346" s="17">
        <v>0</v>
      </c>
      <c r="Z346" s="17">
        <v>0</v>
      </c>
      <c r="AA346" s="17">
        <v>18643641</v>
      </c>
      <c r="AB346" s="17">
        <v>1264454</v>
      </c>
      <c r="AC346" s="17">
        <v>2284569</v>
      </c>
      <c r="AD346" s="17">
        <v>1075029</v>
      </c>
      <c r="AE346" s="17">
        <v>146380</v>
      </c>
      <c r="AF346" s="17">
        <v>0</v>
      </c>
    </row>
    <row r="347" spans="1:32" x14ac:dyDescent="0.3">
      <c r="A347" s="15" t="s">
        <v>687</v>
      </c>
      <c r="B347" s="14" t="s">
        <v>688</v>
      </c>
      <c r="C347" s="14">
        <v>1</v>
      </c>
      <c r="D347" s="14">
        <v>0</v>
      </c>
      <c r="E347" s="17">
        <v>116718075</v>
      </c>
      <c r="F347" s="17">
        <v>2170433</v>
      </c>
      <c r="G347" s="17">
        <v>0</v>
      </c>
      <c r="H347" s="17">
        <v>109811</v>
      </c>
      <c r="I347" s="17">
        <v>7082701</v>
      </c>
      <c r="J347" s="17">
        <v>14496332</v>
      </c>
      <c r="K347" s="17">
        <v>0</v>
      </c>
      <c r="L347" s="17">
        <v>0</v>
      </c>
      <c r="M347" s="17">
        <v>0</v>
      </c>
      <c r="N347" s="17">
        <v>0</v>
      </c>
      <c r="O347" s="17">
        <v>0</v>
      </c>
      <c r="P347" s="17">
        <v>15281714</v>
      </c>
      <c r="Q347" s="17">
        <v>1639071</v>
      </c>
      <c r="R347" s="17">
        <v>4556265</v>
      </c>
      <c r="S347" s="17">
        <v>163357</v>
      </c>
      <c r="T347" s="17">
        <v>68156</v>
      </c>
      <c r="U347" s="17">
        <v>635799</v>
      </c>
      <c r="V347" s="17">
        <v>240678</v>
      </c>
      <c r="W347" s="17">
        <v>0</v>
      </c>
      <c r="X347" s="17">
        <v>2086659</v>
      </c>
      <c r="Y347" s="17">
        <v>0</v>
      </c>
      <c r="Z347" s="17">
        <v>0</v>
      </c>
      <c r="AA347" s="17">
        <v>165249051</v>
      </c>
      <c r="AB347" s="17">
        <v>25997526</v>
      </c>
      <c r="AC347" s="17">
        <v>58443661</v>
      </c>
      <c r="AD347" s="17">
        <v>0</v>
      </c>
      <c r="AE347" s="17">
        <v>0</v>
      </c>
      <c r="AF347" s="17">
        <v>1816965</v>
      </c>
    </row>
    <row r="348" spans="1:32" x14ac:dyDescent="0.3">
      <c r="A348" s="15" t="s">
        <v>689</v>
      </c>
      <c r="B348" s="14" t="s">
        <v>690</v>
      </c>
      <c r="C348" s="14">
        <v>1</v>
      </c>
      <c r="D348" s="14">
        <v>0</v>
      </c>
      <c r="E348" s="17">
        <v>7909307</v>
      </c>
      <c r="F348" s="17">
        <v>0</v>
      </c>
      <c r="G348" s="17">
        <v>0</v>
      </c>
      <c r="H348" s="17">
        <v>0</v>
      </c>
      <c r="I348" s="17">
        <v>1212358</v>
      </c>
      <c r="J348" s="17">
        <v>1600546</v>
      </c>
      <c r="K348" s="17">
        <v>0</v>
      </c>
      <c r="L348" s="17">
        <v>0</v>
      </c>
      <c r="M348" s="17">
        <v>0</v>
      </c>
      <c r="N348" s="17">
        <v>0</v>
      </c>
      <c r="O348" s="17">
        <v>0</v>
      </c>
      <c r="P348" s="17">
        <v>1948446</v>
      </c>
      <c r="Q348" s="17">
        <v>66568</v>
      </c>
      <c r="R348" s="17">
        <v>46986</v>
      </c>
      <c r="S348" s="17">
        <v>13093</v>
      </c>
      <c r="T348" s="17">
        <v>5463</v>
      </c>
      <c r="U348" s="17">
        <v>51668</v>
      </c>
      <c r="V348" s="17">
        <v>16624</v>
      </c>
      <c r="W348" s="17">
        <v>0</v>
      </c>
      <c r="X348" s="17">
        <v>101304</v>
      </c>
      <c r="Y348" s="17">
        <v>0</v>
      </c>
      <c r="Z348" s="17">
        <v>0</v>
      </c>
      <c r="AA348" s="17">
        <v>12972363</v>
      </c>
      <c r="AB348" s="17">
        <v>832178</v>
      </c>
      <c r="AC348" s="17">
        <v>980995</v>
      </c>
      <c r="AD348" s="17">
        <v>700000</v>
      </c>
      <c r="AE348" s="17">
        <v>0</v>
      </c>
      <c r="AF348" s="17">
        <v>0</v>
      </c>
    </row>
    <row r="349" spans="1:32" x14ac:dyDescent="0.3">
      <c r="A349" s="15" t="s">
        <v>691</v>
      </c>
      <c r="B349" s="14" t="s">
        <v>692</v>
      </c>
      <c r="C349" s="14">
        <v>1</v>
      </c>
      <c r="D349" s="14">
        <v>0</v>
      </c>
      <c r="E349" s="17">
        <v>4953447</v>
      </c>
      <c r="F349" s="17">
        <v>0</v>
      </c>
      <c r="G349" s="17">
        <v>0</v>
      </c>
      <c r="H349" s="17">
        <v>0</v>
      </c>
      <c r="I349" s="17">
        <v>750482</v>
      </c>
      <c r="J349" s="17">
        <v>947386</v>
      </c>
      <c r="K349" s="17">
        <v>0</v>
      </c>
      <c r="L349" s="17">
        <v>0</v>
      </c>
      <c r="M349" s="17">
        <v>0</v>
      </c>
      <c r="N349" s="17">
        <v>0</v>
      </c>
      <c r="O349" s="17">
        <v>0</v>
      </c>
      <c r="P349" s="17">
        <v>1312564</v>
      </c>
      <c r="Q349" s="17">
        <v>14827</v>
      </c>
      <c r="R349" s="17">
        <v>106266</v>
      </c>
      <c r="S349" s="17">
        <v>8359</v>
      </c>
      <c r="T349" s="17">
        <v>3488</v>
      </c>
      <c r="U349" s="17">
        <v>31863</v>
      </c>
      <c r="V349" s="17">
        <v>9682</v>
      </c>
      <c r="W349" s="17">
        <v>0</v>
      </c>
      <c r="X349" s="17">
        <v>209032</v>
      </c>
      <c r="Y349" s="17">
        <v>0</v>
      </c>
      <c r="Z349" s="17">
        <v>0</v>
      </c>
      <c r="AA349" s="17">
        <v>8347396</v>
      </c>
      <c r="AB349" s="17">
        <v>564623</v>
      </c>
      <c r="AC349" s="17">
        <v>931920</v>
      </c>
      <c r="AD349" s="17">
        <v>0</v>
      </c>
      <c r="AE349" s="17">
        <v>144160</v>
      </c>
      <c r="AF349" s="17">
        <v>0</v>
      </c>
    </row>
    <row r="350" spans="1:32" x14ac:dyDescent="0.3">
      <c r="A350" s="15" t="s">
        <v>693</v>
      </c>
      <c r="B350" s="14" t="s">
        <v>694</v>
      </c>
      <c r="C350" s="14">
        <v>1</v>
      </c>
      <c r="D350" s="14">
        <v>0</v>
      </c>
      <c r="E350" s="17">
        <v>20057970</v>
      </c>
      <c r="F350" s="17">
        <v>0</v>
      </c>
      <c r="G350" s="17">
        <v>0</v>
      </c>
      <c r="H350" s="17">
        <v>0</v>
      </c>
      <c r="I350" s="17">
        <v>3196024</v>
      </c>
      <c r="J350" s="17">
        <v>5405729</v>
      </c>
      <c r="K350" s="17">
        <v>0</v>
      </c>
      <c r="L350" s="17">
        <v>0</v>
      </c>
      <c r="M350" s="17">
        <v>0</v>
      </c>
      <c r="N350" s="17">
        <v>0</v>
      </c>
      <c r="O350" s="17">
        <v>0</v>
      </c>
      <c r="P350" s="17">
        <v>3984273</v>
      </c>
      <c r="Q350" s="17">
        <v>556684</v>
      </c>
      <c r="R350" s="17">
        <v>658304</v>
      </c>
      <c r="S350" s="17">
        <v>48445</v>
      </c>
      <c r="T350" s="17">
        <v>20213</v>
      </c>
      <c r="U350" s="17">
        <v>189604</v>
      </c>
      <c r="V350" s="17">
        <v>59870</v>
      </c>
      <c r="W350" s="17">
        <v>0</v>
      </c>
      <c r="X350" s="17">
        <v>413920</v>
      </c>
      <c r="Y350" s="17">
        <v>0</v>
      </c>
      <c r="Z350" s="17">
        <v>0</v>
      </c>
      <c r="AA350" s="17">
        <v>34591036</v>
      </c>
      <c r="AB350" s="17">
        <v>3083061</v>
      </c>
      <c r="AC350" s="17">
        <v>3097394</v>
      </c>
      <c r="AD350" s="17">
        <v>741154</v>
      </c>
      <c r="AE350" s="17">
        <v>413920</v>
      </c>
      <c r="AF350" s="17">
        <v>0</v>
      </c>
    </row>
    <row r="351" spans="1:32" x14ac:dyDescent="0.3">
      <c r="A351" s="15" t="s">
        <v>695</v>
      </c>
      <c r="B351" s="14" t="s">
        <v>696</v>
      </c>
      <c r="C351" s="14">
        <v>1</v>
      </c>
      <c r="D351" s="14">
        <v>0</v>
      </c>
      <c r="E351" s="17">
        <v>22685150</v>
      </c>
      <c r="F351" s="17">
        <v>0</v>
      </c>
      <c r="G351" s="17">
        <v>0</v>
      </c>
      <c r="H351" s="17">
        <v>0</v>
      </c>
      <c r="I351" s="17">
        <v>5935590</v>
      </c>
      <c r="J351" s="17">
        <v>4080190</v>
      </c>
      <c r="K351" s="17">
        <v>0</v>
      </c>
      <c r="L351" s="17">
        <v>0</v>
      </c>
      <c r="M351" s="17">
        <v>0</v>
      </c>
      <c r="N351" s="17">
        <v>0</v>
      </c>
      <c r="O351" s="17">
        <v>0</v>
      </c>
      <c r="P351" s="17">
        <v>3136179</v>
      </c>
      <c r="Q351" s="17">
        <v>1276391</v>
      </c>
      <c r="R351" s="17">
        <v>117774</v>
      </c>
      <c r="S351" s="17">
        <v>73866</v>
      </c>
      <c r="T351" s="17">
        <v>30819</v>
      </c>
      <c r="U351" s="17">
        <v>265329</v>
      </c>
      <c r="V351" s="17">
        <v>90094</v>
      </c>
      <c r="W351" s="17">
        <v>0</v>
      </c>
      <c r="X351" s="17">
        <v>598344</v>
      </c>
      <c r="Y351" s="17">
        <v>0</v>
      </c>
      <c r="Z351" s="17">
        <v>0</v>
      </c>
      <c r="AA351" s="17">
        <v>38289726</v>
      </c>
      <c r="AB351" s="17">
        <v>4188507</v>
      </c>
      <c r="AC351" s="17">
        <v>2949713</v>
      </c>
      <c r="AD351" s="17">
        <v>1007288</v>
      </c>
      <c r="AE351" s="17">
        <v>598344</v>
      </c>
      <c r="AF351" s="17">
        <v>0</v>
      </c>
    </row>
    <row r="352" spans="1:32" x14ac:dyDescent="0.3">
      <c r="A352" s="15" t="s">
        <v>697</v>
      </c>
      <c r="B352" s="14" t="s">
        <v>698</v>
      </c>
      <c r="C352" s="14">
        <v>1</v>
      </c>
      <c r="D352" s="14">
        <v>0</v>
      </c>
      <c r="E352" s="17">
        <v>50243674</v>
      </c>
      <c r="F352" s="17">
        <v>0</v>
      </c>
      <c r="G352" s="17">
        <v>0</v>
      </c>
      <c r="H352" s="17">
        <v>0</v>
      </c>
      <c r="I352" s="17">
        <v>9255606</v>
      </c>
      <c r="J352" s="17">
        <v>3030833</v>
      </c>
      <c r="K352" s="17">
        <v>0</v>
      </c>
      <c r="L352" s="17">
        <v>0</v>
      </c>
      <c r="M352" s="17">
        <v>0</v>
      </c>
      <c r="N352" s="17">
        <v>0</v>
      </c>
      <c r="O352" s="17">
        <v>0</v>
      </c>
      <c r="P352" s="17">
        <v>6130498</v>
      </c>
      <c r="Q352" s="17">
        <v>6065405</v>
      </c>
      <c r="R352" s="17">
        <v>372236</v>
      </c>
      <c r="S352" s="17">
        <v>123555</v>
      </c>
      <c r="T352" s="17">
        <v>51550</v>
      </c>
      <c r="U352" s="17">
        <v>491572</v>
      </c>
      <c r="V352" s="17">
        <v>152495</v>
      </c>
      <c r="W352" s="17">
        <v>0</v>
      </c>
      <c r="X352" s="17">
        <v>1725407</v>
      </c>
      <c r="Y352" s="17">
        <v>0</v>
      </c>
      <c r="Z352" s="17">
        <v>0</v>
      </c>
      <c r="AA352" s="17">
        <v>77642831</v>
      </c>
      <c r="AB352" s="17">
        <v>7798107</v>
      </c>
      <c r="AC352" s="17">
        <v>9543551</v>
      </c>
      <c r="AD352" s="17">
        <v>2052554</v>
      </c>
      <c r="AE352" s="17">
        <v>1119287</v>
      </c>
      <c r="AF352" s="17">
        <v>0</v>
      </c>
    </row>
    <row r="353" spans="1:32" x14ac:dyDescent="0.3">
      <c r="A353" s="15" t="s">
        <v>699</v>
      </c>
      <c r="B353" s="14" t="s">
        <v>700</v>
      </c>
      <c r="C353" s="14">
        <v>1</v>
      </c>
      <c r="D353" s="14">
        <v>0</v>
      </c>
      <c r="E353" s="17">
        <v>19113927</v>
      </c>
      <c r="F353" s="17">
        <v>0</v>
      </c>
      <c r="G353" s="17">
        <v>916120</v>
      </c>
      <c r="H353" s="17">
        <v>0</v>
      </c>
      <c r="I353" s="17">
        <v>3919502</v>
      </c>
      <c r="J353" s="17">
        <v>5468956</v>
      </c>
      <c r="K353" s="17">
        <v>0</v>
      </c>
      <c r="L353" s="17">
        <v>0</v>
      </c>
      <c r="M353" s="17">
        <v>0</v>
      </c>
      <c r="N353" s="17">
        <v>0</v>
      </c>
      <c r="O353" s="17">
        <v>0</v>
      </c>
      <c r="P353" s="17">
        <v>2127880</v>
      </c>
      <c r="Q353" s="17">
        <v>997554</v>
      </c>
      <c r="R353" s="17">
        <v>170512</v>
      </c>
      <c r="S353" s="17">
        <v>50558</v>
      </c>
      <c r="T353" s="17">
        <v>21094</v>
      </c>
      <c r="U353" s="17">
        <v>182264</v>
      </c>
      <c r="V353" s="17">
        <v>55621</v>
      </c>
      <c r="W353" s="17">
        <v>0</v>
      </c>
      <c r="X353" s="17">
        <v>435676</v>
      </c>
      <c r="Y353" s="17">
        <v>22235</v>
      </c>
      <c r="Z353" s="17">
        <v>0</v>
      </c>
      <c r="AA353" s="17">
        <v>33481899</v>
      </c>
      <c r="AB353" s="17">
        <v>3077348</v>
      </c>
      <c r="AC353" s="17">
        <v>3296733</v>
      </c>
      <c r="AD353" s="17">
        <v>1563087</v>
      </c>
      <c r="AE353" s="17">
        <v>0</v>
      </c>
      <c r="AF353" s="17">
        <v>0</v>
      </c>
    </row>
    <row r="354" spans="1:32" x14ac:dyDescent="0.3">
      <c r="A354" s="15" t="s">
        <v>701</v>
      </c>
      <c r="B354" s="14" t="s">
        <v>702</v>
      </c>
      <c r="C354" s="14">
        <v>1</v>
      </c>
      <c r="D354" s="14">
        <v>0</v>
      </c>
      <c r="E354" s="17">
        <v>7940288</v>
      </c>
      <c r="F354" s="17">
        <v>0</v>
      </c>
      <c r="G354" s="17">
        <v>0</v>
      </c>
      <c r="H354" s="17">
        <v>0</v>
      </c>
      <c r="I354" s="17">
        <v>2520642</v>
      </c>
      <c r="J354" s="17">
        <v>2662839</v>
      </c>
      <c r="K354" s="17">
        <v>0</v>
      </c>
      <c r="L354" s="17">
        <v>0</v>
      </c>
      <c r="M354" s="17">
        <v>0</v>
      </c>
      <c r="N354" s="17">
        <v>0</v>
      </c>
      <c r="O354" s="17">
        <v>0</v>
      </c>
      <c r="P354" s="17">
        <v>1748896</v>
      </c>
      <c r="Q354" s="17">
        <v>447729</v>
      </c>
      <c r="R354" s="17">
        <v>23947</v>
      </c>
      <c r="S354" s="17">
        <v>59171</v>
      </c>
      <c r="T354" s="17">
        <v>24688</v>
      </c>
      <c r="U354" s="17">
        <v>167527</v>
      </c>
      <c r="V354" s="17">
        <v>64141</v>
      </c>
      <c r="W354" s="17">
        <v>0</v>
      </c>
      <c r="X354" s="17">
        <v>388800</v>
      </c>
      <c r="Y354" s="17">
        <v>0</v>
      </c>
      <c r="Z354" s="17">
        <v>0</v>
      </c>
      <c r="AA354" s="17">
        <v>16048668</v>
      </c>
      <c r="AB354" s="17">
        <v>2553664</v>
      </c>
      <c r="AC354" s="17">
        <v>2812794</v>
      </c>
      <c r="AD354" s="17">
        <v>0</v>
      </c>
      <c r="AE354" s="17">
        <v>388800</v>
      </c>
      <c r="AF354" s="17">
        <v>0</v>
      </c>
    </row>
    <row r="355" spans="1:32" x14ac:dyDescent="0.3">
      <c r="A355" s="15" t="s">
        <v>703</v>
      </c>
      <c r="B355" s="14" t="s">
        <v>704</v>
      </c>
      <c r="C355" s="14">
        <v>1</v>
      </c>
      <c r="D355" s="14">
        <v>0</v>
      </c>
      <c r="E355" s="17">
        <v>10789153</v>
      </c>
      <c r="F355" s="17">
        <v>0</v>
      </c>
      <c r="G355" s="17">
        <v>0</v>
      </c>
      <c r="H355" s="17">
        <v>0</v>
      </c>
      <c r="I355" s="17">
        <v>2353072</v>
      </c>
      <c r="J355" s="17">
        <v>2509908</v>
      </c>
      <c r="K355" s="17">
        <v>0</v>
      </c>
      <c r="L355" s="17">
        <v>0</v>
      </c>
      <c r="M355" s="17">
        <v>0</v>
      </c>
      <c r="N355" s="17">
        <v>0</v>
      </c>
      <c r="O355" s="17">
        <v>0</v>
      </c>
      <c r="P355" s="17">
        <v>1836567</v>
      </c>
      <c r="Q355" s="17">
        <v>253000</v>
      </c>
      <c r="R355" s="17">
        <v>24168</v>
      </c>
      <c r="S355" s="17">
        <v>16628</v>
      </c>
      <c r="T355" s="17">
        <v>6938</v>
      </c>
      <c r="U355" s="17">
        <v>66056</v>
      </c>
      <c r="V355" s="17">
        <v>20576</v>
      </c>
      <c r="W355" s="17">
        <v>0</v>
      </c>
      <c r="X355" s="17">
        <v>1171884</v>
      </c>
      <c r="Y355" s="17">
        <v>0</v>
      </c>
      <c r="Z355" s="17">
        <v>0</v>
      </c>
      <c r="AA355" s="17">
        <v>19047950</v>
      </c>
      <c r="AB355" s="17">
        <v>1056886</v>
      </c>
      <c r="AC355" s="17">
        <v>2110796</v>
      </c>
      <c r="AD355" s="17">
        <v>700000</v>
      </c>
      <c r="AE355" s="17">
        <v>0</v>
      </c>
      <c r="AF355" s="17">
        <v>0</v>
      </c>
    </row>
    <row r="356" spans="1:32" x14ac:dyDescent="0.3">
      <c r="A356" s="15" t="s">
        <v>705</v>
      </c>
      <c r="B356" s="14" t="s">
        <v>706</v>
      </c>
      <c r="C356" s="14">
        <v>1</v>
      </c>
      <c r="D356" s="14">
        <v>0</v>
      </c>
      <c r="E356" s="17">
        <v>5696851</v>
      </c>
      <c r="F356" s="17">
        <v>0</v>
      </c>
      <c r="G356" s="17">
        <v>202348</v>
      </c>
      <c r="H356" s="17">
        <v>0</v>
      </c>
      <c r="I356" s="17">
        <v>1570909</v>
      </c>
      <c r="J356" s="17">
        <v>1537521</v>
      </c>
      <c r="K356" s="17">
        <v>0</v>
      </c>
      <c r="L356" s="17">
        <v>0</v>
      </c>
      <c r="M356" s="17">
        <v>0</v>
      </c>
      <c r="N356" s="17">
        <v>0</v>
      </c>
      <c r="O356" s="17">
        <v>0</v>
      </c>
      <c r="P356" s="17">
        <v>905987</v>
      </c>
      <c r="Q356" s="17">
        <v>83175</v>
      </c>
      <c r="R356" s="17">
        <v>0</v>
      </c>
      <c r="S356" s="17">
        <v>9063</v>
      </c>
      <c r="T356" s="17">
        <v>3781</v>
      </c>
      <c r="U356" s="17">
        <v>35474</v>
      </c>
      <c r="V356" s="17">
        <v>10439</v>
      </c>
      <c r="W356" s="17">
        <v>0</v>
      </c>
      <c r="X356" s="17">
        <v>128320</v>
      </c>
      <c r="Y356" s="17">
        <v>0</v>
      </c>
      <c r="Z356" s="17">
        <v>0</v>
      </c>
      <c r="AA356" s="17">
        <v>10183868</v>
      </c>
      <c r="AB356" s="17">
        <v>586523</v>
      </c>
      <c r="AC356" s="17">
        <v>1145293</v>
      </c>
      <c r="AD356" s="17">
        <v>700000</v>
      </c>
      <c r="AE356" s="17">
        <v>128320</v>
      </c>
      <c r="AF356" s="17">
        <v>0</v>
      </c>
    </row>
    <row r="357" spans="1:32" x14ac:dyDescent="0.3">
      <c r="A357" s="15" t="s">
        <v>707</v>
      </c>
      <c r="B357" s="14" t="s">
        <v>708</v>
      </c>
      <c r="C357" s="14">
        <v>1</v>
      </c>
      <c r="D357" s="14">
        <v>0</v>
      </c>
      <c r="E357" s="17">
        <v>8331653</v>
      </c>
      <c r="F357" s="17">
        <v>0</v>
      </c>
      <c r="G357" s="17">
        <v>0</v>
      </c>
      <c r="H357" s="17">
        <v>0</v>
      </c>
      <c r="I357" s="17">
        <v>2400973</v>
      </c>
      <c r="J357" s="17">
        <v>3509607</v>
      </c>
      <c r="K357" s="17">
        <v>0</v>
      </c>
      <c r="L357" s="17">
        <v>0</v>
      </c>
      <c r="M357" s="17">
        <v>0</v>
      </c>
      <c r="N357" s="17">
        <v>0</v>
      </c>
      <c r="O357" s="17">
        <v>0</v>
      </c>
      <c r="P357" s="17">
        <v>1667284</v>
      </c>
      <c r="Q357" s="17">
        <v>367772</v>
      </c>
      <c r="R357" s="17">
        <v>63980</v>
      </c>
      <c r="S357" s="17">
        <v>26305</v>
      </c>
      <c r="T357" s="17">
        <v>10975</v>
      </c>
      <c r="U357" s="17">
        <v>105141</v>
      </c>
      <c r="V357" s="17">
        <v>32806</v>
      </c>
      <c r="W357" s="17">
        <v>0</v>
      </c>
      <c r="X357" s="17">
        <v>243584</v>
      </c>
      <c r="Y357" s="17">
        <v>0</v>
      </c>
      <c r="Z357" s="17">
        <v>0</v>
      </c>
      <c r="AA357" s="17">
        <v>16760080</v>
      </c>
      <c r="AB357" s="17">
        <v>1666261</v>
      </c>
      <c r="AC357" s="17">
        <v>1045442</v>
      </c>
      <c r="AD357" s="17">
        <v>700000</v>
      </c>
      <c r="AE357" s="17">
        <v>243584</v>
      </c>
      <c r="AF357" s="17">
        <v>0</v>
      </c>
    </row>
    <row r="358" spans="1:32" x14ac:dyDescent="0.3">
      <c r="A358" s="15" t="s">
        <v>709</v>
      </c>
      <c r="B358" s="14" t="s">
        <v>710</v>
      </c>
      <c r="C358" s="14">
        <v>1</v>
      </c>
      <c r="D358" s="14">
        <v>0</v>
      </c>
      <c r="E358" s="17">
        <v>10971806</v>
      </c>
      <c r="F358" s="17">
        <v>0</v>
      </c>
      <c r="G358" s="17">
        <v>0</v>
      </c>
      <c r="H358" s="17">
        <v>0</v>
      </c>
      <c r="I358" s="17">
        <v>1834795</v>
      </c>
      <c r="J358" s="17">
        <v>3082096</v>
      </c>
      <c r="K358" s="17">
        <v>0</v>
      </c>
      <c r="L358" s="17">
        <v>0</v>
      </c>
      <c r="M358" s="17">
        <v>0</v>
      </c>
      <c r="N358" s="17">
        <v>0</v>
      </c>
      <c r="O358" s="17">
        <v>0</v>
      </c>
      <c r="P358" s="17">
        <v>1226012</v>
      </c>
      <c r="Q358" s="17">
        <v>357483</v>
      </c>
      <c r="R358" s="17">
        <v>29936</v>
      </c>
      <c r="S358" s="17">
        <v>20687</v>
      </c>
      <c r="T358" s="17">
        <v>8631</v>
      </c>
      <c r="U358" s="17">
        <v>79919</v>
      </c>
      <c r="V358" s="17">
        <v>26101</v>
      </c>
      <c r="W358" s="17">
        <v>0</v>
      </c>
      <c r="X358" s="17">
        <v>539176</v>
      </c>
      <c r="Y358" s="17">
        <v>0</v>
      </c>
      <c r="Z358" s="17">
        <v>0</v>
      </c>
      <c r="AA358" s="17">
        <v>18176642</v>
      </c>
      <c r="AB358" s="17">
        <v>1348243</v>
      </c>
      <c r="AC358" s="17">
        <v>2651197</v>
      </c>
      <c r="AD358" s="17">
        <v>1137722</v>
      </c>
      <c r="AE358" s="17">
        <v>0</v>
      </c>
      <c r="AF358" s="17">
        <v>100000</v>
      </c>
    </row>
    <row r="359" spans="1:32" x14ac:dyDescent="0.3">
      <c r="A359" s="15" t="s">
        <v>711</v>
      </c>
      <c r="B359" s="14" t="s">
        <v>712</v>
      </c>
      <c r="C359" s="14">
        <v>1</v>
      </c>
      <c r="D359" s="14">
        <v>0</v>
      </c>
      <c r="E359" s="17">
        <v>7375089</v>
      </c>
      <c r="F359" s="17">
        <v>0</v>
      </c>
      <c r="G359" s="17">
        <v>0</v>
      </c>
      <c r="H359" s="17">
        <v>15404</v>
      </c>
      <c r="I359" s="17">
        <v>371237</v>
      </c>
      <c r="J359" s="17">
        <v>1707903</v>
      </c>
      <c r="K359" s="17">
        <v>0</v>
      </c>
      <c r="L359" s="17">
        <v>0</v>
      </c>
      <c r="M359" s="17">
        <v>0</v>
      </c>
      <c r="N359" s="17">
        <v>0</v>
      </c>
      <c r="O359" s="17">
        <v>0</v>
      </c>
      <c r="P359" s="17">
        <v>1033327</v>
      </c>
      <c r="Q359" s="17">
        <v>221851</v>
      </c>
      <c r="R359" s="17">
        <v>0</v>
      </c>
      <c r="S359" s="17">
        <v>11774</v>
      </c>
      <c r="T359" s="17">
        <v>4913</v>
      </c>
      <c r="U359" s="17">
        <v>45319</v>
      </c>
      <c r="V359" s="17">
        <v>14836</v>
      </c>
      <c r="W359" s="17">
        <v>0</v>
      </c>
      <c r="X359" s="17">
        <v>57019</v>
      </c>
      <c r="Y359" s="17">
        <v>29850</v>
      </c>
      <c r="Z359" s="17">
        <v>0</v>
      </c>
      <c r="AA359" s="17">
        <v>10888522</v>
      </c>
      <c r="AB359" s="17">
        <v>771241</v>
      </c>
      <c r="AC359" s="17">
        <v>718955</v>
      </c>
      <c r="AD359" s="17">
        <v>1176022</v>
      </c>
      <c r="AE359" s="17">
        <v>0</v>
      </c>
      <c r="AF359" s="17">
        <v>0</v>
      </c>
    </row>
    <row r="360" spans="1:32" x14ac:dyDescent="0.3">
      <c r="A360" s="15" t="s">
        <v>713</v>
      </c>
      <c r="B360" s="14" t="s">
        <v>714</v>
      </c>
      <c r="C360" s="14">
        <v>1</v>
      </c>
      <c r="D360" s="14">
        <v>0</v>
      </c>
      <c r="E360" s="17">
        <v>28970974</v>
      </c>
      <c r="F360" s="17">
        <v>0</v>
      </c>
      <c r="G360" s="17">
        <v>0</v>
      </c>
      <c r="H360" s="17">
        <v>0</v>
      </c>
      <c r="I360" s="17">
        <v>6921120</v>
      </c>
      <c r="J360" s="17">
        <v>5511631</v>
      </c>
      <c r="K360" s="17">
        <v>0</v>
      </c>
      <c r="L360" s="17">
        <v>0</v>
      </c>
      <c r="M360" s="17">
        <v>0</v>
      </c>
      <c r="N360" s="17">
        <v>0</v>
      </c>
      <c r="O360" s="17">
        <v>0</v>
      </c>
      <c r="P360" s="17">
        <v>3639134</v>
      </c>
      <c r="Q360" s="17">
        <v>1718037</v>
      </c>
      <c r="R360" s="17">
        <v>235404</v>
      </c>
      <c r="S360" s="17">
        <v>83573</v>
      </c>
      <c r="T360" s="17">
        <v>34869</v>
      </c>
      <c r="U360" s="17">
        <v>326608</v>
      </c>
      <c r="V360" s="17">
        <v>103148</v>
      </c>
      <c r="W360" s="17">
        <v>0</v>
      </c>
      <c r="X360" s="17">
        <v>674960</v>
      </c>
      <c r="Y360" s="17">
        <v>0</v>
      </c>
      <c r="Z360" s="17">
        <v>0</v>
      </c>
      <c r="AA360" s="17">
        <v>48219458</v>
      </c>
      <c r="AB360" s="17">
        <v>5261579</v>
      </c>
      <c r="AC360" s="17">
        <v>4245516</v>
      </c>
      <c r="AD360" s="17">
        <v>962111</v>
      </c>
      <c r="AE360" s="17">
        <v>674960</v>
      </c>
      <c r="AF360" s="17">
        <v>0</v>
      </c>
    </row>
    <row r="361" spans="1:32" x14ac:dyDescent="0.3">
      <c r="A361" s="15" t="s">
        <v>715</v>
      </c>
      <c r="B361" s="14" t="s">
        <v>716</v>
      </c>
      <c r="C361" s="14">
        <v>1</v>
      </c>
      <c r="D361" s="14">
        <v>0</v>
      </c>
      <c r="E361" s="17">
        <v>11329314</v>
      </c>
      <c r="F361" s="17">
        <v>0</v>
      </c>
      <c r="G361" s="17">
        <v>0</v>
      </c>
      <c r="H361" s="17">
        <v>0</v>
      </c>
      <c r="I361" s="17">
        <v>4579849</v>
      </c>
      <c r="J361" s="17">
        <v>4005560</v>
      </c>
      <c r="K361" s="17">
        <v>0</v>
      </c>
      <c r="L361" s="17">
        <v>0</v>
      </c>
      <c r="M361" s="17">
        <v>0</v>
      </c>
      <c r="N361" s="17">
        <v>0</v>
      </c>
      <c r="O361" s="17">
        <v>0</v>
      </c>
      <c r="P361" s="17">
        <v>2950431</v>
      </c>
      <c r="Q361" s="17">
        <v>732141</v>
      </c>
      <c r="R361" s="17">
        <v>0</v>
      </c>
      <c r="S361" s="17">
        <v>63485</v>
      </c>
      <c r="T361" s="17">
        <v>26488</v>
      </c>
      <c r="U361" s="17">
        <v>258048</v>
      </c>
      <c r="V361" s="17">
        <v>72099</v>
      </c>
      <c r="W361" s="17">
        <v>0</v>
      </c>
      <c r="X361" s="17">
        <v>453600</v>
      </c>
      <c r="Y361" s="17">
        <v>0</v>
      </c>
      <c r="Z361" s="17">
        <v>0</v>
      </c>
      <c r="AA361" s="17">
        <v>24471015</v>
      </c>
      <c r="AB361" s="17">
        <v>3906670</v>
      </c>
      <c r="AC361" s="17">
        <v>1155463</v>
      </c>
      <c r="AD361" s="17">
        <v>0</v>
      </c>
      <c r="AE361" s="17">
        <v>453600</v>
      </c>
      <c r="AF361" s="17">
        <v>0</v>
      </c>
    </row>
    <row r="362" spans="1:32" x14ac:dyDescent="0.3">
      <c r="A362" s="15" t="s">
        <v>717</v>
      </c>
      <c r="B362" s="14" t="s">
        <v>718</v>
      </c>
      <c r="C362" s="14">
        <v>1</v>
      </c>
      <c r="D362" s="14">
        <v>0</v>
      </c>
      <c r="E362" s="17">
        <v>8773371</v>
      </c>
      <c r="F362" s="17">
        <v>0</v>
      </c>
      <c r="G362" s="17">
        <v>0</v>
      </c>
      <c r="H362" s="17">
        <v>0</v>
      </c>
      <c r="I362" s="17">
        <v>2049044</v>
      </c>
      <c r="J362" s="17">
        <v>2877233</v>
      </c>
      <c r="K362" s="17">
        <v>0</v>
      </c>
      <c r="L362" s="17">
        <v>0</v>
      </c>
      <c r="M362" s="17">
        <v>0</v>
      </c>
      <c r="N362" s="17">
        <v>0</v>
      </c>
      <c r="O362" s="17">
        <v>0</v>
      </c>
      <c r="P362" s="17">
        <v>1518601</v>
      </c>
      <c r="Q362" s="17">
        <v>548126</v>
      </c>
      <c r="R362" s="17">
        <v>119671</v>
      </c>
      <c r="S362" s="17">
        <v>21886</v>
      </c>
      <c r="T362" s="17">
        <v>9131</v>
      </c>
      <c r="U362" s="17">
        <v>86618</v>
      </c>
      <c r="V362" s="17">
        <v>25280</v>
      </c>
      <c r="W362" s="17">
        <v>0</v>
      </c>
      <c r="X362" s="17">
        <v>147400</v>
      </c>
      <c r="Y362" s="17">
        <v>0</v>
      </c>
      <c r="Z362" s="17">
        <v>0</v>
      </c>
      <c r="AA362" s="17">
        <v>16176361</v>
      </c>
      <c r="AB362" s="17">
        <v>1401564</v>
      </c>
      <c r="AC362" s="17">
        <v>1056664</v>
      </c>
      <c r="AD362" s="17">
        <v>700000</v>
      </c>
      <c r="AE362" s="17">
        <v>147400</v>
      </c>
      <c r="AF362" s="17">
        <v>0</v>
      </c>
    </row>
    <row r="363" spans="1:32" x14ac:dyDescent="0.3">
      <c r="A363" s="15" t="s">
        <v>719</v>
      </c>
      <c r="B363" s="14" t="s">
        <v>720</v>
      </c>
      <c r="C363" s="14">
        <v>1</v>
      </c>
      <c r="D363" s="14">
        <v>0</v>
      </c>
      <c r="E363" s="17">
        <v>5721979</v>
      </c>
      <c r="F363" s="17">
        <v>0</v>
      </c>
      <c r="G363" s="17">
        <v>0</v>
      </c>
      <c r="H363" s="17">
        <v>0</v>
      </c>
      <c r="I363" s="17">
        <v>1872661</v>
      </c>
      <c r="J363" s="17">
        <v>1940618</v>
      </c>
      <c r="K363" s="17">
        <v>0</v>
      </c>
      <c r="L363" s="17">
        <v>0</v>
      </c>
      <c r="M363" s="17">
        <v>0</v>
      </c>
      <c r="N363" s="17">
        <v>0</v>
      </c>
      <c r="O363" s="17">
        <v>0</v>
      </c>
      <c r="P363" s="17">
        <v>1198569</v>
      </c>
      <c r="Q363" s="17">
        <v>334758</v>
      </c>
      <c r="R363" s="17">
        <v>0</v>
      </c>
      <c r="S363" s="17">
        <v>11924</v>
      </c>
      <c r="T363" s="17">
        <v>4975</v>
      </c>
      <c r="U363" s="17">
        <v>48056</v>
      </c>
      <c r="V363" s="17">
        <v>14389</v>
      </c>
      <c r="W363" s="17">
        <v>0</v>
      </c>
      <c r="X363" s="17">
        <v>105552</v>
      </c>
      <c r="Y363" s="17">
        <v>18672</v>
      </c>
      <c r="Z363" s="17">
        <v>0</v>
      </c>
      <c r="AA363" s="17">
        <v>11272153</v>
      </c>
      <c r="AB363" s="17">
        <v>752198</v>
      </c>
      <c r="AC363" s="17">
        <v>1388710</v>
      </c>
      <c r="AD363" s="17">
        <v>700000</v>
      </c>
      <c r="AE363" s="17">
        <v>0</v>
      </c>
      <c r="AF363" s="17">
        <v>0</v>
      </c>
    </row>
    <row r="364" spans="1:32" x14ac:dyDescent="0.3">
      <c r="A364" s="15" t="s">
        <v>721</v>
      </c>
      <c r="B364" s="14" t="s">
        <v>722</v>
      </c>
      <c r="C364" s="14">
        <v>1</v>
      </c>
      <c r="D364" s="14">
        <v>0</v>
      </c>
      <c r="E364" s="17">
        <v>45700147</v>
      </c>
      <c r="F364" s="17">
        <v>0</v>
      </c>
      <c r="G364" s="17">
        <v>0</v>
      </c>
      <c r="H364" s="17">
        <v>0</v>
      </c>
      <c r="I364" s="17">
        <v>7277345</v>
      </c>
      <c r="J364" s="17">
        <v>8770411</v>
      </c>
      <c r="K364" s="17">
        <v>0</v>
      </c>
      <c r="L364" s="17">
        <v>0</v>
      </c>
      <c r="M364" s="17">
        <v>0</v>
      </c>
      <c r="N364" s="17">
        <v>0</v>
      </c>
      <c r="O364" s="17">
        <v>0</v>
      </c>
      <c r="P364" s="17">
        <v>4957701</v>
      </c>
      <c r="Q364" s="17">
        <v>2589620</v>
      </c>
      <c r="R364" s="17">
        <v>177010</v>
      </c>
      <c r="S364" s="17">
        <v>103062</v>
      </c>
      <c r="T364" s="17">
        <v>43000</v>
      </c>
      <c r="U364" s="17">
        <v>417594</v>
      </c>
      <c r="V364" s="17">
        <v>127369</v>
      </c>
      <c r="W364" s="17">
        <v>0</v>
      </c>
      <c r="X364" s="17">
        <v>1482450</v>
      </c>
      <c r="Y364" s="17">
        <v>87640</v>
      </c>
      <c r="Z364" s="17">
        <v>0</v>
      </c>
      <c r="AA364" s="17">
        <v>71733349</v>
      </c>
      <c r="AB364" s="17">
        <v>6657431</v>
      </c>
      <c r="AC364" s="17">
        <v>7206850</v>
      </c>
      <c r="AD364" s="17">
        <v>3368297</v>
      </c>
      <c r="AE364" s="17">
        <v>908050</v>
      </c>
      <c r="AF364" s="17">
        <v>0</v>
      </c>
    </row>
    <row r="365" spans="1:32" x14ac:dyDescent="0.3">
      <c r="A365" s="15" t="s">
        <v>723</v>
      </c>
      <c r="B365" s="14" t="s">
        <v>724</v>
      </c>
      <c r="C365" s="14">
        <v>1</v>
      </c>
      <c r="D365" s="14">
        <v>0</v>
      </c>
      <c r="E365" s="17">
        <v>2758890</v>
      </c>
      <c r="F365" s="17">
        <v>0</v>
      </c>
      <c r="G365" s="17">
        <v>136453</v>
      </c>
      <c r="H365" s="17">
        <v>20420</v>
      </c>
      <c r="I365" s="17">
        <v>579337</v>
      </c>
      <c r="J365" s="17">
        <v>900308</v>
      </c>
      <c r="K365" s="17">
        <v>0</v>
      </c>
      <c r="L365" s="17">
        <v>0</v>
      </c>
      <c r="M365" s="17">
        <v>0</v>
      </c>
      <c r="N365" s="17">
        <v>0</v>
      </c>
      <c r="O365" s="17">
        <v>0</v>
      </c>
      <c r="P365" s="17">
        <v>487724</v>
      </c>
      <c r="Q365" s="17">
        <v>23501</v>
      </c>
      <c r="R365" s="17">
        <v>0</v>
      </c>
      <c r="S365" s="17">
        <v>5662</v>
      </c>
      <c r="T365" s="17">
        <v>2363</v>
      </c>
      <c r="U365" s="17">
        <v>32620</v>
      </c>
      <c r="V365" s="17">
        <v>7427</v>
      </c>
      <c r="W365" s="17">
        <v>0</v>
      </c>
      <c r="X365" s="17">
        <v>410824</v>
      </c>
      <c r="Y365" s="17">
        <v>0</v>
      </c>
      <c r="Z365" s="17">
        <v>0</v>
      </c>
      <c r="AA365" s="17">
        <v>5365529</v>
      </c>
      <c r="AB365" s="17">
        <v>493251</v>
      </c>
      <c r="AC365" s="17">
        <v>1108550</v>
      </c>
      <c r="AD365" s="17">
        <v>700000</v>
      </c>
      <c r="AE365" s="17">
        <v>0</v>
      </c>
      <c r="AF365" s="17">
        <v>0</v>
      </c>
    </row>
    <row r="366" spans="1:32" x14ac:dyDescent="0.3">
      <c r="A366" s="15" t="s">
        <v>725</v>
      </c>
      <c r="B366" s="14" t="s">
        <v>726</v>
      </c>
      <c r="C366" s="14">
        <v>1</v>
      </c>
      <c r="D366" s="14">
        <v>0</v>
      </c>
      <c r="E366" s="17">
        <v>4236763</v>
      </c>
      <c r="F366" s="17">
        <v>0</v>
      </c>
      <c r="G366" s="17">
        <v>0</v>
      </c>
      <c r="H366" s="17">
        <v>0</v>
      </c>
      <c r="I366" s="17">
        <v>495186</v>
      </c>
      <c r="J366" s="17">
        <v>1892100</v>
      </c>
      <c r="K366" s="17">
        <v>0</v>
      </c>
      <c r="L366" s="17">
        <v>0</v>
      </c>
      <c r="M366" s="17">
        <v>0</v>
      </c>
      <c r="N366" s="17">
        <v>0</v>
      </c>
      <c r="O366" s="17">
        <v>0</v>
      </c>
      <c r="P366" s="17">
        <v>851257</v>
      </c>
      <c r="Q366" s="17">
        <v>67847</v>
      </c>
      <c r="R366" s="17">
        <v>0</v>
      </c>
      <c r="S366" s="17">
        <v>19189</v>
      </c>
      <c r="T366" s="17">
        <v>8006</v>
      </c>
      <c r="U366" s="17">
        <v>74385</v>
      </c>
      <c r="V366" s="17">
        <v>7688</v>
      </c>
      <c r="W366" s="17">
        <v>0</v>
      </c>
      <c r="X366" s="17">
        <v>118800</v>
      </c>
      <c r="Y366" s="17">
        <v>1066</v>
      </c>
      <c r="Z366" s="17">
        <v>0</v>
      </c>
      <c r="AA366" s="17">
        <v>7772287</v>
      </c>
      <c r="AB366" s="17">
        <v>346589</v>
      </c>
      <c r="AC366" s="17">
        <v>785068</v>
      </c>
      <c r="AD366" s="17">
        <v>0</v>
      </c>
      <c r="AE366" s="17">
        <v>118800</v>
      </c>
      <c r="AF366" s="17">
        <v>0</v>
      </c>
    </row>
    <row r="367" spans="1:32" x14ac:dyDescent="0.3">
      <c r="A367" s="15" t="s">
        <v>727</v>
      </c>
      <c r="B367" s="14" t="s">
        <v>728</v>
      </c>
      <c r="C367" s="14">
        <v>1</v>
      </c>
      <c r="D367" s="14">
        <v>1</v>
      </c>
      <c r="E367" s="17">
        <v>307423886</v>
      </c>
      <c r="F367" s="17">
        <v>3813188</v>
      </c>
      <c r="G367" s="17">
        <v>0</v>
      </c>
      <c r="H367" s="17">
        <v>0</v>
      </c>
      <c r="I367" s="17">
        <v>13297311</v>
      </c>
      <c r="J367" s="17">
        <v>36660241</v>
      </c>
      <c r="K367" s="17">
        <v>0</v>
      </c>
      <c r="L367" s="17">
        <v>0</v>
      </c>
      <c r="M367" s="17">
        <v>1093997</v>
      </c>
      <c r="N367" s="17">
        <v>6694069</v>
      </c>
      <c r="O367" s="17">
        <v>5990022</v>
      </c>
      <c r="P367" s="17">
        <v>0</v>
      </c>
      <c r="Q367" s="17">
        <v>3644439</v>
      </c>
      <c r="R367" s="17">
        <v>747524</v>
      </c>
      <c r="S367" s="17">
        <v>319823</v>
      </c>
      <c r="T367" s="17">
        <v>133438</v>
      </c>
      <c r="U367" s="17">
        <v>1260006</v>
      </c>
      <c r="V367" s="17">
        <v>448986</v>
      </c>
      <c r="W367" s="17">
        <v>0</v>
      </c>
      <c r="X367" s="17">
        <v>14255222</v>
      </c>
      <c r="Y367" s="17">
        <v>0</v>
      </c>
      <c r="Z367" s="17">
        <v>2328394</v>
      </c>
      <c r="AA367" s="17">
        <v>398110546</v>
      </c>
      <c r="AB367" s="17">
        <v>48217012</v>
      </c>
      <c r="AC367" s="17">
        <v>109217694</v>
      </c>
      <c r="AD367" s="17">
        <v>0</v>
      </c>
      <c r="AE367" s="17">
        <v>0</v>
      </c>
      <c r="AF367" s="17">
        <v>14607303</v>
      </c>
    </row>
    <row r="368" spans="1:32" x14ac:dyDescent="0.3">
      <c r="A368" s="15" t="s">
        <v>729</v>
      </c>
      <c r="B368" s="14" t="s">
        <v>730</v>
      </c>
      <c r="C368" s="14">
        <v>1</v>
      </c>
      <c r="D368" s="14">
        <v>0</v>
      </c>
      <c r="E368" s="17">
        <v>6584637</v>
      </c>
      <c r="F368" s="17">
        <v>0</v>
      </c>
      <c r="G368" s="17">
        <v>0</v>
      </c>
      <c r="H368" s="17">
        <v>0</v>
      </c>
      <c r="I368" s="17">
        <v>1062353</v>
      </c>
      <c r="J368" s="17">
        <v>1765855</v>
      </c>
      <c r="K368" s="17">
        <v>0</v>
      </c>
      <c r="L368" s="17">
        <v>0</v>
      </c>
      <c r="M368" s="17">
        <v>0</v>
      </c>
      <c r="N368" s="17">
        <v>0</v>
      </c>
      <c r="O368" s="17">
        <v>0</v>
      </c>
      <c r="P368" s="17">
        <v>1153272</v>
      </c>
      <c r="Q368" s="17">
        <v>143843</v>
      </c>
      <c r="R368" s="17">
        <v>0</v>
      </c>
      <c r="S368" s="17">
        <v>11430</v>
      </c>
      <c r="T368" s="17">
        <v>4769</v>
      </c>
      <c r="U368" s="17">
        <v>45202</v>
      </c>
      <c r="V368" s="17">
        <v>12205</v>
      </c>
      <c r="W368" s="17">
        <v>0</v>
      </c>
      <c r="X368" s="17">
        <v>122240</v>
      </c>
      <c r="Y368" s="17">
        <v>0</v>
      </c>
      <c r="Z368" s="17">
        <v>0</v>
      </c>
      <c r="AA368" s="17">
        <v>10905806</v>
      </c>
      <c r="AB368" s="17">
        <v>745532</v>
      </c>
      <c r="AC368" s="17">
        <v>1119187</v>
      </c>
      <c r="AD368" s="17">
        <v>700000</v>
      </c>
      <c r="AE368" s="17">
        <v>122240</v>
      </c>
      <c r="AF368" s="17">
        <v>0</v>
      </c>
    </row>
    <row r="369" spans="1:32" x14ac:dyDescent="0.3">
      <c r="A369" s="15" t="s">
        <v>731</v>
      </c>
      <c r="B369" s="14" t="s">
        <v>732</v>
      </c>
      <c r="C369" s="14">
        <v>1</v>
      </c>
      <c r="D369" s="14">
        <v>0</v>
      </c>
      <c r="E369" s="17">
        <v>19307075</v>
      </c>
      <c r="F369" s="17">
        <v>0</v>
      </c>
      <c r="G369" s="17">
        <v>0</v>
      </c>
      <c r="H369" s="17">
        <v>0</v>
      </c>
      <c r="I369" s="17">
        <v>2698729</v>
      </c>
      <c r="J369" s="17">
        <v>3211264</v>
      </c>
      <c r="K369" s="17">
        <v>0</v>
      </c>
      <c r="L369" s="17">
        <v>0</v>
      </c>
      <c r="M369" s="17">
        <v>0</v>
      </c>
      <c r="N369" s="17">
        <v>0</v>
      </c>
      <c r="O369" s="17">
        <v>0</v>
      </c>
      <c r="P369" s="17">
        <v>2518228</v>
      </c>
      <c r="Q369" s="17">
        <v>877968</v>
      </c>
      <c r="R369" s="17">
        <v>300613</v>
      </c>
      <c r="S369" s="17">
        <v>51247</v>
      </c>
      <c r="T369" s="17">
        <v>21381</v>
      </c>
      <c r="U369" s="17">
        <v>194672</v>
      </c>
      <c r="V369" s="17">
        <v>50501</v>
      </c>
      <c r="W369" s="17">
        <v>0</v>
      </c>
      <c r="X369" s="17">
        <v>726785</v>
      </c>
      <c r="Y369" s="17">
        <v>0</v>
      </c>
      <c r="Z369" s="17">
        <v>0</v>
      </c>
      <c r="AA369" s="17">
        <v>29958463</v>
      </c>
      <c r="AB369" s="17">
        <v>3149711</v>
      </c>
      <c r="AC369" s="17">
        <v>3572111</v>
      </c>
      <c r="AD369" s="17">
        <v>0</v>
      </c>
      <c r="AE369" s="17">
        <v>461664</v>
      </c>
      <c r="AF369" s="17">
        <v>0</v>
      </c>
    </row>
    <row r="370" spans="1:32" x14ac:dyDescent="0.3">
      <c r="A370" s="15" t="s">
        <v>733</v>
      </c>
      <c r="B370" s="14" t="s">
        <v>734</v>
      </c>
      <c r="C370" s="14">
        <v>1</v>
      </c>
      <c r="D370" s="14">
        <v>0</v>
      </c>
      <c r="E370" s="17">
        <v>6664850</v>
      </c>
      <c r="F370" s="17">
        <v>0</v>
      </c>
      <c r="G370" s="17">
        <v>0</v>
      </c>
      <c r="H370" s="17">
        <v>0</v>
      </c>
      <c r="I370" s="17">
        <v>1038197</v>
      </c>
      <c r="J370" s="17">
        <v>2018132</v>
      </c>
      <c r="K370" s="17">
        <v>0</v>
      </c>
      <c r="L370" s="17">
        <v>0</v>
      </c>
      <c r="M370" s="17">
        <v>0</v>
      </c>
      <c r="N370" s="17">
        <v>0</v>
      </c>
      <c r="O370" s="17">
        <v>0</v>
      </c>
      <c r="P370" s="17">
        <v>996368</v>
      </c>
      <c r="Q370" s="17">
        <v>297531</v>
      </c>
      <c r="R370" s="17">
        <v>95300</v>
      </c>
      <c r="S370" s="17">
        <v>12643</v>
      </c>
      <c r="T370" s="17">
        <v>5275</v>
      </c>
      <c r="U370" s="17">
        <v>50619</v>
      </c>
      <c r="V370" s="17">
        <v>14399</v>
      </c>
      <c r="W370" s="17">
        <v>0</v>
      </c>
      <c r="X370" s="17">
        <v>53997</v>
      </c>
      <c r="Y370" s="17">
        <v>0</v>
      </c>
      <c r="Z370" s="17">
        <v>0</v>
      </c>
      <c r="AA370" s="17">
        <v>11247311</v>
      </c>
      <c r="AB370" s="17">
        <v>800756</v>
      </c>
      <c r="AC370" s="17">
        <v>859930</v>
      </c>
      <c r="AD370" s="17">
        <v>1008191</v>
      </c>
      <c r="AE370" s="17">
        <v>0</v>
      </c>
      <c r="AF370" s="17">
        <v>0</v>
      </c>
    </row>
    <row r="371" spans="1:32" x14ac:dyDescent="0.3">
      <c r="A371" s="15" t="s">
        <v>735</v>
      </c>
      <c r="B371" s="14" t="s">
        <v>736</v>
      </c>
      <c r="C371" s="14">
        <v>1</v>
      </c>
      <c r="D371" s="14">
        <v>0</v>
      </c>
      <c r="E371" s="17">
        <v>21585197</v>
      </c>
      <c r="F371" s="17">
        <v>0</v>
      </c>
      <c r="G371" s="17">
        <v>0</v>
      </c>
      <c r="H371" s="17">
        <v>0</v>
      </c>
      <c r="I371" s="17">
        <v>2215005</v>
      </c>
      <c r="J371" s="17">
        <v>7207118</v>
      </c>
      <c r="K371" s="17">
        <v>376299</v>
      </c>
      <c r="L371" s="17">
        <v>0</v>
      </c>
      <c r="M371" s="17">
        <v>0</v>
      </c>
      <c r="N371" s="17">
        <v>0</v>
      </c>
      <c r="O371" s="17">
        <v>0</v>
      </c>
      <c r="P371" s="17">
        <v>2470076</v>
      </c>
      <c r="Q371" s="17">
        <v>1798829</v>
      </c>
      <c r="R371" s="17">
        <v>176120</v>
      </c>
      <c r="S371" s="17">
        <v>32492</v>
      </c>
      <c r="T371" s="17">
        <v>13556</v>
      </c>
      <c r="U371" s="17">
        <v>124946</v>
      </c>
      <c r="V371" s="17">
        <v>39629</v>
      </c>
      <c r="W371" s="17">
        <v>0</v>
      </c>
      <c r="X371" s="17">
        <v>957358</v>
      </c>
      <c r="Y371" s="17">
        <v>0</v>
      </c>
      <c r="Z371" s="17">
        <v>0</v>
      </c>
      <c r="AA371" s="17">
        <v>36996625</v>
      </c>
      <c r="AB371" s="17">
        <v>2807560</v>
      </c>
      <c r="AC371" s="17">
        <v>5797777</v>
      </c>
      <c r="AD371" s="17">
        <v>700000</v>
      </c>
      <c r="AE371" s="17">
        <v>0</v>
      </c>
      <c r="AF371" s="17">
        <v>257750</v>
      </c>
    </row>
    <row r="372" spans="1:32" x14ac:dyDescent="0.3">
      <c r="A372" s="15" t="s">
        <v>737</v>
      </c>
      <c r="B372" s="14" t="s">
        <v>738</v>
      </c>
      <c r="C372" s="14">
        <v>1</v>
      </c>
      <c r="D372" s="14">
        <v>0</v>
      </c>
      <c r="E372" s="17">
        <v>10910952</v>
      </c>
      <c r="F372" s="17">
        <v>0</v>
      </c>
      <c r="G372" s="17">
        <v>0</v>
      </c>
      <c r="H372" s="17">
        <v>0</v>
      </c>
      <c r="I372" s="17">
        <v>1784011</v>
      </c>
      <c r="J372" s="17">
        <v>2446378</v>
      </c>
      <c r="K372" s="17">
        <v>175007</v>
      </c>
      <c r="L372" s="17">
        <v>0</v>
      </c>
      <c r="M372" s="17">
        <v>0</v>
      </c>
      <c r="N372" s="17">
        <v>0</v>
      </c>
      <c r="O372" s="17">
        <v>0</v>
      </c>
      <c r="P372" s="17">
        <v>1356452</v>
      </c>
      <c r="Q372" s="17">
        <v>597016</v>
      </c>
      <c r="R372" s="17">
        <v>91175</v>
      </c>
      <c r="S372" s="17">
        <v>16448</v>
      </c>
      <c r="T372" s="17">
        <v>6863</v>
      </c>
      <c r="U372" s="17">
        <v>65357</v>
      </c>
      <c r="V372" s="17">
        <v>13604</v>
      </c>
      <c r="W372" s="17">
        <v>0</v>
      </c>
      <c r="X372" s="17">
        <v>321383</v>
      </c>
      <c r="Y372" s="17">
        <v>0</v>
      </c>
      <c r="Z372" s="17">
        <v>0</v>
      </c>
      <c r="AA372" s="17">
        <v>17784646</v>
      </c>
      <c r="AB372" s="17">
        <v>1267467</v>
      </c>
      <c r="AC372" s="17">
        <v>2870972</v>
      </c>
      <c r="AD372" s="17">
        <v>700000</v>
      </c>
      <c r="AE372" s="17">
        <v>0</v>
      </c>
      <c r="AF372" s="17">
        <v>0</v>
      </c>
    </row>
    <row r="373" spans="1:32" x14ac:dyDescent="0.3">
      <c r="A373" s="15" t="s">
        <v>739</v>
      </c>
      <c r="B373" s="14" t="s">
        <v>740</v>
      </c>
      <c r="C373" s="14">
        <v>1</v>
      </c>
      <c r="D373" s="14">
        <v>0</v>
      </c>
      <c r="E373" s="17">
        <v>6883623</v>
      </c>
      <c r="F373" s="17">
        <v>0</v>
      </c>
      <c r="G373" s="17">
        <v>0</v>
      </c>
      <c r="H373" s="17">
        <v>10677</v>
      </c>
      <c r="I373" s="17">
        <v>1033352</v>
      </c>
      <c r="J373" s="17">
        <v>1637914</v>
      </c>
      <c r="K373" s="17">
        <v>0</v>
      </c>
      <c r="L373" s="17">
        <v>0</v>
      </c>
      <c r="M373" s="17">
        <v>0</v>
      </c>
      <c r="N373" s="17">
        <v>0</v>
      </c>
      <c r="O373" s="17">
        <v>0</v>
      </c>
      <c r="P373" s="17">
        <v>1157448</v>
      </c>
      <c r="Q373" s="17">
        <v>774739</v>
      </c>
      <c r="R373" s="17">
        <v>157533</v>
      </c>
      <c r="S373" s="17">
        <v>11729</v>
      </c>
      <c r="T373" s="17">
        <v>4894</v>
      </c>
      <c r="U373" s="17">
        <v>46251</v>
      </c>
      <c r="V373" s="17">
        <v>15765</v>
      </c>
      <c r="W373" s="17">
        <v>0</v>
      </c>
      <c r="X373" s="17">
        <v>248044</v>
      </c>
      <c r="Y373" s="17">
        <v>0</v>
      </c>
      <c r="Z373" s="17">
        <v>0</v>
      </c>
      <c r="AA373" s="17">
        <v>11981969</v>
      </c>
      <c r="AB373" s="17">
        <v>751244</v>
      </c>
      <c r="AC373" s="17">
        <v>967560</v>
      </c>
      <c r="AD373" s="17">
        <v>850370</v>
      </c>
      <c r="AE373" s="17">
        <v>187880</v>
      </c>
      <c r="AF373" s="17">
        <v>0</v>
      </c>
    </row>
    <row r="374" spans="1:32" x14ac:dyDescent="0.3">
      <c r="A374" s="15" t="s">
        <v>741</v>
      </c>
      <c r="B374" s="14" t="s">
        <v>742</v>
      </c>
      <c r="C374" s="14">
        <v>1</v>
      </c>
      <c r="D374" s="14">
        <v>0</v>
      </c>
      <c r="E374" s="17">
        <v>5154122</v>
      </c>
      <c r="F374" s="17">
        <v>0</v>
      </c>
      <c r="G374" s="17">
        <v>258763</v>
      </c>
      <c r="H374" s="17">
        <v>50550</v>
      </c>
      <c r="I374" s="17">
        <v>712453</v>
      </c>
      <c r="J374" s="17">
        <v>1736742</v>
      </c>
      <c r="K374" s="17">
        <v>0</v>
      </c>
      <c r="L374" s="17">
        <v>0</v>
      </c>
      <c r="M374" s="17">
        <v>0</v>
      </c>
      <c r="N374" s="17">
        <v>0</v>
      </c>
      <c r="O374" s="17">
        <v>0</v>
      </c>
      <c r="P374" s="17">
        <v>583856</v>
      </c>
      <c r="Q374" s="17">
        <v>114859</v>
      </c>
      <c r="R374" s="17">
        <v>28544</v>
      </c>
      <c r="S374" s="17">
        <v>9078</v>
      </c>
      <c r="T374" s="17">
        <v>3788</v>
      </c>
      <c r="U374" s="17">
        <v>35358</v>
      </c>
      <c r="V374" s="17">
        <v>5455</v>
      </c>
      <c r="W374" s="17">
        <v>0</v>
      </c>
      <c r="X374" s="17">
        <v>45988</v>
      </c>
      <c r="Y374" s="17">
        <v>0</v>
      </c>
      <c r="Z374" s="17">
        <v>0</v>
      </c>
      <c r="AA374" s="17">
        <v>8739556</v>
      </c>
      <c r="AB374" s="17">
        <v>673777</v>
      </c>
      <c r="AC374" s="17">
        <v>1526192</v>
      </c>
      <c r="AD374" s="17">
        <v>0</v>
      </c>
      <c r="AE374" s="17">
        <v>0</v>
      </c>
      <c r="AF374" s="17">
        <v>0</v>
      </c>
    </row>
    <row r="375" spans="1:32" x14ac:dyDescent="0.3">
      <c r="A375" s="15" t="s">
        <v>743</v>
      </c>
      <c r="B375" s="14" t="s">
        <v>744</v>
      </c>
      <c r="C375" s="14">
        <v>1</v>
      </c>
      <c r="D375" s="14">
        <v>0</v>
      </c>
      <c r="E375" s="17">
        <v>14786709</v>
      </c>
      <c r="F375" s="17">
        <v>0</v>
      </c>
      <c r="G375" s="17">
        <v>0</v>
      </c>
      <c r="H375" s="17">
        <v>0</v>
      </c>
      <c r="I375" s="17">
        <v>2023765</v>
      </c>
      <c r="J375" s="17">
        <v>2390775</v>
      </c>
      <c r="K375" s="17">
        <v>44240</v>
      </c>
      <c r="L375" s="17">
        <v>0</v>
      </c>
      <c r="M375" s="17">
        <v>0</v>
      </c>
      <c r="N375" s="17">
        <v>0</v>
      </c>
      <c r="O375" s="17">
        <v>0</v>
      </c>
      <c r="P375" s="17">
        <v>1822238</v>
      </c>
      <c r="Q375" s="17">
        <v>644533</v>
      </c>
      <c r="R375" s="17">
        <v>249497</v>
      </c>
      <c r="S375" s="17">
        <v>22979</v>
      </c>
      <c r="T375" s="17">
        <v>9588</v>
      </c>
      <c r="U375" s="17">
        <v>91860</v>
      </c>
      <c r="V375" s="17">
        <v>29178</v>
      </c>
      <c r="W375" s="17">
        <v>0</v>
      </c>
      <c r="X375" s="17">
        <v>893164</v>
      </c>
      <c r="Y375" s="17">
        <v>0</v>
      </c>
      <c r="Z375" s="17">
        <v>0</v>
      </c>
      <c r="AA375" s="17">
        <v>23008526</v>
      </c>
      <c r="AB375" s="17">
        <v>1501540</v>
      </c>
      <c r="AC375" s="17">
        <v>1727152</v>
      </c>
      <c r="AD375" s="17">
        <v>2357359</v>
      </c>
      <c r="AE375" s="17">
        <v>358840</v>
      </c>
      <c r="AF375" s="17">
        <v>0</v>
      </c>
    </row>
    <row r="376" spans="1:32" x14ac:dyDescent="0.3">
      <c r="A376" s="15" t="s">
        <v>745</v>
      </c>
      <c r="B376" s="14" t="s">
        <v>746</v>
      </c>
      <c r="C376" s="14">
        <v>1</v>
      </c>
      <c r="D376" s="14">
        <v>0</v>
      </c>
      <c r="E376" s="17">
        <v>5853580</v>
      </c>
      <c r="F376" s="17">
        <v>0</v>
      </c>
      <c r="G376" s="17">
        <v>135290</v>
      </c>
      <c r="H376" s="17">
        <v>0</v>
      </c>
      <c r="I376" s="17">
        <v>684163</v>
      </c>
      <c r="J376" s="17">
        <v>306477</v>
      </c>
      <c r="K376" s="17">
        <v>0</v>
      </c>
      <c r="L376" s="17">
        <v>0</v>
      </c>
      <c r="M376" s="17">
        <v>0</v>
      </c>
      <c r="N376" s="17">
        <v>0</v>
      </c>
      <c r="O376" s="17">
        <v>0</v>
      </c>
      <c r="P376" s="17">
        <v>606650</v>
      </c>
      <c r="Q376" s="17">
        <v>82012</v>
      </c>
      <c r="R376" s="17">
        <v>62160</v>
      </c>
      <c r="S376" s="17">
        <v>8614</v>
      </c>
      <c r="T376" s="17">
        <v>3594</v>
      </c>
      <c r="U376" s="17">
        <v>34717</v>
      </c>
      <c r="V376" s="17">
        <v>6039</v>
      </c>
      <c r="W376" s="17">
        <v>0</v>
      </c>
      <c r="X376" s="17">
        <v>97200</v>
      </c>
      <c r="Y376" s="17">
        <v>0</v>
      </c>
      <c r="Z376" s="17">
        <v>0</v>
      </c>
      <c r="AA376" s="17">
        <v>7880496</v>
      </c>
      <c r="AB376" s="17">
        <v>527489</v>
      </c>
      <c r="AC376" s="17">
        <v>491171</v>
      </c>
      <c r="AD376" s="17">
        <v>700000</v>
      </c>
      <c r="AE376" s="17">
        <v>0</v>
      </c>
      <c r="AF376" s="17">
        <v>0</v>
      </c>
    </row>
    <row r="377" spans="1:32" x14ac:dyDescent="0.3">
      <c r="A377" s="15" t="s">
        <v>747</v>
      </c>
      <c r="B377" s="14" t="s">
        <v>748</v>
      </c>
      <c r="C377" s="14">
        <v>1</v>
      </c>
      <c r="D377" s="14">
        <v>0</v>
      </c>
      <c r="E377" s="17">
        <v>14641751</v>
      </c>
      <c r="F377" s="17">
        <v>0</v>
      </c>
      <c r="G377" s="17">
        <v>0</v>
      </c>
      <c r="H377" s="17">
        <v>0</v>
      </c>
      <c r="I377" s="17">
        <v>3188661</v>
      </c>
      <c r="J377" s="17">
        <v>5530959</v>
      </c>
      <c r="K377" s="17">
        <v>0</v>
      </c>
      <c r="L377" s="17">
        <v>0</v>
      </c>
      <c r="M377" s="17">
        <v>0</v>
      </c>
      <c r="N377" s="17">
        <v>0</v>
      </c>
      <c r="O377" s="17">
        <v>0</v>
      </c>
      <c r="P377" s="17">
        <v>1916752</v>
      </c>
      <c r="Q377" s="17">
        <v>1155113</v>
      </c>
      <c r="R377" s="17">
        <v>481567</v>
      </c>
      <c r="S377" s="17">
        <v>62946</v>
      </c>
      <c r="T377" s="17">
        <v>26263</v>
      </c>
      <c r="U377" s="17">
        <v>254378</v>
      </c>
      <c r="V377" s="17">
        <v>67317</v>
      </c>
      <c r="W377" s="17">
        <v>0</v>
      </c>
      <c r="X377" s="17">
        <v>543600</v>
      </c>
      <c r="Y377" s="17">
        <v>0</v>
      </c>
      <c r="Z377" s="17">
        <v>0</v>
      </c>
      <c r="AA377" s="17">
        <v>27869307</v>
      </c>
      <c r="AB377" s="17">
        <v>4105669</v>
      </c>
      <c r="AC377" s="17">
        <v>2367196</v>
      </c>
      <c r="AD377" s="17">
        <v>700000</v>
      </c>
      <c r="AE377" s="17">
        <v>0</v>
      </c>
      <c r="AF377" s="17">
        <v>0</v>
      </c>
    </row>
    <row r="378" spans="1:32" x14ac:dyDescent="0.3">
      <c r="A378" s="15" t="s">
        <v>749</v>
      </c>
      <c r="B378" s="14" t="s">
        <v>750</v>
      </c>
      <c r="C378" s="14">
        <v>1</v>
      </c>
      <c r="D378" s="14">
        <v>0</v>
      </c>
      <c r="E378" s="17">
        <v>23496273</v>
      </c>
      <c r="F378" s="17">
        <v>0</v>
      </c>
      <c r="G378" s="17">
        <v>500874</v>
      </c>
      <c r="H378" s="17">
        <v>0</v>
      </c>
      <c r="I378" s="17">
        <v>6155688</v>
      </c>
      <c r="J378" s="17">
        <v>4649769</v>
      </c>
      <c r="K378" s="17">
        <v>0</v>
      </c>
      <c r="L378" s="17">
        <v>0</v>
      </c>
      <c r="M378" s="17">
        <v>0</v>
      </c>
      <c r="N378" s="17">
        <v>0</v>
      </c>
      <c r="O378" s="17">
        <v>0</v>
      </c>
      <c r="P378" s="17">
        <v>2902039</v>
      </c>
      <c r="Q378" s="17">
        <v>1475175</v>
      </c>
      <c r="R378" s="17">
        <v>383249</v>
      </c>
      <c r="S378" s="17">
        <v>57358</v>
      </c>
      <c r="T378" s="17">
        <v>23931</v>
      </c>
      <c r="U378" s="17">
        <v>265096</v>
      </c>
      <c r="V378" s="17">
        <v>63009</v>
      </c>
      <c r="W378" s="17">
        <v>462221</v>
      </c>
      <c r="X378" s="17">
        <v>255245</v>
      </c>
      <c r="Y378" s="17">
        <v>17651</v>
      </c>
      <c r="Z378" s="17">
        <v>0</v>
      </c>
      <c r="AA378" s="17">
        <v>40707578</v>
      </c>
      <c r="AB378" s="17">
        <v>3648638</v>
      </c>
      <c r="AC378" s="17">
        <v>3428508</v>
      </c>
      <c r="AD378" s="17">
        <v>1050650</v>
      </c>
      <c r="AE378" s="17">
        <v>0</v>
      </c>
      <c r="AF378" s="17">
        <v>0</v>
      </c>
    </row>
    <row r="379" spans="1:32" x14ac:dyDescent="0.3">
      <c r="A379" s="15" t="s">
        <v>751</v>
      </c>
      <c r="B379" s="14" t="s">
        <v>752</v>
      </c>
      <c r="C379" s="14">
        <v>1</v>
      </c>
      <c r="D379" s="14">
        <v>0</v>
      </c>
      <c r="E379" s="17">
        <v>5055593</v>
      </c>
      <c r="F379" s="17">
        <v>0</v>
      </c>
      <c r="G379" s="17">
        <v>192726</v>
      </c>
      <c r="H379" s="17">
        <v>0</v>
      </c>
      <c r="I379" s="17">
        <v>1091681</v>
      </c>
      <c r="J379" s="17">
        <v>1240887</v>
      </c>
      <c r="K379" s="17">
        <v>0</v>
      </c>
      <c r="L379" s="17">
        <v>0</v>
      </c>
      <c r="M379" s="17">
        <v>0</v>
      </c>
      <c r="N379" s="17">
        <v>0</v>
      </c>
      <c r="O379" s="17">
        <v>0</v>
      </c>
      <c r="P379" s="17">
        <v>693010</v>
      </c>
      <c r="Q379" s="17">
        <v>891453</v>
      </c>
      <c r="R379" s="17">
        <v>369201</v>
      </c>
      <c r="S379" s="17">
        <v>14935</v>
      </c>
      <c r="T379" s="17">
        <v>6231</v>
      </c>
      <c r="U379" s="17">
        <v>59357</v>
      </c>
      <c r="V379" s="17">
        <v>14042</v>
      </c>
      <c r="W379" s="17">
        <v>0</v>
      </c>
      <c r="X379" s="17">
        <v>118940</v>
      </c>
      <c r="Y379" s="17">
        <v>28906</v>
      </c>
      <c r="Z379" s="17">
        <v>0</v>
      </c>
      <c r="AA379" s="17">
        <v>9776962</v>
      </c>
      <c r="AB379" s="17">
        <v>947388</v>
      </c>
      <c r="AC379" s="17">
        <v>764520</v>
      </c>
      <c r="AD379" s="17">
        <v>700000</v>
      </c>
      <c r="AE379" s="17">
        <v>118940</v>
      </c>
      <c r="AF379" s="17">
        <v>0</v>
      </c>
    </row>
    <row r="380" spans="1:32" x14ac:dyDescent="0.3">
      <c r="A380" s="15" t="s">
        <v>753</v>
      </c>
      <c r="B380" s="14" t="s">
        <v>754</v>
      </c>
      <c r="C380" s="14">
        <v>1</v>
      </c>
      <c r="D380" s="14">
        <v>0</v>
      </c>
      <c r="E380" s="17">
        <v>14101451</v>
      </c>
      <c r="F380" s="17">
        <v>0</v>
      </c>
      <c r="G380" s="17">
        <v>344880</v>
      </c>
      <c r="H380" s="17">
        <v>0</v>
      </c>
      <c r="I380" s="17">
        <v>2627809</v>
      </c>
      <c r="J380" s="17">
        <v>2675787</v>
      </c>
      <c r="K380" s="17">
        <v>0</v>
      </c>
      <c r="L380" s="17">
        <v>0</v>
      </c>
      <c r="M380" s="17">
        <v>0</v>
      </c>
      <c r="N380" s="17">
        <v>0</v>
      </c>
      <c r="O380" s="17">
        <v>0</v>
      </c>
      <c r="P380" s="17">
        <v>1703006</v>
      </c>
      <c r="Q380" s="17">
        <v>490994</v>
      </c>
      <c r="R380" s="17">
        <v>840799</v>
      </c>
      <c r="S380" s="17">
        <v>48805</v>
      </c>
      <c r="T380" s="17">
        <v>20363</v>
      </c>
      <c r="U380" s="17">
        <v>181332</v>
      </c>
      <c r="V380" s="17">
        <v>53140</v>
      </c>
      <c r="W380" s="17">
        <v>0</v>
      </c>
      <c r="X380" s="17">
        <v>332580</v>
      </c>
      <c r="Y380" s="17">
        <v>0</v>
      </c>
      <c r="Z380" s="17">
        <v>0</v>
      </c>
      <c r="AA380" s="17">
        <v>23420946</v>
      </c>
      <c r="AB380" s="17">
        <v>2892631</v>
      </c>
      <c r="AC380" s="17">
        <v>858198</v>
      </c>
      <c r="AD380" s="17">
        <v>1399218</v>
      </c>
      <c r="AE380" s="17">
        <v>332580</v>
      </c>
      <c r="AF380" s="17">
        <v>0</v>
      </c>
    </row>
    <row r="381" spans="1:32" x14ac:dyDescent="0.3">
      <c r="A381" s="15" t="s">
        <v>755</v>
      </c>
      <c r="B381" s="14" t="s">
        <v>756</v>
      </c>
      <c r="C381" s="14">
        <v>1</v>
      </c>
      <c r="D381" s="14">
        <v>0</v>
      </c>
      <c r="E381" s="17">
        <v>42222318</v>
      </c>
      <c r="F381" s="17">
        <v>0</v>
      </c>
      <c r="G381" s="17">
        <v>646971</v>
      </c>
      <c r="H381" s="17">
        <v>0</v>
      </c>
      <c r="I381" s="17">
        <v>7048614</v>
      </c>
      <c r="J381" s="17">
        <v>4028329</v>
      </c>
      <c r="K381" s="17">
        <v>0</v>
      </c>
      <c r="L381" s="17">
        <v>0</v>
      </c>
      <c r="M381" s="17">
        <v>0</v>
      </c>
      <c r="N381" s="17">
        <v>0</v>
      </c>
      <c r="O381" s="17">
        <v>0</v>
      </c>
      <c r="P381" s="17">
        <v>2726183</v>
      </c>
      <c r="Q381" s="17">
        <v>2511309</v>
      </c>
      <c r="R381" s="17">
        <v>992126</v>
      </c>
      <c r="S381" s="17">
        <v>82854</v>
      </c>
      <c r="T381" s="17">
        <v>34569</v>
      </c>
      <c r="U381" s="17">
        <v>320841</v>
      </c>
      <c r="V381" s="17">
        <v>98514</v>
      </c>
      <c r="W381" s="17">
        <v>0</v>
      </c>
      <c r="X381" s="17">
        <v>1537228</v>
      </c>
      <c r="Y381" s="17">
        <v>0</v>
      </c>
      <c r="Z381" s="17">
        <v>0</v>
      </c>
      <c r="AA381" s="17">
        <v>62249856</v>
      </c>
      <c r="AB381" s="17">
        <v>4610309</v>
      </c>
      <c r="AC381" s="17">
        <v>5652546</v>
      </c>
      <c r="AD381" s="17">
        <v>5413134</v>
      </c>
      <c r="AE381" s="17">
        <v>1190332</v>
      </c>
      <c r="AF381" s="17">
        <v>261523</v>
      </c>
    </row>
    <row r="382" spans="1:32" x14ac:dyDescent="0.3">
      <c r="A382" s="15" t="s">
        <v>757</v>
      </c>
      <c r="B382" s="14" t="s">
        <v>758</v>
      </c>
      <c r="C382" s="14">
        <v>1</v>
      </c>
      <c r="D382" s="14">
        <v>0</v>
      </c>
      <c r="E382" s="17">
        <v>12415690</v>
      </c>
      <c r="F382" s="17">
        <v>0</v>
      </c>
      <c r="G382" s="17">
        <v>526970</v>
      </c>
      <c r="H382" s="17">
        <v>0</v>
      </c>
      <c r="I382" s="17">
        <v>3050219</v>
      </c>
      <c r="J382" s="17">
        <v>1945052</v>
      </c>
      <c r="K382" s="17">
        <v>0</v>
      </c>
      <c r="L382" s="17">
        <v>0</v>
      </c>
      <c r="M382" s="17">
        <v>0</v>
      </c>
      <c r="N382" s="17">
        <v>0</v>
      </c>
      <c r="O382" s="17">
        <v>0</v>
      </c>
      <c r="P382" s="17">
        <v>1556445</v>
      </c>
      <c r="Q382" s="17">
        <v>728845</v>
      </c>
      <c r="R382" s="17">
        <v>244385</v>
      </c>
      <c r="S382" s="17">
        <v>50213</v>
      </c>
      <c r="T382" s="17">
        <v>20950</v>
      </c>
      <c r="U382" s="17">
        <v>174342</v>
      </c>
      <c r="V382" s="17">
        <v>48590</v>
      </c>
      <c r="W382" s="17">
        <v>0</v>
      </c>
      <c r="X382" s="17">
        <v>307800</v>
      </c>
      <c r="Y382" s="17">
        <v>0</v>
      </c>
      <c r="Z382" s="17">
        <v>0</v>
      </c>
      <c r="AA382" s="17">
        <v>21069501</v>
      </c>
      <c r="AB382" s="17">
        <v>2750760</v>
      </c>
      <c r="AC382" s="17">
        <v>2028784</v>
      </c>
      <c r="AD382" s="17">
        <v>767544</v>
      </c>
      <c r="AE382" s="17">
        <v>307800</v>
      </c>
      <c r="AF382" s="17">
        <v>0</v>
      </c>
    </row>
    <row r="383" spans="1:32" x14ac:dyDescent="0.3">
      <c r="A383" s="15" t="s">
        <v>759</v>
      </c>
      <c r="B383" s="14" t="s">
        <v>760</v>
      </c>
      <c r="C383" s="14">
        <v>1</v>
      </c>
      <c r="D383" s="14">
        <v>0</v>
      </c>
      <c r="E383" s="17">
        <v>7551040</v>
      </c>
      <c r="F383" s="17">
        <v>0</v>
      </c>
      <c r="G383" s="17">
        <v>317551</v>
      </c>
      <c r="H383" s="17">
        <v>0</v>
      </c>
      <c r="I383" s="17">
        <v>1583440</v>
      </c>
      <c r="J383" s="17">
        <v>293960</v>
      </c>
      <c r="K383" s="17">
        <v>0</v>
      </c>
      <c r="L383" s="17">
        <v>0</v>
      </c>
      <c r="M383" s="17">
        <v>0</v>
      </c>
      <c r="N383" s="17">
        <v>0</v>
      </c>
      <c r="O383" s="17">
        <v>0</v>
      </c>
      <c r="P383" s="17">
        <v>1098791</v>
      </c>
      <c r="Q383" s="17">
        <v>445737</v>
      </c>
      <c r="R383" s="17">
        <v>195090</v>
      </c>
      <c r="S383" s="17">
        <v>17766</v>
      </c>
      <c r="T383" s="17">
        <v>7413</v>
      </c>
      <c r="U383" s="17">
        <v>68793</v>
      </c>
      <c r="V383" s="17">
        <v>20751</v>
      </c>
      <c r="W383" s="17">
        <v>0</v>
      </c>
      <c r="X383" s="17">
        <v>170940</v>
      </c>
      <c r="Y383" s="17">
        <v>0</v>
      </c>
      <c r="Z383" s="17">
        <v>0</v>
      </c>
      <c r="AA383" s="17">
        <v>11771272</v>
      </c>
      <c r="AB383" s="17">
        <v>973096</v>
      </c>
      <c r="AC383" s="17">
        <v>1056227</v>
      </c>
      <c r="AD383" s="17">
        <v>717153</v>
      </c>
      <c r="AE383" s="17">
        <v>170940</v>
      </c>
      <c r="AF383" s="17">
        <v>0</v>
      </c>
    </row>
    <row r="384" spans="1:32" x14ac:dyDescent="0.3">
      <c r="A384" s="15" t="s">
        <v>761</v>
      </c>
      <c r="B384" s="14" t="s">
        <v>762</v>
      </c>
      <c r="C384" s="14">
        <v>1</v>
      </c>
      <c r="D384" s="14">
        <v>0</v>
      </c>
      <c r="E384" s="17">
        <v>90881159</v>
      </c>
      <c r="F384" s="17">
        <v>0</v>
      </c>
      <c r="G384" s="17">
        <v>714091</v>
      </c>
      <c r="H384" s="17">
        <v>141401</v>
      </c>
      <c r="I384" s="17">
        <v>7762124</v>
      </c>
      <c r="J384" s="17">
        <v>10344505</v>
      </c>
      <c r="K384" s="17">
        <v>0</v>
      </c>
      <c r="L384" s="17">
        <v>0</v>
      </c>
      <c r="M384" s="17">
        <v>0</v>
      </c>
      <c r="N384" s="17">
        <v>0</v>
      </c>
      <c r="O384" s="17">
        <v>0</v>
      </c>
      <c r="P384" s="17">
        <v>7487842</v>
      </c>
      <c r="Q384" s="17">
        <v>4427853</v>
      </c>
      <c r="R384" s="17">
        <v>1998729</v>
      </c>
      <c r="S384" s="17">
        <v>116769</v>
      </c>
      <c r="T384" s="17">
        <v>48719</v>
      </c>
      <c r="U384" s="17">
        <v>452195</v>
      </c>
      <c r="V384" s="17">
        <v>147893</v>
      </c>
      <c r="W384" s="17">
        <v>0</v>
      </c>
      <c r="X384" s="17">
        <v>1061514</v>
      </c>
      <c r="Y384" s="17">
        <v>0</v>
      </c>
      <c r="Z384" s="17">
        <v>0</v>
      </c>
      <c r="AA384" s="17">
        <v>125584794</v>
      </c>
      <c r="AB384" s="17">
        <v>7478247</v>
      </c>
      <c r="AC384" s="17">
        <v>16939185</v>
      </c>
      <c r="AD384" s="17">
        <v>10000000</v>
      </c>
      <c r="AE384" s="17">
        <v>0</v>
      </c>
      <c r="AF384" s="17">
        <v>2038800</v>
      </c>
    </row>
    <row r="385" spans="1:32" x14ac:dyDescent="0.3">
      <c r="A385" s="15" t="s">
        <v>763</v>
      </c>
      <c r="B385" s="14" t="s">
        <v>764</v>
      </c>
      <c r="C385" s="14">
        <v>1</v>
      </c>
      <c r="D385" s="14">
        <v>0</v>
      </c>
      <c r="E385" s="17">
        <v>26697778</v>
      </c>
      <c r="F385" s="17">
        <v>0</v>
      </c>
      <c r="G385" s="17">
        <v>492317</v>
      </c>
      <c r="H385" s="17">
        <v>0</v>
      </c>
      <c r="I385" s="17">
        <v>5163948</v>
      </c>
      <c r="J385" s="17">
        <v>4349633</v>
      </c>
      <c r="K385" s="17">
        <v>768988</v>
      </c>
      <c r="L385" s="17">
        <v>0</v>
      </c>
      <c r="M385" s="17">
        <v>0</v>
      </c>
      <c r="N385" s="17">
        <v>0</v>
      </c>
      <c r="O385" s="17">
        <v>0</v>
      </c>
      <c r="P385" s="17">
        <v>2189213</v>
      </c>
      <c r="Q385" s="17">
        <v>2107315</v>
      </c>
      <c r="R385" s="17">
        <v>1566433</v>
      </c>
      <c r="S385" s="17">
        <v>52864</v>
      </c>
      <c r="T385" s="17">
        <v>22056</v>
      </c>
      <c r="U385" s="17">
        <v>213486</v>
      </c>
      <c r="V385" s="17">
        <v>59695</v>
      </c>
      <c r="W385" s="17">
        <v>0</v>
      </c>
      <c r="X385" s="17">
        <v>331118</v>
      </c>
      <c r="Y385" s="17">
        <v>0</v>
      </c>
      <c r="Z385" s="17">
        <v>0</v>
      </c>
      <c r="AA385" s="17">
        <v>44014844</v>
      </c>
      <c r="AB385" s="17">
        <v>3448685</v>
      </c>
      <c r="AC385" s="17">
        <v>3355141</v>
      </c>
      <c r="AD385" s="17">
        <v>1401369</v>
      </c>
      <c r="AE385" s="17">
        <v>0</v>
      </c>
      <c r="AF385" s="17">
        <v>0</v>
      </c>
    </row>
    <row r="386" spans="1:32" x14ac:dyDescent="0.3">
      <c r="A386" s="15" t="s">
        <v>765</v>
      </c>
      <c r="B386" s="14" t="s">
        <v>766</v>
      </c>
      <c r="C386" s="14">
        <v>1</v>
      </c>
      <c r="D386" s="14">
        <v>0</v>
      </c>
      <c r="E386" s="17">
        <v>35042116</v>
      </c>
      <c r="F386" s="17">
        <v>0</v>
      </c>
      <c r="G386" s="17">
        <v>1602240</v>
      </c>
      <c r="H386" s="17">
        <v>0</v>
      </c>
      <c r="I386" s="17">
        <v>8759068</v>
      </c>
      <c r="J386" s="17">
        <v>4406520</v>
      </c>
      <c r="K386" s="17">
        <v>846791</v>
      </c>
      <c r="L386" s="17">
        <v>0</v>
      </c>
      <c r="M386" s="17">
        <v>0</v>
      </c>
      <c r="N386" s="17">
        <v>0</v>
      </c>
      <c r="O386" s="17">
        <v>0</v>
      </c>
      <c r="P386" s="17">
        <v>3534479</v>
      </c>
      <c r="Q386" s="17">
        <v>2376353</v>
      </c>
      <c r="R386" s="17">
        <v>1025287</v>
      </c>
      <c r="S386" s="17">
        <v>182112</v>
      </c>
      <c r="T386" s="17">
        <v>75981</v>
      </c>
      <c r="U386" s="17">
        <v>484291</v>
      </c>
      <c r="V386" s="17">
        <v>179756</v>
      </c>
      <c r="W386" s="17">
        <v>0</v>
      </c>
      <c r="X386" s="17">
        <v>2661120</v>
      </c>
      <c r="Y386" s="17">
        <v>0</v>
      </c>
      <c r="Z386" s="17">
        <v>0</v>
      </c>
      <c r="AA386" s="17">
        <v>61176114</v>
      </c>
      <c r="AB386" s="17">
        <v>6450815</v>
      </c>
      <c r="AC386" s="17">
        <v>8046529</v>
      </c>
      <c r="AD386" s="17">
        <v>700000</v>
      </c>
      <c r="AE386" s="17">
        <v>2661120</v>
      </c>
      <c r="AF386" s="17">
        <v>0</v>
      </c>
    </row>
    <row r="387" spans="1:32" x14ac:dyDescent="0.3">
      <c r="A387" s="15" t="s">
        <v>767</v>
      </c>
      <c r="B387" s="14" t="s">
        <v>768</v>
      </c>
      <c r="C387" s="14">
        <v>1</v>
      </c>
      <c r="D387" s="14">
        <v>1</v>
      </c>
      <c r="E387" s="17">
        <v>1417922</v>
      </c>
      <c r="F387" s="17">
        <v>0</v>
      </c>
      <c r="G387" s="17">
        <v>70000</v>
      </c>
      <c r="H387" s="17">
        <v>0</v>
      </c>
      <c r="I387" s="17">
        <v>3996842</v>
      </c>
      <c r="J387" s="17">
        <v>0</v>
      </c>
      <c r="K387" s="17">
        <v>0</v>
      </c>
      <c r="L387" s="17">
        <v>0</v>
      </c>
      <c r="M387" s="17">
        <v>0</v>
      </c>
      <c r="N387" s="17">
        <v>0</v>
      </c>
      <c r="O387" s="17">
        <v>0</v>
      </c>
      <c r="P387" s="17">
        <v>43265</v>
      </c>
      <c r="Q387" s="17">
        <v>11610</v>
      </c>
      <c r="R387" s="17">
        <v>29147</v>
      </c>
      <c r="S387" s="17">
        <v>131809</v>
      </c>
      <c r="T387" s="17">
        <v>54994</v>
      </c>
      <c r="U387" s="17">
        <v>713388</v>
      </c>
      <c r="V387" s="17">
        <v>0</v>
      </c>
      <c r="W387" s="17">
        <v>0</v>
      </c>
      <c r="X387" s="17">
        <v>1347024</v>
      </c>
      <c r="Y387" s="17">
        <v>10401</v>
      </c>
      <c r="Z387" s="17">
        <v>0</v>
      </c>
      <c r="AA387" s="17">
        <v>7826402</v>
      </c>
      <c r="AB387" s="17">
        <v>26482066</v>
      </c>
      <c r="AC387" s="17">
        <v>59985263</v>
      </c>
      <c r="AD387" s="17">
        <v>0</v>
      </c>
      <c r="AE387" s="17">
        <v>0</v>
      </c>
      <c r="AF387" s="17">
        <v>100000</v>
      </c>
    </row>
    <row r="388" spans="1:32" x14ac:dyDescent="0.3">
      <c r="A388" s="15" t="s">
        <v>769</v>
      </c>
      <c r="B388" s="14" t="s">
        <v>770</v>
      </c>
      <c r="C388" s="14">
        <v>1</v>
      </c>
      <c r="D388" s="14">
        <v>0</v>
      </c>
      <c r="E388" s="17">
        <v>29099383</v>
      </c>
      <c r="F388" s="17">
        <v>0</v>
      </c>
      <c r="G388" s="17">
        <v>536651</v>
      </c>
      <c r="H388" s="17">
        <v>0</v>
      </c>
      <c r="I388" s="17">
        <v>4497071</v>
      </c>
      <c r="J388" s="17">
        <v>2521864</v>
      </c>
      <c r="K388" s="17">
        <v>0</v>
      </c>
      <c r="L388" s="17">
        <v>0</v>
      </c>
      <c r="M388" s="17">
        <v>0</v>
      </c>
      <c r="N388" s="17">
        <v>0</v>
      </c>
      <c r="O388" s="17">
        <v>0</v>
      </c>
      <c r="P388" s="17">
        <v>1820293</v>
      </c>
      <c r="Q388" s="17">
        <v>860941</v>
      </c>
      <c r="R388" s="17">
        <v>951511</v>
      </c>
      <c r="S388" s="17">
        <v>66766</v>
      </c>
      <c r="T388" s="17">
        <v>27856</v>
      </c>
      <c r="U388" s="17">
        <v>251291</v>
      </c>
      <c r="V388" s="17">
        <v>71618</v>
      </c>
      <c r="W388" s="17">
        <v>0</v>
      </c>
      <c r="X388" s="17">
        <v>1071472</v>
      </c>
      <c r="Y388" s="17">
        <v>0</v>
      </c>
      <c r="Z388" s="17">
        <v>0</v>
      </c>
      <c r="AA388" s="17">
        <v>41776717</v>
      </c>
      <c r="AB388" s="17">
        <v>3919048</v>
      </c>
      <c r="AC388" s="17">
        <v>3811324</v>
      </c>
      <c r="AD388" s="17">
        <v>2536363</v>
      </c>
      <c r="AE388" s="17">
        <v>0</v>
      </c>
      <c r="AF388" s="17">
        <v>0</v>
      </c>
    </row>
    <row r="389" spans="1:32" x14ac:dyDescent="0.3">
      <c r="A389" s="15" t="s">
        <v>771</v>
      </c>
      <c r="B389" s="14" t="s">
        <v>772</v>
      </c>
      <c r="C389" s="14">
        <v>1</v>
      </c>
      <c r="D389" s="14">
        <v>0</v>
      </c>
      <c r="E389" s="17">
        <v>131292157</v>
      </c>
      <c r="F389" s="17">
        <v>0</v>
      </c>
      <c r="G389" s="17">
        <v>3600531</v>
      </c>
      <c r="H389" s="17">
        <v>0</v>
      </c>
      <c r="I389" s="17">
        <v>12476449</v>
      </c>
      <c r="J389" s="17">
        <v>9555901</v>
      </c>
      <c r="K389" s="17">
        <v>0</v>
      </c>
      <c r="L389" s="17">
        <v>0</v>
      </c>
      <c r="M389" s="17">
        <v>511205</v>
      </c>
      <c r="N389" s="17">
        <v>7102859</v>
      </c>
      <c r="O389" s="17">
        <v>4024398</v>
      </c>
      <c r="P389" s="17">
        <v>0</v>
      </c>
      <c r="Q389" s="17">
        <v>4405183</v>
      </c>
      <c r="R389" s="17">
        <v>3323200</v>
      </c>
      <c r="S389" s="17">
        <v>166742</v>
      </c>
      <c r="T389" s="17">
        <v>69569</v>
      </c>
      <c r="U389" s="17">
        <v>659565</v>
      </c>
      <c r="V389" s="17">
        <v>210647</v>
      </c>
      <c r="W389" s="17">
        <v>0</v>
      </c>
      <c r="X389" s="17">
        <v>5712815</v>
      </c>
      <c r="Y389" s="17">
        <v>0</v>
      </c>
      <c r="Z389" s="17">
        <v>0</v>
      </c>
      <c r="AA389" s="17">
        <v>183111221</v>
      </c>
      <c r="AB389" s="17">
        <v>12711442</v>
      </c>
      <c r="AC389" s="17">
        <v>28793042</v>
      </c>
      <c r="AD389" s="17">
        <v>10000000</v>
      </c>
      <c r="AE389" s="17">
        <v>0</v>
      </c>
      <c r="AF389" s="17">
        <v>837244</v>
      </c>
    </row>
    <row r="390" spans="1:32" x14ac:dyDescent="0.3">
      <c r="A390" s="15" t="s">
        <v>773</v>
      </c>
      <c r="B390" s="14" t="s">
        <v>774</v>
      </c>
      <c r="C390" s="14">
        <v>1</v>
      </c>
      <c r="D390" s="14">
        <v>0</v>
      </c>
      <c r="E390" s="17">
        <v>34650619</v>
      </c>
      <c r="F390" s="17">
        <v>0</v>
      </c>
      <c r="G390" s="17">
        <v>343745</v>
      </c>
      <c r="H390" s="17">
        <v>106988</v>
      </c>
      <c r="I390" s="17">
        <v>2951478</v>
      </c>
      <c r="J390" s="17">
        <v>4141070</v>
      </c>
      <c r="K390" s="17">
        <v>0</v>
      </c>
      <c r="L390" s="17">
        <v>0</v>
      </c>
      <c r="M390" s="17">
        <v>0</v>
      </c>
      <c r="N390" s="17">
        <v>0</v>
      </c>
      <c r="O390" s="17">
        <v>0</v>
      </c>
      <c r="P390" s="17">
        <v>1570519</v>
      </c>
      <c r="Q390" s="17">
        <v>1922380</v>
      </c>
      <c r="R390" s="17">
        <v>695611</v>
      </c>
      <c r="S390" s="17">
        <v>39937</v>
      </c>
      <c r="T390" s="17">
        <v>16663</v>
      </c>
      <c r="U390" s="17">
        <v>148305</v>
      </c>
      <c r="V390" s="17">
        <v>50065</v>
      </c>
      <c r="W390" s="17">
        <v>0</v>
      </c>
      <c r="X390" s="17">
        <v>866830</v>
      </c>
      <c r="Y390" s="17">
        <v>0</v>
      </c>
      <c r="Z390" s="17">
        <v>0</v>
      </c>
      <c r="AA390" s="17">
        <v>47504210</v>
      </c>
      <c r="AB390" s="17">
        <v>2706960</v>
      </c>
      <c r="AC390" s="17">
        <v>6172317</v>
      </c>
      <c r="AD390" s="17">
        <v>2702545</v>
      </c>
      <c r="AE390" s="17">
        <v>562455</v>
      </c>
      <c r="AF390" s="17">
        <v>189220</v>
      </c>
    </row>
    <row r="391" spans="1:32" x14ac:dyDescent="0.3">
      <c r="A391" s="15" t="s">
        <v>775</v>
      </c>
      <c r="B391" s="14" t="s">
        <v>776</v>
      </c>
      <c r="C391" s="14">
        <v>1</v>
      </c>
      <c r="D391" s="14">
        <v>0</v>
      </c>
      <c r="E391" s="17">
        <v>621374</v>
      </c>
      <c r="F391" s="17">
        <v>0</v>
      </c>
      <c r="G391" s="17">
        <v>50000</v>
      </c>
      <c r="H391" s="17">
        <v>0</v>
      </c>
      <c r="I391" s="17">
        <v>65361</v>
      </c>
      <c r="J391" s="17">
        <v>80638</v>
      </c>
      <c r="K391" s="17">
        <v>0</v>
      </c>
      <c r="L391" s="17">
        <v>0</v>
      </c>
      <c r="M391" s="17">
        <v>0</v>
      </c>
      <c r="N391" s="17">
        <v>0</v>
      </c>
      <c r="O391" s="17">
        <v>0</v>
      </c>
      <c r="P391" s="17">
        <v>206047</v>
      </c>
      <c r="Q391" s="17">
        <v>22902</v>
      </c>
      <c r="R391" s="17">
        <v>752</v>
      </c>
      <c r="S391" s="17">
        <v>5558</v>
      </c>
      <c r="T391" s="17">
        <v>2319</v>
      </c>
      <c r="U391" s="17">
        <v>15553</v>
      </c>
      <c r="V391" s="17">
        <v>0</v>
      </c>
      <c r="W391" s="17">
        <v>0</v>
      </c>
      <c r="X391" s="17">
        <v>0</v>
      </c>
      <c r="Y391" s="17">
        <v>0</v>
      </c>
      <c r="Z391" s="17">
        <v>0</v>
      </c>
      <c r="AA391" s="17">
        <v>1070504</v>
      </c>
      <c r="AB391" s="17">
        <v>47558</v>
      </c>
      <c r="AC391" s="17">
        <v>173395</v>
      </c>
      <c r="AD391" s="17">
        <v>0</v>
      </c>
      <c r="AE391" s="17">
        <v>0</v>
      </c>
      <c r="AF391" s="17">
        <v>0</v>
      </c>
    </row>
    <row r="392" spans="1:32" x14ac:dyDescent="0.3">
      <c r="A392" s="15" t="s">
        <v>777</v>
      </c>
      <c r="B392" s="14" t="s">
        <v>778</v>
      </c>
      <c r="C392" s="14">
        <v>1</v>
      </c>
      <c r="D392" s="14">
        <v>0</v>
      </c>
      <c r="E392" s="17">
        <v>16842198</v>
      </c>
      <c r="F392" s="17">
        <v>0</v>
      </c>
      <c r="G392" s="17">
        <v>780717</v>
      </c>
      <c r="H392" s="17">
        <v>0</v>
      </c>
      <c r="I392" s="17">
        <v>3234374</v>
      </c>
      <c r="J392" s="17">
        <v>3918132</v>
      </c>
      <c r="K392" s="17">
        <v>0</v>
      </c>
      <c r="L392" s="17">
        <v>0</v>
      </c>
      <c r="M392" s="17">
        <v>0</v>
      </c>
      <c r="N392" s="17">
        <v>0</v>
      </c>
      <c r="O392" s="17">
        <v>0</v>
      </c>
      <c r="P392" s="17">
        <v>1951323</v>
      </c>
      <c r="Q392" s="17">
        <v>1087559</v>
      </c>
      <c r="R392" s="17">
        <v>310394</v>
      </c>
      <c r="S392" s="17">
        <v>57703</v>
      </c>
      <c r="T392" s="17">
        <v>24075</v>
      </c>
      <c r="U392" s="17">
        <v>210632</v>
      </c>
      <c r="V392" s="17">
        <v>51922</v>
      </c>
      <c r="W392" s="17">
        <v>0</v>
      </c>
      <c r="X392" s="17">
        <v>415800</v>
      </c>
      <c r="Y392" s="17">
        <v>10949</v>
      </c>
      <c r="Z392" s="17">
        <v>0</v>
      </c>
      <c r="AA392" s="17">
        <v>28895778</v>
      </c>
      <c r="AB392" s="17">
        <v>3498198</v>
      </c>
      <c r="AC392" s="17">
        <v>1875825</v>
      </c>
      <c r="AD392" s="17">
        <v>700000</v>
      </c>
      <c r="AE392" s="17">
        <v>415800</v>
      </c>
      <c r="AF392" s="17">
        <v>0</v>
      </c>
    </row>
    <row r="393" spans="1:32" x14ac:dyDescent="0.3">
      <c r="A393" s="15" t="s">
        <v>779</v>
      </c>
      <c r="B393" s="14" t="s">
        <v>780</v>
      </c>
      <c r="C393" s="14">
        <v>1</v>
      </c>
      <c r="D393" s="14">
        <v>0</v>
      </c>
      <c r="E393" s="17">
        <v>4708609</v>
      </c>
      <c r="F393" s="17">
        <v>0</v>
      </c>
      <c r="G393" s="17">
        <v>426016</v>
      </c>
      <c r="H393" s="17">
        <v>0</v>
      </c>
      <c r="I393" s="17">
        <v>1340884</v>
      </c>
      <c r="J393" s="17">
        <v>299014</v>
      </c>
      <c r="K393" s="17">
        <v>0</v>
      </c>
      <c r="L393" s="17">
        <v>0</v>
      </c>
      <c r="M393" s="17">
        <v>0</v>
      </c>
      <c r="N393" s="17">
        <v>0</v>
      </c>
      <c r="O393" s="17">
        <v>0</v>
      </c>
      <c r="P393" s="17">
        <v>555328</v>
      </c>
      <c r="Q393" s="17">
        <v>43031</v>
      </c>
      <c r="R393" s="17">
        <v>22056</v>
      </c>
      <c r="S393" s="17">
        <v>7026</v>
      </c>
      <c r="T393" s="17">
        <v>2931</v>
      </c>
      <c r="U393" s="17">
        <v>42756</v>
      </c>
      <c r="V393" s="17">
        <v>5913</v>
      </c>
      <c r="W393" s="17">
        <v>0</v>
      </c>
      <c r="X393" s="17">
        <v>108000</v>
      </c>
      <c r="Y393" s="17">
        <v>16330</v>
      </c>
      <c r="Z393" s="17">
        <v>0</v>
      </c>
      <c r="AA393" s="17">
        <v>7577894</v>
      </c>
      <c r="AB393" s="17">
        <v>453222</v>
      </c>
      <c r="AC393" s="17">
        <v>496544</v>
      </c>
      <c r="AD393" s="17">
        <v>0</v>
      </c>
      <c r="AE393" s="17">
        <v>108000</v>
      </c>
      <c r="AF393" s="17">
        <v>0</v>
      </c>
    </row>
    <row r="394" spans="1:32" x14ac:dyDescent="0.3">
      <c r="A394" s="15" t="s">
        <v>781</v>
      </c>
      <c r="B394" s="14" t="s">
        <v>782</v>
      </c>
      <c r="C394" s="14">
        <v>1</v>
      </c>
      <c r="D394" s="14">
        <v>0</v>
      </c>
      <c r="E394" s="17">
        <v>3846915</v>
      </c>
      <c r="F394" s="17">
        <v>0</v>
      </c>
      <c r="G394" s="17">
        <v>281467</v>
      </c>
      <c r="H394" s="17">
        <v>0</v>
      </c>
      <c r="I394" s="17">
        <v>694073</v>
      </c>
      <c r="J394" s="17">
        <v>648493</v>
      </c>
      <c r="K394" s="17">
        <v>0</v>
      </c>
      <c r="L394" s="17">
        <v>0</v>
      </c>
      <c r="M394" s="17">
        <v>0</v>
      </c>
      <c r="N394" s="17">
        <v>0</v>
      </c>
      <c r="O394" s="17">
        <v>0</v>
      </c>
      <c r="P394" s="17">
        <v>1087817</v>
      </c>
      <c r="Q394" s="17">
        <v>239207</v>
      </c>
      <c r="R394" s="17">
        <v>175317</v>
      </c>
      <c r="S394" s="17">
        <v>11385</v>
      </c>
      <c r="T394" s="17">
        <v>4750</v>
      </c>
      <c r="U394" s="17">
        <v>46484</v>
      </c>
      <c r="V394" s="17">
        <v>11293</v>
      </c>
      <c r="W394" s="17">
        <v>0</v>
      </c>
      <c r="X394" s="17">
        <v>176903</v>
      </c>
      <c r="Y394" s="17">
        <v>0</v>
      </c>
      <c r="Z394" s="17">
        <v>0</v>
      </c>
      <c r="AA394" s="17">
        <v>7224104</v>
      </c>
      <c r="AB394" s="17">
        <v>727442</v>
      </c>
      <c r="AC394" s="17">
        <v>624100</v>
      </c>
      <c r="AD394" s="17">
        <v>700000</v>
      </c>
      <c r="AE394" s="17">
        <v>0</v>
      </c>
      <c r="AF394" s="17">
        <v>0</v>
      </c>
    </row>
    <row r="395" spans="1:32" x14ac:dyDescent="0.3">
      <c r="A395" s="15" t="s">
        <v>783</v>
      </c>
      <c r="B395" s="14" t="s">
        <v>784</v>
      </c>
      <c r="C395" s="14">
        <v>1</v>
      </c>
      <c r="D395" s="14">
        <v>0</v>
      </c>
      <c r="E395" s="17">
        <v>22239721</v>
      </c>
      <c r="F395" s="17">
        <v>0</v>
      </c>
      <c r="G395" s="17">
        <v>256623</v>
      </c>
      <c r="H395" s="17">
        <v>0</v>
      </c>
      <c r="I395" s="17">
        <v>1866764</v>
      </c>
      <c r="J395" s="17">
        <v>1940952</v>
      </c>
      <c r="K395" s="17">
        <v>0</v>
      </c>
      <c r="L395" s="17">
        <v>0</v>
      </c>
      <c r="M395" s="17">
        <v>0</v>
      </c>
      <c r="N395" s="17">
        <v>0</v>
      </c>
      <c r="O395" s="17">
        <v>0</v>
      </c>
      <c r="P395" s="17">
        <v>691645</v>
      </c>
      <c r="Q395" s="17">
        <v>231730</v>
      </c>
      <c r="R395" s="17">
        <v>810947</v>
      </c>
      <c r="S395" s="17">
        <v>26140</v>
      </c>
      <c r="T395" s="17">
        <v>10906</v>
      </c>
      <c r="U395" s="17">
        <v>102986</v>
      </c>
      <c r="V395" s="17">
        <v>35050</v>
      </c>
      <c r="W395" s="17">
        <v>0</v>
      </c>
      <c r="X395" s="17">
        <v>410717</v>
      </c>
      <c r="Y395" s="17">
        <v>0</v>
      </c>
      <c r="Z395" s="17">
        <v>0</v>
      </c>
      <c r="AA395" s="17">
        <v>28624181</v>
      </c>
      <c r="AB395" s="17">
        <v>1949854</v>
      </c>
      <c r="AC395" s="17">
        <v>4416668</v>
      </c>
      <c r="AD395" s="17">
        <v>2601969</v>
      </c>
      <c r="AE395" s="17">
        <v>0</v>
      </c>
      <c r="AF395" s="17">
        <v>171687</v>
      </c>
    </row>
    <row r="396" spans="1:32" x14ac:dyDescent="0.3">
      <c r="A396" s="15" t="s">
        <v>785</v>
      </c>
      <c r="B396" s="14" t="s">
        <v>786</v>
      </c>
      <c r="C396" s="14">
        <v>1</v>
      </c>
      <c r="D396" s="14">
        <v>0</v>
      </c>
      <c r="E396" s="17">
        <v>8138171</v>
      </c>
      <c r="F396" s="17">
        <v>0</v>
      </c>
      <c r="G396" s="17">
        <v>101659</v>
      </c>
      <c r="H396" s="17">
        <v>0</v>
      </c>
      <c r="I396" s="17">
        <v>1093427</v>
      </c>
      <c r="J396" s="17">
        <v>2652195</v>
      </c>
      <c r="K396" s="17">
        <v>0</v>
      </c>
      <c r="L396" s="17">
        <v>0</v>
      </c>
      <c r="M396" s="17">
        <v>0</v>
      </c>
      <c r="N396" s="17">
        <v>0</v>
      </c>
      <c r="O396" s="17">
        <v>0</v>
      </c>
      <c r="P396" s="17">
        <v>1094361</v>
      </c>
      <c r="Q396" s="17">
        <v>390501</v>
      </c>
      <c r="R396" s="17">
        <v>81860</v>
      </c>
      <c r="S396" s="17">
        <v>10291</v>
      </c>
      <c r="T396" s="17">
        <v>4294</v>
      </c>
      <c r="U396" s="17">
        <v>40892</v>
      </c>
      <c r="V396" s="17">
        <v>12785</v>
      </c>
      <c r="W396" s="17">
        <v>0</v>
      </c>
      <c r="X396" s="17">
        <v>86793</v>
      </c>
      <c r="Y396" s="17">
        <v>0</v>
      </c>
      <c r="Z396" s="17">
        <v>0</v>
      </c>
      <c r="AA396" s="17">
        <v>13707229</v>
      </c>
      <c r="AB396" s="17">
        <v>656982</v>
      </c>
      <c r="AC396" s="17">
        <v>1324469</v>
      </c>
      <c r="AD396" s="17">
        <v>1038135</v>
      </c>
      <c r="AE396" s="17">
        <v>0</v>
      </c>
      <c r="AF396" s="17">
        <v>0</v>
      </c>
    </row>
    <row r="397" spans="1:32" x14ac:dyDescent="0.3">
      <c r="A397" s="15" t="s">
        <v>787</v>
      </c>
      <c r="B397" s="14" t="s">
        <v>788</v>
      </c>
      <c r="C397" s="14">
        <v>1</v>
      </c>
      <c r="D397" s="14">
        <v>0</v>
      </c>
      <c r="E397" s="17">
        <v>10941047</v>
      </c>
      <c r="F397" s="17">
        <v>0</v>
      </c>
      <c r="G397" s="17">
        <v>129497</v>
      </c>
      <c r="H397" s="17">
        <v>0</v>
      </c>
      <c r="I397" s="17">
        <v>1628737</v>
      </c>
      <c r="J397" s="17">
        <v>2804135</v>
      </c>
      <c r="K397" s="17">
        <v>0</v>
      </c>
      <c r="L397" s="17">
        <v>0</v>
      </c>
      <c r="M397" s="17">
        <v>0</v>
      </c>
      <c r="N397" s="17">
        <v>0</v>
      </c>
      <c r="O397" s="17">
        <v>0</v>
      </c>
      <c r="P397" s="17">
        <v>1431245</v>
      </c>
      <c r="Q397" s="17">
        <v>199987</v>
      </c>
      <c r="R397" s="17">
        <v>312008</v>
      </c>
      <c r="S397" s="17">
        <v>13842</v>
      </c>
      <c r="T397" s="17">
        <v>5775</v>
      </c>
      <c r="U397" s="17">
        <v>54755</v>
      </c>
      <c r="V397" s="17">
        <v>18246</v>
      </c>
      <c r="W397" s="17">
        <v>0</v>
      </c>
      <c r="X397" s="17">
        <v>151148</v>
      </c>
      <c r="Y397" s="17">
        <v>0</v>
      </c>
      <c r="Z397" s="17">
        <v>0</v>
      </c>
      <c r="AA397" s="17">
        <v>17690422</v>
      </c>
      <c r="AB397" s="17">
        <v>1114999</v>
      </c>
      <c r="AC397" s="17">
        <v>2474774</v>
      </c>
      <c r="AD397" s="17">
        <v>700000</v>
      </c>
      <c r="AE397" s="17">
        <v>0</v>
      </c>
      <c r="AF397" s="17">
        <v>0</v>
      </c>
    </row>
    <row r="398" spans="1:32" x14ac:dyDescent="0.3">
      <c r="A398" s="15" t="s">
        <v>789</v>
      </c>
      <c r="B398" s="14" t="s">
        <v>790</v>
      </c>
      <c r="C398" s="14">
        <v>1</v>
      </c>
      <c r="D398" s="14">
        <v>0</v>
      </c>
      <c r="E398" s="17">
        <v>18539370</v>
      </c>
      <c r="F398" s="17">
        <v>0</v>
      </c>
      <c r="G398" s="17">
        <v>198267</v>
      </c>
      <c r="H398" s="17">
        <v>3919</v>
      </c>
      <c r="I398" s="17">
        <v>2455228</v>
      </c>
      <c r="J398" s="17">
        <v>4118015</v>
      </c>
      <c r="K398" s="17">
        <v>0</v>
      </c>
      <c r="L398" s="17">
        <v>0</v>
      </c>
      <c r="M398" s="17">
        <v>0</v>
      </c>
      <c r="N398" s="17">
        <v>0</v>
      </c>
      <c r="O398" s="17">
        <v>0</v>
      </c>
      <c r="P398" s="17">
        <v>1959680</v>
      </c>
      <c r="Q398" s="17">
        <v>379282</v>
      </c>
      <c r="R398" s="17">
        <v>697698</v>
      </c>
      <c r="S398" s="17">
        <v>21361</v>
      </c>
      <c r="T398" s="17">
        <v>8913</v>
      </c>
      <c r="U398" s="17">
        <v>82540</v>
      </c>
      <c r="V398" s="17">
        <v>29160</v>
      </c>
      <c r="W398" s="17">
        <v>0</v>
      </c>
      <c r="X398" s="17">
        <v>266457</v>
      </c>
      <c r="Y398" s="17">
        <v>0</v>
      </c>
      <c r="Z398" s="17">
        <v>0</v>
      </c>
      <c r="AA398" s="17">
        <v>28759890</v>
      </c>
      <c r="AB398" s="17">
        <v>1558730</v>
      </c>
      <c r="AC398" s="17">
        <v>3530728</v>
      </c>
      <c r="AD398" s="17">
        <v>1541219</v>
      </c>
      <c r="AE398" s="17">
        <v>0</v>
      </c>
      <c r="AF398" s="17">
        <v>135337</v>
      </c>
    </row>
    <row r="399" spans="1:32" x14ac:dyDescent="0.3">
      <c r="A399" s="15" t="s">
        <v>791</v>
      </c>
      <c r="B399" s="14" t="s">
        <v>792</v>
      </c>
      <c r="C399" s="14">
        <v>1</v>
      </c>
      <c r="D399" s="14">
        <v>0</v>
      </c>
      <c r="E399" s="17">
        <v>6741173</v>
      </c>
      <c r="F399" s="17">
        <v>0</v>
      </c>
      <c r="G399" s="17">
        <v>80523</v>
      </c>
      <c r="H399" s="17">
        <v>0</v>
      </c>
      <c r="I399" s="17">
        <v>736436</v>
      </c>
      <c r="J399" s="17">
        <v>1528082</v>
      </c>
      <c r="K399" s="17">
        <v>0</v>
      </c>
      <c r="L399" s="17">
        <v>0</v>
      </c>
      <c r="M399" s="17">
        <v>0</v>
      </c>
      <c r="N399" s="17">
        <v>0</v>
      </c>
      <c r="O399" s="17">
        <v>0</v>
      </c>
      <c r="P399" s="17">
        <v>739795</v>
      </c>
      <c r="Q399" s="17">
        <v>157802</v>
      </c>
      <c r="R399" s="17">
        <v>117323</v>
      </c>
      <c r="S399" s="17">
        <v>8703</v>
      </c>
      <c r="T399" s="17">
        <v>3631</v>
      </c>
      <c r="U399" s="17">
        <v>33960</v>
      </c>
      <c r="V399" s="17">
        <v>10615</v>
      </c>
      <c r="W399" s="17">
        <v>0</v>
      </c>
      <c r="X399" s="17">
        <v>635410</v>
      </c>
      <c r="Y399" s="17">
        <v>0</v>
      </c>
      <c r="Z399" s="17">
        <v>0</v>
      </c>
      <c r="AA399" s="17">
        <v>10793453</v>
      </c>
      <c r="AB399" s="17">
        <v>622203</v>
      </c>
      <c r="AC399" s="17">
        <v>1368192</v>
      </c>
      <c r="AD399" s="17">
        <v>700000</v>
      </c>
      <c r="AE399" s="17">
        <v>0</v>
      </c>
      <c r="AF399" s="17">
        <v>0</v>
      </c>
    </row>
    <row r="400" spans="1:32" x14ac:dyDescent="0.3">
      <c r="A400" s="15" t="s">
        <v>793</v>
      </c>
      <c r="B400" s="14" t="s">
        <v>794</v>
      </c>
      <c r="C400" s="14">
        <v>1</v>
      </c>
      <c r="D400" s="14">
        <v>0</v>
      </c>
      <c r="E400" s="17">
        <v>17311310</v>
      </c>
      <c r="F400" s="17">
        <v>0</v>
      </c>
      <c r="G400" s="17">
        <v>0</v>
      </c>
      <c r="H400" s="17">
        <v>0</v>
      </c>
      <c r="I400" s="17">
        <v>2643063</v>
      </c>
      <c r="J400" s="17">
        <v>2868291</v>
      </c>
      <c r="K400" s="17">
        <v>0</v>
      </c>
      <c r="L400" s="17">
        <v>0</v>
      </c>
      <c r="M400" s="17">
        <v>0</v>
      </c>
      <c r="N400" s="17">
        <v>0</v>
      </c>
      <c r="O400" s="17">
        <v>0</v>
      </c>
      <c r="P400" s="17">
        <v>2354235</v>
      </c>
      <c r="Q400" s="17">
        <v>1004585</v>
      </c>
      <c r="R400" s="17">
        <v>160069</v>
      </c>
      <c r="S400" s="17">
        <v>15774</v>
      </c>
      <c r="T400" s="17">
        <v>6581</v>
      </c>
      <c r="U400" s="17">
        <v>61862</v>
      </c>
      <c r="V400" s="17">
        <v>20309</v>
      </c>
      <c r="W400" s="17">
        <v>0</v>
      </c>
      <c r="X400" s="17">
        <v>129009</v>
      </c>
      <c r="Y400" s="17">
        <v>0</v>
      </c>
      <c r="Z400" s="17">
        <v>0</v>
      </c>
      <c r="AA400" s="17">
        <v>26575088</v>
      </c>
      <c r="AB400" s="17">
        <v>1172897</v>
      </c>
      <c r="AC400" s="17">
        <v>2656763</v>
      </c>
      <c r="AD400" s="17">
        <v>2301676</v>
      </c>
      <c r="AE400" s="17">
        <v>0</v>
      </c>
      <c r="AF400" s="17">
        <v>154393</v>
      </c>
    </row>
    <row r="401" spans="1:32" x14ac:dyDescent="0.3">
      <c r="A401" s="15" t="s">
        <v>795</v>
      </c>
      <c r="B401" s="14" t="s">
        <v>796</v>
      </c>
      <c r="C401" s="14">
        <v>1</v>
      </c>
      <c r="D401" s="14">
        <v>0</v>
      </c>
      <c r="E401" s="17">
        <v>36744102</v>
      </c>
      <c r="F401" s="17">
        <v>0</v>
      </c>
      <c r="G401" s="17">
        <v>0</v>
      </c>
      <c r="H401" s="17">
        <v>0</v>
      </c>
      <c r="I401" s="17">
        <v>3863495</v>
      </c>
      <c r="J401" s="17">
        <v>3659503</v>
      </c>
      <c r="K401" s="17">
        <v>0</v>
      </c>
      <c r="L401" s="17">
        <v>0</v>
      </c>
      <c r="M401" s="17">
        <v>0</v>
      </c>
      <c r="N401" s="17">
        <v>0</v>
      </c>
      <c r="O401" s="17">
        <v>0</v>
      </c>
      <c r="P401" s="17">
        <v>5501896</v>
      </c>
      <c r="Q401" s="17">
        <v>2135079</v>
      </c>
      <c r="R401" s="17">
        <v>0</v>
      </c>
      <c r="S401" s="17">
        <v>47636</v>
      </c>
      <c r="T401" s="17">
        <v>19875</v>
      </c>
      <c r="U401" s="17">
        <v>186691</v>
      </c>
      <c r="V401" s="17">
        <v>66644</v>
      </c>
      <c r="W401" s="17">
        <v>0</v>
      </c>
      <c r="X401" s="17">
        <v>657280</v>
      </c>
      <c r="Y401" s="17">
        <v>0</v>
      </c>
      <c r="Z401" s="17">
        <v>0</v>
      </c>
      <c r="AA401" s="17">
        <v>52882201</v>
      </c>
      <c r="AB401" s="17">
        <v>4149807</v>
      </c>
      <c r="AC401" s="17">
        <v>9603298</v>
      </c>
      <c r="AD401" s="17">
        <v>700000</v>
      </c>
      <c r="AE401" s="17">
        <v>0</v>
      </c>
      <c r="AF401" s="17">
        <v>463215</v>
      </c>
    </row>
    <row r="402" spans="1:32" x14ac:dyDescent="0.3">
      <c r="A402" s="15" t="s">
        <v>797</v>
      </c>
      <c r="B402" s="14" t="s">
        <v>798</v>
      </c>
      <c r="C402" s="14">
        <v>1</v>
      </c>
      <c r="D402" s="14">
        <v>0</v>
      </c>
      <c r="E402" s="17">
        <v>16823099</v>
      </c>
      <c r="F402" s="17">
        <v>0</v>
      </c>
      <c r="G402" s="17">
        <v>0</v>
      </c>
      <c r="H402" s="17">
        <v>0</v>
      </c>
      <c r="I402" s="17">
        <v>2424956</v>
      </c>
      <c r="J402" s="17">
        <v>4448600</v>
      </c>
      <c r="K402" s="17">
        <v>0</v>
      </c>
      <c r="L402" s="17">
        <v>0</v>
      </c>
      <c r="M402" s="17">
        <v>0</v>
      </c>
      <c r="N402" s="17">
        <v>0</v>
      </c>
      <c r="O402" s="17">
        <v>0</v>
      </c>
      <c r="P402" s="17">
        <v>2528600</v>
      </c>
      <c r="Q402" s="17">
        <v>319785</v>
      </c>
      <c r="R402" s="17">
        <v>91594</v>
      </c>
      <c r="S402" s="17">
        <v>18021</v>
      </c>
      <c r="T402" s="17">
        <v>7519</v>
      </c>
      <c r="U402" s="17">
        <v>71822</v>
      </c>
      <c r="V402" s="17">
        <v>25386</v>
      </c>
      <c r="W402" s="17">
        <v>0</v>
      </c>
      <c r="X402" s="17">
        <v>243526</v>
      </c>
      <c r="Y402" s="17">
        <v>0</v>
      </c>
      <c r="Z402" s="17">
        <v>0</v>
      </c>
      <c r="AA402" s="17">
        <v>27002908</v>
      </c>
      <c r="AB402" s="17">
        <v>1752751</v>
      </c>
      <c r="AC402" s="17">
        <v>3970204</v>
      </c>
      <c r="AD402" s="17">
        <v>1596113</v>
      </c>
      <c r="AE402" s="17">
        <v>0</v>
      </c>
      <c r="AF402" s="17">
        <v>149286</v>
      </c>
    </row>
    <row r="403" spans="1:32" x14ac:dyDescent="0.3">
      <c r="A403" s="15" t="s">
        <v>799</v>
      </c>
      <c r="B403" s="14" t="s">
        <v>800</v>
      </c>
      <c r="C403" s="14">
        <v>1</v>
      </c>
      <c r="D403" s="14">
        <v>0</v>
      </c>
      <c r="E403" s="17">
        <v>33532722</v>
      </c>
      <c r="F403" s="17">
        <v>0</v>
      </c>
      <c r="G403" s="17">
        <v>0</v>
      </c>
      <c r="H403" s="17">
        <v>0</v>
      </c>
      <c r="I403" s="17">
        <v>6421054</v>
      </c>
      <c r="J403" s="17">
        <v>2261668</v>
      </c>
      <c r="K403" s="17">
        <v>0</v>
      </c>
      <c r="L403" s="17">
        <v>0</v>
      </c>
      <c r="M403" s="17">
        <v>0</v>
      </c>
      <c r="N403" s="17">
        <v>0</v>
      </c>
      <c r="O403" s="17">
        <v>0</v>
      </c>
      <c r="P403" s="17">
        <v>4775583</v>
      </c>
      <c r="Q403" s="17">
        <v>2056604</v>
      </c>
      <c r="R403" s="17">
        <v>187009</v>
      </c>
      <c r="S403" s="17">
        <v>52340</v>
      </c>
      <c r="T403" s="17">
        <v>21838</v>
      </c>
      <c r="U403" s="17">
        <v>208535</v>
      </c>
      <c r="V403" s="17">
        <v>65276</v>
      </c>
      <c r="W403" s="17">
        <v>0</v>
      </c>
      <c r="X403" s="17">
        <v>372526</v>
      </c>
      <c r="Y403" s="17">
        <v>0</v>
      </c>
      <c r="Z403" s="17">
        <v>0</v>
      </c>
      <c r="AA403" s="17">
        <v>49955155</v>
      </c>
      <c r="AB403" s="17">
        <v>3370609</v>
      </c>
      <c r="AC403" s="17">
        <v>6482610</v>
      </c>
      <c r="AD403" s="17">
        <v>2191686</v>
      </c>
      <c r="AE403" s="17">
        <v>0</v>
      </c>
      <c r="AF403" s="17">
        <v>0</v>
      </c>
    </row>
    <row r="404" spans="1:32" x14ac:dyDescent="0.3">
      <c r="A404" s="15" t="s">
        <v>801</v>
      </c>
      <c r="B404" s="14" t="s">
        <v>802</v>
      </c>
      <c r="C404" s="14">
        <v>1</v>
      </c>
      <c r="D404" s="14">
        <v>0</v>
      </c>
      <c r="E404" s="17">
        <v>21878943</v>
      </c>
      <c r="F404" s="17">
        <v>0</v>
      </c>
      <c r="G404" s="17">
        <v>0</v>
      </c>
      <c r="H404" s="17">
        <v>0</v>
      </c>
      <c r="I404" s="17">
        <v>3075455</v>
      </c>
      <c r="J404" s="17">
        <v>3538065</v>
      </c>
      <c r="K404" s="17">
        <v>0</v>
      </c>
      <c r="L404" s="17">
        <v>0</v>
      </c>
      <c r="M404" s="17">
        <v>0</v>
      </c>
      <c r="N404" s="17">
        <v>0</v>
      </c>
      <c r="O404" s="17">
        <v>0</v>
      </c>
      <c r="P404" s="17">
        <v>3371644</v>
      </c>
      <c r="Q404" s="17">
        <v>845031</v>
      </c>
      <c r="R404" s="17">
        <v>34116</v>
      </c>
      <c r="S404" s="17">
        <v>28207</v>
      </c>
      <c r="T404" s="17">
        <v>11769</v>
      </c>
      <c r="U404" s="17">
        <v>111258</v>
      </c>
      <c r="V404" s="17">
        <v>29665</v>
      </c>
      <c r="W404" s="17">
        <v>0</v>
      </c>
      <c r="X404" s="17">
        <v>338395</v>
      </c>
      <c r="Y404" s="17">
        <v>0</v>
      </c>
      <c r="Z404" s="17">
        <v>0</v>
      </c>
      <c r="AA404" s="17">
        <v>33262548</v>
      </c>
      <c r="AB404" s="17">
        <v>2067961</v>
      </c>
      <c r="AC404" s="17">
        <v>4359474</v>
      </c>
      <c r="AD404" s="17">
        <v>935352</v>
      </c>
      <c r="AE404" s="17">
        <v>0</v>
      </c>
      <c r="AF404" s="17">
        <v>0</v>
      </c>
    </row>
    <row r="405" spans="1:32" x14ac:dyDescent="0.3">
      <c r="A405" s="15" t="s">
        <v>803</v>
      </c>
      <c r="B405" s="14" t="s">
        <v>804</v>
      </c>
      <c r="C405" s="14">
        <v>1</v>
      </c>
      <c r="D405" s="14">
        <v>0</v>
      </c>
      <c r="E405" s="17">
        <v>22919486</v>
      </c>
      <c r="F405" s="17">
        <v>0</v>
      </c>
      <c r="G405" s="17">
        <v>0</v>
      </c>
      <c r="H405" s="17">
        <v>72122</v>
      </c>
      <c r="I405" s="17">
        <v>3734951</v>
      </c>
      <c r="J405" s="17">
        <v>4682619</v>
      </c>
      <c r="K405" s="17">
        <v>0</v>
      </c>
      <c r="L405" s="17">
        <v>0</v>
      </c>
      <c r="M405" s="17">
        <v>0</v>
      </c>
      <c r="N405" s="17">
        <v>0</v>
      </c>
      <c r="O405" s="17">
        <v>0</v>
      </c>
      <c r="P405" s="17">
        <v>5505864</v>
      </c>
      <c r="Q405" s="17">
        <v>919999</v>
      </c>
      <c r="R405" s="17">
        <v>130118</v>
      </c>
      <c r="S405" s="17">
        <v>56535</v>
      </c>
      <c r="T405" s="17">
        <v>23588</v>
      </c>
      <c r="U405" s="17">
        <v>218263</v>
      </c>
      <c r="V405" s="17">
        <v>71420</v>
      </c>
      <c r="W405" s="17">
        <v>0</v>
      </c>
      <c r="X405" s="17">
        <v>1080343</v>
      </c>
      <c r="Y405" s="17">
        <v>0</v>
      </c>
      <c r="Z405" s="17">
        <v>0</v>
      </c>
      <c r="AA405" s="17">
        <v>39415308</v>
      </c>
      <c r="AB405" s="17">
        <v>3971081</v>
      </c>
      <c r="AC405" s="17">
        <v>8995008</v>
      </c>
      <c r="AD405" s="17">
        <v>0</v>
      </c>
      <c r="AE405" s="17">
        <v>584452</v>
      </c>
      <c r="AF405" s="17">
        <v>0</v>
      </c>
    </row>
    <row r="406" spans="1:32" x14ac:dyDescent="0.3">
      <c r="A406" s="15" t="s">
        <v>805</v>
      </c>
      <c r="B406" s="14" t="s">
        <v>806</v>
      </c>
      <c r="C406" s="14">
        <v>1</v>
      </c>
      <c r="D406" s="14">
        <v>0</v>
      </c>
      <c r="E406" s="17">
        <v>11543371</v>
      </c>
      <c r="F406" s="17">
        <v>0</v>
      </c>
      <c r="G406" s="17">
        <v>0</v>
      </c>
      <c r="H406" s="17">
        <v>13875</v>
      </c>
      <c r="I406" s="17">
        <v>1210932</v>
      </c>
      <c r="J406" s="17">
        <v>2560624</v>
      </c>
      <c r="K406" s="17">
        <v>0</v>
      </c>
      <c r="L406" s="17">
        <v>0</v>
      </c>
      <c r="M406" s="17">
        <v>0</v>
      </c>
      <c r="N406" s="17">
        <v>0</v>
      </c>
      <c r="O406" s="17">
        <v>0</v>
      </c>
      <c r="P406" s="17">
        <v>1768583</v>
      </c>
      <c r="Q406" s="17">
        <v>633232</v>
      </c>
      <c r="R406" s="17">
        <v>0</v>
      </c>
      <c r="S406" s="17">
        <v>13632</v>
      </c>
      <c r="T406" s="17">
        <v>5688</v>
      </c>
      <c r="U406" s="17">
        <v>51959</v>
      </c>
      <c r="V406" s="17">
        <v>17706</v>
      </c>
      <c r="W406" s="17">
        <v>0</v>
      </c>
      <c r="X406" s="17">
        <v>204691</v>
      </c>
      <c r="Y406" s="17">
        <v>0</v>
      </c>
      <c r="Z406" s="17">
        <v>0</v>
      </c>
      <c r="AA406" s="17">
        <v>18024293</v>
      </c>
      <c r="AB406" s="17">
        <v>880737</v>
      </c>
      <c r="AC406" s="17">
        <v>1833805</v>
      </c>
      <c r="AD406" s="17">
        <v>1212556</v>
      </c>
      <c r="AE406" s="17">
        <v>0</v>
      </c>
      <c r="AF406" s="17">
        <v>100000</v>
      </c>
    </row>
    <row r="407" spans="1:32" x14ac:dyDescent="0.3">
      <c r="A407" s="15" t="s">
        <v>807</v>
      </c>
      <c r="B407" s="14" t="s">
        <v>808</v>
      </c>
      <c r="C407" s="14">
        <v>1</v>
      </c>
      <c r="D407" s="14">
        <v>0</v>
      </c>
      <c r="E407" s="17">
        <v>11610394</v>
      </c>
      <c r="F407" s="17">
        <v>0</v>
      </c>
      <c r="G407" s="17">
        <v>250743</v>
      </c>
      <c r="H407" s="17">
        <v>0</v>
      </c>
      <c r="I407" s="17">
        <v>1589738</v>
      </c>
      <c r="J407" s="17">
        <v>497672</v>
      </c>
      <c r="K407" s="17">
        <v>0</v>
      </c>
      <c r="L407" s="17">
        <v>0</v>
      </c>
      <c r="M407" s="17">
        <v>0</v>
      </c>
      <c r="N407" s="17">
        <v>0</v>
      </c>
      <c r="O407" s="17">
        <v>0</v>
      </c>
      <c r="P407" s="17">
        <v>1373683</v>
      </c>
      <c r="Q407" s="17">
        <v>96570</v>
      </c>
      <c r="R407" s="17">
        <v>25586</v>
      </c>
      <c r="S407" s="17">
        <v>10890</v>
      </c>
      <c r="T407" s="17">
        <v>4544</v>
      </c>
      <c r="U407" s="17">
        <v>41998</v>
      </c>
      <c r="V407" s="17">
        <v>11840</v>
      </c>
      <c r="W407" s="17">
        <v>0</v>
      </c>
      <c r="X407" s="17">
        <v>155357</v>
      </c>
      <c r="Y407" s="17">
        <v>0</v>
      </c>
      <c r="Z407" s="17">
        <v>0</v>
      </c>
      <c r="AA407" s="17">
        <v>15669015</v>
      </c>
      <c r="AB407" s="17">
        <v>733155</v>
      </c>
      <c r="AC407" s="17">
        <v>1529715</v>
      </c>
      <c r="AD407" s="17">
        <v>1245369</v>
      </c>
      <c r="AE407" s="17">
        <v>0</v>
      </c>
      <c r="AF407" s="17">
        <v>100000</v>
      </c>
    </row>
    <row r="408" spans="1:32" x14ac:dyDescent="0.3">
      <c r="A408" s="15" t="s">
        <v>809</v>
      </c>
      <c r="B408" s="14" t="s">
        <v>810</v>
      </c>
      <c r="C408" s="14">
        <v>1</v>
      </c>
      <c r="D408" s="14">
        <v>0</v>
      </c>
      <c r="E408" s="17">
        <v>19104572</v>
      </c>
      <c r="F408" s="17">
        <v>0</v>
      </c>
      <c r="G408" s="17">
        <v>0</v>
      </c>
      <c r="H408" s="17">
        <v>82545</v>
      </c>
      <c r="I408" s="17">
        <v>2630673</v>
      </c>
      <c r="J408" s="17">
        <v>4908393</v>
      </c>
      <c r="K408" s="17">
        <v>0</v>
      </c>
      <c r="L408" s="17">
        <v>0</v>
      </c>
      <c r="M408" s="17">
        <v>0</v>
      </c>
      <c r="N408" s="17">
        <v>0</v>
      </c>
      <c r="O408" s="17">
        <v>0</v>
      </c>
      <c r="P408" s="17">
        <v>2618003</v>
      </c>
      <c r="Q408" s="17">
        <v>435060</v>
      </c>
      <c r="R408" s="17">
        <v>0</v>
      </c>
      <c r="S408" s="17">
        <v>24687</v>
      </c>
      <c r="T408" s="17">
        <v>10300</v>
      </c>
      <c r="U408" s="17">
        <v>98676</v>
      </c>
      <c r="V408" s="17">
        <v>31666</v>
      </c>
      <c r="W408" s="17">
        <v>0</v>
      </c>
      <c r="X408" s="17">
        <v>224979</v>
      </c>
      <c r="Y408" s="17">
        <v>22892</v>
      </c>
      <c r="Z408" s="17">
        <v>0</v>
      </c>
      <c r="AA408" s="17">
        <v>30192446</v>
      </c>
      <c r="AB408" s="17">
        <v>1679413</v>
      </c>
      <c r="AC408" s="17">
        <v>3804085</v>
      </c>
      <c r="AD408" s="17">
        <v>700000</v>
      </c>
      <c r="AE408" s="17">
        <v>0</v>
      </c>
      <c r="AF408" s="17">
        <v>0</v>
      </c>
    </row>
    <row r="409" spans="1:32" x14ac:dyDescent="0.3">
      <c r="A409" s="15" t="s">
        <v>811</v>
      </c>
      <c r="B409" s="14" t="s">
        <v>812</v>
      </c>
      <c r="C409" s="14">
        <v>1</v>
      </c>
      <c r="D409" s="14">
        <v>0</v>
      </c>
      <c r="E409" s="17">
        <v>4887262</v>
      </c>
      <c r="F409" s="17">
        <v>0</v>
      </c>
      <c r="G409" s="17">
        <v>0</v>
      </c>
      <c r="H409" s="17">
        <v>0</v>
      </c>
      <c r="I409" s="17">
        <v>708328</v>
      </c>
      <c r="J409" s="17">
        <v>924714</v>
      </c>
      <c r="K409" s="17">
        <v>97195</v>
      </c>
      <c r="L409" s="17">
        <v>0</v>
      </c>
      <c r="M409" s="17">
        <v>0</v>
      </c>
      <c r="N409" s="17">
        <v>0</v>
      </c>
      <c r="O409" s="17">
        <v>0</v>
      </c>
      <c r="P409" s="17">
        <v>618058</v>
      </c>
      <c r="Q409" s="17">
        <v>65001</v>
      </c>
      <c r="R409" s="17">
        <v>0</v>
      </c>
      <c r="S409" s="17">
        <v>4779</v>
      </c>
      <c r="T409" s="17">
        <v>1994</v>
      </c>
      <c r="U409" s="17">
        <v>18815</v>
      </c>
      <c r="V409" s="17">
        <v>5365</v>
      </c>
      <c r="W409" s="17">
        <v>0</v>
      </c>
      <c r="X409" s="17">
        <v>201940</v>
      </c>
      <c r="Y409" s="17">
        <v>0</v>
      </c>
      <c r="Z409" s="17">
        <v>0</v>
      </c>
      <c r="AA409" s="17">
        <v>7533451</v>
      </c>
      <c r="AB409" s="17">
        <v>420786</v>
      </c>
      <c r="AC409" s="17">
        <v>953134</v>
      </c>
      <c r="AD409" s="17">
        <v>700000</v>
      </c>
      <c r="AE409" s="17">
        <v>201940</v>
      </c>
      <c r="AF409" s="17">
        <v>100000</v>
      </c>
    </row>
    <row r="410" spans="1:32" x14ac:dyDescent="0.3">
      <c r="A410" s="15" t="s">
        <v>813</v>
      </c>
      <c r="B410" s="14" t="s">
        <v>814</v>
      </c>
      <c r="C410" s="14">
        <v>1</v>
      </c>
      <c r="D410" s="14">
        <v>0</v>
      </c>
      <c r="E410" s="17">
        <v>5395984</v>
      </c>
      <c r="F410" s="17">
        <v>0</v>
      </c>
      <c r="G410" s="17">
        <v>0</v>
      </c>
      <c r="H410" s="17">
        <v>36533</v>
      </c>
      <c r="I410" s="17">
        <v>656573</v>
      </c>
      <c r="J410" s="17">
        <v>564998</v>
      </c>
      <c r="K410" s="17">
        <v>0</v>
      </c>
      <c r="L410" s="17">
        <v>0</v>
      </c>
      <c r="M410" s="17">
        <v>0</v>
      </c>
      <c r="N410" s="17">
        <v>0</v>
      </c>
      <c r="O410" s="17">
        <v>0</v>
      </c>
      <c r="P410" s="17">
        <v>602028</v>
      </c>
      <c r="Q410" s="17">
        <v>46559</v>
      </c>
      <c r="R410" s="17">
        <v>211662</v>
      </c>
      <c r="S410" s="17">
        <v>4988</v>
      </c>
      <c r="T410" s="17">
        <v>2081</v>
      </c>
      <c r="U410" s="17">
        <v>18757</v>
      </c>
      <c r="V410" s="17">
        <v>5447</v>
      </c>
      <c r="W410" s="17">
        <v>0</v>
      </c>
      <c r="X410" s="17">
        <v>66750</v>
      </c>
      <c r="Y410" s="17">
        <v>0</v>
      </c>
      <c r="Z410" s="17">
        <v>0</v>
      </c>
      <c r="AA410" s="17">
        <v>7612360</v>
      </c>
      <c r="AB410" s="17">
        <v>430422</v>
      </c>
      <c r="AC410" s="17">
        <v>974962</v>
      </c>
      <c r="AD410" s="17">
        <v>700000</v>
      </c>
      <c r="AE410" s="17">
        <v>0</v>
      </c>
      <c r="AF410" s="17">
        <v>100000</v>
      </c>
    </row>
    <row r="411" spans="1:32" x14ac:dyDescent="0.3">
      <c r="A411" s="15" t="s">
        <v>815</v>
      </c>
      <c r="B411" s="14" t="s">
        <v>816</v>
      </c>
      <c r="C411" s="14">
        <v>1</v>
      </c>
      <c r="D411" s="14">
        <v>0</v>
      </c>
      <c r="E411" s="17">
        <v>4363803</v>
      </c>
      <c r="F411" s="17">
        <v>0</v>
      </c>
      <c r="G411" s="17">
        <v>0</v>
      </c>
      <c r="H411" s="17">
        <v>0</v>
      </c>
      <c r="I411" s="17">
        <v>579071</v>
      </c>
      <c r="J411" s="17">
        <v>1413004</v>
      </c>
      <c r="K411" s="17">
        <v>0</v>
      </c>
      <c r="L411" s="17">
        <v>0</v>
      </c>
      <c r="M411" s="17">
        <v>0</v>
      </c>
      <c r="N411" s="17">
        <v>0</v>
      </c>
      <c r="O411" s="17">
        <v>0</v>
      </c>
      <c r="P411" s="17">
        <v>478807</v>
      </c>
      <c r="Q411" s="17">
        <v>83847</v>
      </c>
      <c r="R411" s="17">
        <v>99271</v>
      </c>
      <c r="S411" s="17">
        <v>4389</v>
      </c>
      <c r="T411" s="17">
        <v>1831</v>
      </c>
      <c r="U411" s="17">
        <v>17242</v>
      </c>
      <c r="V411" s="17">
        <v>5069</v>
      </c>
      <c r="W411" s="17">
        <v>0</v>
      </c>
      <c r="X411" s="17">
        <v>183500</v>
      </c>
      <c r="Y411" s="17">
        <v>0</v>
      </c>
      <c r="Z411" s="17">
        <v>0</v>
      </c>
      <c r="AA411" s="17">
        <v>7229834</v>
      </c>
      <c r="AB411" s="17">
        <v>569742</v>
      </c>
      <c r="AC411" s="17">
        <v>1111185</v>
      </c>
      <c r="AD411" s="17">
        <v>0</v>
      </c>
      <c r="AE411" s="17">
        <v>183500</v>
      </c>
      <c r="AF411" s="17">
        <v>100000</v>
      </c>
    </row>
    <row r="412" spans="1:32" x14ac:dyDescent="0.3">
      <c r="A412" s="15" t="s">
        <v>817</v>
      </c>
      <c r="B412" s="14" t="s">
        <v>818</v>
      </c>
      <c r="C412" s="14">
        <v>1</v>
      </c>
      <c r="D412" s="14">
        <v>0</v>
      </c>
      <c r="E412" s="17">
        <v>3574250</v>
      </c>
      <c r="F412" s="17">
        <v>0</v>
      </c>
      <c r="G412" s="17">
        <v>0</v>
      </c>
      <c r="H412" s="17">
        <v>0</v>
      </c>
      <c r="I412" s="17">
        <v>610062</v>
      </c>
      <c r="J412" s="17">
        <v>710316</v>
      </c>
      <c r="K412" s="17">
        <v>0</v>
      </c>
      <c r="L412" s="17">
        <v>0</v>
      </c>
      <c r="M412" s="17">
        <v>0</v>
      </c>
      <c r="N412" s="17">
        <v>0</v>
      </c>
      <c r="O412" s="17">
        <v>0</v>
      </c>
      <c r="P412" s="17">
        <v>626010</v>
      </c>
      <c r="Q412" s="17">
        <v>91316</v>
      </c>
      <c r="R412" s="17">
        <v>95860</v>
      </c>
      <c r="S412" s="17">
        <v>4329</v>
      </c>
      <c r="T412" s="17">
        <v>1806</v>
      </c>
      <c r="U412" s="17">
        <v>17242</v>
      </c>
      <c r="V412" s="17">
        <v>4783</v>
      </c>
      <c r="W412" s="17">
        <v>0</v>
      </c>
      <c r="X412" s="17">
        <v>65489</v>
      </c>
      <c r="Y412" s="17">
        <v>2008</v>
      </c>
      <c r="Z412" s="17">
        <v>0</v>
      </c>
      <c r="AA412" s="17">
        <v>5803471</v>
      </c>
      <c r="AB412" s="17">
        <v>290404</v>
      </c>
      <c r="AC412" s="17">
        <v>591480</v>
      </c>
      <c r="AD412" s="17">
        <v>700000</v>
      </c>
      <c r="AE412" s="17">
        <v>0</v>
      </c>
      <c r="AF412" s="17">
        <v>100000</v>
      </c>
    </row>
    <row r="413" spans="1:32" x14ac:dyDescent="0.3">
      <c r="A413" s="15" t="s">
        <v>819</v>
      </c>
      <c r="B413" s="14" t="s">
        <v>820</v>
      </c>
      <c r="C413" s="14">
        <v>1</v>
      </c>
      <c r="D413" s="14">
        <v>0</v>
      </c>
      <c r="E413" s="17">
        <v>4303519</v>
      </c>
      <c r="F413" s="17">
        <v>0</v>
      </c>
      <c r="G413" s="17">
        <v>0</v>
      </c>
      <c r="H413" s="17">
        <v>0</v>
      </c>
      <c r="I413" s="17">
        <v>410215</v>
      </c>
      <c r="J413" s="17">
        <v>350785</v>
      </c>
      <c r="K413" s="17">
        <v>0</v>
      </c>
      <c r="L413" s="17">
        <v>0</v>
      </c>
      <c r="M413" s="17">
        <v>0</v>
      </c>
      <c r="N413" s="17">
        <v>0</v>
      </c>
      <c r="O413" s="17">
        <v>0</v>
      </c>
      <c r="P413" s="17">
        <v>457551</v>
      </c>
      <c r="Q413" s="17">
        <v>455</v>
      </c>
      <c r="R413" s="17">
        <v>45480</v>
      </c>
      <c r="S413" s="17">
        <v>5063</v>
      </c>
      <c r="T413" s="17">
        <v>2113</v>
      </c>
      <c r="U413" s="17">
        <v>19048</v>
      </c>
      <c r="V413" s="17">
        <v>4580</v>
      </c>
      <c r="W413" s="17">
        <v>0</v>
      </c>
      <c r="X413" s="17">
        <v>59175</v>
      </c>
      <c r="Y413" s="17">
        <v>0</v>
      </c>
      <c r="Z413" s="17">
        <v>0</v>
      </c>
      <c r="AA413" s="17">
        <v>5657984</v>
      </c>
      <c r="AB413" s="17">
        <v>321826</v>
      </c>
      <c r="AC413" s="17">
        <v>487596</v>
      </c>
      <c r="AD413" s="17">
        <v>700000</v>
      </c>
      <c r="AE413" s="17">
        <v>0</v>
      </c>
      <c r="AF413" s="17">
        <v>100000</v>
      </c>
    </row>
    <row r="414" spans="1:32" x14ac:dyDescent="0.3">
      <c r="A414" s="15" t="s">
        <v>821</v>
      </c>
      <c r="B414" s="14" t="s">
        <v>822</v>
      </c>
      <c r="C414" s="14">
        <v>1</v>
      </c>
      <c r="D414" s="14">
        <v>0</v>
      </c>
      <c r="E414" s="17">
        <v>4740010</v>
      </c>
      <c r="F414" s="17">
        <v>0</v>
      </c>
      <c r="G414" s="17">
        <v>0</v>
      </c>
      <c r="H414" s="17">
        <v>38821</v>
      </c>
      <c r="I414" s="17">
        <v>694673</v>
      </c>
      <c r="J414" s="17">
        <v>364991</v>
      </c>
      <c r="K414" s="17">
        <v>0</v>
      </c>
      <c r="L414" s="17">
        <v>0</v>
      </c>
      <c r="M414" s="17">
        <v>0</v>
      </c>
      <c r="N414" s="17">
        <v>0</v>
      </c>
      <c r="O414" s="17">
        <v>0</v>
      </c>
      <c r="P414" s="17">
        <v>541569</v>
      </c>
      <c r="Q414" s="17">
        <v>71936</v>
      </c>
      <c r="R414" s="17">
        <v>147641</v>
      </c>
      <c r="S414" s="17">
        <v>4554</v>
      </c>
      <c r="T414" s="17">
        <v>1900</v>
      </c>
      <c r="U414" s="17">
        <v>17009</v>
      </c>
      <c r="V414" s="17">
        <v>5017</v>
      </c>
      <c r="W414" s="17">
        <v>0</v>
      </c>
      <c r="X414" s="17">
        <v>90166</v>
      </c>
      <c r="Y414" s="17">
        <v>0</v>
      </c>
      <c r="Z414" s="17">
        <v>0</v>
      </c>
      <c r="AA414" s="17">
        <v>6718287</v>
      </c>
      <c r="AB414" s="17">
        <v>285643</v>
      </c>
      <c r="AC414" s="17">
        <v>488920</v>
      </c>
      <c r="AD414" s="17">
        <v>700000</v>
      </c>
      <c r="AE414" s="17">
        <v>0</v>
      </c>
      <c r="AF414" s="17">
        <v>100000</v>
      </c>
    </row>
    <row r="415" spans="1:32" x14ac:dyDescent="0.3">
      <c r="A415" s="15" t="s">
        <v>823</v>
      </c>
      <c r="B415" s="14" t="s">
        <v>824</v>
      </c>
      <c r="C415" s="14">
        <v>1</v>
      </c>
      <c r="D415" s="14">
        <v>0</v>
      </c>
      <c r="E415" s="17">
        <v>11483511</v>
      </c>
      <c r="F415" s="17">
        <v>0</v>
      </c>
      <c r="G415" s="17">
        <v>0</v>
      </c>
      <c r="H415" s="17">
        <v>0</v>
      </c>
      <c r="I415" s="17">
        <v>1067943</v>
      </c>
      <c r="J415" s="17">
        <v>2543263</v>
      </c>
      <c r="K415" s="17">
        <v>0</v>
      </c>
      <c r="L415" s="17">
        <v>0</v>
      </c>
      <c r="M415" s="17">
        <v>0</v>
      </c>
      <c r="N415" s="17">
        <v>0</v>
      </c>
      <c r="O415" s="17">
        <v>0</v>
      </c>
      <c r="P415" s="17">
        <v>1595019</v>
      </c>
      <c r="Q415" s="17">
        <v>284824</v>
      </c>
      <c r="R415" s="17">
        <v>620194</v>
      </c>
      <c r="S415" s="17">
        <v>25047</v>
      </c>
      <c r="T415" s="17">
        <v>10450</v>
      </c>
      <c r="U415" s="17">
        <v>99375</v>
      </c>
      <c r="V415" s="17">
        <v>26503</v>
      </c>
      <c r="W415" s="17">
        <v>0</v>
      </c>
      <c r="X415" s="17">
        <v>275283</v>
      </c>
      <c r="Y415" s="17">
        <v>0</v>
      </c>
      <c r="Z415" s="17">
        <v>0</v>
      </c>
      <c r="AA415" s="17">
        <v>18031412</v>
      </c>
      <c r="AB415" s="17">
        <v>1623414</v>
      </c>
      <c r="AC415" s="17">
        <v>2920624</v>
      </c>
      <c r="AD415" s="17">
        <v>0</v>
      </c>
      <c r="AE415" s="17">
        <v>0</v>
      </c>
      <c r="AF415" s="17">
        <v>0</v>
      </c>
    </row>
    <row r="416" spans="1:32" x14ac:dyDescent="0.3">
      <c r="A416" s="15" t="s">
        <v>825</v>
      </c>
      <c r="B416" s="14" t="s">
        <v>826</v>
      </c>
      <c r="C416" s="14">
        <v>1</v>
      </c>
      <c r="D416" s="14">
        <v>0</v>
      </c>
      <c r="E416" s="17">
        <v>9934908</v>
      </c>
      <c r="F416" s="17">
        <v>0</v>
      </c>
      <c r="G416" s="17">
        <v>0</v>
      </c>
      <c r="H416" s="17">
        <v>0</v>
      </c>
      <c r="I416" s="17">
        <v>1108327</v>
      </c>
      <c r="J416" s="17">
        <v>1974085</v>
      </c>
      <c r="K416" s="17">
        <v>0</v>
      </c>
      <c r="L416" s="17">
        <v>0</v>
      </c>
      <c r="M416" s="17">
        <v>0</v>
      </c>
      <c r="N416" s="17">
        <v>0</v>
      </c>
      <c r="O416" s="17">
        <v>0</v>
      </c>
      <c r="P416" s="17">
        <v>1641105</v>
      </c>
      <c r="Q416" s="17">
        <v>105833</v>
      </c>
      <c r="R416" s="17">
        <v>185599</v>
      </c>
      <c r="S416" s="17">
        <v>13108</v>
      </c>
      <c r="T416" s="17">
        <v>5469</v>
      </c>
      <c r="U416" s="17">
        <v>46309</v>
      </c>
      <c r="V416" s="17">
        <v>16072</v>
      </c>
      <c r="W416" s="17">
        <v>0</v>
      </c>
      <c r="X416" s="17">
        <v>187200</v>
      </c>
      <c r="Y416" s="17">
        <v>0</v>
      </c>
      <c r="Z416" s="17">
        <v>0</v>
      </c>
      <c r="AA416" s="17">
        <v>15218015</v>
      </c>
      <c r="AB416" s="17">
        <v>724585</v>
      </c>
      <c r="AC416" s="17">
        <v>1458517</v>
      </c>
      <c r="AD416" s="17">
        <v>1061287</v>
      </c>
      <c r="AE416" s="17">
        <v>187200</v>
      </c>
      <c r="AF416" s="17">
        <v>100000</v>
      </c>
    </row>
    <row r="417" spans="1:32" x14ac:dyDescent="0.3">
      <c r="A417" s="15" t="s">
        <v>827</v>
      </c>
      <c r="B417" s="14" t="s">
        <v>828</v>
      </c>
      <c r="C417" s="14">
        <v>1</v>
      </c>
      <c r="D417" s="14">
        <v>0</v>
      </c>
      <c r="E417" s="17">
        <v>4501030</v>
      </c>
      <c r="F417" s="17">
        <v>0</v>
      </c>
      <c r="G417" s="17">
        <v>0</v>
      </c>
      <c r="H417" s="17">
        <v>0</v>
      </c>
      <c r="I417" s="17">
        <v>427957</v>
      </c>
      <c r="J417" s="17">
        <v>1006764</v>
      </c>
      <c r="K417" s="17">
        <v>0</v>
      </c>
      <c r="L417" s="17">
        <v>0</v>
      </c>
      <c r="M417" s="17">
        <v>0</v>
      </c>
      <c r="N417" s="17">
        <v>0</v>
      </c>
      <c r="O417" s="17">
        <v>0</v>
      </c>
      <c r="P417" s="17">
        <v>504093</v>
      </c>
      <c r="Q417" s="17">
        <v>32915</v>
      </c>
      <c r="R417" s="17">
        <v>61698</v>
      </c>
      <c r="S417" s="17">
        <v>11924</v>
      </c>
      <c r="T417" s="17">
        <v>4975</v>
      </c>
      <c r="U417" s="17">
        <v>45319</v>
      </c>
      <c r="V417" s="17">
        <v>6164</v>
      </c>
      <c r="W417" s="17">
        <v>0</v>
      </c>
      <c r="X417" s="17">
        <v>108000</v>
      </c>
      <c r="Y417" s="17">
        <v>7620</v>
      </c>
      <c r="Z417" s="17">
        <v>0</v>
      </c>
      <c r="AA417" s="17">
        <v>6718459</v>
      </c>
      <c r="AB417" s="17">
        <v>749340</v>
      </c>
      <c r="AC417" s="17">
        <v>1324529</v>
      </c>
      <c r="AD417" s="17">
        <v>0</v>
      </c>
      <c r="AE417" s="17">
        <v>108000</v>
      </c>
      <c r="AF417" s="17">
        <v>0</v>
      </c>
    </row>
    <row r="418" spans="1:32" x14ac:dyDescent="0.3">
      <c r="A418" s="15" t="s">
        <v>829</v>
      </c>
      <c r="B418" s="14" t="s">
        <v>830</v>
      </c>
      <c r="C418" s="14">
        <v>1</v>
      </c>
      <c r="D418" s="14">
        <v>0</v>
      </c>
      <c r="E418" s="17">
        <v>5322260</v>
      </c>
      <c r="F418" s="17">
        <v>0</v>
      </c>
      <c r="G418" s="17">
        <v>0</v>
      </c>
      <c r="H418" s="17">
        <v>0</v>
      </c>
      <c r="I418" s="17">
        <v>550482</v>
      </c>
      <c r="J418" s="17">
        <v>654774</v>
      </c>
      <c r="K418" s="17">
        <v>0</v>
      </c>
      <c r="L418" s="17">
        <v>0</v>
      </c>
      <c r="M418" s="17">
        <v>0</v>
      </c>
      <c r="N418" s="17">
        <v>0</v>
      </c>
      <c r="O418" s="17">
        <v>0</v>
      </c>
      <c r="P418" s="17">
        <v>706995</v>
      </c>
      <c r="Q418" s="17">
        <v>31920</v>
      </c>
      <c r="R418" s="17">
        <v>32066</v>
      </c>
      <c r="S418" s="17">
        <v>6007</v>
      </c>
      <c r="T418" s="17">
        <v>2506</v>
      </c>
      <c r="U418" s="17">
        <v>22892</v>
      </c>
      <c r="V418" s="17">
        <v>5745</v>
      </c>
      <c r="W418" s="17">
        <v>0</v>
      </c>
      <c r="X418" s="17">
        <v>78810</v>
      </c>
      <c r="Y418" s="17">
        <v>0</v>
      </c>
      <c r="Z418" s="17">
        <v>0</v>
      </c>
      <c r="AA418" s="17">
        <v>7414457</v>
      </c>
      <c r="AB418" s="17">
        <v>437987</v>
      </c>
      <c r="AC418" s="17">
        <v>918064</v>
      </c>
      <c r="AD418" s="17">
        <v>700000</v>
      </c>
      <c r="AE418" s="17">
        <v>0</v>
      </c>
      <c r="AF418" s="17">
        <v>100000</v>
      </c>
    </row>
    <row r="419" spans="1:32" x14ac:dyDescent="0.3">
      <c r="A419" s="15" t="s">
        <v>831</v>
      </c>
      <c r="B419" s="14" t="s">
        <v>832</v>
      </c>
      <c r="C419" s="14">
        <v>1</v>
      </c>
      <c r="D419" s="14">
        <v>0</v>
      </c>
      <c r="E419" s="17">
        <v>5475371</v>
      </c>
      <c r="F419" s="17">
        <v>0</v>
      </c>
      <c r="G419" s="17">
        <v>148902</v>
      </c>
      <c r="H419" s="17">
        <v>0</v>
      </c>
      <c r="I419" s="17">
        <v>717935</v>
      </c>
      <c r="J419" s="17">
        <v>723722</v>
      </c>
      <c r="K419" s="17">
        <v>123450</v>
      </c>
      <c r="L419" s="17">
        <v>0</v>
      </c>
      <c r="M419" s="17">
        <v>0</v>
      </c>
      <c r="N419" s="17">
        <v>0</v>
      </c>
      <c r="O419" s="17">
        <v>0</v>
      </c>
      <c r="P419" s="17">
        <v>418412</v>
      </c>
      <c r="Q419" s="17">
        <v>7367</v>
      </c>
      <c r="R419" s="17">
        <v>225153</v>
      </c>
      <c r="S419" s="17">
        <v>6202</v>
      </c>
      <c r="T419" s="17">
        <v>2588</v>
      </c>
      <c r="U419" s="17">
        <v>24582</v>
      </c>
      <c r="V419" s="17">
        <v>4969</v>
      </c>
      <c r="W419" s="17">
        <v>0</v>
      </c>
      <c r="X419" s="17">
        <v>71973</v>
      </c>
      <c r="Y419" s="17">
        <v>0</v>
      </c>
      <c r="Z419" s="17">
        <v>0</v>
      </c>
      <c r="AA419" s="17">
        <v>7950626</v>
      </c>
      <c r="AB419" s="17">
        <v>566262</v>
      </c>
      <c r="AC419" s="17">
        <v>1282656</v>
      </c>
      <c r="AD419" s="17">
        <v>0</v>
      </c>
      <c r="AE419" s="17">
        <v>0</v>
      </c>
      <c r="AF419" s="17">
        <v>100000</v>
      </c>
    </row>
    <row r="420" spans="1:32" x14ac:dyDescent="0.3">
      <c r="A420" s="15" t="s">
        <v>833</v>
      </c>
      <c r="B420" s="14" t="s">
        <v>834</v>
      </c>
      <c r="C420" s="14">
        <v>1</v>
      </c>
      <c r="D420" s="14">
        <v>0</v>
      </c>
      <c r="E420" s="17">
        <v>3984588</v>
      </c>
      <c r="F420" s="17">
        <v>0</v>
      </c>
      <c r="G420" s="17">
        <v>0</v>
      </c>
      <c r="H420" s="17">
        <v>0</v>
      </c>
      <c r="I420" s="17">
        <v>686574</v>
      </c>
      <c r="J420" s="17">
        <v>2103771</v>
      </c>
      <c r="K420" s="17">
        <v>0</v>
      </c>
      <c r="L420" s="17">
        <v>0</v>
      </c>
      <c r="M420" s="17">
        <v>0</v>
      </c>
      <c r="N420" s="17">
        <v>0</v>
      </c>
      <c r="O420" s="17">
        <v>0</v>
      </c>
      <c r="P420" s="17">
        <v>607713</v>
      </c>
      <c r="Q420" s="17">
        <v>120896</v>
      </c>
      <c r="R420" s="17">
        <v>42563</v>
      </c>
      <c r="S420" s="17">
        <v>4569</v>
      </c>
      <c r="T420" s="17">
        <v>1906</v>
      </c>
      <c r="U420" s="17">
        <v>18349</v>
      </c>
      <c r="V420" s="17">
        <v>5263</v>
      </c>
      <c r="W420" s="17">
        <v>0</v>
      </c>
      <c r="X420" s="17">
        <v>76781</v>
      </c>
      <c r="Y420" s="17">
        <v>0</v>
      </c>
      <c r="Z420" s="17">
        <v>0</v>
      </c>
      <c r="AA420" s="17">
        <v>7652973</v>
      </c>
      <c r="AB420" s="17">
        <v>490614</v>
      </c>
      <c r="AC420" s="17">
        <v>1111304</v>
      </c>
      <c r="AD420" s="17">
        <v>700000</v>
      </c>
      <c r="AE420" s="17">
        <v>0</v>
      </c>
      <c r="AF420" s="17">
        <v>100000</v>
      </c>
    </row>
    <row r="421" spans="1:32" x14ac:dyDescent="0.3">
      <c r="A421" s="15" t="s">
        <v>835</v>
      </c>
      <c r="B421" s="14" t="s">
        <v>836</v>
      </c>
      <c r="C421" s="14">
        <v>1</v>
      </c>
      <c r="D421" s="14">
        <v>0</v>
      </c>
      <c r="E421" s="17">
        <v>20255713</v>
      </c>
      <c r="F421" s="17">
        <v>0</v>
      </c>
      <c r="G421" s="17">
        <v>1391526</v>
      </c>
      <c r="H421" s="17">
        <v>0</v>
      </c>
      <c r="I421" s="17">
        <v>4496220</v>
      </c>
      <c r="J421" s="17">
        <v>970491</v>
      </c>
      <c r="K421" s="17">
        <v>0</v>
      </c>
      <c r="L421" s="17">
        <v>0</v>
      </c>
      <c r="M421" s="17">
        <v>0</v>
      </c>
      <c r="N421" s="17">
        <v>0</v>
      </c>
      <c r="O421" s="17">
        <v>0</v>
      </c>
      <c r="P421" s="17">
        <v>2609233</v>
      </c>
      <c r="Q421" s="17">
        <v>1420550</v>
      </c>
      <c r="R421" s="17">
        <v>506274</v>
      </c>
      <c r="S421" s="17">
        <v>58692</v>
      </c>
      <c r="T421" s="17">
        <v>24488</v>
      </c>
      <c r="U421" s="17">
        <v>235796</v>
      </c>
      <c r="V421" s="17">
        <v>47976</v>
      </c>
      <c r="W421" s="17">
        <v>0</v>
      </c>
      <c r="X421" s="17">
        <v>367200</v>
      </c>
      <c r="Y421" s="17">
        <v>125398</v>
      </c>
      <c r="Z421" s="17">
        <v>0</v>
      </c>
      <c r="AA421" s="17">
        <v>32509557</v>
      </c>
      <c r="AB421" s="17">
        <v>3670537</v>
      </c>
      <c r="AC421" s="17">
        <v>1131104</v>
      </c>
      <c r="AD421" s="17">
        <v>904654</v>
      </c>
      <c r="AE421" s="17">
        <v>367200</v>
      </c>
      <c r="AF421" s="17">
        <v>0</v>
      </c>
    </row>
    <row r="422" spans="1:32" x14ac:dyDescent="0.3">
      <c r="A422" s="15" t="s">
        <v>837</v>
      </c>
      <c r="B422" s="14" t="s">
        <v>838</v>
      </c>
      <c r="C422" s="14">
        <v>1</v>
      </c>
      <c r="D422" s="14">
        <v>0</v>
      </c>
      <c r="E422" s="17">
        <v>18585495</v>
      </c>
      <c r="F422" s="17">
        <v>0</v>
      </c>
      <c r="G422" s="17">
        <v>1733245</v>
      </c>
      <c r="H422" s="17">
        <v>65963</v>
      </c>
      <c r="I422" s="17">
        <v>4135446</v>
      </c>
      <c r="J422" s="17">
        <v>1817079</v>
      </c>
      <c r="K422" s="17">
        <v>0</v>
      </c>
      <c r="L422" s="17">
        <v>0</v>
      </c>
      <c r="M422" s="17">
        <v>0</v>
      </c>
      <c r="N422" s="17">
        <v>0</v>
      </c>
      <c r="O422" s="17">
        <v>0</v>
      </c>
      <c r="P422" s="17">
        <v>1996218</v>
      </c>
      <c r="Q422" s="17">
        <v>631549</v>
      </c>
      <c r="R422" s="17">
        <v>517384</v>
      </c>
      <c r="S422" s="17">
        <v>60175</v>
      </c>
      <c r="T422" s="17">
        <v>25106</v>
      </c>
      <c r="U422" s="17">
        <v>238417</v>
      </c>
      <c r="V422" s="17">
        <v>51911</v>
      </c>
      <c r="W422" s="17">
        <v>0</v>
      </c>
      <c r="X422" s="17">
        <v>415800</v>
      </c>
      <c r="Y422" s="17">
        <v>96582</v>
      </c>
      <c r="Z422" s="17">
        <v>0</v>
      </c>
      <c r="AA422" s="17">
        <v>30370370</v>
      </c>
      <c r="AB422" s="17">
        <v>3823832</v>
      </c>
      <c r="AC422" s="17">
        <v>2411777</v>
      </c>
      <c r="AD422" s="17">
        <v>909859</v>
      </c>
      <c r="AE422" s="17">
        <v>415800</v>
      </c>
      <c r="AF422" s="17">
        <v>0</v>
      </c>
    </row>
    <row r="423" spans="1:32" x14ac:dyDescent="0.3">
      <c r="A423" s="15" t="s">
        <v>839</v>
      </c>
      <c r="B423" s="14" t="s">
        <v>840</v>
      </c>
      <c r="C423" s="14">
        <v>1</v>
      </c>
      <c r="D423" s="14">
        <v>0</v>
      </c>
      <c r="E423" s="17">
        <v>1803600</v>
      </c>
      <c r="F423" s="17">
        <v>0</v>
      </c>
      <c r="G423" s="17">
        <v>194828</v>
      </c>
      <c r="H423" s="17">
        <v>0</v>
      </c>
      <c r="I423" s="17">
        <v>314400</v>
      </c>
      <c r="J423" s="17">
        <v>364403</v>
      </c>
      <c r="K423" s="17">
        <v>0</v>
      </c>
      <c r="L423" s="17">
        <v>0</v>
      </c>
      <c r="M423" s="17">
        <v>0</v>
      </c>
      <c r="N423" s="17">
        <v>0</v>
      </c>
      <c r="O423" s="17">
        <v>0</v>
      </c>
      <c r="P423" s="17">
        <v>322087</v>
      </c>
      <c r="Q423" s="17">
        <v>21465</v>
      </c>
      <c r="R423" s="17">
        <v>35321</v>
      </c>
      <c r="S423" s="17">
        <v>13452</v>
      </c>
      <c r="T423" s="17">
        <v>5613</v>
      </c>
      <c r="U423" s="17">
        <v>46425</v>
      </c>
      <c r="V423" s="17">
        <v>3651</v>
      </c>
      <c r="W423" s="17">
        <v>0</v>
      </c>
      <c r="X423" s="17">
        <v>113400</v>
      </c>
      <c r="Y423" s="17">
        <v>0</v>
      </c>
      <c r="Z423" s="17">
        <v>0</v>
      </c>
      <c r="AA423" s="17">
        <v>3238645</v>
      </c>
      <c r="AB423" s="17">
        <v>100041</v>
      </c>
      <c r="AC423" s="17">
        <v>195112</v>
      </c>
      <c r="AD423" s="17">
        <v>0</v>
      </c>
      <c r="AE423" s="17">
        <v>113400</v>
      </c>
      <c r="AF423" s="17">
        <v>0</v>
      </c>
    </row>
    <row r="424" spans="1:32" x14ac:dyDescent="0.3">
      <c r="A424" s="15" t="s">
        <v>841</v>
      </c>
      <c r="B424" s="14" t="s">
        <v>842</v>
      </c>
      <c r="C424" s="14">
        <v>1</v>
      </c>
      <c r="D424" s="14">
        <v>0</v>
      </c>
      <c r="E424" s="17">
        <v>558086</v>
      </c>
      <c r="F424" s="17">
        <v>0</v>
      </c>
      <c r="G424" s="17">
        <v>120225</v>
      </c>
      <c r="H424" s="17">
        <v>0</v>
      </c>
      <c r="I424" s="17">
        <v>52409</v>
      </c>
      <c r="J424" s="17">
        <v>5867</v>
      </c>
      <c r="K424" s="17">
        <v>0</v>
      </c>
      <c r="L424" s="17">
        <v>0</v>
      </c>
      <c r="M424" s="17">
        <v>0</v>
      </c>
      <c r="N424" s="17">
        <v>0</v>
      </c>
      <c r="O424" s="17">
        <v>0</v>
      </c>
      <c r="P424" s="17">
        <v>105069</v>
      </c>
      <c r="Q424" s="17">
        <v>24866</v>
      </c>
      <c r="R424" s="17">
        <v>5946</v>
      </c>
      <c r="S424" s="17">
        <v>2981</v>
      </c>
      <c r="T424" s="17">
        <v>1244</v>
      </c>
      <c r="U424" s="17">
        <v>19339</v>
      </c>
      <c r="V424" s="17">
        <v>0</v>
      </c>
      <c r="W424" s="17">
        <v>0</v>
      </c>
      <c r="X424" s="17">
        <v>0</v>
      </c>
      <c r="Y424" s="17">
        <v>0</v>
      </c>
      <c r="Z424" s="17">
        <v>0</v>
      </c>
      <c r="AA424" s="17">
        <v>896032</v>
      </c>
      <c r="AB424" s="17">
        <v>103795</v>
      </c>
      <c r="AC424" s="17">
        <v>235111</v>
      </c>
      <c r="AD424" s="17">
        <v>0</v>
      </c>
      <c r="AE424" s="17">
        <v>0</v>
      </c>
      <c r="AF424" s="17">
        <v>0</v>
      </c>
    </row>
    <row r="425" spans="1:32" x14ac:dyDescent="0.3">
      <c r="A425" s="15" t="s">
        <v>843</v>
      </c>
      <c r="B425" s="14" t="s">
        <v>844</v>
      </c>
      <c r="C425" s="14">
        <v>1</v>
      </c>
      <c r="D425" s="14">
        <v>0</v>
      </c>
      <c r="E425" s="17">
        <v>5879924</v>
      </c>
      <c r="F425" s="17">
        <v>0</v>
      </c>
      <c r="G425" s="17">
        <v>925561</v>
      </c>
      <c r="H425" s="17">
        <v>4376</v>
      </c>
      <c r="I425" s="17">
        <v>2038672</v>
      </c>
      <c r="J425" s="17">
        <v>1241310</v>
      </c>
      <c r="K425" s="17">
        <v>0</v>
      </c>
      <c r="L425" s="17">
        <v>0</v>
      </c>
      <c r="M425" s="17">
        <v>0</v>
      </c>
      <c r="N425" s="17">
        <v>0</v>
      </c>
      <c r="O425" s="17">
        <v>0</v>
      </c>
      <c r="P425" s="17">
        <v>1165623</v>
      </c>
      <c r="Q425" s="17">
        <v>418112</v>
      </c>
      <c r="R425" s="17">
        <v>180549</v>
      </c>
      <c r="S425" s="17">
        <v>24058</v>
      </c>
      <c r="T425" s="17">
        <v>10038</v>
      </c>
      <c r="U425" s="17">
        <v>96287</v>
      </c>
      <c r="V425" s="17">
        <v>20793</v>
      </c>
      <c r="W425" s="17">
        <v>0</v>
      </c>
      <c r="X425" s="17">
        <v>172800</v>
      </c>
      <c r="Y425" s="17">
        <v>0</v>
      </c>
      <c r="Z425" s="17">
        <v>0</v>
      </c>
      <c r="AA425" s="17">
        <v>12178103</v>
      </c>
      <c r="AB425" s="17">
        <v>1552003</v>
      </c>
      <c r="AC425" s="17">
        <v>1022378</v>
      </c>
      <c r="AD425" s="17">
        <v>0</v>
      </c>
      <c r="AE425" s="17">
        <v>172800</v>
      </c>
      <c r="AF425" s="17">
        <v>0</v>
      </c>
    </row>
    <row r="426" spans="1:32" x14ac:dyDescent="0.3">
      <c r="A426" s="15" t="s">
        <v>845</v>
      </c>
      <c r="B426" s="14" t="s">
        <v>846</v>
      </c>
      <c r="C426" s="14">
        <v>1</v>
      </c>
      <c r="D426" s="14">
        <v>0</v>
      </c>
      <c r="E426" s="17">
        <v>11723522</v>
      </c>
      <c r="F426" s="17">
        <v>0</v>
      </c>
      <c r="G426" s="17">
        <v>1305680</v>
      </c>
      <c r="H426" s="17">
        <v>487</v>
      </c>
      <c r="I426" s="17">
        <v>4559996</v>
      </c>
      <c r="J426" s="17">
        <v>2981392</v>
      </c>
      <c r="K426" s="17">
        <v>0</v>
      </c>
      <c r="L426" s="17">
        <v>0</v>
      </c>
      <c r="M426" s="17">
        <v>0</v>
      </c>
      <c r="N426" s="17">
        <v>0</v>
      </c>
      <c r="O426" s="17">
        <v>0</v>
      </c>
      <c r="P426" s="17">
        <v>1600032</v>
      </c>
      <c r="Q426" s="17">
        <v>515073</v>
      </c>
      <c r="R426" s="17">
        <v>456057</v>
      </c>
      <c r="S426" s="17">
        <v>45539</v>
      </c>
      <c r="T426" s="17">
        <v>19000</v>
      </c>
      <c r="U426" s="17">
        <v>181158</v>
      </c>
      <c r="V426" s="17">
        <v>34136</v>
      </c>
      <c r="W426" s="17">
        <v>0</v>
      </c>
      <c r="X426" s="17">
        <v>345600</v>
      </c>
      <c r="Y426" s="17">
        <v>0</v>
      </c>
      <c r="Z426" s="17">
        <v>0</v>
      </c>
      <c r="AA426" s="17">
        <v>23767672</v>
      </c>
      <c r="AB426" s="17">
        <v>2871683</v>
      </c>
      <c r="AC426" s="17">
        <v>2884673</v>
      </c>
      <c r="AD426" s="17">
        <v>0</v>
      </c>
      <c r="AE426" s="17">
        <v>345600</v>
      </c>
      <c r="AF426" s="17">
        <v>150000</v>
      </c>
    </row>
    <row r="427" spans="1:32" x14ac:dyDescent="0.3">
      <c r="A427" s="15" t="s">
        <v>847</v>
      </c>
      <c r="B427" s="14" t="s">
        <v>848</v>
      </c>
      <c r="C427" s="14">
        <v>1</v>
      </c>
      <c r="D427" s="14">
        <v>0</v>
      </c>
      <c r="E427" s="17">
        <v>8172857</v>
      </c>
      <c r="F427" s="17">
        <v>0</v>
      </c>
      <c r="G427" s="17">
        <v>168884</v>
      </c>
      <c r="H427" s="17">
        <v>0</v>
      </c>
      <c r="I427" s="17">
        <v>1339652</v>
      </c>
      <c r="J427" s="17">
        <v>1039146</v>
      </c>
      <c r="K427" s="17">
        <v>0</v>
      </c>
      <c r="L427" s="17">
        <v>0</v>
      </c>
      <c r="M427" s="17">
        <v>0</v>
      </c>
      <c r="N427" s="17">
        <v>0</v>
      </c>
      <c r="O427" s="17">
        <v>0</v>
      </c>
      <c r="P427" s="17">
        <v>629227</v>
      </c>
      <c r="Q427" s="17">
        <v>81852</v>
      </c>
      <c r="R427" s="17">
        <v>87568</v>
      </c>
      <c r="S427" s="17">
        <v>9647</v>
      </c>
      <c r="T427" s="17">
        <v>4025</v>
      </c>
      <c r="U427" s="17">
        <v>39435</v>
      </c>
      <c r="V427" s="17">
        <v>8774</v>
      </c>
      <c r="W427" s="17">
        <v>0</v>
      </c>
      <c r="X427" s="17">
        <v>75243</v>
      </c>
      <c r="Y427" s="17">
        <v>0</v>
      </c>
      <c r="Z427" s="17">
        <v>0</v>
      </c>
      <c r="AA427" s="17">
        <v>11656310</v>
      </c>
      <c r="AB427" s="17">
        <v>670313</v>
      </c>
      <c r="AC427" s="17">
        <v>975140</v>
      </c>
      <c r="AD427" s="17">
        <v>774984</v>
      </c>
      <c r="AE427" s="17">
        <v>0</v>
      </c>
      <c r="AF427" s="17">
        <v>0</v>
      </c>
    </row>
    <row r="428" spans="1:32" x14ac:dyDescent="0.3">
      <c r="A428" s="15" t="s">
        <v>849</v>
      </c>
      <c r="B428" s="14" t="s">
        <v>850</v>
      </c>
      <c r="C428" s="14">
        <v>1</v>
      </c>
      <c r="D428" s="14">
        <v>0</v>
      </c>
      <c r="E428" s="17">
        <v>6781816</v>
      </c>
      <c r="F428" s="17">
        <v>0</v>
      </c>
      <c r="G428" s="17">
        <v>0</v>
      </c>
      <c r="H428" s="17">
        <v>0</v>
      </c>
      <c r="I428" s="17">
        <v>1308205</v>
      </c>
      <c r="J428" s="17">
        <v>1929903</v>
      </c>
      <c r="K428" s="17">
        <v>0</v>
      </c>
      <c r="L428" s="17">
        <v>0</v>
      </c>
      <c r="M428" s="17">
        <v>0</v>
      </c>
      <c r="N428" s="17">
        <v>0</v>
      </c>
      <c r="O428" s="17">
        <v>0</v>
      </c>
      <c r="P428" s="17">
        <v>1060543</v>
      </c>
      <c r="Q428" s="17">
        <v>213797</v>
      </c>
      <c r="R428" s="17">
        <v>137736</v>
      </c>
      <c r="S428" s="17">
        <v>16882</v>
      </c>
      <c r="T428" s="17">
        <v>7044</v>
      </c>
      <c r="U428" s="17">
        <v>67046</v>
      </c>
      <c r="V428" s="17">
        <v>18382</v>
      </c>
      <c r="W428" s="17">
        <v>0</v>
      </c>
      <c r="X428" s="17">
        <v>159040</v>
      </c>
      <c r="Y428" s="17">
        <v>0</v>
      </c>
      <c r="Z428" s="17">
        <v>0</v>
      </c>
      <c r="AA428" s="17">
        <v>11700394</v>
      </c>
      <c r="AB428" s="17">
        <v>1071167</v>
      </c>
      <c r="AC428" s="17">
        <v>1065102</v>
      </c>
      <c r="AD428" s="17">
        <v>724998</v>
      </c>
      <c r="AE428" s="17">
        <v>159040</v>
      </c>
      <c r="AF428" s="17">
        <v>0</v>
      </c>
    </row>
    <row r="429" spans="1:32" x14ac:dyDescent="0.3">
      <c r="A429" s="15" t="s">
        <v>851</v>
      </c>
      <c r="B429" s="14" t="s">
        <v>852</v>
      </c>
      <c r="C429" s="14">
        <v>1</v>
      </c>
      <c r="D429" s="14">
        <v>0</v>
      </c>
      <c r="E429" s="17">
        <v>18183125</v>
      </c>
      <c r="F429" s="17">
        <v>0</v>
      </c>
      <c r="G429" s="17">
        <v>0</v>
      </c>
      <c r="H429" s="17">
        <v>0</v>
      </c>
      <c r="I429" s="17">
        <v>4498581</v>
      </c>
      <c r="J429" s="17">
        <v>2402489</v>
      </c>
      <c r="K429" s="17">
        <v>0</v>
      </c>
      <c r="L429" s="17">
        <v>0</v>
      </c>
      <c r="M429" s="17">
        <v>0</v>
      </c>
      <c r="N429" s="17">
        <v>0</v>
      </c>
      <c r="O429" s="17">
        <v>0</v>
      </c>
      <c r="P429" s="17">
        <v>2033952</v>
      </c>
      <c r="Q429" s="17">
        <v>609387</v>
      </c>
      <c r="R429" s="17">
        <v>691024</v>
      </c>
      <c r="S429" s="17">
        <v>65972</v>
      </c>
      <c r="T429" s="17">
        <v>27525</v>
      </c>
      <c r="U429" s="17">
        <v>254320</v>
      </c>
      <c r="V429" s="17">
        <v>65971</v>
      </c>
      <c r="W429" s="17">
        <v>0</v>
      </c>
      <c r="X429" s="17">
        <v>583200</v>
      </c>
      <c r="Y429" s="17">
        <v>0</v>
      </c>
      <c r="Z429" s="17">
        <v>0</v>
      </c>
      <c r="AA429" s="17">
        <v>29415546</v>
      </c>
      <c r="AB429" s="17">
        <v>3945709</v>
      </c>
      <c r="AC429" s="17">
        <v>2392281</v>
      </c>
      <c r="AD429" s="17">
        <v>700000</v>
      </c>
      <c r="AE429" s="17">
        <v>583200</v>
      </c>
      <c r="AF429" s="17">
        <v>0</v>
      </c>
    </row>
    <row r="430" spans="1:32" x14ac:dyDescent="0.3">
      <c r="A430" s="15" t="s">
        <v>853</v>
      </c>
      <c r="B430" s="14" t="s">
        <v>854</v>
      </c>
      <c r="C430" s="14">
        <v>1</v>
      </c>
      <c r="D430" s="14">
        <v>0</v>
      </c>
      <c r="E430" s="17">
        <v>9961739</v>
      </c>
      <c r="F430" s="17">
        <v>0</v>
      </c>
      <c r="G430" s="17">
        <v>0</v>
      </c>
      <c r="H430" s="17">
        <v>0</v>
      </c>
      <c r="I430" s="17">
        <v>1476366</v>
      </c>
      <c r="J430" s="17">
        <v>675747</v>
      </c>
      <c r="K430" s="17">
        <v>0</v>
      </c>
      <c r="L430" s="17">
        <v>0</v>
      </c>
      <c r="M430" s="17">
        <v>46760</v>
      </c>
      <c r="N430" s="17">
        <v>166339</v>
      </c>
      <c r="O430" s="17">
        <v>82095</v>
      </c>
      <c r="P430" s="17">
        <v>0</v>
      </c>
      <c r="Q430" s="17">
        <v>80056</v>
      </c>
      <c r="R430" s="17">
        <v>197628</v>
      </c>
      <c r="S430" s="17">
        <v>18410</v>
      </c>
      <c r="T430" s="17">
        <v>7681</v>
      </c>
      <c r="U430" s="17">
        <v>61687</v>
      </c>
      <c r="V430" s="17">
        <v>22365</v>
      </c>
      <c r="W430" s="17">
        <v>0</v>
      </c>
      <c r="X430" s="17">
        <v>136165</v>
      </c>
      <c r="Y430" s="17">
        <v>0</v>
      </c>
      <c r="Z430" s="17">
        <v>0</v>
      </c>
      <c r="AA430" s="17">
        <v>12933038</v>
      </c>
      <c r="AB430" s="17">
        <v>1005393</v>
      </c>
      <c r="AC430" s="17">
        <v>2485403</v>
      </c>
      <c r="AD430" s="17">
        <v>1105297</v>
      </c>
      <c r="AE430" s="17">
        <v>0</v>
      </c>
      <c r="AF430" s="17">
        <v>0</v>
      </c>
    </row>
    <row r="431" spans="1:32" x14ac:dyDescent="0.3">
      <c r="A431" s="15" t="s">
        <v>855</v>
      </c>
      <c r="B431" s="14" t="s">
        <v>856</v>
      </c>
      <c r="C431" s="14">
        <v>1</v>
      </c>
      <c r="D431" s="14">
        <v>0</v>
      </c>
      <c r="E431" s="17">
        <v>24527198</v>
      </c>
      <c r="F431" s="17">
        <v>192528</v>
      </c>
      <c r="G431" s="17">
        <v>0</v>
      </c>
      <c r="H431" s="17">
        <v>0</v>
      </c>
      <c r="I431" s="17">
        <v>2762844</v>
      </c>
      <c r="J431" s="17">
        <v>4296856</v>
      </c>
      <c r="K431" s="17">
        <v>0</v>
      </c>
      <c r="L431" s="17">
        <v>0</v>
      </c>
      <c r="M431" s="17">
        <v>0</v>
      </c>
      <c r="N431" s="17">
        <v>0</v>
      </c>
      <c r="O431" s="17">
        <v>0</v>
      </c>
      <c r="P431" s="17">
        <v>1719909</v>
      </c>
      <c r="Q431" s="17">
        <v>1135808</v>
      </c>
      <c r="R431" s="17">
        <v>1138529</v>
      </c>
      <c r="S431" s="17">
        <v>35293</v>
      </c>
      <c r="T431" s="17">
        <v>14725</v>
      </c>
      <c r="U431" s="17">
        <v>140091</v>
      </c>
      <c r="V431" s="17">
        <v>46182</v>
      </c>
      <c r="W431" s="17">
        <v>0</v>
      </c>
      <c r="X431" s="17">
        <v>848851</v>
      </c>
      <c r="Y431" s="17">
        <v>0</v>
      </c>
      <c r="Z431" s="17">
        <v>0</v>
      </c>
      <c r="AA431" s="17">
        <v>36858814</v>
      </c>
      <c r="AB431" s="17">
        <v>2631483</v>
      </c>
      <c r="AC431" s="17">
        <v>5960647</v>
      </c>
      <c r="AD431" s="17">
        <v>1321145</v>
      </c>
      <c r="AE431" s="17">
        <v>0</v>
      </c>
      <c r="AF431" s="17">
        <v>312788</v>
      </c>
    </row>
    <row r="432" spans="1:32" x14ac:dyDescent="0.3">
      <c r="A432" s="15" t="s">
        <v>857</v>
      </c>
      <c r="B432" s="14" t="s">
        <v>858</v>
      </c>
      <c r="C432" s="14">
        <v>1</v>
      </c>
      <c r="D432" s="14">
        <v>0</v>
      </c>
      <c r="E432" s="17">
        <v>1827885</v>
      </c>
      <c r="F432" s="17">
        <v>0</v>
      </c>
      <c r="G432" s="17">
        <v>0</v>
      </c>
      <c r="H432" s="17">
        <v>0</v>
      </c>
      <c r="I432" s="17">
        <v>446253</v>
      </c>
      <c r="J432" s="17">
        <v>709931</v>
      </c>
      <c r="K432" s="17">
        <v>0</v>
      </c>
      <c r="L432" s="17">
        <v>0</v>
      </c>
      <c r="M432" s="17">
        <v>0</v>
      </c>
      <c r="N432" s="17">
        <v>0</v>
      </c>
      <c r="O432" s="17">
        <v>0</v>
      </c>
      <c r="P432" s="17">
        <v>324900</v>
      </c>
      <c r="Q432" s="17">
        <v>38622</v>
      </c>
      <c r="R432" s="17">
        <v>39133</v>
      </c>
      <c r="S432" s="17">
        <v>6531</v>
      </c>
      <c r="T432" s="17">
        <v>2725</v>
      </c>
      <c r="U432" s="17">
        <v>29882</v>
      </c>
      <c r="V432" s="17">
        <v>7132</v>
      </c>
      <c r="W432" s="17">
        <v>0</v>
      </c>
      <c r="X432" s="17">
        <v>108000</v>
      </c>
      <c r="Y432" s="17">
        <v>0</v>
      </c>
      <c r="Z432" s="17">
        <v>0</v>
      </c>
      <c r="AA432" s="17">
        <v>3540994</v>
      </c>
      <c r="AB432" s="17">
        <v>338964</v>
      </c>
      <c r="AC432" s="17">
        <v>315266</v>
      </c>
      <c r="AD432" s="17">
        <v>0</v>
      </c>
      <c r="AE432" s="17">
        <v>108000</v>
      </c>
      <c r="AF432" s="17">
        <v>0</v>
      </c>
    </row>
    <row r="433" spans="1:32" x14ac:dyDescent="0.3">
      <c r="A433" s="15" t="s">
        <v>859</v>
      </c>
      <c r="B433" s="14" t="s">
        <v>860</v>
      </c>
      <c r="C433" s="14">
        <v>1</v>
      </c>
      <c r="D433" s="14">
        <v>0</v>
      </c>
      <c r="E433" s="17">
        <v>10565883</v>
      </c>
      <c r="F433" s="17">
        <v>76961</v>
      </c>
      <c r="G433" s="17">
        <v>0</v>
      </c>
      <c r="H433" s="17">
        <v>0</v>
      </c>
      <c r="I433" s="17">
        <v>840975</v>
      </c>
      <c r="J433" s="17">
        <v>2228272</v>
      </c>
      <c r="K433" s="17">
        <v>0</v>
      </c>
      <c r="L433" s="17">
        <v>0</v>
      </c>
      <c r="M433" s="17">
        <v>0</v>
      </c>
      <c r="N433" s="17">
        <v>0</v>
      </c>
      <c r="O433" s="17">
        <v>0</v>
      </c>
      <c r="P433" s="17">
        <v>722314</v>
      </c>
      <c r="Q433" s="17">
        <v>906992</v>
      </c>
      <c r="R433" s="17">
        <v>340637</v>
      </c>
      <c r="S433" s="17">
        <v>18141</v>
      </c>
      <c r="T433" s="17">
        <v>7569</v>
      </c>
      <c r="U433" s="17">
        <v>67162</v>
      </c>
      <c r="V433" s="17">
        <v>21980</v>
      </c>
      <c r="W433" s="17">
        <v>0</v>
      </c>
      <c r="X433" s="17">
        <v>536745</v>
      </c>
      <c r="Y433" s="17">
        <v>0</v>
      </c>
      <c r="Z433" s="17">
        <v>0</v>
      </c>
      <c r="AA433" s="17">
        <v>16333631</v>
      </c>
      <c r="AB433" s="17">
        <v>1237908</v>
      </c>
      <c r="AC433" s="17">
        <v>2694646</v>
      </c>
      <c r="AD433" s="17">
        <v>700000</v>
      </c>
      <c r="AE433" s="17">
        <v>0</v>
      </c>
      <c r="AF433" s="17">
        <v>100000</v>
      </c>
    </row>
    <row r="434" spans="1:32" x14ac:dyDescent="0.3">
      <c r="A434" s="15" t="s">
        <v>861</v>
      </c>
      <c r="B434" s="14" t="s">
        <v>862</v>
      </c>
      <c r="C434" s="14">
        <v>1</v>
      </c>
      <c r="D434" s="14">
        <v>0</v>
      </c>
      <c r="E434" s="17">
        <v>16864025</v>
      </c>
      <c r="F434" s="17">
        <v>0</v>
      </c>
      <c r="G434" s="17">
        <v>0</v>
      </c>
      <c r="H434" s="17">
        <v>0</v>
      </c>
      <c r="I434" s="17">
        <v>3448976</v>
      </c>
      <c r="J434" s="17">
        <v>2544924</v>
      </c>
      <c r="K434" s="17">
        <v>363061</v>
      </c>
      <c r="L434" s="17">
        <v>0</v>
      </c>
      <c r="M434" s="17">
        <v>0</v>
      </c>
      <c r="N434" s="17">
        <v>0</v>
      </c>
      <c r="O434" s="17">
        <v>0</v>
      </c>
      <c r="P434" s="17">
        <v>1629141</v>
      </c>
      <c r="Q434" s="17">
        <v>550598</v>
      </c>
      <c r="R434" s="17">
        <v>186680</v>
      </c>
      <c r="S434" s="17">
        <v>40641</v>
      </c>
      <c r="T434" s="17">
        <v>16956</v>
      </c>
      <c r="U434" s="17">
        <v>157217</v>
      </c>
      <c r="V434" s="17">
        <v>44054</v>
      </c>
      <c r="W434" s="17">
        <v>0</v>
      </c>
      <c r="X434" s="17">
        <v>351640</v>
      </c>
      <c r="Y434" s="17">
        <v>0</v>
      </c>
      <c r="Z434" s="17">
        <v>0</v>
      </c>
      <c r="AA434" s="17">
        <v>26197913</v>
      </c>
      <c r="AB434" s="17">
        <v>2548905</v>
      </c>
      <c r="AC434" s="17">
        <v>1314433</v>
      </c>
      <c r="AD434" s="17">
        <v>700000</v>
      </c>
      <c r="AE434" s="17">
        <v>351640</v>
      </c>
      <c r="AF434" s="17">
        <v>0</v>
      </c>
    </row>
    <row r="435" spans="1:32" x14ac:dyDescent="0.3">
      <c r="A435" s="15" t="s">
        <v>863</v>
      </c>
      <c r="B435" s="14" t="s">
        <v>864</v>
      </c>
      <c r="C435" s="14">
        <v>1</v>
      </c>
      <c r="D435" s="14">
        <v>0</v>
      </c>
      <c r="E435" s="17">
        <v>8030354</v>
      </c>
      <c r="F435" s="17">
        <v>0</v>
      </c>
      <c r="G435" s="17">
        <v>0</v>
      </c>
      <c r="H435" s="17">
        <v>28982</v>
      </c>
      <c r="I435" s="17">
        <v>1478959</v>
      </c>
      <c r="J435" s="17">
        <v>1593490</v>
      </c>
      <c r="K435" s="17">
        <v>0</v>
      </c>
      <c r="L435" s="17">
        <v>0</v>
      </c>
      <c r="M435" s="17">
        <v>0</v>
      </c>
      <c r="N435" s="17">
        <v>0</v>
      </c>
      <c r="O435" s="17">
        <v>0</v>
      </c>
      <c r="P435" s="17">
        <v>913100</v>
      </c>
      <c r="Q435" s="17">
        <v>167512</v>
      </c>
      <c r="R435" s="17">
        <v>58155</v>
      </c>
      <c r="S435" s="17">
        <v>13332</v>
      </c>
      <c r="T435" s="17">
        <v>5563</v>
      </c>
      <c r="U435" s="17">
        <v>52716</v>
      </c>
      <c r="V435" s="17">
        <v>15400</v>
      </c>
      <c r="W435" s="17">
        <v>0</v>
      </c>
      <c r="X435" s="17">
        <v>87360</v>
      </c>
      <c r="Y435" s="17">
        <v>0</v>
      </c>
      <c r="Z435" s="17">
        <v>0</v>
      </c>
      <c r="AA435" s="17">
        <v>12444923</v>
      </c>
      <c r="AB435" s="17">
        <v>848365</v>
      </c>
      <c r="AC435" s="17">
        <v>1109365</v>
      </c>
      <c r="AD435" s="17">
        <v>1014260</v>
      </c>
      <c r="AE435" s="17">
        <v>0</v>
      </c>
      <c r="AF435" s="17">
        <v>0</v>
      </c>
    </row>
    <row r="436" spans="1:32" x14ac:dyDescent="0.3">
      <c r="A436" s="15" t="s">
        <v>865</v>
      </c>
      <c r="B436" s="14" t="s">
        <v>866</v>
      </c>
      <c r="C436" s="14">
        <v>1</v>
      </c>
      <c r="D436" s="14">
        <v>0</v>
      </c>
      <c r="E436" s="17">
        <v>5332833</v>
      </c>
      <c r="F436" s="17">
        <v>0</v>
      </c>
      <c r="G436" s="17">
        <v>0</v>
      </c>
      <c r="H436" s="17">
        <v>0</v>
      </c>
      <c r="I436" s="17">
        <v>1134894</v>
      </c>
      <c r="J436" s="17">
        <v>2194736</v>
      </c>
      <c r="K436" s="17">
        <v>0</v>
      </c>
      <c r="L436" s="17">
        <v>0</v>
      </c>
      <c r="M436" s="17">
        <v>0</v>
      </c>
      <c r="N436" s="17">
        <v>0</v>
      </c>
      <c r="O436" s="17">
        <v>0</v>
      </c>
      <c r="P436" s="17">
        <v>629721</v>
      </c>
      <c r="Q436" s="17">
        <v>270193</v>
      </c>
      <c r="R436" s="17">
        <v>176943</v>
      </c>
      <c r="S436" s="17">
        <v>13662</v>
      </c>
      <c r="T436" s="17">
        <v>5700</v>
      </c>
      <c r="U436" s="17">
        <v>55163</v>
      </c>
      <c r="V436" s="17">
        <v>14610</v>
      </c>
      <c r="W436" s="17">
        <v>0</v>
      </c>
      <c r="X436" s="17">
        <v>112800</v>
      </c>
      <c r="Y436" s="17">
        <v>0</v>
      </c>
      <c r="Z436" s="17">
        <v>0</v>
      </c>
      <c r="AA436" s="17">
        <v>9941255</v>
      </c>
      <c r="AB436" s="17">
        <v>859789</v>
      </c>
      <c r="AC436" s="17">
        <v>294400</v>
      </c>
      <c r="AD436" s="17">
        <v>700000</v>
      </c>
      <c r="AE436" s="17">
        <v>112800</v>
      </c>
      <c r="AF436" s="17">
        <v>0</v>
      </c>
    </row>
    <row r="437" spans="1:32" x14ac:dyDescent="0.3">
      <c r="A437" s="15" t="s">
        <v>867</v>
      </c>
      <c r="B437" s="14" t="s">
        <v>868</v>
      </c>
      <c r="C437" s="14">
        <v>1</v>
      </c>
      <c r="D437" s="14">
        <v>0</v>
      </c>
      <c r="E437" s="17">
        <v>48471122</v>
      </c>
      <c r="F437" s="17">
        <v>492209</v>
      </c>
      <c r="G437" s="17">
        <v>0</v>
      </c>
      <c r="H437" s="17">
        <v>83154</v>
      </c>
      <c r="I437" s="17">
        <v>5428470</v>
      </c>
      <c r="J437" s="17">
        <v>7573960</v>
      </c>
      <c r="K437" s="17">
        <v>0</v>
      </c>
      <c r="L437" s="17">
        <v>0</v>
      </c>
      <c r="M437" s="17">
        <v>0</v>
      </c>
      <c r="N437" s="17">
        <v>0</v>
      </c>
      <c r="O437" s="17">
        <v>0</v>
      </c>
      <c r="P437" s="17">
        <v>3429327</v>
      </c>
      <c r="Q437" s="17">
        <v>1318305</v>
      </c>
      <c r="R437" s="17">
        <v>2006297</v>
      </c>
      <c r="S437" s="17">
        <v>74061</v>
      </c>
      <c r="T437" s="17">
        <v>30900</v>
      </c>
      <c r="U437" s="17">
        <v>266144</v>
      </c>
      <c r="V437" s="17">
        <v>93921</v>
      </c>
      <c r="W437" s="17">
        <v>0</v>
      </c>
      <c r="X437" s="17">
        <v>1814424</v>
      </c>
      <c r="Y437" s="17">
        <v>0</v>
      </c>
      <c r="Z437" s="17">
        <v>0</v>
      </c>
      <c r="AA437" s="17">
        <v>71082294</v>
      </c>
      <c r="AB437" s="17">
        <v>6843927</v>
      </c>
      <c r="AC437" s="17">
        <v>15502370</v>
      </c>
      <c r="AD437" s="17">
        <v>0</v>
      </c>
      <c r="AE437" s="17">
        <v>0</v>
      </c>
      <c r="AF437" s="17">
        <v>1071951</v>
      </c>
    </row>
    <row r="438" spans="1:32" x14ac:dyDescent="0.3">
      <c r="A438" s="15" t="s">
        <v>869</v>
      </c>
      <c r="B438" s="14" t="s">
        <v>870</v>
      </c>
      <c r="C438" s="14">
        <v>1</v>
      </c>
      <c r="D438" s="14">
        <v>0</v>
      </c>
      <c r="E438" s="17">
        <v>24811184</v>
      </c>
      <c r="F438" s="17">
        <v>0</v>
      </c>
      <c r="G438" s="17">
        <v>1129414</v>
      </c>
      <c r="H438" s="17">
        <v>0</v>
      </c>
      <c r="I438" s="17">
        <v>4144780</v>
      </c>
      <c r="J438" s="17">
        <v>3824047</v>
      </c>
      <c r="K438" s="17">
        <v>0</v>
      </c>
      <c r="L438" s="17">
        <v>0</v>
      </c>
      <c r="M438" s="17">
        <v>0</v>
      </c>
      <c r="N438" s="17">
        <v>0</v>
      </c>
      <c r="O438" s="17">
        <v>0</v>
      </c>
      <c r="P438" s="17">
        <v>2308252</v>
      </c>
      <c r="Q438" s="17">
        <v>1105061</v>
      </c>
      <c r="R438" s="17">
        <v>660443</v>
      </c>
      <c r="S438" s="17">
        <v>126836</v>
      </c>
      <c r="T438" s="17">
        <v>52919</v>
      </c>
      <c r="U438" s="17">
        <v>468039</v>
      </c>
      <c r="V438" s="17">
        <v>86673</v>
      </c>
      <c r="W438" s="17">
        <v>0</v>
      </c>
      <c r="X438" s="17">
        <v>1401870</v>
      </c>
      <c r="Y438" s="17">
        <v>0</v>
      </c>
      <c r="Z438" s="17">
        <v>0</v>
      </c>
      <c r="AA438" s="17">
        <v>40119518</v>
      </c>
      <c r="AB438" s="17">
        <v>7541027</v>
      </c>
      <c r="AC438" s="17">
        <v>4875693</v>
      </c>
      <c r="AD438" s="17">
        <v>0</v>
      </c>
      <c r="AE438" s="17">
        <v>901800</v>
      </c>
      <c r="AF438" s="17">
        <v>0</v>
      </c>
    </row>
    <row r="439" spans="1:32" x14ac:dyDescent="0.3">
      <c r="A439" s="15" t="s">
        <v>871</v>
      </c>
      <c r="B439" s="14" t="s">
        <v>872</v>
      </c>
      <c r="C439" s="14">
        <v>1</v>
      </c>
      <c r="D439" s="14">
        <v>0</v>
      </c>
      <c r="E439" s="17">
        <v>7731508</v>
      </c>
      <c r="F439" s="17">
        <v>0</v>
      </c>
      <c r="G439" s="17">
        <v>401645</v>
      </c>
      <c r="H439" s="17">
        <v>0</v>
      </c>
      <c r="I439" s="17">
        <v>1048626</v>
      </c>
      <c r="J439" s="17">
        <v>1166453</v>
      </c>
      <c r="K439" s="17">
        <v>0</v>
      </c>
      <c r="L439" s="17">
        <v>0</v>
      </c>
      <c r="M439" s="17">
        <v>0</v>
      </c>
      <c r="N439" s="17">
        <v>0</v>
      </c>
      <c r="O439" s="17">
        <v>0</v>
      </c>
      <c r="P439" s="17">
        <v>1699139</v>
      </c>
      <c r="Q439" s="17">
        <v>618339</v>
      </c>
      <c r="R439" s="17">
        <v>52609</v>
      </c>
      <c r="S439" s="17">
        <v>36267</v>
      </c>
      <c r="T439" s="17">
        <v>15131</v>
      </c>
      <c r="U439" s="17">
        <v>134325</v>
      </c>
      <c r="V439" s="17">
        <v>29528</v>
      </c>
      <c r="W439" s="17">
        <v>0</v>
      </c>
      <c r="X439" s="17">
        <v>383400</v>
      </c>
      <c r="Y439" s="17">
        <v>0</v>
      </c>
      <c r="Z439" s="17">
        <v>0</v>
      </c>
      <c r="AA439" s="17">
        <v>13316970</v>
      </c>
      <c r="AB439" s="17">
        <v>2115676</v>
      </c>
      <c r="AC439" s="17">
        <v>1445711</v>
      </c>
      <c r="AD439" s="17">
        <v>700000</v>
      </c>
      <c r="AE439" s="17">
        <v>270000</v>
      </c>
      <c r="AF439" s="17">
        <v>0</v>
      </c>
    </row>
    <row r="440" spans="1:32" x14ac:dyDescent="0.3">
      <c r="A440" s="15" t="s">
        <v>873</v>
      </c>
      <c r="B440" s="14" t="s">
        <v>874</v>
      </c>
      <c r="C440" s="14">
        <v>1</v>
      </c>
      <c r="D440" s="14">
        <v>0</v>
      </c>
      <c r="E440" s="17">
        <v>52561302</v>
      </c>
      <c r="F440" s="17">
        <v>0</v>
      </c>
      <c r="G440" s="17">
        <v>5419391</v>
      </c>
      <c r="H440" s="17">
        <v>0</v>
      </c>
      <c r="I440" s="17">
        <v>8926728</v>
      </c>
      <c r="J440" s="17">
        <v>2471885</v>
      </c>
      <c r="K440" s="17">
        <v>0</v>
      </c>
      <c r="L440" s="17">
        <v>0</v>
      </c>
      <c r="M440" s="17">
        <v>0</v>
      </c>
      <c r="N440" s="17">
        <v>0</v>
      </c>
      <c r="O440" s="17">
        <v>0</v>
      </c>
      <c r="P440" s="17">
        <v>3205459</v>
      </c>
      <c r="Q440" s="17">
        <v>2822864</v>
      </c>
      <c r="R440" s="17">
        <v>203849</v>
      </c>
      <c r="S440" s="17">
        <v>121458</v>
      </c>
      <c r="T440" s="17">
        <v>50675</v>
      </c>
      <c r="U440" s="17">
        <v>491980</v>
      </c>
      <c r="V440" s="17">
        <v>137938</v>
      </c>
      <c r="W440" s="17">
        <v>0</v>
      </c>
      <c r="X440" s="17">
        <v>859969</v>
      </c>
      <c r="Y440" s="17">
        <v>0</v>
      </c>
      <c r="Z440" s="17">
        <v>0</v>
      </c>
      <c r="AA440" s="17">
        <v>77273498</v>
      </c>
      <c r="AB440" s="17">
        <v>7540075</v>
      </c>
      <c r="AC440" s="17">
        <v>11843664</v>
      </c>
      <c r="AD440" s="17">
        <v>10000000</v>
      </c>
      <c r="AE440" s="17">
        <v>0</v>
      </c>
      <c r="AF440" s="17">
        <v>0</v>
      </c>
    </row>
    <row r="441" spans="1:32" x14ac:dyDescent="0.3">
      <c r="A441" s="15" t="s">
        <v>875</v>
      </c>
      <c r="B441" s="14" t="s">
        <v>876</v>
      </c>
      <c r="C441" s="14">
        <v>1</v>
      </c>
      <c r="D441" s="14">
        <v>0</v>
      </c>
      <c r="E441" s="17">
        <v>7490072</v>
      </c>
      <c r="F441" s="17">
        <v>0</v>
      </c>
      <c r="G441" s="17">
        <v>327764</v>
      </c>
      <c r="H441" s="17">
        <v>7679</v>
      </c>
      <c r="I441" s="17">
        <v>1326793</v>
      </c>
      <c r="J441" s="17">
        <v>1676766</v>
      </c>
      <c r="K441" s="17">
        <v>0</v>
      </c>
      <c r="L441" s="17">
        <v>0</v>
      </c>
      <c r="M441" s="17">
        <v>0</v>
      </c>
      <c r="N441" s="17">
        <v>0</v>
      </c>
      <c r="O441" s="17">
        <v>0</v>
      </c>
      <c r="P441" s="17">
        <v>2044690</v>
      </c>
      <c r="Q441" s="17">
        <v>234324</v>
      </c>
      <c r="R441" s="17">
        <v>180210</v>
      </c>
      <c r="S441" s="17">
        <v>42648</v>
      </c>
      <c r="T441" s="17">
        <v>17794</v>
      </c>
      <c r="U441" s="17">
        <v>169857</v>
      </c>
      <c r="V441" s="17">
        <v>19498</v>
      </c>
      <c r="W441" s="17">
        <v>0</v>
      </c>
      <c r="X441" s="17">
        <v>489000</v>
      </c>
      <c r="Y441" s="17">
        <v>0</v>
      </c>
      <c r="Z441" s="17">
        <v>0</v>
      </c>
      <c r="AA441" s="17">
        <v>14027095</v>
      </c>
      <c r="AB441" s="17">
        <v>2817411</v>
      </c>
      <c r="AC441" s="17">
        <v>1231562</v>
      </c>
      <c r="AD441" s="17">
        <v>0</v>
      </c>
      <c r="AE441" s="17">
        <v>0</v>
      </c>
      <c r="AF441" s="17">
        <v>0</v>
      </c>
    </row>
    <row r="442" spans="1:32" x14ac:dyDescent="0.3">
      <c r="A442" s="15" t="s">
        <v>877</v>
      </c>
      <c r="B442" s="14" t="s">
        <v>878</v>
      </c>
      <c r="C442" s="14">
        <v>1</v>
      </c>
      <c r="D442" s="14">
        <v>0</v>
      </c>
      <c r="E442" s="17">
        <v>8517576</v>
      </c>
      <c r="F442" s="17">
        <v>0</v>
      </c>
      <c r="G442" s="17">
        <v>257531</v>
      </c>
      <c r="H442" s="17">
        <v>49472</v>
      </c>
      <c r="I442" s="17">
        <v>1870582</v>
      </c>
      <c r="J442" s="17">
        <v>1025215</v>
      </c>
      <c r="K442" s="17">
        <v>0</v>
      </c>
      <c r="L442" s="17">
        <v>0</v>
      </c>
      <c r="M442" s="17">
        <v>0</v>
      </c>
      <c r="N442" s="17">
        <v>0</v>
      </c>
      <c r="O442" s="17">
        <v>0</v>
      </c>
      <c r="P442" s="17">
        <v>1054009</v>
      </c>
      <c r="Q442" s="17">
        <v>542457</v>
      </c>
      <c r="R442" s="17">
        <v>116550</v>
      </c>
      <c r="S442" s="17">
        <v>42319</v>
      </c>
      <c r="T442" s="17">
        <v>17656</v>
      </c>
      <c r="U442" s="17">
        <v>170964</v>
      </c>
      <c r="V442" s="17">
        <v>28713</v>
      </c>
      <c r="W442" s="17">
        <v>0</v>
      </c>
      <c r="X442" s="17">
        <v>464090</v>
      </c>
      <c r="Y442" s="17">
        <v>5860</v>
      </c>
      <c r="Z442" s="17">
        <v>0</v>
      </c>
      <c r="AA442" s="17">
        <v>14162994</v>
      </c>
      <c r="AB442" s="17">
        <v>2638406</v>
      </c>
      <c r="AC442" s="17">
        <v>3458071</v>
      </c>
      <c r="AD442" s="17">
        <v>0</v>
      </c>
      <c r="AE442" s="17">
        <v>210600</v>
      </c>
      <c r="AF442" s="17">
        <v>0</v>
      </c>
    </row>
    <row r="443" spans="1:32" x14ac:dyDescent="0.3">
      <c r="A443" s="15" t="s">
        <v>879</v>
      </c>
      <c r="B443" s="14" t="s">
        <v>880</v>
      </c>
      <c r="C443" s="14">
        <v>1</v>
      </c>
      <c r="D443" s="14">
        <v>0</v>
      </c>
      <c r="E443" s="17">
        <v>6279750</v>
      </c>
      <c r="F443" s="17">
        <v>0</v>
      </c>
      <c r="G443" s="17">
        <v>928893</v>
      </c>
      <c r="H443" s="17">
        <v>0</v>
      </c>
      <c r="I443" s="17">
        <v>1622366</v>
      </c>
      <c r="J443" s="17">
        <v>1092541</v>
      </c>
      <c r="K443" s="17">
        <v>0</v>
      </c>
      <c r="L443" s="17">
        <v>0</v>
      </c>
      <c r="M443" s="17">
        <v>0</v>
      </c>
      <c r="N443" s="17">
        <v>0</v>
      </c>
      <c r="O443" s="17">
        <v>0</v>
      </c>
      <c r="P443" s="17">
        <v>1467341</v>
      </c>
      <c r="Q443" s="17">
        <v>491949</v>
      </c>
      <c r="R443" s="17">
        <v>165674</v>
      </c>
      <c r="S443" s="17">
        <v>38903</v>
      </c>
      <c r="T443" s="17">
        <v>16231</v>
      </c>
      <c r="U443" s="17">
        <v>145450</v>
      </c>
      <c r="V443" s="17">
        <v>27024</v>
      </c>
      <c r="W443" s="17">
        <v>0</v>
      </c>
      <c r="X443" s="17">
        <v>374485</v>
      </c>
      <c r="Y443" s="17">
        <v>0</v>
      </c>
      <c r="Z443" s="17">
        <v>0</v>
      </c>
      <c r="AA443" s="17">
        <v>12650607</v>
      </c>
      <c r="AB443" s="17">
        <v>2313724</v>
      </c>
      <c r="AC443" s="17">
        <v>2336811</v>
      </c>
      <c r="AD443" s="17">
        <v>0</v>
      </c>
      <c r="AE443" s="17">
        <v>297000</v>
      </c>
      <c r="AF443" s="17">
        <v>0</v>
      </c>
    </row>
    <row r="444" spans="1:32" x14ac:dyDescent="0.3">
      <c r="A444" s="15" t="s">
        <v>881</v>
      </c>
      <c r="B444" s="14" t="s">
        <v>882</v>
      </c>
      <c r="C444" s="14">
        <v>1</v>
      </c>
      <c r="D444" s="14">
        <v>0</v>
      </c>
      <c r="E444" s="17">
        <v>12847426</v>
      </c>
      <c r="F444" s="17">
        <v>0</v>
      </c>
      <c r="G444" s="17">
        <v>539632</v>
      </c>
      <c r="H444" s="17">
        <v>0</v>
      </c>
      <c r="I444" s="17">
        <v>4409489</v>
      </c>
      <c r="J444" s="17">
        <v>612959</v>
      </c>
      <c r="K444" s="17">
        <v>0</v>
      </c>
      <c r="L444" s="17">
        <v>0</v>
      </c>
      <c r="M444" s="17">
        <v>0</v>
      </c>
      <c r="N444" s="17">
        <v>0</v>
      </c>
      <c r="O444" s="17">
        <v>0</v>
      </c>
      <c r="P444" s="17">
        <v>2700919</v>
      </c>
      <c r="Q444" s="17">
        <v>473973</v>
      </c>
      <c r="R444" s="17">
        <v>403783</v>
      </c>
      <c r="S444" s="17">
        <v>82630</v>
      </c>
      <c r="T444" s="17">
        <v>34475</v>
      </c>
      <c r="U444" s="17">
        <v>317404</v>
      </c>
      <c r="V444" s="17">
        <v>51526</v>
      </c>
      <c r="W444" s="17">
        <v>0</v>
      </c>
      <c r="X444" s="17">
        <v>991100</v>
      </c>
      <c r="Y444" s="17">
        <v>23753</v>
      </c>
      <c r="Z444" s="17">
        <v>0</v>
      </c>
      <c r="AA444" s="17">
        <v>23489069</v>
      </c>
      <c r="AB444" s="17">
        <v>3954277</v>
      </c>
      <c r="AC444" s="17">
        <v>4496882</v>
      </c>
      <c r="AD444" s="17">
        <v>0</v>
      </c>
      <c r="AE444" s="17">
        <v>534600</v>
      </c>
      <c r="AF444" s="17">
        <v>0</v>
      </c>
    </row>
    <row r="445" spans="1:32" x14ac:dyDescent="0.3">
      <c r="A445" s="15" t="s">
        <v>883</v>
      </c>
      <c r="B445" s="14" t="s">
        <v>884</v>
      </c>
      <c r="C445" s="14">
        <v>1</v>
      </c>
      <c r="D445" s="14">
        <v>1</v>
      </c>
      <c r="E445" s="17">
        <v>46221431</v>
      </c>
      <c r="F445" s="17">
        <v>0</v>
      </c>
      <c r="G445" s="17">
        <v>729146</v>
      </c>
      <c r="H445" s="17">
        <v>512420</v>
      </c>
      <c r="I445" s="17">
        <v>30030778</v>
      </c>
      <c r="J445" s="17">
        <v>1079877</v>
      </c>
      <c r="K445" s="17">
        <v>0</v>
      </c>
      <c r="L445" s="17">
        <v>0</v>
      </c>
      <c r="M445" s="17">
        <v>0</v>
      </c>
      <c r="N445" s="17">
        <v>0</v>
      </c>
      <c r="O445" s="17">
        <v>0</v>
      </c>
      <c r="P445" s="17">
        <v>3215651</v>
      </c>
      <c r="Q445" s="17">
        <v>1911432</v>
      </c>
      <c r="R445" s="17">
        <v>772925</v>
      </c>
      <c r="S445" s="17">
        <v>583741</v>
      </c>
      <c r="T445" s="17">
        <v>243550</v>
      </c>
      <c r="U445" s="17">
        <v>2219675</v>
      </c>
      <c r="V445" s="17">
        <v>347033</v>
      </c>
      <c r="W445" s="17">
        <v>0</v>
      </c>
      <c r="X445" s="17">
        <v>5825681</v>
      </c>
      <c r="Y445" s="17">
        <v>0</v>
      </c>
      <c r="Z445" s="17">
        <v>0</v>
      </c>
      <c r="AA445" s="17">
        <v>93693340</v>
      </c>
      <c r="AB445" s="17">
        <v>66418114</v>
      </c>
      <c r="AC445" s="17">
        <v>150445511</v>
      </c>
      <c r="AD445" s="17">
        <v>0</v>
      </c>
      <c r="AE445" s="17">
        <v>0</v>
      </c>
      <c r="AF445" s="17">
        <v>546155</v>
      </c>
    </row>
    <row r="446" spans="1:32" x14ac:dyDescent="0.3">
      <c r="A446" s="15" t="s">
        <v>885</v>
      </c>
      <c r="B446" s="14" t="s">
        <v>886</v>
      </c>
      <c r="C446" s="14">
        <v>1</v>
      </c>
      <c r="D446" s="14">
        <v>0</v>
      </c>
      <c r="E446" s="17">
        <v>11912126</v>
      </c>
      <c r="F446" s="17">
        <v>0</v>
      </c>
      <c r="G446" s="17">
        <v>0</v>
      </c>
      <c r="H446" s="17">
        <v>176584</v>
      </c>
      <c r="I446" s="17">
        <v>1868042</v>
      </c>
      <c r="J446" s="17">
        <v>2096186</v>
      </c>
      <c r="K446" s="17">
        <v>0</v>
      </c>
      <c r="L446" s="17">
        <v>0</v>
      </c>
      <c r="M446" s="17">
        <v>0</v>
      </c>
      <c r="N446" s="17">
        <v>0</v>
      </c>
      <c r="O446" s="17">
        <v>0</v>
      </c>
      <c r="P446" s="17">
        <v>2163510</v>
      </c>
      <c r="Q446" s="17">
        <v>500486</v>
      </c>
      <c r="R446" s="17">
        <v>119867</v>
      </c>
      <c r="S446" s="17">
        <v>14456</v>
      </c>
      <c r="T446" s="17">
        <v>6031</v>
      </c>
      <c r="U446" s="17">
        <v>56328</v>
      </c>
      <c r="V446" s="17">
        <v>20317</v>
      </c>
      <c r="W446" s="17">
        <v>0</v>
      </c>
      <c r="X446" s="17">
        <v>157825</v>
      </c>
      <c r="Y446" s="17">
        <v>0</v>
      </c>
      <c r="Z446" s="17">
        <v>0</v>
      </c>
      <c r="AA446" s="17">
        <v>19091758</v>
      </c>
      <c r="AB446" s="17">
        <v>1278961</v>
      </c>
      <c r="AC446" s="17">
        <v>2897012</v>
      </c>
      <c r="AD446" s="17">
        <v>1376088</v>
      </c>
      <c r="AE446" s="17">
        <v>0</v>
      </c>
      <c r="AF446" s="17">
        <v>146944</v>
      </c>
    </row>
    <row r="447" spans="1:32" x14ac:dyDescent="0.3">
      <c r="A447" s="15" t="s">
        <v>887</v>
      </c>
      <c r="B447" s="14" t="s">
        <v>888</v>
      </c>
      <c r="C447" s="14">
        <v>1</v>
      </c>
      <c r="D447" s="14">
        <v>0</v>
      </c>
      <c r="E447" s="17">
        <v>12711152</v>
      </c>
      <c r="F447" s="17">
        <v>0</v>
      </c>
      <c r="G447" s="17">
        <v>0</v>
      </c>
      <c r="H447" s="17">
        <v>0</v>
      </c>
      <c r="I447" s="17">
        <v>1771338</v>
      </c>
      <c r="J447" s="17">
        <v>2031192</v>
      </c>
      <c r="K447" s="17">
        <v>0</v>
      </c>
      <c r="L447" s="17">
        <v>0</v>
      </c>
      <c r="M447" s="17">
        <v>0</v>
      </c>
      <c r="N447" s="17">
        <v>0</v>
      </c>
      <c r="O447" s="17">
        <v>0</v>
      </c>
      <c r="P447" s="17">
        <v>1876442</v>
      </c>
      <c r="Q447" s="17">
        <v>798649</v>
      </c>
      <c r="R447" s="17">
        <v>0</v>
      </c>
      <c r="S447" s="17">
        <v>17542</v>
      </c>
      <c r="T447" s="17">
        <v>7319</v>
      </c>
      <c r="U447" s="17">
        <v>67454</v>
      </c>
      <c r="V447" s="17">
        <v>22755</v>
      </c>
      <c r="W447" s="17">
        <v>0</v>
      </c>
      <c r="X447" s="17">
        <v>244845</v>
      </c>
      <c r="Y447" s="17">
        <v>26193</v>
      </c>
      <c r="Z447" s="17">
        <v>0</v>
      </c>
      <c r="AA447" s="17">
        <v>19574881</v>
      </c>
      <c r="AB447" s="17">
        <v>1152391</v>
      </c>
      <c r="AC447" s="17">
        <v>2557771</v>
      </c>
      <c r="AD447" s="17">
        <v>792570</v>
      </c>
      <c r="AE447" s="17">
        <v>0</v>
      </c>
      <c r="AF447" s="17">
        <v>0</v>
      </c>
    </row>
    <row r="448" spans="1:32" x14ac:dyDescent="0.3">
      <c r="A448" s="15" t="s">
        <v>889</v>
      </c>
      <c r="B448" s="14" t="s">
        <v>890</v>
      </c>
      <c r="C448" s="14">
        <v>1</v>
      </c>
      <c r="D448" s="14">
        <v>0</v>
      </c>
      <c r="E448" s="17">
        <v>3692497</v>
      </c>
      <c r="F448" s="17">
        <v>0</v>
      </c>
      <c r="G448" s="17">
        <v>326146</v>
      </c>
      <c r="H448" s="17">
        <v>0</v>
      </c>
      <c r="I448" s="17">
        <v>520073</v>
      </c>
      <c r="J448" s="17">
        <v>681347</v>
      </c>
      <c r="K448" s="17">
        <v>0</v>
      </c>
      <c r="L448" s="17">
        <v>0</v>
      </c>
      <c r="M448" s="17">
        <v>0</v>
      </c>
      <c r="N448" s="17">
        <v>0</v>
      </c>
      <c r="O448" s="17">
        <v>0</v>
      </c>
      <c r="P448" s="17">
        <v>350346</v>
      </c>
      <c r="Q448" s="17">
        <v>0</v>
      </c>
      <c r="R448" s="17">
        <v>0</v>
      </c>
      <c r="S448" s="17">
        <v>3820</v>
      </c>
      <c r="T448" s="17">
        <v>1594</v>
      </c>
      <c r="U448" s="17">
        <v>14796</v>
      </c>
      <c r="V448" s="17">
        <v>1641</v>
      </c>
      <c r="W448" s="17">
        <v>0</v>
      </c>
      <c r="X448" s="17">
        <v>103120</v>
      </c>
      <c r="Y448" s="17">
        <v>0</v>
      </c>
      <c r="Z448" s="17">
        <v>0</v>
      </c>
      <c r="AA448" s="17">
        <v>5695380</v>
      </c>
      <c r="AB448" s="17">
        <v>444203</v>
      </c>
      <c r="AC448" s="17">
        <v>1006183</v>
      </c>
      <c r="AD448" s="17">
        <v>0</v>
      </c>
      <c r="AE448" s="17">
        <v>0</v>
      </c>
      <c r="AF448" s="17">
        <v>100000</v>
      </c>
    </row>
    <row r="449" spans="1:32" x14ac:dyDescent="0.3">
      <c r="A449" s="15" t="s">
        <v>891</v>
      </c>
      <c r="B449" s="14" t="s">
        <v>892</v>
      </c>
      <c r="C449" s="14">
        <v>1</v>
      </c>
      <c r="D449" s="14">
        <v>0</v>
      </c>
      <c r="E449" s="17">
        <v>1899377</v>
      </c>
      <c r="F449" s="17">
        <v>0</v>
      </c>
      <c r="G449" s="17">
        <v>0</v>
      </c>
      <c r="H449" s="17">
        <v>0</v>
      </c>
      <c r="I449" s="17">
        <v>460318</v>
      </c>
      <c r="J449" s="17">
        <v>146854</v>
      </c>
      <c r="K449" s="17">
        <v>0</v>
      </c>
      <c r="L449" s="17">
        <v>0</v>
      </c>
      <c r="M449" s="17">
        <v>0</v>
      </c>
      <c r="N449" s="17">
        <v>0</v>
      </c>
      <c r="O449" s="17">
        <v>0</v>
      </c>
      <c r="P449" s="17">
        <v>383025</v>
      </c>
      <c r="Q449" s="17">
        <v>83692</v>
      </c>
      <c r="R449" s="17">
        <v>0</v>
      </c>
      <c r="S449" s="17">
        <v>5483</v>
      </c>
      <c r="T449" s="17">
        <v>2288</v>
      </c>
      <c r="U449" s="17">
        <v>20854</v>
      </c>
      <c r="V449" s="17">
        <v>2737</v>
      </c>
      <c r="W449" s="17">
        <v>0</v>
      </c>
      <c r="X449" s="17">
        <v>54000</v>
      </c>
      <c r="Y449" s="17">
        <v>0</v>
      </c>
      <c r="Z449" s="17">
        <v>0</v>
      </c>
      <c r="AA449" s="17">
        <v>3058628</v>
      </c>
      <c r="AB449" s="17">
        <v>334203</v>
      </c>
      <c r="AC449" s="17">
        <v>580577</v>
      </c>
      <c r="AD449" s="17">
        <v>700000</v>
      </c>
      <c r="AE449" s="17">
        <v>0</v>
      </c>
      <c r="AF449" s="17">
        <v>0</v>
      </c>
    </row>
    <row r="450" spans="1:32" x14ac:dyDescent="0.3">
      <c r="A450" s="15" t="s">
        <v>893</v>
      </c>
      <c r="B450" s="14" t="s">
        <v>894</v>
      </c>
      <c r="C450" s="14">
        <v>1</v>
      </c>
      <c r="D450" s="14">
        <v>0</v>
      </c>
      <c r="E450" s="17">
        <v>20514941</v>
      </c>
      <c r="F450" s="17">
        <v>0</v>
      </c>
      <c r="G450" s="17">
        <v>0</v>
      </c>
      <c r="H450" s="17">
        <v>0</v>
      </c>
      <c r="I450" s="17">
        <v>2376914</v>
      </c>
      <c r="J450" s="17">
        <v>3625609</v>
      </c>
      <c r="K450" s="17">
        <v>0</v>
      </c>
      <c r="L450" s="17">
        <v>0</v>
      </c>
      <c r="M450" s="17">
        <v>0</v>
      </c>
      <c r="N450" s="17">
        <v>0</v>
      </c>
      <c r="O450" s="17">
        <v>0</v>
      </c>
      <c r="P450" s="17">
        <v>2799409</v>
      </c>
      <c r="Q450" s="17">
        <v>552512</v>
      </c>
      <c r="R450" s="17">
        <v>0</v>
      </c>
      <c r="S450" s="17">
        <v>22770</v>
      </c>
      <c r="T450" s="17">
        <v>9500</v>
      </c>
      <c r="U450" s="17">
        <v>88890</v>
      </c>
      <c r="V450" s="17">
        <v>30347</v>
      </c>
      <c r="W450" s="17">
        <v>0</v>
      </c>
      <c r="X450" s="17">
        <v>331708</v>
      </c>
      <c r="Y450" s="17">
        <v>0</v>
      </c>
      <c r="Z450" s="17">
        <v>0</v>
      </c>
      <c r="AA450" s="17">
        <v>30352600</v>
      </c>
      <c r="AB450" s="17">
        <v>2542810</v>
      </c>
      <c r="AC450" s="17">
        <v>5759791</v>
      </c>
      <c r="AD450" s="17">
        <v>700000</v>
      </c>
      <c r="AE450" s="17">
        <v>0</v>
      </c>
      <c r="AF450" s="17">
        <v>197139</v>
      </c>
    </row>
    <row r="451" spans="1:32" x14ac:dyDescent="0.3">
      <c r="A451" s="15" t="s">
        <v>895</v>
      </c>
      <c r="B451" s="14" t="s">
        <v>896</v>
      </c>
      <c r="C451" s="14">
        <v>1</v>
      </c>
      <c r="D451" s="14">
        <v>0</v>
      </c>
      <c r="E451" s="17">
        <v>2897063</v>
      </c>
      <c r="F451" s="17">
        <v>0</v>
      </c>
      <c r="G451" s="17">
        <v>69877</v>
      </c>
      <c r="H451" s="17">
        <v>0</v>
      </c>
      <c r="I451" s="17">
        <v>505897</v>
      </c>
      <c r="J451" s="17">
        <v>154981</v>
      </c>
      <c r="K451" s="17">
        <v>0</v>
      </c>
      <c r="L451" s="17">
        <v>0</v>
      </c>
      <c r="M451" s="17">
        <v>0</v>
      </c>
      <c r="N451" s="17">
        <v>0</v>
      </c>
      <c r="O451" s="17">
        <v>0</v>
      </c>
      <c r="P451" s="17">
        <v>427007</v>
      </c>
      <c r="Q451" s="17">
        <v>101142</v>
      </c>
      <c r="R451" s="17">
        <v>0</v>
      </c>
      <c r="S451" s="17">
        <v>3595</v>
      </c>
      <c r="T451" s="17">
        <v>1500</v>
      </c>
      <c r="U451" s="17">
        <v>12815</v>
      </c>
      <c r="V451" s="17">
        <v>2672</v>
      </c>
      <c r="W451" s="17">
        <v>0</v>
      </c>
      <c r="X451" s="17">
        <v>72000</v>
      </c>
      <c r="Y451" s="17">
        <v>67</v>
      </c>
      <c r="Z451" s="17">
        <v>0</v>
      </c>
      <c r="AA451" s="17">
        <v>4248616</v>
      </c>
      <c r="AB451" s="17">
        <v>442268</v>
      </c>
      <c r="AC451" s="17">
        <v>1001794</v>
      </c>
      <c r="AD451" s="17">
        <v>0</v>
      </c>
      <c r="AE451" s="17">
        <v>0</v>
      </c>
      <c r="AF451" s="17">
        <v>100000</v>
      </c>
    </row>
    <row r="452" spans="1:32" x14ac:dyDescent="0.3">
      <c r="A452" s="15" t="s">
        <v>897</v>
      </c>
      <c r="B452" s="14" t="s">
        <v>898</v>
      </c>
      <c r="C452" s="14">
        <v>1</v>
      </c>
      <c r="D452" s="14">
        <v>0</v>
      </c>
      <c r="E452" s="17">
        <v>5205958</v>
      </c>
      <c r="F452" s="17">
        <v>0</v>
      </c>
      <c r="G452" s="17">
        <v>164835</v>
      </c>
      <c r="H452" s="17">
        <v>0</v>
      </c>
      <c r="I452" s="17">
        <v>710852</v>
      </c>
      <c r="J452" s="17">
        <v>529650</v>
      </c>
      <c r="K452" s="17">
        <v>0</v>
      </c>
      <c r="L452" s="17">
        <v>0</v>
      </c>
      <c r="M452" s="17">
        <v>0</v>
      </c>
      <c r="N452" s="17">
        <v>0</v>
      </c>
      <c r="O452" s="17">
        <v>0</v>
      </c>
      <c r="P452" s="17">
        <v>708435</v>
      </c>
      <c r="Q452" s="17">
        <v>231554</v>
      </c>
      <c r="R452" s="17">
        <v>36027</v>
      </c>
      <c r="S452" s="17">
        <v>6202</v>
      </c>
      <c r="T452" s="17">
        <v>2588</v>
      </c>
      <c r="U452" s="17">
        <v>23824</v>
      </c>
      <c r="V452" s="17">
        <v>7924</v>
      </c>
      <c r="W452" s="17">
        <v>0</v>
      </c>
      <c r="X452" s="17">
        <v>103377</v>
      </c>
      <c r="Y452" s="17">
        <v>0</v>
      </c>
      <c r="Z452" s="17">
        <v>0</v>
      </c>
      <c r="AA452" s="17">
        <v>7731226</v>
      </c>
      <c r="AB452" s="17">
        <v>657456</v>
      </c>
      <c r="AC452" s="17">
        <v>1356719</v>
      </c>
      <c r="AD452" s="17">
        <v>700000</v>
      </c>
      <c r="AE452" s="17">
        <v>0</v>
      </c>
      <c r="AF452" s="17">
        <v>100000</v>
      </c>
    </row>
    <row r="453" spans="1:32" x14ac:dyDescent="0.3">
      <c r="A453" s="15" t="s">
        <v>899</v>
      </c>
      <c r="B453" s="14" t="s">
        <v>900</v>
      </c>
      <c r="C453" s="14">
        <v>1</v>
      </c>
      <c r="D453" s="14">
        <v>0</v>
      </c>
      <c r="E453" s="17">
        <v>6210903</v>
      </c>
      <c r="F453" s="17">
        <v>0</v>
      </c>
      <c r="G453" s="17">
        <v>0</v>
      </c>
      <c r="H453" s="17">
        <v>0</v>
      </c>
      <c r="I453" s="17">
        <v>1107029</v>
      </c>
      <c r="J453" s="17">
        <v>690714</v>
      </c>
      <c r="K453" s="17">
        <v>0</v>
      </c>
      <c r="L453" s="17">
        <v>0</v>
      </c>
      <c r="M453" s="17">
        <v>0</v>
      </c>
      <c r="N453" s="17">
        <v>0</v>
      </c>
      <c r="O453" s="17">
        <v>0</v>
      </c>
      <c r="P453" s="17">
        <v>1199718</v>
      </c>
      <c r="Q453" s="17">
        <v>413836</v>
      </c>
      <c r="R453" s="17">
        <v>110829</v>
      </c>
      <c r="S453" s="17">
        <v>8569</v>
      </c>
      <c r="T453" s="17">
        <v>3575</v>
      </c>
      <c r="U453" s="17">
        <v>31397</v>
      </c>
      <c r="V453" s="17">
        <v>11323</v>
      </c>
      <c r="W453" s="17">
        <v>0</v>
      </c>
      <c r="X453" s="17">
        <v>94222</v>
      </c>
      <c r="Y453" s="17">
        <v>0</v>
      </c>
      <c r="Z453" s="17">
        <v>0</v>
      </c>
      <c r="AA453" s="17">
        <v>9882115</v>
      </c>
      <c r="AB453" s="17">
        <v>549389</v>
      </c>
      <c r="AC453" s="17">
        <v>1072474</v>
      </c>
      <c r="AD453" s="17">
        <v>917027</v>
      </c>
      <c r="AE453" s="17">
        <v>0</v>
      </c>
      <c r="AF453" s="17">
        <v>100000</v>
      </c>
    </row>
    <row r="454" spans="1:32" x14ac:dyDescent="0.3">
      <c r="A454" s="15" t="s">
        <v>901</v>
      </c>
      <c r="B454" s="14" t="s">
        <v>902</v>
      </c>
      <c r="C454" s="14">
        <v>1</v>
      </c>
      <c r="D454" s="14">
        <v>0</v>
      </c>
      <c r="E454" s="17">
        <v>7321335</v>
      </c>
      <c r="F454" s="17">
        <v>0</v>
      </c>
      <c r="G454" s="17">
        <v>0</v>
      </c>
      <c r="H454" s="17">
        <v>0</v>
      </c>
      <c r="I454" s="17">
        <v>975950</v>
      </c>
      <c r="J454" s="17">
        <v>1003886</v>
      </c>
      <c r="K454" s="17">
        <v>0</v>
      </c>
      <c r="L454" s="17">
        <v>0</v>
      </c>
      <c r="M454" s="17">
        <v>0</v>
      </c>
      <c r="N454" s="17">
        <v>0</v>
      </c>
      <c r="O454" s="17">
        <v>0</v>
      </c>
      <c r="P454" s="17">
        <v>1194957</v>
      </c>
      <c r="Q454" s="17">
        <v>445342</v>
      </c>
      <c r="R454" s="17">
        <v>0</v>
      </c>
      <c r="S454" s="17">
        <v>9587</v>
      </c>
      <c r="T454" s="17">
        <v>4000</v>
      </c>
      <c r="U454" s="17">
        <v>36989</v>
      </c>
      <c r="V454" s="17">
        <v>12390</v>
      </c>
      <c r="W454" s="17">
        <v>0</v>
      </c>
      <c r="X454" s="17">
        <v>141019</v>
      </c>
      <c r="Y454" s="17">
        <v>0</v>
      </c>
      <c r="Z454" s="17">
        <v>0</v>
      </c>
      <c r="AA454" s="17">
        <v>11145455</v>
      </c>
      <c r="AB454" s="17">
        <v>794938</v>
      </c>
      <c r="AC454" s="17">
        <v>1800637</v>
      </c>
      <c r="AD454" s="17">
        <v>700000</v>
      </c>
      <c r="AE454" s="17">
        <v>0</v>
      </c>
      <c r="AF454" s="17">
        <v>100000</v>
      </c>
    </row>
    <row r="455" spans="1:32" x14ac:dyDescent="0.3">
      <c r="A455" s="15" t="s">
        <v>903</v>
      </c>
      <c r="B455" s="14" t="s">
        <v>904</v>
      </c>
      <c r="C455" s="14">
        <v>1</v>
      </c>
      <c r="D455" s="14">
        <v>0</v>
      </c>
      <c r="E455" s="17">
        <v>25864924</v>
      </c>
      <c r="F455" s="17">
        <v>0</v>
      </c>
      <c r="G455" s="17">
        <v>0</v>
      </c>
      <c r="H455" s="17">
        <v>0</v>
      </c>
      <c r="I455" s="17">
        <v>2187031</v>
      </c>
      <c r="J455" s="17">
        <v>3830410</v>
      </c>
      <c r="K455" s="17">
        <v>0</v>
      </c>
      <c r="L455" s="17">
        <v>0</v>
      </c>
      <c r="M455" s="17">
        <v>0</v>
      </c>
      <c r="N455" s="17">
        <v>0</v>
      </c>
      <c r="O455" s="17">
        <v>0</v>
      </c>
      <c r="P455" s="17">
        <v>3853890</v>
      </c>
      <c r="Q455" s="17">
        <v>1850118</v>
      </c>
      <c r="R455" s="17">
        <v>36432</v>
      </c>
      <c r="S455" s="17">
        <v>39472</v>
      </c>
      <c r="T455" s="17">
        <v>16469</v>
      </c>
      <c r="U455" s="17">
        <v>146790</v>
      </c>
      <c r="V455" s="17">
        <v>53309</v>
      </c>
      <c r="W455" s="17">
        <v>0</v>
      </c>
      <c r="X455" s="17">
        <v>881886</v>
      </c>
      <c r="Y455" s="17">
        <v>0</v>
      </c>
      <c r="Z455" s="17">
        <v>0</v>
      </c>
      <c r="AA455" s="17">
        <v>38760731</v>
      </c>
      <c r="AB455" s="17">
        <v>3873360</v>
      </c>
      <c r="AC455" s="17">
        <v>8773656</v>
      </c>
      <c r="AD455" s="17">
        <v>0</v>
      </c>
      <c r="AE455" s="17">
        <v>674880</v>
      </c>
      <c r="AF455" s="17">
        <v>227985</v>
      </c>
    </row>
    <row r="456" spans="1:32" x14ac:dyDescent="0.3">
      <c r="A456" s="15" t="s">
        <v>905</v>
      </c>
      <c r="B456" s="14" t="s">
        <v>906</v>
      </c>
      <c r="C456" s="14">
        <v>1</v>
      </c>
      <c r="D456" s="14">
        <v>0</v>
      </c>
      <c r="E456" s="17">
        <v>3919972</v>
      </c>
      <c r="F456" s="17">
        <v>0</v>
      </c>
      <c r="G456" s="17">
        <v>154897</v>
      </c>
      <c r="H456" s="17">
        <v>0</v>
      </c>
      <c r="I456" s="17">
        <v>611758</v>
      </c>
      <c r="J456" s="17">
        <v>452483</v>
      </c>
      <c r="K456" s="17">
        <v>0</v>
      </c>
      <c r="L456" s="17">
        <v>0</v>
      </c>
      <c r="M456" s="17">
        <v>0</v>
      </c>
      <c r="N456" s="17">
        <v>0</v>
      </c>
      <c r="O456" s="17">
        <v>0</v>
      </c>
      <c r="P456" s="17">
        <v>705361</v>
      </c>
      <c r="Q456" s="17">
        <v>187468</v>
      </c>
      <c r="R456" s="17">
        <v>0</v>
      </c>
      <c r="S456" s="17">
        <v>4734</v>
      </c>
      <c r="T456" s="17">
        <v>1975</v>
      </c>
      <c r="U456" s="17">
        <v>18465</v>
      </c>
      <c r="V456" s="17">
        <v>4596</v>
      </c>
      <c r="W456" s="17">
        <v>0</v>
      </c>
      <c r="X456" s="17">
        <v>83628</v>
      </c>
      <c r="Y456" s="17">
        <v>0</v>
      </c>
      <c r="Z456" s="17">
        <v>0</v>
      </c>
      <c r="AA456" s="17">
        <v>6145337</v>
      </c>
      <c r="AB456" s="17">
        <v>583779</v>
      </c>
      <c r="AC456" s="17">
        <v>1204693</v>
      </c>
      <c r="AD456" s="17">
        <v>0</v>
      </c>
      <c r="AE456" s="17">
        <v>0</v>
      </c>
      <c r="AF456" s="17">
        <v>100000</v>
      </c>
    </row>
    <row r="457" spans="1:32" x14ac:dyDescent="0.3">
      <c r="A457" s="15" t="s">
        <v>907</v>
      </c>
      <c r="B457" s="14" t="s">
        <v>908</v>
      </c>
      <c r="C457" s="14">
        <v>1</v>
      </c>
      <c r="D457" s="14">
        <v>0</v>
      </c>
      <c r="E457" s="17">
        <v>11449471</v>
      </c>
      <c r="F457" s="17">
        <v>0</v>
      </c>
      <c r="G457" s="17">
        <v>0</v>
      </c>
      <c r="H457" s="17">
        <v>0</v>
      </c>
      <c r="I457" s="17">
        <v>1447051</v>
      </c>
      <c r="J457" s="17">
        <v>1706186</v>
      </c>
      <c r="K457" s="17">
        <v>0</v>
      </c>
      <c r="L457" s="17">
        <v>0</v>
      </c>
      <c r="M457" s="17">
        <v>0</v>
      </c>
      <c r="N457" s="17">
        <v>0</v>
      </c>
      <c r="O457" s="17">
        <v>0</v>
      </c>
      <c r="P457" s="17">
        <v>1745449</v>
      </c>
      <c r="Q457" s="17">
        <v>812319</v>
      </c>
      <c r="R457" s="17">
        <v>35447</v>
      </c>
      <c r="S457" s="17">
        <v>14126</v>
      </c>
      <c r="T457" s="17">
        <v>5894</v>
      </c>
      <c r="U457" s="17">
        <v>54872</v>
      </c>
      <c r="V457" s="17">
        <v>19580</v>
      </c>
      <c r="W457" s="17">
        <v>0</v>
      </c>
      <c r="X457" s="17">
        <v>311543</v>
      </c>
      <c r="Y457" s="17">
        <v>0</v>
      </c>
      <c r="Z457" s="17">
        <v>0</v>
      </c>
      <c r="AA457" s="17">
        <v>17601938</v>
      </c>
      <c r="AB457" s="17">
        <v>1281908</v>
      </c>
      <c r="AC457" s="17">
        <v>2903681</v>
      </c>
      <c r="AD457" s="17">
        <v>700000</v>
      </c>
      <c r="AE457" s="17">
        <v>0</v>
      </c>
      <c r="AF457" s="17">
        <v>116262</v>
      </c>
    </row>
    <row r="458" spans="1:32" x14ac:dyDescent="0.3">
      <c r="A458" s="15" t="s">
        <v>909</v>
      </c>
      <c r="B458" s="14" t="s">
        <v>910</v>
      </c>
      <c r="C458" s="14">
        <v>1</v>
      </c>
      <c r="D458" s="14">
        <v>0</v>
      </c>
      <c r="E458" s="17">
        <v>20352516</v>
      </c>
      <c r="F458" s="17">
        <v>0</v>
      </c>
      <c r="G458" s="17">
        <v>0</v>
      </c>
      <c r="H458" s="17">
        <v>0</v>
      </c>
      <c r="I458" s="17">
        <v>1261573</v>
      </c>
      <c r="J458" s="17">
        <v>5014539</v>
      </c>
      <c r="K458" s="17">
        <v>1</v>
      </c>
      <c r="L458" s="17">
        <v>0</v>
      </c>
      <c r="M458" s="17">
        <v>0</v>
      </c>
      <c r="N458" s="17">
        <v>0</v>
      </c>
      <c r="O458" s="17">
        <v>0</v>
      </c>
      <c r="P458" s="17">
        <v>3475863</v>
      </c>
      <c r="Q458" s="17">
        <v>1044009</v>
      </c>
      <c r="R458" s="17">
        <v>266113</v>
      </c>
      <c r="S458" s="17">
        <v>22230</v>
      </c>
      <c r="T458" s="17">
        <v>9275</v>
      </c>
      <c r="U458" s="17">
        <v>85919</v>
      </c>
      <c r="V458" s="17">
        <v>31315</v>
      </c>
      <c r="W458" s="17">
        <v>0</v>
      </c>
      <c r="X458" s="17">
        <v>232769</v>
      </c>
      <c r="Y458" s="17">
        <v>0</v>
      </c>
      <c r="Z458" s="17">
        <v>0</v>
      </c>
      <c r="AA458" s="17">
        <v>31796122</v>
      </c>
      <c r="AB458" s="17">
        <v>2029463</v>
      </c>
      <c r="AC458" s="17">
        <v>4596992</v>
      </c>
      <c r="AD458" s="17">
        <v>0</v>
      </c>
      <c r="AE458" s="17">
        <v>0</v>
      </c>
      <c r="AF458" s="17">
        <v>126942</v>
      </c>
    </row>
    <row r="459" spans="1:32" x14ac:dyDescent="0.3">
      <c r="A459" s="15" t="s">
        <v>911</v>
      </c>
      <c r="B459" s="14" t="s">
        <v>912</v>
      </c>
      <c r="C459" s="14">
        <v>1</v>
      </c>
      <c r="D459" s="14">
        <v>0</v>
      </c>
      <c r="E459" s="17">
        <v>6594562</v>
      </c>
      <c r="F459" s="17">
        <v>0</v>
      </c>
      <c r="G459" s="17">
        <v>0</v>
      </c>
      <c r="H459" s="17">
        <v>0</v>
      </c>
      <c r="I459" s="17">
        <v>619580</v>
      </c>
      <c r="J459" s="17">
        <v>1493864</v>
      </c>
      <c r="K459" s="17">
        <v>0</v>
      </c>
      <c r="L459" s="17">
        <v>0</v>
      </c>
      <c r="M459" s="17">
        <v>0</v>
      </c>
      <c r="N459" s="17">
        <v>0</v>
      </c>
      <c r="O459" s="17">
        <v>0</v>
      </c>
      <c r="P459" s="17">
        <v>1509828</v>
      </c>
      <c r="Q459" s="17">
        <v>254415</v>
      </c>
      <c r="R459" s="17">
        <v>0</v>
      </c>
      <c r="S459" s="17">
        <v>10965</v>
      </c>
      <c r="T459" s="17">
        <v>4575</v>
      </c>
      <c r="U459" s="17">
        <v>42173</v>
      </c>
      <c r="V459" s="17">
        <v>14685</v>
      </c>
      <c r="W459" s="17">
        <v>0</v>
      </c>
      <c r="X459" s="17">
        <v>99852</v>
      </c>
      <c r="Y459" s="17">
        <v>0</v>
      </c>
      <c r="Z459" s="17">
        <v>0</v>
      </c>
      <c r="AA459" s="17">
        <v>10644499</v>
      </c>
      <c r="AB459" s="17">
        <v>1557370</v>
      </c>
      <c r="AC459" s="17">
        <v>3527641</v>
      </c>
      <c r="AD459" s="17">
        <v>0</v>
      </c>
      <c r="AE459" s="17">
        <v>0</v>
      </c>
      <c r="AF459" s="17">
        <v>100000</v>
      </c>
    </row>
    <row r="460" spans="1:32" x14ac:dyDescent="0.3">
      <c r="A460" s="15" t="s">
        <v>913</v>
      </c>
      <c r="B460" s="14" t="s">
        <v>914</v>
      </c>
      <c r="C460" s="14">
        <v>1</v>
      </c>
      <c r="D460" s="14">
        <v>0</v>
      </c>
      <c r="E460" s="17">
        <v>4706941</v>
      </c>
      <c r="F460" s="17">
        <v>0</v>
      </c>
      <c r="G460" s="17">
        <v>0</v>
      </c>
      <c r="H460" s="17">
        <v>0</v>
      </c>
      <c r="I460" s="17">
        <v>705082</v>
      </c>
      <c r="J460" s="17">
        <v>469536</v>
      </c>
      <c r="K460" s="17">
        <v>0</v>
      </c>
      <c r="L460" s="17">
        <v>0</v>
      </c>
      <c r="M460" s="17">
        <v>0</v>
      </c>
      <c r="N460" s="17">
        <v>0</v>
      </c>
      <c r="O460" s="17">
        <v>0</v>
      </c>
      <c r="P460" s="17">
        <v>772334</v>
      </c>
      <c r="Q460" s="17">
        <v>219314</v>
      </c>
      <c r="R460" s="17">
        <v>0</v>
      </c>
      <c r="S460" s="17">
        <v>5273</v>
      </c>
      <c r="T460" s="17">
        <v>2200</v>
      </c>
      <c r="U460" s="17">
        <v>20446</v>
      </c>
      <c r="V460" s="17">
        <v>5443</v>
      </c>
      <c r="W460" s="17">
        <v>0</v>
      </c>
      <c r="X460" s="17">
        <v>82911</v>
      </c>
      <c r="Y460" s="17">
        <v>0</v>
      </c>
      <c r="Z460" s="17">
        <v>0</v>
      </c>
      <c r="AA460" s="17">
        <v>6989480</v>
      </c>
      <c r="AB460" s="17">
        <v>383697</v>
      </c>
      <c r="AC460" s="17">
        <v>851625</v>
      </c>
      <c r="AD460" s="17">
        <v>700000</v>
      </c>
      <c r="AE460" s="17">
        <v>0</v>
      </c>
      <c r="AF460" s="17">
        <v>100000</v>
      </c>
    </row>
    <row r="461" spans="1:32" x14ac:dyDescent="0.3">
      <c r="A461" s="15" t="s">
        <v>915</v>
      </c>
      <c r="B461" s="14" t="s">
        <v>916</v>
      </c>
      <c r="C461" s="14">
        <v>1</v>
      </c>
      <c r="D461" s="14">
        <v>0</v>
      </c>
      <c r="E461" s="17">
        <v>10663953</v>
      </c>
      <c r="F461" s="17">
        <v>0</v>
      </c>
      <c r="G461" s="17">
        <v>0</v>
      </c>
      <c r="H461" s="17">
        <v>0</v>
      </c>
      <c r="I461" s="17">
        <v>1633266</v>
      </c>
      <c r="J461" s="17">
        <v>3271295</v>
      </c>
      <c r="K461" s="17">
        <v>0</v>
      </c>
      <c r="L461" s="17">
        <v>0</v>
      </c>
      <c r="M461" s="17">
        <v>0</v>
      </c>
      <c r="N461" s="17">
        <v>0</v>
      </c>
      <c r="O461" s="17">
        <v>0</v>
      </c>
      <c r="P461" s="17">
        <v>1915278</v>
      </c>
      <c r="Q461" s="17">
        <v>693478</v>
      </c>
      <c r="R461" s="17">
        <v>167108</v>
      </c>
      <c r="S461" s="17">
        <v>18635</v>
      </c>
      <c r="T461" s="17">
        <v>7775</v>
      </c>
      <c r="U461" s="17">
        <v>73104</v>
      </c>
      <c r="V461" s="17">
        <v>22849</v>
      </c>
      <c r="W461" s="17">
        <v>0</v>
      </c>
      <c r="X461" s="17">
        <v>175250</v>
      </c>
      <c r="Y461" s="17">
        <v>0</v>
      </c>
      <c r="Z461" s="17">
        <v>0</v>
      </c>
      <c r="AA461" s="17">
        <v>18641991</v>
      </c>
      <c r="AB461" s="17">
        <v>1238746</v>
      </c>
      <c r="AC461" s="17">
        <v>2483804</v>
      </c>
      <c r="AD461" s="17">
        <v>700000</v>
      </c>
      <c r="AE461" s="17">
        <v>0</v>
      </c>
      <c r="AF461" s="17">
        <v>0</v>
      </c>
    </row>
    <row r="462" spans="1:32" x14ac:dyDescent="0.3">
      <c r="A462" s="15" t="s">
        <v>917</v>
      </c>
      <c r="B462" s="14" t="s">
        <v>918</v>
      </c>
      <c r="C462" s="14">
        <v>1</v>
      </c>
      <c r="D462" s="14">
        <v>0</v>
      </c>
      <c r="E462" s="17">
        <v>8389016</v>
      </c>
      <c r="F462" s="17">
        <v>0</v>
      </c>
      <c r="G462" s="17">
        <v>0</v>
      </c>
      <c r="H462" s="17">
        <v>0</v>
      </c>
      <c r="I462" s="17">
        <v>1273345</v>
      </c>
      <c r="J462" s="17">
        <v>1925073</v>
      </c>
      <c r="K462" s="17">
        <v>22443</v>
      </c>
      <c r="L462" s="17">
        <v>0</v>
      </c>
      <c r="M462" s="17">
        <v>0</v>
      </c>
      <c r="N462" s="17">
        <v>0</v>
      </c>
      <c r="O462" s="17">
        <v>0</v>
      </c>
      <c r="P462" s="17">
        <v>1049686</v>
      </c>
      <c r="Q462" s="17">
        <v>229241</v>
      </c>
      <c r="R462" s="17">
        <v>99765</v>
      </c>
      <c r="S462" s="17">
        <v>7056</v>
      </c>
      <c r="T462" s="17">
        <v>2944</v>
      </c>
      <c r="U462" s="17">
        <v>26562</v>
      </c>
      <c r="V462" s="17">
        <v>8879</v>
      </c>
      <c r="W462" s="17">
        <v>0</v>
      </c>
      <c r="X462" s="17">
        <v>316780</v>
      </c>
      <c r="Y462" s="17">
        <v>0</v>
      </c>
      <c r="Z462" s="17">
        <v>0</v>
      </c>
      <c r="AA462" s="17">
        <v>13350790</v>
      </c>
      <c r="AB462" s="17">
        <v>685850</v>
      </c>
      <c r="AC462" s="17">
        <v>1553534</v>
      </c>
      <c r="AD462" s="17">
        <v>700000</v>
      </c>
      <c r="AE462" s="17">
        <v>0</v>
      </c>
      <c r="AF462" s="17">
        <v>100000</v>
      </c>
    </row>
    <row r="463" spans="1:32" x14ac:dyDescent="0.3">
      <c r="A463" s="15" t="s">
        <v>919</v>
      </c>
      <c r="B463" s="14" t="s">
        <v>920</v>
      </c>
      <c r="C463" s="14">
        <v>1</v>
      </c>
      <c r="D463" s="14">
        <v>0</v>
      </c>
      <c r="E463" s="17">
        <v>14288627</v>
      </c>
      <c r="F463" s="17">
        <v>0</v>
      </c>
      <c r="G463" s="17">
        <v>0</v>
      </c>
      <c r="H463" s="17">
        <v>255</v>
      </c>
      <c r="I463" s="17">
        <v>3048789</v>
      </c>
      <c r="J463" s="17">
        <v>3808106</v>
      </c>
      <c r="K463" s="17">
        <v>0</v>
      </c>
      <c r="L463" s="17">
        <v>0</v>
      </c>
      <c r="M463" s="17">
        <v>0</v>
      </c>
      <c r="N463" s="17">
        <v>0</v>
      </c>
      <c r="O463" s="17">
        <v>0</v>
      </c>
      <c r="P463" s="17">
        <v>1284340</v>
      </c>
      <c r="Q463" s="17">
        <v>536307</v>
      </c>
      <c r="R463" s="17">
        <v>536516</v>
      </c>
      <c r="S463" s="17">
        <v>45869</v>
      </c>
      <c r="T463" s="17">
        <v>19138</v>
      </c>
      <c r="U463" s="17">
        <v>182090</v>
      </c>
      <c r="V463" s="17">
        <v>49573</v>
      </c>
      <c r="W463" s="17">
        <v>0</v>
      </c>
      <c r="X463" s="17">
        <v>378000</v>
      </c>
      <c r="Y463" s="17">
        <v>45884</v>
      </c>
      <c r="Z463" s="17">
        <v>0</v>
      </c>
      <c r="AA463" s="17">
        <v>24223494</v>
      </c>
      <c r="AB463" s="17">
        <v>2938333</v>
      </c>
      <c r="AC463" s="17">
        <v>1050631</v>
      </c>
      <c r="AD463" s="17">
        <v>700000</v>
      </c>
      <c r="AE463" s="17">
        <v>378000</v>
      </c>
      <c r="AF463" s="17">
        <v>0</v>
      </c>
    </row>
    <row r="464" spans="1:32" x14ac:dyDescent="0.3">
      <c r="A464" s="15" t="s">
        <v>921</v>
      </c>
      <c r="B464" s="14" t="s">
        <v>922</v>
      </c>
      <c r="C464" s="14">
        <v>1</v>
      </c>
      <c r="D464" s="14">
        <v>0</v>
      </c>
      <c r="E464" s="17">
        <v>31557191</v>
      </c>
      <c r="F464" s="17">
        <v>0</v>
      </c>
      <c r="G464" s="17">
        <v>0</v>
      </c>
      <c r="H464" s="17">
        <v>0</v>
      </c>
      <c r="I464" s="17">
        <v>10017763</v>
      </c>
      <c r="J464" s="17">
        <v>4353071</v>
      </c>
      <c r="K464" s="17">
        <v>0</v>
      </c>
      <c r="L464" s="17">
        <v>0</v>
      </c>
      <c r="M464" s="17">
        <v>0</v>
      </c>
      <c r="N464" s="17">
        <v>0</v>
      </c>
      <c r="O464" s="17">
        <v>0</v>
      </c>
      <c r="P464" s="17">
        <v>2399617</v>
      </c>
      <c r="Q464" s="17">
        <v>573463</v>
      </c>
      <c r="R464" s="17">
        <v>962856</v>
      </c>
      <c r="S464" s="17">
        <v>142490</v>
      </c>
      <c r="T464" s="17">
        <v>59450</v>
      </c>
      <c r="U464" s="17">
        <v>584481</v>
      </c>
      <c r="V464" s="17">
        <v>137193</v>
      </c>
      <c r="W464" s="17">
        <v>0</v>
      </c>
      <c r="X464" s="17">
        <v>988200</v>
      </c>
      <c r="Y464" s="17">
        <v>0</v>
      </c>
      <c r="Z464" s="17">
        <v>0</v>
      </c>
      <c r="AA464" s="17">
        <v>51775775</v>
      </c>
      <c r="AB464" s="17">
        <v>9018763</v>
      </c>
      <c r="AC464" s="17">
        <v>2615113</v>
      </c>
      <c r="AD464" s="17">
        <v>1350280</v>
      </c>
      <c r="AE464" s="17">
        <v>988200</v>
      </c>
      <c r="AF464" s="17">
        <v>0</v>
      </c>
    </row>
    <row r="465" spans="1:32" x14ac:dyDescent="0.3">
      <c r="A465" s="15" t="s">
        <v>923</v>
      </c>
      <c r="B465" s="14" t="s">
        <v>924</v>
      </c>
      <c r="C465" s="14">
        <v>1</v>
      </c>
      <c r="D465" s="14">
        <v>0</v>
      </c>
      <c r="E465" s="17">
        <v>9855887</v>
      </c>
      <c r="F465" s="17">
        <v>0</v>
      </c>
      <c r="G465" s="17">
        <v>0</v>
      </c>
      <c r="H465" s="17">
        <v>0</v>
      </c>
      <c r="I465" s="17">
        <v>940024</v>
      </c>
      <c r="J465" s="17">
        <v>1261731</v>
      </c>
      <c r="K465" s="17">
        <v>0</v>
      </c>
      <c r="L465" s="17">
        <v>0</v>
      </c>
      <c r="M465" s="17">
        <v>0</v>
      </c>
      <c r="N465" s="17">
        <v>0</v>
      </c>
      <c r="O465" s="17">
        <v>0</v>
      </c>
      <c r="P465" s="17">
        <v>732756</v>
      </c>
      <c r="Q465" s="17">
        <v>129032</v>
      </c>
      <c r="R465" s="17">
        <v>302088</v>
      </c>
      <c r="S465" s="17">
        <v>17916</v>
      </c>
      <c r="T465" s="17">
        <v>7475</v>
      </c>
      <c r="U465" s="17">
        <v>64308</v>
      </c>
      <c r="V465" s="17">
        <v>17800</v>
      </c>
      <c r="W465" s="17">
        <v>0</v>
      </c>
      <c r="X465" s="17">
        <v>179679</v>
      </c>
      <c r="Y465" s="17">
        <v>0</v>
      </c>
      <c r="Z465" s="17">
        <v>0</v>
      </c>
      <c r="AA465" s="17">
        <v>13508696</v>
      </c>
      <c r="AB465" s="17">
        <v>1080689</v>
      </c>
      <c r="AC465" s="17">
        <v>1670653</v>
      </c>
      <c r="AD465" s="17">
        <v>1066559</v>
      </c>
      <c r="AE465" s="17">
        <v>165232</v>
      </c>
      <c r="AF465" s="17">
        <v>0</v>
      </c>
    </row>
    <row r="466" spans="1:32" x14ac:dyDescent="0.3">
      <c r="A466" s="15" t="s">
        <v>925</v>
      </c>
      <c r="B466" s="14" t="s">
        <v>926</v>
      </c>
      <c r="C466" s="14">
        <v>1</v>
      </c>
      <c r="D466" s="14">
        <v>0</v>
      </c>
      <c r="E466" s="17">
        <v>617003</v>
      </c>
      <c r="F466" s="17">
        <v>0</v>
      </c>
      <c r="G466" s="17">
        <v>193761</v>
      </c>
      <c r="H466" s="17">
        <v>0</v>
      </c>
      <c r="I466" s="17">
        <v>19589</v>
      </c>
      <c r="J466" s="17">
        <v>0</v>
      </c>
      <c r="K466" s="17">
        <v>0</v>
      </c>
      <c r="L466" s="17">
        <v>0</v>
      </c>
      <c r="M466" s="17">
        <v>0</v>
      </c>
      <c r="N466" s="17">
        <v>0</v>
      </c>
      <c r="O466" s="17">
        <v>0</v>
      </c>
      <c r="P466" s="17">
        <v>70486</v>
      </c>
      <c r="Q466" s="17">
        <v>0</v>
      </c>
      <c r="R466" s="17">
        <v>0</v>
      </c>
      <c r="S466" s="17">
        <v>854</v>
      </c>
      <c r="T466" s="17">
        <v>356</v>
      </c>
      <c r="U466" s="17">
        <v>5650</v>
      </c>
      <c r="V466" s="17">
        <v>0</v>
      </c>
      <c r="W466" s="17">
        <v>0</v>
      </c>
      <c r="X466" s="17">
        <v>0</v>
      </c>
      <c r="Y466" s="17">
        <v>0</v>
      </c>
      <c r="Z466" s="17">
        <v>0</v>
      </c>
      <c r="AA466" s="17">
        <v>907699</v>
      </c>
      <c r="AB466" s="17">
        <v>80698</v>
      </c>
      <c r="AC466" s="17">
        <v>182788</v>
      </c>
      <c r="AD466" s="17">
        <v>0</v>
      </c>
      <c r="AE466" s="17">
        <v>0</v>
      </c>
      <c r="AF466" s="17">
        <v>0</v>
      </c>
    </row>
    <row r="467" spans="1:32" x14ac:dyDescent="0.3">
      <c r="A467" s="15" t="s">
        <v>927</v>
      </c>
      <c r="B467" s="14" t="s">
        <v>928</v>
      </c>
      <c r="C467" s="14">
        <v>1</v>
      </c>
      <c r="D467" s="14">
        <v>0</v>
      </c>
      <c r="E467" s="17">
        <v>6653267</v>
      </c>
      <c r="F467" s="17">
        <v>0</v>
      </c>
      <c r="G467" s="17">
        <v>0</v>
      </c>
      <c r="H467" s="17">
        <v>0</v>
      </c>
      <c r="I467" s="17">
        <v>1077585</v>
      </c>
      <c r="J467" s="17">
        <v>2132063</v>
      </c>
      <c r="K467" s="17">
        <v>0</v>
      </c>
      <c r="L467" s="17">
        <v>0</v>
      </c>
      <c r="M467" s="17">
        <v>0</v>
      </c>
      <c r="N467" s="17">
        <v>0</v>
      </c>
      <c r="O467" s="17">
        <v>0</v>
      </c>
      <c r="P467" s="17">
        <v>744578</v>
      </c>
      <c r="Q467" s="17">
        <v>35569</v>
      </c>
      <c r="R467" s="17">
        <v>150610</v>
      </c>
      <c r="S467" s="17">
        <v>11969</v>
      </c>
      <c r="T467" s="17">
        <v>4994</v>
      </c>
      <c r="U467" s="17">
        <v>48930</v>
      </c>
      <c r="V467" s="17">
        <v>9784</v>
      </c>
      <c r="W467" s="17">
        <v>0</v>
      </c>
      <c r="X467" s="17">
        <v>109760</v>
      </c>
      <c r="Y467" s="17">
        <v>0</v>
      </c>
      <c r="Z467" s="17">
        <v>0</v>
      </c>
      <c r="AA467" s="17">
        <v>10979109</v>
      </c>
      <c r="AB467" s="17">
        <v>777905</v>
      </c>
      <c r="AC467" s="17">
        <v>745883</v>
      </c>
      <c r="AD467" s="17">
        <v>700000</v>
      </c>
      <c r="AE467" s="17">
        <v>109760</v>
      </c>
      <c r="AF467" s="17">
        <v>0</v>
      </c>
    </row>
    <row r="468" spans="1:32" x14ac:dyDescent="0.3">
      <c r="A468" s="15" t="s">
        <v>929</v>
      </c>
      <c r="B468" s="14" t="s">
        <v>930</v>
      </c>
      <c r="C468" s="14">
        <v>1</v>
      </c>
      <c r="D468" s="14">
        <v>0</v>
      </c>
      <c r="E468" s="17">
        <v>8047584</v>
      </c>
      <c r="F468" s="17">
        <v>0</v>
      </c>
      <c r="G468" s="17">
        <v>0</v>
      </c>
      <c r="H468" s="17">
        <v>0</v>
      </c>
      <c r="I468" s="17">
        <v>1298045</v>
      </c>
      <c r="J468" s="17">
        <v>2714099</v>
      </c>
      <c r="K468" s="17">
        <v>0</v>
      </c>
      <c r="L468" s="17">
        <v>0</v>
      </c>
      <c r="M468" s="17">
        <v>0</v>
      </c>
      <c r="N468" s="17">
        <v>0</v>
      </c>
      <c r="O468" s="17">
        <v>0</v>
      </c>
      <c r="P468" s="17">
        <v>1070059</v>
      </c>
      <c r="Q468" s="17">
        <v>407786</v>
      </c>
      <c r="R468" s="17">
        <v>606589</v>
      </c>
      <c r="S468" s="17">
        <v>20493</v>
      </c>
      <c r="T468" s="17">
        <v>8550</v>
      </c>
      <c r="U468" s="17">
        <v>81667</v>
      </c>
      <c r="V468" s="17">
        <v>22048</v>
      </c>
      <c r="W468" s="17">
        <v>0</v>
      </c>
      <c r="X468" s="17">
        <v>190707</v>
      </c>
      <c r="Y468" s="17">
        <v>0</v>
      </c>
      <c r="Z468" s="17">
        <v>0</v>
      </c>
      <c r="AA468" s="17">
        <v>14467627</v>
      </c>
      <c r="AB468" s="17">
        <v>1310156</v>
      </c>
      <c r="AC468" s="17">
        <v>1462706</v>
      </c>
      <c r="AD468" s="17">
        <v>700000</v>
      </c>
      <c r="AE468" s="17">
        <v>190707</v>
      </c>
      <c r="AF468" s="17">
        <v>0</v>
      </c>
    </row>
    <row r="469" spans="1:32" x14ac:dyDescent="0.3">
      <c r="A469" s="15" t="s">
        <v>931</v>
      </c>
      <c r="B469" s="14" t="s">
        <v>932</v>
      </c>
      <c r="C469" s="14">
        <v>1</v>
      </c>
      <c r="D469" s="14">
        <v>0</v>
      </c>
      <c r="E469" s="17">
        <v>20418022</v>
      </c>
      <c r="F469" s="17">
        <v>0</v>
      </c>
      <c r="G469" s="17">
        <v>0</v>
      </c>
      <c r="H469" s="17">
        <v>0</v>
      </c>
      <c r="I469" s="17">
        <v>3896537</v>
      </c>
      <c r="J469" s="17">
        <v>3399096</v>
      </c>
      <c r="K469" s="17">
        <v>0</v>
      </c>
      <c r="L469" s="17">
        <v>0</v>
      </c>
      <c r="M469" s="17">
        <v>0</v>
      </c>
      <c r="N469" s="17">
        <v>0</v>
      </c>
      <c r="O469" s="17">
        <v>0</v>
      </c>
      <c r="P469" s="17">
        <v>1956108</v>
      </c>
      <c r="Q469" s="17">
        <v>475743</v>
      </c>
      <c r="R469" s="17">
        <v>413213</v>
      </c>
      <c r="S469" s="17">
        <v>63051</v>
      </c>
      <c r="T469" s="17">
        <v>26306</v>
      </c>
      <c r="U469" s="17">
        <v>245757</v>
      </c>
      <c r="V469" s="17">
        <v>62438</v>
      </c>
      <c r="W469" s="17">
        <v>0</v>
      </c>
      <c r="X469" s="17">
        <v>633521</v>
      </c>
      <c r="Y469" s="17">
        <v>0</v>
      </c>
      <c r="Z469" s="17">
        <v>0</v>
      </c>
      <c r="AA469" s="17">
        <v>31589792</v>
      </c>
      <c r="AB469" s="17">
        <v>3882867</v>
      </c>
      <c r="AC469" s="17">
        <v>3404726</v>
      </c>
      <c r="AD469" s="17">
        <v>700000</v>
      </c>
      <c r="AE469" s="17">
        <v>182952</v>
      </c>
      <c r="AF469" s="17">
        <v>0</v>
      </c>
    </row>
    <row r="470" spans="1:32" x14ac:dyDescent="0.3">
      <c r="A470" s="15" t="s">
        <v>933</v>
      </c>
      <c r="B470" s="14" t="s">
        <v>934</v>
      </c>
      <c r="C470" s="14">
        <v>1</v>
      </c>
      <c r="D470" s="14">
        <v>1</v>
      </c>
      <c r="E470" s="17">
        <v>18405804</v>
      </c>
      <c r="F470" s="17">
        <v>0</v>
      </c>
      <c r="G470" s="17">
        <v>0</v>
      </c>
      <c r="H470" s="17">
        <v>0</v>
      </c>
      <c r="I470" s="17">
        <v>2909606</v>
      </c>
      <c r="J470" s="17">
        <v>1739420</v>
      </c>
      <c r="K470" s="17">
        <v>0</v>
      </c>
      <c r="L470" s="17">
        <v>0</v>
      </c>
      <c r="M470" s="17">
        <v>0</v>
      </c>
      <c r="N470" s="17">
        <v>0</v>
      </c>
      <c r="O470" s="17">
        <v>0</v>
      </c>
      <c r="P470" s="17">
        <v>2579000</v>
      </c>
      <c r="Q470" s="17">
        <v>536922</v>
      </c>
      <c r="R470" s="17">
        <v>469799</v>
      </c>
      <c r="S470" s="17">
        <v>43442</v>
      </c>
      <c r="T470" s="17">
        <v>18125</v>
      </c>
      <c r="U470" s="17">
        <v>171313</v>
      </c>
      <c r="V470" s="17">
        <v>45056</v>
      </c>
      <c r="W470" s="17">
        <v>0</v>
      </c>
      <c r="X470" s="17">
        <v>315192</v>
      </c>
      <c r="Y470" s="17">
        <v>0</v>
      </c>
      <c r="Z470" s="17">
        <v>0</v>
      </c>
      <c r="AA470" s="17">
        <v>27233679</v>
      </c>
      <c r="AB470" s="17">
        <v>2779325</v>
      </c>
      <c r="AC470" s="17">
        <v>2214725</v>
      </c>
      <c r="AD470" s="17">
        <v>1138856</v>
      </c>
      <c r="AE470" s="17">
        <v>0</v>
      </c>
      <c r="AF470" s="17">
        <v>0</v>
      </c>
    </row>
    <row r="471" spans="1:32" x14ac:dyDescent="0.3">
      <c r="A471" s="15" t="s">
        <v>935</v>
      </c>
      <c r="B471" s="14" t="s">
        <v>936</v>
      </c>
      <c r="C471" s="14">
        <v>1</v>
      </c>
      <c r="D471" s="14">
        <v>0</v>
      </c>
      <c r="E471" s="17">
        <v>11942751</v>
      </c>
      <c r="F471" s="17">
        <v>0</v>
      </c>
      <c r="G471" s="17">
        <v>0</v>
      </c>
      <c r="H471" s="17">
        <v>0</v>
      </c>
      <c r="I471" s="17">
        <v>1382642</v>
      </c>
      <c r="J471" s="17">
        <v>2060972</v>
      </c>
      <c r="K471" s="17">
        <v>0</v>
      </c>
      <c r="L471" s="17">
        <v>0</v>
      </c>
      <c r="M471" s="17">
        <v>0</v>
      </c>
      <c r="N471" s="17">
        <v>0</v>
      </c>
      <c r="O471" s="17">
        <v>0</v>
      </c>
      <c r="P471" s="17">
        <v>1539928</v>
      </c>
      <c r="Q471" s="17">
        <v>177624</v>
      </c>
      <c r="R471" s="17">
        <v>251120</v>
      </c>
      <c r="S471" s="17">
        <v>21631</v>
      </c>
      <c r="T471" s="17">
        <v>9025</v>
      </c>
      <c r="U471" s="17">
        <v>85395</v>
      </c>
      <c r="V471" s="17">
        <v>24076</v>
      </c>
      <c r="W471" s="17">
        <v>0</v>
      </c>
      <c r="X471" s="17">
        <v>250848</v>
      </c>
      <c r="Y471" s="17">
        <v>0</v>
      </c>
      <c r="Z471" s="17">
        <v>0</v>
      </c>
      <c r="AA471" s="17">
        <v>17746012</v>
      </c>
      <c r="AB471" s="17">
        <v>1386329</v>
      </c>
      <c r="AC471" s="17">
        <v>1149845</v>
      </c>
      <c r="AD471" s="17">
        <v>945574</v>
      </c>
      <c r="AE471" s="17">
        <v>250848</v>
      </c>
      <c r="AF471" s="17">
        <v>0</v>
      </c>
    </row>
    <row r="472" spans="1:32" x14ac:dyDescent="0.3">
      <c r="A472" s="15" t="s">
        <v>937</v>
      </c>
      <c r="B472" s="14" t="s">
        <v>938</v>
      </c>
      <c r="C472" s="14">
        <v>1</v>
      </c>
      <c r="D472" s="14">
        <v>0</v>
      </c>
      <c r="E472" s="17">
        <v>23456816</v>
      </c>
      <c r="F472" s="17">
        <v>0</v>
      </c>
      <c r="G472" s="17">
        <v>0</v>
      </c>
      <c r="H472" s="17">
        <v>0</v>
      </c>
      <c r="I472" s="17">
        <v>3706106</v>
      </c>
      <c r="J472" s="17">
        <v>2262566</v>
      </c>
      <c r="K472" s="17">
        <v>0</v>
      </c>
      <c r="L472" s="17">
        <v>0</v>
      </c>
      <c r="M472" s="17">
        <v>0</v>
      </c>
      <c r="N472" s="17">
        <v>0</v>
      </c>
      <c r="O472" s="17">
        <v>0</v>
      </c>
      <c r="P472" s="17">
        <v>2528916</v>
      </c>
      <c r="Q472" s="17">
        <v>518378</v>
      </c>
      <c r="R472" s="17">
        <v>1325945</v>
      </c>
      <c r="S472" s="17">
        <v>99917</v>
      </c>
      <c r="T472" s="17">
        <v>41688</v>
      </c>
      <c r="U472" s="17">
        <v>383285</v>
      </c>
      <c r="V472" s="17">
        <v>59078</v>
      </c>
      <c r="W472" s="17">
        <v>0</v>
      </c>
      <c r="X472" s="17">
        <v>767126</v>
      </c>
      <c r="Y472" s="17">
        <v>0</v>
      </c>
      <c r="Z472" s="17">
        <v>0</v>
      </c>
      <c r="AA472" s="17">
        <v>35149821</v>
      </c>
      <c r="AB472" s="17">
        <v>5828109</v>
      </c>
      <c r="AC472" s="17">
        <v>4035044</v>
      </c>
      <c r="AD472" s="17">
        <v>0</v>
      </c>
      <c r="AE472" s="17">
        <v>421200</v>
      </c>
      <c r="AF472" s="17">
        <v>0</v>
      </c>
    </row>
    <row r="473" spans="1:32" x14ac:dyDescent="0.3">
      <c r="A473" s="15" t="s">
        <v>939</v>
      </c>
      <c r="B473" s="14" t="s">
        <v>940</v>
      </c>
      <c r="C473" s="14">
        <v>1</v>
      </c>
      <c r="D473" s="14">
        <v>0</v>
      </c>
      <c r="E473" s="17">
        <v>7177316</v>
      </c>
      <c r="F473" s="17">
        <v>0</v>
      </c>
      <c r="G473" s="17">
        <v>0</v>
      </c>
      <c r="H473" s="17">
        <v>0</v>
      </c>
      <c r="I473" s="17">
        <v>901563</v>
      </c>
      <c r="J473" s="17">
        <v>2112647</v>
      </c>
      <c r="K473" s="17">
        <v>0</v>
      </c>
      <c r="L473" s="17">
        <v>0</v>
      </c>
      <c r="M473" s="17">
        <v>0</v>
      </c>
      <c r="N473" s="17">
        <v>0</v>
      </c>
      <c r="O473" s="17">
        <v>0</v>
      </c>
      <c r="P473" s="17">
        <v>920612</v>
      </c>
      <c r="Q473" s="17">
        <v>39489</v>
      </c>
      <c r="R473" s="17">
        <v>215740</v>
      </c>
      <c r="S473" s="17">
        <v>15624</v>
      </c>
      <c r="T473" s="17">
        <v>6519</v>
      </c>
      <c r="U473" s="17">
        <v>61396</v>
      </c>
      <c r="V473" s="17">
        <v>13857</v>
      </c>
      <c r="W473" s="17">
        <v>0</v>
      </c>
      <c r="X473" s="17">
        <v>197200</v>
      </c>
      <c r="Y473" s="17">
        <v>0</v>
      </c>
      <c r="Z473" s="17">
        <v>0</v>
      </c>
      <c r="AA473" s="17">
        <v>11661963</v>
      </c>
      <c r="AB473" s="17">
        <v>974047</v>
      </c>
      <c r="AC473" s="17">
        <v>817851</v>
      </c>
      <c r="AD473" s="17">
        <v>700000</v>
      </c>
      <c r="AE473" s="17">
        <v>139200</v>
      </c>
      <c r="AF473" s="17">
        <v>0</v>
      </c>
    </row>
    <row r="474" spans="1:32" x14ac:dyDescent="0.3">
      <c r="A474" s="15" t="s">
        <v>941</v>
      </c>
      <c r="B474" s="14" t="s">
        <v>942</v>
      </c>
      <c r="C474" s="14">
        <v>1</v>
      </c>
      <c r="D474" s="14">
        <v>0</v>
      </c>
      <c r="E474" s="17">
        <v>4710826</v>
      </c>
      <c r="F474" s="17">
        <v>0</v>
      </c>
      <c r="G474" s="17">
        <v>0</v>
      </c>
      <c r="H474" s="17">
        <v>0</v>
      </c>
      <c r="I474" s="17">
        <v>993733</v>
      </c>
      <c r="J474" s="17">
        <v>1289412</v>
      </c>
      <c r="K474" s="17">
        <v>0</v>
      </c>
      <c r="L474" s="17">
        <v>0</v>
      </c>
      <c r="M474" s="17">
        <v>0</v>
      </c>
      <c r="N474" s="17">
        <v>0</v>
      </c>
      <c r="O474" s="17">
        <v>0</v>
      </c>
      <c r="P474" s="17">
        <v>382551</v>
      </c>
      <c r="Q474" s="17">
        <v>67816</v>
      </c>
      <c r="R474" s="17">
        <v>215224</v>
      </c>
      <c r="S474" s="17">
        <v>13632</v>
      </c>
      <c r="T474" s="17">
        <v>5688</v>
      </c>
      <c r="U474" s="17">
        <v>47649</v>
      </c>
      <c r="V474" s="17">
        <v>11584</v>
      </c>
      <c r="W474" s="17">
        <v>0</v>
      </c>
      <c r="X474" s="17">
        <v>136320</v>
      </c>
      <c r="Y474" s="17">
        <v>0</v>
      </c>
      <c r="Z474" s="17">
        <v>0</v>
      </c>
      <c r="AA474" s="17">
        <v>7874435</v>
      </c>
      <c r="AB474" s="17">
        <v>717919</v>
      </c>
      <c r="AC474" s="17">
        <v>986035</v>
      </c>
      <c r="AD474" s="17">
        <v>0</v>
      </c>
      <c r="AE474" s="17">
        <v>136320</v>
      </c>
      <c r="AF474" s="17">
        <v>0</v>
      </c>
    </row>
    <row r="475" spans="1:32" x14ac:dyDescent="0.3">
      <c r="A475" s="15" t="s">
        <v>943</v>
      </c>
      <c r="B475" s="14" t="s">
        <v>944</v>
      </c>
      <c r="C475" s="14">
        <v>1</v>
      </c>
      <c r="D475" s="14">
        <v>0</v>
      </c>
      <c r="E475" s="17">
        <v>5035121</v>
      </c>
      <c r="F475" s="17">
        <v>0</v>
      </c>
      <c r="G475" s="17">
        <v>0</v>
      </c>
      <c r="H475" s="17">
        <v>0</v>
      </c>
      <c r="I475" s="17">
        <v>1000680</v>
      </c>
      <c r="J475" s="17">
        <v>1291571</v>
      </c>
      <c r="K475" s="17">
        <v>0</v>
      </c>
      <c r="L475" s="17">
        <v>0</v>
      </c>
      <c r="M475" s="17">
        <v>0</v>
      </c>
      <c r="N475" s="17">
        <v>0</v>
      </c>
      <c r="O475" s="17">
        <v>0</v>
      </c>
      <c r="P475" s="17">
        <v>704203</v>
      </c>
      <c r="Q475" s="17">
        <v>143599</v>
      </c>
      <c r="R475" s="17">
        <v>151039</v>
      </c>
      <c r="S475" s="17">
        <v>9602</v>
      </c>
      <c r="T475" s="17">
        <v>4006</v>
      </c>
      <c r="U475" s="17">
        <v>38911</v>
      </c>
      <c r="V475" s="17">
        <v>10533</v>
      </c>
      <c r="W475" s="17">
        <v>0</v>
      </c>
      <c r="X475" s="17">
        <v>146640</v>
      </c>
      <c r="Y475" s="17">
        <v>0</v>
      </c>
      <c r="Z475" s="17">
        <v>0</v>
      </c>
      <c r="AA475" s="17">
        <v>8535905</v>
      </c>
      <c r="AB475" s="17">
        <v>619849</v>
      </c>
      <c r="AC475" s="17">
        <v>769265</v>
      </c>
      <c r="AD475" s="17">
        <v>700000</v>
      </c>
      <c r="AE475" s="17">
        <v>0</v>
      </c>
      <c r="AF475" s="17">
        <v>0</v>
      </c>
    </row>
    <row r="476" spans="1:32" x14ac:dyDescent="0.3">
      <c r="A476" s="15" t="s">
        <v>945</v>
      </c>
      <c r="B476" s="14" t="s">
        <v>946</v>
      </c>
      <c r="C476" s="14">
        <v>1</v>
      </c>
      <c r="D476" s="14">
        <v>0</v>
      </c>
      <c r="E476" s="17">
        <v>13936021</v>
      </c>
      <c r="F476" s="17">
        <v>0</v>
      </c>
      <c r="G476" s="17">
        <v>0</v>
      </c>
      <c r="H476" s="17">
        <v>16839</v>
      </c>
      <c r="I476" s="17">
        <v>1887886</v>
      </c>
      <c r="J476" s="17">
        <v>2945930</v>
      </c>
      <c r="K476" s="17">
        <v>0</v>
      </c>
      <c r="L476" s="17">
        <v>0</v>
      </c>
      <c r="M476" s="17">
        <v>0</v>
      </c>
      <c r="N476" s="17">
        <v>0</v>
      </c>
      <c r="O476" s="17">
        <v>0</v>
      </c>
      <c r="P476" s="17">
        <v>1508889</v>
      </c>
      <c r="Q476" s="17">
        <v>565280</v>
      </c>
      <c r="R476" s="17">
        <v>562462</v>
      </c>
      <c r="S476" s="17">
        <v>38888</v>
      </c>
      <c r="T476" s="17">
        <v>16225</v>
      </c>
      <c r="U476" s="17">
        <v>140499</v>
      </c>
      <c r="V476" s="17">
        <v>42217</v>
      </c>
      <c r="W476" s="17">
        <v>0</v>
      </c>
      <c r="X476" s="17">
        <v>303584</v>
      </c>
      <c r="Y476" s="17">
        <v>0</v>
      </c>
      <c r="Z476" s="17">
        <v>0</v>
      </c>
      <c r="AA476" s="17">
        <v>21964720</v>
      </c>
      <c r="AB476" s="17">
        <v>2311818</v>
      </c>
      <c r="AC476" s="17">
        <v>2537882</v>
      </c>
      <c r="AD476" s="17">
        <v>0</v>
      </c>
      <c r="AE476" s="17">
        <v>303584</v>
      </c>
      <c r="AF476" s="17">
        <v>0</v>
      </c>
    </row>
    <row r="477" spans="1:32" x14ac:dyDescent="0.3">
      <c r="A477" s="15" t="s">
        <v>947</v>
      </c>
      <c r="B477" s="14" t="s">
        <v>948</v>
      </c>
      <c r="C477" s="14">
        <v>1</v>
      </c>
      <c r="D477" s="14">
        <v>0</v>
      </c>
      <c r="E477" s="17">
        <v>13069775</v>
      </c>
      <c r="F477" s="17">
        <v>0</v>
      </c>
      <c r="G477" s="17">
        <v>0</v>
      </c>
      <c r="H477" s="17">
        <v>0</v>
      </c>
      <c r="I477" s="17">
        <v>3712203</v>
      </c>
      <c r="J477" s="17">
        <v>7401126</v>
      </c>
      <c r="K477" s="17">
        <v>0</v>
      </c>
      <c r="L477" s="17">
        <v>0</v>
      </c>
      <c r="M477" s="17">
        <v>0</v>
      </c>
      <c r="N477" s="17">
        <v>0</v>
      </c>
      <c r="O477" s="17">
        <v>0</v>
      </c>
      <c r="P477" s="17">
        <v>1887616</v>
      </c>
      <c r="Q477" s="17">
        <v>589635</v>
      </c>
      <c r="R477" s="17">
        <v>567006</v>
      </c>
      <c r="S477" s="17">
        <v>65163</v>
      </c>
      <c r="T477" s="17">
        <v>27188</v>
      </c>
      <c r="U477" s="17">
        <v>254145</v>
      </c>
      <c r="V477" s="17">
        <v>69478</v>
      </c>
      <c r="W477" s="17">
        <v>0</v>
      </c>
      <c r="X477" s="17">
        <v>561600</v>
      </c>
      <c r="Y477" s="17">
        <v>0</v>
      </c>
      <c r="Z477" s="17">
        <v>0</v>
      </c>
      <c r="AA477" s="17">
        <v>28204935</v>
      </c>
      <c r="AB477" s="17">
        <v>4027594</v>
      </c>
      <c r="AC477" s="17">
        <v>1252686</v>
      </c>
      <c r="AD477" s="17">
        <v>700000</v>
      </c>
      <c r="AE477" s="17">
        <v>561600</v>
      </c>
      <c r="AF477" s="17">
        <v>0</v>
      </c>
    </row>
    <row r="478" spans="1:32" x14ac:dyDescent="0.3">
      <c r="A478" s="15" t="s">
        <v>949</v>
      </c>
      <c r="B478" s="14" t="s">
        <v>950</v>
      </c>
      <c r="C478" s="14">
        <v>1</v>
      </c>
      <c r="D478" s="14">
        <v>0</v>
      </c>
      <c r="E478" s="17">
        <v>8272458</v>
      </c>
      <c r="F478" s="17">
        <v>0</v>
      </c>
      <c r="G478" s="17">
        <v>405052</v>
      </c>
      <c r="H478" s="17">
        <v>163492</v>
      </c>
      <c r="I478" s="17">
        <v>2301830</v>
      </c>
      <c r="J478" s="17">
        <v>2002792</v>
      </c>
      <c r="K478" s="17">
        <v>0</v>
      </c>
      <c r="L478" s="17">
        <v>0</v>
      </c>
      <c r="M478" s="17">
        <v>0</v>
      </c>
      <c r="N478" s="17">
        <v>0</v>
      </c>
      <c r="O478" s="17">
        <v>0</v>
      </c>
      <c r="P478" s="17">
        <v>1097237</v>
      </c>
      <c r="Q478" s="17">
        <v>268800</v>
      </c>
      <c r="R478" s="17">
        <v>224424</v>
      </c>
      <c r="S478" s="17">
        <v>26470</v>
      </c>
      <c r="T478" s="17">
        <v>11044</v>
      </c>
      <c r="U478" s="17">
        <v>105141</v>
      </c>
      <c r="V478" s="17">
        <v>25058</v>
      </c>
      <c r="W478" s="17">
        <v>0</v>
      </c>
      <c r="X478" s="17">
        <v>210600</v>
      </c>
      <c r="Y478" s="17">
        <v>24469</v>
      </c>
      <c r="Z478" s="17">
        <v>0</v>
      </c>
      <c r="AA478" s="17">
        <v>15138867</v>
      </c>
      <c r="AB478" s="17">
        <v>1691970</v>
      </c>
      <c r="AC478" s="17">
        <v>1522587</v>
      </c>
      <c r="AD478" s="17">
        <v>700000</v>
      </c>
      <c r="AE478" s="17">
        <v>210600</v>
      </c>
      <c r="AF478" s="17">
        <v>0</v>
      </c>
    </row>
    <row r="479" spans="1:32" x14ac:dyDescent="0.3">
      <c r="A479" s="15" t="s">
        <v>951</v>
      </c>
      <c r="B479" s="14" t="s">
        <v>952</v>
      </c>
      <c r="C479" s="14">
        <v>1</v>
      </c>
      <c r="D479" s="14">
        <v>0</v>
      </c>
      <c r="E479" s="17">
        <v>15107619</v>
      </c>
      <c r="F479" s="17">
        <v>0</v>
      </c>
      <c r="G479" s="17">
        <v>0</v>
      </c>
      <c r="H479" s="17">
        <v>23198</v>
      </c>
      <c r="I479" s="17">
        <v>2608026</v>
      </c>
      <c r="J479" s="17">
        <v>3890441</v>
      </c>
      <c r="K479" s="17">
        <v>259592</v>
      </c>
      <c r="L479" s="17">
        <v>0</v>
      </c>
      <c r="M479" s="17">
        <v>0</v>
      </c>
      <c r="N479" s="17">
        <v>0</v>
      </c>
      <c r="O479" s="17">
        <v>0</v>
      </c>
      <c r="P479" s="17">
        <v>1495603</v>
      </c>
      <c r="Q479" s="17">
        <v>451174</v>
      </c>
      <c r="R479" s="17">
        <v>838928</v>
      </c>
      <c r="S479" s="17">
        <v>41420</v>
      </c>
      <c r="T479" s="17">
        <v>17281</v>
      </c>
      <c r="U479" s="17">
        <v>165838</v>
      </c>
      <c r="V479" s="17">
        <v>47040</v>
      </c>
      <c r="W479" s="17">
        <v>0</v>
      </c>
      <c r="X479" s="17">
        <v>408144</v>
      </c>
      <c r="Y479" s="17">
        <v>0</v>
      </c>
      <c r="Z479" s="17">
        <v>0</v>
      </c>
      <c r="AA479" s="17">
        <v>25354304</v>
      </c>
      <c r="AB479" s="17">
        <v>2667922</v>
      </c>
      <c r="AC479" s="17">
        <v>2705978</v>
      </c>
      <c r="AD479" s="17">
        <v>1373778</v>
      </c>
      <c r="AE479" s="17">
        <v>408144</v>
      </c>
      <c r="AF479" s="17">
        <v>0</v>
      </c>
    </row>
    <row r="480" spans="1:32" x14ac:dyDescent="0.3">
      <c r="A480" s="15" t="s">
        <v>953</v>
      </c>
      <c r="B480" s="14" t="s">
        <v>954</v>
      </c>
      <c r="C480" s="14">
        <v>1</v>
      </c>
      <c r="D480" s="14">
        <v>0</v>
      </c>
      <c r="E480" s="17">
        <v>115307441</v>
      </c>
      <c r="F480" s="17">
        <v>765570</v>
      </c>
      <c r="G480" s="17">
        <v>0</v>
      </c>
      <c r="H480" s="17">
        <v>373881</v>
      </c>
      <c r="I480" s="17">
        <v>8768253</v>
      </c>
      <c r="J480" s="17">
        <v>9841373</v>
      </c>
      <c r="K480" s="17">
        <v>0</v>
      </c>
      <c r="L480" s="17">
        <v>0</v>
      </c>
      <c r="M480" s="17">
        <v>0</v>
      </c>
      <c r="N480" s="17">
        <v>0</v>
      </c>
      <c r="O480" s="17">
        <v>0</v>
      </c>
      <c r="P480" s="17">
        <v>4564239</v>
      </c>
      <c r="Q480" s="17">
        <v>3189807</v>
      </c>
      <c r="R480" s="17">
        <v>4740388</v>
      </c>
      <c r="S480" s="17">
        <v>145516</v>
      </c>
      <c r="T480" s="17">
        <v>60713</v>
      </c>
      <c r="U480" s="17">
        <v>599043</v>
      </c>
      <c r="V480" s="17">
        <v>204518</v>
      </c>
      <c r="W480" s="17">
        <v>0</v>
      </c>
      <c r="X480" s="17">
        <v>4748555</v>
      </c>
      <c r="Y480" s="17">
        <v>0</v>
      </c>
      <c r="Z480" s="17">
        <v>0</v>
      </c>
      <c r="AA480" s="17">
        <v>153309297</v>
      </c>
      <c r="AB480" s="17">
        <v>17121201</v>
      </c>
      <c r="AC480" s="17">
        <v>38781710</v>
      </c>
      <c r="AD480" s="17">
        <v>2680835</v>
      </c>
      <c r="AE480" s="17">
        <v>0</v>
      </c>
      <c r="AF480" s="17">
        <v>1289187</v>
      </c>
    </row>
    <row r="481" spans="1:32" x14ac:dyDescent="0.3">
      <c r="A481" s="15" t="s">
        <v>955</v>
      </c>
      <c r="B481" s="14" t="s">
        <v>956</v>
      </c>
      <c r="C481" s="14">
        <v>1</v>
      </c>
      <c r="D481" s="14">
        <v>0</v>
      </c>
      <c r="E481" s="17">
        <v>2547970</v>
      </c>
      <c r="F481" s="17">
        <v>0</v>
      </c>
      <c r="G481" s="17">
        <v>139184</v>
      </c>
      <c r="H481" s="17">
        <v>0</v>
      </c>
      <c r="I481" s="17">
        <v>556280</v>
      </c>
      <c r="J481" s="17">
        <v>169955</v>
      </c>
      <c r="K481" s="17">
        <v>0</v>
      </c>
      <c r="L481" s="17">
        <v>0</v>
      </c>
      <c r="M481" s="17">
        <v>0</v>
      </c>
      <c r="N481" s="17">
        <v>0</v>
      </c>
      <c r="O481" s="17">
        <v>0</v>
      </c>
      <c r="P481" s="17">
        <v>192316</v>
      </c>
      <c r="Q481" s="17">
        <v>21669</v>
      </c>
      <c r="R481" s="17">
        <v>14054</v>
      </c>
      <c r="S481" s="17">
        <v>4090</v>
      </c>
      <c r="T481" s="17">
        <v>1706</v>
      </c>
      <c r="U481" s="17">
        <v>15436</v>
      </c>
      <c r="V481" s="17">
        <v>79</v>
      </c>
      <c r="W481" s="17">
        <v>0</v>
      </c>
      <c r="X481" s="17">
        <v>22500</v>
      </c>
      <c r="Y481" s="17">
        <v>14764</v>
      </c>
      <c r="Z481" s="17">
        <v>0</v>
      </c>
      <c r="AA481" s="17">
        <v>3700003</v>
      </c>
      <c r="AB481" s="17">
        <v>335980</v>
      </c>
      <c r="AC481" s="17">
        <v>692663</v>
      </c>
      <c r="AD481" s="17">
        <v>0</v>
      </c>
      <c r="AE481" s="17">
        <v>0</v>
      </c>
      <c r="AF481" s="17">
        <v>0</v>
      </c>
    </row>
    <row r="482" spans="1:32" x14ac:dyDescent="0.3">
      <c r="A482" s="15" t="s">
        <v>957</v>
      </c>
      <c r="B482" s="14" t="s">
        <v>958</v>
      </c>
      <c r="C482" s="14">
        <v>1</v>
      </c>
      <c r="D482" s="14">
        <v>0</v>
      </c>
      <c r="E482" s="17">
        <v>2556429</v>
      </c>
      <c r="F482" s="17">
        <v>0</v>
      </c>
      <c r="G482" s="17">
        <v>0</v>
      </c>
      <c r="H482" s="17">
        <v>11543</v>
      </c>
      <c r="I482" s="17">
        <v>318659</v>
      </c>
      <c r="J482" s="17">
        <v>526602</v>
      </c>
      <c r="K482" s="17">
        <v>0</v>
      </c>
      <c r="L482" s="17">
        <v>0</v>
      </c>
      <c r="M482" s="17">
        <v>0</v>
      </c>
      <c r="N482" s="17">
        <v>0</v>
      </c>
      <c r="O482" s="17">
        <v>0</v>
      </c>
      <c r="P482" s="17">
        <v>359802</v>
      </c>
      <c r="Q482" s="17">
        <v>16500</v>
      </c>
      <c r="R482" s="17">
        <v>0</v>
      </c>
      <c r="S482" s="17">
        <v>2696</v>
      </c>
      <c r="T482" s="17">
        <v>1125</v>
      </c>
      <c r="U482" s="17">
        <v>10427</v>
      </c>
      <c r="V482" s="17">
        <v>2326</v>
      </c>
      <c r="W482" s="17">
        <v>0</v>
      </c>
      <c r="X482" s="17">
        <v>24724</v>
      </c>
      <c r="Y482" s="17">
        <v>3232</v>
      </c>
      <c r="Z482" s="17">
        <v>0</v>
      </c>
      <c r="AA482" s="17">
        <v>3834065</v>
      </c>
      <c r="AB482" s="17">
        <v>352974</v>
      </c>
      <c r="AC482" s="17">
        <v>730257</v>
      </c>
      <c r="AD482" s="17">
        <v>0</v>
      </c>
      <c r="AE482" s="17">
        <v>0</v>
      </c>
      <c r="AF482" s="17">
        <v>100000</v>
      </c>
    </row>
    <row r="483" spans="1:32" x14ac:dyDescent="0.3">
      <c r="A483" s="15" t="s">
        <v>959</v>
      </c>
      <c r="B483" s="14" t="s">
        <v>960</v>
      </c>
      <c r="C483" s="14">
        <v>1</v>
      </c>
      <c r="D483" s="14">
        <v>0</v>
      </c>
      <c r="E483" s="17">
        <v>8019377</v>
      </c>
      <c r="F483" s="17">
        <v>0</v>
      </c>
      <c r="G483" s="17">
        <v>347920</v>
      </c>
      <c r="H483" s="17">
        <v>0</v>
      </c>
      <c r="I483" s="17">
        <v>1407476</v>
      </c>
      <c r="J483" s="17">
        <v>365020</v>
      </c>
      <c r="K483" s="17">
        <v>0</v>
      </c>
      <c r="L483" s="17">
        <v>0</v>
      </c>
      <c r="M483" s="17">
        <v>0</v>
      </c>
      <c r="N483" s="17">
        <v>0</v>
      </c>
      <c r="O483" s="17">
        <v>0</v>
      </c>
      <c r="P483" s="17">
        <v>675010</v>
      </c>
      <c r="Q483" s="17">
        <v>46140</v>
      </c>
      <c r="R483" s="17">
        <v>174950</v>
      </c>
      <c r="S483" s="17">
        <v>9677</v>
      </c>
      <c r="T483" s="17">
        <v>4038</v>
      </c>
      <c r="U483" s="17">
        <v>37105</v>
      </c>
      <c r="V483" s="17">
        <v>9724</v>
      </c>
      <c r="W483" s="17">
        <v>0</v>
      </c>
      <c r="X483" s="17">
        <v>243236</v>
      </c>
      <c r="Y483" s="17">
        <v>0</v>
      </c>
      <c r="Z483" s="17">
        <v>0</v>
      </c>
      <c r="AA483" s="17">
        <v>11339673</v>
      </c>
      <c r="AB483" s="17">
        <v>600806</v>
      </c>
      <c r="AC483" s="17">
        <v>921869</v>
      </c>
      <c r="AD483" s="17">
        <v>1047401</v>
      </c>
      <c r="AE483" s="17">
        <v>0</v>
      </c>
      <c r="AF483" s="17">
        <v>100000</v>
      </c>
    </row>
    <row r="484" spans="1:32" x14ac:dyDescent="0.3">
      <c r="A484" s="15" t="s">
        <v>961</v>
      </c>
      <c r="B484" s="14" t="s">
        <v>962</v>
      </c>
      <c r="C484" s="14">
        <v>1</v>
      </c>
      <c r="D484" s="14">
        <v>0</v>
      </c>
      <c r="E484" s="17">
        <v>15332168</v>
      </c>
      <c r="F484" s="17">
        <v>0</v>
      </c>
      <c r="G484" s="17">
        <v>0</v>
      </c>
      <c r="H484" s="17">
        <v>0</v>
      </c>
      <c r="I484" s="17">
        <v>2540677</v>
      </c>
      <c r="J484" s="17">
        <v>1846282</v>
      </c>
      <c r="K484" s="17">
        <v>265853</v>
      </c>
      <c r="L484" s="17">
        <v>0</v>
      </c>
      <c r="M484" s="17">
        <v>0</v>
      </c>
      <c r="N484" s="17">
        <v>0</v>
      </c>
      <c r="O484" s="17">
        <v>0</v>
      </c>
      <c r="P484" s="17">
        <v>1286401</v>
      </c>
      <c r="Q484" s="17">
        <v>286261</v>
      </c>
      <c r="R484" s="17">
        <v>140113</v>
      </c>
      <c r="S484" s="17">
        <v>23773</v>
      </c>
      <c r="T484" s="17">
        <v>9919</v>
      </c>
      <c r="U484" s="17">
        <v>89822</v>
      </c>
      <c r="V484" s="17">
        <v>27882</v>
      </c>
      <c r="W484" s="17">
        <v>0</v>
      </c>
      <c r="X484" s="17">
        <v>416368</v>
      </c>
      <c r="Y484" s="17">
        <v>0</v>
      </c>
      <c r="Z484" s="17">
        <v>0</v>
      </c>
      <c r="AA484" s="17">
        <v>22265519</v>
      </c>
      <c r="AB484" s="17">
        <v>1517726</v>
      </c>
      <c r="AC484" s="17">
        <v>2840847</v>
      </c>
      <c r="AD484" s="17">
        <v>1991605</v>
      </c>
      <c r="AE484" s="17">
        <v>0</v>
      </c>
      <c r="AF484" s="17">
        <v>0</v>
      </c>
    </row>
    <row r="485" spans="1:32" x14ac:dyDescent="0.3">
      <c r="A485" s="15" t="s">
        <v>963</v>
      </c>
      <c r="B485" s="14" t="s">
        <v>964</v>
      </c>
      <c r="C485" s="14">
        <v>1</v>
      </c>
      <c r="D485" s="14">
        <v>0</v>
      </c>
      <c r="E485" s="17">
        <v>7726451</v>
      </c>
      <c r="F485" s="17">
        <v>0</v>
      </c>
      <c r="G485" s="17">
        <v>0</v>
      </c>
      <c r="H485" s="17">
        <v>0</v>
      </c>
      <c r="I485" s="17">
        <v>1806840</v>
      </c>
      <c r="J485" s="17">
        <v>2114784</v>
      </c>
      <c r="K485" s="17">
        <v>0</v>
      </c>
      <c r="L485" s="17">
        <v>0</v>
      </c>
      <c r="M485" s="17">
        <v>0</v>
      </c>
      <c r="N485" s="17">
        <v>0</v>
      </c>
      <c r="O485" s="17">
        <v>0</v>
      </c>
      <c r="P485" s="17">
        <v>962694</v>
      </c>
      <c r="Q485" s="17">
        <v>243294</v>
      </c>
      <c r="R485" s="17">
        <v>227683</v>
      </c>
      <c r="S485" s="17">
        <v>12838</v>
      </c>
      <c r="T485" s="17">
        <v>5356</v>
      </c>
      <c r="U485" s="17">
        <v>50678</v>
      </c>
      <c r="V485" s="17">
        <v>15886</v>
      </c>
      <c r="W485" s="17">
        <v>0</v>
      </c>
      <c r="X485" s="17">
        <v>372000</v>
      </c>
      <c r="Y485" s="17">
        <v>11116</v>
      </c>
      <c r="Z485" s="17">
        <v>0</v>
      </c>
      <c r="AA485" s="17">
        <v>13549620</v>
      </c>
      <c r="AB485" s="17">
        <v>822656</v>
      </c>
      <c r="AC485" s="17">
        <v>1587768</v>
      </c>
      <c r="AD485" s="17">
        <v>944339</v>
      </c>
      <c r="AE485" s="17">
        <v>0</v>
      </c>
      <c r="AF485" s="17">
        <v>0</v>
      </c>
    </row>
    <row r="486" spans="1:32" x14ac:dyDescent="0.3">
      <c r="A486" s="15" t="s">
        <v>965</v>
      </c>
      <c r="B486" s="14" t="s">
        <v>966</v>
      </c>
      <c r="C486" s="14">
        <v>1</v>
      </c>
      <c r="D486" s="14">
        <v>0</v>
      </c>
      <c r="E486" s="17">
        <v>3807232</v>
      </c>
      <c r="F486" s="17">
        <v>0</v>
      </c>
      <c r="G486" s="17">
        <v>84238</v>
      </c>
      <c r="H486" s="17">
        <v>0</v>
      </c>
      <c r="I486" s="17">
        <v>506346</v>
      </c>
      <c r="J486" s="17">
        <v>401904</v>
      </c>
      <c r="K486" s="17">
        <v>0</v>
      </c>
      <c r="L486" s="17">
        <v>0</v>
      </c>
      <c r="M486" s="17">
        <v>0</v>
      </c>
      <c r="N486" s="17">
        <v>0</v>
      </c>
      <c r="O486" s="17">
        <v>0</v>
      </c>
      <c r="P486" s="17">
        <v>345437</v>
      </c>
      <c r="Q486" s="17">
        <v>0</v>
      </c>
      <c r="R486" s="17">
        <v>0</v>
      </c>
      <c r="S486" s="17">
        <v>3400</v>
      </c>
      <c r="T486" s="17">
        <v>1419</v>
      </c>
      <c r="U486" s="17">
        <v>12407</v>
      </c>
      <c r="V486" s="17">
        <v>3895</v>
      </c>
      <c r="W486" s="17">
        <v>0</v>
      </c>
      <c r="X486" s="17">
        <v>41716</v>
      </c>
      <c r="Y486" s="17">
        <v>0</v>
      </c>
      <c r="Z486" s="17">
        <v>0</v>
      </c>
      <c r="AA486" s="17">
        <v>5207994</v>
      </c>
      <c r="AB486" s="17">
        <v>545055</v>
      </c>
      <c r="AC486" s="17">
        <v>1125575</v>
      </c>
      <c r="AD486" s="17">
        <v>0</v>
      </c>
      <c r="AE486" s="17">
        <v>0</v>
      </c>
      <c r="AF486" s="17">
        <v>100000</v>
      </c>
    </row>
    <row r="487" spans="1:32" x14ac:dyDescent="0.3">
      <c r="A487" s="15" t="s">
        <v>967</v>
      </c>
      <c r="B487" s="14" t="s">
        <v>968</v>
      </c>
      <c r="C487" s="14">
        <v>1</v>
      </c>
      <c r="D487" s="14">
        <v>0</v>
      </c>
      <c r="E487" s="17">
        <v>7894824</v>
      </c>
      <c r="F487" s="17">
        <v>0</v>
      </c>
      <c r="G487" s="17">
        <v>0</v>
      </c>
      <c r="H487" s="17">
        <v>0</v>
      </c>
      <c r="I487" s="17">
        <v>995182</v>
      </c>
      <c r="J487" s="17">
        <v>813090</v>
      </c>
      <c r="K487" s="17">
        <v>0</v>
      </c>
      <c r="L487" s="17">
        <v>0</v>
      </c>
      <c r="M487" s="17">
        <v>0</v>
      </c>
      <c r="N487" s="17">
        <v>0</v>
      </c>
      <c r="O487" s="17">
        <v>0</v>
      </c>
      <c r="P487" s="17">
        <v>1286999</v>
      </c>
      <c r="Q487" s="17">
        <v>119761</v>
      </c>
      <c r="R487" s="17">
        <v>0</v>
      </c>
      <c r="S487" s="17">
        <v>10816</v>
      </c>
      <c r="T487" s="17">
        <v>4513</v>
      </c>
      <c r="U487" s="17">
        <v>41008</v>
      </c>
      <c r="V487" s="17">
        <v>13104</v>
      </c>
      <c r="W487" s="17">
        <v>0</v>
      </c>
      <c r="X487" s="17">
        <v>520017</v>
      </c>
      <c r="Y487" s="17">
        <v>0</v>
      </c>
      <c r="Z487" s="17">
        <v>0</v>
      </c>
      <c r="AA487" s="17">
        <v>11699314</v>
      </c>
      <c r="AB487" s="17">
        <v>731996</v>
      </c>
      <c r="AC487" s="17">
        <v>1658063</v>
      </c>
      <c r="AD487" s="17">
        <v>1077100</v>
      </c>
      <c r="AE487" s="17">
        <v>0</v>
      </c>
      <c r="AF487" s="17">
        <v>100000</v>
      </c>
    </row>
    <row r="488" spans="1:32" x14ac:dyDescent="0.3">
      <c r="A488" s="15" t="s">
        <v>969</v>
      </c>
      <c r="B488" s="14" t="s">
        <v>970</v>
      </c>
      <c r="C488" s="14">
        <v>1</v>
      </c>
      <c r="D488" s="14">
        <v>0</v>
      </c>
      <c r="E488" s="17">
        <v>10526825</v>
      </c>
      <c r="F488" s="17">
        <v>0</v>
      </c>
      <c r="G488" s="17">
        <v>0</v>
      </c>
      <c r="H488" s="17">
        <v>0</v>
      </c>
      <c r="I488" s="17">
        <v>987798</v>
      </c>
      <c r="J488" s="17">
        <v>2304761</v>
      </c>
      <c r="K488" s="17">
        <v>0</v>
      </c>
      <c r="L488" s="17">
        <v>0</v>
      </c>
      <c r="M488" s="17">
        <v>0</v>
      </c>
      <c r="N488" s="17">
        <v>0</v>
      </c>
      <c r="O488" s="17">
        <v>0</v>
      </c>
      <c r="P488" s="17">
        <v>1215624</v>
      </c>
      <c r="Q488" s="17">
        <v>138124</v>
      </c>
      <c r="R488" s="17">
        <v>0</v>
      </c>
      <c r="S488" s="17">
        <v>13752</v>
      </c>
      <c r="T488" s="17">
        <v>5738</v>
      </c>
      <c r="U488" s="17">
        <v>53299</v>
      </c>
      <c r="V488" s="17">
        <v>12218</v>
      </c>
      <c r="W488" s="17">
        <v>0</v>
      </c>
      <c r="X488" s="17">
        <v>655179</v>
      </c>
      <c r="Y488" s="17">
        <v>0</v>
      </c>
      <c r="Z488" s="17">
        <v>0</v>
      </c>
      <c r="AA488" s="17">
        <v>15913318</v>
      </c>
      <c r="AB488" s="17">
        <v>883004</v>
      </c>
      <c r="AC488" s="17">
        <v>2000116</v>
      </c>
      <c r="AD488" s="17">
        <v>700000</v>
      </c>
      <c r="AE488" s="17">
        <v>0</v>
      </c>
      <c r="AF488" s="17">
        <v>0</v>
      </c>
    </row>
    <row r="489" spans="1:32" x14ac:dyDescent="0.3">
      <c r="A489" s="15" t="s">
        <v>971</v>
      </c>
      <c r="B489" s="14" t="s">
        <v>972</v>
      </c>
      <c r="C489" s="14">
        <v>1</v>
      </c>
      <c r="D489" s="14">
        <v>0</v>
      </c>
      <c r="E489" s="17">
        <v>8890580</v>
      </c>
      <c r="F489" s="17">
        <v>0</v>
      </c>
      <c r="G489" s="17">
        <v>273715</v>
      </c>
      <c r="H489" s="17">
        <v>0</v>
      </c>
      <c r="I489" s="17">
        <v>1039648</v>
      </c>
      <c r="J489" s="17">
        <v>2759895</v>
      </c>
      <c r="K489" s="17">
        <v>409386</v>
      </c>
      <c r="L489" s="17">
        <v>0</v>
      </c>
      <c r="M489" s="17">
        <v>0</v>
      </c>
      <c r="N489" s="17">
        <v>0</v>
      </c>
      <c r="O489" s="17">
        <v>0</v>
      </c>
      <c r="P489" s="17">
        <v>1328960</v>
      </c>
      <c r="Q489" s="17">
        <v>107094</v>
      </c>
      <c r="R489" s="17">
        <v>74467</v>
      </c>
      <c r="S489" s="17">
        <v>10186</v>
      </c>
      <c r="T489" s="17">
        <v>4250</v>
      </c>
      <c r="U489" s="17">
        <v>39202</v>
      </c>
      <c r="V489" s="17">
        <v>8656</v>
      </c>
      <c r="W489" s="17">
        <v>0</v>
      </c>
      <c r="X489" s="17">
        <v>264261</v>
      </c>
      <c r="Y489" s="17">
        <v>0</v>
      </c>
      <c r="Z489" s="17">
        <v>0</v>
      </c>
      <c r="AA489" s="17">
        <v>15210300</v>
      </c>
      <c r="AB489" s="17">
        <v>1161374</v>
      </c>
      <c r="AC489" s="17">
        <v>2630664</v>
      </c>
      <c r="AD489" s="17">
        <v>0</v>
      </c>
      <c r="AE489" s="17">
        <v>0</v>
      </c>
      <c r="AF489" s="17">
        <v>100000</v>
      </c>
    </row>
    <row r="490" spans="1:32" x14ac:dyDescent="0.3">
      <c r="A490" s="15" t="s">
        <v>973</v>
      </c>
      <c r="B490" s="14" t="s">
        <v>974</v>
      </c>
      <c r="C490" s="14">
        <v>1</v>
      </c>
      <c r="D490" s="14">
        <v>0</v>
      </c>
      <c r="E490" s="17">
        <v>3912752</v>
      </c>
      <c r="F490" s="17">
        <v>0</v>
      </c>
      <c r="G490" s="17">
        <v>125110</v>
      </c>
      <c r="H490" s="17">
        <v>11962</v>
      </c>
      <c r="I490" s="17">
        <v>570437</v>
      </c>
      <c r="J490" s="17">
        <v>1238239</v>
      </c>
      <c r="K490" s="17">
        <v>0</v>
      </c>
      <c r="L490" s="17">
        <v>0</v>
      </c>
      <c r="M490" s="17">
        <v>0</v>
      </c>
      <c r="N490" s="17">
        <v>0</v>
      </c>
      <c r="O490" s="17">
        <v>0</v>
      </c>
      <c r="P490" s="17">
        <v>565757</v>
      </c>
      <c r="Q490" s="17">
        <v>60193</v>
      </c>
      <c r="R490" s="17">
        <v>19647</v>
      </c>
      <c r="S490" s="17">
        <v>6741</v>
      </c>
      <c r="T490" s="17">
        <v>2813</v>
      </c>
      <c r="U490" s="17">
        <v>4019</v>
      </c>
      <c r="V490" s="17">
        <v>4672</v>
      </c>
      <c r="W490" s="17">
        <v>0</v>
      </c>
      <c r="X490" s="17">
        <v>153536</v>
      </c>
      <c r="Y490" s="17">
        <v>0</v>
      </c>
      <c r="Z490" s="17">
        <v>0</v>
      </c>
      <c r="AA490" s="17">
        <v>6675878</v>
      </c>
      <c r="AB490" s="17">
        <v>576347</v>
      </c>
      <c r="AC490" s="17">
        <v>1305498</v>
      </c>
      <c r="AD490" s="17">
        <v>0</v>
      </c>
      <c r="AE490" s="17">
        <v>0</v>
      </c>
      <c r="AF490" s="17">
        <v>100000</v>
      </c>
    </row>
    <row r="491" spans="1:32" x14ac:dyDescent="0.3">
      <c r="A491" s="15" t="s">
        <v>975</v>
      </c>
      <c r="B491" s="14" t="s">
        <v>976</v>
      </c>
      <c r="C491" s="14">
        <v>1</v>
      </c>
      <c r="D491" s="14">
        <v>0</v>
      </c>
      <c r="E491" s="17">
        <v>9897819</v>
      </c>
      <c r="F491" s="17">
        <v>0</v>
      </c>
      <c r="G491" s="17">
        <v>0</v>
      </c>
      <c r="H491" s="17">
        <v>12730</v>
      </c>
      <c r="I491" s="17">
        <v>1467808</v>
      </c>
      <c r="J491" s="17">
        <v>2154917</v>
      </c>
      <c r="K491" s="17">
        <v>0</v>
      </c>
      <c r="L491" s="17">
        <v>0</v>
      </c>
      <c r="M491" s="17">
        <v>0</v>
      </c>
      <c r="N491" s="17">
        <v>0</v>
      </c>
      <c r="O491" s="17">
        <v>0</v>
      </c>
      <c r="P491" s="17">
        <v>1444806</v>
      </c>
      <c r="Q491" s="17">
        <v>1264489</v>
      </c>
      <c r="R491" s="17">
        <v>56787</v>
      </c>
      <c r="S491" s="17">
        <v>20223</v>
      </c>
      <c r="T491" s="17">
        <v>8438</v>
      </c>
      <c r="U491" s="17">
        <v>73919</v>
      </c>
      <c r="V491" s="17">
        <v>25058</v>
      </c>
      <c r="W491" s="17">
        <v>0</v>
      </c>
      <c r="X491" s="17">
        <v>13580</v>
      </c>
      <c r="Y491" s="17">
        <v>0</v>
      </c>
      <c r="Z491" s="17">
        <v>0</v>
      </c>
      <c r="AA491" s="17">
        <v>16440574</v>
      </c>
      <c r="AB491" s="17">
        <v>1186378</v>
      </c>
      <c r="AC491" s="17">
        <v>2286878</v>
      </c>
      <c r="AD491" s="17">
        <v>755590</v>
      </c>
      <c r="AE491" s="17">
        <v>0</v>
      </c>
      <c r="AF491" s="17">
        <v>0</v>
      </c>
    </row>
    <row r="492" spans="1:32" x14ac:dyDescent="0.3">
      <c r="A492" s="15" t="s">
        <v>977</v>
      </c>
      <c r="B492" s="14" t="s">
        <v>978</v>
      </c>
      <c r="C492" s="14">
        <v>1</v>
      </c>
      <c r="D492" s="14">
        <v>0</v>
      </c>
      <c r="E492" s="17">
        <v>17486113</v>
      </c>
      <c r="F492" s="17">
        <v>0</v>
      </c>
      <c r="G492" s="17">
        <v>0</v>
      </c>
      <c r="H492" s="17">
        <v>0</v>
      </c>
      <c r="I492" s="17">
        <v>1960829</v>
      </c>
      <c r="J492" s="17">
        <v>4432906</v>
      </c>
      <c r="K492" s="17">
        <v>297722</v>
      </c>
      <c r="L492" s="17">
        <v>0</v>
      </c>
      <c r="M492" s="17">
        <v>0</v>
      </c>
      <c r="N492" s="17">
        <v>0</v>
      </c>
      <c r="O492" s="17">
        <v>0</v>
      </c>
      <c r="P492" s="17">
        <v>1999486</v>
      </c>
      <c r="Q492" s="17">
        <v>1280078</v>
      </c>
      <c r="R492" s="17">
        <v>110684</v>
      </c>
      <c r="S492" s="17">
        <v>23324</v>
      </c>
      <c r="T492" s="17">
        <v>9731</v>
      </c>
      <c r="U492" s="17">
        <v>91919</v>
      </c>
      <c r="V492" s="17">
        <v>29013</v>
      </c>
      <c r="W492" s="17">
        <v>0</v>
      </c>
      <c r="X492" s="17">
        <v>222875</v>
      </c>
      <c r="Y492" s="17">
        <v>0</v>
      </c>
      <c r="Z492" s="17">
        <v>0</v>
      </c>
      <c r="AA492" s="17">
        <v>27944680</v>
      </c>
      <c r="AB492" s="17">
        <v>1536822</v>
      </c>
      <c r="AC492" s="17">
        <v>3481098</v>
      </c>
      <c r="AD492" s="17">
        <v>1455555</v>
      </c>
      <c r="AE492" s="17">
        <v>0</v>
      </c>
      <c r="AF492" s="17">
        <v>123111</v>
      </c>
    </row>
    <row r="493" spans="1:32" x14ac:dyDescent="0.3">
      <c r="A493" s="15" t="s">
        <v>979</v>
      </c>
      <c r="B493" s="14" t="s">
        <v>980</v>
      </c>
      <c r="C493" s="14">
        <v>1</v>
      </c>
      <c r="D493" s="14">
        <v>0</v>
      </c>
      <c r="E493" s="17">
        <v>14758312</v>
      </c>
      <c r="F493" s="17">
        <v>0</v>
      </c>
      <c r="G493" s="17">
        <v>0</v>
      </c>
      <c r="H493" s="17">
        <v>33997</v>
      </c>
      <c r="I493" s="17">
        <v>1661252</v>
      </c>
      <c r="J493" s="17">
        <v>5353606</v>
      </c>
      <c r="K493" s="17">
        <v>127702</v>
      </c>
      <c r="L493" s="17">
        <v>0</v>
      </c>
      <c r="M493" s="17">
        <v>0</v>
      </c>
      <c r="N493" s="17">
        <v>0</v>
      </c>
      <c r="O493" s="17">
        <v>0</v>
      </c>
      <c r="P493" s="17">
        <v>2458162</v>
      </c>
      <c r="Q493" s="17">
        <v>123534</v>
      </c>
      <c r="R493" s="17">
        <v>0</v>
      </c>
      <c r="S493" s="17">
        <v>14830</v>
      </c>
      <c r="T493" s="17">
        <v>6188</v>
      </c>
      <c r="U493" s="17">
        <v>57202</v>
      </c>
      <c r="V493" s="17">
        <v>18879</v>
      </c>
      <c r="W493" s="17">
        <v>0</v>
      </c>
      <c r="X493" s="17">
        <v>545784</v>
      </c>
      <c r="Y493" s="17">
        <v>0</v>
      </c>
      <c r="Z493" s="17">
        <v>0</v>
      </c>
      <c r="AA493" s="17">
        <v>25159448</v>
      </c>
      <c r="AB493" s="17">
        <v>1561412</v>
      </c>
      <c r="AC493" s="17">
        <v>3536797</v>
      </c>
      <c r="AD493" s="17">
        <v>934970</v>
      </c>
      <c r="AE493" s="17">
        <v>0</v>
      </c>
      <c r="AF493" s="17">
        <v>132624</v>
      </c>
    </row>
    <row r="494" spans="1:32" x14ac:dyDescent="0.3">
      <c r="A494" s="15" t="s">
        <v>981</v>
      </c>
      <c r="B494" s="14" t="s">
        <v>982</v>
      </c>
      <c r="C494" s="14">
        <v>1</v>
      </c>
      <c r="D494" s="14">
        <v>0</v>
      </c>
      <c r="E494" s="17">
        <v>6520862</v>
      </c>
      <c r="F494" s="17">
        <v>0</v>
      </c>
      <c r="G494" s="17">
        <v>0</v>
      </c>
      <c r="H494" s="17">
        <v>0</v>
      </c>
      <c r="I494" s="17">
        <v>887821</v>
      </c>
      <c r="J494" s="17">
        <v>2682881</v>
      </c>
      <c r="K494" s="17">
        <v>0</v>
      </c>
      <c r="L494" s="17">
        <v>0</v>
      </c>
      <c r="M494" s="17">
        <v>0</v>
      </c>
      <c r="N494" s="17">
        <v>0</v>
      </c>
      <c r="O494" s="17">
        <v>0</v>
      </c>
      <c r="P494" s="17">
        <v>912787</v>
      </c>
      <c r="Q494" s="17">
        <v>21786</v>
      </c>
      <c r="R494" s="17">
        <v>86350</v>
      </c>
      <c r="S494" s="17">
        <v>5603</v>
      </c>
      <c r="T494" s="17">
        <v>2338</v>
      </c>
      <c r="U494" s="17">
        <v>21436</v>
      </c>
      <c r="V494" s="17">
        <v>6742</v>
      </c>
      <c r="W494" s="17">
        <v>0</v>
      </c>
      <c r="X494" s="17">
        <v>95540</v>
      </c>
      <c r="Y494" s="17">
        <v>0</v>
      </c>
      <c r="Z494" s="17">
        <v>0</v>
      </c>
      <c r="AA494" s="17">
        <v>11244146</v>
      </c>
      <c r="AB494" s="17">
        <v>412536</v>
      </c>
      <c r="AC494" s="17">
        <v>934452</v>
      </c>
      <c r="AD494" s="17">
        <v>700000</v>
      </c>
      <c r="AE494" s="17">
        <v>0</v>
      </c>
      <c r="AF494" s="17">
        <v>100000</v>
      </c>
    </row>
    <row r="495" spans="1:32" x14ac:dyDescent="0.3">
      <c r="A495" s="15" t="s">
        <v>983</v>
      </c>
      <c r="B495" s="14" t="s">
        <v>984</v>
      </c>
      <c r="C495" s="14">
        <v>1</v>
      </c>
      <c r="D495" s="14">
        <v>0</v>
      </c>
      <c r="E495" s="17">
        <v>17011781</v>
      </c>
      <c r="F495" s="17">
        <v>0</v>
      </c>
      <c r="G495" s="17">
        <v>0</v>
      </c>
      <c r="H495" s="17">
        <v>0</v>
      </c>
      <c r="I495" s="17">
        <v>1494382</v>
      </c>
      <c r="J495" s="17">
        <v>4273077</v>
      </c>
      <c r="K495" s="17">
        <v>0</v>
      </c>
      <c r="L495" s="17">
        <v>0</v>
      </c>
      <c r="M495" s="17">
        <v>0</v>
      </c>
      <c r="N495" s="17">
        <v>0</v>
      </c>
      <c r="O495" s="17">
        <v>0</v>
      </c>
      <c r="P495" s="17">
        <v>2070956</v>
      </c>
      <c r="Q495" s="17">
        <v>151719</v>
      </c>
      <c r="R495" s="17">
        <v>0</v>
      </c>
      <c r="S495" s="17">
        <v>20478</v>
      </c>
      <c r="T495" s="17">
        <v>8544</v>
      </c>
      <c r="U495" s="17">
        <v>76308</v>
      </c>
      <c r="V495" s="17">
        <v>25936</v>
      </c>
      <c r="W495" s="17">
        <v>0</v>
      </c>
      <c r="X495" s="17">
        <v>1283076</v>
      </c>
      <c r="Y495" s="17">
        <v>0</v>
      </c>
      <c r="Z495" s="17">
        <v>0</v>
      </c>
      <c r="AA495" s="17">
        <v>26416257</v>
      </c>
      <c r="AB495" s="17">
        <v>1502328</v>
      </c>
      <c r="AC495" s="17">
        <v>3402964</v>
      </c>
      <c r="AD495" s="17">
        <v>1437957</v>
      </c>
      <c r="AE495" s="17">
        <v>0</v>
      </c>
      <c r="AF495" s="17">
        <v>139788</v>
      </c>
    </row>
    <row r="496" spans="1:32" x14ac:dyDescent="0.3">
      <c r="A496" s="15" t="s">
        <v>985</v>
      </c>
      <c r="B496" s="14" t="s">
        <v>986</v>
      </c>
      <c r="C496" s="14">
        <v>1</v>
      </c>
      <c r="D496" s="14">
        <v>0</v>
      </c>
      <c r="E496" s="17">
        <v>3665268</v>
      </c>
      <c r="F496" s="17">
        <v>0</v>
      </c>
      <c r="G496" s="17">
        <v>0</v>
      </c>
      <c r="H496" s="17">
        <v>0</v>
      </c>
      <c r="I496" s="17">
        <v>588508</v>
      </c>
      <c r="J496" s="17">
        <v>1331073</v>
      </c>
      <c r="K496" s="17">
        <v>0</v>
      </c>
      <c r="L496" s="17">
        <v>0</v>
      </c>
      <c r="M496" s="17">
        <v>0</v>
      </c>
      <c r="N496" s="17">
        <v>0</v>
      </c>
      <c r="O496" s="17">
        <v>0</v>
      </c>
      <c r="P496" s="17">
        <v>759689</v>
      </c>
      <c r="Q496" s="17">
        <v>36213</v>
      </c>
      <c r="R496" s="17">
        <v>0</v>
      </c>
      <c r="S496" s="17">
        <v>3356</v>
      </c>
      <c r="T496" s="17">
        <v>1400</v>
      </c>
      <c r="U496" s="17">
        <v>12699</v>
      </c>
      <c r="V496" s="17">
        <v>3745</v>
      </c>
      <c r="W496" s="17">
        <v>0</v>
      </c>
      <c r="X496" s="17">
        <v>92498</v>
      </c>
      <c r="Y496" s="17">
        <v>0</v>
      </c>
      <c r="Z496" s="17">
        <v>0</v>
      </c>
      <c r="AA496" s="17">
        <v>6494449</v>
      </c>
      <c r="AB496" s="17">
        <v>290338</v>
      </c>
      <c r="AC496" s="17">
        <v>657653</v>
      </c>
      <c r="AD496" s="17">
        <v>700000</v>
      </c>
      <c r="AE496" s="17">
        <v>0</v>
      </c>
      <c r="AF496" s="17">
        <v>100000</v>
      </c>
    </row>
    <row r="497" spans="1:32" x14ac:dyDescent="0.3">
      <c r="A497" s="15" t="s">
        <v>987</v>
      </c>
      <c r="B497" s="14" t="s">
        <v>988</v>
      </c>
      <c r="C497" s="14">
        <v>1</v>
      </c>
      <c r="D497" s="14">
        <v>0</v>
      </c>
      <c r="E497" s="17">
        <v>10845368</v>
      </c>
      <c r="F497" s="17">
        <v>0</v>
      </c>
      <c r="G497" s="17">
        <v>0</v>
      </c>
      <c r="H497" s="17">
        <v>0</v>
      </c>
      <c r="I497" s="17">
        <v>1273342</v>
      </c>
      <c r="J497" s="17">
        <v>2970301</v>
      </c>
      <c r="K497" s="17">
        <v>24514</v>
      </c>
      <c r="L497" s="17">
        <v>0</v>
      </c>
      <c r="M497" s="17">
        <v>0</v>
      </c>
      <c r="N497" s="17">
        <v>0</v>
      </c>
      <c r="O497" s="17">
        <v>0</v>
      </c>
      <c r="P497" s="17">
        <v>1816826</v>
      </c>
      <c r="Q497" s="17">
        <v>131284</v>
      </c>
      <c r="R497" s="17">
        <v>0</v>
      </c>
      <c r="S497" s="17">
        <v>11939</v>
      </c>
      <c r="T497" s="17">
        <v>4981</v>
      </c>
      <c r="U497" s="17">
        <v>44037</v>
      </c>
      <c r="V497" s="17">
        <v>15352</v>
      </c>
      <c r="W497" s="17">
        <v>0</v>
      </c>
      <c r="X497" s="17">
        <v>308801</v>
      </c>
      <c r="Y497" s="17">
        <v>0</v>
      </c>
      <c r="Z497" s="17">
        <v>0</v>
      </c>
      <c r="AA497" s="17">
        <v>17446745</v>
      </c>
      <c r="AB497" s="17">
        <v>771240</v>
      </c>
      <c r="AC497" s="17">
        <v>1601202</v>
      </c>
      <c r="AD497" s="17">
        <v>1592829</v>
      </c>
      <c r="AE497" s="17">
        <v>0</v>
      </c>
      <c r="AF497" s="17">
        <v>100000</v>
      </c>
    </row>
    <row r="498" spans="1:32" x14ac:dyDescent="0.3">
      <c r="A498" s="15" t="s">
        <v>989</v>
      </c>
      <c r="B498" s="14" t="s">
        <v>990</v>
      </c>
      <c r="C498" s="14">
        <v>1</v>
      </c>
      <c r="D498" s="14">
        <v>0</v>
      </c>
      <c r="E498" s="17">
        <v>32191764</v>
      </c>
      <c r="F498" s="17">
        <v>0</v>
      </c>
      <c r="G498" s="17">
        <v>0</v>
      </c>
      <c r="H498" s="17">
        <v>0</v>
      </c>
      <c r="I498" s="17">
        <v>5361315</v>
      </c>
      <c r="J498" s="17">
        <v>9985879</v>
      </c>
      <c r="K498" s="17">
        <v>0</v>
      </c>
      <c r="L498" s="17">
        <v>0</v>
      </c>
      <c r="M498" s="17">
        <v>0</v>
      </c>
      <c r="N498" s="17">
        <v>0</v>
      </c>
      <c r="O498" s="17">
        <v>0</v>
      </c>
      <c r="P498" s="17">
        <v>5026113</v>
      </c>
      <c r="Q498" s="17">
        <v>566431</v>
      </c>
      <c r="R498" s="17">
        <v>46316</v>
      </c>
      <c r="S498" s="17">
        <v>71140</v>
      </c>
      <c r="T498" s="17">
        <v>29681</v>
      </c>
      <c r="U498" s="17">
        <v>266552</v>
      </c>
      <c r="V498" s="17">
        <v>84585</v>
      </c>
      <c r="W498" s="17">
        <v>0</v>
      </c>
      <c r="X498" s="17">
        <v>458521</v>
      </c>
      <c r="Y498" s="17">
        <v>0</v>
      </c>
      <c r="Z498" s="17">
        <v>0</v>
      </c>
      <c r="AA498" s="17">
        <v>54088297</v>
      </c>
      <c r="AB498" s="17">
        <v>4222783</v>
      </c>
      <c r="AC498" s="17">
        <v>5827140</v>
      </c>
      <c r="AD498" s="17">
        <v>1993751</v>
      </c>
      <c r="AE498" s="17">
        <v>262856</v>
      </c>
      <c r="AF498" s="17">
        <v>0</v>
      </c>
    </row>
    <row r="499" spans="1:32" x14ac:dyDescent="0.3">
      <c r="A499" s="15" t="s">
        <v>991</v>
      </c>
      <c r="B499" s="14" t="s">
        <v>992</v>
      </c>
      <c r="C499" s="14">
        <v>1</v>
      </c>
      <c r="D499" s="14">
        <v>0</v>
      </c>
      <c r="E499" s="17">
        <v>13097933</v>
      </c>
      <c r="F499" s="17">
        <v>0</v>
      </c>
      <c r="G499" s="17">
        <v>0</v>
      </c>
      <c r="H499" s="17">
        <v>0</v>
      </c>
      <c r="I499" s="17">
        <v>1377810</v>
      </c>
      <c r="J499" s="17">
        <v>1886874</v>
      </c>
      <c r="K499" s="17">
        <v>17858</v>
      </c>
      <c r="L499" s="17">
        <v>0</v>
      </c>
      <c r="M499" s="17">
        <v>0</v>
      </c>
      <c r="N499" s="17">
        <v>0</v>
      </c>
      <c r="O499" s="17">
        <v>0</v>
      </c>
      <c r="P499" s="17">
        <v>1605098</v>
      </c>
      <c r="Q499" s="17">
        <v>318294</v>
      </c>
      <c r="R499" s="17">
        <v>0</v>
      </c>
      <c r="S499" s="17">
        <v>14261</v>
      </c>
      <c r="T499" s="17">
        <v>5950</v>
      </c>
      <c r="U499" s="17">
        <v>53532</v>
      </c>
      <c r="V499" s="17">
        <v>19029</v>
      </c>
      <c r="W499" s="17">
        <v>0</v>
      </c>
      <c r="X499" s="17">
        <v>111175</v>
      </c>
      <c r="Y499" s="17">
        <v>5967</v>
      </c>
      <c r="Z499" s="17">
        <v>0</v>
      </c>
      <c r="AA499" s="17">
        <v>18513781</v>
      </c>
      <c r="AB499" s="17">
        <v>903589</v>
      </c>
      <c r="AC499" s="17">
        <v>1645087</v>
      </c>
      <c r="AD499" s="17">
        <v>2439490</v>
      </c>
      <c r="AE499" s="17">
        <v>0</v>
      </c>
      <c r="AF499" s="17">
        <v>105783</v>
      </c>
    </row>
    <row r="500" spans="1:32" x14ac:dyDescent="0.3">
      <c r="A500" s="15" t="s">
        <v>993</v>
      </c>
      <c r="B500" s="14" t="s">
        <v>994</v>
      </c>
      <c r="C500" s="14">
        <v>1</v>
      </c>
      <c r="D500" s="14">
        <v>0</v>
      </c>
      <c r="E500" s="17">
        <v>19500091</v>
      </c>
      <c r="F500" s="17">
        <v>0</v>
      </c>
      <c r="G500" s="17">
        <v>0</v>
      </c>
      <c r="H500" s="17">
        <v>0</v>
      </c>
      <c r="I500" s="17">
        <v>1245338</v>
      </c>
      <c r="J500" s="17">
        <v>6808000</v>
      </c>
      <c r="K500" s="17">
        <v>0</v>
      </c>
      <c r="L500" s="17">
        <v>0</v>
      </c>
      <c r="M500" s="17">
        <v>0</v>
      </c>
      <c r="N500" s="17">
        <v>0</v>
      </c>
      <c r="O500" s="17">
        <v>0</v>
      </c>
      <c r="P500" s="17">
        <v>3090599</v>
      </c>
      <c r="Q500" s="17">
        <v>91914</v>
      </c>
      <c r="R500" s="17">
        <v>0</v>
      </c>
      <c r="S500" s="17">
        <v>22006</v>
      </c>
      <c r="T500" s="17">
        <v>9181</v>
      </c>
      <c r="U500" s="17">
        <v>84346</v>
      </c>
      <c r="V500" s="17">
        <v>30785</v>
      </c>
      <c r="W500" s="17">
        <v>0</v>
      </c>
      <c r="X500" s="17">
        <v>808367</v>
      </c>
      <c r="Y500" s="17">
        <v>0</v>
      </c>
      <c r="Z500" s="17">
        <v>0</v>
      </c>
      <c r="AA500" s="17">
        <v>31690627</v>
      </c>
      <c r="AB500" s="17">
        <v>2105951</v>
      </c>
      <c r="AC500" s="17">
        <v>4770254</v>
      </c>
      <c r="AD500" s="17">
        <v>0</v>
      </c>
      <c r="AE500" s="17">
        <v>0</v>
      </c>
      <c r="AF500" s="17">
        <v>152327</v>
      </c>
    </row>
    <row r="501" spans="1:32" x14ac:dyDescent="0.3">
      <c r="A501" s="15" t="s">
        <v>995</v>
      </c>
      <c r="B501" s="14" t="s">
        <v>996</v>
      </c>
      <c r="C501" s="14">
        <v>1</v>
      </c>
      <c r="D501" s="14">
        <v>0</v>
      </c>
      <c r="E501" s="17">
        <v>4706092</v>
      </c>
      <c r="F501" s="17">
        <v>0</v>
      </c>
      <c r="G501" s="17">
        <v>0</v>
      </c>
      <c r="H501" s="17">
        <v>0</v>
      </c>
      <c r="I501" s="17">
        <v>501532</v>
      </c>
      <c r="J501" s="17">
        <v>1212408</v>
      </c>
      <c r="K501" s="17">
        <v>0</v>
      </c>
      <c r="L501" s="17">
        <v>0</v>
      </c>
      <c r="M501" s="17">
        <v>0</v>
      </c>
      <c r="N501" s="17">
        <v>0</v>
      </c>
      <c r="O501" s="17">
        <v>0</v>
      </c>
      <c r="P501" s="17">
        <v>982818</v>
      </c>
      <c r="Q501" s="17">
        <v>61084</v>
      </c>
      <c r="R501" s="17">
        <v>129510</v>
      </c>
      <c r="S501" s="17">
        <v>6786</v>
      </c>
      <c r="T501" s="17">
        <v>2831</v>
      </c>
      <c r="U501" s="17">
        <v>23533</v>
      </c>
      <c r="V501" s="17">
        <v>8507</v>
      </c>
      <c r="W501" s="17">
        <v>0</v>
      </c>
      <c r="X501" s="17">
        <v>70696</v>
      </c>
      <c r="Y501" s="17">
        <v>0</v>
      </c>
      <c r="Z501" s="17">
        <v>0</v>
      </c>
      <c r="AA501" s="17">
        <v>7705797</v>
      </c>
      <c r="AB501" s="17">
        <v>428466</v>
      </c>
      <c r="AC501" s="17">
        <v>830404</v>
      </c>
      <c r="AD501" s="17">
        <v>747559</v>
      </c>
      <c r="AE501" s="17">
        <v>0</v>
      </c>
      <c r="AF501" s="17">
        <v>0</v>
      </c>
    </row>
    <row r="502" spans="1:32" x14ac:dyDescent="0.3">
      <c r="A502" s="15" t="s">
        <v>997</v>
      </c>
      <c r="B502" s="14" t="s">
        <v>998</v>
      </c>
      <c r="C502" s="14">
        <v>1</v>
      </c>
      <c r="D502" s="14">
        <v>0</v>
      </c>
      <c r="E502" s="17">
        <v>4720096</v>
      </c>
      <c r="F502" s="17">
        <v>0</v>
      </c>
      <c r="G502" s="17">
        <v>0</v>
      </c>
      <c r="H502" s="17">
        <v>0</v>
      </c>
      <c r="I502" s="17">
        <v>772611</v>
      </c>
      <c r="J502" s="17">
        <v>765786</v>
      </c>
      <c r="K502" s="17">
        <v>0</v>
      </c>
      <c r="L502" s="17">
        <v>0</v>
      </c>
      <c r="M502" s="17">
        <v>0</v>
      </c>
      <c r="N502" s="17">
        <v>0</v>
      </c>
      <c r="O502" s="17">
        <v>0</v>
      </c>
      <c r="P502" s="17">
        <v>452287</v>
      </c>
      <c r="Q502" s="17">
        <v>0</v>
      </c>
      <c r="R502" s="17">
        <v>0</v>
      </c>
      <c r="S502" s="17">
        <v>4988</v>
      </c>
      <c r="T502" s="17">
        <v>2081</v>
      </c>
      <c r="U502" s="17">
        <v>18174</v>
      </c>
      <c r="V502" s="17">
        <v>5681</v>
      </c>
      <c r="W502" s="17">
        <v>0</v>
      </c>
      <c r="X502" s="17">
        <v>104296</v>
      </c>
      <c r="Y502" s="17">
        <v>0</v>
      </c>
      <c r="Z502" s="17">
        <v>0</v>
      </c>
      <c r="AA502" s="17">
        <v>6846000</v>
      </c>
      <c r="AB502" s="17">
        <v>518126</v>
      </c>
      <c r="AC502" s="17">
        <v>1173627</v>
      </c>
      <c r="AD502" s="17">
        <v>700000</v>
      </c>
      <c r="AE502" s="17">
        <v>0</v>
      </c>
      <c r="AF502" s="17">
        <v>100000</v>
      </c>
    </row>
    <row r="503" spans="1:32" x14ac:dyDescent="0.3">
      <c r="A503" s="15" t="s">
        <v>999</v>
      </c>
      <c r="B503" s="14" t="s">
        <v>1000</v>
      </c>
      <c r="C503" s="14">
        <v>1</v>
      </c>
      <c r="D503" s="14">
        <v>0</v>
      </c>
      <c r="E503" s="17">
        <v>6720113</v>
      </c>
      <c r="F503" s="17">
        <v>0</v>
      </c>
      <c r="G503" s="17">
        <v>0</v>
      </c>
      <c r="H503" s="17">
        <v>13</v>
      </c>
      <c r="I503" s="17">
        <v>670194</v>
      </c>
      <c r="J503" s="17">
        <v>713826</v>
      </c>
      <c r="K503" s="17">
        <v>27084</v>
      </c>
      <c r="L503" s="17">
        <v>0</v>
      </c>
      <c r="M503" s="17">
        <v>0</v>
      </c>
      <c r="N503" s="17">
        <v>0</v>
      </c>
      <c r="O503" s="17">
        <v>0</v>
      </c>
      <c r="P503" s="17">
        <v>774792</v>
      </c>
      <c r="Q503" s="17">
        <v>50268</v>
      </c>
      <c r="R503" s="17">
        <v>0</v>
      </c>
      <c r="S503" s="17">
        <v>5603</v>
      </c>
      <c r="T503" s="17">
        <v>2338</v>
      </c>
      <c r="U503" s="17">
        <v>19689</v>
      </c>
      <c r="V503" s="17">
        <v>6426</v>
      </c>
      <c r="W503" s="17">
        <v>0</v>
      </c>
      <c r="X503" s="17">
        <v>115966</v>
      </c>
      <c r="Y503" s="17">
        <v>0</v>
      </c>
      <c r="Z503" s="17">
        <v>0</v>
      </c>
      <c r="AA503" s="17">
        <v>9106312</v>
      </c>
      <c r="AB503" s="17">
        <v>1440539</v>
      </c>
      <c r="AC503" s="17">
        <v>3128512</v>
      </c>
      <c r="AD503" s="17">
        <v>0</v>
      </c>
      <c r="AE503" s="17">
        <v>0</v>
      </c>
      <c r="AF503" s="17">
        <v>100000</v>
      </c>
    </row>
    <row r="504" spans="1:32" x14ac:dyDescent="0.3">
      <c r="A504" s="15" t="s">
        <v>1001</v>
      </c>
      <c r="B504" s="14" t="s">
        <v>1002</v>
      </c>
      <c r="C504" s="14">
        <v>1</v>
      </c>
      <c r="D504" s="14">
        <v>0</v>
      </c>
      <c r="E504" s="17">
        <v>3258711</v>
      </c>
      <c r="F504" s="17">
        <v>0</v>
      </c>
      <c r="G504" s="17">
        <v>193401</v>
      </c>
      <c r="H504" s="17">
        <v>0</v>
      </c>
      <c r="I504" s="17">
        <v>163934</v>
      </c>
      <c r="J504" s="17">
        <v>571404</v>
      </c>
      <c r="K504" s="17">
        <v>0</v>
      </c>
      <c r="L504" s="17">
        <v>0</v>
      </c>
      <c r="M504" s="17">
        <v>0</v>
      </c>
      <c r="N504" s="17">
        <v>0</v>
      </c>
      <c r="O504" s="17">
        <v>0</v>
      </c>
      <c r="P504" s="17">
        <v>262040</v>
      </c>
      <c r="Q504" s="17">
        <v>23675</v>
      </c>
      <c r="R504" s="17">
        <v>0</v>
      </c>
      <c r="S504" s="17">
        <v>5887</v>
      </c>
      <c r="T504" s="17">
        <v>2456</v>
      </c>
      <c r="U504" s="17">
        <v>21669</v>
      </c>
      <c r="V504" s="17">
        <v>0</v>
      </c>
      <c r="W504" s="17">
        <v>0</v>
      </c>
      <c r="X504" s="17">
        <v>54000</v>
      </c>
      <c r="Y504" s="17">
        <v>0</v>
      </c>
      <c r="Z504" s="17">
        <v>0</v>
      </c>
      <c r="AA504" s="17">
        <v>4557177</v>
      </c>
      <c r="AB504" s="17">
        <v>433734</v>
      </c>
      <c r="AC504" s="17">
        <v>918123</v>
      </c>
      <c r="AD504" s="17">
        <v>0</v>
      </c>
      <c r="AE504" s="17">
        <v>0</v>
      </c>
      <c r="AF504" s="17">
        <v>0</v>
      </c>
    </row>
    <row r="505" spans="1:32" x14ac:dyDescent="0.3">
      <c r="A505" s="15" t="s">
        <v>1003</v>
      </c>
      <c r="B505" s="14" t="s">
        <v>1004</v>
      </c>
      <c r="C505" s="14">
        <v>1</v>
      </c>
      <c r="D505" s="14">
        <v>0</v>
      </c>
      <c r="E505" s="17">
        <v>16942707</v>
      </c>
      <c r="F505" s="17">
        <v>0</v>
      </c>
      <c r="G505" s="17">
        <v>0</v>
      </c>
      <c r="H505" s="17">
        <v>12616</v>
      </c>
      <c r="I505" s="17">
        <v>1880112</v>
      </c>
      <c r="J505" s="17">
        <v>2586475</v>
      </c>
      <c r="K505" s="17">
        <v>56502</v>
      </c>
      <c r="L505" s="17">
        <v>0</v>
      </c>
      <c r="M505" s="17">
        <v>0</v>
      </c>
      <c r="N505" s="17">
        <v>0</v>
      </c>
      <c r="O505" s="17">
        <v>0</v>
      </c>
      <c r="P505" s="17">
        <v>1724520</v>
      </c>
      <c r="Q505" s="17">
        <v>185276</v>
      </c>
      <c r="R505" s="17">
        <v>196909</v>
      </c>
      <c r="S505" s="17">
        <v>18201</v>
      </c>
      <c r="T505" s="17">
        <v>7594</v>
      </c>
      <c r="U505" s="17">
        <v>71007</v>
      </c>
      <c r="V505" s="17">
        <v>23346</v>
      </c>
      <c r="W505" s="17">
        <v>0</v>
      </c>
      <c r="X505" s="17">
        <v>252105</v>
      </c>
      <c r="Y505" s="17">
        <v>0</v>
      </c>
      <c r="Z505" s="17">
        <v>0</v>
      </c>
      <c r="AA505" s="17">
        <v>23957370</v>
      </c>
      <c r="AB505" s="17">
        <v>1167335</v>
      </c>
      <c r="AC505" s="17">
        <v>2318891</v>
      </c>
      <c r="AD505" s="17">
        <v>2434366</v>
      </c>
      <c r="AE505" s="17">
        <v>0</v>
      </c>
      <c r="AF505" s="17">
        <v>125273</v>
      </c>
    </row>
    <row r="506" spans="1:32" x14ac:dyDescent="0.3">
      <c r="A506" s="15" t="s">
        <v>1005</v>
      </c>
      <c r="B506" s="14" t="s">
        <v>1006</v>
      </c>
      <c r="C506" s="14">
        <v>1</v>
      </c>
      <c r="D506" s="14">
        <v>0</v>
      </c>
      <c r="E506" s="17">
        <v>5663269</v>
      </c>
      <c r="F506" s="17">
        <v>0</v>
      </c>
      <c r="G506" s="17">
        <v>641751</v>
      </c>
      <c r="H506" s="17">
        <v>0</v>
      </c>
      <c r="I506" s="17">
        <v>612625</v>
      </c>
      <c r="J506" s="17">
        <v>1415440</v>
      </c>
      <c r="K506" s="17">
        <v>0</v>
      </c>
      <c r="L506" s="17">
        <v>0</v>
      </c>
      <c r="M506" s="17">
        <v>0</v>
      </c>
      <c r="N506" s="17">
        <v>0</v>
      </c>
      <c r="O506" s="17">
        <v>0</v>
      </c>
      <c r="P506" s="17">
        <v>1298554</v>
      </c>
      <c r="Q506" s="17">
        <v>156670</v>
      </c>
      <c r="R506" s="17">
        <v>183615</v>
      </c>
      <c r="S506" s="17">
        <v>23803</v>
      </c>
      <c r="T506" s="17">
        <v>9931</v>
      </c>
      <c r="U506" s="17">
        <v>96462</v>
      </c>
      <c r="V506" s="17">
        <v>15612</v>
      </c>
      <c r="W506" s="17">
        <v>0</v>
      </c>
      <c r="X506" s="17">
        <v>156600</v>
      </c>
      <c r="Y506" s="17">
        <v>0</v>
      </c>
      <c r="Z506" s="17">
        <v>0</v>
      </c>
      <c r="AA506" s="17">
        <v>10274332</v>
      </c>
      <c r="AB506" s="17">
        <v>1498682</v>
      </c>
      <c r="AC506" s="17">
        <v>496729</v>
      </c>
      <c r="AD506" s="17">
        <v>0</v>
      </c>
      <c r="AE506" s="17">
        <v>156600</v>
      </c>
      <c r="AF506" s="17">
        <v>0</v>
      </c>
    </row>
    <row r="507" spans="1:32" x14ac:dyDescent="0.3">
      <c r="A507" s="15" t="s">
        <v>1007</v>
      </c>
      <c r="B507" s="14" t="s">
        <v>1008</v>
      </c>
      <c r="C507" s="14">
        <v>1</v>
      </c>
      <c r="D507" s="14">
        <v>0</v>
      </c>
      <c r="E507" s="17">
        <v>24786860</v>
      </c>
      <c r="F507" s="17">
        <v>0</v>
      </c>
      <c r="G507" s="17">
        <v>1733369</v>
      </c>
      <c r="H507" s="17">
        <v>0</v>
      </c>
      <c r="I507" s="17">
        <v>2878949</v>
      </c>
      <c r="J507" s="17">
        <v>2672903</v>
      </c>
      <c r="K507" s="17">
        <v>0</v>
      </c>
      <c r="L507" s="17">
        <v>0</v>
      </c>
      <c r="M507" s="17">
        <v>0</v>
      </c>
      <c r="N507" s="17">
        <v>0</v>
      </c>
      <c r="O507" s="17">
        <v>0</v>
      </c>
      <c r="P507" s="17">
        <v>2418703</v>
      </c>
      <c r="Q507" s="17">
        <v>1653243</v>
      </c>
      <c r="R507" s="17">
        <v>525149</v>
      </c>
      <c r="S507" s="17">
        <v>55830</v>
      </c>
      <c r="T507" s="17">
        <v>23294</v>
      </c>
      <c r="U507" s="17">
        <v>225544</v>
      </c>
      <c r="V507" s="17">
        <v>50057</v>
      </c>
      <c r="W507" s="17">
        <v>0</v>
      </c>
      <c r="X507" s="17">
        <v>459186</v>
      </c>
      <c r="Y507" s="17">
        <v>79682</v>
      </c>
      <c r="Z507" s="17">
        <v>0</v>
      </c>
      <c r="AA507" s="17">
        <v>37562769</v>
      </c>
      <c r="AB507" s="17">
        <v>3527715</v>
      </c>
      <c r="AC507" s="17">
        <v>2763897</v>
      </c>
      <c r="AD507" s="17">
        <v>1858125</v>
      </c>
      <c r="AE507" s="17">
        <v>459186</v>
      </c>
      <c r="AF507" s="17">
        <v>0</v>
      </c>
    </row>
    <row r="508" spans="1:32" x14ac:dyDescent="0.3">
      <c r="A508" s="15" t="s">
        <v>1009</v>
      </c>
      <c r="B508" s="14" t="s">
        <v>1010</v>
      </c>
      <c r="C508" s="14">
        <v>1</v>
      </c>
      <c r="D508" s="14">
        <v>0</v>
      </c>
      <c r="E508" s="17">
        <v>35244377</v>
      </c>
      <c r="F508" s="17">
        <v>0</v>
      </c>
      <c r="G508" s="17">
        <v>1678344</v>
      </c>
      <c r="H508" s="17">
        <v>0</v>
      </c>
      <c r="I508" s="17">
        <v>4081337</v>
      </c>
      <c r="J508" s="17">
        <v>2323883</v>
      </c>
      <c r="K508" s="17">
        <v>0</v>
      </c>
      <c r="L508" s="17">
        <v>0</v>
      </c>
      <c r="M508" s="17">
        <v>0</v>
      </c>
      <c r="N508" s="17">
        <v>0</v>
      </c>
      <c r="O508" s="17">
        <v>0</v>
      </c>
      <c r="P508" s="17">
        <v>2886802</v>
      </c>
      <c r="Q508" s="17">
        <v>2978987</v>
      </c>
      <c r="R508" s="17">
        <v>746876</v>
      </c>
      <c r="S508" s="17">
        <v>68713</v>
      </c>
      <c r="T508" s="17">
        <v>28669</v>
      </c>
      <c r="U508" s="17">
        <v>281581</v>
      </c>
      <c r="V508" s="17">
        <v>73041</v>
      </c>
      <c r="W508" s="17">
        <v>0</v>
      </c>
      <c r="X508" s="17">
        <v>669655</v>
      </c>
      <c r="Y508" s="17">
        <v>129755</v>
      </c>
      <c r="Z508" s="17">
        <v>0</v>
      </c>
      <c r="AA508" s="17">
        <v>51192020</v>
      </c>
      <c r="AB508" s="17">
        <v>4385601</v>
      </c>
      <c r="AC508" s="17">
        <v>3274816</v>
      </c>
      <c r="AD508" s="17">
        <v>4760273</v>
      </c>
      <c r="AE508" s="17">
        <v>669655</v>
      </c>
      <c r="AF508" s="17">
        <v>0</v>
      </c>
    </row>
    <row r="509" spans="1:32" x14ac:dyDescent="0.3">
      <c r="A509" s="15" t="s">
        <v>1011</v>
      </c>
      <c r="B509" s="14" t="s">
        <v>1012</v>
      </c>
      <c r="C509" s="14">
        <v>1</v>
      </c>
      <c r="D509" s="14">
        <v>0</v>
      </c>
      <c r="E509" s="17">
        <v>40855728</v>
      </c>
      <c r="F509" s="17">
        <v>0</v>
      </c>
      <c r="G509" s="17">
        <v>2616972</v>
      </c>
      <c r="H509" s="17">
        <v>0</v>
      </c>
      <c r="I509" s="17">
        <v>4010379</v>
      </c>
      <c r="J509" s="17">
        <v>2328326</v>
      </c>
      <c r="K509" s="17">
        <v>0</v>
      </c>
      <c r="L509" s="17">
        <v>0</v>
      </c>
      <c r="M509" s="17">
        <v>0</v>
      </c>
      <c r="N509" s="17">
        <v>0</v>
      </c>
      <c r="O509" s="17">
        <v>0</v>
      </c>
      <c r="P509" s="17">
        <v>3649214</v>
      </c>
      <c r="Q509" s="17">
        <v>1905181</v>
      </c>
      <c r="R509" s="17">
        <v>1130147</v>
      </c>
      <c r="S509" s="17">
        <v>84547</v>
      </c>
      <c r="T509" s="17">
        <v>35275</v>
      </c>
      <c r="U509" s="17">
        <v>340530</v>
      </c>
      <c r="V509" s="17">
        <v>84819</v>
      </c>
      <c r="W509" s="17">
        <v>0</v>
      </c>
      <c r="X509" s="17">
        <v>745524</v>
      </c>
      <c r="Y509" s="17">
        <v>0</v>
      </c>
      <c r="Z509" s="17">
        <v>0</v>
      </c>
      <c r="AA509" s="17">
        <v>57786642</v>
      </c>
      <c r="AB509" s="17">
        <v>5352986</v>
      </c>
      <c r="AC509" s="17">
        <v>4200246</v>
      </c>
      <c r="AD509" s="17">
        <v>3846526</v>
      </c>
      <c r="AE509" s="17">
        <v>745524</v>
      </c>
      <c r="AF509" s="17">
        <v>0</v>
      </c>
    </row>
    <row r="510" spans="1:32" x14ac:dyDescent="0.3">
      <c r="A510" s="15" t="s">
        <v>1013</v>
      </c>
      <c r="B510" s="14" t="s">
        <v>1014</v>
      </c>
      <c r="C510" s="14">
        <v>1</v>
      </c>
      <c r="D510" s="14">
        <v>0</v>
      </c>
      <c r="E510" s="17">
        <v>47441940</v>
      </c>
      <c r="F510" s="17">
        <v>0</v>
      </c>
      <c r="G510" s="17">
        <v>1710034</v>
      </c>
      <c r="H510" s="17">
        <v>0</v>
      </c>
      <c r="I510" s="17">
        <v>8983352</v>
      </c>
      <c r="J510" s="17">
        <v>3622716</v>
      </c>
      <c r="K510" s="17">
        <v>0</v>
      </c>
      <c r="L510" s="17">
        <v>0</v>
      </c>
      <c r="M510" s="17">
        <v>0</v>
      </c>
      <c r="N510" s="17">
        <v>0</v>
      </c>
      <c r="O510" s="17">
        <v>0</v>
      </c>
      <c r="P510" s="17">
        <v>3348708</v>
      </c>
      <c r="Q510" s="17">
        <v>6866721</v>
      </c>
      <c r="R510" s="17">
        <v>701702</v>
      </c>
      <c r="S510" s="17">
        <v>74885</v>
      </c>
      <c r="T510" s="17">
        <v>31244</v>
      </c>
      <c r="U510" s="17">
        <v>309657</v>
      </c>
      <c r="V510" s="17">
        <v>85287</v>
      </c>
      <c r="W510" s="17">
        <v>0</v>
      </c>
      <c r="X510" s="17">
        <v>1317682</v>
      </c>
      <c r="Y510" s="17">
        <v>0</v>
      </c>
      <c r="Z510" s="17">
        <v>0</v>
      </c>
      <c r="AA510" s="17">
        <v>74493928</v>
      </c>
      <c r="AB510" s="17">
        <v>4989264</v>
      </c>
      <c r="AC510" s="17">
        <v>8035907</v>
      </c>
      <c r="AD510" s="17">
        <v>10000000</v>
      </c>
      <c r="AE510" s="17">
        <v>0</v>
      </c>
      <c r="AF510" s="17">
        <v>1121747</v>
      </c>
    </row>
    <row r="511" spans="1:32" x14ac:dyDescent="0.3">
      <c r="A511" s="15" t="s">
        <v>1015</v>
      </c>
      <c r="B511" s="14" t="s">
        <v>1016</v>
      </c>
      <c r="C511" s="14">
        <v>1</v>
      </c>
      <c r="D511" s="14">
        <v>0</v>
      </c>
      <c r="E511" s="17">
        <v>20247499</v>
      </c>
      <c r="F511" s="17">
        <v>0</v>
      </c>
      <c r="G511" s="17">
        <v>1275598</v>
      </c>
      <c r="H511" s="17">
        <v>0</v>
      </c>
      <c r="I511" s="17">
        <v>4680299</v>
      </c>
      <c r="J511" s="17">
        <v>1344983</v>
      </c>
      <c r="K511" s="17">
        <v>0</v>
      </c>
      <c r="L511" s="17">
        <v>0</v>
      </c>
      <c r="M511" s="17">
        <v>0</v>
      </c>
      <c r="N511" s="17">
        <v>0</v>
      </c>
      <c r="O511" s="17">
        <v>0</v>
      </c>
      <c r="P511" s="17">
        <v>3251794</v>
      </c>
      <c r="Q511" s="17">
        <v>1516521</v>
      </c>
      <c r="R511" s="17">
        <v>241692</v>
      </c>
      <c r="S511" s="17">
        <v>46753</v>
      </c>
      <c r="T511" s="17">
        <v>19506</v>
      </c>
      <c r="U511" s="17">
        <v>207778</v>
      </c>
      <c r="V511" s="17">
        <v>40785</v>
      </c>
      <c r="W511" s="17">
        <v>0</v>
      </c>
      <c r="X511" s="17">
        <v>343402</v>
      </c>
      <c r="Y511" s="17">
        <v>0</v>
      </c>
      <c r="Z511" s="17">
        <v>0</v>
      </c>
      <c r="AA511" s="17">
        <v>33216610</v>
      </c>
      <c r="AB511" s="17">
        <v>2802175</v>
      </c>
      <c r="AC511" s="17">
        <v>5551429</v>
      </c>
      <c r="AD511" s="17">
        <v>1958349</v>
      </c>
      <c r="AE511" s="17">
        <v>0</v>
      </c>
      <c r="AF511" s="17">
        <v>395052</v>
      </c>
    </row>
    <row r="512" spans="1:32" x14ac:dyDescent="0.3">
      <c r="A512" s="15" t="s">
        <v>1017</v>
      </c>
      <c r="B512" s="14" t="s">
        <v>1018</v>
      </c>
      <c r="C512" s="14">
        <v>1</v>
      </c>
      <c r="D512" s="14">
        <v>0</v>
      </c>
      <c r="E512" s="17">
        <v>22728859</v>
      </c>
      <c r="F512" s="17">
        <v>0</v>
      </c>
      <c r="G512" s="17">
        <v>2685418</v>
      </c>
      <c r="H512" s="17">
        <v>0</v>
      </c>
      <c r="I512" s="17">
        <v>3247498</v>
      </c>
      <c r="J512" s="17">
        <v>912631</v>
      </c>
      <c r="K512" s="17">
        <v>0</v>
      </c>
      <c r="L512" s="17">
        <v>0</v>
      </c>
      <c r="M512" s="17">
        <v>0</v>
      </c>
      <c r="N512" s="17">
        <v>0</v>
      </c>
      <c r="O512" s="17">
        <v>0</v>
      </c>
      <c r="P512" s="17">
        <v>2412050</v>
      </c>
      <c r="Q512" s="17">
        <v>1173226</v>
      </c>
      <c r="R512" s="17">
        <v>379644</v>
      </c>
      <c r="S512" s="17">
        <v>59411</v>
      </c>
      <c r="T512" s="17">
        <v>24788</v>
      </c>
      <c r="U512" s="17">
        <v>231660</v>
      </c>
      <c r="V512" s="17">
        <v>53651</v>
      </c>
      <c r="W512" s="17">
        <v>0</v>
      </c>
      <c r="X512" s="17">
        <v>472326</v>
      </c>
      <c r="Y512" s="17">
        <v>0</v>
      </c>
      <c r="Z512" s="17">
        <v>0</v>
      </c>
      <c r="AA512" s="17">
        <v>34381162</v>
      </c>
      <c r="AB512" s="17">
        <v>3612456</v>
      </c>
      <c r="AC512" s="17">
        <v>3059157</v>
      </c>
      <c r="AD512" s="17">
        <v>3173739</v>
      </c>
      <c r="AE512" s="17">
        <v>0</v>
      </c>
      <c r="AF512" s="17">
        <v>155264</v>
      </c>
    </row>
    <row r="513" spans="1:32" x14ac:dyDescent="0.3">
      <c r="A513" s="15" t="s">
        <v>1019</v>
      </c>
      <c r="B513" s="14" t="s">
        <v>1020</v>
      </c>
      <c r="C513" s="14">
        <v>1</v>
      </c>
      <c r="D513" s="14">
        <v>0</v>
      </c>
      <c r="E513" s="17">
        <v>38240363</v>
      </c>
      <c r="F513" s="17">
        <v>0</v>
      </c>
      <c r="G513" s="17">
        <v>2191435</v>
      </c>
      <c r="H513" s="17">
        <v>0</v>
      </c>
      <c r="I513" s="17">
        <v>432754</v>
      </c>
      <c r="J513" s="17">
        <v>2415413</v>
      </c>
      <c r="K513" s="17">
        <v>0</v>
      </c>
      <c r="L513" s="17">
        <v>0</v>
      </c>
      <c r="M513" s="17">
        <v>0</v>
      </c>
      <c r="N513" s="17">
        <v>0</v>
      </c>
      <c r="O513" s="17">
        <v>0</v>
      </c>
      <c r="P513" s="17">
        <v>2015391</v>
      </c>
      <c r="Q513" s="17">
        <v>3396641</v>
      </c>
      <c r="R513" s="17">
        <v>502842</v>
      </c>
      <c r="S513" s="17">
        <v>40731</v>
      </c>
      <c r="T513" s="17">
        <v>16994</v>
      </c>
      <c r="U513" s="17">
        <v>167411</v>
      </c>
      <c r="V513" s="17">
        <v>56916</v>
      </c>
      <c r="W513" s="17">
        <v>0</v>
      </c>
      <c r="X513" s="17">
        <v>422639</v>
      </c>
      <c r="Y513" s="17">
        <v>0</v>
      </c>
      <c r="Z513" s="17">
        <v>1016243</v>
      </c>
      <c r="AA513" s="17">
        <v>50915773</v>
      </c>
      <c r="AB513" s="17">
        <v>2644119</v>
      </c>
      <c r="AC513" s="17">
        <v>5620200</v>
      </c>
      <c r="AD513" s="17">
        <v>7172302</v>
      </c>
      <c r="AE513" s="17">
        <v>0</v>
      </c>
      <c r="AF513" s="17">
        <v>957458</v>
      </c>
    </row>
    <row r="514" spans="1:32" x14ac:dyDescent="0.3">
      <c r="A514" s="15" t="s">
        <v>1021</v>
      </c>
      <c r="B514" s="14" t="s">
        <v>1022</v>
      </c>
      <c r="C514" s="14">
        <v>1</v>
      </c>
      <c r="D514" s="14">
        <v>0</v>
      </c>
      <c r="E514" s="17">
        <v>27872555</v>
      </c>
      <c r="F514" s="17">
        <v>0</v>
      </c>
      <c r="G514" s="17">
        <v>826783</v>
      </c>
      <c r="H514" s="17">
        <v>0</v>
      </c>
      <c r="I514" s="17">
        <v>3897940</v>
      </c>
      <c r="J514" s="17">
        <v>9523003</v>
      </c>
      <c r="K514" s="17">
        <v>1379273</v>
      </c>
      <c r="L514" s="17">
        <v>0</v>
      </c>
      <c r="M514" s="17">
        <v>0</v>
      </c>
      <c r="N514" s="17">
        <v>0</v>
      </c>
      <c r="O514" s="17">
        <v>0</v>
      </c>
      <c r="P514" s="17">
        <v>1527663</v>
      </c>
      <c r="Q514" s="17">
        <v>460950</v>
      </c>
      <c r="R514" s="17">
        <v>197740</v>
      </c>
      <c r="S514" s="17">
        <v>93910</v>
      </c>
      <c r="T514" s="17">
        <v>39181</v>
      </c>
      <c r="U514" s="17">
        <v>343384</v>
      </c>
      <c r="V514" s="17">
        <v>60835</v>
      </c>
      <c r="W514" s="17">
        <v>0</v>
      </c>
      <c r="X514" s="17">
        <v>642600</v>
      </c>
      <c r="Y514" s="17">
        <v>0</v>
      </c>
      <c r="Z514" s="17">
        <v>0</v>
      </c>
      <c r="AA514" s="17">
        <v>46865817</v>
      </c>
      <c r="AB514" s="17">
        <v>569684</v>
      </c>
      <c r="AC514" s="17">
        <v>1262050</v>
      </c>
      <c r="AD514" s="17">
        <v>0</v>
      </c>
      <c r="AE514" s="17">
        <v>642600</v>
      </c>
      <c r="AF514" s="17">
        <v>0</v>
      </c>
    </row>
    <row r="515" spans="1:32" x14ac:dyDescent="0.3">
      <c r="A515" s="15" t="s">
        <v>1023</v>
      </c>
      <c r="B515" s="14" t="s">
        <v>1024</v>
      </c>
      <c r="C515" s="14">
        <v>1</v>
      </c>
      <c r="D515" s="14">
        <v>0</v>
      </c>
      <c r="E515" s="17">
        <v>24782639</v>
      </c>
      <c r="F515" s="17">
        <v>0</v>
      </c>
      <c r="G515" s="17">
        <v>1158391</v>
      </c>
      <c r="H515" s="17">
        <v>0</v>
      </c>
      <c r="I515" s="17">
        <v>2785677</v>
      </c>
      <c r="J515" s="17">
        <v>1478154</v>
      </c>
      <c r="K515" s="17">
        <v>0</v>
      </c>
      <c r="L515" s="17">
        <v>0</v>
      </c>
      <c r="M515" s="17">
        <v>0</v>
      </c>
      <c r="N515" s="17">
        <v>0</v>
      </c>
      <c r="O515" s="17">
        <v>0</v>
      </c>
      <c r="P515" s="17">
        <v>1440113</v>
      </c>
      <c r="Q515" s="17">
        <v>1223002</v>
      </c>
      <c r="R515" s="17">
        <v>113423</v>
      </c>
      <c r="S515" s="17">
        <v>53718</v>
      </c>
      <c r="T515" s="17">
        <v>22413</v>
      </c>
      <c r="U515" s="17">
        <v>211622</v>
      </c>
      <c r="V515" s="17">
        <v>55019</v>
      </c>
      <c r="W515" s="17">
        <v>0</v>
      </c>
      <c r="X515" s="17">
        <v>667452</v>
      </c>
      <c r="Y515" s="17">
        <v>109902</v>
      </c>
      <c r="Z515" s="17">
        <v>0</v>
      </c>
      <c r="AA515" s="17">
        <v>34101525</v>
      </c>
      <c r="AB515" s="17">
        <v>3435356</v>
      </c>
      <c r="AC515" s="17">
        <v>2734926</v>
      </c>
      <c r="AD515" s="17">
        <v>2472577</v>
      </c>
      <c r="AE515" s="17">
        <v>432552</v>
      </c>
      <c r="AF515" s="17">
        <v>161823</v>
      </c>
    </row>
    <row r="516" spans="1:32" x14ac:dyDescent="0.3">
      <c r="A516" s="15" t="s">
        <v>1025</v>
      </c>
      <c r="B516" s="14" t="s">
        <v>1026</v>
      </c>
      <c r="C516" s="14">
        <v>1</v>
      </c>
      <c r="D516" s="14">
        <v>0</v>
      </c>
      <c r="E516" s="17">
        <v>90481066</v>
      </c>
      <c r="F516" s="17">
        <v>0</v>
      </c>
      <c r="G516" s="17">
        <v>4022826</v>
      </c>
      <c r="H516" s="17">
        <v>0</v>
      </c>
      <c r="I516" s="17">
        <v>12203236</v>
      </c>
      <c r="J516" s="17">
        <v>11495660</v>
      </c>
      <c r="K516" s="17">
        <v>0</v>
      </c>
      <c r="L516" s="17">
        <v>0</v>
      </c>
      <c r="M516" s="17">
        <v>0</v>
      </c>
      <c r="N516" s="17">
        <v>0</v>
      </c>
      <c r="O516" s="17">
        <v>0</v>
      </c>
      <c r="P516" s="17">
        <v>4712890</v>
      </c>
      <c r="Q516" s="17">
        <v>3450631</v>
      </c>
      <c r="R516" s="17">
        <v>1840613</v>
      </c>
      <c r="S516" s="17">
        <v>181917</v>
      </c>
      <c r="T516" s="17">
        <v>75900</v>
      </c>
      <c r="U516" s="17">
        <v>720786</v>
      </c>
      <c r="V516" s="17">
        <v>165457</v>
      </c>
      <c r="W516" s="17">
        <v>0</v>
      </c>
      <c r="X516" s="17">
        <v>1884090</v>
      </c>
      <c r="Y516" s="17">
        <v>0</v>
      </c>
      <c r="Z516" s="17">
        <v>0</v>
      </c>
      <c r="AA516" s="17">
        <v>131235072</v>
      </c>
      <c r="AB516" s="17">
        <v>11650506</v>
      </c>
      <c r="AC516" s="17">
        <v>6778572</v>
      </c>
      <c r="AD516" s="17">
        <v>3793249</v>
      </c>
      <c r="AE516" s="17">
        <v>1284690</v>
      </c>
      <c r="AF516" s="17">
        <v>481460</v>
      </c>
    </row>
    <row r="517" spans="1:32" x14ac:dyDescent="0.3">
      <c r="A517" s="15" t="s">
        <v>1027</v>
      </c>
      <c r="B517" s="14" t="s">
        <v>1028</v>
      </c>
      <c r="C517" s="14">
        <v>1</v>
      </c>
      <c r="D517" s="14">
        <v>0</v>
      </c>
      <c r="E517" s="17">
        <v>2945111</v>
      </c>
      <c r="F517" s="17">
        <v>0</v>
      </c>
      <c r="G517" s="17">
        <v>94118</v>
      </c>
      <c r="H517" s="17">
        <v>0</v>
      </c>
      <c r="I517" s="17">
        <v>68184</v>
      </c>
      <c r="J517" s="17">
        <v>272403</v>
      </c>
      <c r="K517" s="17">
        <v>0</v>
      </c>
      <c r="L517" s="17">
        <v>0</v>
      </c>
      <c r="M517" s="17">
        <v>0</v>
      </c>
      <c r="N517" s="17">
        <v>0</v>
      </c>
      <c r="O517" s="17">
        <v>0</v>
      </c>
      <c r="P517" s="17">
        <v>339668</v>
      </c>
      <c r="Q517" s="17">
        <v>43913</v>
      </c>
      <c r="R517" s="17">
        <v>50499</v>
      </c>
      <c r="S517" s="17">
        <v>14680</v>
      </c>
      <c r="T517" s="17">
        <v>6125</v>
      </c>
      <c r="U517" s="17">
        <v>59415</v>
      </c>
      <c r="V517" s="17">
        <v>0</v>
      </c>
      <c r="W517" s="17">
        <v>0</v>
      </c>
      <c r="X517" s="17">
        <v>75600</v>
      </c>
      <c r="Y517" s="17">
        <v>0</v>
      </c>
      <c r="Z517" s="17">
        <v>0</v>
      </c>
      <c r="AA517" s="17">
        <v>3969716</v>
      </c>
      <c r="AB517" s="17">
        <v>129840</v>
      </c>
      <c r="AC517" s="17">
        <v>253231</v>
      </c>
      <c r="AD517" s="17">
        <v>0</v>
      </c>
      <c r="AE517" s="17">
        <v>0</v>
      </c>
      <c r="AF517" s="17">
        <v>0</v>
      </c>
    </row>
    <row r="518" spans="1:32" x14ac:dyDescent="0.3">
      <c r="A518" s="15" t="s">
        <v>1029</v>
      </c>
      <c r="B518" s="14" t="s">
        <v>1030</v>
      </c>
      <c r="C518" s="14">
        <v>1</v>
      </c>
      <c r="D518" s="14">
        <v>0</v>
      </c>
      <c r="E518" s="17">
        <v>13167292</v>
      </c>
      <c r="F518" s="17">
        <v>0</v>
      </c>
      <c r="G518" s="17">
        <v>393079</v>
      </c>
      <c r="H518" s="17">
        <v>0</v>
      </c>
      <c r="I518" s="17">
        <v>2279770</v>
      </c>
      <c r="J518" s="17">
        <v>1107791</v>
      </c>
      <c r="K518" s="17">
        <v>0</v>
      </c>
      <c r="L518" s="17">
        <v>0</v>
      </c>
      <c r="M518" s="17">
        <v>0</v>
      </c>
      <c r="N518" s="17">
        <v>0</v>
      </c>
      <c r="O518" s="17">
        <v>0</v>
      </c>
      <c r="P518" s="17">
        <v>479493</v>
      </c>
      <c r="Q518" s="17">
        <v>327873</v>
      </c>
      <c r="R518" s="17">
        <v>140674</v>
      </c>
      <c r="S518" s="17">
        <v>31563</v>
      </c>
      <c r="T518" s="17">
        <v>13169</v>
      </c>
      <c r="U518" s="17">
        <v>126752</v>
      </c>
      <c r="V518" s="17">
        <v>29115</v>
      </c>
      <c r="W518" s="17">
        <v>0</v>
      </c>
      <c r="X518" s="17">
        <v>183600</v>
      </c>
      <c r="Y518" s="17">
        <v>1575</v>
      </c>
      <c r="Z518" s="17">
        <v>0</v>
      </c>
      <c r="AA518" s="17">
        <v>18281746</v>
      </c>
      <c r="AB518" s="17">
        <v>2010940</v>
      </c>
      <c r="AC518" s="17">
        <v>1486370</v>
      </c>
      <c r="AD518" s="17">
        <v>0</v>
      </c>
      <c r="AE518" s="17">
        <v>183600</v>
      </c>
      <c r="AF518" s="17">
        <v>0</v>
      </c>
    </row>
    <row r="519" spans="1:32" x14ac:dyDescent="0.3">
      <c r="A519" s="15" t="s">
        <v>1031</v>
      </c>
      <c r="B519" s="14" t="s">
        <v>1032</v>
      </c>
      <c r="C519" s="14">
        <v>1</v>
      </c>
      <c r="D519" s="14">
        <v>0</v>
      </c>
      <c r="E519" s="17">
        <v>14372779</v>
      </c>
      <c r="F519" s="17">
        <v>0</v>
      </c>
      <c r="G519" s="17">
        <v>1040107</v>
      </c>
      <c r="H519" s="17">
        <v>0</v>
      </c>
      <c r="I519" s="17">
        <v>2333467</v>
      </c>
      <c r="J519" s="17">
        <v>2587513</v>
      </c>
      <c r="K519" s="17">
        <v>0</v>
      </c>
      <c r="L519" s="17">
        <v>0</v>
      </c>
      <c r="M519" s="17">
        <v>0</v>
      </c>
      <c r="N519" s="17">
        <v>0</v>
      </c>
      <c r="O519" s="17">
        <v>0</v>
      </c>
      <c r="P519" s="17">
        <v>1328805</v>
      </c>
      <c r="Q519" s="17">
        <v>1006113</v>
      </c>
      <c r="R519" s="17">
        <v>193005</v>
      </c>
      <c r="S519" s="17">
        <v>36072</v>
      </c>
      <c r="T519" s="17">
        <v>15050</v>
      </c>
      <c r="U519" s="17">
        <v>145159</v>
      </c>
      <c r="V519" s="17">
        <v>34381</v>
      </c>
      <c r="W519" s="17">
        <v>0</v>
      </c>
      <c r="X519" s="17">
        <v>243000</v>
      </c>
      <c r="Y519" s="17">
        <v>16509</v>
      </c>
      <c r="Z519" s="17">
        <v>0</v>
      </c>
      <c r="AA519" s="17">
        <v>23351960</v>
      </c>
      <c r="AB519" s="17">
        <v>2302297</v>
      </c>
      <c r="AC519" s="17">
        <v>1232206</v>
      </c>
      <c r="AD519" s="17">
        <v>0</v>
      </c>
      <c r="AE519" s="17">
        <v>243000</v>
      </c>
      <c r="AF519" s="17">
        <v>0</v>
      </c>
    </row>
    <row r="520" spans="1:32" x14ac:dyDescent="0.3">
      <c r="A520" s="15" t="s">
        <v>1033</v>
      </c>
      <c r="B520" s="14" t="s">
        <v>1034</v>
      </c>
      <c r="C520" s="14">
        <v>1</v>
      </c>
      <c r="D520" s="14">
        <v>0</v>
      </c>
      <c r="E520" s="17">
        <v>20510075</v>
      </c>
      <c r="F520" s="17">
        <v>0</v>
      </c>
      <c r="G520" s="17">
        <v>853478</v>
      </c>
      <c r="H520" s="17">
        <v>0</v>
      </c>
      <c r="I520" s="17">
        <v>2731382</v>
      </c>
      <c r="J520" s="17">
        <v>2143097</v>
      </c>
      <c r="K520" s="17">
        <v>0</v>
      </c>
      <c r="L520" s="17">
        <v>0</v>
      </c>
      <c r="M520" s="17">
        <v>0</v>
      </c>
      <c r="N520" s="17">
        <v>0</v>
      </c>
      <c r="O520" s="17">
        <v>0</v>
      </c>
      <c r="P520" s="17">
        <v>2018896</v>
      </c>
      <c r="Q520" s="17">
        <v>1092717</v>
      </c>
      <c r="R520" s="17">
        <v>135249</v>
      </c>
      <c r="S520" s="17">
        <v>42528</v>
      </c>
      <c r="T520" s="17">
        <v>17744</v>
      </c>
      <c r="U520" s="17">
        <v>167702</v>
      </c>
      <c r="V520" s="17">
        <v>43489</v>
      </c>
      <c r="W520" s="17">
        <v>0</v>
      </c>
      <c r="X520" s="17">
        <v>578121</v>
      </c>
      <c r="Y520" s="17">
        <v>0</v>
      </c>
      <c r="Z520" s="17">
        <v>0</v>
      </c>
      <c r="AA520" s="17">
        <v>30334478</v>
      </c>
      <c r="AB520" s="17">
        <v>2763138</v>
      </c>
      <c r="AC520" s="17">
        <v>1815078</v>
      </c>
      <c r="AD520" s="17">
        <v>1859130</v>
      </c>
      <c r="AE520" s="17">
        <v>380985</v>
      </c>
      <c r="AF520" s="17">
        <v>0</v>
      </c>
    </row>
    <row r="521" spans="1:32" x14ac:dyDescent="0.3">
      <c r="A521" s="15" t="s">
        <v>1035</v>
      </c>
      <c r="B521" s="14" t="s">
        <v>1036</v>
      </c>
      <c r="C521" s="14">
        <v>1</v>
      </c>
      <c r="D521" s="14">
        <v>0</v>
      </c>
      <c r="E521" s="17">
        <v>67069142</v>
      </c>
      <c r="F521" s="17">
        <v>0</v>
      </c>
      <c r="G521" s="17">
        <v>2387787</v>
      </c>
      <c r="H521" s="17">
        <v>0</v>
      </c>
      <c r="I521" s="17">
        <v>11187050</v>
      </c>
      <c r="J521" s="17">
        <v>10698691</v>
      </c>
      <c r="K521" s="17">
        <v>0</v>
      </c>
      <c r="L521" s="17">
        <v>0</v>
      </c>
      <c r="M521" s="17">
        <v>0</v>
      </c>
      <c r="N521" s="17">
        <v>0</v>
      </c>
      <c r="O521" s="17">
        <v>0</v>
      </c>
      <c r="P521" s="17">
        <v>2656070</v>
      </c>
      <c r="Q521" s="17">
        <v>2609521</v>
      </c>
      <c r="R521" s="17">
        <v>667748</v>
      </c>
      <c r="S521" s="17">
        <v>135254</v>
      </c>
      <c r="T521" s="17">
        <v>56431</v>
      </c>
      <c r="U521" s="17">
        <v>533803</v>
      </c>
      <c r="V521" s="17">
        <v>137219</v>
      </c>
      <c r="W521" s="17">
        <v>0</v>
      </c>
      <c r="X521" s="17">
        <v>4574501</v>
      </c>
      <c r="Y521" s="17">
        <v>12751</v>
      </c>
      <c r="Z521" s="17">
        <v>0</v>
      </c>
      <c r="AA521" s="17">
        <v>102725968</v>
      </c>
      <c r="AB521" s="17">
        <v>9010193</v>
      </c>
      <c r="AC521" s="17">
        <v>7043143</v>
      </c>
      <c r="AD521" s="17">
        <v>5834377</v>
      </c>
      <c r="AE521" s="17">
        <v>0</v>
      </c>
      <c r="AF521" s="17">
        <v>0</v>
      </c>
    </row>
    <row r="522" spans="1:32" x14ac:dyDescent="0.3">
      <c r="A522" s="15" t="s">
        <v>1037</v>
      </c>
      <c r="B522" s="14" t="s">
        <v>1038</v>
      </c>
      <c r="C522" s="14">
        <v>1</v>
      </c>
      <c r="D522" s="14">
        <v>0</v>
      </c>
      <c r="E522" s="17">
        <v>70492448</v>
      </c>
      <c r="F522" s="17">
        <v>0</v>
      </c>
      <c r="G522" s="17">
        <v>4041841</v>
      </c>
      <c r="H522" s="17">
        <v>0</v>
      </c>
      <c r="I522" s="17">
        <v>10483341</v>
      </c>
      <c r="J522" s="17">
        <v>3116339</v>
      </c>
      <c r="K522" s="17">
        <v>0</v>
      </c>
      <c r="L522" s="17">
        <v>0</v>
      </c>
      <c r="M522" s="17">
        <v>0</v>
      </c>
      <c r="N522" s="17">
        <v>0</v>
      </c>
      <c r="O522" s="17">
        <v>0</v>
      </c>
      <c r="P522" s="17">
        <v>2187199</v>
      </c>
      <c r="Q522" s="17">
        <v>4099162</v>
      </c>
      <c r="R522" s="17">
        <v>1541249</v>
      </c>
      <c r="S522" s="17">
        <v>134955</v>
      </c>
      <c r="T522" s="17">
        <v>56306</v>
      </c>
      <c r="U522" s="17">
        <v>541550</v>
      </c>
      <c r="V522" s="17">
        <v>140621</v>
      </c>
      <c r="W522" s="17">
        <v>0</v>
      </c>
      <c r="X522" s="17">
        <v>2340028</v>
      </c>
      <c r="Y522" s="17">
        <v>103560</v>
      </c>
      <c r="Z522" s="17">
        <v>0</v>
      </c>
      <c r="AA522" s="17">
        <v>99278599</v>
      </c>
      <c r="AB522" s="17">
        <v>8921645</v>
      </c>
      <c r="AC522" s="17">
        <v>8397813</v>
      </c>
      <c r="AD522" s="17">
        <v>10000000</v>
      </c>
      <c r="AE522" s="17">
        <v>1341824</v>
      </c>
      <c r="AF522" s="17">
        <v>1238072</v>
      </c>
    </row>
    <row r="523" spans="1:32" x14ac:dyDescent="0.3">
      <c r="A523" s="15" t="s">
        <v>1039</v>
      </c>
      <c r="B523" s="14" t="s">
        <v>1040</v>
      </c>
      <c r="C523" s="14">
        <v>1</v>
      </c>
      <c r="D523" s="14">
        <v>0</v>
      </c>
      <c r="E523" s="17">
        <v>53565506</v>
      </c>
      <c r="F523" s="17">
        <v>0</v>
      </c>
      <c r="G523" s="17">
        <v>1791109</v>
      </c>
      <c r="H523" s="17">
        <v>0</v>
      </c>
      <c r="I523" s="17">
        <v>4979973</v>
      </c>
      <c r="J523" s="17">
        <v>7658782</v>
      </c>
      <c r="K523" s="17">
        <v>0</v>
      </c>
      <c r="L523" s="17">
        <v>0</v>
      </c>
      <c r="M523" s="17">
        <v>0</v>
      </c>
      <c r="N523" s="17">
        <v>0</v>
      </c>
      <c r="O523" s="17">
        <v>0</v>
      </c>
      <c r="P523" s="17">
        <v>2202133</v>
      </c>
      <c r="Q523" s="17">
        <v>3990580</v>
      </c>
      <c r="R523" s="17">
        <v>579854</v>
      </c>
      <c r="S523" s="17">
        <v>111721</v>
      </c>
      <c r="T523" s="17">
        <v>46613</v>
      </c>
      <c r="U523" s="17">
        <v>442234</v>
      </c>
      <c r="V523" s="17">
        <v>115148</v>
      </c>
      <c r="W523" s="17">
        <v>0</v>
      </c>
      <c r="X523" s="17">
        <v>646790</v>
      </c>
      <c r="Y523" s="17">
        <v>92813</v>
      </c>
      <c r="Z523" s="17">
        <v>0</v>
      </c>
      <c r="AA523" s="17">
        <v>76223256</v>
      </c>
      <c r="AB523" s="17">
        <v>7437242</v>
      </c>
      <c r="AC523" s="17">
        <v>7306442</v>
      </c>
      <c r="AD523" s="17">
        <v>8799370</v>
      </c>
      <c r="AE523" s="17">
        <v>0</v>
      </c>
      <c r="AF523" s="17">
        <v>950321</v>
      </c>
    </row>
    <row r="524" spans="1:32" x14ac:dyDescent="0.3">
      <c r="A524" s="15" t="s">
        <v>1041</v>
      </c>
      <c r="B524" s="14" t="s">
        <v>1042</v>
      </c>
      <c r="C524" s="14">
        <v>1</v>
      </c>
      <c r="D524" s="14">
        <v>0</v>
      </c>
      <c r="E524" s="17">
        <v>103732456</v>
      </c>
      <c r="F524" s="17">
        <v>0</v>
      </c>
      <c r="G524" s="17">
        <v>3752477</v>
      </c>
      <c r="H524" s="17">
        <v>0</v>
      </c>
      <c r="I524" s="17">
        <v>17121982</v>
      </c>
      <c r="J524" s="17">
        <v>10905688</v>
      </c>
      <c r="K524" s="17">
        <v>0</v>
      </c>
      <c r="L524" s="17">
        <v>0</v>
      </c>
      <c r="M524" s="17">
        <v>0</v>
      </c>
      <c r="N524" s="17">
        <v>0</v>
      </c>
      <c r="O524" s="17">
        <v>0</v>
      </c>
      <c r="P524" s="17">
        <v>2828940</v>
      </c>
      <c r="Q524" s="17">
        <v>7256939</v>
      </c>
      <c r="R524" s="17">
        <v>1129043</v>
      </c>
      <c r="S524" s="17">
        <v>134835</v>
      </c>
      <c r="T524" s="17">
        <v>56256</v>
      </c>
      <c r="U524" s="17">
        <v>537997</v>
      </c>
      <c r="V524" s="17">
        <v>167071</v>
      </c>
      <c r="W524" s="17">
        <v>0</v>
      </c>
      <c r="X524" s="17">
        <v>1486267</v>
      </c>
      <c r="Y524" s="17">
        <v>0</v>
      </c>
      <c r="Z524" s="17">
        <v>0</v>
      </c>
      <c r="AA524" s="17">
        <v>149109951</v>
      </c>
      <c r="AB524" s="17">
        <v>8655043</v>
      </c>
      <c r="AC524" s="17">
        <v>15296762</v>
      </c>
      <c r="AD524" s="17">
        <v>10000000</v>
      </c>
      <c r="AE524" s="17">
        <v>0</v>
      </c>
      <c r="AF524" s="17">
        <v>1998531</v>
      </c>
    </row>
    <row r="525" spans="1:32" x14ac:dyDescent="0.3">
      <c r="A525" s="15" t="s">
        <v>1043</v>
      </c>
      <c r="B525" s="14" t="s">
        <v>1044</v>
      </c>
      <c r="C525" s="14">
        <v>1</v>
      </c>
      <c r="D525" s="14">
        <v>0</v>
      </c>
      <c r="E525" s="17">
        <v>9252926</v>
      </c>
      <c r="F525" s="17">
        <v>0</v>
      </c>
      <c r="G525" s="17">
        <v>795746</v>
      </c>
      <c r="H525" s="17">
        <v>0</v>
      </c>
      <c r="I525" s="17">
        <v>804321</v>
      </c>
      <c r="J525" s="17">
        <v>760891</v>
      </c>
      <c r="K525" s="17">
        <v>0</v>
      </c>
      <c r="L525" s="17">
        <v>0</v>
      </c>
      <c r="M525" s="17">
        <v>0</v>
      </c>
      <c r="N525" s="17">
        <v>0</v>
      </c>
      <c r="O525" s="17">
        <v>0</v>
      </c>
      <c r="P525" s="17">
        <v>530556</v>
      </c>
      <c r="Q525" s="17">
        <v>703589</v>
      </c>
      <c r="R525" s="17">
        <v>73979</v>
      </c>
      <c r="S525" s="17">
        <v>25855</v>
      </c>
      <c r="T525" s="17">
        <v>10788</v>
      </c>
      <c r="U525" s="17">
        <v>86385</v>
      </c>
      <c r="V525" s="17">
        <v>26398</v>
      </c>
      <c r="W525" s="17">
        <v>0</v>
      </c>
      <c r="X525" s="17">
        <v>386518</v>
      </c>
      <c r="Y525" s="17">
        <v>24725</v>
      </c>
      <c r="Z525" s="17">
        <v>0</v>
      </c>
      <c r="AA525" s="17">
        <v>13482677</v>
      </c>
      <c r="AB525" s="17">
        <v>1441554</v>
      </c>
      <c r="AC525" s="17">
        <v>740316</v>
      </c>
      <c r="AD525" s="17">
        <v>915245</v>
      </c>
      <c r="AE525" s="17">
        <v>256918</v>
      </c>
      <c r="AF525" s="17">
        <v>0</v>
      </c>
    </row>
    <row r="526" spans="1:32" x14ac:dyDescent="0.3">
      <c r="A526" s="15" t="s">
        <v>1045</v>
      </c>
      <c r="B526" s="14" t="s">
        <v>1046</v>
      </c>
      <c r="C526" s="14">
        <v>1</v>
      </c>
      <c r="D526" s="14">
        <v>0</v>
      </c>
      <c r="E526" s="17">
        <v>4255589</v>
      </c>
      <c r="F526" s="17">
        <v>0</v>
      </c>
      <c r="G526" s="17">
        <v>323352</v>
      </c>
      <c r="H526" s="17">
        <v>0</v>
      </c>
      <c r="I526" s="17">
        <v>763128</v>
      </c>
      <c r="J526" s="17">
        <v>873118</v>
      </c>
      <c r="K526" s="17">
        <v>0</v>
      </c>
      <c r="L526" s="17">
        <v>0</v>
      </c>
      <c r="M526" s="17">
        <v>0</v>
      </c>
      <c r="N526" s="17">
        <v>0</v>
      </c>
      <c r="O526" s="17">
        <v>0</v>
      </c>
      <c r="P526" s="17">
        <v>328155</v>
      </c>
      <c r="Q526" s="17">
        <v>216593</v>
      </c>
      <c r="R526" s="17">
        <v>68512</v>
      </c>
      <c r="S526" s="17">
        <v>10396</v>
      </c>
      <c r="T526" s="17">
        <v>4338</v>
      </c>
      <c r="U526" s="17">
        <v>61745</v>
      </c>
      <c r="V526" s="17">
        <v>9405</v>
      </c>
      <c r="W526" s="17">
        <v>0</v>
      </c>
      <c r="X526" s="17">
        <v>30166</v>
      </c>
      <c r="Y526" s="17">
        <v>0</v>
      </c>
      <c r="Z526" s="17">
        <v>0</v>
      </c>
      <c r="AA526" s="17">
        <v>6944497</v>
      </c>
      <c r="AB526" s="17">
        <v>640795</v>
      </c>
      <c r="AC526" s="17">
        <v>235874</v>
      </c>
      <c r="AD526" s="17">
        <v>700000</v>
      </c>
      <c r="AE526" s="17">
        <v>0</v>
      </c>
      <c r="AF526" s="17">
        <v>0</v>
      </c>
    </row>
    <row r="527" spans="1:32" x14ac:dyDescent="0.3">
      <c r="A527" s="15" t="s">
        <v>1047</v>
      </c>
      <c r="B527" s="14" t="s">
        <v>1048</v>
      </c>
      <c r="C527" s="14">
        <v>1</v>
      </c>
      <c r="D527" s="14">
        <v>0</v>
      </c>
      <c r="E527" s="17">
        <v>37123736</v>
      </c>
      <c r="F527" s="17">
        <v>0</v>
      </c>
      <c r="G527" s="17">
        <v>2794176</v>
      </c>
      <c r="H527" s="17">
        <v>0</v>
      </c>
      <c r="I527" s="17">
        <v>5001561</v>
      </c>
      <c r="J527" s="17">
        <v>7850009</v>
      </c>
      <c r="K527" s="17">
        <v>1818483</v>
      </c>
      <c r="L527" s="17">
        <v>0</v>
      </c>
      <c r="M527" s="17">
        <v>0</v>
      </c>
      <c r="N527" s="17">
        <v>0</v>
      </c>
      <c r="O527" s="17">
        <v>0</v>
      </c>
      <c r="P527" s="17">
        <v>1645549</v>
      </c>
      <c r="Q527" s="17">
        <v>1138968</v>
      </c>
      <c r="R527" s="17">
        <v>635472</v>
      </c>
      <c r="S527" s="17">
        <v>62512</v>
      </c>
      <c r="T527" s="17">
        <v>26081</v>
      </c>
      <c r="U527" s="17">
        <v>251524</v>
      </c>
      <c r="V527" s="17">
        <v>58976</v>
      </c>
      <c r="W527" s="17">
        <v>0</v>
      </c>
      <c r="X527" s="17">
        <v>624380</v>
      </c>
      <c r="Y527" s="17">
        <v>0</v>
      </c>
      <c r="Z527" s="17">
        <v>0</v>
      </c>
      <c r="AA527" s="17">
        <v>59031427</v>
      </c>
      <c r="AB527" s="17">
        <v>3903814</v>
      </c>
      <c r="AC527" s="17">
        <v>6738661</v>
      </c>
      <c r="AD527" s="17">
        <v>2262666</v>
      </c>
      <c r="AE527" s="17">
        <v>0</v>
      </c>
      <c r="AF527" s="17">
        <v>527035</v>
      </c>
    </row>
    <row r="528" spans="1:32" x14ac:dyDescent="0.3">
      <c r="A528" s="15" t="s">
        <v>1049</v>
      </c>
      <c r="B528" s="14" t="s">
        <v>1050</v>
      </c>
      <c r="C528" s="14">
        <v>1</v>
      </c>
      <c r="D528" s="14">
        <v>0</v>
      </c>
      <c r="E528" s="17">
        <v>2165579</v>
      </c>
      <c r="F528" s="17">
        <v>0</v>
      </c>
      <c r="G528" s="17">
        <v>143681</v>
      </c>
      <c r="H528" s="17">
        <v>8259</v>
      </c>
      <c r="I528" s="17">
        <v>140085</v>
      </c>
      <c r="J528" s="17">
        <v>404848</v>
      </c>
      <c r="K528" s="17">
        <v>0</v>
      </c>
      <c r="L528" s="17">
        <v>0</v>
      </c>
      <c r="M528" s="17">
        <v>0</v>
      </c>
      <c r="N528" s="17">
        <v>0</v>
      </c>
      <c r="O528" s="17">
        <v>0</v>
      </c>
      <c r="P528" s="17">
        <v>365634</v>
      </c>
      <c r="Q528" s="17">
        <v>137937</v>
      </c>
      <c r="R528" s="17">
        <v>7979</v>
      </c>
      <c r="S528" s="17">
        <v>27923</v>
      </c>
      <c r="T528" s="17">
        <v>11650</v>
      </c>
      <c r="U528" s="17">
        <v>82074</v>
      </c>
      <c r="V528" s="17">
        <v>0</v>
      </c>
      <c r="W528" s="17">
        <v>0</v>
      </c>
      <c r="X528" s="17">
        <v>54000</v>
      </c>
      <c r="Y528" s="17">
        <v>16426</v>
      </c>
      <c r="Z528" s="17">
        <v>0</v>
      </c>
      <c r="AA528" s="17">
        <v>3566075</v>
      </c>
      <c r="AB528" s="17">
        <v>441185</v>
      </c>
      <c r="AC528" s="17">
        <v>999344</v>
      </c>
      <c r="AD528" s="17">
        <v>0</v>
      </c>
      <c r="AE528" s="17">
        <v>0</v>
      </c>
      <c r="AF528" s="17">
        <v>0</v>
      </c>
    </row>
    <row r="529" spans="1:32" x14ac:dyDescent="0.3">
      <c r="A529" s="15" t="s">
        <v>1051</v>
      </c>
      <c r="B529" s="14" t="s">
        <v>1052</v>
      </c>
      <c r="C529" s="14">
        <v>1</v>
      </c>
      <c r="D529" s="14">
        <v>0</v>
      </c>
      <c r="E529" s="17">
        <v>207743</v>
      </c>
      <c r="F529" s="17">
        <v>0</v>
      </c>
      <c r="G529" s="17">
        <v>50000</v>
      </c>
      <c r="H529" s="17">
        <v>0</v>
      </c>
      <c r="I529" s="17">
        <v>17865</v>
      </c>
      <c r="J529" s="17">
        <v>12306</v>
      </c>
      <c r="K529" s="17">
        <v>0</v>
      </c>
      <c r="L529" s="17">
        <v>0</v>
      </c>
      <c r="M529" s="17">
        <v>0</v>
      </c>
      <c r="N529" s="17">
        <v>0</v>
      </c>
      <c r="O529" s="17">
        <v>0</v>
      </c>
      <c r="P529" s="17">
        <v>84653</v>
      </c>
      <c r="Q529" s="17">
        <v>0</v>
      </c>
      <c r="R529" s="17">
        <v>0</v>
      </c>
      <c r="S529" s="17">
        <v>1513</v>
      </c>
      <c r="T529" s="17">
        <v>631</v>
      </c>
      <c r="U529" s="17">
        <v>10019</v>
      </c>
      <c r="V529" s="17">
        <v>0</v>
      </c>
      <c r="W529" s="17">
        <v>0</v>
      </c>
      <c r="X529" s="17">
        <v>32400</v>
      </c>
      <c r="Y529" s="17">
        <v>1457</v>
      </c>
      <c r="Z529" s="17">
        <v>0</v>
      </c>
      <c r="AA529" s="17">
        <v>418587</v>
      </c>
      <c r="AB529" s="17">
        <v>0</v>
      </c>
      <c r="AC529" s="17">
        <v>0</v>
      </c>
      <c r="AD529" s="17">
        <v>0</v>
      </c>
      <c r="AE529" s="17">
        <v>0</v>
      </c>
      <c r="AF529" s="17">
        <v>0</v>
      </c>
    </row>
    <row r="530" spans="1:32" x14ac:dyDescent="0.3">
      <c r="A530" s="15" t="s">
        <v>1053</v>
      </c>
      <c r="B530" s="14" t="s">
        <v>1054</v>
      </c>
      <c r="C530" s="14">
        <v>1</v>
      </c>
      <c r="D530" s="14">
        <v>0</v>
      </c>
      <c r="E530" s="17">
        <v>815826</v>
      </c>
      <c r="F530" s="17">
        <v>0</v>
      </c>
      <c r="G530" s="17">
        <v>342209</v>
      </c>
      <c r="H530" s="17">
        <v>0</v>
      </c>
      <c r="I530" s="17">
        <v>59426</v>
      </c>
      <c r="J530" s="17">
        <v>18042</v>
      </c>
      <c r="K530" s="17">
        <v>0</v>
      </c>
      <c r="L530" s="17">
        <v>0</v>
      </c>
      <c r="M530" s="17">
        <v>0</v>
      </c>
      <c r="N530" s="17">
        <v>0</v>
      </c>
      <c r="O530" s="17">
        <v>0</v>
      </c>
      <c r="P530" s="17">
        <v>251290</v>
      </c>
      <c r="Q530" s="17">
        <v>168305</v>
      </c>
      <c r="R530" s="17">
        <v>21718</v>
      </c>
      <c r="S530" s="17">
        <v>9288</v>
      </c>
      <c r="T530" s="17">
        <v>3875</v>
      </c>
      <c r="U530" s="17">
        <v>57202</v>
      </c>
      <c r="V530" s="17">
        <v>0</v>
      </c>
      <c r="W530" s="17">
        <v>0</v>
      </c>
      <c r="X530" s="17">
        <v>62100</v>
      </c>
      <c r="Y530" s="17">
        <v>0</v>
      </c>
      <c r="Z530" s="17">
        <v>0</v>
      </c>
      <c r="AA530" s="17">
        <v>1809281</v>
      </c>
      <c r="AB530" s="17">
        <v>743034</v>
      </c>
      <c r="AC530" s="17">
        <v>1463217</v>
      </c>
      <c r="AD530" s="17">
        <v>0</v>
      </c>
      <c r="AE530" s="17">
        <v>0</v>
      </c>
      <c r="AF530" s="17">
        <v>0</v>
      </c>
    </row>
    <row r="531" spans="1:32" x14ac:dyDescent="0.3">
      <c r="A531" s="15" t="s">
        <v>1055</v>
      </c>
      <c r="B531" s="14" t="s">
        <v>1056</v>
      </c>
      <c r="C531" s="14">
        <v>1</v>
      </c>
      <c r="D531" s="14">
        <v>0</v>
      </c>
      <c r="E531" s="17">
        <v>1314565</v>
      </c>
      <c r="F531" s="17">
        <v>0</v>
      </c>
      <c r="G531" s="17">
        <v>165430</v>
      </c>
      <c r="H531" s="17">
        <v>0</v>
      </c>
      <c r="I531" s="17">
        <v>77572</v>
      </c>
      <c r="J531" s="17">
        <v>11392</v>
      </c>
      <c r="K531" s="17">
        <v>0</v>
      </c>
      <c r="L531" s="17">
        <v>0</v>
      </c>
      <c r="M531" s="17">
        <v>0</v>
      </c>
      <c r="N531" s="17">
        <v>0</v>
      </c>
      <c r="O531" s="17">
        <v>0</v>
      </c>
      <c r="P531" s="17">
        <v>187713</v>
      </c>
      <c r="Q531" s="17">
        <v>9701</v>
      </c>
      <c r="R531" s="17">
        <v>7411</v>
      </c>
      <c r="S531" s="17">
        <v>14096</v>
      </c>
      <c r="T531" s="17">
        <v>5881</v>
      </c>
      <c r="U531" s="17">
        <v>56503</v>
      </c>
      <c r="V531" s="17">
        <v>0</v>
      </c>
      <c r="W531" s="17">
        <v>0</v>
      </c>
      <c r="X531" s="17">
        <v>0</v>
      </c>
      <c r="Y531" s="17">
        <v>0</v>
      </c>
      <c r="Z531" s="17">
        <v>0</v>
      </c>
      <c r="AA531" s="17">
        <v>1850264</v>
      </c>
      <c r="AB531" s="17">
        <v>200159</v>
      </c>
      <c r="AC531" s="17">
        <v>567476</v>
      </c>
      <c r="AD531" s="17">
        <v>0</v>
      </c>
      <c r="AE531" s="17">
        <v>0</v>
      </c>
      <c r="AF531" s="17">
        <v>0</v>
      </c>
    </row>
    <row r="532" spans="1:32" x14ac:dyDescent="0.3">
      <c r="A532" s="15" t="s">
        <v>1057</v>
      </c>
      <c r="B532" s="14" t="s">
        <v>1058</v>
      </c>
      <c r="C532" s="14">
        <v>1</v>
      </c>
      <c r="D532" s="14">
        <v>0</v>
      </c>
      <c r="E532" s="17">
        <v>513092</v>
      </c>
      <c r="F532" s="17">
        <v>0</v>
      </c>
      <c r="G532" s="17">
        <v>169986</v>
      </c>
      <c r="H532" s="17">
        <v>1915</v>
      </c>
      <c r="I532" s="17">
        <v>78089</v>
      </c>
      <c r="J532" s="17">
        <v>0</v>
      </c>
      <c r="K532" s="17">
        <v>0</v>
      </c>
      <c r="L532" s="17">
        <v>0</v>
      </c>
      <c r="M532" s="17">
        <v>0</v>
      </c>
      <c r="N532" s="17">
        <v>0</v>
      </c>
      <c r="O532" s="17">
        <v>0</v>
      </c>
      <c r="P532" s="17">
        <v>109435</v>
      </c>
      <c r="Q532" s="17">
        <v>0</v>
      </c>
      <c r="R532" s="17">
        <v>0</v>
      </c>
      <c r="S532" s="17">
        <v>4539</v>
      </c>
      <c r="T532" s="17">
        <v>1894</v>
      </c>
      <c r="U532" s="17">
        <v>26387</v>
      </c>
      <c r="V532" s="17">
        <v>0</v>
      </c>
      <c r="W532" s="17">
        <v>0</v>
      </c>
      <c r="X532" s="17">
        <v>33750</v>
      </c>
      <c r="Y532" s="17">
        <v>0</v>
      </c>
      <c r="Z532" s="17">
        <v>0</v>
      </c>
      <c r="AA532" s="17">
        <v>939087</v>
      </c>
      <c r="AB532" s="17">
        <v>303480</v>
      </c>
      <c r="AC532" s="17">
        <v>591473</v>
      </c>
      <c r="AD532" s="17">
        <v>0</v>
      </c>
      <c r="AE532" s="17">
        <v>0</v>
      </c>
      <c r="AF532" s="17">
        <v>0</v>
      </c>
    </row>
    <row r="533" spans="1:32" x14ac:dyDescent="0.3">
      <c r="A533" s="15" t="s">
        <v>1059</v>
      </c>
      <c r="B533" s="14" t="s">
        <v>1060</v>
      </c>
      <c r="C533" s="14">
        <v>1</v>
      </c>
      <c r="D533" s="14">
        <v>0</v>
      </c>
      <c r="E533" s="17">
        <v>8751642</v>
      </c>
      <c r="F533" s="17">
        <v>0</v>
      </c>
      <c r="G533" s="17">
        <v>1046049</v>
      </c>
      <c r="H533" s="17">
        <v>0</v>
      </c>
      <c r="I533" s="17">
        <v>1777560</v>
      </c>
      <c r="J533" s="17">
        <v>964389</v>
      </c>
      <c r="K533" s="17">
        <v>0</v>
      </c>
      <c r="L533" s="17">
        <v>0</v>
      </c>
      <c r="M533" s="17">
        <v>0</v>
      </c>
      <c r="N533" s="17">
        <v>0</v>
      </c>
      <c r="O533" s="17">
        <v>0</v>
      </c>
      <c r="P533" s="17">
        <v>1261723</v>
      </c>
      <c r="Q533" s="17">
        <v>325395</v>
      </c>
      <c r="R533" s="17">
        <v>210023</v>
      </c>
      <c r="S533" s="17">
        <v>30125</v>
      </c>
      <c r="T533" s="17">
        <v>12569</v>
      </c>
      <c r="U533" s="17">
        <v>126636</v>
      </c>
      <c r="V533" s="17">
        <v>23360</v>
      </c>
      <c r="W533" s="17">
        <v>0</v>
      </c>
      <c r="X533" s="17">
        <v>216000</v>
      </c>
      <c r="Y533" s="17">
        <v>0</v>
      </c>
      <c r="Z533" s="17">
        <v>0</v>
      </c>
      <c r="AA533" s="17">
        <v>14745471</v>
      </c>
      <c r="AB533" s="17">
        <v>1908108</v>
      </c>
      <c r="AC533" s="17">
        <v>1909673</v>
      </c>
      <c r="AD533" s="17">
        <v>0</v>
      </c>
      <c r="AE533" s="17">
        <v>216000</v>
      </c>
      <c r="AF533" s="17">
        <v>0</v>
      </c>
    </row>
    <row r="534" spans="1:32" x14ac:dyDescent="0.3">
      <c r="A534" s="15" t="s">
        <v>1061</v>
      </c>
      <c r="B534" s="14" t="s">
        <v>1062</v>
      </c>
      <c r="C534" s="14">
        <v>1</v>
      </c>
      <c r="D534" s="14">
        <v>0</v>
      </c>
      <c r="E534" s="17">
        <v>1919495</v>
      </c>
      <c r="F534" s="17">
        <v>0</v>
      </c>
      <c r="G534" s="17">
        <v>155612</v>
      </c>
      <c r="H534" s="17">
        <v>0</v>
      </c>
      <c r="I534" s="17">
        <v>238317</v>
      </c>
      <c r="J534" s="17">
        <v>482059</v>
      </c>
      <c r="K534" s="17">
        <v>0</v>
      </c>
      <c r="L534" s="17">
        <v>0</v>
      </c>
      <c r="M534" s="17">
        <v>0</v>
      </c>
      <c r="N534" s="17">
        <v>0</v>
      </c>
      <c r="O534" s="17">
        <v>0</v>
      </c>
      <c r="P534" s="17">
        <v>1224681</v>
      </c>
      <c r="Q534" s="17">
        <v>18873</v>
      </c>
      <c r="R534" s="17">
        <v>28073</v>
      </c>
      <c r="S534" s="17">
        <v>23818</v>
      </c>
      <c r="T534" s="17">
        <v>9938</v>
      </c>
      <c r="U534" s="17">
        <v>101472</v>
      </c>
      <c r="V534" s="17">
        <v>0</v>
      </c>
      <c r="W534" s="17">
        <v>0</v>
      </c>
      <c r="X534" s="17">
        <v>0</v>
      </c>
      <c r="Y534" s="17">
        <v>0</v>
      </c>
      <c r="Z534" s="17">
        <v>0</v>
      </c>
      <c r="AA534" s="17">
        <v>4202338</v>
      </c>
      <c r="AB534" s="17">
        <v>205901</v>
      </c>
      <c r="AC534" s="17">
        <v>859094</v>
      </c>
      <c r="AD534" s="17">
        <v>0</v>
      </c>
      <c r="AE534" s="17">
        <v>0</v>
      </c>
      <c r="AF534" s="17">
        <v>0</v>
      </c>
    </row>
    <row r="535" spans="1:32" x14ac:dyDescent="0.3">
      <c r="A535" s="15" t="s">
        <v>1063</v>
      </c>
      <c r="B535" s="14" t="s">
        <v>1064</v>
      </c>
      <c r="C535" s="14">
        <v>1</v>
      </c>
      <c r="D535" s="14">
        <v>0</v>
      </c>
      <c r="E535" s="17">
        <v>12414790</v>
      </c>
      <c r="F535" s="17">
        <v>0</v>
      </c>
      <c r="G535" s="17">
        <v>442003</v>
      </c>
      <c r="H535" s="17">
        <v>0</v>
      </c>
      <c r="I535" s="17">
        <v>3960895</v>
      </c>
      <c r="J535" s="17">
        <v>807393</v>
      </c>
      <c r="K535" s="17">
        <v>0</v>
      </c>
      <c r="L535" s="17">
        <v>0</v>
      </c>
      <c r="M535" s="17">
        <v>0</v>
      </c>
      <c r="N535" s="17">
        <v>0</v>
      </c>
      <c r="O535" s="17">
        <v>0</v>
      </c>
      <c r="P535" s="17">
        <v>2879965</v>
      </c>
      <c r="Q535" s="17">
        <v>937166</v>
      </c>
      <c r="R535" s="17">
        <v>412096</v>
      </c>
      <c r="S535" s="17">
        <v>73013</v>
      </c>
      <c r="T535" s="17">
        <v>30463</v>
      </c>
      <c r="U535" s="17">
        <v>304706</v>
      </c>
      <c r="V535" s="17">
        <v>36918</v>
      </c>
      <c r="W535" s="17">
        <v>0</v>
      </c>
      <c r="X535" s="17">
        <v>881005</v>
      </c>
      <c r="Y535" s="17">
        <v>168228</v>
      </c>
      <c r="Z535" s="17">
        <v>0</v>
      </c>
      <c r="AA535" s="17">
        <v>23348641</v>
      </c>
      <c r="AB535" s="17">
        <v>2511942</v>
      </c>
      <c r="AC535" s="17">
        <v>5689873</v>
      </c>
      <c r="AD535" s="17">
        <v>0</v>
      </c>
      <c r="AE535" s="17">
        <v>545400</v>
      </c>
      <c r="AF535" s="17">
        <v>0</v>
      </c>
    </row>
    <row r="536" spans="1:32" x14ac:dyDescent="0.3">
      <c r="A536" s="15" t="s">
        <v>1065</v>
      </c>
      <c r="B536" s="14" t="s">
        <v>1066</v>
      </c>
      <c r="C536" s="14">
        <v>1</v>
      </c>
      <c r="D536" s="14">
        <v>0</v>
      </c>
      <c r="E536" s="17">
        <v>9958789</v>
      </c>
      <c r="F536" s="17">
        <v>0</v>
      </c>
      <c r="G536" s="17">
        <v>735742</v>
      </c>
      <c r="H536" s="17">
        <v>0</v>
      </c>
      <c r="I536" s="17">
        <v>1061317</v>
      </c>
      <c r="J536" s="17">
        <v>1217056</v>
      </c>
      <c r="K536" s="17">
        <v>0</v>
      </c>
      <c r="L536" s="17">
        <v>0</v>
      </c>
      <c r="M536" s="17">
        <v>0</v>
      </c>
      <c r="N536" s="17">
        <v>0</v>
      </c>
      <c r="O536" s="17">
        <v>0</v>
      </c>
      <c r="P536" s="17">
        <v>2462043</v>
      </c>
      <c r="Q536" s="17">
        <v>581001</v>
      </c>
      <c r="R536" s="17">
        <v>492379</v>
      </c>
      <c r="S536" s="17">
        <v>78360</v>
      </c>
      <c r="T536" s="17">
        <v>32694</v>
      </c>
      <c r="U536" s="17">
        <v>306279</v>
      </c>
      <c r="V536" s="17">
        <v>0</v>
      </c>
      <c r="W536" s="17">
        <v>0</v>
      </c>
      <c r="X536" s="17">
        <v>634372</v>
      </c>
      <c r="Y536" s="17">
        <v>0</v>
      </c>
      <c r="Z536" s="17">
        <v>0</v>
      </c>
      <c r="AA536" s="17">
        <v>17560032</v>
      </c>
      <c r="AB536" s="17">
        <v>551285</v>
      </c>
      <c r="AC536" s="17">
        <v>1248734</v>
      </c>
      <c r="AD536" s="17">
        <v>0</v>
      </c>
      <c r="AE536" s="17">
        <v>567000</v>
      </c>
      <c r="AF536" s="17">
        <v>0</v>
      </c>
    </row>
    <row r="537" spans="1:32" x14ac:dyDescent="0.3">
      <c r="A537" s="15" t="s">
        <v>1067</v>
      </c>
      <c r="B537" s="14" t="s">
        <v>1068</v>
      </c>
      <c r="C537" s="14">
        <v>1</v>
      </c>
      <c r="D537" s="14">
        <v>0</v>
      </c>
      <c r="E537" s="17">
        <v>20936572</v>
      </c>
      <c r="F537" s="17">
        <v>0</v>
      </c>
      <c r="G537" s="17">
        <v>1355779</v>
      </c>
      <c r="H537" s="17">
        <v>0</v>
      </c>
      <c r="I537" s="17">
        <v>4638493</v>
      </c>
      <c r="J537" s="17">
        <v>2950500</v>
      </c>
      <c r="K537" s="17">
        <v>0</v>
      </c>
      <c r="L537" s="17">
        <v>0</v>
      </c>
      <c r="M537" s="17">
        <v>0</v>
      </c>
      <c r="N537" s="17">
        <v>0</v>
      </c>
      <c r="O537" s="17">
        <v>0</v>
      </c>
      <c r="P537" s="17">
        <v>1793563</v>
      </c>
      <c r="Q537" s="17">
        <v>1069068</v>
      </c>
      <c r="R537" s="17">
        <v>760976</v>
      </c>
      <c r="S537" s="17">
        <v>117383</v>
      </c>
      <c r="T537" s="17">
        <v>48975</v>
      </c>
      <c r="U537" s="17">
        <v>466233</v>
      </c>
      <c r="V537" s="17">
        <v>39254</v>
      </c>
      <c r="W537" s="17">
        <v>0</v>
      </c>
      <c r="X537" s="17">
        <v>1306945</v>
      </c>
      <c r="Y537" s="17">
        <v>0</v>
      </c>
      <c r="Z537" s="17">
        <v>0</v>
      </c>
      <c r="AA537" s="17">
        <v>35483741</v>
      </c>
      <c r="AB537" s="17">
        <v>1107037</v>
      </c>
      <c r="AC537" s="17">
        <v>2507586</v>
      </c>
      <c r="AD537" s="17">
        <v>0</v>
      </c>
      <c r="AE537" s="17">
        <v>718200</v>
      </c>
      <c r="AF537" s="17">
        <v>0</v>
      </c>
    </row>
    <row r="538" spans="1:32" x14ac:dyDescent="0.3">
      <c r="A538" s="15" t="s">
        <v>1069</v>
      </c>
      <c r="B538" s="14" t="s">
        <v>1070</v>
      </c>
      <c r="C538" s="14">
        <v>1</v>
      </c>
      <c r="D538" s="14">
        <v>0</v>
      </c>
      <c r="E538" s="17">
        <v>10002373</v>
      </c>
      <c r="F538" s="17">
        <v>0</v>
      </c>
      <c r="G538" s="17">
        <v>627527</v>
      </c>
      <c r="H538" s="17">
        <v>0</v>
      </c>
      <c r="I538" s="17">
        <v>1986315</v>
      </c>
      <c r="J538" s="17">
        <v>1000632</v>
      </c>
      <c r="K538" s="17">
        <v>0</v>
      </c>
      <c r="L538" s="17">
        <v>0</v>
      </c>
      <c r="M538" s="17">
        <v>0</v>
      </c>
      <c r="N538" s="17">
        <v>0</v>
      </c>
      <c r="O538" s="17">
        <v>0</v>
      </c>
      <c r="P538" s="17">
        <v>1512329</v>
      </c>
      <c r="Q538" s="17">
        <v>154451</v>
      </c>
      <c r="R538" s="17">
        <v>400603</v>
      </c>
      <c r="S538" s="17">
        <v>44640</v>
      </c>
      <c r="T538" s="17">
        <v>18625</v>
      </c>
      <c r="U538" s="17">
        <v>177546</v>
      </c>
      <c r="V538" s="17">
        <v>31226</v>
      </c>
      <c r="W538" s="17">
        <v>0</v>
      </c>
      <c r="X538" s="17">
        <v>486000</v>
      </c>
      <c r="Y538" s="17">
        <v>0</v>
      </c>
      <c r="Z538" s="17">
        <v>0</v>
      </c>
      <c r="AA538" s="17">
        <v>16442267</v>
      </c>
      <c r="AB538" s="17">
        <v>2763137</v>
      </c>
      <c r="AC538" s="17">
        <v>602798</v>
      </c>
      <c r="AD538" s="17">
        <v>0</v>
      </c>
      <c r="AE538" s="17">
        <v>313200</v>
      </c>
      <c r="AF538" s="17">
        <v>0</v>
      </c>
    </row>
    <row r="539" spans="1:32" x14ac:dyDescent="0.3">
      <c r="A539" s="15" t="s">
        <v>1071</v>
      </c>
      <c r="B539" s="14" t="s">
        <v>1072</v>
      </c>
      <c r="C539" s="14">
        <v>1</v>
      </c>
      <c r="D539" s="14">
        <v>0</v>
      </c>
      <c r="E539" s="17">
        <v>23695846</v>
      </c>
      <c r="F539" s="17">
        <v>0</v>
      </c>
      <c r="G539" s="17">
        <v>3253567</v>
      </c>
      <c r="H539" s="17">
        <v>0</v>
      </c>
      <c r="I539" s="17">
        <v>5575320</v>
      </c>
      <c r="J539" s="17">
        <v>4801612</v>
      </c>
      <c r="K539" s="17">
        <v>0</v>
      </c>
      <c r="L539" s="17">
        <v>0</v>
      </c>
      <c r="M539" s="17">
        <v>0</v>
      </c>
      <c r="N539" s="17">
        <v>0</v>
      </c>
      <c r="O539" s="17">
        <v>0</v>
      </c>
      <c r="P539" s="17">
        <v>2986486</v>
      </c>
      <c r="Q539" s="17">
        <v>761098</v>
      </c>
      <c r="R539" s="17">
        <v>733613</v>
      </c>
      <c r="S539" s="17">
        <v>86524</v>
      </c>
      <c r="T539" s="17">
        <v>36100</v>
      </c>
      <c r="U539" s="17">
        <v>347228</v>
      </c>
      <c r="V539" s="17">
        <v>59965</v>
      </c>
      <c r="W539" s="17">
        <v>0</v>
      </c>
      <c r="X539" s="17">
        <v>955800</v>
      </c>
      <c r="Y539" s="17">
        <v>0</v>
      </c>
      <c r="Z539" s="17">
        <v>0</v>
      </c>
      <c r="AA539" s="17">
        <v>43293159</v>
      </c>
      <c r="AB539" s="17">
        <v>5491999</v>
      </c>
      <c r="AC539" s="17">
        <v>1537553</v>
      </c>
      <c r="AD539" s="17">
        <v>0</v>
      </c>
      <c r="AE539" s="17">
        <v>577800</v>
      </c>
      <c r="AF539" s="17">
        <v>0</v>
      </c>
    </row>
    <row r="540" spans="1:32" x14ac:dyDescent="0.3">
      <c r="A540" s="15" t="s">
        <v>1073</v>
      </c>
      <c r="B540" s="14" t="s">
        <v>1074</v>
      </c>
      <c r="C540" s="14">
        <v>1</v>
      </c>
      <c r="D540" s="14">
        <v>0</v>
      </c>
      <c r="E540" s="17">
        <v>27876218</v>
      </c>
      <c r="F540" s="17">
        <v>0</v>
      </c>
      <c r="G540" s="17">
        <v>2827798</v>
      </c>
      <c r="H540" s="17">
        <v>0</v>
      </c>
      <c r="I540" s="17">
        <v>6570336</v>
      </c>
      <c r="J540" s="17">
        <v>2242969</v>
      </c>
      <c r="K540" s="17">
        <v>0</v>
      </c>
      <c r="L540" s="17">
        <v>0</v>
      </c>
      <c r="M540" s="17">
        <v>0</v>
      </c>
      <c r="N540" s="17">
        <v>0</v>
      </c>
      <c r="O540" s="17">
        <v>0</v>
      </c>
      <c r="P540" s="17">
        <v>3319295</v>
      </c>
      <c r="Q540" s="17">
        <v>956106</v>
      </c>
      <c r="R540" s="17">
        <v>960416</v>
      </c>
      <c r="S540" s="17">
        <v>124649</v>
      </c>
      <c r="T540" s="17">
        <v>52006</v>
      </c>
      <c r="U540" s="17">
        <v>360975</v>
      </c>
      <c r="V540" s="17">
        <v>101691</v>
      </c>
      <c r="W540" s="17">
        <v>0</v>
      </c>
      <c r="X540" s="17">
        <v>1029216</v>
      </c>
      <c r="Y540" s="17">
        <v>0</v>
      </c>
      <c r="Z540" s="17">
        <v>0</v>
      </c>
      <c r="AA540" s="17">
        <v>46421675</v>
      </c>
      <c r="AB540" s="17">
        <v>5619587</v>
      </c>
      <c r="AC540" s="17">
        <v>5482844</v>
      </c>
      <c r="AD540" s="17">
        <v>4088380</v>
      </c>
      <c r="AE540" s="17">
        <v>748391</v>
      </c>
      <c r="AF540" s="17">
        <v>176371</v>
      </c>
    </row>
    <row r="541" spans="1:32" x14ac:dyDescent="0.3">
      <c r="A541" s="15" t="s">
        <v>1075</v>
      </c>
      <c r="B541" s="14" t="s">
        <v>1076</v>
      </c>
      <c r="C541" s="14">
        <v>1</v>
      </c>
      <c r="D541" s="14">
        <v>0</v>
      </c>
      <c r="E541" s="17">
        <v>38409112</v>
      </c>
      <c r="F541" s="17">
        <v>0</v>
      </c>
      <c r="G541" s="17">
        <v>2717904</v>
      </c>
      <c r="H541" s="17">
        <v>0</v>
      </c>
      <c r="I541" s="17">
        <v>4446842</v>
      </c>
      <c r="J541" s="17">
        <v>3011046</v>
      </c>
      <c r="K541" s="17">
        <v>0</v>
      </c>
      <c r="L541" s="17">
        <v>0</v>
      </c>
      <c r="M541" s="17">
        <v>0</v>
      </c>
      <c r="N541" s="17">
        <v>0</v>
      </c>
      <c r="O541" s="17">
        <v>0</v>
      </c>
      <c r="P541" s="17">
        <v>1449398</v>
      </c>
      <c r="Q541" s="17">
        <v>1812893</v>
      </c>
      <c r="R541" s="17">
        <v>439038</v>
      </c>
      <c r="S541" s="17">
        <v>93131</v>
      </c>
      <c r="T541" s="17">
        <v>38856</v>
      </c>
      <c r="U541" s="17">
        <v>360218</v>
      </c>
      <c r="V541" s="17">
        <v>92979</v>
      </c>
      <c r="W541" s="17">
        <v>0</v>
      </c>
      <c r="X541" s="17">
        <v>2785585</v>
      </c>
      <c r="Y541" s="17">
        <v>0</v>
      </c>
      <c r="Z541" s="17">
        <v>0</v>
      </c>
      <c r="AA541" s="17">
        <v>55657002</v>
      </c>
      <c r="AB541" s="17">
        <v>5611018</v>
      </c>
      <c r="AC541" s="17">
        <v>5661531</v>
      </c>
      <c r="AD541" s="17">
        <v>7553093</v>
      </c>
      <c r="AE541" s="17">
        <v>0</v>
      </c>
      <c r="AF541" s="17">
        <v>757890</v>
      </c>
    </row>
    <row r="542" spans="1:32" x14ac:dyDescent="0.3">
      <c r="A542" s="15" t="s">
        <v>1077</v>
      </c>
      <c r="B542" s="14" t="s">
        <v>1078</v>
      </c>
      <c r="C542" s="14">
        <v>1</v>
      </c>
      <c r="D542" s="14">
        <v>0</v>
      </c>
      <c r="E542" s="17">
        <v>15543998</v>
      </c>
      <c r="F542" s="17">
        <v>0</v>
      </c>
      <c r="G542" s="17">
        <v>1027361</v>
      </c>
      <c r="H542" s="17">
        <v>0</v>
      </c>
      <c r="I542" s="17">
        <v>2029113</v>
      </c>
      <c r="J542" s="17">
        <v>2788797</v>
      </c>
      <c r="K542" s="17">
        <v>0</v>
      </c>
      <c r="L542" s="17">
        <v>0</v>
      </c>
      <c r="M542" s="17">
        <v>0</v>
      </c>
      <c r="N542" s="17">
        <v>0</v>
      </c>
      <c r="O542" s="17">
        <v>0</v>
      </c>
      <c r="P542" s="17">
        <v>999847</v>
      </c>
      <c r="Q542" s="17">
        <v>788289</v>
      </c>
      <c r="R542" s="17">
        <v>265919</v>
      </c>
      <c r="S542" s="17">
        <v>41285</v>
      </c>
      <c r="T542" s="17">
        <v>17225</v>
      </c>
      <c r="U542" s="17">
        <v>167993</v>
      </c>
      <c r="V542" s="17">
        <v>37483</v>
      </c>
      <c r="W542" s="17">
        <v>0</v>
      </c>
      <c r="X542" s="17">
        <v>286200</v>
      </c>
      <c r="Y542" s="17">
        <v>0</v>
      </c>
      <c r="Z542" s="17">
        <v>0</v>
      </c>
      <c r="AA542" s="17">
        <v>23993510</v>
      </c>
      <c r="AB542" s="17">
        <v>2611746</v>
      </c>
      <c r="AC542" s="17">
        <v>1726189</v>
      </c>
      <c r="AD542" s="17">
        <v>789304</v>
      </c>
      <c r="AE542" s="17">
        <v>286200</v>
      </c>
      <c r="AF542" s="17">
        <v>0</v>
      </c>
    </row>
    <row r="543" spans="1:32" x14ac:dyDescent="0.3">
      <c r="A543" s="15" t="s">
        <v>1079</v>
      </c>
      <c r="B543" s="14" t="s">
        <v>1080</v>
      </c>
      <c r="C543" s="14">
        <v>1</v>
      </c>
      <c r="D543" s="14">
        <v>0</v>
      </c>
      <c r="E543" s="17">
        <v>27359718</v>
      </c>
      <c r="F543" s="17">
        <v>0</v>
      </c>
      <c r="G543" s="17">
        <v>1721431</v>
      </c>
      <c r="H543" s="17">
        <v>0</v>
      </c>
      <c r="I543" s="17">
        <v>2472599</v>
      </c>
      <c r="J543" s="17">
        <v>4944492</v>
      </c>
      <c r="K543" s="17">
        <v>0</v>
      </c>
      <c r="L543" s="17">
        <v>0</v>
      </c>
      <c r="M543" s="17">
        <v>0</v>
      </c>
      <c r="N543" s="17">
        <v>0</v>
      </c>
      <c r="O543" s="17">
        <v>0</v>
      </c>
      <c r="P543" s="17">
        <v>1999544</v>
      </c>
      <c r="Q543" s="17">
        <v>673762</v>
      </c>
      <c r="R543" s="17">
        <v>320014</v>
      </c>
      <c r="S543" s="17">
        <v>57239</v>
      </c>
      <c r="T543" s="17">
        <v>23881</v>
      </c>
      <c r="U543" s="17">
        <v>217214</v>
      </c>
      <c r="V543" s="17">
        <v>49285</v>
      </c>
      <c r="W543" s="17">
        <v>0</v>
      </c>
      <c r="X543" s="17">
        <v>634500</v>
      </c>
      <c r="Y543" s="17">
        <v>0</v>
      </c>
      <c r="Z543" s="17">
        <v>0</v>
      </c>
      <c r="AA543" s="17">
        <v>40473679</v>
      </c>
      <c r="AB543" s="17">
        <v>3298247</v>
      </c>
      <c r="AC543" s="17">
        <v>1117292</v>
      </c>
      <c r="AD543" s="17">
        <v>823801</v>
      </c>
      <c r="AE543" s="17">
        <v>415800</v>
      </c>
      <c r="AF543" s="17">
        <v>0</v>
      </c>
    </row>
    <row r="544" spans="1:32" x14ac:dyDescent="0.3">
      <c r="A544" s="15" t="s">
        <v>1081</v>
      </c>
      <c r="B544" s="14" t="s">
        <v>1082</v>
      </c>
      <c r="C544" s="14">
        <v>1</v>
      </c>
      <c r="D544" s="14">
        <v>0</v>
      </c>
      <c r="E544" s="17">
        <v>19010598</v>
      </c>
      <c r="F544" s="17">
        <v>0</v>
      </c>
      <c r="G544" s="17">
        <v>1729079</v>
      </c>
      <c r="H544" s="17">
        <v>0</v>
      </c>
      <c r="I544" s="17">
        <v>1560383</v>
      </c>
      <c r="J544" s="17">
        <v>2276288</v>
      </c>
      <c r="K544" s="17">
        <v>0</v>
      </c>
      <c r="L544" s="17">
        <v>0</v>
      </c>
      <c r="M544" s="17">
        <v>0</v>
      </c>
      <c r="N544" s="17">
        <v>0</v>
      </c>
      <c r="O544" s="17">
        <v>0</v>
      </c>
      <c r="P544" s="17">
        <v>1345916</v>
      </c>
      <c r="Q544" s="17">
        <v>572244</v>
      </c>
      <c r="R544" s="17">
        <v>123562</v>
      </c>
      <c r="S544" s="17">
        <v>42034</v>
      </c>
      <c r="T544" s="17">
        <v>17538</v>
      </c>
      <c r="U544" s="17">
        <v>162459</v>
      </c>
      <c r="V544" s="17">
        <v>36737</v>
      </c>
      <c r="W544" s="17">
        <v>0</v>
      </c>
      <c r="X544" s="17">
        <v>248400</v>
      </c>
      <c r="Y544" s="17">
        <v>10766</v>
      </c>
      <c r="Z544" s="17">
        <v>0</v>
      </c>
      <c r="AA544" s="17">
        <v>27136004</v>
      </c>
      <c r="AB544" s="17">
        <v>2656497</v>
      </c>
      <c r="AC544" s="17">
        <v>1639381</v>
      </c>
      <c r="AD544" s="17">
        <v>0</v>
      </c>
      <c r="AE544" s="17">
        <v>248400</v>
      </c>
      <c r="AF544" s="17">
        <v>0</v>
      </c>
    </row>
    <row r="545" spans="1:32" x14ac:dyDescent="0.3">
      <c r="A545" s="15" t="s">
        <v>1083</v>
      </c>
      <c r="B545" s="14" t="s">
        <v>1084</v>
      </c>
      <c r="C545" s="14">
        <v>1</v>
      </c>
      <c r="D545" s="14">
        <v>0</v>
      </c>
      <c r="E545" s="17">
        <v>10986584</v>
      </c>
      <c r="F545" s="17">
        <v>0</v>
      </c>
      <c r="G545" s="17">
        <v>1440718</v>
      </c>
      <c r="H545" s="17">
        <v>0</v>
      </c>
      <c r="I545" s="17">
        <v>621339</v>
      </c>
      <c r="J545" s="17">
        <v>1845345</v>
      </c>
      <c r="K545" s="17">
        <v>0</v>
      </c>
      <c r="L545" s="17">
        <v>0</v>
      </c>
      <c r="M545" s="17">
        <v>0</v>
      </c>
      <c r="N545" s="17">
        <v>0</v>
      </c>
      <c r="O545" s="17">
        <v>0</v>
      </c>
      <c r="P545" s="17">
        <v>1110482</v>
      </c>
      <c r="Q545" s="17">
        <v>505846</v>
      </c>
      <c r="R545" s="17">
        <v>83006</v>
      </c>
      <c r="S545" s="17">
        <v>30215</v>
      </c>
      <c r="T545" s="17">
        <v>12606</v>
      </c>
      <c r="U545" s="17">
        <v>119587</v>
      </c>
      <c r="V545" s="17">
        <v>25528</v>
      </c>
      <c r="W545" s="17">
        <v>0</v>
      </c>
      <c r="X545" s="17">
        <v>237600</v>
      </c>
      <c r="Y545" s="17">
        <v>44958</v>
      </c>
      <c r="Z545" s="17">
        <v>0</v>
      </c>
      <c r="AA545" s="17">
        <v>17063814</v>
      </c>
      <c r="AB545" s="17">
        <v>1945241</v>
      </c>
      <c r="AC545" s="17">
        <v>788747</v>
      </c>
      <c r="AD545" s="17">
        <v>0</v>
      </c>
      <c r="AE545" s="17">
        <v>237600</v>
      </c>
      <c r="AF545" s="17">
        <v>0</v>
      </c>
    </row>
    <row r="546" spans="1:32" x14ac:dyDescent="0.3">
      <c r="A546" s="15" t="s">
        <v>1085</v>
      </c>
      <c r="B546" s="14" t="s">
        <v>1086</v>
      </c>
      <c r="C546" s="14">
        <v>1</v>
      </c>
      <c r="D546" s="14">
        <v>0</v>
      </c>
      <c r="E546" s="17">
        <v>9750634</v>
      </c>
      <c r="F546" s="17">
        <v>0</v>
      </c>
      <c r="G546" s="17">
        <v>545250</v>
      </c>
      <c r="H546" s="17">
        <v>0</v>
      </c>
      <c r="I546" s="17">
        <v>1611930</v>
      </c>
      <c r="J546" s="17">
        <v>2408296</v>
      </c>
      <c r="K546" s="17">
        <v>0</v>
      </c>
      <c r="L546" s="17">
        <v>0</v>
      </c>
      <c r="M546" s="17">
        <v>0</v>
      </c>
      <c r="N546" s="17">
        <v>0</v>
      </c>
      <c r="O546" s="17">
        <v>0</v>
      </c>
      <c r="P546" s="17">
        <v>1591833</v>
      </c>
      <c r="Q546" s="17">
        <v>201663</v>
      </c>
      <c r="R546" s="17">
        <v>675509</v>
      </c>
      <c r="S546" s="17">
        <v>51321</v>
      </c>
      <c r="T546" s="17">
        <v>21413</v>
      </c>
      <c r="U546" s="17">
        <v>198574</v>
      </c>
      <c r="V546" s="17">
        <v>13265</v>
      </c>
      <c r="W546" s="17">
        <v>0</v>
      </c>
      <c r="X546" s="17">
        <v>356400</v>
      </c>
      <c r="Y546" s="17">
        <v>33531</v>
      </c>
      <c r="Z546" s="17">
        <v>0</v>
      </c>
      <c r="AA546" s="17">
        <v>17459619</v>
      </c>
      <c r="AB546" s="17">
        <v>3061160</v>
      </c>
      <c r="AC546" s="17">
        <v>969092</v>
      </c>
      <c r="AD546" s="17">
        <v>0</v>
      </c>
      <c r="AE546" s="17">
        <v>356400</v>
      </c>
      <c r="AF546" s="17">
        <v>0</v>
      </c>
    </row>
    <row r="547" spans="1:32" x14ac:dyDescent="0.3">
      <c r="A547" s="15" t="s">
        <v>1087</v>
      </c>
      <c r="B547" s="14" t="s">
        <v>1088</v>
      </c>
      <c r="C547" s="14">
        <v>1</v>
      </c>
      <c r="D547" s="14">
        <v>0</v>
      </c>
      <c r="E547" s="17">
        <v>33283689</v>
      </c>
      <c r="F547" s="17">
        <v>0</v>
      </c>
      <c r="G547" s="17">
        <v>3199157</v>
      </c>
      <c r="H547" s="17">
        <v>0</v>
      </c>
      <c r="I547" s="17">
        <v>4832749</v>
      </c>
      <c r="J547" s="17">
        <v>7173824</v>
      </c>
      <c r="K547" s="17">
        <v>0</v>
      </c>
      <c r="L547" s="17">
        <v>0</v>
      </c>
      <c r="M547" s="17">
        <v>0</v>
      </c>
      <c r="N547" s="17">
        <v>0</v>
      </c>
      <c r="O547" s="17">
        <v>0</v>
      </c>
      <c r="P547" s="17">
        <v>3410893</v>
      </c>
      <c r="Q547" s="17">
        <v>1537970</v>
      </c>
      <c r="R547" s="17">
        <v>513022</v>
      </c>
      <c r="S547" s="17">
        <v>80398</v>
      </c>
      <c r="T547" s="17">
        <v>33544</v>
      </c>
      <c r="U547" s="17">
        <v>322705</v>
      </c>
      <c r="V547" s="17">
        <v>55199</v>
      </c>
      <c r="W547" s="17">
        <v>0</v>
      </c>
      <c r="X547" s="17">
        <v>1012230</v>
      </c>
      <c r="Y547" s="17">
        <v>101341</v>
      </c>
      <c r="Z547" s="17">
        <v>0</v>
      </c>
      <c r="AA547" s="17">
        <v>55556721</v>
      </c>
      <c r="AB547" s="17">
        <v>5108283</v>
      </c>
      <c r="AC547" s="17">
        <v>1659506</v>
      </c>
      <c r="AD547" s="17">
        <v>1148474</v>
      </c>
      <c r="AE547" s="17">
        <v>615600</v>
      </c>
      <c r="AF547" s="17">
        <v>0</v>
      </c>
    </row>
    <row r="548" spans="1:32" x14ac:dyDescent="0.3">
      <c r="A548" s="15" t="s">
        <v>1089</v>
      </c>
      <c r="B548" s="14" t="s">
        <v>1090</v>
      </c>
      <c r="C548" s="14">
        <v>1</v>
      </c>
      <c r="D548" s="14">
        <v>0</v>
      </c>
      <c r="E548" s="17">
        <v>24531024</v>
      </c>
      <c r="F548" s="17">
        <v>0</v>
      </c>
      <c r="G548" s="17">
        <v>1155461</v>
      </c>
      <c r="H548" s="17">
        <v>126673</v>
      </c>
      <c r="I548" s="17">
        <v>2357241</v>
      </c>
      <c r="J548" s="17">
        <v>3248759</v>
      </c>
      <c r="K548" s="17">
        <v>0</v>
      </c>
      <c r="L548" s="17">
        <v>0</v>
      </c>
      <c r="M548" s="17">
        <v>0</v>
      </c>
      <c r="N548" s="17">
        <v>0</v>
      </c>
      <c r="O548" s="17">
        <v>0</v>
      </c>
      <c r="P548" s="17">
        <v>1165468</v>
      </c>
      <c r="Q548" s="17">
        <v>592039</v>
      </c>
      <c r="R548" s="17">
        <v>438105</v>
      </c>
      <c r="S548" s="17">
        <v>79034</v>
      </c>
      <c r="T548" s="17">
        <v>32975</v>
      </c>
      <c r="U548" s="17">
        <v>236262</v>
      </c>
      <c r="V548" s="17">
        <v>63584</v>
      </c>
      <c r="W548" s="17">
        <v>0</v>
      </c>
      <c r="X548" s="17">
        <v>340200</v>
      </c>
      <c r="Y548" s="17">
        <v>91039</v>
      </c>
      <c r="Z548" s="17">
        <v>0</v>
      </c>
      <c r="AA548" s="17">
        <v>34457864</v>
      </c>
      <c r="AB548" s="17">
        <v>3693389</v>
      </c>
      <c r="AC548" s="17">
        <v>1456052</v>
      </c>
      <c r="AD548" s="17">
        <v>0</v>
      </c>
      <c r="AE548" s="17">
        <v>340200</v>
      </c>
      <c r="AF548" s="17">
        <v>0</v>
      </c>
    </row>
    <row r="549" spans="1:32" x14ac:dyDescent="0.3">
      <c r="A549" s="15" t="s">
        <v>1091</v>
      </c>
      <c r="B549" s="14" t="s">
        <v>1092</v>
      </c>
      <c r="C549" s="14">
        <v>1</v>
      </c>
      <c r="D549" s="14">
        <v>0</v>
      </c>
      <c r="E549" s="17">
        <v>248012937</v>
      </c>
      <c r="F549" s="17">
        <v>0</v>
      </c>
      <c r="G549" s="17">
        <v>7048331</v>
      </c>
      <c r="H549" s="17">
        <v>0</v>
      </c>
      <c r="I549" s="17">
        <v>20606966</v>
      </c>
      <c r="J549" s="17">
        <v>14660318</v>
      </c>
      <c r="K549" s="17">
        <v>0</v>
      </c>
      <c r="L549" s="17">
        <v>0</v>
      </c>
      <c r="M549" s="17">
        <v>0</v>
      </c>
      <c r="N549" s="17">
        <v>0</v>
      </c>
      <c r="O549" s="17">
        <v>0</v>
      </c>
      <c r="P549" s="17">
        <v>6849237</v>
      </c>
      <c r="Q549" s="17">
        <v>12110457</v>
      </c>
      <c r="R549" s="17">
        <v>2078196</v>
      </c>
      <c r="S549" s="17">
        <v>282373</v>
      </c>
      <c r="T549" s="17">
        <v>117813</v>
      </c>
      <c r="U549" s="17">
        <v>1117585</v>
      </c>
      <c r="V549" s="17">
        <v>379077</v>
      </c>
      <c r="W549" s="17">
        <v>0</v>
      </c>
      <c r="X549" s="17">
        <v>8183623</v>
      </c>
      <c r="Y549" s="17">
        <v>0</v>
      </c>
      <c r="Z549" s="17">
        <v>0</v>
      </c>
      <c r="AA549" s="17">
        <v>321446913</v>
      </c>
      <c r="AB549" s="17">
        <v>18403154</v>
      </c>
      <c r="AC549" s="17">
        <v>31023060</v>
      </c>
      <c r="AD549" s="17">
        <v>10000000</v>
      </c>
      <c r="AE549" s="17">
        <v>0</v>
      </c>
      <c r="AF549" s="17">
        <v>5959943</v>
      </c>
    </row>
    <row r="550" spans="1:32" x14ac:dyDescent="0.3">
      <c r="A550" s="15" t="s">
        <v>1093</v>
      </c>
      <c r="B550" s="14" t="s">
        <v>1094</v>
      </c>
      <c r="C550" s="14">
        <v>1</v>
      </c>
      <c r="D550" s="14">
        <v>0</v>
      </c>
      <c r="E550" s="17">
        <v>94313775</v>
      </c>
      <c r="F550" s="17">
        <v>0</v>
      </c>
      <c r="G550" s="17">
        <v>7350865</v>
      </c>
      <c r="H550" s="17">
        <v>0</v>
      </c>
      <c r="I550" s="17">
        <v>9603853</v>
      </c>
      <c r="J550" s="17">
        <v>6401844</v>
      </c>
      <c r="K550" s="17">
        <v>0</v>
      </c>
      <c r="L550" s="17">
        <v>0</v>
      </c>
      <c r="M550" s="17">
        <v>0</v>
      </c>
      <c r="N550" s="17">
        <v>0</v>
      </c>
      <c r="O550" s="17">
        <v>0</v>
      </c>
      <c r="P550" s="17">
        <v>3849743</v>
      </c>
      <c r="Q550" s="17">
        <v>6794903</v>
      </c>
      <c r="R550" s="17">
        <v>891812</v>
      </c>
      <c r="S550" s="17">
        <v>115166</v>
      </c>
      <c r="T550" s="17">
        <v>48050</v>
      </c>
      <c r="U550" s="17">
        <v>457845</v>
      </c>
      <c r="V550" s="17">
        <v>148467</v>
      </c>
      <c r="W550" s="17">
        <v>0</v>
      </c>
      <c r="X550" s="17">
        <v>1608684</v>
      </c>
      <c r="Y550" s="17">
        <v>0</v>
      </c>
      <c r="Z550" s="17">
        <v>2459141</v>
      </c>
      <c r="AA550" s="17">
        <v>134044148</v>
      </c>
      <c r="AB550" s="17">
        <v>7315366</v>
      </c>
      <c r="AC550" s="17">
        <v>12078310</v>
      </c>
      <c r="AD550" s="17">
        <v>10000000</v>
      </c>
      <c r="AE550" s="17">
        <v>0</v>
      </c>
      <c r="AF550" s="17">
        <v>2032346</v>
      </c>
    </row>
    <row r="551" spans="1:32" x14ac:dyDescent="0.3">
      <c r="A551" s="15" t="s">
        <v>1095</v>
      </c>
      <c r="B551" s="14" t="s">
        <v>1096</v>
      </c>
      <c r="C551" s="14">
        <v>1</v>
      </c>
      <c r="D551" s="14">
        <v>0</v>
      </c>
      <c r="E551" s="17">
        <v>208969</v>
      </c>
      <c r="F551" s="17">
        <v>0</v>
      </c>
      <c r="G551" s="17">
        <v>50000</v>
      </c>
      <c r="H551" s="17">
        <v>0</v>
      </c>
      <c r="I551" s="17">
        <v>42672</v>
      </c>
      <c r="J551" s="17">
        <v>17398</v>
      </c>
      <c r="K551" s="17">
        <v>0</v>
      </c>
      <c r="L551" s="17">
        <v>0</v>
      </c>
      <c r="M551" s="17">
        <v>0</v>
      </c>
      <c r="N551" s="17">
        <v>0</v>
      </c>
      <c r="O551" s="17">
        <v>0</v>
      </c>
      <c r="P551" s="17">
        <v>53255</v>
      </c>
      <c r="Q551" s="17">
        <v>0</v>
      </c>
      <c r="R551" s="17">
        <v>0</v>
      </c>
      <c r="S551" s="17">
        <v>704</v>
      </c>
      <c r="T551" s="17">
        <v>294</v>
      </c>
      <c r="U551" s="17">
        <v>1864</v>
      </c>
      <c r="V551" s="17">
        <v>0</v>
      </c>
      <c r="W551" s="17">
        <v>0</v>
      </c>
      <c r="X551" s="17">
        <v>0</v>
      </c>
      <c r="Y551" s="17">
        <v>0</v>
      </c>
      <c r="Z551" s="17">
        <v>0</v>
      </c>
      <c r="AA551" s="17">
        <v>375156</v>
      </c>
      <c r="AB551" s="17">
        <v>5131</v>
      </c>
      <c r="AC551" s="17">
        <v>10599</v>
      </c>
      <c r="AD551" s="17">
        <v>0</v>
      </c>
      <c r="AE551" s="17">
        <v>0</v>
      </c>
      <c r="AF551" s="17">
        <v>0</v>
      </c>
    </row>
    <row r="552" spans="1:32" x14ac:dyDescent="0.3">
      <c r="A552" s="15" t="s">
        <v>1097</v>
      </c>
      <c r="B552" s="14" t="s">
        <v>1098</v>
      </c>
      <c r="C552" s="14">
        <v>1</v>
      </c>
      <c r="D552" s="14">
        <v>0</v>
      </c>
      <c r="E552" s="17">
        <v>6928483</v>
      </c>
      <c r="F552" s="17">
        <v>0</v>
      </c>
      <c r="G552" s="17">
        <v>1167111</v>
      </c>
      <c r="H552" s="17">
        <v>0</v>
      </c>
      <c r="I552" s="17">
        <v>1515808</v>
      </c>
      <c r="J552" s="17">
        <v>2237205</v>
      </c>
      <c r="K552" s="17">
        <v>82417</v>
      </c>
      <c r="L552" s="17">
        <v>0</v>
      </c>
      <c r="M552" s="17">
        <v>0</v>
      </c>
      <c r="N552" s="17">
        <v>0</v>
      </c>
      <c r="O552" s="17">
        <v>0</v>
      </c>
      <c r="P552" s="17">
        <v>1057865</v>
      </c>
      <c r="Q552" s="17">
        <v>202848</v>
      </c>
      <c r="R552" s="17">
        <v>109789</v>
      </c>
      <c r="S552" s="17">
        <v>30200</v>
      </c>
      <c r="T552" s="17">
        <v>12600</v>
      </c>
      <c r="U552" s="17">
        <v>118539</v>
      </c>
      <c r="V552" s="17">
        <v>15905</v>
      </c>
      <c r="W552" s="17">
        <v>0</v>
      </c>
      <c r="X552" s="17">
        <v>172800</v>
      </c>
      <c r="Y552" s="17">
        <v>0</v>
      </c>
      <c r="Z552" s="17">
        <v>0</v>
      </c>
      <c r="AA552" s="17">
        <v>13651570</v>
      </c>
      <c r="AB552" s="17">
        <v>1901442</v>
      </c>
      <c r="AC552" s="17">
        <v>575159</v>
      </c>
      <c r="AD552" s="17">
        <v>0</v>
      </c>
      <c r="AE552" s="17">
        <v>172800</v>
      </c>
      <c r="AF552" s="17">
        <v>0</v>
      </c>
    </row>
    <row r="553" spans="1:32" x14ac:dyDescent="0.3">
      <c r="A553" s="15" t="s">
        <v>1099</v>
      </c>
      <c r="B553" s="14" t="s">
        <v>1100</v>
      </c>
      <c r="C553" s="14">
        <v>1</v>
      </c>
      <c r="D553" s="14">
        <v>0</v>
      </c>
      <c r="E553" s="17">
        <v>29545873</v>
      </c>
      <c r="F553" s="17">
        <v>1923471</v>
      </c>
      <c r="G553" s="17">
        <v>2256813</v>
      </c>
      <c r="H553" s="17">
        <v>0</v>
      </c>
      <c r="I553" s="17">
        <v>5189222</v>
      </c>
      <c r="J553" s="17">
        <v>3097454</v>
      </c>
      <c r="K553" s="17">
        <v>0</v>
      </c>
      <c r="L553" s="17">
        <v>0</v>
      </c>
      <c r="M553" s="17">
        <v>0</v>
      </c>
      <c r="N553" s="17">
        <v>0</v>
      </c>
      <c r="O553" s="17">
        <v>0</v>
      </c>
      <c r="P553" s="17">
        <v>1541188</v>
      </c>
      <c r="Q553" s="17">
        <v>2504972</v>
      </c>
      <c r="R553" s="17">
        <v>220529</v>
      </c>
      <c r="S553" s="17">
        <v>96711</v>
      </c>
      <c r="T553" s="17">
        <v>40350</v>
      </c>
      <c r="U553" s="17">
        <v>365810</v>
      </c>
      <c r="V553" s="17">
        <v>63275</v>
      </c>
      <c r="W553" s="17">
        <v>0</v>
      </c>
      <c r="X553" s="17">
        <v>673254</v>
      </c>
      <c r="Y553" s="17">
        <v>0</v>
      </c>
      <c r="Z553" s="17">
        <v>0</v>
      </c>
      <c r="AA553" s="17">
        <v>47518922</v>
      </c>
      <c r="AB553" s="17">
        <v>6015683</v>
      </c>
      <c r="AC553" s="17">
        <v>6661209</v>
      </c>
      <c r="AD553" s="17">
        <v>6126760</v>
      </c>
      <c r="AE553" s="17">
        <v>0</v>
      </c>
      <c r="AF553" s="17">
        <v>305458</v>
      </c>
    </row>
    <row r="554" spans="1:32" x14ac:dyDescent="0.3">
      <c r="A554" s="15" t="s">
        <v>1101</v>
      </c>
      <c r="B554" s="14" t="s">
        <v>1102</v>
      </c>
      <c r="C554" s="14">
        <v>1</v>
      </c>
      <c r="D554" s="14">
        <v>0</v>
      </c>
      <c r="E554" s="17">
        <v>409273</v>
      </c>
      <c r="F554" s="17">
        <v>0</v>
      </c>
      <c r="G554" s="17">
        <v>100000</v>
      </c>
      <c r="H554" s="17">
        <v>0</v>
      </c>
      <c r="I554" s="17">
        <v>19580</v>
      </c>
      <c r="J554" s="17">
        <v>47833</v>
      </c>
      <c r="K554" s="17">
        <v>0</v>
      </c>
      <c r="L554" s="17">
        <v>0</v>
      </c>
      <c r="M554" s="17">
        <v>0</v>
      </c>
      <c r="N554" s="17">
        <v>0</v>
      </c>
      <c r="O554" s="17">
        <v>0</v>
      </c>
      <c r="P554" s="17">
        <v>74129</v>
      </c>
      <c r="Q554" s="17">
        <v>0</v>
      </c>
      <c r="R554" s="17">
        <v>0</v>
      </c>
      <c r="S554" s="17">
        <v>2981</v>
      </c>
      <c r="T554" s="17">
        <v>1244</v>
      </c>
      <c r="U554" s="17">
        <v>13339</v>
      </c>
      <c r="V554" s="17">
        <v>0</v>
      </c>
      <c r="W554" s="17">
        <v>0</v>
      </c>
      <c r="X554" s="17">
        <v>0</v>
      </c>
      <c r="Y554" s="17">
        <v>0</v>
      </c>
      <c r="Z554" s="17">
        <v>0</v>
      </c>
      <c r="AA554" s="17">
        <v>668379</v>
      </c>
      <c r="AB554" s="17">
        <v>23216</v>
      </c>
      <c r="AC554" s="17">
        <v>53752</v>
      </c>
      <c r="AD554" s="17">
        <v>0</v>
      </c>
      <c r="AE554" s="17">
        <v>0</v>
      </c>
      <c r="AF554" s="17">
        <v>0</v>
      </c>
    </row>
    <row r="555" spans="1:32" x14ac:dyDescent="0.3">
      <c r="A555" s="15" t="s">
        <v>1103</v>
      </c>
      <c r="B555" s="14" t="s">
        <v>1104</v>
      </c>
      <c r="C555" s="14">
        <v>1</v>
      </c>
      <c r="D555" s="14">
        <v>0</v>
      </c>
      <c r="E555" s="17">
        <v>27432134</v>
      </c>
      <c r="F555" s="17">
        <v>0</v>
      </c>
      <c r="G555" s="17">
        <v>1934010</v>
      </c>
      <c r="H555" s="17">
        <v>0</v>
      </c>
      <c r="I555" s="17">
        <v>6482611</v>
      </c>
      <c r="J555" s="17">
        <v>4905656</v>
      </c>
      <c r="K555" s="17">
        <v>0</v>
      </c>
      <c r="L555" s="17">
        <v>0</v>
      </c>
      <c r="M555" s="17">
        <v>0</v>
      </c>
      <c r="N555" s="17">
        <v>0</v>
      </c>
      <c r="O555" s="17">
        <v>0</v>
      </c>
      <c r="P555" s="17">
        <v>3860589</v>
      </c>
      <c r="Q555" s="17">
        <v>1226272</v>
      </c>
      <c r="R555" s="17">
        <v>841136</v>
      </c>
      <c r="S555" s="17">
        <v>133517</v>
      </c>
      <c r="T555" s="17">
        <v>55706</v>
      </c>
      <c r="U555" s="17">
        <v>510678</v>
      </c>
      <c r="V555" s="17">
        <v>88219</v>
      </c>
      <c r="W555" s="17">
        <v>0</v>
      </c>
      <c r="X555" s="17">
        <v>923400</v>
      </c>
      <c r="Y555" s="17">
        <v>0</v>
      </c>
      <c r="Z555" s="17">
        <v>0</v>
      </c>
      <c r="AA555" s="17">
        <v>48393928</v>
      </c>
      <c r="AB555" s="17">
        <v>7815246</v>
      </c>
      <c r="AC555" s="17">
        <v>1855751</v>
      </c>
      <c r="AD555" s="17">
        <v>0</v>
      </c>
      <c r="AE555" s="17">
        <v>923400</v>
      </c>
      <c r="AF555" s="17">
        <v>0</v>
      </c>
    </row>
    <row r="556" spans="1:32" x14ac:dyDescent="0.3">
      <c r="A556" s="15" t="s">
        <v>1105</v>
      </c>
      <c r="B556" s="14" t="s">
        <v>1106</v>
      </c>
      <c r="C556" s="14">
        <v>1</v>
      </c>
      <c r="D556" s="14">
        <v>0</v>
      </c>
      <c r="E556" s="17">
        <v>11281800</v>
      </c>
      <c r="F556" s="17">
        <v>0</v>
      </c>
      <c r="G556" s="17">
        <v>859400</v>
      </c>
      <c r="H556" s="17">
        <v>0</v>
      </c>
      <c r="I556" s="17">
        <v>1629138</v>
      </c>
      <c r="J556" s="17">
        <v>2858798</v>
      </c>
      <c r="K556" s="17">
        <v>0</v>
      </c>
      <c r="L556" s="17">
        <v>0</v>
      </c>
      <c r="M556" s="17">
        <v>0</v>
      </c>
      <c r="N556" s="17">
        <v>0</v>
      </c>
      <c r="O556" s="17">
        <v>0</v>
      </c>
      <c r="P556" s="17">
        <v>1660608</v>
      </c>
      <c r="Q556" s="17">
        <v>294733</v>
      </c>
      <c r="R556" s="17">
        <v>384407</v>
      </c>
      <c r="S556" s="17">
        <v>42468</v>
      </c>
      <c r="T556" s="17">
        <v>17719</v>
      </c>
      <c r="U556" s="17">
        <v>177138</v>
      </c>
      <c r="V556" s="17">
        <v>20513</v>
      </c>
      <c r="W556" s="17">
        <v>0</v>
      </c>
      <c r="X556" s="17">
        <v>275400</v>
      </c>
      <c r="Y556" s="17">
        <v>26017</v>
      </c>
      <c r="Z556" s="17">
        <v>0</v>
      </c>
      <c r="AA556" s="17">
        <v>19528139</v>
      </c>
      <c r="AB556" s="17">
        <v>2755520</v>
      </c>
      <c r="AC556" s="17">
        <v>1086545</v>
      </c>
      <c r="AD556" s="17">
        <v>0</v>
      </c>
      <c r="AE556" s="17">
        <v>275400</v>
      </c>
      <c r="AF556" s="17">
        <v>0</v>
      </c>
    </row>
    <row r="557" spans="1:32" x14ac:dyDescent="0.3">
      <c r="A557" s="15" t="s">
        <v>1107</v>
      </c>
      <c r="B557" s="14" t="s">
        <v>1108</v>
      </c>
      <c r="C557" s="14">
        <v>1</v>
      </c>
      <c r="D557" s="14">
        <v>0</v>
      </c>
      <c r="E557" s="17">
        <v>324308</v>
      </c>
      <c r="F557" s="17">
        <v>0</v>
      </c>
      <c r="G557" s="17">
        <v>147522</v>
      </c>
      <c r="H557" s="17">
        <v>0</v>
      </c>
      <c r="I557" s="17">
        <v>40383</v>
      </c>
      <c r="J557" s="17">
        <v>0</v>
      </c>
      <c r="K557" s="17">
        <v>0</v>
      </c>
      <c r="L557" s="17">
        <v>0</v>
      </c>
      <c r="M557" s="17">
        <v>0</v>
      </c>
      <c r="N557" s="17">
        <v>0</v>
      </c>
      <c r="O557" s="17">
        <v>0</v>
      </c>
      <c r="P557" s="17">
        <v>77298</v>
      </c>
      <c r="Q557" s="17">
        <v>3091</v>
      </c>
      <c r="R557" s="17">
        <v>0</v>
      </c>
      <c r="S557" s="17">
        <v>3715</v>
      </c>
      <c r="T557" s="17">
        <v>1550</v>
      </c>
      <c r="U557" s="17">
        <v>18640</v>
      </c>
      <c r="V557" s="17">
        <v>0</v>
      </c>
      <c r="W557" s="17">
        <v>0</v>
      </c>
      <c r="X557" s="17">
        <v>37800</v>
      </c>
      <c r="Y557" s="17">
        <v>1864</v>
      </c>
      <c r="Z557" s="17">
        <v>0</v>
      </c>
      <c r="AA557" s="17">
        <v>656171</v>
      </c>
      <c r="AB557" s="17">
        <v>0</v>
      </c>
      <c r="AC557" s="17">
        <v>0</v>
      </c>
      <c r="AD557" s="17">
        <v>0</v>
      </c>
      <c r="AE557" s="17">
        <v>0</v>
      </c>
      <c r="AF557" s="17">
        <v>0</v>
      </c>
    </row>
    <row r="558" spans="1:32" x14ac:dyDescent="0.3">
      <c r="A558" s="15" t="s">
        <v>1109</v>
      </c>
      <c r="B558" s="14" t="s">
        <v>1110</v>
      </c>
      <c r="C558" s="14">
        <v>1</v>
      </c>
      <c r="D558" s="14">
        <v>0</v>
      </c>
      <c r="E558" s="17">
        <v>1599276</v>
      </c>
      <c r="F558" s="17">
        <v>0</v>
      </c>
      <c r="G558" s="17">
        <v>234417</v>
      </c>
      <c r="H558" s="17">
        <v>0</v>
      </c>
      <c r="I558" s="17">
        <v>62644</v>
      </c>
      <c r="J558" s="17">
        <v>204103</v>
      </c>
      <c r="K558" s="17">
        <v>0</v>
      </c>
      <c r="L558" s="17">
        <v>0</v>
      </c>
      <c r="M558" s="17">
        <v>0</v>
      </c>
      <c r="N558" s="17">
        <v>0</v>
      </c>
      <c r="O558" s="17">
        <v>0</v>
      </c>
      <c r="P558" s="17">
        <v>232432</v>
      </c>
      <c r="Q558" s="17">
        <v>36929</v>
      </c>
      <c r="R558" s="17">
        <v>47270</v>
      </c>
      <c r="S558" s="17">
        <v>27473</v>
      </c>
      <c r="T558" s="17">
        <v>11463</v>
      </c>
      <c r="U558" s="17">
        <v>58483</v>
      </c>
      <c r="V558" s="17">
        <v>0</v>
      </c>
      <c r="W558" s="17">
        <v>0</v>
      </c>
      <c r="X558" s="17">
        <v>63180</v>
      </c>
      <c r="Y558" s="17">
        <v>1830</v>
      </c>
      <c r="Z558" s="17">
        <v>0</v>
      </c>
      <c r="AA558" s="17">
        <v>2579500</v>
      </c>
      <c r="AB558" s="17">
        <v>261160</v>
      </c>
      <c r="AC558" s="17">
        <v>591554</v>
      </c>
      <c r="AD558" s="17">
        <v>0</v>
      </c>
      <c r="AE558" s="17">
        <v>0</v>
      </c>
      <c r="AF558" s="17">
        <v>0</v>
      </c>
    </row>
    <row r="559" spans="1:32" x14ac:dyDescent="0.3">
      <c r="A559" s="15" t="s">
        <v>1111</v>
      </c>
      <c r="B559" s="14" t="s">
        <v>1112</v>
      </c>
      <c r="C559" s="14">
        <v>1</v>
      </c>
      <c r="D559" s="14">
        <v>0</v>
      </c>
      <c r="E559" s="17">
        <v>218903</v>
      </c>
      <c r="F559" s="17">
        <v>0</v>
      </c>
      <c r="G559" s="17">
        <v>50000</v>
      </c>
      <c r="H559" s="17">
        <v>0</v>
      </c>
      <c r="I559" s="17">
        <v>12589</v>
      </c>
      <c r="J559" s="17">
        <v>3773</v>
      </c>
      <c r="K559" s="17">
        <v>0</v>
      </c>
      <c r="L559" s="17">
        <v>0</v>
      </c>
      <c r="M559" s="17">
        <v>0</v>
      </c>
      <c r="N559" s="17">
        <v>0</v>
      </c>
      <c r="O559" s="17">
        <v>0</v>
      </c>
      <c r="P559" s="17">
        <v>101236</v>
      </c>
      <c r="Q559" s="17">
        <v>0</v>
      </c>
      <c r="R559" s="17">
        <v>0</v>
      </c>
      <c r="S559" s="17">
        <v>1633</v>
      </c>
      <c r="T559" s="17">
        <v>681</v>
      </c>
      <c r="U559" s="17">
        <v>9553</v>
      </c>
      <c r="V559" s="17">
        <v>0</v>
      </c>
      <c r="W559" s="17">
        <v>0</v>
      </c>
      <c r="X559" s="17">
        <v>0</v>
      </c>
      <c r="Y559" s="17">
        <v>4495</v>
      </c>
      <c r="Z559" s="17">
        <v>0</v>
      </c>
      <c r="AA559" s="17">
        <v>402863</v>
      </c>
      <c r="AB559" s="17">
        <v>0</v>
      </c>
      <c r="AC559" s="17">
        <v>0</v>
      </c>
      <c r="AD559" s="17">
        <v>0</v>
      </c>
      <c r="AE559" s="17">
        <v>0</v>
      </c>
      <c r="AF559" s="17">
        <v>0</v>
      </c>
    </row>
    <row r="560" spans="1:32" x14ac:dyDescent="0.3">
      <c r="A560" s="15" t="s">
        <v>1113</v>
      </c>
      <c r="B560" s="14" t="s">
        <v>1114</v>
      </c>
      <c r="C560" s="14">
        <v>1</v>
      </c>
      <c r="D560" s="14">
        <v>0</v>
      </c>
      <c r="E560" s="17">
        <v>6058468</v>
      </c>
      <c r="F560" s="17">
        <v>0</v>
      </c>
      <c r="G560" s="17">
        <v>581735</v>
      </c>
      <c r="H560" s="17">
        <v>0</v>
      </c>
      <c r="I560" s="17">
        <v>817674</v>
      </c>
      <c r="J560" s="17">
        <v>478780</v>
      </c>
      <c r="K560" s="17">
        <v>0</v>
      </c>
      <c r="L560" s="17">
        <v>0</v>
      </c>
      <c r="M560" s="17">
        <v>0</v>
      </c>
      <c r="N560" s="17">
        <v>0</v>
      </c>
      <c r="O560" s="17">
        <v>0</v>
      </c>
      <c r="P560" s="17">
        <v>291222</v>
      </c>
      <c r="Q560" s="17">
        <v>87478</v>
      </c>
      <c r="R560" s="17">
        <v>70679</v>
      </c>
      <c r="S560" s="17">
        <v>30484</v>
      </c>
      <c r="T560" s="17">
        <v>12719</v>
      </c>
      <c r="U560" s="17">
        <v>126228</v>
      </c>
      <c r="V560" s="17">
        <v>3201</v>
      </c>
      <c r="W560" s="17">
        <v>0</v>
      </c>
      <c r="X560" s="17">
        <v>310500</v>
      </c>
      <c r="Y560" s="17">
        <v>0</v>
      </c>
      <c r="Z560" s="17">
        <v>0</v>
      </c>
      <c r="AA560" s="17">
        <v>8869168</v>
      </c>
      <c r="AB560" s="17">
        <v>1959524</v>
      </c>
      <c r="AC560" s="17">
        <v>1893493</v>
      </c>
      <c r="AD560" s="17">
        <v>0</v>
      </c>
      <c r="AE560" s="17">
        <v>221400</v>
      </c>
      <c r="AF560" s="17">
        <v>0</v>
      </c>
    </row>
    <row r="561" spans="1:32" x14ac:dyDescent="0.3">
      <c r="A561" s="15" t="s">
        <v>1115</v>
      </c>
      <c r="B561" s="14" t="s">
        <v>1116</v>
      </c>
      <c r="C561" s="14">
        <v>1</v>
      </c>
      <c r="D561" s="14">
        <v>0</v>
      </c>
      <c r="E561" s="17">
        <v>1668565</v>
      </c>
      <c r="F561" s="17">
        <v>0</v>
      </c>
      <c r="G561" s="17">
        <v>119010</v>
      </c>
      <c r="H561" s="17">
        <v>3448</v>
      </c>
      <c r="I561" s="17">
        <v>245201</v>
      </c>
      <c r="J561" s="17">
        <v>463668</v>
      </c>
      <c r="K561" s="17">
        <v>0</v>
      </c>
      <c r="L561" s="17">
        <v>0</v>
      </c>
      <c r="M561" s="17">
        <v>0</v>
      </c>
      <c r="N561" s="17">
        <v>0</v>
      </c>
      <c r="O561" s="17">
        <v>0</v>
      </c>
      <c r="P561" s="17">
        <v>367379</v>
      </c>
      <c r="Q561" s="17">
        <v>29951</v>
      </c>
      <c r="R561" s="17">
        <v>4936</v>
      </c>
      <c r="S561" s="17">
        <v>25900</v>
      </c>
      <c r="T561" s="17">
        <v>10806</v>
      </c>
      <c r="U561" s="17">
        <v>85744</v>
      </c>
      <c r="V561" s="17">
        <v>0</v>
      </c>
      <c r="W561" s="17">
        <v>0</v>
      </c>
      <c r="X561" s="17">
        <v>102600</v>
      </c>
      <c r="Y561" s="17">
        <v>4890</v>
      </c>
      <c r="Z561" s="17">
        <v>0</v>
      </c>
      <c r="AA561" s="17">
        <v>3132098</v>
      </c>
      <c r="AB561" s="17">
        <v>494259</v>
      </c>
      <c r="AC561" s="17">
        <v>1119564</v>
      </c>
      <c r="AD561" s="17">
        <v>0</v>
      </c>
      <c r="AE561" s="17">
        <v>0</v>
      </c>
      <c r="AF561" s="17">
        <v>0</v>
      </c>
    </row>
    <row r="562" spans="1:32" x14ac:dyDescent="0.3">
      <c r="A562" s="15" t="s">
        <v>1117</v>
      </c>
      <c r="B562" s="14" t="s">
        <v>1118</v>
      </c>
      <c r="C562" s="14">
        <v>1</v>
      </c>
      <c r="D562" s="14">
        <v>0</v>
      </c>
      <c r="E562" s="17">
        <v>520764</v>
      </c>
      <c r="F562" s="17">
        <v>0</v>
      </c>
      <c r="G562" s="17">
        <v>50000</v>
      </c>
      <c r="H562" s="17">
        <v>0</v>
      </c>
      <c r="I562" s="17">
        <v>46946</v>
      </c>
      <c r="J562" s="17">
        <v>17483</v>
      </c>
      <c r="K562" s="17">
        <v>0</v>
      </c>
      <c r="L562" s="17">
        <v>0</v>
      </c>
      <c r="M562" s="17">
        <v>0</v>
      </c>
      <c r="N562" s="17">
        <v>0</v>
      </c>
      <c r="O562" s="17">
        <v>0</v>
      </c>
      <c r="P562" s="17">
        <v>243604</v>
      </c>
      <c r="Q562" s="17">
        <v>3394</v>
      </c>
      <c r="R562" s="17">
        <v>0</v>
      </c>
      <c r="S562" s="17">
        <v>4239</v>
      </c>
      <c r="T562" s="17">
        <v>1769</v>
      </c>
      <c r="U562" s="17">
        <v>13572</v>
      </c>
      <c r="V562" s="17">
        <v>0</v>
      </c>
      <c r="W562" s="17">
        <v>0</v>
      </c>
      <c r="X562" s="17">
        <v>0</v>
      </c>
      <c r="Y562" s="17">
        <v>0</v>
      </c>
      <c r="Z562" s="17">
        <v>0</v>
      </c>
      <c r="AA562" s="17">
        <v>901771</v>
      </c>
      <c r="AB562" s="17">
        <v>0</v>
      </c>
      <c r="AC562" s="17">
        <v>0</v>
      </c>
      <c r="AD562" s="17">
        <v>0</v>
      </c>
      <c r="AE562" s="17">
        <v>0</v>
      </c>
      <c r="AF562" s="17">
        <v>0</v>
      </c>
    </row>
    <row r="563" spans="1:32" x14ac:dyDescent="0.3">
      <c r="A563" s="15" t="s">
        <v>1119</v>
      </c>
      <c r="B563" s="14" t="s">
        <v>1120</v>
      </c>
      <c r="C563" s="14">
        <v>1</v>
      </c>
      <c r="D563" s="14">
        <v>0</v>
      </c>
      <c r="E563" s="17">
        <v>19105620</v>
      </c>
      <c r="F563" s="17">
        <v>0</v>
      </c>
      <c r="G563" s="17">
        <v>894355</v>
      </c>
      <c r="H563" s="17">
        <v>0</v>
      </c>
      <c r="I563" s="17">
        <v>2794986</v>
      </c>
      <c r="J563" s="17">
        <v>10817821</v>
      </c>
      <c r="K563" s="17">
        <v>1742685</v>
      </c>
      <c r="L563" s="17">
        <v>0</v>
      </c>
      <c r="M563" s="17">
        <v>0</v>
      </c>
      <c r="N563" s="17">
        <v>0</v>
      </c>
      <c r="O563" s="17">
        <v>0</v>
      </c>
      <c r="P563" s="17">
        <v>1530574</v>
      </c>
      <c r="Q563" s="17">
        <v>952056</v>
      </c>
      <c r="R563" s="17">
        <v>101172</v>
      </c>
      <c r="S563" s="17">
        <v>46483</v>
      </c>
      <c r="T563" s="17">
        <v>19394</v>
      </c>
      <c r="U563" s="17">
        <v>183371</v>
      </c>
      <c r="V563" s="17">
        <v>45581</v>
      </c>
      <c r="W563" s="17">
        <v>0</v>
      </c>
      <c r="X563" s="17">
        <v>407720</v>
      </c>
      <c r="Y563" s="17">
        <v>117918</v>
      </c>
      <c r="Z563" s="17">
        <v>0</v>
      </c>
      <c r="AA563" s="17">
        <v>38759736</v>
      </c>
      <c r="AB563" s="17">
        <v>2965946</v>
      </c>
      <c r="AC563" s="17">
        <v>1733954</v>
      </c>
      <c r="AD563" s="17">
        <v>700000</v>
      </c>
      <c r="AE563" s="17">
        <v>278000</v>
      </c>
      <c r="AF563" s="17">
        <v>0</v>
      </c>
    </row>
    <row r="564" spans="1:32" x14ac:dyDescent="0.3">
      <c r="A564" s="15" t="s">
        <v>1121</v>
      </c>
      <c r="B564" s="14" t="s">
        <v>1122</v>
      </c>
      <c r="C564" s="14">
        <v>1</v>
      </c>
      <c r="D564" s="14">
        <v>0</v>
      </c>
      <c r="E564" s="17">
        <v>506847</v>
      </c>
      <c r="F564" s="17">
        <v>0</v>
      </c>
      <c r="G564" s="17">
        <v>287815</v>
      </c>
      <c r="H564" s="17">
        <v>1837</v>
      </c>
      <c r="I564" s="17">
        <v>91696</v>
      </c>
      <c r="J564" s="17">
        <v>4118</v>
      </c>
      <c r="K564" s="17">
        <v>0</v>
      </c>
      <c r="L564" s="17">
        <v>0</v>
      </c>
      <c r="M564" s="17">
        <v>0</v>
      </c>
      <c r="N564" s="17">
        <v>0</v>
      </c>
      <c r="O564" s="17">
        <v>0</v>
      </c>
      <c r="P564" s="17">
        <v>79749</v>
      </c>
      <c r="Q564" s="17">
        <v>59033</v>
      </c>
      <c r="R564" s="17">
        <v>0</v>
      </c>
      <c r="S564" s="17">
        <v>4434</v>
      </c>
      <c r="T564" s="17">
        <v>1850</v>
      </c>
      <c r="U564" s="17">
        <v>26795</v>
      </c>
      <c r="V564" s="17">
        <v>0</v>
      </c>
      <c r="W564" s="17">
        <v>0</v>
      </c>
      <c r="X564" s="17">
        <v>54000</v>
      </c>
      <c r="Y564" s="17">
        <v>15263</v>
      </c>
      <c r="Z564" s="17">
        <v>0</v>
      </c>
      <c r="AA564" s="17">
        <v>1133437</v>
      </c>
      <c r="AB564" s="17">
        <v>193238</v>
      </c>
      <c r="AC564" s="17">
        <v>342668</v>
      </c>
      <c r="AD564" s="17">
        <v>0</v>
      </c>
      <c r="AE564" s="17">
        <v>0</v>
      </c>
      <c r="AF564" s="17">
        <v>0</v>
      </c>
    </row>
    <row r="565" spans="1:32" x14ac:dyDescent="0.3">
      <c r="A565" s="15" t="s">
        <v>1123</v>
      </c>
      <c r="B565" s="14" t="s">
        <v>1124</v>
      </c>
      <c r="C565" s="14">
        <v>1</v>
      </c>
      <c r="D565" s="14">
        <v>0</v>
      </c>
      <c r="E565" s="17">
        <v>885041</v>
      </c>
      <c r="F565" s="17">
        <v>0</v>
      </c>
      <c r="G565" s="17">
        <v>133715</v>
      </c>
      <c r="H565" s="17">
        <v>0</v>
      </c>
      <c r="I565" s="17">
        <v>151198</v>
      </c>
      <c r="J565" s="17">
        <v>7729</v>
      </c>
      <c r="K565" s="17">
        <v>0</v>
      </c>
      <c r="L565" s="17">
        <v>0</v>
      </c>
      <c r="M565" s="17">
        <v>0</v>
      </c>
      <c r="N565" s="17">
        <v>0</v>
      </c>
      <c r="O565" s="17">
        <v>0</v>
      </c>
      <c r="P565" s="17">
        <v>268073</v>
      </c>
      <c r="Q565" s="17">
        <v>11918</v>
      </c>
      <c r="R565" s="17">
        <v>0</v>
      </c>
      <c r="S565" s="17">
        <v>5797</v>
      </c>
      <c r="T565" s="17">
        <v>2419</v>
      </c>
      <c r="U565" s="17">
        <v>47765</v>
      </c>
      <c r="V565" s="17">
        <v>0</v>
      </c>
      <c r="W565" s="17">
        <v>0</v>
      </c>
      <c r="X565" s="17">
        <v>108000</v>
      </c>
      <c r="Y565" s="17">
        <v>0</v>
      </c>
      <c r="Z565" s="17">
        <v>0</v>
      </c>
      <c r="AA565" s="17">
        <v>1621655</v>
      </c>
      <c r="AB565" s="17">
        <v>190986</v>
      </c>
      <c r="AC565" s="17">
        <v>432607</v>
      </c>
      <c r="AD565" s="17">
        <v>0</v>
      </c>
      <c r="AE565" s="17">
        <v>108000</v>
      </c>
      <c r="AF565" s="17">
        <v>0</v>
      </c>
    </row>
    <row r="566" spans="1:32" x14ac:dyDescent="0.3">
      <c r="A566" s="15" t="s">
        <v>1125</v>
      </c>
      <c r="B566" s="14" t="s">
        <v>1126</v>
      </c>
      <c r="C566" s="14">
        <v>1</v>
      </c>
      <c r="D566" s="14">
        <v>0</v>
      </c>
      <c r="E566" s="17">
        <v>258429</v>
      </c>
      <c r="F566" s="17">
        <v>0</v>
      </c>
      <c r="G566" s="17">
        <v>100000</v>
      </c>
      <c r="H566" s="17">
        <v>0</v>
      </c>
      <c r="I566" s="17">
        <v>18229</v>
      </c>
      <c r="J566" s="17">
        <v>8190</v>
      </c>
      <c r="K566" s="17">
        <v>0</v>
      </c>
      <c r="L566" s="17">
        <v>0</v>
      </c>
      <c r="M566" s="17">
        <v>0</v>
      </c>
      <c r="N566" s="17">
        <v>0</v>
      </c>
      <c r="O566" s="17">
        <v>0</v>
      </c>
      <c r="P566" s="17">
        <v>26425</v>
      </c>
      <c r="Q566" s="17">
        <v>0</v>
      </c>
      <c r="R566" s="17">
        <v>0</v>
      </c>
      <c r="S566" s="17">
        <v>1438</v>
      </c>
      <c r="T566" s="17">
        <v>600</v>
      </c>
      <c r="U566" s="17">
        <v>7806</v>
      </c>
      <c r="V566" s="17">
        <v>0</v>
      </c>
      <c r="W566" s="17">
        <v>0</v>
      </c>
      <c r="X566" s="17">
        <v>0</v>
      </c>
      <c r="Y566" s="17">
        <v>0</v>
      </c>
      <c r="Z566" s="17">
        <v>0</v>
      </c>
      <c r="AA566" s="17">
        <v>421117</v>
      </c>
      <c r="AB566" s="17">
        <v>49904</v>
      </c>
      <c r="AC566" s="17">
        <v>0</v>
      </c>
      <c r="AD566" s="17">
        <v>0</v>
      </c>
      <c r="AE566" s="17">
        <v>0</v>
      </c>
      <c r="AF566" s="17">
        <v>0</v>
      </c>
    </row>
    <row r="567" spans="1:32" x14ac:dyDescent="0.3">
      <c r="A567" s="15" t="s">
        <v>1127</v>
      </c>
      <c r="B567" s="14" t="s">
        <v>1128</v>
      </c>
      <c r="C567" s="14">
        <v>1</v>
      </c>
      <c r="D567" s="14">
        <v>0</v>
      </c>
      <c r="E567" s="17">
        <v>169785</v>
      </c>
      <c r="F567" s="17">
        <v>0</v>
      </c>
      <c r="G567" s="17">
        <v>100000</v>
      </c>
      <c r="H567" s="17">
        <v>0</v>
      </c>
      <c r="I567" s="17">
        <v>533</v>
      </c>
      <c r="J567" s="17">
        <v>6325</v>
      </c>
      <c r="K567" s="17">
        <v>0</v>
      </c>
      <c r="L567" s="17">
        <v>0</v>
      </c>
      <c r="M567" s="17">
        <v>0</v>
      </c>
      <c r="N567" s="17">
        <v>0</v>
      </c>
      <c r="O567" s="17">
        <v>0</v>
      </c>
      <c r="P567" s="17">
        <v>18030</v>
      </c>
      <c r="Q567" s="17">
        <v>0</v>
      </c>
      <c r="R567" s="17">
        <v>0</v>
      </c>
      <c r="S567" s="17">
        <v>974</v>
      </c>
      <c r="T567" s="17">
        <v>406</v>
      </c>
      <c r="U567" s="17">
        <v>2097</v>
      </c>
      <c r="V567" s="17">
        <v>0</v>
      </c>
      <c r="W567" s="17">
        <v>0</v>
      </c>
      <c r="X567" s="17">
        <v>5400</v>
      </c>
      <c r="Y567" s="17">
        <v>0</v>
      </c>
      <c r="Z567" s="17">
        <v>0</v>
      </c>
      <c r="AA567" s="17">
        <v>303550</v>
      </c>
      <c r="AB567" s="17">
        <v>0</v>
      </c>
      <c r="AC567" s="17">
        <v>0</v>
      </c>
      <c r="AD567" s="17">
        <v>0</v>
      </c>
      <c r="AE567" s="17">
        <v>0</v>
      </c>
      <c r="AF567" s="17">
        <v>0</v>
      </c>
    </row>
    <row r="568" spans="1:32" x14ac:dyDescent="0.3">
      <c r="A568" s="15" t="s">
        <v>1129</v>
      </c>
      <c r="B568" s="14" t="s">
        <v>1130</v>
      </c>
      <c r="C568" s="14">
        <v>1</v>
      </c>
      <c r="D568" s="14">
        <v>0</v>
      </c>
      <c r="E568" s="17">
        <v>1306459</v>
      </c>
      <c r="F568" s="17">
        <v>0</v>
      </c>
      <c r="G568" s="17">
        <v>298147</v>
      </c>
      <c r="H568" s="17">
        <v>0</v>
      </c>
      <c r="I568" s="17">
        <v>48609</v>
      </c>
      <c r="J568" s="17">
        <v>63630</v>
      </c>
      <c r="K568" s="17">
        <v>0</v>
      </c>
      <c r="L568" s="17">
        <v>0</v>
      </c>
      <c r="M568" s="17">
        <v>0</v>
      </c>
      <c r="N568" s="17">
        <v>0</v>
      </c>
      <c r="O568" s="17">
        <v>0</v>
      </c>
      <c r="P568" s="17">
        <v>160992</v>
      </c>
      <c r="Q568" s="17">
        <v>4319</v>
      </c>
      <c r="R568" s="17">
        <v>16699</v>
      </c>
      <c r="S568" s="17">
        <v>11430</v>
      </c>
      <c r="T568" s="17">
        <v>4769</v>
      </c>
      <c r="U568" s="17">
        <v>44911</v>
      </c>
      <c r="V568" s="17">
        <v>0</v>
      </c>
      <c r="W568" s="17">
        <v>0</v>
      </c>
      <c r="X568" s="17">
        <v>54000</v>
      </c>
      <c r="Y568" s="17">
        <v>10292</v>
      </c>
      <c r="Z568" s="17">
        <v>0</v>
      </c>
      <c r="AA568" s="17">
        <v>2024257</v>
      </c>
      <c r="AB568" s="17">
        <v>470632</v>
      </c>
      <c r="AC568" s="17">
        <v>1181651</v>
      </c>
      <c r="AD568" s="17">
        <v>0</v>
      </c>
      <c r="AE568" s="17">
        <v>0</v>
      </c>
      <c r="AF568" s="17">
        <v>0</v>
      </c>
    </row>
    <row r="569" spans="1:32" x14ac:dyDescent="0.3">
      <c r="A569" s="15" t="s">
        <v>1131</v>
      </c>
      <c r="B569" s="14" t="s">
        <v>1132</v>
      </c>
      <c r="C569" s="14">
        <v>1</v>
      </c>
      <c r="D569" s="14">
        <v>0</v>
      </c>
      <c r="E569" s="17">
        <v>1433148</v>
      </c>
      <c r="F569" s="17">
        <v>0</v>
      </c>
      <c r="G569" s="17">
        <v>148016</v>
      </c>
      <c r="H569" s="17">
        <v>0</v>
      </c>
      <c r="I569" s="17">
        <v>27716</v>
      </c>
      <c r="J569" s="17">
        <v>72706</v>
      </c>
      <c r="K569" s="17">
        <v>0</v>
      </c>
      <c r="L569" s="17">
        <v>0</v>
      </c>
      <c r="M569" s="17">
        <v>0</v>
      </c>
      <c r="N569" s="17">
        <v>0</v>
      </c>
      <c r="O569" s="17">
        <v>0</v>
      </c>
      <c r="P569" s="17">
        <v>112004</v>
      </c>
      <c r="Q569" s="17">
        <v>88835</v>
      </c>
      <c r="R569" s="17">
        <v>26442</v>
      </c>
      <c r="S569" s="17">
        <v>9422</v>
      </c>
      <c r="T569" s="17">
        <v>3931</v>
      </c>
      <c r="U569" s="17">
        <v>34834</v>
      </c>
      <c r="V569" s="17">
        <v>0</v>
      </c>
      <c r="W569" s="17">
        <v>0</v>
      </c>
      <c r="X569" s="17">
        <v>0</v>
      </c>
      <c r="Y569" s="17">
        <v>0</v>
      </c>
      <c r="Z569" s="17">
        <v>0</v>
      </c>
      <c r="AA569" s="17">
        <v>1957054</v>
      </c>
      <c r="AB569" s="17">
        <v>355837</v>
      </c>
      <c r="AC569" s="17">
        <v>749361</v>
      </c>
      <c r="AD569" s="17">
        <v>0</v>
      </c>
      <c r="AE569" s="17">
        <v>0</v>
      </c>
      <c r="AF569" s="17">
        <v>0</v>
      </c>
    </row>
    <row r="570" spans="1:32" x14ac:dyDescent="0.3">
      <c r="A570" s="15" t="s">
        <v>1133</v>
      </c>
      <c r="B570" s="14" t="s">
        <v>1134</v>
      </c>
      <c r="C570" s="14">
        <v>1</v>
      </c>
      <c r="D570" s="14">
        <v>0</v>
      </c>
      <c r="E570" s="17">
        <v>1816924</v>
      </c>
      <c r="F570" s="17">
        <v>0</v>
      </c>
      <c r="G570" s="17">
        <v>499848</v>
      </c>
      <c r="H570" s="17">
        <v>0</v>
      </c>
      <c r="I570" s="17">
        <v>68955</v>
      </c>
      <c r="J570" s="17">
        <v>102291</v>
      </c>
      <c r="K570" s="17">
        <v>28236</v>
      </c>
      <c r="L570" s="17">
        <v>0</v>
      </c>
      <c r="M570" s="17">
        <v>0</v>
      </c>
      <c r="N570" s="17">
        <v>0</v>
      </c>
      <c r="O570" s="17">
        <v>0</v>
      </c>
      <c r="P570" s="17">
        <v>328672</v>
      </c>
      <c r="Q570" s="17">
        <v>87633</v>
      </c>
      <c r="R570" s="17">
        <v>0</v>
      </c>
      <c r="S570" s="17">
        <v>16568</v>
      </c>
      <c r="T570" s="17">
        <v>6913</v>
      </c>
      <c r="U570" s="17">
        <v>65823</v>
      </c>
      <c r="V570" s="17">
        <v>0</v>
      </c>
      <c r="W570" s="17">
        <v>0</v>
      </c>
      <c r="X570" s="17">
        <v>72900</v>
      </c>
      <c r="Y570" s="17">
        <v>10413</v>
      </c>
      <c r="Z570" s="17">
        <v>0</v>
      </c>
      <c r="AA570" s="17">
        <v>3105176</v>
      </c>
      <c r="AB570" s="17">
        <v>144852</v>
      </c>
      <c r="AC570" s="17">
        <v>328116</v>
      </c>
      <c r="AD570" s="17">
        <v>0</v>
      </c>
      <c r="AE570" s="17">
        <v>0</v>
      </c>
      <c r="AF570" s="17">
        <v>0</v>
      </c>
    </row>
    <row r="571" spans="1:32" x14ac:dyDescent="0.3">
      <c r="A571" s="15" t="s">
        <v>1135</v>
      </c>
      <c r="B571" s="14" t="s">
        <v>1136</v>
      </c>
      <c r="C571" s="14">
        <v>1</v>
      </c>
      <c r="D571" s="14">
        <v>0</v>
      </c>
      <c r="E571" s="17">
        <v>16720140</v>
      </c>
      <c r="F571" s="17">
        <v>0</v>
      </c>
      <c r="G571" s="17">
        <v>1256108</v>
      </c>
      <c r="H571" s="17">
        <v>0</v>
      </c>
      <c r="I571" s="17">
        <v>2986638</v>
      </c>
      <c r="J571" s="17">
        <v>1284556</v>
      </c>
      <c r="K571" s="17">
        <v>0</v>
      </c>
      <c r="L571" s="17">
        <v>0</v>
      </c>
      <c r="M571" s="17">
        <v>0</v>
      </c>
      <c r="N571" s="17">
        <v>0</v>
      </c>
      <c r="O571" s="17">
        <v>0</v>
      </c>
      <c r="P571" s="17">
        <v>1749912</v>
      </c>
      <c r="Q571" s="17">
        <v>712407</v>
      </c>
      <c r="R571" s="17">
        <v>405105</v>
      </c>
      <c r="S571" s="17">
        <v>27863</v>
      </c>
      <c r="T571" s="17">
        <v>11625</v>
      </c>
      <c r="U571" s="17">
        <v>109976</v>
      </c>
      <c r="V571" s="17">
        <v>31598</v>
      </c>
      <c r="W571" s="17">
        <v>0</v>
      </c>
      <c r="X571" s="17">
        <v>706879</v>
      </c>
      <c r="Y571" s="17">
        <v>0</v>
      </c>
      <c r="Z571" s="17">
        <v>0</v>
      </c>
      <c r="AA571" s="17">
        <v>26002807</v>
      </c>
      <c r="AB571" s="17">
        <v>3720454</v>
      </c>
      <c r="AC571" s="17">
        <v>8427302</v>
      </c>
      <c r="AD571" s="17">
        <v>0</v>
      </c>
      <c r="AE571" s="17">
        <v>561792</v>
      </c>
      <c r="AF571" s="17">
        <v>186523</v>
      </c>
    </row>
    <row r="572" spans="1:32" x14ac:dyDescent="0.3">
      <c r="A572" s="15" t="s">
        <v>1137</v>
      </c>
      <c r="B572" s="14" t="s">
        <v>1138</v>
      </c>
      <c r="C572" s="14">
        <v>1</v>
      </c>
      <c r="D572" s="14">
        <v>0</v>
      </c>
      <c r="E572" s="17">
        <v>3698924</v>
      </c>
      <c r="F572" s="17">
        <v>0</v>
      </c>
      <c r="G572" s="17">
        <v>277167</v>
      </c>
      <c r="H572" s="17">
        <v>0</v>
      </c>
      <c r="I572" s="17">
        <v>582154</v>
      </c>
      <c r="J572" s="17">
        <v>633699</v>
      </c>
      <c r="K572" s="17">
        <v>0</v>
      </c>
      <c r="L572" s="17">
        <v>0</v>
      </c>
      <c r="M572" s="17">
        <v>0</v>
      </c>
      <c r="N572" s="17">
        <v>0</v>
      </c>
      <c r="O572" s="17">
        <v>0</v>
      </c>
      <c r="P572" s="17">
        <v>620019</v>
      </c>
      <c r="Q572" s="17">
        <v>40272</v>
      </c>
      <c r="R572" s="17">
        <v>189909</v>
      </c>
      <c r="S572" s="17">
        <v>9303</v>
      </c>
      <c r="T572" s="17">
        <v>3881</v>
      </c>
      <c r="U572" s="17">
        <v>29067</v>
      </c>
      <c r="V572" s="17">
        <v>3366</v>
      </c>
      <c r="W572" s="17">
        <v>0</v>
      </c>
      <c r="X572" s="17">
        <v>62100</v>
      </c>
      <c r="Y572" s="17">
        <v>0</v>
      </c>
      <c r="Z572" s="17">
        <v>0</v>
      </c>
      <c r="AA572" s="17">
        <v>6149861</v>
      </c>
      <c r="AB572" s="17">
        <v>517722</v>
      </c>
      <c r="AC572" s="17">
        <v>1287505</v>
      </c>
      <c r="AD572" s="17">
        <v>0</v>
      </c>
      <c r="AE572" s="17">
        <v>0</v>
      </c>
      <c r="AF572" s="17">
        <v>0</v>
      </c>
    </row>
    <row r="573" spans="1:32" x14ac:dyDescent="0.3">
      <c r="A573" s="15" t="s">
        <v>1139</v>
      </c>
      <c r="B573" s="14" t="s">
        <v>1140</v>
      </c>
      <c r="C573" s="14">
        <v>1</v>
      </c>
      <c r="D573" s="14">
        <v>0</v>
      </c>
      <c r="E573" s="17">
        <v>20764484</v>
      </c>
      <c r="F573" s="17">
        <v>0</v>
      </c>
      <c r="G573" s="17">
        <v>622393</v>
      </c>
      <c r="H573" s="17">
        <v>0</v>
      </c>
      <c r="I573" s="17">
        <v>2497842</v>
      </c>
      <c r="J573" s="17">
        <v>3759697</v>
      </c>
      <c r="K573" s="17">
        <v>0</v>
      </c>
      <c r="L573" s="17">
        <v>0</v>
      </c>
      <c r="M573" s="17">
        <v>0</v>
      </c>
      <c r="N573" s="17">
        <v>0</v>
      </c>
      <c r="O573" s="17">
        <v>0</v>
      </c>
      <c r="P573" s="17">
        <v>2622212</v>
      </c>
      <c r="Q573" s="17">
        <v>556949</v>
      </c>
      <c r="R573" s="17">
        <v>803300</v>
      </c>
      <c r="S573" s="17">
        <v>26065</v>
      </c>
      <c r="T573" s="17">
        <v>10875</v>
      </c>
      <c r="U573" s="17">
        <v>101938</v>
      </c>
      <c r="V573" s="17">
        <v>32381</v>
      </c>
      <c r="W573" s="17">
        <v>0</v>
      </c>
      <c r="X573" s="17">
        <v>450834</v>
      </c>
      <c r="Y573" s="17">
        <v>0</v>
      </c>
      <c r="Z573" s="17">
        <v>0</v>
      </c>
      <c r="AA573" s="17">
        <v>32248970</v>
      </c>
      <c r="AB573" s="17">
        <v>1646266</v>
      </c>
      <c r="AC573" s="17">
        <v>3460654</v>
      </c>
      <c r="AD573" s="17">
        <v>4511828</v>
      </c>
      <c r="AE573" s="17">
        <v>0</v>
      </c>
      <c r="AF573" s="17">
        <v>141704</v>
      </c>
    </row>
    <row r="574" spans="1:32" x14ac:dyDescent="0.3">
      <c r="A574" s="15" t="s">
        <v>1141</v>
      </c>
      <c r="B574" s="14" t="s">
        <v>1142</v>
      </c>
      <c r="C574" s="14">
        <v>1</v>
      </c>
      <c r="D574" s="14">
        <v>0</v>
      </c>
      <c r="E574" s="17">
        <v>7082324</v>
      </c>
      <c r="F574" s="17">
        <v>0</v>
      </c>
      <c r="G574" s="17">
        <v>312668</v>
      </c>
      <c r="H574" s="17">
        <v>0</v>
      </c>
      <c r="I574" s="17">
        <v>1721446</v>
      </c>
      <c r="J574" s="17">
        <v>1451686</v>
      </c>
      <c r="K574" s="17">
        <v>0</v>
      </c>
      <c r="L574" s="17">
        <v>0</v>
      </c>
      <c r="M574" s="17">
        <v>0</v>
      </c>
      <c r="N574" s="17">
        <v>0</v>
      </c>
      <c r="O574" s="17">
        <v>0</v>
      </c>
      <c r="P574" s="17">
        <v>1006857</v>
      </c>
      <c r="Q574" s="17">
        <v>85208</v>
      </c>
      <c r="R574" s="17">
        <v>298913</v>
      </c>
      <c r="S574" s="17">
        <v>13587</v>
      </c>
      <c r="T574" s="17">
        <v>5669</v>
      </c>
      <c r="U574" s="17">
        <v>53008</v>
      </c>
      <c r="V574" s="17">
        <v>7287</v>
      </c>
      <c r="W574" s="17">
        <v>0</v>
      </c>
      <c r="X574" s="17">
        <v>555522</v>
      </c>
      <c r="Y574" s="17">
        <v>0</v>
      </c>
      <c r="Z574" s="17">
        <v>0</v>
      </c>
      <c r="AA574" s="17">
        <v>12594175</v>
      </c>
      <c r="AB574" s="17">
        <v>1106604</v>
      </c>
      <c r="AC574" s="17">
        <v>2506595</v>
      </c>
      <c r="AD574" s="17">
        <v>700000</v>
      </c>
      <c r="AE574" s="17">
        <v>0</v>
      </c>
      <c r="AF574" s="17">
        <v>0</v>
      </c>
    </row>
    <row r="575" spans="1:32" x14ac:dyDescent="0.3">
      <c r="A575" s="15" t="s">
        <v>1143</v>
      </c>
      <c r="B575" s="14" t="s">
        <v>1144</v>
      </c>
      <c r="C575" s="14">
        <v>0</v>
      </c>
      <c r="D575" s="14">
        <v>0</v>
      </c>
      <c r="E575" s="17">
        <v>2007384</v>
      </c>
      <c r="F575" s="17">
        <v>0</v>
      </c>
      <c r="G575" s="17">
        <v>259709</v>
      </c>
      <c r="H575" s="17">
        <v>0</v>
      </c>
      <c r="I575" s="17">
        <v>286382</v>
      </c>
      <c r="J575" s="17">
        <v>432429</v>
      </c>
      <c r="K575" s="17">
        <v>0</v>
      </c>
      <c r="L575" s="17">
        <v>0</v>
      </c>
      <c r="M575" s="17">
        <v>0</v>
      </c>
      <c r="N575" s="17">
        <v>0</v>
      </c>
      <c r="O575" s="17">
        <v>0</v>
      </c>
      <c r="P575" s="17">
        <v>257100</v>
      </c>
      <c r="Q575" s="17">
        <v>33186</v>
      </c>
      <c r="R575" s="17">
        <v>16951</v>
      </c>
      <c r="S575" s="17">
        <v>3460</v>
      </c>
      <c r="T575" s="17">
        <v>1444</v>
      </c>
      <c r="U575" s="17">
        <v>13106</v>
      </c>
      <c r="V575" s="17">
        <v>906</v>
      </c>
      <c r="W575" s="17">
        <v>0</v>
      </c>
      <c r="X575" s="17">
        <v>40500</v>
      </c>
      <c r="Y575" s="17">
        <v>0</v>
      </c>
      <c r="Z575" s="17">
        <v>0</v>
      </c>
      <c r="AA575" s="17">
        <v>3352557</v>
      </c>
      <c r="AB575" s="17">
        <v>218040</v>
      </c>
      <c r="AC575" s="17">
        <v>412178</v>
      </c>
      <c r="AD575" s="17">
        <v>0</v>
      </c>
      <c r="AE575" s="17">
        <v>0</v>
      </c>
      <c r="AF575" s="17">
        <v>0</v>
      </c>
    </row>
    <row r="576" spans="1:32" x14ac:dyDescent="0.3">
      <c r="A576" s="15" t="s">
        <v>1145</v>
      </c>
      <c r="B576" s="14" t="s">
        <v>1146</v>
      </c>
      <c r="C576" s="14">
        <v>0</v>
      </c>
      <c r="D576" s="14">
        <v>0</v>
      </c>
      <c r="E576" s="17">
        <v>5609524</v>
      </c>
      <c r="F576" s="17">
        <v>0</v>
      </c>
      <c r="G576" s="17">
        <v>340786</v>
      </c>
      <c r="H576" s="17">
        <v>0</v>
      </c>
      <c r="I576" s="17">
        <v>473054</v>
      </c>
      <c r="J576" s="17">
        <v>292978</v>
      </c>
      <c r="K576" s="17">
        <v>0</v>
      </c>
      <c r="L576" s="17">
        <v>0</v>
      </c>
      <c r="M576" s="17">
        <v>0</v>
      </c>
      <c r="N576" s="17">
        <v>0</v>
      </c>
      <c r="O576" s="17">
        <v>0</v>
      </c>
      <c r="P576" s="17">
        <v>527916</v>
      </c>
      <c r="Q576" s="17">
        <v>108525</v>
      </c>
      <c r="R576" s="17">
        <v>239260</v>
      </c>
      <c r="S576" s="17">
        <v>6546</v>
      </c>
      <c r="T576" s="17">
        <v>2731</v>
      </c>
      <c r="U576" s="17">
        <v>25572</v>
      </c>
      <c r="V576" s="17">
        <v>4061</v>
      </c>
      <c r="W576" s="17">
        <v>0</v>
      </c>
      <c r="X576" s="17">
        <v>159060</v>
      </c>
      <c r="Y576" s="17">
        <v>0</v>
      </c>
      <c r="Z576" s="17">
        <v>0</v>
      </c>
      <c r="AA576" s="17">
        <v>7790013</v>
      </c>
      <c r="AB576" s="17">
        <v>739240</v>
      </c>
      <c r="AC576" s="17">
        <v>1674473</v>
      </c>
      <c r="AD576" s="17">
        <v>0</v>
      </c>
      <c r="AE576" s="17">
        <v>159060</v>
      </c>
      <c r="AF576" s="17">
        <v>100000</v>
      </c>
    </row>
    <row r="577" spans="1:32" x14ac:dyDescent="0.3">
      <c r="A577" s="15" t="s">
        <v>1147</v>
      </c>
      <c r="B577" s="14" t="s">
        <v>1148</v>
      </c>
      <c r="C577" s="14">
        <v>1</v>
      </c>
      <c r="D577" s="14">
        <v>0</v>
      </c>
      <c r="E577" s="17">
        <v>29378918</v>
      </c>
      <c r="F577" s="17">
        <v>0</v>
      </c>
      <c r="G577" s="17">
        <v>1124077</v>
      </c>
      <c r="H577" s="17">
        <v>194864</v>
      </c>
      <c r="I577" s="17">
        <v>3472024</v>
      </c>
      <c r="J577" s="17">
        <v>749910</v>
      </c>
      <c r="K577" s="17">
        <v>0</v>
      </c>
      <c r="L577" s="17">
        <v>0</v>
      </c>
      <c r="M577" s="17">
        <v>0</v>
      </c>
      <c r="N577" s="17">
        <v>0</v>
      </c>
      <c r="O577" s="17">
        <v>0</v>
      </c>
      <c r="P577" s="17">
        <v>2863141</v>
      </c>
      <c r="Q577" s="17">
        <v>1385761</v>
      </c>
      <c r="R577" s="17">
        <v>860891</v>
      </c>
      <c r="S577" s="17">
        <v>49943</v>
      </c>
      <c r="T577" s="17">
        <v>20838</v>
      </c>
      <c r="U577" s="17">
        <v>243194</v>
      </c>
      <c r="V577" s="17">
        <v>43326</v>
      </c>
      <c r="W577" s="17">
        <v>0</v>
      </c>
      <c r="X577" s="17">
        <v>1188002</v>
      </c>
      <c r="Y577" s="17">
        <v>0</v>
      </c>
      <c r="Z577" s="17">
        <v>0</v>
      </c>
      <c r="AA577" s="17">
        <v>41574889</v>
      </c>
      <c r="AB577" s="17">
        <v>5085049</v>
      </c>
      <c r="AC577" s="17">
        <v>11033503</v>
      </c>
      <c r="AD577" s="17">
        <v>0</v>
      </c>
      <c r="AE577" s="17">
        <v>0</v>
      </c>
      <c r="AF577" s="17">
        <v>185418</v>
      </c>
    </row>
    <row r="578" spans="1:32" x14ac:dyDescent="0.3">
      <c r="A578" s="15" t="s">
        <v>1149</v>
      </c>
      <c r="B578" s="14" t="s">
        <v>1150</v>
      </c>
      <c r="C578" s="14">
        <v>1</v>
      </c>
      <c r="D578" s="14">
        <v>0</v>
      </c>
      <c r="E578" s="17">
        <v>10745996</v>
      </c>
      <c r="F578" s="17">
        <v>0</v>
      </c>
      <c r="G578" s="17">
        <v>634084</v>
      </c>
      <c r="H578" s="17">
        <v>0</v>
      </c>
      <c r="I578" s="17">
        <v>1273620</v>
      </c>
      <c r="J578" s="17">
        <v>2807452</v>
      </c>
      <c r="K578" s="17">
        <v>431928</v>
      </c>
      <c r="L578" s="17">
        <v>0</v>
      </c>
      <c r="M578" s="17">
        <v>0</v>
      </c>
      <c r="N578" s="17">
        <v>0</v>
      </c>
      <c r="O578" s="17">
        <v>0</v>
      </c>
      <c r="P578" s="17">
        <v>965179</v>
      </c>
      <c r="Q578" s="17">
        <v>72563</v>
      </c>
      <c r="R578" s="17">
        <v>268722</v>
      </c>
      <c r="S578" s="17">
        <v>15265</v>
      </c>
      <c r="T578" s="17">
        <v>6369</v>
      </c>
      <c r="U578" s="17">
        <v>62269</v>
      </c>
      <c r="V578" s="17">
        <v>8384</v>
      </c>
      <c r="W578" s="17">
        <v>0</v>
      </c>
      <c r="X578" s="17">
        <v>139872</v>
      </c>
      <c r="Y578" s="17">
        <v>0</v>
      </c>
      <c r="Z578" s="17">
        <v>0</v>
      </c>
      <c r="AA578" s="17">
        <v>17431703</v>
      </c>
      <c r="AB578" s="17">
        <v>986426</v>
      </c>
      <c r="AC578" s="17">
        <v>2212416</v>
      </c>
      <c r="AD578" s="17">
        <v>0</v>
      </c>
      <c r="AE578" s="17">
        <v>139872</v>
      </c>
      <c r="AF578" s="17">
        <v>0</v>
      </c>
    </row>
    <row r="579" spans="1:32" x14ac:dyDescent="0.3">
      <c r="A579" s="15" t="s">
        <v>1151</v>
      </c>
      <c r="B579" s="14" t="s">
        <v>1152</v>
      </c>
      <c r="C579" s="14">
        <v>1</v>
      </c>
      <c r="D579" s="14">
        <v>0</v>
      </c>
      <c r="E579" s="17">
        <v>15716530</v>
      </c>
      <c r="F579" s="17">
        <v>0</v>
      </c>
      <c r="G579" s="17">
        <v>0</v>
      </c>
      <c r="H579" s="17">
        <v>0</v>
      </c>
      <c r="I579" s="17">
        <v>1102305</v>
      </c>
      <c r="J579" s="17">
        <v>4242936</v>
      </c>
      <c r="K579" s="17">
        <v>0</v>
      </c>
      <c r="L579" s="17">
        <v>0</v>
      </c>
      <c r="M579" s="17">
        <v>0</v>
      </c>
      <c r="N579" s="17">
        <v>0</v>
      </c>
      <c r="O579" s="17">
        <v>0</v>
      </c>
      <c r="P579" s="17">
        <v>2088874</v>
      </c>
      <c r="Q579" s="17">
        <v>370628</v>
      </c>
      <c r="R579" s="17">
        <v>0</v>
      </c>
      <c r="S579" s="17">
        <v>21736</v>
      </c>
      <c r="T579" s="17">
        <v>9069</v>
      </c>
      <c r="U579" s="17">
        <v>83181</v>
      </c>
      <c r="V579" s="17">
        <v>28899</v>
      </c>
      <c r="W579" s="17">
        <v>0</v>
      </c>
      <c r="X579" s="17">
        <v>704012</v>
      </c>
      <c r="Y579" s="17">
        <v>0</v>
      </c>
      <c r="Z579" s="17">
        <v>0</v>
      </c>
      <c r="AA579" s="17">
        <v>24368170</v>
      </c>
      <c r="AB579" s="17">
        <v>1394899</v>
      </c>
      <c r="AC579" s="17">
        <v>2988099</v>
      </c>
      <c r="AD579" s="17">
        <v>1611012</v>
      </c>
      <c r="AE579" s="17">
        <v>0</v>
      </c>
      <c r="AF579" s="17">
        <v>120319</v>
      </c>
    </row>
    <row r="580" spans="1:32" x14ac:dyDescent="0.3">
      <c r="A580" s="15" t="s">
        <v>1153</v>
      </c>
      <c r="B580" s="14" t="s">
        <v>1154</v>
      </c>
      <c r="C580" s="14">
        <v>1</v>
      </c>
      <c r="D580" s="14">
        <v>0</v>
      </c>
      <c r="E580" s="17">
        <v>8346622</v>
      </c>
      <c r="F580" s="17">
        <v>0</v>
      </c>
      <c r="G580" s="17">
        <v>0</v>
      </c>
      <c r="H580" s="17">
        <v>0</v>
      </c>
      <c r="I580" s="17">
        <v>1166863</v>
      </c>
      <c r="J580" s="17">
        <v>2079441</v>
      </c>
      <c r="K580" s="17">
        <v>0</v>
      </c>
      <c r="L580" s="17">
        <v>0</v>
      </c>
      <c r="M580" s="17">
        <v>0</v>
      </c>
      <c r="N580" s="17">
        <v>0</v>
      </c>
      <c r="O580" s="17">
        <v>0</v>
      </c>
      <c r="P580" s="17">
        <v>981468</v>
      </c>
      <c r="Q580" s="17">
        <v>193222</v>
      </c>
      <c r="R580" s="17">
        <v>100825</v>
      </c>
      <c r="S580" s="17">
        <v>10935</v>
      </c>
      <c r="T580" s="17">
        <v>4563</v>
      </c>
      <c r="U580" s="17">
        <v>41998</v>
      </c>
      <c r="V580" s="17">
        <v>14433</v>
      </c>
      <c r="W580" s="17">
        <v>0</v>
      </c>
      <c r="X580" s="17">
        <v>322938</v>
      </c>
      <c r="Y580" s="17">
        <v>0</v>
      </c>
      <c r="Z580" s="17">
        <v>0</v>
      </c>
      <c r="AA580" s="17">
        <v>13263308</v>
      </c>
      <c r="AB580" s="17">
        <v>691259</v>
      </c>
      <c r="AC580" s="17">
        <v>1432166</v>
      </c>
      <c r="AD580" s="17">
        <v>1458663</v>
      </c>
      <c r="AE580" s="17">
        <v>0</v>
      </c>
      <c r="AF580" s="17">
        <v>100000</v>
      </c>
    </row>
    <row r="581" spans="1:32" x14ac:dyDescent="0.3">
      <c r="A581" s="15" t="s">
        <v>1155</v>
      </c>
      <c r="B581" s="14" t="s">
        <v>1156</v>
      </c>
      <c r="C581" s="14">
        <v>1</v>
      </c>
      <c r="D581" s="14">
        <v>0</v>
      </c>
      <c r="E581" s="17">
        <v>12082639</v>
      </c>
      <c r="F581" s="17">
        <v>0</v>
      </c>
      <c r="G581" s="17">
        <v>0</v>
      </c>
      <c r="H581" s="17">
        <v>0</v>
      </c>
      <c r="I581" s="17">
        <v>1583675</v>
      </c>
      <c r="J581" s="17">
        <v>916370</v>
      </c>
      <c r="K581" s="17">
        <v>0</v>
      </c>
      <c r="L581" s="17">
        <v>0</v>
      </c>
      <c r="M581" s="17">
        <v>0</v>
      </c>
      <c r="N581" s="17">
        <v>0</v>
      </c>
      <c r="O581" s="17">
        <v>0</v>
      </c>
      <c r="P581" s="17">
        <v>1371483</v>
      </c>
      <c r="Q581" s="17">
        <v>227394</v>
      </c>
      <c r="R581" s="17">
        <v>27519</v>
      </c>
      <c r="S581" s="17">
        <v>15340</v>
      </c>
      <c r="T581" s="17">
        <v>6400</v>
      </c>
      <c r="U581" s="17">
        <v>60347</v>
      </c>
      <c r="V581" s="17">
        <v>19997</v>
      </c>
      <c r="W581" s="17">
        <v>0</v>
      </c>
      <c r="X581" s="17">
        <v>175189</v>
      </c>
      <c r="Y581" s="17">
        <v>0</v>
      </c>
      <c r="Z581" s="17">
        <v>0</v>
      </c>
      <c r="AA581" s="17">
        <v>16486353</v>
      </c>
      <c r="AB581" s="17">
        <v>1039747</v>
      </c>
      <c r="AC581" s="17">
        <v>1756529</v>
      </c>
      <c r="AD581" s="17">
        <v>2196715</v>
      </c>
      <c r="AE581" s="17">
        <v>0</v>
      </c>
      <c r="AF581" s="17">
        <v>0</v>
      </c>
    </row>
    <row r="582" spans="1:32" x14ac:dyDescent="0.3">
      <c r="A582" s="15" t="s">
        <v>1157</v>
      </c>
      <c r="B582" s="14" t="s">
        <v>1158</v>
      </c>
      <c r="C582" s="14">
        <v>1</v>
      </c>
      <c r="D582" s="14">
        <v>0</v>
      </c>
      <c r="E582" s="17">
        <v>15041046</v>
      </c>
      <c r="F582" s="17">
        <v>0</v>
      </c>
      <c r="G582" s="17">
        <v>0</v>
      </c>
      <c r="H582" s="17">
        <v>13705</v>
      </c>
      <c r="I582" s="17">
        <v>2688317</v>
      </c>
      <c r="J582" s="17">
        <v>3266864</v>
      </c>
      <c r="K582" s="17">
        <v>0</v>
      </c>
      <c r="L582" s="17">
        <v>0</v>
      </c>
      <c r="M582" s="17">
        <v>0</v>
      </c>
      <c r="N582" s="17">
        <v>0</v>
      </c>
      <c r="O582" s="17">
        <v>0</v>
      </c>
      <c r="P582" s="17">
        <v>2575105</v>
      </c>
      <c r="Q582" s="17">
        <v>354698</v>
      </c>
      <c r="R582" s="17">
        <v>321876</v>
      </c>
      <c r="S582" s="17">
        <v>27983</v>
      </c>
      <c r="T582" s="17">
        <v>11675</v>
      </c>
      <c r="U582" s="17">
        <v>109976</v>
      </c>
      <c r="V582" s="17">
        <v>34808</v>
      </c>
      <c r="W582" s="17">
        <v>0</v>
      </c>
      <c r="X582" s="17">
        <v>274560</v>
      </c>
      <c r="Y582" s="17">
        <v>19678</v>
      </c>
      <c r="Z582" s="17">
        <v>0</v>
      </c>
      <c r="AA582" s="17">
        <v>24740291</v>
      </c>
      <c r="AB582" s="17">
        <v>1775759</v>
      </c>
      <c r="AC582" s="17">
        <v>3052865</v>
      </c>
      <c r="AD582" s="17">
        <v>1075151</v>
      </c>
      <c r="AE582" s="17">
        <v>0</v>
      </c>
      <c r="AF582" s="17">
        <v>0</v>
      </c>
    </row>
    <row r="583" spans="1:32" x14ac:dyDescent="0.3">
      <c r="A583" s="15" t="s">
        <v>1159</v>
      </c>
      <c r="B583" s="14" t="s">
        <v>1160</v>
      </c>
      <c r="C583" s="14">
        <v>1</v>
      </c>
      <c r="D583" s="14">
        <v>0</v>
      </c>
      <c r="E583" s="17">
        <v>10118826</v>
      </c>
      <c r="F583" s="17">
        <v>0</v>
      </c>
      <c r="G583" s="17">
        <v>0</v>
      </c>
      <c r="H583" s="17">
        <v>0</v>
      </c>
      <c r="I583" s="17">
        <v>1324557</v>
      </c>
      <c r="J583" s="17">
        <v>2090934</v>
      </c>
      <c r="K583" s="17">
        <v>136874</v>
      </c>
      <c r="L583" s="17">
        <v>0</v>
      </c>
      <c r="M583" s="17">
        <v>0</v>
      </c>
      <c r="N583" s="17">
        <v>0</v>
      </c>
      <c r="O583" s="17">
        <v>0</v>
      </c>
      <c r="P583" s="17">
        <v>1389496</v>
      </c>
      <c r="Q583" s="17">
        <v>175368</v>
      </c>
      <c r="R583" s="17">
        <v>31804</v>
      </c>
      <c r="S583" s="17">
        <v>12104</v>
      </c>
      <c r="T583" s="17">
        <v>5050</v>
      </c>
      <c r="U583" s="17">
        <v>48056</v>
      </c>
      <c r="V583" s="17">
        <v>14821</v>
      </c>
      <c r="W583" s="17">
        <v>0</v>
      </c>
      <c r="X583" s="17">
        <v>609391</v>
      </c>
      <c r="Y583" s="17">
        <v>0</v>
      </c>
      <c r="Z583" s="17">
        <v>0</v>
      </c>
      <c r="AA583" s="17">
        <v>15957281</v>
      </c>
      <c r="AB583" s="17">
        <v>810279</v>
      </c>
      <c r="AC583" s="17">
        <v>1566043</v>
      </c>
      <c r="AD583" s="17">
        <v>1623099</v>
      </c>
      <c r="AE583" s="17">
        <v>0</v>
      </c>
      <c r="AF583" s="17">
        <v>100000</v>
      </c>
    </row>
    <row r="584" spans="1:32" x14ac:dyDescent="0.3">
      <c r="A584" s="15" t="s">
        <v>1161</v>
      </c>
      <c r="B584" s="14" t="s">
        <v>1162</v>
      </c>
      <c r="C584" s="14">
        <v>1</v>
      </c>
      <c r="D584" s="14">
        <v>0</v>
      </c>
      <c r="E584" s="17">
        <v>10970715</v>
      </c>
      <c r="F584" s="17">
        <v>0</v>
      </c>
      <c r="G584" s="17">
        <v>0</v>
      </c>
      <c r="H584" s="17">
        <v>0</v>
      </c>
      <c r="I584" s="17">
        <v>1309900</v>
      </c>
      <c r="J584" s="17">
        <v>1868549</v>
      </c>
      <c r="K584" s="17">
        <v>0</v>
      </c>
      <c r="L584" s="17">
        <v>0</v>
      </c>
      <c r="M584" s="17">
        <v>0</v>
      </c>
      <c r="N584" s="17">
        <v>0</v>
      </c>
      <c r="O584" s="17">
        <v>0</v>
      </c>
      <c r="P584" s="17">
        <v>716575</v>
      </c>
      <c r="Q584" s="17">
        <v>128323</v>
      </c>
      <c r="R584" s="17">
        <v>61440</v>
      </c>
      <c r="S584" s="17">
        <v>13542</v>
      </c>
      <c r="T584" s="17">
        <v>5650</v>
      </c>
      <c r="U584" s="17">
        <v>49454</v>
      </c>
      <c r="V584" s="17">
        <v>17545</v>
      </c>
      <c r="W584" s="17">
        <v>0</v>
      </c>
      <c r="X584" s="17">
        <v>125150</v>
      </c>
      <c r="Y584" s="17">
        <v>0</v>
      </c>
      <c r="Z584" s="17">
        <v>0</v>
      </c>
      <c r="AA584" s="17">
        <v>15266843</v>
      </c>
      <c r="AB584" s="17">
        <v>959492</v>
      </c>
      <c r="AC584" s="17">
        <v>1981412</v>
      </c>
      <c r="AD584" s="17">
        <v>1770571</v>
      </c>
      <c r="AE584" s="17">
        <v>0</v>
      </c>
      <c r="AF584" s="17">
        <v>100000</v>
      </c>
    </row>
    <row r="585" spans="1:32" x14ac:dyDescent="0.3">
      <c r="A585" s="15" t="s">
        <v>1163</v>
      </c>
      <c r="B585" s="14" t="s">
        <v>1164</v>
      </c>
      <c r="C585" s="14">
        <v>0</v>
      </c>
      <c r="D585" s="14">
        <v>0</v>
      </c>
      <c r="E585" s="17">
        <v>13741068</v>
      </c>
      <c r="F585" s="17">
        <v>0</v>
      </c>
      <c r="G585" s="17">
        <v>0</v>
      </c>
      <c r="H585" s="17">
        <v>0</v>
      </c>
      <c r="I585" s="17">
        <v>1818273</v>
      </c>
      <c r="J585" s="17">
        <v>1835747</v>
      </c>
      <c r="K585" s="17">
        <v>0</v>
      </c>
      <c r="L585" s="17">
        <v>0</v>
      </c>
      <c r="M585" s="17">
        <v>0</v>
      </c>
      <c r="N585" s="17">
        <v>0</v>
      </c>
      <c r="O585" s="17">
        <v>0</v>
      </c>
      <c r="P585" s="17">
        <v>2120939</v>
      </c>
      <c r="Q585" s="17">
        <v>467346</v>
      </c>
      <c r="R585" s="17">
        <v>274422</v>
      </c>
      <c r="S585" s="17">
        <v>20852</v>
      </c>
      <c r="T585" s="17">
        <v>8700</v>
      </c>
      <c r="U585" s="17">
        <v>81492</v>
      </c>
      <c r="V585" s="17">
        <v>23378</v>
      </c>
      <c r="W585" s="17">
        <v>0</v>
      </c>
      <c r="X585" s="17">
        <v>148670</v>
      </c>
      <c r="Y585" s="17">
        <v>22177</v>
      </c>
      <c r="Z585" s="17">
        <v>0</v>
      </c>
      <c r="AA585" s="17">
        <v>20563064</v>
      </c>
      <c r="AB585" s="17">
        <v>1358717</v>
      </c>
      <c r="AC585" s="17">
        <v>2822076</v>
      </c>
      <c r="AD585" s="17">
        <v>771001</v>
      </c>
      <c r="AE585" s="17">
        <v>0</v>
      </c>
      <c r="AF585" s="17">
        <v>0</v>
      </c>
    </row>
    <row r="586" spans="1:32" x14ac:dyDescent="0.3">
      <c r="A586" s="15" t="s">
        <v>1165</v>
      </c>
      <c r="B586" s="14" t="s">
        <v>1166</v>
      </c>
      <c r="C586" s="14">
        <v>1</v>
      </c>
      <c r="D586" s="14">
        <v>0</v>
      </c>
      <c r="E586" s="17">
        <v>9084949</v>
      </c>
      <c r="F586" s="17">
        <v>0</v>
      </c>
      <c r="G586" s="17">
        <v>0</v>
      </c>
      <c r="H586" s="17">
        <v>0</v>
      </c>
      <c r="I586" s="17">
        <v>1022865</v>
      </c>
      <c r="J586" s="17">
        <v>2609674</v>
      </c>
      <c r="K586" s="17">
        <v>0</v>
      </c>
      <c r="L586" s="17">
        <v>0</v>
      </c>
      <c r="M586" s="17">
        <v>0</v>
      </c>
      <c r="N586" s="17">
        <v>0</v>
      </c>
      <c r="O586" s="17">
        <v>0</v>
      </c>
      <c r="P586" s="17">
        <v>1587009</v>
      </c>
      <c r="Q586" s="17">
        <v>145951</v>
      </c>
      <c r="R586" s="17">
        <v>175552</v>
      </c>
      <c r="S586" s="17">
        <v>11744</v>
      </c>
      <c r="T586" s="17">
        <v>4900</v>
      </c>
      <c r="U586" s="17">
        <v>46658</v>
      </c>
      <c r="V586" s="17">
        <v>15064</v>
      </c>
      <c r="W586" s="17">
        <v>0</v>
      </c>
      <c r="X586" s="17">
        <v>366701</v>
      </c>
      <c r="Y586" s="17">
        <v>0</v>
      </c>
      <c r="Z586" s="17">
        <v>0</v>
      </c>
      <c r="AA586" s="17">
        <v>15071067</v>
      </c>
      <c r="AB586" s="17">
        <v>772192</v>
      </c>
      <c r="AC586" s="17">
        <v>1482454</v>
      </c>
      <c r="AD586" s="17">
        <v>923113</v>
      </c>
      <c r="AE586" s="17">
        <v>0</v>
      </c>
      <c r="AF586" s="17">
        <v>0</v>
      </c>
    </row>
    <row r="587" spans="1:32" x14ac:dyDescent="0.3">
      <c r="A587" s="15" t="s">
        <v>1167</v>
      </c>
      <c r="B587" s="14" t="s">
        <v>1168</v>
      </c>
      <c r="C587" s="14">
        <v>1</v>
      </c>
      <c r="D587" s="14">
        <v>0</v>
      </c>
      <c r="E587" s="17">
        <v>19373449</v>
      </c>
      <c r="F587" s="17">
        <v>0</v>
      </c>
      <c r="G587" s="17">
        <v>0</v>
      </c>
      <c r="H587" s="17">
        <v>0</v>
      </c>
      <c r="I587" s="17">
        <v>3459541</v>
      </c>
      <c r="J587" s="17">
        <v>4714844</v>
      </c>
      <c r="K587" s="17">
        <v>0</v>
      </c>
      <c r="L587" s="17">
        <v>0</v>
      </c>
      <c r="M587" s="17">
        <v>0</v>
      </c>
      <c r="N587" s="17">
        <v>0</v>
      </c>
      <c r="O587" s="17">
        <v>0</v>
      </c>
      <c r="P587" s="17">
        <v>4716981</v>
      </c>
      <c r="Q587" s="17">
        <v>789195</v>
      </c>
      <c r="R587" s="17">
        <v>367369</v>
      </c>
      <c r="S587" s="17">
        <v>79214</v>
      </c>
      <c r="T587" s="17">
        <v>33050</v>
      </c>
      <c r="U587" s="17">
        <v>303017</v>
      </c>
      <c r="V587" s="17">
        <v>57458</v>
      </c>
      <c r="W587" s="17">
        <v>0</v>
      </c>
      <c r="X587" s="17">
        <v>839552</v>
      </c>
      <c r="Y587" s="17">
        <v>62105</v>
      </c>
      <c r="Z587" s="17">
        <v>0</v>
      </c>
      <c r="AA587" s="17">
        <v>34795775</v>
      </c>
      <c r="AB587" s="17">
        <v>4934991</v>
      </c>
      <c r="AC587" s="17">
        <v>5789916</v>
      </c>
      <c r="AD587" s="17">
        <v>0</v>
      </c>
      <c r="AE587" s="17">
        <v>0</v>
      </c>
      <c r="AF587" s="17">
        <v>0</v>
      </c>
    </row>
    <row r="588" spans="1:32" x14ac:dyDescent="0.3">
      <c r="A588" s="15" t="s">
        <v>1169</v>
      </c>
      <c r="B588" s="14" t="s">
        <v>1170</v>
      </c>
      <c r="C588" s="14">
        <v>1</v>
      </c>
      <c r="D588" s="14">
        <v>0</v>
      </c>
      <c r="E588" s="17">
        <v>5000535</v>
      </c>
      <c r="F588" s="17">
        <v>0</v>
      </c>
      <c r="G588" s="17">
        <v>266111</v>
      </c>
      <c r="H588" s="17">
        <v>0</v>
      </c>
      <c r="I588" s="17">
        <v>1050674</v>
      </c>
      <c r="J588" s="17">
        <v>1636101</v>
      </c>
      <c r="K588" s="17">
        <v>0</v>
      </c>
      <c r="L588" s="17">
        <v>0</v>
      </c>
      <c r="M588" s="17">
        <v>0</v>
      </c>
      <c r="N588" s="17">
        <v>0</v>
      </c>
      <c r="O588" s="17">
        <v>0</v>
      </c>
      <c r="P588" s="17">
        <v>1580406</v>
      </c>
      <c r="Q588" s="17">
        <v>60271</v>
      </c>
      <c r="R588" s="17">
        <v>0</v>
      </c>
      <c r="S588" s="17">
        <v>18051</v>
      </c>
      <c r="T588" s="17">
        <v>7531</v>
      </c>
      <c r="U588" s="17">
        <v>70890</v>
      </c>
      <c r="V588" s="17">
        <v>17088</v>
      </c>
      <c r="W588" s="17">
        <v>0</v>
      </c>
      <c r="X588" s="17">
        <v>140400</v>
      </c>
      <c r="Y588" s="17">
        <v>0</v>
      </c>
      <c r="Z588" s="17">
        <v>0</v>
      </c>
      <c r="AA588" s="17">
        <v>9848058</v>
      </c>
      <c r="AB588" s="17">
        <v>1154004</v>
      </c>
      <c r="AC588" s="17">
        <v>1053207</v>
      </c>
      <c r="AD588" s="17">
        <v>700000</v>
      </c>
      <c r="AE588" s="17">
        <v>140400</v>
      </c>
      <c r="AF588" s="17">
        <v>0</v>
      </c>
    </row>
    <row r="589" spans="1:32" x14ac:dyDescent="0.3">
      <c r="A589" s="15" t="s">
        <v>1171</v>
      </c>
      <c r="B589" s="14" t="s">
        <v>1172</v>
      </c>
      <c r="C589" s="14">
        <v>1</v>
      </c>
      <c r="D589" s="14">
        <v>0</v>
      </c>
      <c r="E589" s="17">
        <v>8737448</v>
      </c>
      <c r="F589" s="17">
        <v>0</v>
      </c>
      <c r="G589" s="17">
        <v>0</v>
      </c>
      <c r="H589" s="17">
        <v>0</v>
      </c>
      <c r="I589" s="17">
        <v>1050352</v>
      </c>
      <c r="J589" s="17">
        <v>2921440</v>
      </c>
      <c r="K589" s="17">
        <v>0</v>
      </c>
      <c r="L589" s="17">
        <v>0</v>
      </c>
      <c r="M589" s="17">
        <v>0</v>
      </c>
      <c r="N589" s="17">
        <v>0</v>
      </c>
      <c r="O589" s="17">
        <v>0</v>
      </c>
      <c r="P589" s="17">
        <v>1126034</v>
      </c>
      <c r="Q589" s="17">
        <v>240229</v>
      </c>
      <c r="R589" s="17">
        <v>115632</v>
      </c>
      <c r="S589" s="17">
        <v>11025</v>
      </c>
      <c r="T589" s="17">
        <v>4600</v>
      </c>
      <c r="U589" s="17">
        <v>43396</v>
      </c>
      <c r="V589" s="17">
        <v>13857</v>
      </c>
      <c r="W589" s="17">
        <v>0</v>
      </c>
      <c r="X589" s="17">
        <v>368212</v>
      </c>
      <c r="Y589" s="17">
        <v>0</v>
      </c>
      <c r="Z589" s="17">
        <v>0</v>
      </c>
      <c r="AA589" s="17">
        <v>14632225</v>
      </c>
      <c r="AB589" s="17">
        <v>866676</v>
      </c>
      <c r="AC589" s="17">
        <v>1687478</v>
      </c>
      <c r="AD589" s="17">
        <v>1115885</v>
      </c>
      <c r="AE589" s="17">
        <v>0</v>
      </c>
      <c r="AF589" s="17">
        <v>100000</v>
      </c>
    </row>
    <row r="590" spans="1:32" x14ac:dyDescent="0.3">
      <c r="A590" s="15" t="s">
        <v>1173</v>
      </c>
      <c r="B590" s="14" t="s">
        <v>1174</v>
      </c>
      <c r="C590" s="14">
        <v>1</v>
      </c>
      <c r="D590" s="14">
        <v>0</v>
      </c>
      <c r="E590" s="17">
        <v>9009204</v>
      </c>
      <c r="F590" s="17">
        <v>0</v>
      </c>
      <c r="G590" s="17">
        <v>0</v>
      </c>
      <c r="H590" s="17">
        <v>0</v>
      </c>
      <c r="I590" s="17">
        <v>1167664</v>
      </c>
      <c r="J590" s="17">
        <v>2228642</v>
      </c>
      <c r="K590" s="17">
        <v>0</v>
      </c>
      <c r="L590" s="17">
        <v>0</v>
      </c>
      <c r="M590" s="17">
        <v>0</v>
      </c>
      <c r="N590" s="17">
        <v>0</v>
      </c>
      <c r="O590" s="17">
        <v>0</v>
      </c>
      <c r="P590" s="17">
        <v>1695366</v>
      </c>
      <c r="Q590" s="17">
        <v>424440</v>
      </c>
      <c r="R590" s="17">
        <v>86674</v>
      </c>
      <c r="S590" s="17">
        <v>14276</v>
      </c>
      <c r="T590" s="17">
        <v>5956</v>
      </c>
      <c r="U590" s="17">
        <v>54464</v>
      </c>
      <c r="V590" s="17">
        <v>15590</v>
      </c>
      <c r="W590" s="17">
        <v>0</v>
      </c>
      <c r="X590" s="17">
        <v>65888</v>
      </c>
      <c r="Y590" s="17">
        <v>0</v>
      </c>
      <c r="Z590" s="17">
        <v>0</v>
      </c>
      <c r="AA590" s="17">
        <v>14768164</v>
      </c>
      <c r="AB590" s="17">
        <v>979761</v>
      </c>
      <c r="AC590" s="17">
        <v>1479064</v>
      </c>
      <c r="AD590" s="17">
        <v>837600</v>
      </c>
      <c r="AE590" s="17">
        <v>0</v>
      </c>
      <c r="AF590" s="17">
        <v>0</v>
      </c>
    </row>
    <row r="591" spans="1:32" x14ac:dyDescent="0.3">
      <c r="A591" s="15" t="s">
        <v>1175</v>
      </c>
      <c r="B591" s="14" t="s">
        <v>1176</v>
      </c>
      <c r="C591" s="14">
        <v>1</v>
      </c>
      <c r="D591" s="14">
        <v>0</v>
      </c>
      <c r="E591" s="17">
        <v>51122253</v>
      </c>
      <c r="F591" s="17">
        <v>0</v>
      </c>
      <c r="G591" s="17">
        <v>1621490</v>
      </c>
      <c r="H591" s="17">
        <v>37678</v>
      </c>
      <c r="I591" s="17">
        <v>6413938</v>
      </c>
      <c r="J591" s="17">
        <v>7908112</v>
      </c>
      <c r="K591" s="17">
        <v>0</v>
      </c>
      <c r="L591" s="17">
        <v>0</v>
      </c>
      <c r="M591" s="17">
        <v>0</v>
      </c>
      <c r="N591" s="17">
        <v>0</v>
      </c>
      <c r="O591" s="17">
        <v>0</v>
      </c>
      <c r="P591" s="17">
        <v>5213704</v>
      </c>
      <c r="Q591" s="17">
        <v>1128727</v>
      </c>
      <c r="R591" s="17">
        <v>4003433</v>
      </c>
      <c r="S591" s="17">
        <v>102358</v>
      </c>
      <c r="T591" s="17">
        <v>42706</v>
      </c>
      <c r="U591" s="17">
        <v>397498</v>
      </c>
      <c r="V591" s="17">
        <v>104506</v>
      </c>
      <c r="W591" s="17">
        <v>0</v>
      </c>
      <c r="X591" s="17">
        <v>1472272</v>
      </c>
      <c r="Y591" s="17">
        <v>0</v>
      </c>
      <c r="Z591" s="17">
        <v>0</v>
      </c>
      <c r="AA591" s="17">
        <v>79568675</v>
      </c>
      <c r="AB591" s="17">
        <v>6402809</v>
      </c>
      <c r="AC591" s="17">
        <v>14503181</v>
      </c>
      <c r="AD591" s="17">
        <v>700000</v>
      </c>
      <c r="AE591" s="17">
        <v>0</v>
      </c>
      <c r="AF591" s="17">
        <v>1004600</v>
      </c>
    </row>
    <row r="592" spans="1:32" x14ac:dyDescent="0.3">
      <c r="A592" s="15" t="s">
        <v>1177</v>
      </c>
      <c r="B592" s="14" t="s">
        <v>1178</v>
      </c>
      <c r="C592" s="14">
        <v>1</v>
      </c>
      <c r="D592" s="14">
        <v>0</v>
      </c>
      <c r="E592" s="17">
        <v>9572106</v>
      </c>
      <c r="F592" s="17">
        <v>0</v>
      </c>
      <c r="G592" s="17">
        <v>202082</v>
      </c>
      <c r="H592" s="17">
        <v>7576</v>
      </c>
      <c r="I592" s="17">
        <v>1548528</v>
      </c>
      <c r="J592" s="17">
        <v>1426208</v>
      </c>
      <c r="K592" s="17">
        <v>0</v>
      </c>
      <c r="L592" s="17">
        <v>0</v>
      </c>
      <c r="M592" s="17">
        <v>0</v>
      </c>
      <c r="N592" s="17">
        <v>0</v>
      </c>
      <c r="O592" s="17">
        <v>0</v>
      </c>
      <c r="P592" s="17">
        <v>1517097</v>
      </c>
      <c r="Q592" s="17">
        <v>236549</v>
      </c>
      <c r="R592" s="17">
        <v>354129</v>
      </c>
      <c r="S592" s="17">
        <v>24133</v>
      </c>
      <c r="T592" s="17">
        <v>10069</v>
      </c>
      <c r="U592" s="17">
        <v>97569</v>
      </c>
      <c r="V592" s="17">
        <v>24054</v>
      </c>
      <c r="W592" s="17">
        <v>0</v>
      </c>
      <c r="X592" s="17">
        <v>221160</v>
      </c>
      <c r="Y592" s="17">
        <v>0</v>
      </c>
      <c r="Z592" s="17">
        <v>0</v>
      </c>
      <c r="AA592" s="17">
        <v>15241260</v>
      </c>
      <c r="AB592" s="17">
        <v>1524391</v>
      </c>
      <c r="AC592" s="17">
        <v>2307522</v>
      </c>
      <c r="AD592" s="17">
        <v>700000</v>
      </c>
      <c r="AE592" s="17">
        <v>221160</v>
      </c>
      <c r="AF592" s="17">
        <v>0</v>
      </c>
    </row>
    <row r="593" spans="1:32" x14ac:dyDescent="0.3">
      <c r="A593" s="15" t="s">
        <v>1179</v>
      </c>
      <c r="B593" s="14" t="s">
        <v>1180</v>
      </c>
      <c r="C593" s="14">
        <v>1</v>
      </c>
      <c r="D593" s="14">
        <v>0</v>
      </c>
      <c r="E593" s="17">
        <v>16608232</v>
      </c>
      <c r="F593" s="17">
        <v>0</v>
      </c>
      <c r="G593" s="17">
        <v>1564377</v>
      </c>
      <c r="H593" s="17">
        <v>0</v>
      </c>
      <c r="I593" s="17">
        <v>2058754</v>
      </c>
      <c r="J593" s="17">
        <v>1422217</v>
      </c>
      <c r="K593" s="17">
        <v>0</v>
      </c>
      <c r="L593" s="17">
        <v>0</v>
      </c>
      <c r="M593" s="17">
        <v>0</v>
      </c>
      <c r="N593" s="17">
        <v>0</v>
      </c>
      <c r="O593" s="17">
        <v>0</v>
      </c>
      <c r="P593" s="17">
        <v>2010463</v>
      </c>
      <c r="Q593" s="17">
        <v>169281</v>
      </c>
      <c r="R593" s="17">
        <v>211690</v>
      </c>
      <c r="S593" s="17">
        <v>28297</v>
      </c>
      <c r="T593" s="17">
        <v>11806</v>
      </c>
      <c r="U593" s="17">
        <v>108811</v>
      </c>
      <c r="V593" s="17">
        <v>17691</v>
      </c>
      <c r="W593" s="17">
        <v>0</v>
      </c>
      <c r="X593" s="17">
        <v>636296</v>
      </c>
      <c r="Y593" s="17">
        <v>0</v>
      </c>
      <c r="Z593" s="17">
        <v>0</v>
      </c>
      <c r="AA593" s="17">
        <v>24847915</v>
      </c>
      <c r="AB593" s="17">
        <v>1892152</v>
      </c>
      <c r="AC593" s="17">
        <v>3688883</v>
      </c>
      <c r="AD593" s="17">
        <v>0</v>
      </c>
      <c r="AE593" s="17">
        <v>0</v>
      </c>
      <c r="AF593" s="17">
        <v>0</v>
      </c>
    </row>
    <row r="594" spans="1:32" x14ac:dyDescent="0.3">
      <c r="A594" s="15" t="s">
        <v>1181</v>
      </c>
      <c r="B594" s="14" t="s">
        <v>1182</v>
      </c>
      <c r="C594" s="14">
        <v>1</v>
      </c>
      <c r="D594" s="14">
        <v>0</v>
      </c>
      <c r="E594" s="17">
        <v>9587846</v>
      </c>
      <c r="F594" s="17">
        <v>0</v>
      </c>
      <c r="G594" s="17">
        <v>457991</v>
      </c>
      <c r="H594" s="17">
        <v>0</v>
      </c>
      <c r="I594" s="17">
        <v>2598317</v>
      </c>
      <c r="J594" s="17">
        <v>2389651</v>
      </c>
      <c r="K594" s="17">
        <v>0</v>
      </c>
      <c r="L594" s="17">
        <v>0</v>
      </c>
      <c r="M594" s="17">
        <v>0</v>
      </c>
      <c r="N594" s="17">
        <v>0</v>
      </c>
      <c r="O594" s="17">
        <v>0</v>
      </c>
      <c r="P594" s="17">
        <v>1510021</v>
      </c>
      <c r="Q594" s="17">
        <v>520309</v>
      </c>
      <c r="R594" s="17">
        <v>616130</v>
      </c>
      <c r="S594" s="17">
        <v>28732</v>
      </c>
      <c r="T594" s="17">
        <v>11988</v>
      </c>
      <c r="U594" s="17">
        <v>110966</v>
      </c>
      <c r="V594" s="17">
        <v>30773</v>
      </c>
      <c r="W594" s="17">
        <v>0</v>
      </c>
      <c r="X594" s="17">
        <v>270060</v>
      </c>
      <c r="Y594" s="17">
        <v>0</v>
      </c>
      <c r="Z594" s="17">
        <v>0</v>
      </c>
      <c r="AA594" s="17">
        <v>18132784</v>
      </c>
      <c r="AB594" s="17">
        <v>1865261</v>
      </c>
      <c r="AC594" s="17">
        <v>1756122</v>
      </c>
      <c r="AD594" s="17">
        <v>1032013</v>
      </c>
      <c r="AE594" s="17">
        <v>270060</v>
      </c>
      <c r="AF594" s="17">
        <v>0</v>
      </c>
    </row>
    <row r="595" spans="1:32" x14ac:dyDescent="0.3">
      <c r="A595" s="15" t="s">
        <v>1183</v>
      </c>
      <c r="B595" s="14" t="s">
        <v>1184</v>
      </c>
      <c r="C595" s="14">
        <v>1</v>
      </c>
      <c r="D595" s="14">
        <v>0</v>
      </c>
      <c r="E595" s="17">
        <v>9914167</v>
      </c>
      <c r="F595" s="17">
        <v>0</v>
      </c>
      <c r="G595" s="17">
        <v>237136</v>
      </c>
      <c r="H595" s="17">
        <v>0</v>
      </c>
      <c r="I595" s="17">
        <v>3638356</v>
      </c>
      <c r="J595" s="17">
        <v>2099140</v>
      </c>
      <c r="K595" s="17">
        <v>0</v>
      </c>
      <c r="L595" s="17">
        <v>0</v>
      </c>
      <c r="M595" s="17">
        <v>0</v>
      </c>
      <c r="N595" s="17">
        <v>0</v>
      </c>
      <c r="O595" s="17">
        <v>0</v>
      </c>
      <c r="P595" s="17">
        <v>1752374</v>
      </c>
      <c r="Q595" s="17">
        <v>713317</v>
      </c>
      <c r="R595" s="17">
        <v>627233</v>
      </c>
      <c r="S595" s="17">
        <v>30454</v>
      </c>
      <c r="T595" s="17">
        <v>12706</v>
      </c>
      <c r="U595" s="17">
        <v>121044</v>
      </c>
      <c r="V595" s="17">
        <v>25681</v>
      </c>
      <c r="W595" s="17">
        <v>0</v>
      </c>
      <c r="X595" s="17">
        <v>232200</v>
      </c>
      <c r="Y595" s="17">
        <v>13708</v>
      </c>
      <c r="Z595" s="17">
        <v>0</v>
      </c>
      <c r="AA595" s="17">
        <v>19417516</v>
      </c>
      <c r="AB595" s="17">
        <v>1963332</v>
      </c>
      <c r="AC595" s="17">
        <v>1773191</v>
      </c>
      <c r="AD595" s="17">
        <v>0</v>
      </c>
      <c r="AE595" s="17">
        <v>232200</v>
      </c>
      <c r="AF595" s="17">
        <v>0</v>
      </c>
    </row>
    <row r="596" spans="1:32" x14ac:dyDescent="0.3">
      <c r="A596" s="15" t="s">
        <v>1185</v>
      </c>
      <c r="B596" s="14" t="s">
        <v>1186</v>
      </c>
      <c r="C596" s="14">
        <v>1</v>
      </c>
      <c r="D596" s="14">
        <v>0</v>
      </c>
      <c r="E596" s="17">
        <v>7366280</v>
      </c>
      <c r="F596" s="17">
        <v>0</v>
      </c>
      <c r="G596" s="17">
        <v>715413</v>
      </c>
      <c r="H596" s="17">
        <v>0</v>
      </c>
      <c r="I596" s="17">
        <v>420866</v>
      </c>
      <c r="J596" s="17">
        <v>490306</v>
      </c>
      <c r="K596" s="17">
        <v>0</v>
      </c>
      <c r="L596" s="17">
        <v>0</v>
      </c>
      <c r="M596" s="17">
        <v>0</v>
      </c>
      <c r="N596" s="17">
        <v>0</v>
      </c>
      <c r="O596" s="17">
        <v>0</v>
      </c>
      <c r="P596" s="17">
        <v>587461</v>
      </c>
      <c r="Q596" s="17">
        <v>46661</v>
      </c>
      <c r="R596" s="17">
        <v>117926</v>
      </c>
      <c r="S596" s="17">
        <v>18291</v>
      </c>
      <c r="T596" s="17">
        <v>7631</v>
      </c>
      <c r="U596" s="17">
        <v>79162</v>
      </c>
      <c r="V596" s="17">
        <v>0</v>
      </c>
      <c r="W596" s="17">
        <v>0</v>
      </c>
      <c r="X596" s="17">
        <v>258032</v>
      </c>
      <c r="Y596" s="17">
        <v>0</v>
      </c>
      <c r="Z596" s="17">
        <v>0</v>
      </c>
      <c r="AA596" s="17">
        <v>10108029</v>
      </c>
      <c r="AB596" s="17">
        <v>2166800</v>
      </c>
      <c r="AC596" s="17">
        <v>4908084</v>
      </c>
      <c r="AD596" s="17">
        <v>0</v>
      </c>
      <c r="AE596" s="17">
        <v>0</v>
      </c>
      <c r="AF596" s="17">
        <v>0</v>
      </c>
    </row>
    <row r="597" spans="1:32" x14ac:dyDescent="0.3">
      <c r="A597" s="15" t="s">
        <v>1187</v>
      </c>
      <c r="B597" s="14" t="s">
        <v>1188</v>
      </c>
      <c r="C597" s="14">
        <v>1</v>
      </c>
      <c r="D597" s="14">
        <v>0</v>
      </c>
      <c r="E597" s="17">
        <v>16002807</v>
      </c>
      <c r="F597" s="17">
        <v>0</v>
      </c>
      <c r="G597" s="17">
        <v>342714</v>
      </c>
      <c r="H597" s="17">
        <v>0</v>
      </c>
      <c r="I597" s="17">
        <v>2410283</v>
      </c>
      <c r="J597" s="17">
        <v>1867078</v>
      </c>
      <c r="K597" s="17">
        <v>0</v>
      </c>
      <c r="L597" s="17">
        <v>0</v>
      </c>
      <c r="M597" s="17">
        <v>0</v>
      </c>
      <c r="N597" s="17">
        <v>0</v>
      </c>
      <c r="O597" s="17">
        <v>0</v>
      </c>
      <c r="P597" s="17">
        <v>2010669</v>
      </c>
      <c r="Q597" s="17">
        <v>276491</v>
      </c>
      <c r="R597" s="17">
        <v>914931</v>
      </c>
      <c r="S597" s="17">
        <v>38918</v>
      </c>
      <c r="T597" s="17">
        <v>16238</v>
      </c>
      <c r="U597" s="17">
        <v>144926</v>
      </c>
      <c r="V597" s="17">
        <v>35836</v>
      </c>
      <c r="W597" s="17">
        <v>0</v>
      </c>
      <c r="X597" s="17">
        <v>448382</v>
      </c>
      <c r="Y597" s="17">
        <v>617</v>
      </c>
      <c r="Z597" s="17">
        <v>0</v>
      </c>
      <c r="AA597" s="17">
        <v>24509890</v>
      </c>
      <c r="AB597" s="17">
        <v>2292776</v>
      </c>
      <c r="AC597" s="17">
        <v>3520417</v>
      </c>
      <c r="AD597" s="17">
        <v>700000</v>
      </c>
      <c r="AE597" s="17">
        <v>0</v>
      </c>
      <c r="AF597" s="17">
        <v>0</v>
      </c>
    </row>
    <row r="598" spans="1:32" x14ac:dyDescent="0.3">
      <c r="A598" s="15" t="s">
        <v>1189</v>
      </c>
      <c r="B598" s="14" t="s">
        <v>1190</v>
      </c>
      <c r="C598" s="14">
        <v>1</v>
      </c>
      <c r="D598" s="14">
        <v>0</v>
      </c>
      <c r="E598" s="17">
        <v>21325710</v>
      </c>
      <c r="F598" s="17">
        <v>0</v>
      </c>
      <c r="G598" s="17">
        <v>379007</v>
      </c>
      <c r="H598" s="17">
        <v>0</v>
      </c>
      <c r="I598" s="17">
        <v>3685125</v>
      </c>
      <c r="J598" s="17">
        <v>1866240</v>
      </c>
      <c r="K598" s="17">
        <v>0</v>
      </c>
      <c r="L598" s="17">
        <v>0</v>
      </c>
      <c r="M598" s="17">
        <v>0</v>
      </c>
      <c r="N598" s="17">
        <v>0</v>
      </c>
      <c r="O598" s="17">
        <v>0</v>
      </c>
      <c r="P598" s="17">
        <v>2389820</v>
      </c>
      <c r="Q598" s="17">
        <v>857009</v>
      </c>
      <c r="R598" s="17">
        <v>589113</v>
      </c>
      <c r="S598" s="17">
        <v>42319</v>
      </c>
      <c r="T598" s="17">
        <v>17656</v>
      </c>
      <c r="U598" s="17">
        <v>170614</v>
      </c>
      <c r="V598" s="17">
        <v>47856</v>
      </c>
      <c r="W598" s="17">
        <v>0</v>
      </c>
      <c r="X598" s="17">
        <v>302535</v>
      </c>
      <c r="Y598" s="17">
        <v>0</v>
      </c>
      <c r="Z598" s="17">
        <v>0</v>
      </c>
      <c r="AA598" s="17">
        <v>31673004</v>
      </c>
      <c r="AB598" s="17">
        <v>2666019</v>
      </c>
      <c r="AC598" s="17">
        <v>3010778</v>
      </c>
      <c r="AD598" s="17">
        <v>1279862</v>
      </c>
      <c r="AE598" s="17">
        <v>302535</v>
      </c>
      <c r="AF598" s="17">
        <v>0</v>
      </c>
    </row>
    <row r="599" spans="1:32" x14ac:dyDescent="0.3">
      <c r="A599" s="15" t="s">
        <v>1191</v>
      </c>
      <c r="B599" s="14" t="s">
        <v>1192</v>
      </c>
      <c r="C599" s="14">
        <v>1</v>
      </c>
      <c r="D599" s="14">
        <v>0</v>
      </c>
      <c r="E599" s="17">
        <v>17061668</v>
      </c>
      <c r="F599" s="17">
        <v>0</v>
      </c>
      <c r="G599" s="17">
        <v>563471</v>
      </c>
      <c r="H599" s="17">
        <v>0</v>
      </c>
      <c r="I599" s="17">
        <v>3087782</v>
      </c>
      <c r="J599" s="17">
        <v>1030159</v>
      </c>
      <c r="K599" s="17">
        <v>0</v>
      </c>
      <c r="L599" s="17">
        <v>0</v>
      </c>
      <c r="M599" s="17">
        <v>0</v>
      </c>
      <c r="N599" s="17">
        <v>0</v>
      </c>
      <c r="O599" s="17">
        <v>0</v>
      </c>
      <c r="P599" s="17">
        <v>1427378</v>
      </c>
      <c r="Q599" s="17">
        <v>472252</v>
      </c>
      <c r="R599" s="17">
        <v>642925</v>
      </c>
      <c r="S599" s="17">
        <v>23384</v>
      </c>
      <c r="T599" s="17">
        <v>9756</v>
      </c>
      <c r="U599" s="17">
        <v>93666</v>
      </c>
      <c r="V599" s="17">
        <v>23119</v>
      </c>
      <c r="W599" s="17">
        <v>0</v>
      </c>
      <c r="X599" s="17">
        <v>186967</v>
      </c>
      <c r="Y599" s="17">
        <v>0</v>
      </c>
      <c r="Z599" s="17">
        <v>0</v>
      </c>
      <c r="AA599" s="17">
        <v>24622527</v>
      </c>
      <c r="AB599" s="17">
        <v>2035060</v>
      </c>
      <c r="AC599" s="17">
        <v>4297018</v>
      </c>
      <c r="AD599" s="17">
        <v>2619728</v>
      </c>
      <c r="AE599" s="17">
        <v>0</v>
      </c>
      <c r="AF599" s="17">
        <v>204625</v>
      </c>
    </row>
    <row r="600" spans="1:32" x14ac:dyDescent="0.3">
      <c r="A600" s="15" t="s">
        <v>1193</v>
      </c>
      <c r="B600" s="14" t="s">
        <v>1194</v>
      </c>
      <c r="C600" s="14">
        <v>1</v>
      </c>
      <c r="D600" s="14">
        <v>0</v>
      </c>
      <c r="E600" s="17">
        <v>501649</v>
      </c>
      <c r="F600" s="17">
        <v>0</v>
      </c>
      <c r="G600" s="17">
        <v>179940</v>
      </c>
      <c r="H600" s="17">
        <v>0</v>
      </c>
      <c r="I600" s="17">
        <v>45076</v>
      </c>
      <c r="J600" s="17">
        <v>21821</v>
      </c>
      <c r="K600" s="17">
        <v>0</v>
      </c>
      <c r="L600" s="17">
        <v>0</v>
      </c>
      <c r="M600" s="17">
        <v>0</v>
      </c>
      <c r="N600" s="17">
        <v>0</v>
      </c>
      <c r="O600" s="17">
        <v>0</v>
      </c>
      <c r="P600" s="17">
        <v>126369</v>
      </c>
      <c r="Q600" s="17">
        <v>0</v>
      </c>
      <c r="R600" s="17">
        <v>0</v>
      </c>
      <c r="S600" s="17">
        <v>2607</v>
      </c>
      <c r="T600" s="17">
        <v>1088</v>
      </c>
      <c r="U600" s="17">
        <v>7573</v>
      </c>
      <c r="V600" s="17">
        <v>0</v>
      </c>
      <c r="W600" s="17">
        <v>0</v>
      </c>
      <c r="X600" s="17">
        <v>27000</v>
      </c>
      <c r="Y600" s="17">
        <v>0</v>
      </c>
      <c r="Z600" s="17">
        <v>0</v>
      </c>
      <c r="AA600" s="17">
        <v>913123</v>
      </c>
      <c r="AB600" s="17">
        <v>49823</v>
      </c>
      <c r="AC600" s="17">
        <v>68052</v>
      </c>
      <c r="AD600" s="17">
        <v>0</v>
      </c>
      <c r="AE600" s="17">
        <v>0</v>
      </c>
      <c r="AF600" s="17">
        <v>0</v>
      </c>
    </row>
    <row r="601" spans="1:32" x14ac:dyDescent="0.3">
      <c r="A601" s="15" t="s">
        <v>1195</v>
      </c>
      <c r="B601" s="14" t="s">
        <v>1196</v>
      </c>
      <c r="C601" s="14">
        <v>1</v>
      </c>
      <c r="D601" s="14">
        <v>0</v>
      </c>
      <c r="E601" s="17">
        <v>2753401</v>
      </c>
      <c r="F601" s="17">
        <v>0</v>
      </c>
      <c r="G601" s="17">
        <v>251952</v>
      </c>
      <c r="H601" s="17">
        <v>0</v>
      </c>
      <c r="I601" s="17">
        <v>146840</v>
      </c>
      <c r="J601" s="17">
        <v>755092</v>
      </c>
      <c r="K601" s="17">
        <v>555</v>
      </c>
      <c r="L601" s="17">
        <v>0</v>
      </c>
      <c r="M601" s="17">
        <v>0</v>
      </c>
      <c r="N601" s="17">
        <v>0</v>
      </c>
      <c r="O601" s="17">
        <v>0</v>
      </c>
      <c r="P601" s="17">
        <v>199420</v>
      </c>
      <c r="Q601" s="17">
        <v>1142</v>
      </c>
      <c r="R601" s="17">
        <v>107471</v>
      </c>
      <c r="S601" s="17">
        <v>7041</v>
      </c>
      <c r="T601" s="17">
        <v>2938</v>
      </c>
      <c r="U601" s="17">
        <v>27378</v>
      </c>
      <c r="V601" s="17">
        <v>0</v>
      </c>
      <c r="W601" s="17">
        <v>0</v>
      </c>
      <c r="X601" s="17">
        <v>22275</v>
      </c>
      <c r="Y601" s="17">
        <v>0</v>
      </c>
      <c r="Z601" s="17">
        <v>0</v>
      </c>
      <c r="AA601" s="17">
        <v>4275505</v>
      </c>
      <c r="AB601" s="17">
        <v>407699</v>
      </c>
      <c r="AC601" s="17">
        <v>923490</v>
      </c>
      <c r="AD601" s="17">
        <v>0</v>
      </c>
      <c r="AE601" s="17">
        <v>0</v>
      </c>
      <c r="AF601" s="17">
        <v>0</v>
      </c>
    </row>
    <row r="602" spans="1:32" x14ac:dyDescent="0.3">
      <c r="A602" s="15" t="s">
        <v>1197</v>
      </c>
      <c r="B602" s="14" t="s">
        <v>1198</v>
      </c>
      <c r="C602" s="14">
        <v>1</v>
      </c>
      <c r="D602" s="14">
        <v>0</v>
      </c>
      <c r="E602" s="17">
        <v>14374598</v>
      </c>
      <c r="F602" s="17">
        <v>0</v>
      </c>
      <c r="G602" s="17">
        <v>250952</v>
      </c>
      <c r="H602" s="17">
        <v>0</v>
      </c>
      <c r="I602" s="17">
        <v>1109112</v>
      </c>
      <c r="J602" s="17">
        <v>3363779</v>
      </c>
      <c r="K602" s="17">
        <v>0</v>
      </c>
      <c r="L602" s="17">
        <v>0</v>
      </c>
      <c r="M602" s="17">
        <v>0</v>
      </c>
      <c r="N602" s="17">
        <v>0</v>
      </c>
      <c r="O602" s="17">
        <v>0</v>
      </c>
      <c r="P602" s="17">
        <v>1459551</v>
      </c>
      <c r="Q602" s="17">
        <v>544304</v>
      </c>
      <c r="R602" s="17">
        <v>264534</v>
      </c>
      <c r="S602" s="17">
        <v>31653</v>
      </c>
      <c r="T602" s="17">
        <v>13206</v>
      </c>
      <c r="U602" s="17">
        <v>112190</v>
      </c>
      <c r="V602" s="17">
        <v>34311</v>
      </c>
      <c r="W602" s="17">
        <v>0</v>
      </c>
      <c r="X602" s="17">
        <v>358477</v>
      </c>
      <c r="Y602" s="17">
        <v>20717</v>
      </c>
      <c r="Z602" s="17">
        <v>0</v>
      </c>
      <c r="AA602" s="17">
        <v>21937384</v>
      </c>
      <c r="AB602" s="17">
        <v>1920485</v>
      </c>
      <c r="AC602" s="17">
        <v>3290212</v>
      </c>
      <c r="AD602" s="17">
        <v>700000</v>
      </c>
      <c r="AE602" s="17">
        <v>220045</v>
      </c>
      <c r="AF602" s="17">
        <v>0</v>
      </c>
    </row>
    <row r="603" spans="1:32" x14ac:dyDescent="0.3">
      <c r="A603" s="15" t="s">
        <v>1199</v>
      </c>
      <c r="B603" s="14" t="s">
        <v>1200</v>
      </c>
      <c r="C603" s="14">
        <v>1</v>
      </c>
      <c r="D603" s="14">
        <v>0</v>
      </c>
      <c r="E603" s="17">
        <v>2666154</v>
      </c>
      <c r="F603" s="17">
        <v>0</v>
      </c>
      <c r="G603" s="17">
        <v>265147</v>
      </c>
      <c r="H603" s="17">
        <v>0</v>
      </c>
      <c r="I603" s="17">
        <v>297039</v>
      </c>
      <c r="J603" s="17">
        <v>170706</v>
      </c>
      <c r="K603" s="17">
        <v>0</v>
      </c>
      <c r="L603" s="17">
        <v>0</v>
      </c>
      <c r="M603" s="17">
        <v>0</v>
      </c>
      <c r="N603" s="17">
        <v>0</v>
      </c>
      <c r="O603" s="17">
        <v>0</v>
      </c>
      <c r="P603" s="17">
        <v>174819</v>
      </c>
      <c r="Q603" s="17">
        <v>50315</v>
      </c>
      <c r="R603" s="17">
        <v>24574</v>
      </c>
      <c r="S603" s="17">
        <v>4524</v>
      </c>
      <c r="T603" s="17">
        <v>1888</v>
      </c>
      <c r="U603" s="17">
        <v>17592</v>
      </c>
      <c r="V603" s="17">
        <v>760</v>
      </c>
      <c r="W603" s="17">
        <v>0</v>
      </c>
      <c r="X603" s="17">
        <v>0</v>
      </c>
      <c r="Y603" s="17">
        <v>0</v>
      </c>
      <c r="Z603" s="17">
        <v>0</v>
      </c>
      <c r="AA603" s="17">
        <v>3673518</v>
      </c>
      <c r="AB603" s="17">
        <v>444177</v>
      </c>
      <c r="AC603" s="17">
        <v>867658</v>
      </c>
      <c r="AD603" s="17">
        <v>0</v>
      </c>
      <c r="AE603" s="17">
        <v>0</v>
      </c>
      <c r="AF603" s="17">
        <v>0</v>
      </c>
    </row>
    <row r="604" spans="1:32" x14ac:dyDescent="0.3">
      <c r="A604" s="15" t="s">
        <v>1201</v>
      </c>
      <c r="B604" s="14" t="s">
        <v>1202</v>
      </c>
      <c r="C604" s="14">
        <v>1</v>
      </c>
      <c r="D604" s="14">
        <v>0</v>
      </c>
      <c r="E604" s="17">
        <v>1603846</v>
      </c>
      <c r="F604" s="17">
        <v>0</v>
      </c>
      <c r="G604" s="17">
        <v>110011</v>
      </c>
      <c r="H604" s="17">
        <v>0</v>
      </c>
      <c r="I604" s="17">
        <v>63456</v>
      </c>
      <c r="J604" s="17">
        <v>76839</v>
      </c>
      <c r="K604" s="17">
        <v>0</v>
      </c>
      <c r="L604" s="17">
        <v>0</v>
      </c>
      <c r="M604" s="17">
        <v>0</v>
      </c>
      <c r="N604" s="17">
        <v>0</v>
      </c>
      <c r="O604" s="17">
        <v>0</v>
      </c>
      <c r="P604" s="17">
        <v>453610</v>
      </c>
      <c r="Q604" s="17">
        <v>36686</v>
      </c>
      <c r="R604" s="17">
        <v>24478</v>
      </c>
      <c r="S604" s="17">
        <v>10546</v>
      </c>
      <c r="T604" s="17">
        <v>4400</v>
      </c>
      <c r="U604" s="17">
        <v>41241</v>
      </c>
      <c r="V604" s="17">
        <v>0</v>
      </c>
      <c r="W604" s="17">
        <v>0</v>
      </c>
      <c r="X604" s="17">
        <v>0</v>
      </c>
      <c r="Y604" s="17">
        <v>0</v>
      </c>
      <c r="Z604" s="17">
        <v>0</v>
      </c>
      <c r="AA604" s="17">
        <v>2425113</v>
      </c>
      <c r="AB604" s="17">
        <v>605804</v>
      </c>
      <c r="AC604" s="17">
        <v>1181347</v>
      </c>
      <c r="AD604" s="17">
        <v>0</v>
      </c>
      <c r="AE604" s="17">
        <v>0</v>
      </c>
      <c r="AF604" s="17">
        <v>0</v>
      </c>
    </row>
    <row r="605" spans="1:32" x14ac:dyDescent="0.3">
      <c r="A605" s="15" t="s">
        <v>1203</v>
      </c>
      <c r="B605" s="14" t="s">
        <v>1204</v>
      </c>
      <c r="C605" s="14">
        <v>1</v>
      </c>
      <c r="D605" s="14">
        <v>0</v>
      </c>
      <c r="E605" s="17">
        <v>6560786</v>
      </c>
      <c r="F605" s="17">
        <v>0</v>
      </c>
      <c r="G605" s="17">
        <v>97741</v>
      </c>
      <c r="H605" s="17">
        <v>0</v>
      </c>
      <c r="I605" s="17">
        <v>793935</v>
      </c>
      <c r="J605" s="17">
        <v>673701</v>
      </c>
      <c r="K605" s="17">
        <v>0</v>
      </c>
      <c r="L605" s="17">
        <v>0</v>
      </c>
      <c r="M605" s="17">
        <v>0</v>
      </c>
      <c r="N605" s="17">
        <v>0</v>
      </c>
      <c r="O605" s="17">
        <v>0</v>
      </c>
      <c r="P605" s="17">
        <v>438564</v>
      </c>
      <c r="Q605" s="17">
        <v>62036</v>
      </c>
      <c r="R605" s="17">
        <v>163977</v>
      </c>
      <c r="S605" s="17">
        <v>9692</v>
      </c>
      <c r="T605" s="17">
        <v>4044</v>
      </c>
      <c r="U605" s="17">
        <v>40018</v>
      </c>
      <c r="V605" s="17">
        <v>2004</v>
      </c>
      <c r="W605" s="17">
        <v>0</v>
      </c>
      <c r="X605" s="17">
        <v>37800</v>
      </c>
      <c r="Y605" s="17">
        <v>0</v>
      </c>
      <c r="Z605" s="17">
        <v>0</v>
      </c>
      <c r="AA605" s="17">
        <v>8884298</v>
      </c>
      <c r="AB605" s="17">
        <v>609374</v>
      </c>
      <c r="AC605" s="17">
        <v>1199238</v>
      </c>
      <c r="AD605" s="17">
        <v>0</v>
      </c>
      <c r="AE605" s="17">
        <v>0</v>
      </c>
      <c r="AF605" s="17">
        <v>100000</v>
      </c>
    </row>
    <row r="606" spans="1:32" x14ac:dyDescent="0.3">
      <c r="A606" s="15" t="s">
        <v>1205</v>
      </c>
      <c r="B606" s="14" t="s">
        <v>1206</v>
      </c>
      <c r="C606" s="14">
        <v>1</v>
      </c>
      <c r="D606" s="14">
        <v>0</v>
      </c>
      <c r="E606" s="17">
        <v>16239372</v>
      </c>
      <c r="F606" s="17">
        <v>0</v>
      </c>
      <c r="G606" s="17">
        <v>405813</v>
      </c>
      <c r="H606" s="17">
        <v>0</v>
      </c>
      <c r="I606" s="17">
        <v>2052817</v>
      </c>
      <c r="J606" s="17">
        <v>4721854</v>
      </c>
      <c r="K606" s="17">
        <v>0</v>
      </c>
      <c r="L606" s="17">
        <v>0</v>
      </c>
      <c r="M606" s="17">
        <v>0</v>
      </c>
      <c r="N606" s="17">
        <v>0</v>
      </c>
      <c r="O606" s="17">
        <v>0</v>
      </c>
      <c r="P606" s="17">
        <v>1762138</v>
      </c>
      <c r="Q606" s="17">
        <v>330654</v>
      </c>
      <c r="R606" s="17">
        <v>508085</v>
      </c>
      <c r="S606" s="17">
        <v>46363</v>
      </c>
      <c r="T606" s="17">
        <v>19344</v>
      </c>
      <c r="U606" s="17">
        <v>184128</v>
      </c>
      <c r="V606" s="17">
        <v>47111</v>
      </c>
      <c r="W606" s="17">
        <v>0</v>
      </c>
      <c r="X606" s="17">
        <v>339360</v>
      </c>
      <c r="Y606" s="17">
        <v>0</v>
      </c>
      <c r="Z606" s="17">
        <v>0</v>
      </c>
      <c r="AA606" s="17">
        <v>26657039</v>
      </c>
      <c r="AB606" s="17">
        <v>2954519</v>
      </c>
      <c r="AC606" s="17">
        <v>3373335</v>
      </c>
      <c r="AD606" s="17">
        <v>700000</v>
      </c>
      <c r="AE606" s="17">
        <v>339360</v>
      </c>
      <c r="AF606" s="17">
        <v>0</v>
      </c>
    </row>
    <row r="607" spans="1:32" x14ac:dyDescent="0.3">
      <c r="A607" s="15" t="s">
        <v>1207</v>
      </c>
      <c r="B607" s="14" t="s">
        <v>1208</v>
      </c>
      <c r="C607" s="14">
        <v>1</v>
      </c>
      <c r="D607" s="14">
        <v>0</v>
      </c>
      <c r="E607" s="17">
        <v>1301020</v>
      </c>
      <c r="F607" s="17">
        <v>0</v>
      </c>
      <c r="G607" s="17">
        <v>70000</v>
      </c>
      <c r="H607" s="17">
        <v>0</v>
      </c>
      <c r="I607" s="17">
        <v>79816</v>
      </c>
      <c r="J607" s="17">
        <v>58473</v>
      </c>
      <c r="K607" s="17">
        <v>0</v>
      </c>
      <c r="L607" s="17">
        <v>0</v>
      </c>
      <c r="M607" s="17">
        <v>0</v>
      </c>
      <c r="N607" s="17">
        <v>0</v>
      </c>
      <c r="O607" s="17">
        <v>0</v>
      </c>
      <c r="P607" s="17">
        <v>137660</v>
      </c>
      <c r="Q607" s="17">
        <v>33012</v>
      </c>
      <c r="R607" s="17">
        <v>34830</v>
      </c>
      <c r="S607" s="17">
        <v>2367</v>
      </c>
      <c r="T607" s="17">
        <v>988</v>
      </c>
      <c r="U607" s="17">
        <v>15553</v>
      </c>
      <c r="V607" s="17">
        <v>2110</v>
      </c>
      <c r="W607" s="17">
        <v>0</v>
      </c>
      <c r="X607" s="17">
        <v>0</v>
      </c>
      <c r="Y607" s="17">
        <v>0</v>
      </c>
      <c r="Z607" s="17">
        <v>0</v>
      </c>
      <c r="AA607" s="17">
        <v>1735829</v>
      </c>
      <c r="AB607" s="17">
        <v>523179</v>
      </c>
      <c r="AC607" s="17">
        <v>1185071</v>
      </c>
      <c r="AD607" s="17">
        <v>0</v>
      </c>
      <c r="AE607" s="17">
        <v>0</v>
      </c>
      <c r="AF607" s="17">
        <v>100000</v>
      </c>
    </row>
    <row r="608" spans="1:32" x14ac:dyDescent="0.3">
      <c r="A608" s="15" t="s">
        <v>1209</v>
      </c>
      <c r="B608" s="14" t="s">
        <v>1210</v>
      </c>
      <c r="C608" s="14">
        <v>1</v>
      </c>
      <c r="D608" s="14">
        <v>0</v>
      </c>
      <c r="E608" s="17">
        <v>9330353</v>
      </c>
      <c r="F608" s="17">
        <v>0</v>
      </c>
      <c r="G608" s="17">
        <v>462680</v>
      </c>
      <c r="H608" s="17">
        <v>13502</v>
      </c>
      <c r="I608" s="17">
        <v>676553</v>
      </c>
      <c r="J608" s="17">
        <v>962447</v>
      </c>
      <c r="K608" s="17">
        <v>0</v>
      </c>
      <c r="L608" s="17">
        <v>0</v>
      </c>
      <c r="M608" s="17">
        <v>0</v>
      </c>
      <c r="N608" s="17">
        <v>0</v>
      </c>
      <c r="O608" s="17">
        <v>0</v>
      </c>
      <c r="P608" s="17">
        <v>650280</v>
      </c>
      <c r="Q608" s="17">
        <v>116739</v>
      </c>
      <c r="R608" s="17">
        <v>98690</v>
      </c>
      <c r="S608" s="17">
        <v>9827</v>
      </c>
      <c r="T608" s="17">
        <v>4100</v>
      </c>
      <c r="U608" s="17">
        <v>38562</v>
      </c>
      <c r="V608" s="17">
        <v>8700</v>
      </c>
      <c r="W608" s="17">
        <v>0</v>
      </c>
      <c r="X608" s="17">
        <v>61955</v>
      </c>
      <c r="Y608" s="17">
        <v>0</v>
      </c>
      <c r="Z608" s="17">
        <v>0</v>
      </c>
      <c r="AA608" s="17">
        <v>12434388</v>
      </c>
      <c r="AB608" s="17">
        <v>702656</v>
      </c>
      <c r="AC608" s="17">
        <v>1591602</v>
      </c>
      <c r="AD608" s="17">
        <v>700000</v>
      </c>
      <c r="AE608" s="17">
        <v>0</v>
      </c>
      <c r="AF608" s="17">
        <v>100000</v>
      </c>
    </row>
    <row r="609" spans="1:32" x14ac:dyDescent="0.3">
      <c r="A609" s="15" t="s">
        <v>1211</v>
      </c>
      <c r="B609" s="14" t="s">
        <v>1212</v>
      </c>
      <c r="C609" s="14">
        <v>1</v>
      </c>
      <c r="D609" s="14">
        <v>0</v>
      </c>
      <c r="E609" s="17">
        <v>5833731</v>
      </c>
      <c r="F609" s="17">
        <v>0</v>
      </c>
      <c r="G609" s="17">
        <v>0</v>
      </c>
      <c r="H609" s="17">
        <v>0</v>
      </c>
      <c r="I609" s="17">
        <v>596921</v>
      </c>
      <c r="J609" s="17">
        <v>595693</v>
      </c>
      <c r="K609" s="17">
        <v>0</v>
      </c>
      <c r="L609" s="17">
        <v>0</v>
      </c>
      <c r="M609" s="17">
        <v>0</v>
      </c>
      <c r="N609" s="17">
        <v>0</v>
      </c>
      <c r="O609" s="17">
        <v>0</v>
      </c>
      <c r="P609" s="17">
        <v>633523</v>
      </c>
      <c r="Q609" s="17">
        <v>226735</v>
      </c>
      <c r="R609" s="17">
        <v>136854</v>
      </c>
      <c r="S609" s="17">
        <v>6906</v>
      </c>
      <c r="T609" s="17">
        <v>2881</v>
      </c>
      <c r="U609" s="17">
        <v>27145</v>
      </c>
      <c r="V609" s="17">
        <v>7374</v>
      </c>
      <c r="W609" s="17">
        <v>0</v>
      </c>
      <c r="X609" s="17">
        <v>152960</v>
      </c>
      <c r="Y609" s="17">
        <v>0</v>
      </c>
      <c r="Z609" s="17">
        <v>0</v>
      </c>
      <c r="AA609" s="17">
        <v>8220723</v>
      </c>
      <c r="AB609" s="17">
        <v>432275</v>
      </c>
      <c r="AC609" s="17">
        <v>777703</v>
      </c>
      <c r="AD609" s="17">
        <v>700000</v>
      </c>
      <c r="AE609" s="17">
        <v>152960</v>
      </c>
      <c r="AF609" s="17">
        <v>0</v>
      </c>
    </row>
    <row r="610" spans="1:32" x14ac:dyDescent="0.3">
      <c r="A610" s="15" t="s">
        <v>1213</v>
      </c>
      <c r="B610" s="14" t="s">
        <v>1214</v>
      </c>
      <c r="C610" s="14">
        <v>1</v>
      </c>
      <c r="D610" s="14">
        <v>0</v>
      </c>
      <c r="E610" s="17">
        <v>4373958</v>
      </c>
      <c r="F610" s="17">
        <v>0</v>
      </c>
      <c r="G610" s="17">
        <v>202115</v>
      </c>
      <c r="H610" s="17">
        <v>0</v>
      </c>
      <c r="I610" s="17">
        <v>608310</v>
      </c>
      <c r="J610" s="17">
        <v>319956</v>
      </c>
      <c r="K610" s="17">
        <v>0</v>
      </c>
      <c r="L610" s="17">
        <v>0</v>
      </c>
      <c r="M610" s="17">
        <v>0</v>
      </c>
      <c r="N610" s="17">
        <v>0</v>
      </c>
      <c r="O610" s="17">
        <v>0</v>
      </c>
      <c r="P610" s="17">
        <v>497604</v>
      </c>
      <c r="Q610" s="17">
        <v>124018</v>
      </c>
      <c r="R610" s="17">
        <v>77768</v>
      </c>
      <c r="S610" s="17">
        <v>6501</v>
      </c>
      <c r="T610" s="17">
        <v>2713</v>
      </c>
      <c r="U610" s="17">
        <v>25688</v>
      </c>
      <c r="V610" s="17">
        <v>5703</v>
      </c>
      <c r="W610" s="17">
        <v>0</v>
      </c>
      <c r="X610" s="17">
        <v>59347</v>
      </c>
      <c r="Y610" s="17">
        <v>0</v>
      </c>
      <c r="Z610" s="17">
        <v>0</v>
      </c>
      <c r="AA610" s="17">
        <v>6303681</v>
      </c>
      <c r="AB610" s="17">
        <v>411328</v>
      </c>
      <c r="AC610" s="17">
        <v>511193</v>
      </c>
      <c r="AD610" s="17">
        <v>720473</v>
      </c>
      <c r="AE610" s="17">
        <v>0</v>
      </c>
      <c r="AF610" s="17">
        <v>0</v>
      </c>
    </row>
    <row r="611" spans="1:32" x14ac:dyDescent="0.3">
      <c r="A611" s="15" t="s">
        <v>1215</v>
      </c>
      <c r="B611" s="14" t="s">
        <v>1216</v>
      </c>
      <c r="C611" s="14">
        <v>1</v>
      </c>
      <c r="D611" s="14">
        <v>1</v>
      </c>
      <c r="E611" s="17">
        <v>5272782</v>
      </c>
      <c r="F611" s="17">
        <v>0</v>
      </c>
      <c r="G611" s="17">
        <v>0</v>
      </c>
      <c r="H611" s="17">
        <v>0</v>
      </c>
      <c r="I611" s="17">
        <v>178817</v>
      </c>
      <c r="J611" s="17">
        <v>898275</v>
      </c>
      <c r="K611" s="17">
        <v>0</v>
      </c>
      <c r="L611" s="17">
        <v>0</v>
      </c>
      <c r="M611" s="17">
        <v>0</v>
      </c>
      <c r="N611" s="17">
        <v>0</v>
      </c>
      <c r="O611" s="17">
        <v>0</v>
      </c>
      <c r="P611" s="17">
        <v>851567</v>
      </c>
      <c r="Q611" s="17">
        <v>69877</v>
      </c>
      <c r="R611" s="17">
        <v>19594</v>
      </c>
      <c r="S611" s="17">
        <v>6292</v>
      </c>
      <c r="T611" s="17">
        <v>2625</v>
      </c>
      <c r="U611" s="17">
        <v>24407</v>
      </c>
      <c r="V611" s="17">
        <v>8456</v>
      </c>
      <c r="W611" s="17">
        <v>0</v>
      </c>
      <c r="X611" s="17">
        <v>103164</v>
      </c>
      <c r="Y611" s="17">
        <v>0</v>
      </c>
      <c r="Z611" s="17">
        <v>0</v>
      </c>
      <c r="AA611" s="17">
        <v>7435856</v>
      </c>
      <c r="AB611" s="17">
        <v>564466</v>
      </c>
      <c r="AC611" s="17">
        <v>1212361</v>
      </c>
      <c r="AD611" s="17">
        <v>0</v>
      </c>
      <c r="AE611" s="17">
        <v>0</v>
      </c>
      <c r="AF611" s="17">
        <v>100000</v>
      </c>
    </row>
    <row r="612" spans="1:32" x14ac:dyDescent="0.3">
      <c r="A612" s="15" t="s">
        <v>1217</v>
      </c>
      <c r="B612" s="14" t="s">
        <v>1218</v>
      </c>
      <c r="C612" s="14">
        <v>1</v>
      </c>
      <c r="D612" s="14">
        <v>0</v>
      </c>
      <c r="E612" s="17">
        <v>13418500</v>
      </c>
      <c r="F612" s="17">
        <v>0</v>
      </c>
      <c r="G612" s="17">
        <v>0</v>
      </c>
      <c r="H612" s="17">
        <v>15725</v>
      </c>
      <c r="I612" s="17">
        <v>1485029</v>
      </c>
      <c r="J612" s="17">
        <v>2079386</v>
      </c>
      <c r="K612" s="17">
        <v>0</v>
      </c>
      <c r="L612" s="17">
        <v>0</v>
      </c>
      <c r="M612" s="17">
        <v>0</v>
      </c>
      <c r="N612" s="17">
        <v>0</v>
      </c>
      <c r="O612" s="17">
        <v>0</v>
      </c>
      <c r="P612" s="17">
        <v>1453585</v>
      </c>
      <c r="Q612" s="17">
        <v>753714</v>
      </c>
      <c r="R612" s="17">
        <v>252510</v>
      </c>
      <c r="S612" s="17">
        <v>15759</v>
      </c>
      <c r="T612" s="17">
        <v>6575</v>
      </c>
      <c r="U612" s="17">
        <v>56677</v>
      </c>
      <c r="V612" s="17">
        <v>19501</v>
      </c>
      <c r="W612" s="17">
        <v>0</v>
      </c>
      <c r="X612" s="17">
        <v>126560</v>
      </c>
      <c r="Y612" s="17">
        <v>0</v>
      </c>
      <c r="Z612" s="17">
        <v>0</v>
      </c>
      <c r="AA612" s="17">
        <v>19683521</v>
      </c>
      <c r="AB612" s="17">
        <v>1074371</v>
      </c>
      <c r="AC612" s="17">
        <v>2433583</v>
      </c>
      <c r="AD612" s="17">
        <v>1253359</v>
      </c>
      <c r="AE612" s="17">
        <v>0</v>
      </c>
      <c r="AF612" s="17">
        <v>100000</v>
      </c>
    </row>
    <row r="613" spans="1:32" x14ac:dyDescent="0.3">
      <c r="A613" s="15" t="s">
        <v>1219</v>
      </c>
      <c r="B613" s="14" t="s">
        <v>1220</v>
      </c>
      <c r="C613" s="14">
        <v>1</v>
      </c>
      <c r="D613" s="14">
        <v>0</v>
      </c>
      <c r="E613" s="17">
        <v>7578231</v>
      </c>
      <c r="F613" s="17">
        <v>0</v>
      </c>
      <c r="G613" s="17">
        <v>0</v>
      </c>
      <c r="H613" s="17">
        <v>0</v>
      </c>
      <c r="I613" s="17">
        <v>846862</v>
      </c>
      <c r="J613" s="17">
        <v>1039955</v>
      </c>
      <c r="K613" s="17">
        <v>0</v>
      </c>
      <c r="L613" s="17">
        <v>0</v>
      </c>
      <c r="M613" s="17">
        <v>0</v>
      </c>
      <c r="N613" s="17">
        <v>0</v>
      </c>
      <c r="O613" s="17">
        <v>0</v>
      </c>
      <c r="P613" s="17">
        <v>701660</v>
      </c>
      <c r="Q613" s="17">
        <v>264199</v>
      </c>
      <c r="R613" s="17">
        <v>159392</v>
      </c>
      <c r="S613" s="17">
        <v>13452</v>
      </c>
      <c r="T613" s="17">
        <v>5613</v>
      </c>
      <c r="U613" s="17">
        <v>52309</v>
      </c>
      <c r="V613" s="17">
        <v>14103</v>
      </c>
      <c r="W613" s="17">
        <v>0</v>
      </c>
      <c r="X613" s="17">
        <v>256060</v>
      </c>
      <c r="Y613" s="17">
        <v>0</v>
      </c>
      <c r="Z613" s="17">
        <v>0</v>
      </c>
      <c r="AA613" s="17">
        <v>10931836</v>
      </c>
      <c r="AB613" s="17">
        <v>850268</v>
      </c>
      <c r="AC613" s="17">
        <v>811744</v>
      </c>
      <c r="AD613" s="17">
        <v>1216744</v>
      </c>
      <c r="AE613" s="17">
        <v>131260</v>
      </c>
      <c r="AF613" s="17">
        <v>0</v>
      </c>
    </row>
    <row r="614" spans="1:32" x14ac:dyDescent="0.3">
      <c r="A614" s="15" t="s">
        <v>1221</v>
      </c>
      <c r="B614" s="14" t="s">
        <v>1222</v>
      </c>
      <c r="C614" s="14">
        <v>1</v>
      </c>
      <c r="D614" s="14">
        <v>0</v>
      </c>
      <c r="E614" s="17">
        <v>5109400</v>
      </c>
      <c r="F614" s="17">
        <v>0</v>
      </c>
      <c r="G614" s="17">
        <v>138624</v>
      </c>
      <c r="H614" s="17">
        <v>67570</v>
      </c>
      <c r="I614" s="17">
        <v>911451</v>
      </c>
      <c r="J614" s="17">
        <v>1480146</v>
      </c>
      <c r="K614" s="17">
        <v>0</v>
      </c>
      <c r="L614" s="17">
        <v>0</v>
      </c>
      <c r="M614" s="17">
        <v>0</v>
      </c>
      <c r="N614" s="17">
        <v>0</v>
      </c>
      <c r="O614" s="17">
        <v>0</v>
      </c>
      <c r="P614" s="17">
        <v>748224</v>
      </c>
      <c r="Q614" s="17">
        <v>108176</v>
      </c>
      <c r="R614" s="17">
        <v>42156</v>
      </c>
      <c r="S614" s="17">
        <v>5782</v>
      </c>
      <c r="T614" s="17">
        <v>2413</v>
      </c>
      <c r="U614" s="17">
        <v>23009</v>
      </c>
      <c r="V614" s="17">
        <v>6903</v>
      </c>
      <c r="W614" s="17">
        <v>0</v>
      </c>
      <c r="X614" s="17">
        <v>73309</v>
      </c>
      <c r="Y614" s="17">
        <v>0</v>
      </c>
      <c r="Z614" s="17">
        <v>0</v>
      </c>
      <c r="AA614" s="17">
        <v>8717163</v>
      </c>
      <c r="AB614" s="17">
        <v>449448</v>
      </c>
      <c r="AC614" s="17">
        <v>1018056</v>
      </c>
      <c r="AD614" s="17">
        <v>700000</v>
      </c>
      <c r="AE614" s="17">
        <v>0</v>
      </c>
      <c r="AF614" s="17">
        <v>0</v>
      </c>
    </row>
    <row r="615" spans="1:32" x14ac:dyDescent="0.3">
      <c r="A615" s="15" t="s">
        <v>1223</v>
      </c>
      <c r="B615" s="14" t="s">
        <v>1224</v>
      </c>
      <c r="C615" s="14">
        <v>1</v>
      </c>
      <c r="D615" s="14">
        <v>0</v>
      </c>
      <c r="E615" s="17">
        <v>21977075</v>
      </c>
      <c r="F615" s="17">
        <v>0</v>
      </c>
      <c r="G615" s="17">
        <v>0</v>
      </c>
      <c r="H615" s="17">
        <v>20066</v>
      </c>
      <c r="I615" s="17">
        <v>2488771</v>
      </c>
      <c r="J615" s="17">
        <v>4034550</v>
      </c>
      <c r="K615" s="17">
        <v>0</v>
      </c>
      <c r="L615" s="17">
        <v>0</v>
      </c>
      <c r="M615" s="17">
        <v>0</v>
      </c>
      <c r="N615" s="17">
        <v>0</v>
      </c>
      <c r="O615" s="17">
        <v>0</v>
      </c>
      <c r="P615" s="17">
        <v>2042782</v>
      </c>
      <c r="Q615" s="17">
        <v>556478</v>
      </c>
      <c r="R615" s="17">
        <v>437284</v>
      </c>
      <c r="S615" s="17">
        <v>33286</v>
      </c>
      <c r="T615" s="17">
        <v>13888</v>
      </c>
      <c r="U615" s="17">
        <v>129432</v>
      </c>
      <c r="V615" s="17">
        <v>41243</v>
      </c>
      <c r="W615" s="17">
        <v>0</v>
      </c>
      <c r="X615" s="17">
        <v>280301</v>
      </c>
      <c r="Y615" s="17">
        <v>0</v>
      </c>
      <c r="Z615" s="17">
        <v>0</v>
      </c>
      <c r="AA615" s="17">
        <v>32055156</v>
      </c>
      <c r="AB615" s="17">
        <v>2188040</v>
      </c>
      <c r="AC615" s="17">
        <v>3774026</v>
      </c>
      <c r="AD615" s="17">
        <v>853198</v>
      </c>
      <c r="AE615" s="17">
        <v>0</v>
      </c>
      <c r="AF615" s="17">
        <v>125709</v>
      </c>
    </row>
    <row r="616" spans="1:32" x14ac:dyDescent="0.3">
      <c r="A616" s="15" t="s">
        <v>1225</v>
      </c>
      <c r="B616" s="14" t="s">
        <v>1226</v>
      </c>
      <c r="C616" s="14">
        <v>1</v>
      </c>
      <c r="D616" s="14">
        <v>0</v>
      </c>
      <c r="E616" s="17">
        <v>298319</v>
      </c>
      <c r="F616" s="17">
        <v>0</v>
      </c>
      <c r="G616" s="17">
        <v>140955</v>
      </c>
      <c r="H616" s="17">
        <v>0</v>
      </c>
      <c r="I616" s="17">
        <v>10665</v>
      </c>
      <c r="J616" s="17">
        <v>0</v>
      </c>
      <c r="K616" s="17">
        <v>0</v>
      </c>
      <c r="L616" s="17">
        <v>0</v>
      </c>
      <c r="M616" s="17">
        <v>0</v>
      </c>
      <c r="N616" s="17">
        <v>0</v>
      </c>
      <c r="O616" s="17">
        <v>0</v>
      </c>
      <c r="P616" s="17">
        <v>56282</v>
      </c>
      <c r="Q616" s="17">
        <v>0</v>
      </c>
      <c r="R616" s="17">
        <v>0</v>
      </c>
      <c r="S616" s="17">
        <v>509</v>
      </c>
      <c r="T616" s="17">
        <v>213</v>
      </c>
      <c r="U616" s="17">
        <v>3961</v>
      </c>
      <c r="V616" s="17">
        <v>0</v>
      </c>
      <c r="W616" s="17">
        <v>0</v>
      </c>
      <c r="X616" s="17">
        <v>0</v>
      </c>
      <c r="Y616" s="17">
        <v>0</v>
      </c>
      <c r="Z616" s="17">
        <v>0</v>
      </c>
      <c r="AA616" s="17">
        <v>510904</v>
      </c>
      <c r="AB616" s="17">
        <v>89116</v>
      </c>
      <c r="AC616" s="17">
        <v>221137</v>
      </c>
      <c r="AD616" s="17">
        <v>0</v>
      </c>
      <c r="AE616" s="17">
        <v>0</v>
      </c>
      <c r="AF616" s="17">
        <v>100000</v>
      </c>
    </row>
    <row r="617" spans="1:32" x14ac:dyDescent="0.3">
      <c r="A617" s="15" t="s">
        <v>1227</v>
      </c>
      <c r="B617" s="14" t="s">
        <v>1228</v>
      </c>
      <c r="C617" s="14">
        <v>1</v>
      </c>
      <c r="D617" s="14">
        <v>0</v>
      </c>
      <c r="E617" s="17">
        <v>5730509</v>
      </c>
      <c r="F617" s="17">
        <v>0</v>
      </c>
      <c r="G617" s="17">
        <v>127523</v>
      </c>
      <c r="H617" s="17">
        <v>0</v>
      </c>
      <c r="I617" s="17">
        <v>697789</v>
      </c>
      <c r="J617" s="17">
        <v>871918</v>
      </c>
      <c r="K617" s="17">
        <v>0</v>
      </c>
      <c r="L617" s="17">
        <v>0</v>
      </c>
      <c r="M617" s="17">
        <v>0</v>
      </c>
      <c r="N617" s="17">
        <v>0</v>
      </c>
      <c r="O617" s="17">
        <v>0</v>
      </c>
      <c r="P617" s="17">
        <v>720144</v>
      </c>
      <c r="Q617" s="17">
        <v>56092</v>
      </c>
      <c r="R617" s="17">
        <v>37023</v>
      </c>
      <c r="S617" s="17">
        <v>7999</v>
      </c>
      <c r="T617" s="17">
        <v>3338</v>
      </c>
      <c r="U617" s="17">
        <v>30873</v>
      </c>
      <c r="V617" s="17">
        <v>8671</v>
      </c>
      <c r="W617" s="17">
        <v>0</v>
      </c>
      <c r="X617" s="17">
        <v>177140</v>
      </c>
      <c r="Y617" s="17">
        <v>0</v>
      </c>
      <c r="Z617" s="17">
        <v>0</v>
      </c>
      <c r="AA617" s="17">
        <v>8469019</v>
      </c>
      <c r="AB617" s="17">
        <v>505591</v>
      </c>
      <c r="AC617" s="17">
        <v>839161</v>
      </c>
      <c r="AD617" s="17">
        <v>1082389</v>
      </c>
      <c r="AE617" s="17">
        <v>177140</v>
      </c>
      <c r="AF617" s="17">
        <v>0</v>
      </c>
    </row>
    <row r="618" spans="1:32" x14ac:dyDescent="0.3">
      <c r="A618" s="15" t="s">
        <v>1229</v>
      </c>
      <c r="B618" s="14" t="s">
        <v>1230</v>
      </c>
      <c r="C618" s="14">
        <v>1</v>
      </c>
      <c r="D618" s="14">
        <v>0</v>
      </c>
      <c r="E618" s="17">
        <v>8370455</v>
      </c>
      <c r="F618" s="17">
        <v>0</v>
      </c>
      <c r="G618" s="17">
        <v>0</v>
      </c>
      <c r="H618" s="17">
        <v>0</v>
      </c>
      <c r="I618" s="17">
        <v>1017848</v>
      </c>
      <c r="J618" s="17">
        <v>2015684</v>
      </c>
      <c r="K618" s="17">
        <v>0</v>
      </c>
      <c r="L618" s="17">
        <v>0</v>
      </c>
      <c r="M618" s="17">
        <v>0</v>
      </c>
      <c r="N618" s="17">
        <v>0</v>
      </c>
      <c r="O618" s="17">
        <v>0</v>
      </c>
      <c r="P618" s="17">
        <v>805038</v>
      </c>
      <c r="Q618" s="17">
        <v>75046</v>
      </c>
      <c r="R618" s="17">
        <v>88004</v>
      </c>
      <c r="S618" s="17">
        <v>11819</v>
      </c>
      <c r="T618" s="17">
        <v>4931</v>
      </c>
      <c r="U618" s="17">
        <v>45610</v>
      </c>
      <c r="V618" s="17">
        <v>12582</v>
      </c>
      <c r="W618" s="17">
        <v>0</v>
      </c>
      <c r="X618" s="17">
        <v>61200</v>
      </c>
      <c r="Y618" s="17">
        <v>0</v>
      </c>
      <c r="Z618" s="17">
        <v>0</v>
      </c>
      <c r="AA618" s="17">
        <v>12508217</v>
      </c>
      <c r="AB618" s="17">
        <v>757910</v>
      </c>
      <c r="AC618" s="17">
        <v>1117536</v>
      </c>
      <c r="AD618" s="17">
        <v>1070518</v>
      </c>
      <c r="AE618" s="17">
        <v>0</v>
      </c>
      <c r="AF618" s="17">
        <v>0</v>
      </c>
    </row>
    <row r="619" spans="1:32" x14ac:dyDescent="0.3">
      <c r="A619" s="15" t="s">
        <v>1231</v>
      </c>
      <c r="B619" s="14" t="s">
        <v>1232</v>
      </c>
      <c r="C619" s="14">
        <v>1</v>
      </c>
      <c r="D619" s="14">
        <v>0</v>
      </c>
      <c r="E619" s="17">
        <v>8135949</v>
      </c>
      <c r="F619" s="17">
        <v>0</v>
      </c>
      <c r="G619" s="17">
        <v>0</v>
      </c>
      <c r="H619" s="17">
        <v>0</v>
      </c>
      <c r="I619" s="17">
        <v>1125304</v>
      </c>
      <c r="J619" s="17">
        <v>396653</v>
      </c>
      <c r="K619" s="17">
        <v>0</v>
      </c>
      <c r="L619" s="17">
        <v>0</v>
      </c>
      <c r="M619" s="17">
        <v>0</v>
      </c>
      <c r="N619" s="17">
        <v>0</v>
      </c>
      <c r="O619" s="17">
        <v>0</v>
      </c>
      <c r="P619" s="17">
        <v>620873</v>
      </c>
      <c r="Q619" s="17">
        <v>395121</v>
      </c>
      <c r="R619" s="17">
        <v>202687</v>
      </c>
      <c r="S619" s="17">
        <v>10426</v>
      </c>
      <c r="T619" s="17">
        <v>4350</v>
      </c>
      <c r="U619" s="17">
        <v>41707</v>
      </c>
      <c r="V619" s="17">
        <v>10207</v>
      </c>
      <c r="W619" s="17">
        <v>0</v>
      </c>
      <c r="X619" s="17">
        <v>263902</v>
      </c>
      <c r="Y619" s="17">
        <v>0</v>
      </c>
      <c r="Z619" s="17">
        <v>0</v>
      </c>
      <c r="AA619" s="17">
        <v>11207179</v>
      </c>
      <c r="AB619" s="17">
        <v>985869</v>
      </c>
      <c r="AC619" s="17">
        <v>2035882</v>
      </c>
      <c r="AD619" s="17">
        <v>813548</v>
      </c>
      <c r="AE619" s="17">
        <v>183640</v>
      </c>
      <c r="AF619" s="17">
        <v>100000</v>
      </c>
    </row>
    <row r="620" spans="1:32" x14ac:dyDescent="0.3">
      <c r="A620" s="15" t="s">
        <v>1233</v>
      </c>
      <c r="B620" s="14" t="s">
        <v>1234</v>
      </c>
      <c r="C620" s="14">
        <v>1</v>
      </c>
      <c r="D620" s="14">
        <v>0</v>
      </c>
      <c r="E620" s="17">
        <v>23101220</v>
      </c>
      <c r="F620" s="17">
        <v>0</v>
      </c>
      <c r="G620" s="17">
        <v>0</v>
      </c>
      <c r="H620" s="17">
        <v>0</v>
      </c>
      <c r="I620" s="17">
        <v>2230393</v>
      </c>
      <c r="J620" s="17">
        <v>4451150</v>
      </c>
      <c r="K620" s="17">
        <v>0</v>
      </c>
      <c r="L620" s="17">
        <v>0</v>
      </c>
      <c r="M620" s="17">
        <v>0</v>
      </c>
      <c r="N620" s="17">
        <v>0</v>
      </c>
      <c r="O620" s="17">
        <v>0</v>
      </c>
      <c r="P620" s="17">
        <v>2357691</v>
      </c>
      <c r="Q620" s="17">
        <v>1522346</v>
      </c>
      <c r="R620" s="17">
        <v>230692</v>
      </c>
      <c r="S620" s="17">
        <v>30724</v>
      </c>
      <c r="T620" s="17">
        <v>12819</v>
      </c>
      <c r="U620" s="17">
        <v>117199</v>
      </c>
      <c r="V620" s="17">
        <v>41693</v>
      </c>
      <c r="W620" s="17">
        <v>0</v>
      </c>
      <c r="X620" s="17">
        <v>305968</v>
      </c>
      <c r="Y620" s="17">
        <v>0</v>
      </c>
      <c r="Z620" s="17">
        <v>0</v>
      </c>
      <c r="AA620" s="17">
        <v>34401895</v>
      </c>
      <c r="AB620" s="17">
        <v>2016454</v>
      </c>
      <c r="AC620" s="17">
        <v>4567525</v>
      </c>
      <c r="AD620" s="17">
        <v>1096178</v>
      </c>
      <c r="AE620" s="17">
        <v>0</v>
      </c>
      <c r="AF620" s="17">
        <v>137556</v>
      </c>
    </row>
    <row r="621" spans="1:32" x14ac:dyDescent="0.3">
      <c r="A621" s="15" t="s">
        <v>1235</v>
      </c>
      <c r="B621" s="14" t="s">
        <v>1236</v>
      </c>
      <c r="C621" s="14">
        <v>1</v>
      </c>
      <c r="D621" s="14">
        <v>0</v>
      </c>
      <c r="E621" s="17">
        <v>10806868</v>
      </c>
      <c r="F621" s="17">
        <v>0</v>
      </c>
      <c r="G621" s="17">
        <v>0</v>
      </c>
      <c r="H621" s="17">
        <v>0</v>
      </c>
      <c r="I621" s="17">
        <v>1113346</v>
      </c>
      <c r="J621" s="17">
        <v>2300590</v>
      </c>
      <c r="K621" s="17">
        <v>91</v>
      </c>
      <c r="L621" s="17">
        <v>0</v>
      </c>
      <c r="M621" s="17">
        <v>0</v>
      </c>
      <c r="N621" s="17">
        <v>0</v>
      </c>
      <c r="O621" s="17">
        <v>0</v>
      </c>
      <c r="P621" s="17">
        <v>1548062</v>
      </c>
      <c r="Q621" s="17">
        <v>429008</v>
      </c>
      <c r="R621" s="17">
        <v>0</v>
      </c>
      <c r="S621" s="17">
        <v>11100</v>
      </c>
      <c r="T621" s="17">
        <v>4631</v>
      </c>
      <c r="U621" s="17">
        <v>44270</v>
      </c>
      <c r="V621" s="17">
        <v>14866</v>
      </c>
      <c r="W621" s="17">
        <v>0</v>
      </c>
      <c r="X621" s="17">
        <v>413887</v>
      </c>
      <c r="Y621" s="17">
        <v>0</v>
      </c>
      <c r="Z621" s="17">
        <v>0</v>
      </c>
      <c r="AA621" s="17">
        <v>16686719</v>
      </c>
      <c r="AB621" s="17">
        <v>850672</v>
      </c>
      <c r="AC621" s="17">
        <v>1926883</v>
      </c>
      <c r="AD621" s="17">
        <v>1401238</v>
      </c>
      <c r="AE621" s="17">
        <v>0</v>
      </c>
      <c r="AF621" s="17">
        <v>100000</v>
      </c>
    </row>
    <row r="622" spans="1:32" x14ac:dyDescent="0.3">
      <c r="A622" s="15" t="s">
        <v>1237</v>
      </c>
      <c r="B622" s="14" t="s">
        <v>1238</v>
      </c>
      <c r="C622" s="14">
        <v>1</v>
      </c>
      <c r="D622" s="14">
        <v>0</v>
      </c>
      <c r="E622" s="17">
        <v>11328066</v>
      </c>
      <c r="F622" s="17">
        <v>0</v>
      </c>
      <c r="G622" s="17">
        <v>0</v>
      </c>
      <c r="H622" s="17">
        <v>0</v>
      </c>
      <c r="I622" s="17">
        <v>1564250</v>
      </c>
      <c r="J622" s="17">
        <v>1780532</v>
      </c>
      <c r="K622" s="17">
        <v>0</v>
      </c>
      <c r="L622" s="17">
        <v>0</v>
      </c>
      <c r="M622" s="17">
        <v>0</v>
      </c>
      <c r="N622" s="17">
        <v>0</v>
      </c>
      <c r="O622" s="17">
        <v>0</v>
      </c>
      <c r="P622" s="17">
        <v>1625844</v>
      </c>
      <c r="Q622" s="17">
        <v>871296</v>
      </c>
      <c r="R622" s="17">
        <v>108287</v>
      </c>
      <c r="S622" s="17">
        <v>13108</v>
      </c>
      <c r="T622" s="17">
        <v>5469</v>
      </c>
      <c r="U622" s="17">
        <v>51318</v>
      </c>
      <c r="V622" s="17">
        <v>17999</v>
      </c>
      <c r="W622" s="17">
        <v>0</v>
      </c>
      <c r="X622" s="17">
        <v>746103</v>
      </c>
      <c r="Y622" s="17">
        <v>0</v>
      </c>
      <c r="Z622" s="17">
        <v>0</v>
      </c>
      <c r="AA622" s="17">
        <v>18112272</v>
      </c>
      <c r="AB622" s="17">
        <v>1081031</v>
      </c>
      <c r="AC622" s="17">
        <v>2448675</v>
      </c>
      <c r="AD622" s="17">
        <v>1161439</v>
      </c>
      <c r="AE622" s="17">
        <v>0</v>
      </c>
      <c r="AF622" s="17">
        <v>100000</v>
      </c>
    </row>
    <row r="623" spans="1:32" x14ac:dyDescent="0.3">
      <c r="A623" s="15" t="s">
        <v>1239</v>
      </c>
      <c r="B623" s="14" t="s">
        <v>1240</v>
      </c>
      <c r="C623" s="14">
        <v>1</v>
      </c>
      <c r="D623" s="14">
        <v>0</v>
      </c>
      <c r="E623" s="17">
        <v>8717712</v>
      </c>
      <c r="F623" s="17">
        <v>0</v>
      </c>
      <c r="G623" s="17">
        <v>0</v>
      </c>
      <c r="H623" s="17">
        <v>14088</v>
      </c>
      <c r="I623" s="17">
        <v>1204606</v>
      </c>
      <c r="J623" s="17">
        <v>1735267</v>
      </c>
      <c r="K623" s="17">
        <v>0</v>
      </c>
      <c r="L623" s="17">
        <v>0</v>
      </c>
      <c r="M623" s="17">
        <v>0</v>
      </c>
      <c r="N623" s="17">
        <v>0</v>
      </c>
      <c r="O623" s="17">
        <v>0</v>
      </c>
      <c r="P623" s="17">
        <v>1120401</v>
      </c>
      <c r="Q623" s="17">
        <v>237396</v>
      </c>
      <c r="R623" s="17">
        <v>135353</v>
      </c>
      <c r="S623" s="17">
        <v>9093</v>
      </c>
      <c r="T623" s="17">
        <v>3794</v>
      </c>
      <c r="U623" s="17">
        <v>36872</v>
      </c>
      <c r="V623" s="17">
        <v>11237</v>
      </c>
      <c r="W623" s="17">
        <v>0</v>
      </c>
      <c r="X623" s="17">
        <v>93754</v>
      </c>
      <c r="Y623" s="17">
        <v>0</v>
      </c>
      <c r="Z623" s="17">
        <v>0</v>
      </c>
      <c r="AA623" s="17">
        <v>13319573</v>
      </c>
      <c r="AB623" s="17">
        <v>573192</v>
      </c>
      <c r="AC623" s="17">
        <v>918360</v>
      </c>
      <c r="AD623" s="17">
        <v>714292</v>
      </c>
      <c r="AE623" s="17">
        <v>0</v>
      </c>
      <c r="AF623" s="17">
        <v>0</v>
      </c>
    </row>
    <row r="624" spans="1:32" x14ac:dyDescent="0.3">
      <c r="A624" s="15" t="s">
        <v>1241</v>
      </c>
      <c r="B624" s="14" t="s">
        <v>1242</v>
      </c>
      <c r="C624" s="14">
        <v>1</v>
      </c>
      <c r="D624" s="14">
        <v>0</v>
      </c>
      <c r="E624" s="17">
        <v>11552914</v>
      </c>
      <c r="F624" s="17">
        <v>0</v>
      </c>
      <c r="G624" s="17">
        <v>0</v>
      </c>
      <c r="H624" s="17">
        <v>22057</v>
      </c>
      <c r="I624" s="17">
        <v>2073967</v>
      </c>
      <c r="J624" s="17">
        <v>1629774</v>
      </c>
      <c r="K624" s="17">
        <v>0</v>
      </c>
      <c r="L624" s="17">
        <v>0</v>
      </c>
      <c r="M624" s="17">
        <v>0</v>
      </c>
      <c r="N624" s="17">
        <v>0</v>
      </c>
      <c r="O624" s="17">
        <v>0</v>
      </c>
      <c r="P624" s="17">
        <v>1946804</v>
      </c>
      <c r="Q624" s="17">
        <v>393350</v>
      </c>
      <c r="R624" s="17">
        <v>57779</v>
      </c>
      <c r="S624" s="17">
        <v>30709</v>
      </c>
      <c r="T624" s="17">
        <v>12813</v>
      </c>
      <c r="U624" s="17">
        <v>122325</v>
      </c>
      <c r="V624" s="17">
        <v>33090</v>
      </c>
      <c r="W624" s="17">
        <v>0</v>
      </c>
      <c r="X624" s="17">
        <v>142596</v>
      </c>
      <c r="Y624" s="17">
        <v>0</v>
      </c>
      <c r="Z624" s="17">
        <v>0</v>
      </c>
      <c r="AA624" s="17">
        <v>18018178</v>
      </c>
      <c r="AB624" s="17">
        <v>1993800</v>
      </c>
      <c r="AC624" s="17">
        <v>1483750</v>
      </c>
      <c r="AD624" s="17">
        <v>700000</v>
      </c>
      <c r="AE624" s="17">
        <v>0</v>
      </c>
      <c r="AF624" s="17">
        <v>0</v>
      </c>
    </row>
    <row r="625" spans="1:32" x14ac:dyDescent="0.3">
      <c r="A625" s="15" t="s">
        <v>1243</v>
      </c>
      <c r="B625" s="14" t="s">
        <v>1244</v>
      </c>
      <c r="C625" s="14">
        <v>1</v>
      </c>
      <c r="D625" s="14">
        <v>0</v>
      </c>
      <c r="E625" s="17">
        <v>13505546</v>
      </c>
      <c r="F625" s="17">
        <v>0</v>
      </c>
      <c r="G625" s="17">
        <v>0</v>
      </c>
      <c r="H625" s="17">
        <v>0</v>
      </c>
      <c r="I625" s="17">
        <v>2647114</v>
      </c>
      <c r="J625" s="17">
        <v>2191898</v>
      </c>
      <c r="K625" s="17">
        <v>0</v>
      </c>
      <c r="L625" s="17">
        <v>0</v>
      </c>
      <c r="M625" s="17">
        <v>0</v>
      </c>
      <c r="N625" s="17">
        <v>0</v>
      </c>
      <c r="O625" s="17">
        <v>0</v>
      </c>
      <c r="P625" s="17">
        <v>1892504</v>
      </c>
      <c r="Q625" s="17">
        <v>570738</v>
      </c>
      <c r="R625" s="17">
        <v>166699</v>
      </c>
      <c r="S625" s="17">
        <v>26799</v>
      </c>
      <c r="T625" s="17">
        <v>11181</v>
      </c>
      <c r="U625" s="17">
        <v>103976</v>
      </c>
      <c r="V625" s="17">
        <v>33509</v>
      </c>
      <c r="W625" s="17">
        <v>0</v>
      </c>
      <c r="X625" s="17">
        <v>180086</v>
      </c>
      <c r="Y625" s="17">
        <v>19986</v>
      </c>
      <c r="Z625" s="17">
        <v>0</v>
      </c>
      <c r="AA625" s="17">
        <v>21350036</v>
      </c>
      <c r="AB625" s="17">
        <v>1711012</v>
      </c>
      <c r="AC625" s="17">
        <v>2318159</v>
      </c>
      <c r="AD625" s="17">
        <v>867601</v>
      </c>
      <c r="AE625" s="17">
        <v>0</v>
      </c>
      <c r="AF625" s="17">
        <v>0</v>
      </c>
    </row>
    <row r="626" spans="1:32" x14ac:dyDescent="0.3">
      <c r="A626" s="15" t="s">
        <v>1245</v>
      </c>
      <c r="B626" s="14" t="s">
        <v>1246</v>
      </c>
      <c r="C626" s="14">
        <v>1</v>
      </c>
      <c r="D626" s="14">
        <v>0</v>
      </c>
      <c r="E626" s="17">
        <v>6096860</v>
      </c>
      <c r="F626" s="17">
        <v>0</v>
      </c>
      <c r="G626" s="17">
        <v>0</v>
      </c>
      <c r="H626" s="17">
        <v>8059</v>
      </c>
      <c r="I626" s="17">
        <v>1246850</v>
      </c>
      <c r="J626" s="17">
        <v>1719337</v>
      </c>
      <c r="K626" s="17">
        <v>0</v>
      </c>
      <c r="L626" s="17">
        <v>0</v>
      </c>
      <c r="M626" s="17">
        <v>0</v>
      </c>
      <c r="N626" s="17">
        <v>0</v>
      </c>
      <c r="O626" s="17">
        <v>0</v>
      </c>
      <c r="P626" s="17">
        <v>1630486</v>
      </c>
      <c r="Q626" s="17">
        <v>294553</v>
      </c>
      <c r="R626" s="17">
        <v>125530</v>
      </c>
      <c r="S626" s="17">
        <v>12898</v>
      </c>
      <c r="T626" s="17">
        <v>5381</v>
      </c>
      <c r="U626" s="17">
        <v>52076</v>
      </c>
      <c r="V626" s="17">
        <v>16731</v>
      </c>
      <c r="W626" s="17">
        <v>0</v>
      </c>
      <c r="X626" s="17">
        <v>370597</v>
      </c>
      <c r="Y626" s="17">
        <v>0</v>
      </c>
      <c r="Z626" s="17">
        <v>0</v>
      </c>
      <c r="AA626" s="17">
        <v>11579358</v>
      </c>
      <c r="AB626" s="17">
        <v>836938</v>
      </c>
      <c r="AC626" s="17">
        <v>365295</v>
      </c>
      <c r="AD626" s="17">
        <v>700000</v>
      </c>
      <c r="AE626" s="17">
        <v>0</v>
      </c>
      <c r="AF626" s="17">
        <v>0</v>
      </c>
    </row>
    <row r="627" spans="1:32" x14ac:dyDescent="0.3">
      <c r="A627" s="15" t="s">
        <v>1247</v>
      </c>
      <c r="B627" s="14" t="s">
        <v>1248</v>
      </c>
      <c r="C627" s="14">
        <v>1</v>
      </c>
      <c r="D627" s="14">
        <v>0</v>
      </c>
      <c r="E627" s="17">
        <v>12524194</v>
      </c>
      <c r="F627" s="17">
        <v>0</v>
      </c>
      <c r="G627" s="17">
        <v>400577</v>
      </c>
      <c r="H627" s="17">
        <v>0</v>
      </c>
      <c r="I627" s="17">
        <v>1367941</v>
      </c>
      <c r="J627" s="17">
        <v>1835157</v>
      </c>
      <c r="K627" s="17">
        <v>0</v>
      </c>
      <c r="L627" s="17">
        <v>0</v>
      </c>
      <c r="M627" s="17">
        <v>0</v>
      </c>
      <c r="N627" s="17">
        <v>0</v>
      </c>
      <c r="O627" s="17">
        <v>0</v>
      </c>
      <c r="P627" s="17">
        <v>1517447</v>
      </c>
      <c r="Q627" s="17">
        <v>319719</v>
      </c>
      <c r="R627" s="17">
        <v>71382</v>
      </c>
      <c r="S627" s="17">
        <v>14591</v>
      </c>
      <c r="T627" s="17">
        <v>6088</v>
      </c>
      <c r="U627" s="17">
        <v>57784</v>
      </c>
      <c r="V627" s="17">
        <v>17795</v>
      </c>
      <c r="W627" s="17">
        <v>0</v>
      </c>
      <c r="X627" s="17">
        <v>678386</v>
      </c>
      <c r="Y627" s="17">
        <v>1960</v>
      </c>
      <c r="Z627" s="17">
        <v>0</v>
      </c>
      <c r="AA627" s="17">
        <v>18813021</v>
      </c>
      <c r="AB627" s="17">
        <v>1643859</v>
      </c>
      <c r="AC627" s="17">
        <v>3723545</v>
      </c>
      <c r="AD627" s="17">
        <v>700000</v>
      </c>
      <c r="AE627" s="17">
        <v>0</v>
      </c>
      <c r="AF627" s="17">
        <v>100038</v>
      </c>
    </row>
    <row r="628" spans="1:32" x14ac:dyDescent="0.3">
      <c r="A628" s="15" t="s">
        <v>1249</v>
      </c>
      <c r="B628" s="14" t="s">
        <v>1250</v>
      </c>
      <c r="C628" s="14">
        <v>1</v>
      </c>
      <c r="D628" s="14">
        <v>0</v>
      </c>
      <c r="E628" s="17">
        <v>8206302</v>
      </c>
      <c r="F628" s="17">
        <v>0</v>
      </c>
      <c r="G628" s="17">
        <v>0</v>
      </c>
      <c r="H628" s="17">
        <v>0</v>
      </c>
      <c r="I628" s="17">
        <v>1417283</v>
      </c>
      <c r="J628" s="17">
        <v>816906</v>
      </c>
      <c r="K628" s="17">
        <v>0</v>
      </c>
      <c r="L628" s="17">
        <v>0</v>
      </c>
      <c r="M628" s="17">
        <v>0</v>
      </c>
      <c r="N628" s="17">
        <v>0</v>
      </c>
      <c r="O628" s="17">
        <v>0</v>
      </c>
      <c r="P628" s="17">
        <v>1509958</v>
      </c>
      <c r="Q628" s="17">
        <v>150648</v>
      </c>
      <c r="R628" s="17">
        <v>174261</v>
      </c>
      <c r="S628" s="17">
        <v>14935</v>
      </c>
      <c r="T628" s="17">
        <v>6231</v>
      </c>
      <c r="U628" s="17">
        <v>58833</v>
      </c>
      <c r="V628" s="17">
        <v>18626</v>
      </c>
      <c r="W628" s="17">
        <v>0</v>
      </c>
      <c r="X628" s="17">
        <v>169080</v>
      </c>
      <c r="Y628" s="17">
        <v>0</v>
      </c>
      <c r="Z628" s="17">
        <v>0</v>
      </c>
      <c r="AA628" s="17">
        <v>12543063</v>
      </c>
      <c r="AB628" s="17">
        <v>932154</v>
      </c>
      <c r="AC628" s="17">
        <v>1309570</v>
      </c>
      <c r="AD628" s="17">
        <v>700000</v>
      </c>
      <c r="AE628" s="17">
        <v>0</v>
      </c>
      <c r="AF628" s="17">
        <v>0</v>
      </c>
    </row>
    <row r="629" spans="1:32" x14ac:dyDescent="0.3">
      <c r="A629" s="15" t="s">
        <v>1251</v>
      </c>
      <c r="B629" s="14" t="s">
        <v>1252</v>
      </c>
      <c r="C629" s="14">
        <v>1</v>
      </c>
      <c r="D629" s="14">
        <v>0</v>
      </c>
      <c r="E629" s="17">
        <v>13284577</v>
      </c>
      <c r="F629" s="17">
        <v>0</v>
      </c>
      <c r="G629" s="17">
        <v>0</v>
      </c>
      <c r="H629" s="17">
        <v>32659</v>
      </c>
      <c r="I629" s="17">
        <v>1443745</v>
      </c>
      <c r="J629" s="17">
        <v>3222657</v>
      </c>
      <c r="K629" s="17">
        <v>182766</v>
      </c>
      <c r="L629" s="17">
        <v>0</v>
      </c>
      <c r="M629" s="17">
        <v>0</v>
      </c>
      <c r="N629" s="17">
        <v>0</v>
      </c>
      <c r="O629" s="17">
        <v>0</v>
      </c>
      <c r="P629" s="17">
        <v>1785358</v>
      </c>
      <c r="Q629" s="17">
        <v>592241</v>
      </c>
      <c r="R629" s="17">
        <v>152778</v>
      </c>
      <c r="S629" s="17">
        <v>16373</v>
      </c>
      <c r="T629" s="17">
        <v>6831</v>
      </c>
      <c r="U629" s="17">
        <v>64658</v>
      </c>
      <c r="V629" s="17">
        <v>18171</v>
      </c>
      <c r="W629" s="17">
        <v>0</v>
      </c>
      <c r="X629" s="17">
        <v>609588</v>
      </c>
      <c r="Y629" s="17">
        <v>0</v>
      </c>
      <c r="Z629" s="17">
        <v>0</v>
      </c>
      <c r="AA629" s="17">
        <v>21412402</v>
      </c>
      <c r="AB629" s="17">
        <v>1071712</v>
      </c>
      <c r="AC629" s="17">
        <v>2427565</v>
      </c>
      <c r="AD629" s="17">
        <v>1818757</v>
      </c>
      <c r="AE629" s="17">
        <v>0</v>
      </c>
      <c r="AF629" s="17">
        <v>107958</v>
      </c>
    </row>
    <row r="630" spans="1:32" x14ac:dyDescent="0.3">
      <c r="A630" s="15" t="s">
        <v>1253</v>
      </c>
      <c r="B630" s="14" t="s">
        <v>1254</v>
      </c>
      <c r="C630" s="14">
        <v>1</v>
      </c>
      <c r="D630" s="14">
        <v>0</v>
      </c>
      <c r="E630" s="17">
        <v>10998934</v>
      </c>
      <c r="F630" s="17">
        <v>0</v>
      </c>
      <c r="G630" s="17">
        <v>0</v>
      </c>
      <c r="H630" s="17">
        <v>0</v>
      </c>
      <c r="I630" s="17">
        <v>1329412</v>
      </c>
      <c r="J630" s="17">
        <v>2633398</v>
      </c>
      <c r="K630" s="17">
        <v>0</v>
      </c>
      <c r="L630" s="17">
        <v>0</v>
      </c>
      <c r="M630" s="17">
        <v>0</v>
      </c>
      <c r="N630" s="17">
        <v>0</v>
      </c>
      <c r="O630" s="17">
        <v>0</v>
      </c>
      <c r="P630" s="17">
        <v>1297523</v>
      </c>
      <c r="Q630" s="17">
        <v>157598</v>
      </c>
      <c r="R630" s="17">
        <v>72377</v>
      </c>
      <c r="S630" s="17">
        <v>11969</v>
      </c>
      <c r="T630" s="17">
        <v>4994</v>
      </c>
      <c r="U630" s="17">
        <v>46309</v>
      </c>
      <c r="V630" s="17">
        <v>15101</v>
      </c>
      <c r="W630" s="17">
        <v>0</v>
      </c>
      <c r="X630" s="17">
        <v>479828</v>
      </c>
      <c r="Y630" s="17">
        <v>0</v>
      </c>
      <c r="Z630" s="17">
        <v>0</v>
      </c>
      <c r="AA630" s="17">
        <v>17047443</v>
      </c>
      <c r="AB630" s="17">
        <v>915143</v>
      </c>
      <c r="AC630" s="17">
        <v>1963951</v>
      </c>
      <c r="AD630" s="17">
        <v>1223595</v>
      </c>
      <c r="AE630" s="17">
        <v>0</v>
      </c>
      <c r="AF630" s="17">
        <v>100000</v>
      </c>
    </row>
    <row r="631" spans="1:32" x14ac:dyDescent="0.3">
      <c r="A631" s="15" t="s">
        <v>1255</v>
      </c>
      <c r="B631" s="14" t="s">
        <v>1256</v>
      </c>
      <c r="C631" s="14">
        <v>1</v>
      </c>
      <c r="D631" s="14">
        <v>0</v>
      </c>
      <c r="E631" s="17">
        <v>4253528</v>
      </c>
      <c r="F631" s="17">
        <v>0</v>
      </c>
      <c r="G631" s="17">
        <v>100000</v>
      </c>
      <c r="H631" s="17">
        <v>21014</v>
      </c>
      <c r="I631" s="17">
        <v>1423561</v>
      </c>
      <c r="J631" s="17">
        <v>773884</v>
      </c>
      <c r="K631" s="17">
        <v>0</v>
      </c>
      <c r="L631" s="17">
        <v>0</v>
      </c>
      <c r="M631" s="17">
        <v>0</v>
      </c>
      <c r="N631" s="17">
        <v>0</v>
      </c>
      <c r="O631" s="17">
        <v>0</v>
      </c>
      <c r="P631" s="17">
        <v>1465366</v>
      </c>
      <c r="Q631" s="17">
        <v>136648</v>
      </c>
      <c r="R631" s="17">
        <v>138970</v>
      </c>
      <c r="S631" s="17">
        <v>50722</v>
      </c>
      <c r="T631" s="17">
        <v>21163</v>
      </c>
      <c r="U631" s="17">
        <v>180109</v>
      </c>
      <c r="V631" s="17">
        <v>11718</v>
      </c>
      <c r="W631" s="17">
        <v>0</v>
      </c>
      <c r="X631" s="17">
        <v>0</v>
      </c>
      <c r="Y631" s="17">
        <v>424</v>
      </c>
      <c r="Z631" s="17">
        <v>0</v>
      </c>
      <c r="AA631" s="17">
        <v>8577107</v>
      </c>
      <c r="AB631" s="17">
        <v>309956</v>
      </c>
      <c r="AC631" s="17">
        <v>631028</v>
      </c>
      <c r="AD631" s="17">
        <v>0</v>
      </c>
      <c r="AE631" s="17">
        <v>0</v>
      </c>
      <c r="AF631" s="17">
        <v>0</v>
      </c>
    </row>
    <row r="632" spans="1:32" x14ac:dyDescent="0.3">
      <c r="A632" s="15" t="s">
        <v>1257</v>
      </c>
      <c r="B632" s="14" t="s">
        <v>1258</v>
      </c>
      <c r="C632" s="14">
        <v>1</v>
      </c>
      <c r="D632" s="14">
        <v>0</v>
      </c>
      <c r="E632" s="17">
        <v>4915622</v>
      </c>
      <c r="F632" s="17">
        <v>0</v>
      </c>
      <c r="G632" s="17">
        <v>0</v>
      </c>
      <c r="H632" s="17">
        <v>0</v>
      </c>
      <c r="I632" s="17">
        <v>584905</v>
      </c>
      <c r="J632" s="17">
        <v>512666</v>
      </c>
      <c r="K632" s="17">
        <v>0</v>
      </c>
      <c r="L632" s="17">
        <v>0</v>
      </c>
      <c r="M632" s="17">
        <v>0</v>
      </c>
      <c r="N632" s="17">
        <v>0</v>
      </c>
      <c r="O632" s="17">
        <v>0</v>
      </c>
      <c r="P632" s="17">
        <v>1178246</v>
      </c>
      <c r="Q632" s="17">
        <v>201778</v>
      </c>
      <c r="R632" s="17">
        <v>79028</v>
      </c>
      <c r="S632" s="17">
        <v>64669</v>
      </c>
      <c r="T632" s="17">
        <v>26981</v>
      </c>
      <c r="U632" s="17">
        <v>258397</v>
      </c>
      <c r="V632" s="17">
        <v>0</v>
      </c>
      <c r="W632" s="17">
        <v>0</v>
      </c>
      <c r="X632" s="17">
        <v>54435</v>
      </c>
      <c r="Y632" s="17">
        <v>0</v>
      </c>
      <c r="Z632" s="17">
        <v>0</v>
      </c>
      <c r="AA632" s="17">
        <v>7876727</v>
      </c>
      <c r="AB632" s="17">
        <v>1819532</v>
      </c>
      <c r="AC632" s="17">
        <v>3976200</v>
      </c>
      <c r="AD632" s="17">
        <v>0</v>
      </c>
      <c r="AE632" s="17">
        <v>0</v>
      </c>
      <c r="AF632" s="17">
        <v>0</v>
      </c>
    </row>
    <row r="633" spans="1:32" x14ac:dyDescent="0.3">
      <c r="A633" s="15" t="s">
        <v>1259</v>
      </c>
      <c r="B633" s="14" t="s">
        <v>1260</v>
      </c>
      <c r="C633" s="14">
        <v>1</v>
      </c>
      <c r="D633" s="14">
        <v>0</v>
      </c>
      <c r="E633" s="17">
        <v>2658734</v>
      </c>
      <c r="F633" s="17">
        <v>0</v>
      </c>
      <c r="G633" s="17">
        <v>100000</v>
      </c>
      <c r="H633" s="17">
        <v>4060</v>
      </c>
      <c r="I633" s="17">
        <v>894060</v>
      </c>
      <c r="J633" s="17">
        <v>1571898</v>
      </c>
      <c r="K633" s="17">
        <v>0</v>
      </c>
      <c r="L633" s="17">
        <v>0</v>
      </c>
      <c r="M633" s="17">
        <v>0</v>
      </c>
      <c r="N633" s="17">
        <v>0</v>
      </c>
      <c r="O633" s="17">
        <v>0</v>
      </c>
      <c r="P633" s="17">
        <v>634860</v>
      </c>
      <c r="Q633" s="17">
        <v>69232</v>
      </c>
      <c r="R633" s="17">
        <v>117713</v>
      </c>
      <c r="S633" s="17">
        <v>23039</v>
      </c>
      <c r="T633" s="17">
        <v>9613</v>
      </c>
      <c r="U633" s="17">
        <v>92967</v>
      </c>
      <c r="V633" s="17">
        <v>11873</v>
      </c>
      <c r="W633" s="17">
        <v>0</v>
      </c>
      <c r="X633" s="17">
        <v>194400</v>
      </c>
      <c r="Y633" s="17">
        <v>3952</v>
      </c>
      <c r="Z633" s="17">
        <v>0</v>
      </c>
      <c r="AA633" s="17">
        <v>6386401</v>
      </c>
      <c r="AB633" s="17">
        <v>401314</v>
      </c>
      <c r="AC633" s="17">
        <v>566240</v>
      </c>
      <c r="AD633" s="17">
        <v>0</v>
      </c>
      <c r="AE633" s="17">
        <v>194400</v>
      </c>
      <c r="AF633" s="17">
        <v>0</v>
      </c>
    </row>
    <row r="634" spans="1:32" x14ac:dyDescent="0.3">
      <c r="A634" s="15" t="s">
        <v>1261</v>
      </c>
      <c r="B634" s="14" t="s">
        <v>1262</v>
      </c>
      <c r="C634" s="14">
        <v>1</v>
      </c>
      <c r="D634" s="14">
        <v>1</v>
      </c>
      <c r="E634" s="17">
        <v>4905680</v>
      </c>
      <c r="F634" s="17">
        <v>0</v>
      </c>
      <c r="G634" s="17">
        <v>349156</v>
      </c>
      <c r="H634" s="17">
        <v>0</v>
      </c>
      <c r="I634" s="17">
        <v>844396</v>
      </c>
      <c r="J634" s="17">
        <v>237009</v>
      </c>
      <c r="K634" s="17">
        <v>0</v>
      </c>
      <c r="L634" s="17">
        <v>0</v>
      </c>
      <c r="M634" s="17">
        <v>0</v>
      </c>
      <c r="N634" s="17">
        <v>0</v>
      </c>
      <c r="O634" s="17">
        <v>0</v>
      </c>
      <c r="P634" s="17">
        <v>773319</v>
      </c>
      <c r="Q634" s="17">
        <v>65013</v>
      </c>
      <c r="R634" s="17">
        <v>112860</v>
      </c>
      <c r="S634" s="17">
        <v>35278</v>
      </c>
      <c r="T634" s="17">
        <v>14719</v>
      </c>
      <c r="U634" s="17">
        <v>133742</v>
      </c>
      <c r="V634" s="17">
        <v>1311</v>
      </c>
      <c r="W634" s="17">
        <v>0</v>
      </c>
      <c r="X634" s="17">
        <v>183600</v>
      </c>
      <c r="Y634" s="17">
        <v>0</v>
      </c>
      <c r="Z634" s="17">
        <v>0</v>
      </c>
      <c r="AA634" s="17">
        <v>7656083</v>
      </c>
      <c r="AB634" s="17">
        <v>499817</v>
      </c>
      <c r="AC634" s="17">
        <v>1158602</v>
      </c>
      <c r="AD634" s="17">
        <v>0</v>
      </c>
      <c r="AE634" s="17">
        <v>183600</v>
      </c>
      <c r="AF634" s="17">
        <v>0</v>
      </c>
    </row>
    <row r="635" spans="1:32" x14ac:dyDescent="0.3">
      <c r="A635" s="15" t="s">
        <v>1263</v>
      </c>
      <c r="B635" s="14" t="s">
        <v>1264</v>
      </c>
      <c r="C635" s="14">
        <v>1</v>
      </c>
      <c r="D635" s="14">
        <v>0</v>
      </c>
      <c r="E635" s="17">
        <v>5443081</v>
      </c>
      <c r="F635" s="17">
        <v>0</v>
      </c>
      <c r="G635" s="17">
        <v>323759</v>
      </c>
      <c r="H635" s="17">
        <v>0</v>
      </c>
      <c r="I635" s="17">
        <v>547315</v>
      </c>
      <c r="J635" s="17">
        <v>1817991</v>
      </c>
      <c r="K635" s="17">
        <v>0</v>
      </c>
      <c r="L635" s="17">
        <v>0</v>
      </c>
      <c r="M635" s="17">
        <v>0</v>
      </c>
      <c r="N635" s="17">
        <v>0</v>
      </c>
      <c r="O635" s="17">
        <v>0</v>
      </c>
      <c r="P635" s="17">
        <v>1194336</v>
      </c>
      <c r="Q635" s="17">
        <v>130155</v>
      </c>
      <c r="R635" s="17">
        <v>194004</v>
      </c>
      <c r="S635" s="17">
        <v>51591</v>
      </c>
      <c r="T635" s="17">
        <v>21525</v>
      </c>
      <c r="U635" s="17">
        <v>191584</v>
      </c>
      <c r="V635" s="17">
        <v>20169</v>
      </c>
      <c r="W635" s="17">
        <v>0</v>
      </c>
      <c r="X635" s="17">
        <v>405000</v>
      </c>
      <c r="Y635" s="17">
        <v>0</v>
      </c>
      <c r="Z635" s="17">
        <v>0</v>
      </c>
      <c r="AA635" s="17">
        <v>10340510</v>
      </c>
      <c r="AB635" s="17">
        <v>253640</v>
      </c>
      <c r="AC635" s="17">
        <v>574530</v>
      </c>
      <c r="AD635" s="17">
        <v>0</v>
      </c>
      <c r="AE635" s="17">
        <v>405000</v>
      </c>
      <c r="AF635" s="17">
        <v>0</v>
      </c>
    </row>
    <row r="636" spans="1:32" x14ac:dyDescent="0.3">
      <c r="A636" s="15" t="s">
        <v>1265</v>
      </c>
      <c r="B636" s="14" t="s">
        <v>1266</v>
      </c>
      <c r="C636" s="14">
        <v>1</v>
      </c>
      <c r="D636" s="14">
        <v>0</v>
      </c>
      <c r="E636" s="17">
        <v>1753899</v>
      </c>
      <c r="F636" s="17">
        <v>0</v>
      </c>
      <c r="G636" s="17">
        <v>100000</v>
      </c>
      <c r="H636" s="17">
        <v>0</v>
      </c>
      <c r="I636" s="17">
        <v>346587</v>
      </c>
      <c r="J636" s="17">
        <v>431605</v>
      </c>
      <c r="K636" s="17">
        <v>0</v>
      </c>
      <c r="L636" s="17">
        <v>0</v>
      </c>
      <c r="M636" s="17">
        <v>0</v>
      </c>
      <c r="N636" s="17">
        <v>0</v>
      </c>
      <c r="O636" s="17">
        <v>0</v>
      </c>
      <c r="P636" s="17">
        <v>565161</v>
      </c>
      <c r="Q636" s="17">
        <v>168620</v>
      </c>
      <c r="R636" s="17">
        <v>63037</v>
      </c>
      <c r="S636" s="17">
        <v>17212</v>
      </c>
      <c r="T636" s="17">
        <v>7181</v>
      </c>
      <c r="U636" s="17">
        <v>72463</v>
      </c>
      <c r="V636" s="17">
        <v>6534</v>
      </c>
      <c r="W636" s="17">
        <v>0</v>
      </c>
      <c r="X636" s="17">
        <v>207900</v>
      </c>
      <c r="Y636" s="17">
        <v>7468</v>
      </c>
      <c r="Z636" s="17">
        <v>0</v>
      </c>
      <c r="AA636" s="17">
        <v>3747667</v>
      </c>
      <c r="AB636" s="17">
        <v>253266</v>
      </c>
      <c r="AC636" s="17">
        <v>315510</v>
      </c>
      <c r="AD636" s="17">
        <v>0</v>
      </c>
      <c r="AE636" s="17">
        <v>151200</v>
      </c>
      <c r="AF636" s="17">
        <v>0</v>
      </c>
    </row>
    <row r="637" spans="1:32" x14ac:dyDescent="0.3">
      <c r="A637" s="15" t="s">
        <v>1267</v>
      </c>
      <c r="B637" s="14" t="s">
        <v>1268</v>
      </c>
      <c r="C637" s="14">
        <v>1</v>
      </c>
      <c r="D637" s="14">
        <v>0</v>
      </c>
      <c r="E637" s="17">
        <v>1171940</v>
      </c>
      <c r="F637" s="17">
        <v>0</v>
      </c>
      <c r="G637" s="17">
        <v>0</v>
      </c>
      <c r="H637" s="17">
        <v>0</v>
      </c>
      <c r="I637" s="17">
        <v>49070</v>
      </c>
      <c r="J637" s="17">
        <v>248551</v>
      </c>
      <c r="K637" s="17">
        <v>0</v>
      </c>
      <c r="L637" s="17">
        <v>0</v>
      </c>
      <c r="M637" s="17">
        <v>0</v>
      </c>
      <c r="N637" s="17">
        <v>0</v>
      </c>
      <c r="O637" s="17">
        <v>0</v>
      </c>
      <c r="P637" s="17">
        <v>626642</v>
      </c>
      <c r="Q637" s="17">
        <v>49987</v>
      </c>
      <c r="R637" s="17">
        <v>14347</v>
      </c>
      <c r="S637" s="17">
        <v>29571</v>
      </c>
      <c r="T637" s="17">
        <v>12338</v>
      </c>
      <c r="U637" s="17">
        <v>105316</v>
      </c>
      <c r="V637" s="17">
        <v>0</v>
      </c>
      <c r="W637" s="17">
        <v>0</v>
      </c>
      <c r="X637" s="17">
        <v>0</v>
      </c>
      <c r="Y637" s="17">
        <v>9362</v>
      </c>
      <c r="Z637" s="17">
        <v>0</v>
      </c>
      <c r="AA637" s="17">
        <v>2317124</v>
      </c>
      <c r="AB637" s="17">
        <v>118404</v>
      </c>
      <c r="AC637" s="17">
        <v>268768</v>
      </c>
      <c r="AD637" s="17">
        <v>0</v>
      </c>
      <c r="AE637" s="17">
        <v>0</v>
      </c>
      <c r="AF637" s="17">
        <v>0</v>
      </c>
    </row>
    <row r="638" spans="1:32" x14ac:dyDescent="0.3">
      <c r="A638" s="15" t="s">
        <v>1269</v>
      </c>
      <c r="B638" s="14" t="s">
        <v>1270</v>
      </c>
      <c r="C638" s="14">
        <v>1</v>
      </c>
      <c r="D638" s="14">
        <v>0</v>
      </c>
      <c r="E638" s="17">
        <v>7937463</v>
      </c>
      <c r="F638" s="17">
        <v>0</v>
      </c>
      <c r="G638" s="17">
        <v>0</v>
      </c>
      <c r="H638" s="17">
        <v>0</v>
      </c>
      <c r="I638" s="17">
        <v>1685012</v>
      </c>
      <c r="J638" s="17">
        <v>3111834</v>
      </c>
      <c r="K638" s="17">
        <v>0</v>
      </c>
      <c r="L638" s="17">
        <v>0</v>
      </c>
      <c r="M638" s="17">
        <v>0</v>
      </c>
      <c r="N638" s="17">
        <v>0</v>
      </c>
      <c r="O638" s="17">
        <v>0</v>
      </c>
      <c r="P638" s="17">
        <v>1158002</v>
      </c>
      <c r="Q638" s="17">
        <v>196567</v>
      </c>
      <c r="R638" s="17">
        <v>113367</v>
      </c>
      <c r="S638" s="17">
        <v>54153</v>
      </c>
      <c r="T638" s="17">
        <v>22594</v>
      </c>
      <c r="U638" s="17">
        <v>166362</v>
      </c>
      <c r="V638" s="17">
        <v>38930</v>
      </c>
      <c r="W638" s="17">
        <v>0</v>
      </c>
      <c r="X638" s="17">
        <v>439235</v>
      </c>
      <c r="Y638" s="17">
        <v>0</v>
      </c>
      <c r="Z638" s="17">
        <v>0</v>
      </c>
      <c r="AA638" s="17">
        <v>14923519</v>
      </c>
      <c r="AB638" s="17">
        <v>2562235</v>
      </c>
      <c r="AC638" s="17">
        <v>2986078</v>
      </c>
      <c r="AD638" s="17">
        <v>0</v>
      </c>
      <c r="AE638" s="17">
        <v>0</v>
      </c>
      <c r="AF638" s="17">
        <v>0</v>
      </c>
    </row>
    <row r="639" spans="1:32" x14ac:dyDescent="0.3">
      <c r="A639" s="15" t="s">
        <v>1271</v>
      </c>
      <c r="B639" s="14" t="s">
        <v>1272</v>
      </c>
      <c r="C639" s="14">
        <v>1</v>
      </c>
      <c r="D639" s="14">
        <v>0</v>
      </c>
      <c r="E639" s="17">
        <v>2108926</v>
      </c>
      <c r="F639" s="17">
        <v>0</v>
      </c>
      <c r="G639" s="17">
        <v>0</v>
      </c>
      <c r="H639" s="17">
        <v>0</v>
      </c>
      <c r="I639" s="17">
        <v>490040</v>
      </c>
      <c r="J639" s="17">
        <v>783785</v>
      </c>
      <c r="K639" s="17">
        <v>0</v>
      </c>
      <c r="L639" s="17">
        <v>0</v>
      </c>
      <c r="M639" s="17">
        <v>0</v>
      </c>
      <c r="N639" s="17">
        <v>0</v>
      </c>
      <c r="O639" s="17">
        <v>0</v>
      </c>
      <c r="P639" s="17">
        <v>473403</v>
      </c>
      <c r="Q639" s="17">
        <v>103399</v>
      </c>
      <c r="R639" s="17">
        <v>111718</v>
      </c>
      <c r="S639" s="17">
        <v>27713</v>
      </c>
      <c r="T639" s="17">
        <v>11563</v>
      </c>
      <c r="U639" s="17">
        <v>108753</v>
      </c>
      <c r="V639" s="17">
        <v>5507</v>
      </c>
      <c r="W639" s="17">
        <v>0</v>
      </c>
      <c r="X639" s="17">
        <v>0</v>
      </c>
      <c r="Y639" s="17">
        <v>6999</v>
      </c>
      <c r="Z639" s="17">
        <v>0</v>
      </c>
      <c r="AA639" s="17">
        <v>4231806</v>
      </c>
      <c r="AB639" s="17">
        <v>205901</v>
      </c>
      <c r="AC639" s="17">
        <v>466389</v>
      </c>
      <c r="AD639" s="17">
        <v>0</v>
      </c>
      <c r="AE639" s="17">
        <v>0</v>
      </c>
      <c r="AF639" s="17">
        <v>0</v>
      </c>
    </row>
    <row r="640" spans="1:32" x14ac:dyDescent="0.3">
      <c r="A640" s="15" t="s">
        <v>1273</v>
      </c>
      <c r="B640" s="14" t="s">
        <v>1274</v>
      </c>
      <c r="C640" s="14">
        <v>1</v>
      </c>
      <c r="D640" s="14">
        <v>0</v>
      </c>
      <c r="E640" s="17">
        <v>3166566</v>
      </c>
      <c r="F640" s="17">
        <v>0</v>
      </c>
      <c r="G640" s="17">
        <v>100000</v>
      </c>
      <c r="H640" s="17">
        <v>0</v>
      </c>
      <c r="I640" s="17">
        <v>362482</v>
      </c>
      <c r="J640" s="17">
        <v>955498</v>
      </c>
      <c r="K640" s="17">
        <v>0</v>
      </c>
      <c r="L640" s="17">
        <v>0</v>
      </c>
      <c r="M640" s="17">
        <v>0</v>
      </c>
      <c r="N640" s="17">
        <v>0</v>
      </c>
      <c r="O640" s="17">
        <v>0</v>
      </c>
      <c r="P640" s="17">
        <v>653395</v>
      </c>
      <c r="Q640" s="17">
        <v>64526</v>
      </c>
      <c r="R640" s="17">
        <v>212932</v>
      </c>
      <c r="S640" s="17">
        <v>32656</v>
      </c>
      <c r="T640" s="17">
        <v>13625</v>
      </c>
      <c r="U640" s="17">
        <v>92967</v>
      </c>
      <c r="V640" s="17">
        <v>20469</v>
      </c>
      <c r="W640" s="17">
        <v>0</v>
      </c>
      <c r="X640" s="17">
        <v>221400</v>
      </c>
      <c r="Y640" s="17">
        <v>11221</v>
      </c>
      <c r="Z640" s="17">
        <v>0</v>
      </c>
      <c r="AA640" s="17">
        <v>5907737</v>
      </c>
      <c r="AB640" s="17">
        <v>415370</v>
      </c>
      <c r="AC640" s="17">
        <v>577565</v>
      </c>
      <c r="AD640" s="17">
        <v>0</v>
      </c>
      <c r="AE640" s="17">
        <v>221400</v>
      </c>
      <c r="AF640" s="17">
        <v>0</v>
      </c>
    </row>
    <row r="641" spans="1:32" x14ac:dyDescent="0.3">
      <c r="A641" s="15" t="s">
        <v>1275</v>
      </c>
      <c r="B641" s="14" t="s">
        <v>1276</v>
      </c>
      <c r="C641" s="14">
        <v>1</v>
      </c>
      <c r="D641" s="14">
        <v>0</v>
      </c>
      <c r="E641" s="17">
        <v>3561082</v>
      </c>
      <c r="F641" s="17">
        <v>0</v>
      </c>
      <c r="G641" s="17">
        <v>129492</v>
      </c>
      <c r="H641" s="17">
        <v>0</v>
      </c>
      <c r="I641" s="17">
        <v>498131</v>
      </c>
      <c r="J641" s="17">
        <v>426750</v>
      </c>
      <c r="K641" s="17">
        <v>0</v>
      </c>
      <c r="L641" s="17">
        <v>0</v>
      </c>
      <c r="M641" s="17">
        <v>0</v>
      </c>
      <c r="N641" s="17">
        <v>0</v>
      </c>
      <c r="O641" s="17">
        <v>0</v>
      </c>
      <c r="P641" s="17">
        <v>906548</v>
      </c>
      <c r="Q641" s="17">
        <v>76324</v>
      </c>
      <c r="R641" s="17">
        <v>96413</v>
      </c>
      <c r="S641" s="17">
        <v>24627</v>
      </c>
      <c r="T641" s="17">
        <v>10275</v>
      </c>
      <c r="U641" s="17">
        <v>96404</v>
      </c>
      <c r="V641" s="17">
        <v>13765</v>
      </c>
      <c r="W641" s="17">
        <v>0</v>
      </c>
      <c r="X641" s="17">
        <v>172800</v>
      </c>
      <c r="Y641" s="17">
        <v>0</v>
      </c>
      <c r="Z641" s="17">
        <v>0</v>
      </c>
      <c r="AA641" s="17">
        <v>6012611</v>
      </c>
      <c r="AB641" s="17">
        <v>1586280</v>
      </c>
      <c r="AC641" s="17">
        <v>257924</v>
      </c>
      <c r="AD641" s="17">
        <v>0</v>
      </c>
      <c r="AE641" s="17">
        <v>172800</v>
      </c>
      <c r="AF641" s="17">
        <v>0</v>
      </c>
    </row>
    <row r="642" spans="1:32" x14ac:dyDescent="0.3">
      <c r="A642" s="15" t="s">
        <v>1277</v>
      </c>
      <c r="B642" s="14" t="s">
        <v>1278</v>
      </c>
      <c r="C642" s="14">
        <v>1</v>
      </c>
      <c r="D642" s="14">
        <v>0</v>
      </c>
      <c r="E642" s="17">
        <v>4645013</v>
      </c>
      <c r="F642" s="17">
        <v>0</v>
      </c>
      <c r="G642" s="17">
        <v>193387</v>
      </c>
      <c r="H642" s="17">
        <v>0</v>
      </c>
      <c r="I642" s="17">
        <v>672982</v>
      </c>
      <c r="J642" s="17">
        <v>1036745</v>
      </c>
      <c r="K642" s="17">
        <v>0</v>
      </c>
      <c r="L642" s="17">
        <v>0</v>
      </c>
      <c r="M642" s="17">
        <v>0</v>
      </c>
      <c r="N642" s="17">
        <v>0</v>
      </c>
      <c r="O642" s="17">
        <v>0</v>
      </c>
      <c r="P642" s="17">
        <v>480985</v>
      </c>
      <c r="Q642" s="17">
        <v>133707</v>
      </c>
      <c r="R642" s="17">
        <v>183020</v>
      </c>
      <c r="S642" s="17">
        <v>34843</v>
      </c>
      <c r="T642" s="17">
        <v>14538</v>
      </c>
      <c r="U642" s="17">
        <v>136189</v>
      </c>
      <c r="V642" s="17">
        <v>21277</v>
      </c>
      <c r="W642" s="17">
        <v>0</v>
      </c>
      <c r="X642" s="17">
        <v>280800</v>
      </c>
      <c r="Y642" s="17">
        <v>0</v>
      </c>
      <c r="Z642" s="17">
        <v>0</v>
      </c>
      <c r="AA642" s="17">
        <v>7833486</v>
      </c>
      <c r="AB642" s="17">
        <v>2226126</v>
      </c>
      <c r="AC642" s="17">
        <v>451615</v>
      </c>
      <c r="AD642" s="17">
        <v>0</v>
      </c>
      <c r="AE642" s="17">
        <v>280800</v>
      </c>
      <c r="AF642" s="17">
        <v>0</v>
      </c>
    </row>
    <row r="643" spans="1:32" x14ac:dyDescent="0.3">
      <c r="A643" s="15" t="s">
        <v>1279</v>
      </c>
      <c r="B643" s="14" t="s">
        <v>1280</v>
      </c>
      <c r="C643" s="14">
        <v>1</v>
      </c>
      <c r="D643" s="14">
        <v>0</v>
      </c>
      <c r="E643" s="17">
        <v>2546644</v>
      </c>
      <c r="F643" s="17">
        <v>0</v>
      </c>
      <c r="G643" s="17">
        <v>0</v>
      </c>
      <c r="H643" s="17">
        <v>0</v>
      </c>
      <c r="I643" s="17">
        <v>266893</v>
      </c>
      <c r="J643" s="17">
        <v>1199340</v>
      </c>
      <c r="K643" s="17">
        <v>0</v>
      </c>
      <c r="L643" s="17">
        <v>0</v>
      </c>
      <c r="M643" s="17">
        <v>0</v>
      </c>
      <c r="N643" s="17">
        <v>0</v>
      </c>
      <c r="O643" s="17">
        <v>0</v>
      </c>
      <c r="P643" s="17">
        <v>708427</v>
      </c>
      <c r="Q643" s="17">
        <v>156393</v>
      </c>
      <c r="R643" s="17">
        <v>67804</v>
      </c>
      <c r="S643" s="17">
        <v>30514</v>
      </c>
      <c r="T643" s="17">
        <v>12731</v>
      </c>
      <c r="U643" s="17">
        <v>118947</v>
      </c>
      <c r="V643" s="17">
        <v>13556</v>
      </c>
      <c r="W643" s="17">
        <v>0</v>
      </c>
      <c r="X643" s="17">
        <v>216000</v>
      </c>
      <c r="Y643" s="17">
        <v>6878</v>
      </c>
      <c r="Z643" s="17">
        <v>0</v>
      </c>
      <c r="AA643" s="17">
        <v>5344127</v>
      </c>
      <c r="AB643" s="17">
        <v>197354</v>
      </c>
      <c r="AC643" s="17">
        <v>384910</v>
      </c>
      <c r="AD643" s="17">
        <v>0</v>
      </c>
      <c r="AE643" s="17">
        <v>216000</v>
      </c>
      <c r="AF643" s="17">
        <v>0</v>
      </c>
    </row>
    <row r="644" spans="1:32" x14ac:dyDescent="0.3">
      <c r="A644" s="15" t="s">
        <v>1281</v>
      </c>
      <c r="B644" s="14" t="s">
        <v>1282</v>
      </c>
      <c r="C644" s="14">
        <v>1</v>
      </c>
      <c r="D644" s="14">
        <v>0</v>
      </c>
      <c r="E644" s="17">
        <v>3951476</v>
      </c>
      <c r="F644" s="17">
        <v>0</v>
      </c>
      <c r="G644" s="17">
        <v>0</v>
      </c>
      <c r="H644" s="17">
        <v>4830</v>
      </c>
      <c r="I644" s="17">
        <v>261310</v>
      </c>
      <c r="J644" s="17">
        <v>20720</v>
      </c>
      <c r="K644" s="17">
        <v>1249</v>
      </c>
      <c r="L644" s="17">
        <v>0</v>
      </c>
      <c r="M644" s="17">
        <v>0</v>
      </c>
      <c r="N644" s="17">
        <v>0</v>
      </c>
      <c r="O644" s="17">
        <v>0</v>
      </c>
      <c r="P644" s="17">
        <v>584922</v>
      </c>
      <c r="Q644" s="17">
        <v>108657</v>
      </c>
      <c r="R644" s="17">
        <v>75135</v>
      </c>
      <c r="S644" s="17">
        <v>40701</v>
      </c>
      <c r="T644" s="17">
        <v>16981</v>
      </c>
      <c r="U644" s="17">
        <v>119879</v>
      </c>
      <c r="V644" s="17">
        <v>0</v>
      </c>
      <c r="W644" s="17">
        <v>0</v>
      </c>
      <c r="X644" s="17">
        <v>393733</v>
      </c>
      <c r="Y644" s="17">
        <v>615</v>
      </c>
      <c r="Z644" s="17">
        <v>0</v>
      </c>
      <c r="AA644" s="17">
        <v>5580208</v>
      </c>
      <c r="AB644" s="17">
        <v>933551</v>
      </c>
      <c r="AC644" s="17">
        <v>2038251</v>
      </c>
      <c r="AD644" s="17">
        <v>0</v>
      </c>
      <c r="AE644" s="17">
        <v>0</v>
      </c>
      <c r="AF644" s="17">
        <v>0</v>
      </c>
    </row>
    <row r="645" spans="1:32" x14ac:dyDescent="0.3">
      <c r="A645" s="15" t="s">
        <v>1283</v>
      </c>
      <c r="B645" s="14" t="s">
        <v>1284</v>
      </c>
      <c r="C645" s="14">
        <v>1</v>
      </c>
      <c r="D645" s="14">
        <v>0</v>
      </c>
      <c r="E645" s="17">
        <v>2418911</v>
      </c>
      <c r="F645" s="17">
        <v>0</v>
      </c>
      <c r="G645" s="17">
        <v>167166</v>
      </c>
      <c r="H645" s="17">
        <v>10662</v>
      </c>
      <c r="I645" s="17">
        <v>612460</v>
      </c>
      <c r="J645" s="17">
        <v>291359</v>
      </c>
      <c r="K645" s="17">
        <v>0</v>
      </c>
      <c r="L645" s="17">
        <v>0</v>
      </c>
      <c r="M645" s="17">
        <v>0</v>
      </c>
      <c r="N645" s="17">
        <v>0</v>
      </c>
      <c r="O645" s="17">
        <v>0</v>
      </c>
      <c r="P645" s="17">
        <v>227357</v>
      </c>
      <c r="Q645" s="17">
        <v>124359</v>
      </c>
      <c r="R645" s="17">
        <v>116901</v>
      </c>
      <c r="S645" s="17">
        <v>17017</v>
      </c>
      <c r="T645" s="17">
        <v>7100</v>
      </c>
      <c r="U645" s="17">
        <v>69842</v>
      </c>
      <c r="V645" s="17">
        <v>4756</v>
      </c>
      <c r="W645" s="17">
        <v>0</v>
      </c>
      <c r="X645" s="17">
        <v>259267</v>
      </c>
      <c r="Y645" s="17">
        <v>0</v>
      </c>
      <c r="Z645" s="17">
        <v>0</v>
      </c>
      <c r="AA645" s="17">
        <v>4327157</v>
      </c>
      <c r="AB645" s="17">
        <v>588368</v>
      </c>
      <c r="AC645" s="17">
        <v>1195300</v>
      </c>
      <c r="AD645" s="17">
        <v>0</v>
      </c>
      <c r="AE645" s="17">
        <v>156600</v>
      </c>
      <c r="AF645" s="17">
        <v>0</v>
      </c>
    </row>
    <row r="646" spans="1:32" x14ac:dyDescent="0.3">
      <c r="A646" s="15" t="s">
        <v>1285</v>
      </c>
      <c r="B646" s="14" t="s">
        <v>1286</v>
      </c>
      <c r="C646" s="14">
        <v>1</v>
      </c>
      <c r="D646" s="14">
        <v>0</v>
      </c>
      <c r="E646" s="17">
        <v>3361966</v>
      </c>
      <c r="F646" s="17">
        <v>0</v>
      </c>
      <c r="G646" s="17">
        <v>0</v>
      </c>
      <c r="H646" s="17">
        <v>0</v>
      </c>
      <c r="I646" s="17">
        <v>407751</v>
      </c>
      <c r="J646" s="17">
        <v>36418</v>
      </c>
      <c r="K646" s="17">
        <v>3771</v>
      </c>
      <c r="L646" s="17">
        <v>0</v>
      </c>
      <c r="M646" s="17">
        <v>0</v>
      </c>
      <c r="N646" s="17">
        <v>0</v>
      </c>
      <c r="O646" s="17">
        <v>0</v>
      </c>
      <c r="P646" s="17">
        <v>437787</v>
      </c>
      <c r="Q646" s="17">
        <v>141623</v>
      </c>
      <c r="R646" s="17">
        <v>100007</v>
      </c>
      <c r="S646" s="17">
        <v>64384</v>
      </c>
      <c r="T646" s="17">
        <v>26863</v>
      </c>
      <c r="U646" s="17">
        <v>262824</v>
      </c>
      <c r="V646" s="17">
        <v>0</v>
      </c>
      <c r="W646" s="17">
        <v>0</v>
      </c>
      <c r="X646" s="17">
        <v>0</v>
      </c>
      <c r="Y646" s="17">
        <v>13169</v>
      </c>
      <c r="Z646" s="17">
        <v>0</v>
      </c>
      <c r="AA646" s="17">
        <v>4856563</v>
      </c>
      <c r="AB646" s="17">
        <v>1375412</v>
      </c>
      <c r="AC646" s="17">
        <v>3050297</v>
      </c>
      <c r="AD646" s="17">
        <v>0</v>
      </c>
      <c r="AE646" s="17">
        <v>0</v>
      </c>
      <c r="AF646" s="17">
        <v>0</v>
      </c>
    </row>
    <row r="647" spans="1:32" x14ac:dyDescent="0.3">
      <c r="A647" s="15" t="s">
        <v>1287</v>
      </c>
      <c r="B647" s="14" t="s">
        <v>1288</v>
      </c>
      <c r="C647" s="14">
        <v>1</v>
      </c>
      <c r="D647" s="14">
        <v>0</v>
      </c>
      <c r="E647" s="17">
        <v>4888355</v>
      </c>
      <c r="F647" s="17">
        <v>0</v>
      </c>
      <c r="G647" s="17">
        <v>0</v>
      </c>
      <c r="H647" s="17">
        <v>0</v>
      </c>
      <c r="I647" s="17">
        <v>675756</v>
      </c>
      <c r="J647" s="17">
        <v>1522502</v>
      </c>
      <c r="K647" s="17">
        <v>0</v>
      </c>
      <c r="L647" s="17">
        <v>0</v>
      </c>
      <c r="M647" s="17">
        <v>0</v>
      </c>
      <c r="N647" s="17">
        <v>14040</v>
      </c>
      <c r="O647" s="17">
        <v>3960</v>
      </c>
      <c r="P647" s="17">
        <v>0</v>
      </c>
      <c r="Q647" s="17">
        <v>242600</v>
      </c>
      <c r="R647" s="17">
        <v>171264</v>
      </c>
      <c r="S647" s="17">
        <v>101849</v>
      </c>
      <c r="T647" s="17">
        <v>42494</v>
      </c>
      <c r="U647" s="17">
        <v>366334</v>
      </c>
      <c r="V647" s="17">
        <v>10530</v>
      </c>
      <c r="W647" s="17">
        <v>0</v>
      </c>
      <c r="X647" s="17">
        <v>313660</v>
      </c>
      <c r="Y647" s="17">
        <v>37078</v>
      </c>
      <c r="Z647" s="17">
        <v>0</v>
      </c>
      <c r="AA647" s="17">
        <v>8390422</v>
      </c>
      <c r="AB647" s="17">
        <v>1195742</v>
      </c>
      <c r="AC647" s="17">
        <v>1620869</v>
      </c>
      <c r="AD647" s="17">
        <v>0</v>
      </c>
      <c r="AE647" s="17">
        <v>0</v>
      </c>
      <c r="AF647" s="17">
        <v>0</v>
      </c>
    </row>
    <row r="648" spans="1:32" x14ac:dyDescent="0.3">
      <c r="A648" s="15" t="s">
        <v>1289</v>
      </c>
      <c r="B648" s="14" t="s">
        <v>1290</v>
      </c>
      <c r="C648" s="14">
        <v>1</v>
      </c>
      <c r="D648" s="14">
        <v>0</v>
      </c>
      <c r="E648" s="17">
        <v>3813204</v>
      </c>
      <c r="F648" s="17">
        <v>0</v>
      </c>
      <c r="G648" s="17">
        <v>822562</v>
      </c>
      <c r="H648" s="17">
        <v>0</v>
      </c>
      <c r="I648" s="17">
        <v>687992</v>
      </c>
      <c r="J648" s="17">
        <v>495653</v>
      </c>
      <c r="K648" s="17">
        <v>0</v>
      </c>
      <c r="L648" s="17">
        <v>0</v>
      </c>
      <c r="M648" s="17">
        <v>0</v>
      </c>
      <c r="N648" s="17">
        <v>0</v>
      </c>
      <c r="O648" s="17">
        <v>0</v>
      </c>
      <c r="P648" s="17">
        <v>1041033</v>
      </c>
      <c r="Q648" s="17">
        <v>60067</v>
      </c>
      <c r="R648" s="17">
        <v>167123</v>
      </c>
      <c r="S648" s="17">
        <v>34858</v>
      </c>
      <c r="T648" s="17">
        <v>14544</v>
      </c>
      <c r="U648" s="17">
        <v>118481</v>
      </c>
      <c r="V648" s="17">
        <v>10699</v>
      </c>
      <c r="W648" s="17">
        <v>0</v>
      </c>
      <c r="X648" s="17">
        <v>243000</v>
      </c>
      <c r="Y648" s="17">
        <v>8528</v>
      </c>
      <c r="Z648" s="17">
        <v>0</v>
      </c>
      <c r="AA648" s="17">
        <v>7517744</v>
      </c>
      <c r="AB648" s="17">
        <v>237788</v>
      </c>
      <c r="AC648" s="17">
        <v>470179</v>
      </c>
      <c r="AD648" s="17">
        <v>0</v>
      </c>
      <c r="AE648" s="17">
        <v>243000</v>
      </c>
      <c r="AF648" s="17">
        <v>0</v>
      </c>
    </row>
    <row r="649" spans="1:32" x14ac:dyDescent="0.3">
      <c r="A649" s="15" t="s">
        <v>1291</v>
      </c>
      <c r="B649" s="14" t="s">
        <v>1292</v>
      </c>
      <c r="C649" s="14">
        <v>1</v>
      </c>
      <c r="D649" s="14">
        <v>0</v>
      </c>
      <c r="E649" s="17">
        <v>664490</v>
      </c>
      <c r="F649" s="17">
        <v>0</v>
      </c>
      <c r="G649" s="17">
        <v>22343</v>
      </c>
      <c r="H649" s="17">
        <v>0</v>
      </c>
      <c r="I649" s="17">
        <v>102300</v>
      </c>
      <c r="J649" s="17">
        <v>157795</v>
      </c>
      <c r="K649" s="17">
        <v>0</v>
      </c>
      <c r="L649" s="17">
        <v>0</v>
      </c>
      <c r="M649" s="17">
        <v>0</v>
      </c>
      <c r="N649" s="17">
        <v>0</v>
      </c>
      <c r="O649" s="17">
        <v>0</v>
      </c>
      <c r="P649" s="17">
        <v>265636</v>
      </c>
      <c r="Q649" s="17">
        <v>1542</v>
      </c>
      <c r="R649" s="17">
        <v>0</v>
      </c>
      <c r="S649" s="17">
        <v>4374</v>
      </c>
      <c r="T649" s="17">
        <v>1825</v>
      </c>
      <c r="U649" s="17">
        <v>23941</v>
      </c>
      <c r="V649" s="17">
        <v>0</v>
      </c>
      <c r="W649" s="17">
        <v>0</v>
      </c>
      <c r="X649" s="17">
        <v>43200</v>
      </c>
      <c r="Y649" s="17">
        <v>0</v>
      </c>
      <c r="Z649" s="17">
        <v>0</v>
      </c>
      <c r="AA649" s="17">
        <v>1287446</v>
      </c>
      <c r="AB649" s="17">
        <v>103020</v>
      </c>
      <c r="AC649" s="17">
        <v>362556</v>
      </c>
      <c r="AD649" s="17">
        <v>0</v>
      </c>
      <c r="AE649" s="17">
        <v>0</v>
      </c>
      <c r="AF649" s="17">
        <v>0</v>
      </c>
    </row>
    <row r="650" spans="1:32" x14ac:dyDescent="0.3">
      <c r="A650" s="15" t="s">
        <v>1293</v>
      </c>
      <c r="B650" s="14" t="s">
        <v>1294</v>
      </c>
      <c r="C650" s="14">
        <v>1</v>
      </c>
      <c r="D650" s="14">
        <v>0</v>
      </c>
      <c r="E650" s="17">
        <v>2826350</v>
      </c>
      <c r="F650" s="17">
        <v>0</v>
      </c>
      <c r="G650" s="17">
        <v>806693</v>
      </c>
      <c r="H650" s="17">
        <v>0</v>
      </c>
      <c r="I650" s="17">
        <v>635878</v>
      </c>
      <c r="J650" s="17">
        <v>507607</v>
      </c>
      <c r="K650" s="17">
        <v>0</v>
      </c>
      <c r="L650" s="17">
        <v>0</v>
      </c>
      <c r="M650" s="17">
        <v>0</v>
      </c>
      <c r="N650" s="17">
        <v>0</v>
      </c>
      <c r="O650" s="17">
        <v>0</v>
      </c>
      <c r="P650" s="17">
        <v>1083646</v>
      </c>
      <c r="Q650" s="17">
        <v>75380</v>
      </c>
      <c r="R650" s="17">
        <v>312335</v>
      </c>
      <c r="S650" s="17">
        <v>21032</v>
      </c>
      <c r="T650" s="17">
        <v>8775</v>
      </c>
      <c r="U650" s="17">
        <v>84929</v>
      </c>
      <c r="V650" s="17">
        <v>5810</v>
      </c>
      <c r="W650" s="17">
        <v>0</v>
      </c>
      <c r="X650" s="17">
        <v>178200</v>
      </c>
      <c r="Y650" s="17">
        <v>0</v>
      </c>
      <c r="Z650" s="17">
        <v>0</v>
      </c>
      <c r="AA650" s="17">
        <v>6546635</v>
      </c>
      <c r="AB650" s="17">
        <v>237697</v>
      </c>
      <c r="AC650" s="17">
        <v>463554</v>
      </c>
      <c r="AD650" s="17">
        <v>0</v>
      </c>
      <c r="AE650" s="17">
        <v>178200</v>
      </c>
      <c r="AF650" s="17">
        <v>0</v>
      </c>
    </row>
    <row r="651" spans="1:32" x14ac:dyDescent="0.3">
      <c r="A651" s="15" t="s">
        <v>1295</v>
      </c>
      <c r="B651" s="14" t="s">
        <v>1296</v>
      </c>
      <c r="C651" s="14">
        <v>1</v>
      </c>
      <c r="D651" s="14">
        <v>0</v>
      </c>
      <c r="E651" s="17">
        <v>3857779</v>
      </c>
      <c r="F651" s="17">
        <v>0</v>
      </c>
      <c r="G651" s="17">
        <v>183316</v>
      </c>
      <c r="H651" s="17">
        <v>0</v>
      </c>
      <c r="I651" s="17">
        <v>299696</v>
      </c>
      <c r="J651" s="17">
        <v>2374650</v>
      </c>
      <c r="K651" s="17">
        <v>0</v>
      </c>
      <c r="L651" s="17">
        <v>0</v>
      </c>
      <c r="M651" s="17">
        <v>0</v>
      </c>
      <c r="N651" s="17">
        <v>0</v>
      </c>
      <c r="O651" s="17">
        <v>0</v>
      </c>
      <c r="P651" s="17">
        <v>1077038</v>
      </c>
      <c r="Q651" s="17">
        <v>290431</v>
      </c>
      <c r="R651" s="17">
        <v>429877</v>
      </c>
      <c r="S651" s="17">
        <v>24792</v>
      </c>
      <c r="T651" s="17">
        <v>10344</v>
      </c>
      <c r="U651" s="17">
        <v>95006</v>
      </c>
      <c r="V651" s="17">
        <v>16661</v>
      </c>
      <c r="W651" s="17">
        <v>0</v>
      </c>
      <c r="X651" s="17">
        <v>194400</v>
      </c>
      <c r="Y651" s="17">
        <v>0</v>
      </c>
      <c r="Z651" s="17">
        <v>0</v>
      </c>
      <c r="AA651" s="17">
        <v>8853990</v>
      </c>
      <c r="AB651" s="17">
        <v>1611037</v>
      </c>
      <c r="AC651" s="17">
        <v>319529</v>
      </c>
      <c r="AD651" s="17">
        <v>0</v>
      </c>
      <c r="AE651" s="17">
        <v>194400</v>
      </c>
      <c r="AF651" s="17">
        <v>0</v>
      </c>
    </row>
    <row r="652" spans="1:32" x14ac:dyDescent="0.3">
      <c r="A652" s="15" t="s">
        <v>1297</v>
      </c>
      <c r="B652" s="14" t="s">
        <v>1298</v>
      </c>
      <c r="C652" s="14">
        <v>1</v>
      </c>
      <c r="D652" s="14">
        <v>0</v>
      </c>
      <c r="E652" s="17">
        <v>79140640</v>
      </c>
      <c r="F652" s="17">
        <v>1909713</v>
      </c>
      <c r="G652" s="17">
        <v>2045117</v>
      </c>
      <c r="H652" s="17">
        <v>0</v>
      </c>
      <c r="I652" s="17">
        <v>5881195</v>
      </c>
      <c r="J652" s="17">
        <v>9271342</v>
      </c>
      <c r="K652" s="17">
        <v>0</v>
      </c>
      <c r="L652" s="17">
        <v>0</v>
      </c>
      <c r="M652" s="17">
        <v>0</v>
      </c>
      <c r="N652" s="17">
        <v>0</v>
      </c>
      <c r="O652" s="17">
        <v>0</v>
      </c>
      <c r="P652" s="17">
        <v>5623887</v>
      </c>
      <c r="Q652" s="17">
        <v>2392971</v>
      </c>
      <c r="R652" s="17">
        <v>1838140</v>
      </c>
      <c r="S652" s="17">
        <v>120050</v>
      </c>
      <c r="T652" s="17">
        <v>50088</v>
      </c>
      <c r="U652" s="17">
        <v>534269</v>
      </c>
      <c r="V652" s="17">
        <v>119078</v>
      </c>
      <c r="W652" s="17">
        <v>0</v>
      </c>
      <c r="X652" s="17">
        <v>2856466</v>
      </c>
      <c r="Y652" s="17">
        <v>305348</v>
      </c>
      <c r="Z652" s="17">
        <v>0</v>
      </c>
      <c r="AA652" s="17">
        <v>112088304</v>
      </c>
      <c r="AB652" s="17">
        <v>9499099</v>
      </c>
      <c r="AC652" s="17">
        <v>21036020</v>
      </c>
      <c r="AD652" s="17">
        <v>0</v>
      </c>
      <c r="AE652" s="17">
        <v>0</v>
      </c>
      <c r="AF652" s="17">
        <v>1603072</v>
      </c>
    </row>
    <row r="653" spans="1:32" x14ac:dyDescent="0.3">
      <c r="A653" s="15" t="s">
        <v>1299</v>
      </c>
      <c r="B653" s="14" t="s">
        <v>1300</v>
      </c>
      <c r="C653" s="14">
        <v>1</v>
      </c>
      <c r="D653" s="14">
        <v>0</v>
      </c>
      <c r="E653" s="17">
        <v>3991010</v>
      </c>
      <c r="F653" s="17">
        <v>0</v>
      </c>
      <c r="G653" s="17">
        <v>0</v>
      </c>
      <c r="H653" s="17">
        <v>0</v>
      </c>
      <c r="I653" s="17">
        <v>2304124</v>
      </c>
      <c r="J653" s="17">
        <v>2219978</v>
      </c>
      <c r="K653" s="17">
        <v>0</v>
      </c>
      <c r="L653" s="17">
        <v>0</v>
      </c>
      <c r="M653" s="17">
        <v>0</v>
      </c>
      <c r="N653" s="17">
        <v>0</v>
      </c>
      <c r="O653" s="17">
        <v>0</v>
      </c>
      <c r="P653" s="17">
        <v>1053004</v>
      </c>
      <c r="Q653" s="17">
        <v>311240</v>
      </c>
      <c r="R653" s="17">
        <v>96223</v>
      </c>
      <c r="S653" s="17">
        <v>53419</v>
      </c>
      <c r="T653" s="17">
        <v>22288</v>
      </c>
      <c r="U653" s="17">
        <v>212205</v>
      </c>
      <c r="V653" s="17">
        <v>21229</v>
      </c>
      <c r="W653" s="17">
        <v>0</v>
      </c>
      <c r="X653" s="17">
        <v>0</v>
      </c>
      <c r="Y653" s="17">
        <v>29997</v>
      </c>
      <c r="Z653" s="17">
        <v>0</v>
      </c>
      <c r="AA653" s="17">
        <v>10314717</v>
      </c>
      <c r="AB653" s="17">
        <v>418346</v>
      </c>
      <c r="AC653" s="17">
        <v>0</v>
      </c>
      <c r="AD653" s="17">
        <v>0</v>
      </c>
      <c r="AE653" s="17">
        <v>0</v>
      </c>
      <c r="AF653" s="17">
        <v>0</v>
      </c>
    </row>
    <row r="654" spans="1:32" x14ac:dyDescent="0.3">
      <c r="A654" s="15" t="s">
        <v>1301</v>
      </c>
      <c r="B654" s="14" t="s">
        <v>1302</v>
      </c>
      <c r="C654" s="14">
        <v>1</v>
      </c>
      <c r="D654" s="14">
        <v>0</v>
      </c>
      <c r="E654" s="17">
        <v>35473512</v>
      </c>
      <c r="F654" s="17">
        <v>0</v>
      </c>
      <c r="G654" s="17">
        <v>663963</v>
      </c>
      <c r="H654" s="17">
        <v>105703</v>
      </c>
      <c r="I654" s="17">
        <v>6497853</v>
      </c>
      <c r="J654" s="17">
        <v>4592201</v>
      </c>
      <c r="K654" s="17">
        <v>0</v>
      </c>
      <c r="L654" s="17">
        <v>0</v>
      </c>
      <c r="M654" s="17">
        <v>0</v>
      </c>
      <c r="N654" s="17">
        <v>0</v>
      </c>
      <c r="O654" s="17">
        <v>0</v>
      </c>
      <c r="P654" s="17">
        <v>5316709</v>
      </c>
      <c r="Q654" s="17">
        <v>1116829</v>
      </c>
      <c r="R654" s="17">
        <v>898398</v>
      </c>
      <c r="S654" s="17">
        <v>187654</v>
      </c>
      <c r="T654" s="17">
        <v>78294</v>
      </c>
      <c r="U654" s="17">
        <v>681875</v>
      </c>
      <c r="V654" s="17">
        <v>135509</v>
      </c>
      <c r="W654" s="17">
        <v>0</v>
      </c>
      <c r="X654" s="17">
        <v>1450654</v>
      </c>
      <c r="Y654" s="17">
        <v>0</v>
      </c>
      <c r="Z654" s="17">
        <v>0</v>
      </c>
      <c r="AA654" s="17">
        <v>57199154</v>
      </c>
      <c r="AB654" s="17">
        <v>9860463</v>
      </c>
      <c r="AC654" s="17">
        <v>14851437</v>
      </c>
      <c r="AD654" s="17">
        <v>0</v>
      </c>
      <c r="AE654" s="17">
        <v>0</v>
      </c>
      <c r="AF654" s="17">
        <v>0</v>
      </c>
    </row>
    <row r="655" spans="1:32" x14ac:dyDescent="0.3">
      <c r="A655" s="15" t="s">
        <v>1303</v>
      </c>
      <c r="B655" s="14" t="s">
        <v>1304</v>
      </c>
      <c r="C655" s="14">
        <v>1</v>
      </c>
      <c r="D655" s="14">
        <v>0</v>
      </c>
      <c r="E655" s="17">
        <v>2073682</v>
      </c>
      <c r="F655" s="17">
        <v>0</v>
      </c>
      <c r="G655" s="17">
        <v>0</v>
      </c>
      <c r="H655" s="17">
        <v>0</v>
      </c>
      <c r="I655" s="17">
        <v>374236</v>
      </c>
      <c r="J655" s="17">
        <v>75167</v>
      </c>
      <c r="K655" s="17">
        <v>0</v>
      </c>
      <c r="L655" s="17">
        <v>0</v>
      </c>
      <c r="M655" s="17">
        <v>0</v>
      </c>
      <c r="N655" s="17">
        <v>0</v>
      </c>
      <c r="O655" s="17">
        <v>0</v>
      </c>
      <c r="P655" s="17">
        <v>1348103</v>
      </c>
      <c r="Q655" s="17">
        <v>51457</v>
      </c>
      <c r="R655" s="17">
        <v>76215</v>
      </c>
      <c r="S655" s="17">
        <v>34229</v>
      </c>
      <c r="T655" s="17">
        <v>14281</v>
      </c>
      <c r="U655" s="17">
        <v>136538</v>
      </c>
      <c r="V655" s="17">
        <v>0</v>
      </c>
      <c r="W655" s="17">
        <v>0</v>
      </c>
      <c r="X655" s="17">
        <v>0</v>
      </c>
      <c r="Y655" s="17">
        <v>2184</v>
      </c>
      <c r="Z655" s="17">
        <v>0</v>
      </c>
      <c r="AA655" s="17">
        <v>4186092</v>
      </c>
      <c r="AB655" s="17">
        <v>188052</v>
      </c>
      <c r="AC655" s="17">
        <v>425968</v>
      </c>
      <c r="AD655" s="17">
        <v>0</v>
      </c>
      <c r="AE655" s="17">
        <v>0</v>
      </c>
      <c r="AF655" s="17">
        <v>0</v>
      </c>
    </row>
    <row r="656" spans="1:32" x14ac:dyDescent="0.3">
      <c r="A656" s="15" t="s">
        <v>1305</v>
      </c>
      <c r="B656" s="14" t="s">
        <v>1306</v>
      </c>
      <c r="C656" s="14">
        <v>1</v>
      </c>
      <c r="D656" s="14">
        <v>0</v>
      </c>
      <c r="E656" s="17">
        <v>1462406</v>
      </c>
      <c r="F656" s="17">
        <v>0</v>
      </c>
      <c r="G656" s="17">
        <v>100000</v>
      </c>
      <c r="H656" s="17">
        <v>0</v>
      </c>
      <c r="I656" s="17">
        <v>445548</v>
      </c>
      <c r="J656" s="17">
        <v>164086</v>
      </c>
      <c r="K656" s="17">
        <v>0</v>
      </c>
      <c r="L656" s="17">
        <v>0</v>
      </c>
      <c r="M656" s="17">
        <v>0</v>
      </c>
      <c r="N656" s="17">
        <v>0</v>
      </c>
      <c r="O656" s="17">
        <v>0</v>
      </c>
      <c r="P656" s="17">
        <v>533518</v>
      </c>
      <c r="Q656" s="17">
        <v>85037</v>
      </c>
      <c r="R656" s="17">
        <v>33658</v>
      </c>
      <c r="S656" s="17">
        <v>15355</v>
      </c>
      <c r="T656" s="17">
        <v>6406</v>
      </c>
      <c r="U656" s="17">
        <v>61512</v>
      </c>
      <c r="V656" s="17">
        <v>1141</v>
      </c>
      <c r="W656" s="17">
        <v>0</v>
      </c>
      <c r="X656" s="17">
        <v>0</v>
      </c>
      <c r="Y656" s="17">
        <v>1304</v>
      </c>
      <c r="Z656" s="17">
        <v>0</v>
      </c>
      <c r="AA656" s="17">
        <v>2909971</v>
      </c>
      <c r="AB656" s="17">
        <v>367683</v>
      </c>
      <c r="AC656" s="17">
        <v>770101</v>
      </c>
      <c r="AD656" s="17">
        <v>0</v>
      </c>
      <c r="AE656" s="17">
        <v>0</v>
      </c>
      <c r="AF656" s="17">
        <v>0</v>
      </c>
    </row>
    <row r="657" spans="1:32" x14ac:dyDescent="0.3">
      <c r="A657" s="15" t="s">
        <v>1307</v>
      </c>
      <c r="B657" s="14" t="s">
        <v>1308</v>
      </c>
      <c r="C657" s="14">
        <v>1</v>
      </c>
      <c r="D657" s="14">
        <v>0</v>
      </c>
      <c r="E657" s="17">
        <v>18223072</v>
      </c>
      <c r="F657" s="17">
        <v>0</v>
      </c>
      <c r="G657" s="17">
        <v>299227</v>
      </c>
      <c r="H657" s="17">
        <v>0</v>
      </c>
      <c r="I657" s="17">
        <v>4422734</v>
      </c>
      <c r="J657" s="17">
        <v>3235954</v>
      </c>
      <c r="K657" s="17">
        <v>0</v>
      </c>
      <c r="L657" s="17">
        <v>0</v>
      </c>
      <c r="M657" s="17">
        <v>0</v>
      </c>
      <c r="N657" s="17">
        <v>0</v>
      </c>
      <c r="O657" s="17">
        <v>0</v>
      </c>
      <c r="P657" s="17">
        <v>2205118</v>
      </c>
      <c r="Q657" s="17">
        <v>687429</v>
      </c>
      <c r="R657" s="17">
        <v>358250</v>
      </c>
      <c r="S657" s="17">
        <v>76743</v>
      </c>
      <c r="T657" s="17">
        <v>32019</v>
      </c>
      <c r="U657" s="17">
        <v>295735</v>
      </c>
      <c r="V657" s="17">
        <v>66947</v>
      </c>
      <c r="W657" s="17">
        <v>0</v>
      </c>
      <c r="X657" s="17">
        <v>2991410</v>
      </c>
      <c r="Y657" s="17">
        <v>0</v>
      </c>
      <c r="Z657" s="17">
        <v>0</v>
      </c>
      <c r="AA657" s="17">
        <v>32894638</v>
      </c>
      <c r="AB657" s="17">
        <v>4646491</v>
      </c>
      <c r="AC657" s="17">
        <v>4867862</v>
      </c>
      <c r="AD657" s="17">
        <v>1126531</v>
      </c>
      <c r="AE657" s="17">
        <v>0</v>
      </c>
      <c r="AF657" s="17">
        <v>0</v>
      </c>
    </row>
    <row r="658" spans="1:32" x14ac:dyDescent="0.3">
      <c r="A658" s="15" t="s">
        <v>1309</v>
      </c>
      <c r="B658" s="14" t="s">
        <v>1310</v>
      </c>
      <c r="C658" s="14">
        <v>1</v>
      </c>
      <c r="D658" s="14">
        <v>0</v>
      </c>
      <c r="E658" s="17">
        <v>1585305</v>
      </c>
      <c r="F658" s="17">
        <v>0</v>
      </c>
      <c r="G658" s="17">
        <v>100000</v>
      </c>
      <c r="H658" s="17">
        <v>0</v>
      </c>
      <c r="I658" s="17">
        <v>790691</v>
      </c>
      <c r="J658" s="17">
        <v>333370</v>
      </c>
      <c r="K658" s="17">
        <v>0</v>
      </c>
      <c r="L658" s="17">
        <v>0</v>
      </c>
      <c r="M658" s="17">
        <v>0</v>
      </c>
      <c r="N658" s="17">
        <v>0</v>
      </c>
      <c r="O658" s="17">
        <v>0</v>
      </c>
      <c r="P658" s="17">
        <v>896379</v>
      </c>
      <c r="Q658" s="17">
        <v>33788</v>
      </c>
      <c r="R658" s="17">
        <v>50085</v>
      </c>
      <c r="S658" s="17">
        <v>19624</v>
      </c>
      <c r="T658" s="17">
        <v>8188</v>
      </c>
      <c r="U658" s="17">
        <v>75550</v>
      </c>
      <c r="V658" s="17">
        <v>7070</v>
      </c>
      <c r="W658" s="17">
        <v>0</v>
      </c>
      <c r="X658" s="17">
        <v>0</v>
      </c>
      <c r="Y658" s="17">
        <v>9736</v>
      </c>
      <c r="Z658" s="17">
        <v>0</v>
      </c>
      <c r="AA658" s="17">
        <v>3909786</v>
      </c>
      <c r="AB658" s="17">
        <v>160589</v>
      </c>
      <c r="AC658" s="17">
        <v>0</v>
      </c>
      <c r="AD658" s="17">
        <v>0</v>
      </c>
      <c r="AE658" s="17">
        <v>0</v>
      </c>
      <c r="AF658" s="17">
        <v>0</v>
      </c>
    </row>
    <row r="659" spans="1:32" x14ac:dyDescent="0.3">
      <c r="A659" s="15" t="s">
        <v>1311</v>
      </c>
      <c r="B659" s="14" t="s">
        <v>1312</v>
      </c>
      <c r="C659" s="14">
        <v>1</v>
      </c>
      <c r="D659" s="14">
        <v>0</v>
      </c>
      <c r="E659" s="17">
        <v>35484874</v>
      </c>
      <c r="F659" s="17">
        <v>0</v>
      </c>
      <c r="G659" s="17">
        <v>613877</v>
      </c>
      <c r="H659" s="17">
        <v>0</v>
      </c>
      <c r="I659" s="17">
        <v>3530839</v>
      </c>
      <c r="J659" s="17">
        <v>3809677</v>
      </c>
      <c r="K659" s="17">
        <v>0</v>
      </c>
      <c r="L659" s="17">
        <v>0</v>
      </c>
      <c r="M659" s="17">
        <v>0</v>
      </c>
      <c r="N659" s="17">
        <v>0</v>
      </c>
      <c r="O659" s="17">
        <v>0</v>
      </c>
      <c r="P659" s="17">
        <v>1880279</v>
      </c>
      <c r="Q659" s="17">
        <v>1870440</v>
      </c>
      <c r="R659" s="17">
        <v>935819</v>
      </c>
      <c r="S659" s="17">
        <v>49973</v>
      </c>
      <c r="T659" s="17">
        <v>20850</v>
      </c>
      <c r="U659" s="17">
        <v>211448</v>
      </c>
      <c r="V659" s="17">
        <v>59741</v>
      </c>
      <c r="W659" s="17">
        <v>0</v>
      </c>
      <c r="X659" s="17">
        <v>764610</v>
      </c>
      <c r="Y659" s="17">
        <v>34452</v>
      </c>
      <c r="Z659" s="17">
        <v>0</v>
      </c>
      <c r="AA659" s="17">
        <v>49266879</v>
      </c>
      <c r="AB659" s="17">
        <v>3214457</v>
      </c>
      <c r="AC659" s="17">
        <v>6744539</v>
      </c>
      <c r="AD659" s="17">
        <v>6951809</v>
      </c>
      <c r="AE659" s="17">
        <v>0</v>
      </c>
      <c r="AF659" s="17">
        <v>760318</v>
      </c>
    </row>
    <row r="660" spans="1:32" x14ac:dyDescent="0.3">
      <c r="A660" s="15" t="s">
        <v>1313</v>
      </c>
      <c r="B660" s="14" t="s">
        <v>1314</v>
      </c>
      <c r="C660" s="14">
        <v>1</v>
      </c>
      <c r="D660" s="14">
        <v>0</v>
      </c>
      <c r="E660" s="17">
        <v>4348988</v>
      </c>
      <c r="F660" s="17">
        <v>0</v>
      </c>
      <c r="G660" s="17">
        <v>116596</v>
      </c>
      <c r="H660" s="17">
        <v>0</v>
      </c>
      <c r="I660" s="17">
        <v>430604</v>
      </c>
      <c r="J660" s="17">
        <v>1725117</v>
      </c>
      <c r="K660" s="17">
        <v>0</v>
      </c>
      <c r="L660" s="17">
        <v>0</v>
      </c>
      <c r="M660" s="17">
        <v>0</v>
      </c>
      <c r="N660" s="17">
        <v>0</v>
      </c>
      <c r="O660" s="17">
        <v>0</v>
      </c>
      <c r="P660" s="17">
        <v>1382440</v>
      </c>
      <c r="Q660" s="17">
        <v>107288</v>
      </c>
      <c r="R660" s="17">
        <v>107013</v>
      </c>
      <c r="S660" s="17">
        <v>41959</v>
      </c>
      <c r="T660" s="17">
        <v>17506</v>
      </c>
      <c r="U660" s="17">
        <v>166129</v>
      </c>
      <c r="V660" s="17">
        <v>24470</v>
      </c>
      <c r="W660" s="17">
        <v>0</v>
      </c>
      <c r="X660" s="17">
        <v>329400</v>
      </c>
      <c r="Y660" s="17">
        <v>0</v>
      </c>
      <c r="Z660" s="17">
        <v>0</v>
      </c>
      <c r="AA660" s="17">
        <v>8797510</v>
      </c>
      <c r="AB660" s="17">
        <v>254800</v>
      </c>
      <c r="AC660" s="17">
        <v>577158</v>
      </c>
      <c r="AD660" s="17">
        <v>0</v>
      </c>
      <c r="AE660" s="17">
        <v>329400</v>
      </c>
      <c r="AF660" s="17">
        <v>0</v>
      </c>
    </row>
    <row r="661" spans="1:32" x14ac:dyDescent="0.3">
      <c r="A661" s="15" t="s">
        <v>1315</v>
      </c>
      <c r="B661" s="14" t="s">
        <v>1316</v>
      </c>
      <c r="C661" s="14">
        <v>1</v>
      </c>
      <c r="D661" s="14">
        <v>0</v>
      </c>
      <c r="E661" s="17">
        <v>2155444</v>
      </c>
      <c r="F661" s="17">
        <v>0</v>
      </c>
      <c r="G661" s="17">
        <v>0</v>
      </c>
      <c r="H661" s="17">
        <v>0</v>
      </c>
      <c r="I661" s="17">
        <v>97779</v>
      </c>
      <c r="J661" s="17">
        <v>165267</v>
      </c>
      <c r="K661" s="17">
        <v>0</v>
      </c>
      <c r="L661" s="17">
        <v>0</v>
      </c>
      <c r="M661" s="17">
        <v>0</v>
      </c>
      <c r="N661" s="17">
        <v>0</v>
      </c>
      <c r="O661" s="17">
        <v>0</v>
      </c>
      <c r="P661" s="17">
        <v>242562</v>
      </c>
      <c r="Q661" s="17">
        <v>255346</v>
      </c>
      <c r="R661" s="17">
        <v>41593</v>
      </c>
      <c r="S661" s="17">
        <v>63740</v>
      </c>
      <c r="T661" s="17">
        <v>26594</v>
      </c>
      <c r="U661" s="17">
        <v>206846</v>
      </c>
      <c r="V661" s="17">
        <v>0</v>
      </c>
      <c r="W661" s="17">
        <v>0</v>
      </c>
      <c r="X661" s="17">
        <v>0</v>
      </c>
      <c r="Y661" s="17">
        <v>12145</v>
      </c>
      <c r="Z661" s="17">
        <v>0</v>
      </c>
      <c r="AA661" s="17">
        <v>3267316</v>
      </c>
      <c r="AB661" s="17">
        <v>251482</v>
      </c>
      <c r="AC661" s="17">
        <v>507292</v>
      </c>
      <c r="AD661" s="17">
        <v>0</v>
      </c>
      <c r="AE661" s="17">
        <v>0</v>
      </c>
      <c r="AF661" s="17">
        <v>0</v>
      </c>
    </row>
    <row r="662" spans="1:32" x14ac:dyDescent="0.3">
      <c r="A662" s="15" t="s">
        <v>1317</v>
      </c>
      <c r="B662" s="14" t="s">
        <v>1318</v>
      </c>
      <c r="C662" s="14">
        <v>1</v>
      </c>
      <c r="D662" s="14">
        <v>0</v>
      </c>
      <c r="E662" s="17">
        <v>2079285</v>
      </c>
      <c r="F662" s="17">
        <v>0</v>
      </c>
      <c r="G662" s="17">
        <v>0</v>
      </c>
      <c r="H662" s="17">
        <v>0</v>
      </c>
      <c r="I662" s="17">
        <v>230085</v>
      </c>
      <c r="J662" s="17">
        <v>556309</v>
      </c>
      <c r="K662" s="17">
        <v>0</v>
      </c>
      <c r="L662" s="17">
        <v>0</v>
      </c>
      <c r="M662" s="17">
        <v>0</v>
      </c>
      <c r="N662" s="17">
        <v>0</v>
      </c>
      <c r="O662" s="17">
        <v>0</v>
      </c>
      <c r="P662" s="17">
        <v>283394</v>
      </c>
      <c r="Q662" s="17">
        <v>133133</v>
      </c>
      <c r="R662" s="17">
        <v>106461</v>
      </c>
      <c r="S662" s="17">
        <v>23054</v>
      </c>
      <c r="T662" s="17">
        <v>9619</v>
      </c>
      <c r="U662" s="17">
        <v>95763</v>
      </c>
      <c r="V662" s="17">
        <v>6964</v>
      </c>
      <c r="W662" s="17">
        <v>0</v>
      </c>
      <c r="X662" s="17">
        <v>167400</v>
      </c>
      <c r="Y662" s="17">
        <v>0</v>
      </c>
      <c r="Z662" s="17">
        <v>0</v>
      </c>
      <c r="AA662" s="17">
        <v>3691467</v>
      </c>
      <c r="AB662" s="17">
        <v>216652</v>
      </c>
      <c r="AC662" s="17">
        <v>476360</v>
      </c>
      <c r="AD662" s="17">
        <v>0</v>
      </c>
      <c r="AE662" s="17">
        <v>167400</v>
      </c>
      <c r="AF662" s="17">
        <v>0</v>
      </c>
    </row>
    <row r="663" spans="1:32" x14ac:dyDescent="0.3">
      <c r="A663" s="15" t="s">
        <v>1319</v>
      </c>
      <c r="B663" s="14" t="s">
        <v>1320</v>
      </c>
      <c r="C663" s="14">
        <v>1</v>
      </c>
      <c r="D663" s="14">
        <v>0</v>
      </c>
      <c r="E663" s="17">
        <v>28372857</v>
      </c>
      <c r="F663" s="17">
        <v>0</v>
      </c>
      <c r="G663" s="17">
        <v>845434</v>
      </c>
      <c r="H663" s="17">
        <v>0</v>
      </c>
      <c r="I663" s="17">
        <v>2245417</v>
      </c>
      <c r="J663" s="17">
        <v>4487726</v>
      </c>
      <c r="K663" s="17">
        <v>0</v>
      </c>
      <c r="L663" s="17">
        <v>0</v>
      </c>
      <c r="M663" s="17">
        <v>0</v>
      </c>
      <c r="N663" s="17">
        <v>0</v>
      </c>
      <c r="O663" s="17">
        <v>0</v>
      </c>
      <c r="P663" s="17">
        <v>1758744</v>
      </c>
      <c r="Q663" s="17">
        <v>2415521</v>
      </c>
      <c r="R663" s="17">
        <v>560626</v>
      </c>
      <c r="S663" s="17">
        <v>72893</v>
      </c>
      <c r="T663" s="17">
        <v>30413</v>
      </c>
      <c r="U663" s="17">
        <v>298590</v>
      </c>
      <c r="V663" s="17">
        <v>71714</v>
      </c>
      <c r="W663" s="17">
        <v>0</v>
      </c>
      <c r="X663" s="17">
        <v>2100000</v>
      </c>
      <c r="Y663" s="17">
        <v>0</v>
      </c>
      <c r="Z663" s="17">
        <v>0</v>
      </c>
      <c r="AA663" s="17">
        <v>43259935</v>
      </c>
      <c r="AB663" s="17">
        <v>4497003</v>
      </c>
      <c r="AC663" s="17">
        <v>8521150</v>
      </c>
      <c r="AD663" s="17">
        <v>7193269</v>
      </c>
      <c r="AE663" s="17">
        <v>0</v>
      </c>
      <c r="AF663" s="17">
        <v>809036</v>
      </c>
    </row>
    <row r="664" spans="1:32" x14ac:dyDescent="0.3">
      <c r="A664" s="15" t="s">
        <v>1321</v>
      </c>
      <c r="B664" s="14" t="s">
        <v>1322</v>
      </c>
      <c r="C664" s="14">
        <v>1</v>
      </c>
      <c r="D664" s="14">
        <v>0</v>
      </c>
      <c r="E664" s="17">
        <v>1674309</v>
      </c>
      <c r="F664" s="17">
        <v>0</v>
      </c>
      <c r="G664" s="17">
        <v>100000</v>
      </c>
      <c r="H664" s="17">
        <v>0</v>
      </c>
      <c r="I664" s="17">
        <v>383507</v>
      </c>
      <c r="J664" s="17">
        <v>721409</v>
      </c>
      <c r="K664" s="17">
        <v>0</v>
      </c>
      <c r="L664" s="17">
        <v>0</v>
      </c>
      <c r="M664" s="17">
        <v>0</v>
      </c>
      <c r="N664" s="17">
        <v>0</v>
      </c>
      <c r="O664" s="17">
        <v>0</v>
      </c>
      <c r="P664" s="17">
        <v>506979</v>
      </c>
      <c r="Q664" s="17">
        <v>90384</v>
      </c>
      <c r="R664" s="17">
        <v>24354</v>
      </c>
      <c r="S664" s="17">
        <v>20028</v>
      </c>
      <c r="T664" s="17">
        <v>8356</v>
      </c>
      <c r="U664" s="17">
        <v>80618</v>
      </c>
      <c r="V664" s="17">
        <v>5274</v>
      </c>
      <c r="W664" s="17">
        <v>0</v>
      </c>
      <c r="X664" s="17">
        <v>0</v>
      </c>
      <c r="Y664" s="17">
        <v>0</v>
      </c>
      <c r="Z664" s="17">
        <v>0</v>
      </c>
      <c r="AA664" s="17">
        <v>3615218</v>
      </c>
      <c r="AB664" s="17">
        <v>125671</v>
      </c>
      <c r="AC664" s="17">
        <v>245037</v>
      </c>
      <c r="AD664" s="17">
        <v>0</v>
      </c>
      <c r="AE664" s="17">
        <v>0</v>
      </c>
      <c r="AF664" s="17">
        <v>0</v>
      </c>
    </row>
    <row r="665" spans="1:32" x14ac:dyDescent="0.3">
      <c r="A665" s="15" t="s">
        <v>1323</v>
      </c>
      <c r="B665" s="14" t="s">
        <v>1324</v>
      </c>
      <c r="C665" s="14">
        <v>1</v>
      </c>
      <c r="D665" s="14">
        <v>0</v>
      </c>
      <c r="E665" s="17">
        <v>3561544</v>
      </c>
      <c r="F665" s="17">
        <v>0</v>
      </c>
      <c r="G665" s="17">
        <v>0</v>
      </c>
      <c r="H665" s="17">
        <v>0</v>
      </c>
      <c r="I665" s="17">
        <v>338544</v>
      </c>
      <c r="J665" s="17">
        <v>1895420</v>
      </c>
      <c r="K665" s="17">
        <v>0</v>
      </c>
      <c r="L665" s="17">
        <v>0</v>
      </c>
      <c r="M665" s="17">
        <v>0</v>
      </c>
      <c r="N665" s="17">
        <v>0</v>
      </c>
      <c r="O665" s="17">
        <v>0</v>
      </c>
      <c r="P665" s="17">
        <v>507652</v>
      </c>
      <c r="Q665" s="17">
        <v>184892</v>
      </c>
      <c r="R665" s="17">
        <v>102726</v>
      </c>
      <c r="S665" s="17">
        <v>72129</v>
      </c>
      <c r="T665" s="17">
        <v>30094</v>
      </c>
      <c r="U665" s="17">
        <v>295386</v>
      </c>
      <c r="V665" s="17">
        <v>0</v>
      </c>
      <c r="W665" s="17">
        <v>0</v>
      </c>
      <c r="X665" s="17">
        <v>0</v>
      </c>
      <c r="Y665" s="17">
        <v>0</v>
      </c>
      <c r="Z665" s="17">
        <v>0</v>
      </c>
      <c r="AA665" s="17">
        <v>6988387</v>
      </c>
      <c r="AB665" s="17">
        <v>0</v>
      </c>
      <c r="AC665" s="17">
        <v>464243</v>
      </c>
      <c r="AD665" s="17">
        <v>0</v>
      </c>
      <c r="AE665" s="17">
        <v>0</v>
      </c>
      <c r="AF665" s="17">
        <v>0</v>
      </c>
    </row>
    <row r="666" spans="1:32" x14ac:dyDescent="0.3">
      <c r="A666" s="15" t="s">
        <v>1325</v>
      </c>
      <c r="B666" s="14" t="s">
        <v>1326</v>
      </c>
      <c r="C666" s="14">
        <v>1</v>
      </c>
      <c r="D666" s="14">
        <v>0</v>
      </c>
      <c r="E666" s="17">
        <v>5772002</v>
      </c>
      <c r="F666" s="17">
        <v>0</v>
      </c>
      <c r="G666" s="17">
        <v>141256</v>
      </c>
      <c r="H666" s="17">
        <v>0</v>
      </c>
      <c r="I666" s="17">
        <v>1921636</v>
      </c>
      <c r="J666" s="17">
        <v>1896002</v>
      </c>
      <c r="K666" s="17">
        <v>0</v>
      </c>
      <c r="L666" s="17">
        <v>0</v>
      </c>
      <c r="M666" s="17">
        <v>0</v>
      </c>
      <c r="N666" s="17">
        <v>0</v>
      </c>
      <c r="O666" s="17">
        <v>0</v>
      </c>
      <c r="P666" s="17">
        <v>906747</v>
      </c>
      <c r="Q666" s="17">
        <v>216743</v>
      </c>
      <c r="R666" s="17">
        <v>240132</v>
      </c>
      <c r="S666" s="17">
        <v>51936</v>
      </c>
      <c r="T666" s="17">
        <v>21669</v>
      </c>
      <c r="U666" s="17">
        <v>169857</v>
      </c>
      <c r="V666" s="17">
        <v>23912</v>
      </c>
      <c r="W666" s="17">
        <v>0</v>
      </c>
      <c r="X666" s="17">
        <v>237600</v>
      </c>
      <c r="Y666" s="17">
        <v>0</v>
      </c>
      <c r="Z666" s="17">
        <v>0</v>
      </c>
      <c r="AA666" s="17">
        <v>11599492</v>
      </c>
      <c r="AB666" s="17">
        <v>217214</v>
      </c>
      <c r="AC666" s="17">
        <v>457803</v>
      </c>
      <c r="AD666" s="17">
        <v>0</v>
      </c>
      <c r="AE666" s="17">
        <v>237600</v>
      </c>
      <c r="AF666" s="17">
        <v>0</v>
      </c>
    </row>
    <row r="667" spans="1:32" x14ac:dyDescent="0.3">
      <c r="A667" s="15" t="s">
        <v>1327</v>
      </c>
      <c r="B667" s="14" t="s">
        <v>1328</v>
      </c>
      <c r="C667" s="14">
        <v>1</v>
      </c>
      <c r="D667" s="14">
        <v>0</v>
      </c>
      <c r="E667" s="17">
        <v>18754649</v>
      </c>
      <c r="F667" s="17">
        <v>0</v>
      </c>
      <c r="G667" s="17">
        <v>0</v>
      </c>
      <c r="H667" s="17">
        <v>0</v>
      </c>
      <c r="I667" s="17">
        <v>2361666</v>
      </c>
      <c r="J667" s="17">
        <v>3348197</v>
      </c>
      <c r="K667" s="17">
        <v>0</v>
      </c>
      <c r="L667" s="17">
        <v>0</v>
      </c>
      <c r="M667" s="17">
        <v>0</v>
      </c>
      <c r="N667" s="17">
        <v>0</v>
      </c>
      <c r="O667" s="17">
        <v>0</v>
      </c>
      <c r="P667" s="17">
        <v>3603077</v>
      </c>
      <c r="Q667" s="17">
        <v>557265</v>
      </c>
      <c r="R667" s="17">
        <v>575090</v>
      </c>
      <c r="S667" s="17">
        <v>142685</v>
      </c>
      <c r="T667" s="17">
        <v>59531</v>
      </c>
      <c r="U667" s="17">
        <v>474330</v>
      </c>
      <c r="V667" s="17">
        <v>52555</v>
      </c>
      <c r="W667" s="17">
        <v>0</v>
      </c>
      <c r="X667" s="17">
        <v>1986386</v>
      </c>
      <c r="Y667" s="17">
        <v>0</v>
      </c>
      <c r="Z667" s="17">
        <v>0</v>
      </c>
      <c r="AA667" s="17">
        <v>31915431</v>
      </c>
      <c r="AB667" s="17">
        <v>4883778</v>
      </c>
      <c r="AC667" s="17">
        <v>9834095</v>
      </c>
      <c r="AD667" s="17">
        <v>0</v>
      </c>
      <c r="AE667" s="17">
        <v>0</v>
      </c>
      <c r="AF667" s="17">
        <v>0</v>
      </c>
    </row>
    <row r="668" spans="1:32" x14ac:dyDescent="0.3">
      <c r="A668" s="15" t="s">
        <v>1329</v>
      </c>
      <c r="B668" s="14" t="s">
        <v>1330</v>
      </c>
      <c r="C668" s="14">
        <v>1</v>
      </c>
      <c r="D668" s="14">
        <v>1</v>
      </c>
      <c r="E668" s="17">
        <v>235665202</v>
      </c>
      <c r="F668" s="17">
        <v>2927992</v>
      </c>
      <c r="G668" s="17">
        <v>0</v>
      </c>
      <c r="H668" s="17">
        <v>108704</v>
      </c>
      <c r="I668" s="17">
        <v>28698412</v>
      </c>
      <c r="J668" s="17">
        <v>14696544</v>
      </c>
      <c r="K668" s="17">
        <v>0</v>
      </c>
      <c r="L668" s="17">
        <v>0</v>
      </c>
      <c r="M668" s="17">
        <v>962824</v>
      </c>
      <c r="N668" s="17">
        <v>7052760</v>
      </c>
      <c r="O668" s="17">
        <v>2550929</v>
      </c>
      <c r="P668" s="17">
        <v>0</v>
      </c>
      <c r="Q668" s="17">
        <v>9309825</v>
      </c>
      <c r="R668" s="17">
        <v>10784303</v>
      </c>
      <c r="S668" s="17">
        <v>414527</v>
      </c>
      <c r="T668" s="17">
        <v>172950</v>
      </c>
      <c r="U668" s="17">
        <v>1736724</v>
      </c>
      <c r="V668" s="17">
        <v>406485</v>
      </c>
      <c r="W668" s="17">
        <v>0</v>
      </c>
      <c r="X668" s="17">
        <v>12111980</v>
      </c>
      <c r="Y668" s="17">
        <v>552736</v>
      </c>
      <c r="Z668" s="17">
        <v>17500000</v>
      </c>
      <c r="AA668" s="17">
        <v>345652897</v>
      </c>
      <c r="AB668" s="17">
        <v>31151825</v>
      </c>
      <c r="AC668" s="17">
        <v>70562859</v>
      </c>
      <c r="AD668" s="17">
        <v>4315222</v>
      </c>
      <c r="AE668" s="17">
        <v>0</v>
      </c>
      <c r="AF668" s="17">
        <v>7634095</v>
      </c>
    </row>
    <row r="669" spans="1:32" x14ac:dyDescent="0.3">
      <c r="A669" s="15" t="s">
        <v>1331</v>
      </c>
      <c r="B669" s="14" t="s">
        <v>1332</v>
      </c>
      <c r="C669" s="14">
        <v>1</v>
      </c>
      <c r="D669" s="14">
        <v>0</v>
      </c>
      <c r="E669" s="17">
        <v>26113477</v>
      </c>
      <c r="F669" s="17">
        <v>0</v>
      </c>
      <c r="G669" s="17">
        <v>2416117</v>
      </c>
      <c r="H669" s="17">
        <v>0</v>
      </c>
      <c r="I669" s="17">
        <v>6324348</v>
      </c>
      <c r="J669" s="17">
        <v>3406202</v>
      </c>
      <c r="K669" s="17">
        <v>0</v>
      </c>
      <c r="L669" s="17">
        <v>0</v>
      </c>
      <c r="M669" s="17">
        <v>0</v>
      </c>
      <c r="N669" s="17">
        <v>0</v>
      </c>
      <c r="O669" s="17">
        <v>0</v>
      </c>
      <c r="P669" s="17">
        <v>3003342</v>
      </c>
      <c r="Q669" s="17">
        <v>809496</v>
      </c>
      <c r="R669" s="17">
        <v>924608</v>
      </c>
      <c r="S669" s="17">
        <v>85296</v>
      </c>
      <c r="T669" s="17">
        <v>35588</v>
      </c>
      <c r="U669" s="17">
        <v>332083</v>
      </c>
      <c r="V669" s="17">
        <v>75511</v>
      </c>
      <c r="W669" s="17">
        <v>0</v>
      </c>
      <c r="X669" s="17">
        <v>802447</v>
      </c>
      <c r="Y669" s="17">
        <v>108623</v>
      </c>
      <c r="Z669" s="17">
        <v>0</v>
      </c>
      <c r="AA669" s="17">
        <v>44437138</v>
      </c>
      <c r="AB669" s="17">
        <v>5220636</v>
      </c>
      <c r="AC669" s="17">
        <v>1639432</v>
      </c>
      <c r="AD669" s="17">
        <v>1647713</v>
      </c>
      <c r="AE669" s="17">
        <v>610200</v>
      </c>
      <c r="AF669" s="17">
        <v>0</v>
      </c>
    </row>
    <row r="670" spans="1:32" x14ac:dyDescent="0.3">
      <c r="A670" s="15" t="s">
        <v>1333</v>
      </c>
      <c r="B670" s="14" t="s">
        <v>1334</v>
      </c>
      <c r="C670" s="14">
        <v>1</v>
      </c>
      <c r="D670" s="14">
        <v>0</v>
      </c>
      <c r="E670" s="17">
        <v>10238149</v>
      </c>
      <c r="F670" s="17">
        <v>0</v>
      </c>
      <c r="G670" s="17">
        <v>1020367</v>
      </c>
      <c r="H670" s="17">
        <v>0</v>
      </c>
      <c r="I670" s="17">
        <v>3132129</v>
      </c>
      <c r="J670" s="17">
        <v>2140510</v>
      </c>
      <c r="K670" s="17">
        <v>0</v>
      </c>
      <c r="L670" s="17">
        <v>0</v>
      </c>
      <c r="M670" s="17">
        <v>0</v>
      </c>
      <c r="N670" s="17">
        <v>0</v>
      </c>
      <c r="O670" s="17">
        <v>0</v>
      </c>
      <c r="P670" s="17">
        <v>920391</v>
      </c>
      <c r="Q670" s="17">
        <v>270018</v>
      </c>
      <c r="R670" s="17">
        <v>349858</v>
      </c>
      <c r="S670" s="17">
        <v>59426</v>
      </c>
      <c r="T670" s="17">
        <v>24794</v>
      </c>
      <c r="U670" s="17">
        <v>209817</v>
      </c>
      <c r="V670" s="17">
        <v>45696</v>
      </c>
      <c r="W670" s="17">
        <v>0</v>
      </c>
      <c r="X670" s="17">
        <v>475200</v>
      </c>
      <c r="Y670" s="17">
        <v>48982</v>
      </c>
      <c r="Z670" s="17">
        <v>0</v>
      </c>
      <c r="AA670" s="17">
        <v>18935337</v>
      </c>
      <c r="AB670" s="17">
        <v>3239213</v>
      </c>
      <c r="AC670" s="17">
        <v>825889</v>
      </c>
      <c r="AD670" s="17">
        <v>0</v>
      </c>
      <c r="AE670" s="17">
        <v>475200</v>
      </c>
      <c r="AF670" s="17">
        <v>0</v>
      </c>
    </row>
    <row r="671" spans="1:32" x14ac:dyDescent="0.3">
      <c r="A671" s="15" t="s">
        <v>1335</v>
      </c>
      <c r="B671" s="14" t="s">
        <v>1336</v>
      </c>
      <c r="C671" s="14">
        <v>1</v>
      </c>
      <c r="D671" s="14">
        <v>0</v>
      </c>
      <c r="E671" s="17">
        <v>12650919</v>
      </c>
      <c r="F671" s="17">
        <v>0</v>
      </c>
      <c r="G671" s="17">
        <v>0</v>
      </c>
      <c r="H671" s="17">
        <v>0</v>
      </c>
      <c r="I671" s="17">
        <v>1449504</v>
      </c>
      <c r="J671" s="17">
        <v>707908</v>
      </c>
      <c r="K671" s="17">
        <v>0</v>
      </c>
      <c r="L671" s="17">
        <v>0</v>
      </c>
      <c r="M671" s="17">
        <v>0</v>
      </c>
      <c r="N671" s="17">
        <v>0</v>
      </c>
      <c r="O671" s="17">
        <v>0</v>
      </c>
      <c r="P671" s="17">
        <v>1704535</v>
      </c>
      <c r="Q671" s="17">
        <v>220142</v>
      </c>
      <c r="R671" s="17">
        <v>103394</v>
      </c>
      <c r="S671" s="17">
        <v>17272</v>
      </c>
      <c r="T671" s="17">
        <v>7206</v>
      </c>
      <c r="U671" s="17">
        <v>69667</v>
      </c>
      <c r="V671" s="17">
        <v>19727</v>
      </c>
      <c r="W671" s="17">
        <v>0</v>
      </c>
      <c r="X671" s="17">
        <v>522730</v>
      </c>
      <c r="Y671" s="17">
        <v>0</v>
      </c>
      <c r="Z671" s="17">
        <v>0</v>
      </c>
      <c r="AA671" s="17">
        <v>17473004</v>
      </c>
      <c r="AB671" s="17">
        <v>1103540</v>
      </c>
      <c r="AC671" s="17">
        <v>1316749</v>
      </c>
      <c r="AD671" s="17">
        <v>1969989</v>
      </c>
      <c r="AE671" s="17">
        <v>228228</v>
      </c>
      <c r="AF671" s="17">
        <v>0</v>
      </c>
    </row>
    <row r="672" spans="1:32" x14ac:dyDescent="0.3">
      <c r="A672" s="15" t="s">
        <v>1337</v>
      </c>
      <c r="B672" s="14" t="s">
        <v>1338</v>
      </c>
      <c r="C672" s="14">
        <v>1</v>
      </c>
      <c r="D672" s="14">
        <v>0</v>
      </c>
      <c r="E672" s="17">
        <v>11175268</v>
      </c>
      <c r="F672" s="17">
        <v>0</v>
      </c>
      <c r="G672" s="17">
        <v>0</v>
      </c>
      <c r="H672" s="17">
        <v>0</v>
      </c>
      <c r="I672" s="17">
        <v>984008</v>
      </c>
      <c r="J672" s="17">
        <v>1566340</v>
      </c>
      <c r="K672" s="17">
        <v>0</v>
      </c>
      <c r="L672" s="17">
        <v>0</v>
      </c>
      <c r="M672" s="17">
        <v>0</v>
      </c>
      <c r="N672" s="17">
        <v>0</v>
      </c>
      <c r="O672" s="17">
        <v>0</v>
      </c>
      <c r="P672" s="17">
        <v>1001431</v>
      </c>
      <c r="Q672" s="17">
        <v>65794</v>
      </c>
      <c r="R672" s="17">
        <v>0</v>
      </c>
      <c r="S672" s="17">
        <v>13003</v>
      </c>
      <c r="T672" s="17">
        <v>5425</v>
      </c>
      <c r="U672" s="17">
        <v>48173</v>
      </c>
      <c r="V672" s="17">
        <v>16594</v>
      </c>
      <c r="W672" s="17">
        <v>0</v>
      </c>
      <c r="X672" s="17">
        <v>160471</v>
      </c>
      <c r="Y672" s="17">
        <v>0</v>
      </c>
      <c r="Z672" s="17">
        <v>0</v>
      </c>
      <c r="AA672" s="17">
        <v>15036507</v>
      </c>
      <c r="AB672" s="17">
        <v>818847</v>
      </c>
      <c r="AC672" s="17">
        <v>1372914</v>
      </c>
      <c r="AD672" s="17">
        <v>1874713</v>
      </c>
      <c r="AE672" s="17">
        <v>0</v>
      </c>
      <c r="AF672" s="17">
        <v>0</v>
      </c>
    </row>
    <row r="673" spans="1:32" x14ac:dyDescent="0.3">
      <c r="A673" s="15" t="s">
        <v>1339</v>
      </c>
      <c r="B673" s="14" t="s">
        <v>1340</v>
      </c>
      <c r="C673" s="14">
        <v>1</v>
      </c>
      <c r="D673" s="14">
        <v>0</v>
      </c>
      <c r="E673" s="17">
        <v>1713907</v>
      </c>
      <c r="F673" s="17">
        <v>0</v>
      </c>
      <c r="G673" s="17">
        <v>0</v>
      </c>
      <c r="H673" s="17">
        <v>0</v>
      </c>
      <c r="I673" s="17">
        <v>411082</v>
      </c>
      <c r="J673" s="17">
        <v>328387</v>
      </c>
      <c r="K673" s="17">
        <v>0</v>
      </c>
      <c r="L673" s="17">
        <v>0</v>
      </c>
      <c r="M673" s="17">
        <v>0</v>
      </c>
      <c r="N673" s="17">
        <v>0</v>
      </c>
      <c r="O673" s="17">
        <v>0</v>
      </c>
      <c r="P673" s="17">
        <v>295702</v>
      </c>
      <c r="Q673" s="17">
        <v>21818</v>
      </c>
      <c r="R673" s="17">
        <v>0</v>
      </c>
      <c r="S673" s="17">
        <v>1873</v>
      </c>
      <c r="T673" s="17">
        <v>781</v>
      </c>
      <c r="U673" s="17">
        <v>10602</v>
      </c>
      <c r="V673" s="17">
        <v>1742</v>
      </c>
      <c r="W673" s="17">
        <v>0</v>
      </c>
      <c r="X673" s="17">
        <v>0</v>
      </c>
      <c r="Y673" s="17">
        <v>0</v>
      </c>
      <c r="Z673" s="17">
        <v>0</v>
      </c>
      <c r="AA673" s="17">
        <v>2785894</v>
      </c>
      <c r="AB673" s="17">
        <v>126172</v>
      </c>
      <c r="AC673" s="17">
        <v>239471</v>
      </c>
      <c r="AD673" s="17">
        <v>0</v>
      </c>
      <c r="AE673" s="17">
        <v>0</v>
      </c>
      <c r="AF673" s="17">
        <v>0</v>
      </c>
    </row>
    <row r="674" spans="1:32" x14ac:dyDescent="0.3">
      <c r="A674" s="15" t="s">
        <v>1341</v>
      </c>
      <c r="B674" s="14" t="s">
        <v>1342</v>
      </c>
      <c r="C674" s="14">
        <v>1</v>
      </c>
      <c r="D674" s="14">
        <v>0</v>
      </c>
      <c r="E674" s="17">
        <v>7971904</v>
      </c>
      <c r="F674" s="17">
        <v>0</v>
      </c>
      <c r="G674" s="17">
        <v>0</v>
      </c>
      <c r="H674" s="17">
        <v>0</v>
      </c>
      <c r="I674" s="17">
        <v>707864</v>
      </c>
      <c r="J674" s="17">
        <v>1804928</v>
      </c>
      <c r="K674" s="17">
        <v>0</v>
      </c>
      <c r="L674" s="17">
        <v>0</v>
      </c>
      <c r="M674" s="17">
        <v>0</v>
      </c>
      <c r="N674" s="17">
        <v>0</v>
      </c>
      <c r="O674" s="17">
        <v>0</v>
      </c>
      <c r="P674" s="17">
        <v>1054035</v>
      </c>
      <c r="Q674" s="17">
        <v>168819</v>
      </c>
      <c r="R674" s="17">
        <v>279794</v>
      </c>
      <c r="S674" s="17">
        <v>13677</v>
      </c>
      <c r="T674" s="17">
        <v>5706</v>
      </c>
      <c r="U674" s="17">
        <v>48173</v>
      </c>
      <c r="V674" s="17">
        <v>15886</v>
      </c>
      <c r="W674" s="17">
        <v>0</v>
      </c>
      <c r="X674" s="17">
        <v>93758</v>
      </c>
      <c r="Y674" s="17">
        <v>0</v>
      </c>
      <c r="Z674" s="17">
        <v>0</v>
      </c>
      <c r="AA674" s="17">
        <v>12164544</v>
      </c>
      <c r="AB674" s="17">
        <v>742676</v>
      </c>
      <c r="AC674" s="17">
        <v>1256846</v>
      </c>
      <c r="AD674" s="17">
        <v>1118591</v>
      </c>
      <c r="AE674" s="17">
        <v>0</v>
      </c>
      <c r="AF674" s="17">
        <v>0</v>
      </c>
    </row>
    <row r="675" spans="1:32" x14ac:dyDescent="0.3">
      <c r="A675" s="15" t="s">
        <v>1343</v>
      </c>
      <c r="B675" s="14" t="s">
        <v>1344</v>
      </c>
      <c r="C675" s="14">
        <v>1</v>
      </c>
      <c r="D675" s="14">
        <v>0</v>
      </c>
      <c r="E675" s="17">
        <v>8249754</v>
      </c>
      <c r="F675" s="17">
        <v>0</v>
      </c>
      <c r="G675" s="17">
        <v>0</v>
      </c>
      <c r="H675" s="17">
        <v>0</v>
      </c>
      <c r="I675" s="17">
        <v>1000689</v>
      </c>
      <c r="J675" s="17">
        <v>1569324</v>
      </c>
      <c r="K675" s="17">
        <v>0</v>
      </c>
      <c r="L675" s="17">
        <v>0</v>
      </c>
      <c r="M675" s="17">
        <v>0</v>
      </c>
      <c r="N675" s="17">
        <v>0</v>
      </c>
      <c r="O675" s="17">
        <v>0</v>
      </c>
      <c r="P675" s="17">
        <v>1511924</v>
      </c>
      <c r="Q675" s="17">
        <v>222078</v>
      </c>
      <c r="R675" s="17">
        <v>102783</v>
      </c>
      <c r="S675" s="17">
        <v>12284</v>
      </c>
      <c r="T675" s="17">
        <v>5125</v>
      </c>
      <c r="U675" s="17">
        <v>49221</v>
      </c>
      <c r="V675" s="17">
        <v>15339</v>
      </c>
      <c r="W675" s="17">
        <v>0</v>
      </c>
      <c r="X675" s="17">
        <v>71123</v>
      </c>
      <c r="Y675" s="17">
        <v>0</v>
      </c>
      <c r="Z675" s="17">
        <v>0</v>
      </c>
      <c r="AA675" s="17">
        <v>12809644</v>
      </c>
      <c r="AB675" s="17">
        <v>785523</v>
      </c>
      <c r="AC675" s="17">
        <v>1411656</v>
      </c>
      <c r="AD675" s="17">
        <v>1265297</v>
      </c>
      <c r="AE675" s="17">
        <v>0</v>
      </c>
      <c r="AF675" s="17">
        <v>0</v>
      </c>
    </row>
    <row r="676" spans="1:32" x14ac:dyDescent="0.3">
      <c r="A676" s="15" t="s">
        <v>1345</v>
      </c>
      <c r="B676" s="14" t="s">
        <v>1346</v>
      </c>
      <c r="C676" s="14">
        <v>1</v>
      </c>
      <c r="D676" s="14">
        <v>0</v>
      </c>
      <c r="E676" s="17">
        <v>11084079</v>
      </c>
      <c r="F676" s="17">
        <v>0</v>
      </c>
      <c r="G676" s="17">
        <v>200123</v>
      </c>
      <c r="H676" s="17">
        <v>25035</v>
      </c>
      <c r="I676" s="17">
        <v>1297462</v>
      </c>
      <c r="J676" s="17">
        <v>2463985</v>
      </c>
      <c r="K676" s="17">
        <v>0</v>
      </c>
      <c r="L676" s="17">
        <v>0</v>
      </c>
      <c r="M676" s="17">
        <v>0</v>
      </c>
      <c r="N676" s="17">
        <v>0</v>
      </c>
      <c r="O676" s="17">
        <v>0</v>
      </c>
      <c r="P676" s="17">
        <v>531809</v>
      </c>
      <c r="Q676" s="17">
        <v>354567</v>
      </c>
      <c r="R676" s="17">
        <v>24014</v>
      </c>
      <c r="S676" s="17">
        <v>24253</v>
      </c>
      <c r="T676" s="17">
        <v>10119</v>
      </c>
      <c r="U676" s="17">
        <v>92385</v>
      </c>
      <c r="V676" s="17">
        <v>10343</v>
      </c>
      <c r="W676" s="17">
        <v>0</v>
      </c>
      <c r="X676" s="17">
        <v>443445</v>
      </c>
      <c r="Y676" s="17">
        <v>0</v>
      </c>
      <c r="Z676" s="17">
        <v>0</v>
      </c>
      <c r="AA676" s="17">
        <v>16561619</v>
      </c>
      <c r="AB676" s="17">
        <v>2122964</v>
      </c>
      <c r="AC676" s="17">
        <v>4808788</v>
      </c>
      <c r="AD676" s="17">
        <v>0</v>
      </c>
      <c r="AE676" s="17">
        <v>0</v>
      </c>
      <c r="AF676" s="17">
        <v>100000</v>
      </c>
    </row>
    <row r="677" spans="1:32" x14ac:dyDescent="0.3">
      <c r="A677" s="15" t="s">
        <v>1347</v>
      </c>
      <c r="B677" s="14" t="s">
        <v>1348</v>
      </c>
      <c r="C677" s="14">
        <v>1</v>
      </c>
      <c r="D677" s="14">
        <v>0</v>
      </c>
      <c r="E677" s="17">
        <v>8151490</v>
      </c>
      <c r="F677" s="17">
        <v>0</v>
      </c>
      <c r="G677" s="17">
        <v>92174</v>
      </c>
      <c r="H677" s="17">
        <v>0</v>
      </c>
      <c r="I677" s="17">
        <v>846406</v>
      </c>
      <c r="J677" s="17">
        <v>1642938</v>
      </c>
      <c r="K677" s="17">
        <v>0</v>
      </c>
      <c r="L677" s="17">
        <v>0</v>
      </c>
      <c r="M677" s="17">
        <v>0</v>
      </c>
      <c r="N677" s="17">
        <v>0</v>
      </c>
      <c r="O677" s="17">
        <v>0</v>
      </c>
      <c r="P677" s="17">
        <v>639434</v>
      </c>
      <c r="Q677" s="17">
        <v>148555</v>
      </c>
      <c r="R677" s="17">
        <v>34141</v>
      </c>
      <c r="S677" s="17">
        <v>11939</v>
      </c>
      <c r="T677" s="17">
        <v>4981</v>
      </c>
      <c r="U677" s="17">
        <v>44387</v>
      </c>
      <c r="V677" s="17">
        <v>10704</v>
      </c>
      <c r="W677" s="17">
        <v>0</v>
      </c>
      <c r="X677" s="17">
        <v>713908</v>
      </c>
      <c r="Y677" s="17">
        <v>0</v>
      </c>
      <c r="Z677" s="17">
        <v>0</v>
      </c>
      <c r="AA677" s="17">
        <v>12341057</v>
      </c>
      <c r="AB677" s="17">
        <v>1557654</v>
      </c>
      <c r="AC677" s="17">
        <v>3528292</v>
      </c>
      <c r="AD677" s="17">
        <v>0</v>
      </c>
      <c r="AE677" s="17">
        <v>0</v>
      </c>
      <c r="AF677" s="17">
        <v>100000</v>
      </c>
    </row>
    <row r="678" spans="1:32" x14ac:dyDescent="0.3">
      <c r="A678" s="18" t="s">
        <v>1355</v>
      </c>
      <c r="B678" s="14" t="s">
        <v>1356</v>
      </c>
      <c r="C678" s="14">
        <v>1</v>
      </c>
      <c r="D678" s="14">
        <v>1</v>
      </c>
      <c r="E678" s="17">
        <v>19790424597</v>
      </c>
      <c r="F678" s="17">
        <v>49851173</v>
      </c>
      <c r="G678" s="17">
        <v>222697829</v>
      </c>
      <c r="H678" s="17">
        <v>4999942</v>
      </c>
      <c r="I678" s="17">
        <v>2080175684</v>
      </c>
      <c r="J678" s="17">
        <v>3148720485</v>
      </c>
      <c r="K678" s="17">
        <v>17696185</v>
      </c>
      <c r="L678" s="17">
        <v>4491252</v>
      </c>
      <c r="M678" s="17">
        <v>34743984</v>
      </c>
      <c r="N678" s="17">
        <v>180273428</v>
      </c>
      <c r="O678" s="17">
        <v>65842465</v>
      </c>
      <c r="P678" s="17">
        <v>1085556813</v>
      </c>
      <c r="Q678" s="17">
        <v>663358743</v>
      </c>
      <c r="R678" s="17">
        <v>433409464</v>
      </c>
      <c r="S678" s="17">
        <v>43709568</v>
      </c>
      <c r="T678" s="17">
        <v>18236711</v>
      </c>
      <c r="U678" s="17">
        <v>168726981</v>
      </c>
      <c r="V678" s="17">
        <v>35542770</v>
      </c>
      <c r="W678" s="17">
        <v>1427588</v>
      </c>
      <c r="X678" s="17">
        <v>938260622</v>
      </c>
      <c r="Y678" s="17">
        <v>4290990</v>
      </c>
      <c r="Z678" s="17">
        <v>28271832</v>
      </c>
      <c r="AA678" s="17">
        <v>29020709106</v>
      </c>
      <c r="AB678" s="17">
        <v>3849375956</v>
      </c>
      <c r="AC678" s="17">
        <v>7566781746</v>
      </c>
      <c r="AD678" s="17">
        <v>628443299</v>
      </c>
      <c r="AE678" s="17">
        <v>89836681</v>
      </c>
      <c r="AF678" s="17">
        <v>249901547</v>
      </c>
    </row>
    <row r="679" spans="1:32" x14ac:dyDescent="0.3">
      <c r="A679" s="18" t="s">
        <v>1357</v>
      </c>
      <c r="B679" s="14" t="s">
        <v>1358</v>
      </c>
      <c r="C679" s="14">
        <v>1</v>
      </c>
      <c r="D679" s="14">
        <v>1</v>
      </c>
      <c r="E679" s="17">
        <v>21357976</v>
      </c>
      <c r="F679" s="17">
        <v>0</v>
      </c>
      <c r="G679" s="17">
        <v>600495</v>
      </c>
      <c r="H679" s="17">
        <v>0</v>
      </c>
      <c r="I679" s="17">
        <v>2577709</v>
      </c>
      <c r="J679" s="17">
        <v>2561154</v>
      </c>
      <c r="K679" s="17">
        <v>0</v>
      </c>
      <c r="L679" s="17">
        <v>0</v>
      </c>
      <c r="M679" s="17">
        <v>0</v>
      </c>
      <c r="N679" s="17">
        <v>0</v>
      </c>
      <c r="O679" s="17">
        <v>0</v>
      </c>
      <c r="P679" s="17">
        <v>2905955</v>
      </c>
      <c r="Q679" s="17">
        <v>609057</v>
      </c>
      <c r="R679" s="17">
        <v>530633</v>
      </c>
      <c r="S679" s="17">
        <v>30858</v>
      </c>
      <c r="T679" s="17">
        <v>12875</v>
      </c>
      <c r="U679" s="17">
        <v>120170</v>
      </c>
      <c r="V679" s="17">
        <v>28345</v>
      </c>
      <c r="W679" s="17">
        <v>0</v>
      </c>
      <c r="X679" s="17">
        <v>348230</v>
      </c>
      <c r="Y679" s="17">
        <v>22177</v>
      </c>
      <c r="Z679" s="17">
        <v>0</v>
      </c>
      <c r="AA679" s="17">
        <v>31705634</v>
      </c>
      <c r="AB679" s="17">
        <v>2315997</v>
      </c>
      <c r="AC679" s="17">
        <v>4908727</v>
      </c>
      <c r="AD679" s="17">
        <v>771001</v>
      </c>
      <c r="AE679" s="17">
        <v>159060</v>
      </c>
      <c r="AF679" s="17">
        <v>100000</v>
      </c>
    </row>
    <row r="680" spans="1:32" x14ac:dyDescent="0.3">
      <c r="A680" s="15" t="s">
        <v>1349</v>
      </c>
      <c r="B680" s="14" t="s">
        <v>1350</v>
      </c>
      <c r="C680" s="14">
        <v>1</v>
      </c>
      <c r="D680" s="14">
        <v>1</v>
      </c>
      <c r="E680" s="17">
        <v>19811782573</v>
      </c>
      <c r="F680" s="17">
        <v>49851173</v>
      </c>
      <c r="G680" s="17">
        <v>223298324</v>
      </c>
      <c r="H680" s="17">
        <v>4999942</v>
      </c>
      <c r="I680" s="17">
        <v>2082753393</v>
      </c>
      <c r="J680" s="17">
        <v>3151281639</v>
      </c>
      <c r="K680" s="17">
        <v>17696185</v>
      </c>
      <c r="L680" s="17">
        <v>4491252</v>
      </c>
      <c r="M680" s="17">
        <v>34743984</v>
      </c>
      <c r="N680" s="17">
        <v>180273428</v>
      </c>
      <c r="O680" s="17">
        <v>65842465</v>
      </c>
      <c r="P680" s="17">
        <v>1088462768</v>
      </c>
      <c r="Q680" s="17">
        <v>663967800</v>
      </c>
      <c r="R680" s="17">
        <v>433940097</v>
      </c>
      <c r="S680" s="17">
        <v>43740426</v>
      </c>
      <c r="T680" s="17">
        <v>18249586</v>
      </c>
      <c r="U680" s="17">
        <v>168847151</v>
      </c>
      <c r="V680" s="17">
        <v>35571115</v>
      </c>
      <c r="W680" s="17">
        <v>1427588</v>
      </c>
      <c r="X680" s="17">
        <v>938608852</v>
      </c>
      <c r="Y680" s="17">
        <v>4313167</v>
      </c>
      <c r="Z680" s="17">
        <v>28271832</v>
      </c>
      <c r="AA680" s="17">
        <v>29052414740</v>
      </c>
      <c r="AB680" s="17">
        <v>3851691953</v>
      </c>
      <c r="AC680" s="17">
        <v>7571690473</v>
      </c>
      <c r="AD680" s="17">
        <v>629214300</v>
      </c>
      <c r="AE680" s="17">
        <v>89995741</v>
      </c>
      <c r="AF680" s="17">
        <v>250001547</v>
      </c>
    </row>
    <row r="681" spans="1:32" x14ac:dyDescent="0.3">
      <c r="A681" s="14"/>
      <c r="B681" s="14"/>
      <c r="C681" s="14"/>
      <c r="D681" s="14"/>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v>7571690473</v>
      </c>
      <c r="AD681" s="17"/>
      <c r="AE681" s="17"/>
      <c r="AF681" s="17"/>
    </row>
    <row r="682" spans="1:32" x14ac:dyDescent="0.3">
      <c r="A682" s="14"/>
      <c r="B682" s="14"/>
      <c r="C682" s="14"/>
      <c r="D682" s="14"/>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row>
    <row r="683" spans="1:32" x14ac:dyDescent="0.3">
      <c r="A683" s="15" t="s">
        <v>2826</v>
      </c>
      <c r="B683" s="14"/>
      <c r="C683" s="14"/>
      <c r="D683" s="14"/>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row>
    <row r="684" spans="1:32" x14ac:dyDescent="0.3">
      <c r="A684" s="15" t="s">
        <v>1351</v>
      </c>
      <c r="B684" s="14" t="s">
        <v>1352</v>
      </c>
      <c r="C684" s="14"/>
      <c r="D684" s="14"/>
      <c r="E684" s="17" t="s">
        <v>1360</v>
      </c>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row>
    <row r="685" spans="1:32" x14ac:dyDescent="0.3">
      <c r="A685" s="15" t="s">
        <v>1351</v>
      </c>
      <c r="B685" s="14" t="s">
        <v>1353</v>
      </c>
      <c r="C685" s="14"/>
      <c r="D685" s="14"/>
      <c r="E685" s="17" t="s">
        <v>1361</v>
      </c>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row>
    <row r="686" spans="1:32" x14ac:dyDescent="0.3">
      <c r="A686" s="15"/>
      <c r="B686" s="14"/>
      <c r="C686" s="14"/>
      <c r="D686" s="14"/>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row>
    <row r="687" spans="1:32" x14ac:dyDescent="0.3">
      <c r="A687" s="15"/>
      <c r="B687" s="14"/>
      <c r="C687" s="14"/>
      <c r="D687" s="14"/>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row>
  </sheetData>
  <hyperlinks>
    <hyperlink ref="A2" location="'Key'!A1" display="DBSAA1" xr:uid="{3941B58F-4C06-4CAF-A763-20F0E1B1158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A749B-0251-4186-9D27-DA8AE9531212}">
  <dimension ref="A1:V678"/>
  <sheetViews>
    <sheetView workbookViewId="0">
      <pane xSplit="2" ySplit="2" topLeftCell="C3" activePane="bottomRight" state="frozen"/>
      <selection activeCell="A4" sqref="A3:A4"/>
      <selection pane="topRight" activeCell="A4" sqref="A3:A4"/>
      <selection pane="bottomLeft" activeCell="A4" sqref="A3:A4"/>
      <selection pane="bottomRight"/>
    </sheetView>
  </sheetViews>
  <sheetFormatPr defaultRowHeight="14.4" x14ac:dyDescent="0.3"/>
  <cols>
    <col min="2" max="2" width="19.77734375" customWidth="1"/>
    <col min="3" max="3" width="12.88671875" customWidth="1"/>
    <col min="4" max="5" width="11.77734375" customWidth="1"/>
    <col min="6" max="7" width="10.77734375" customWidth="1"/>
    <col min="9" max="9" width="13" customWidth="1"/>
    <col min="11" max="11" width="10.5546875" customWidth="1"/>
    <col min="12" max="12" width="10.21875" customWidth="1"/>
    <col min="15" max="15" width="12.5546875" customWidth="1"/>
  </cols>
  <sheetData>
    <row r="1" spans="1:22" x14ac:dyDescent="0.3">
      <c r="A1" s="14">
        <v>1</v>
      </c>
      <c r="B1" s="14">
        <f>A1+1</f>
        <v>2</v>
      </c>
      <c r="C1" s="142">
        <f t="shared" ref="C1:N1" si="0">B1+1</f>
        <v>3</v>
      </c>
      <c r="D1" s="142">
        <f t="shared" si="0"/>
        <v>4</v>
      </c>
      <c r="E1" s="142">
        <f t="shared" si="0"/>
        <v>5</v>
      </c>
      <c r="F1" s="142">
        <f t="shared" si="0"/>
        <v>6</v>
      </c>
      <c r="G1" s="142">
        <f t="shared" si="0"/>
        <v>7</v>
      </c>
      <c r="H1" s="142">
        <f t="shared" si="0"/>
        <v>8</v>
      </c>
      <c r="I1" s="144">
        <f t="shared" si="0"/>
        <v>9</v>
      </c>
      <c r="J1" s="144">
        <f t="shared" si="0"/>
        <v>10</v>
      </c>
      <c r="K1" s="144">
        <f t="shared" si="0"/>
        <v>11</v>
      </c>
      <c r="L1" s="144">
        <f t="shared" si="0"/>
        <v>12</v>
      </c>
      <c r="M1" s="144">
        <f t="shared" si="0"/>
        <v>13</v>
      </c>
      <c r="N1" s="144">
        <f t="shared" si="0"/>
        <v>14</v>
      </c>
      <c r="O1">
        <v>15</v>
      </c>
      <c r="P1">
        <v>16</v>
      </c>
      <c r="Q1">
        <v>17</v>
      </c>
      <c r="R1">
        <v>18</v>
      </c>
      <c r="S1">
        <v>19</v>
      </c>
      <c r="T1">
        <v>20</v>
      </c>
    </row>
    <row r="2" spans="1:22" ht="129.6" x14ac:dyDescent="0.3">
      <c r="A2" s="14"/>
      <c r="B2" s="14"/>
      <c r="C2" s="143" t="s">
        <v>2929</v>
      </c>
      <c r="D2" s="143" t="s">
        <v>2930</v>
      </c>
      <c r="E2" s="143" t="s">
        <v>2931</v>
      </c>
      <c r="F2" s="143" t="s">
        <v>2932</v>
      </c>
      <c r="G2" s="143" t="s">
        <v>2933</v>
      </c>
      <c r="H2" s="143" t="s">
        <v>2934</v>
      </c>
      <c r="I2" s="145" t="s">
        <v>2935</v>
      </c>
      <c r="J2" s="145" t="s">
        <v>2936</v>
      </c>
      <c r="K2" s="145" t="s">
        <v>2937</v>
      </c>
      <c r="L2" s="145" t="s">
        <v>2938</v>
      </c>
      <c r="M2" s="145" t="s">
        <v>2939</v>
      </c>
      <c r="N2" s="145" t="s">
        <v>2940</v>
      </c>
      <c r="O2" s="147" t="s">
        <v>2935</v>
      </c>
      <c r="P2" s="147" t="s">
        <v>2936</v>
      </c>
      <c r="Q2" s="147" t="s">
        <v>2937</v>
      </c>
      <c r="R2" s="147" t="s">
        <v>2938</v>
      </c>
      <c r="S2" s="147" t="s">
        <v>2939</v>
      </c>
      <c r="T2" s="147" t="s">
        <v>2940</v>
      </c>
    </row>
    <row r="3" spans="1:22" s="14" customFormat="1" x14ac:dyDescent="0.3">
      <c r="A3" s="98" t="s">
        <v>3</v>
      </c>
      <c r="C3" s="61"/>
      <c r="D3" s="61"/>
      <c r="E3" s="61"/>
      <c r="F3" s="61"/>
      <c r="G3" s="61"/>
      <c r="H3" s="61"/>
      <c r="I3" s="16"/>
      <c r="J3" s="16"/>
      <c r="K3" s="16"/>
      <c r="L3" s="16"/>
      <c r="M3" s="16"/>
      <c r="N3" s="16"/>
    </row>
    <row r="4" spans="1:22" s="14" customFormat="1" x14ac:dyDescent="0.3">
      <c r="A4" s="98" t="s">
        <v>3</v>
      </c>
      <c r="C4" s="61"/>
      <c r="D4" s="61"/>
      <c r="E4" s="61"/>
      <c r="F4" s="61"/>
      <c r="G4" s="61"/>
      <c r="H4" s="61"/>
      <c r="I4" s="16"/>
      <c r="J4" s="16"/>
      <c r="K4" s="16"/>
      <c r="L4" s="16"/>
      <c r="M4" s="16"/>
      <c r="N4" s="16"/>
    </row>
    <row r="5" spans="1:22" x14ac:dyDescent="0.3">
      <c r="A5" s="98" t="s">
        <v>3</v>
      </c>
      <c r="B5" s="98" t="s">
        <v>1506</v>
      </c>
      <c r="C5" s="14">
        <v>9920</v>
      </c>
      <c r="D5" s="14">
        <v>0.65851999999999999</v>
      </c>
      <c r="E5" s="14">
        <v>0.76</v>
      </c>
      <c r="F5" s="14">
        <v>0.70899999999999996</v>
      </c>
      <c r="G5" s="14">
        <v>0.71519999999999995</v>
      </c>
      <c r="H5" s="14">
        <v>360</v>
      </c>
      <c r="I5" s="17">
        <v>10700</v>
      </c>
      <c r="J5" s="131">
        <v>0.50700000000000001</v>
      </c>
      <c r="K5" s="131">
        <v>0.61699999999999999</v>
      </c>
      <c r="L5" s="131">
        <v>0.56100000000000005</v>
      </c>
      <c r="M5" s="132">
        <v>0.68989999999999996</v>
      </c>
      <c r="N5" s="17">
        <v>1250</v>
      </c>
      <c r="O5" s="17">
        <v>10274</v>
      </c>
      <c r="P5" s="131">
        <v>0.50900000000000001</v>
      </c>
      <c r="Q5" s="131">
        <v>0.61899999999999999</v>
      </c>
      <c r="R5" s="131">
        <v>0.56299999999999994</v>
      </c>
      <c r="S5" s="132">
        <v>0.68989999999999996</v>
      </c>
      <c r="T5" s="17">
        <v>1250</v>
      </c>
      <c r="V5" s="63">
        <f>(O5-I5)/I5</f>
        <v>-3.9813084112149531E-2</v>
      </c>
    </row>
    <row r="6" spans="1:22" x14ac:dyDescent="0.3">
      <c r="A6" s="98" t="s">
        <v>5</v>
      </c>
      <c r="B6" s="98" t="s">
        <v>1509</v>
      </c>
      <c r="C6" s="14">
        <v>1117</v>
      </c>
      <c r="D6" s="14">
        <v>0.71075999999999995</v>
      </c>
      <c r="E6" s="14">
        <v>0.85599999999999998</v>
      </c>
      <c r="F6" s="14">
        <v>0.78300000000000003</v>
      </c>
      <c r="G6" s="14">
        <v>0.2707</v>
      </c>
      <c r="H6" s="14">
        <v>0</v>
      </c>
      <c r="I6" s="17">
        <v>681</v>
      </c>
      <c r="J6" s="131">
        <v>0.874</v>
      </c>
      <c r="K6" s="131">
        <v>0.81200000000000006</v>
      </c>
      <c r="L6" s="131">
        <v>0.84299999999999997</v>
      </c>
      <c r="M6" s="132">
        <v>0.36990000000000001</v>
      </c>
      <c r="N6" s="17">
        <v>0</v>
      </c>
      <c r="O6" s="17">
        <v>683</v>
      </c>
      <c r="P6" s="131">
        <v>0.876</v>
      </c>
      <c r="Q6" s="131">
        <v>0.81499999999999995</v>
      </c>
      <c r="R6" s="131">
        <v>0.84499999999999997</v>
      </c>
      <c r="S6" s="132">
        <v>0.36990000000000001</v>
      </c>
      <c r="T6" s="17">
        <v>0</v>
      </c>
      <c r="V6" s="63">
        <f t="shared" ref="V6:V69" si="1">(O6-I6)/I6</f>
        <v>2.936857562408223E-3</v>
      </c>
    </row>
    <row r="7" spans="1:22" x14ac:dyDescent="0.3">
      <c r="A7" s="98" t="s">
        <v>7</v>
      </c>
      <c r="B7" s="98" t="s">
        <v>1511</v>
      </c>
      <c r="C7" s="14">
        <v>5214</v>
      </c>
      <c r="D7" s="14">
        <v>0.83872000000000002</v>
      </c>
      <c r="E7" s="14">
        <v>1.131</v>
      </c>
      <c r="F7" s="14">
        <v>0.98399999999999999</v>
      </c>
      <c r="G7" s="14">
        <v>4.0099999999999997E-2</v>
      </c>
      <c r="H7" s="14">
        <v>68</v>
      </c>
      <c r="I7" s="17">
        <v>4205</v>
      </c>
      <c r="J7" s="131">
        <v>0.84899999999999998</v>
      </c>
      <c r="K7" s="131">
        <v>1.2150000000000001</v>
      </c>
      <c r="L7" s="131">
        <v>1.0309999999999999</v>
      </c>
      <c r="M7" s="132">
        <v>0.1242</v>
      </c>
      <c r="N7" s="17">
        <v>64</v>
      </c>
      <c r="O7" s="17">
        <v>4167</v>
      </c>
      <c r="P7" s="131">
        <v>0.85099999999999998</v>
      </c>
      <c r="Q7" s="131">
        <v>1.218</v>
      </c>
      <c r="R7" s="131">
        <v>1.034</v>
      </c>
      <c r="S7" s="132">
        <v>0.1242</v>
      </c>
      <c r="T7" s="17">
        <v>64</v>
      </c>
      <c r="V7" s="63">
        <f t="shared" si="1"/>
        <v>-9.0368608799048754E-3</v>
      </c>
    </row>
    <row r="8" spans="1:22" x14ac:dyDescent="0.3">
      <c r="A8" s="98" t="s">
        <v>9</v>
      </c>
      <c r="B8" s="98" t="s">
        <v>10</v>
      </c>
      <c r="C8" s="14">
        <v>2177</v>
      </c>
      <c r="D8" s="14">
        <v>0.75875999999999999</v>
      </c>
      <c r="E8" s="14">
        <v>0.70199999999999996</v>
      </c>
      <c r="F8" s="14">
        <v>0.73</v>
      </c>
      <c r="G8" s="14">
        <v>0.33410000000000001</v>
      </c>
      <c r="H8" s="14">
        <v>21</v>
      </c>
      <c r="I8" s="17">
        <v>1765</v>
      </c>
      <c r="J8" s="131">
        <v>0.79100000000000004</v>
      </c>
      <c r="K8" s="131">
        <v>0.74099999999999999</v>
      </c>
      <c r="L8" s="131">
        <v>0.76500000000000001</v>
      </c>
      <c r="M8" s="132">
        <v>0.41899999999999998</v>
      </c>
      <c r="N8" s="17">
        <v>9</v>
      </c>
      <c r="O8" s="17">
        <v>1748</v>
      </c>
      <c r="P8" s="131">
        <v>0.80200000000000005</v>
      </c>
      <c r="Q8" s="131">
        <v>0.751</v>
      </c>
      <c r="R8" s="131">
        <v>0.77600000000000002</v>
      </c>
      <c r="S8" s="132">
        <v>0.41899999999999998</v>
      </c>
      <c r="T8" s="17">
        <v>9</v>
      </c>
      <c r="V8" s="63">
        <f t="shared" si="1"/>
        <v>-9.6317280453257787E-3</v>
      </c>
    </row>
    <row r="9" spans="1:22" x14ac:dyDescent="0.3">
      <c r="A9" s="98" t="s">
        <v>11</v>
      </c>
      <c r="B9" s="98" t="s">
        <v>1514</v>
      </c>
      <c r="C9" s="14">
        <v>2139</v>
      </c>
      <c r="D9" s="14">
        <v>0.38018000000000002</v>
      </c>
      <c r="E9" s="14">
        <v>0.63300000000000001</v>
      </c>
      <c r="F9" s="14">
        <v>0.50600000000000001</v>
      </c>
      <c r="G9" s="14">
        <v>0.624</v>
      </c>
      <c r="H9" s="14">
        <v>55</v>
      </c>
      <c r="I9" s="17">
        <v>1929</v>
      </c>
      <c r="J9" s="131">
        <v>0.443</v>
      </c>
      <c r="K9" s="131">
        <v>0.622</v>
      </c>
      <c r="L9" s="131">
        <v>0.53200000000000003</v>
      </c>
      <c r="M9" s="132">
        <v>0.63900000000000001</v>
      </c>
      <c r="N9" s="17">
        <v>40</v>
      </c>
      <c r="O9" s="17">
        <v>1930</v>
      </c>
      <c r="P9" s="131">
        <v>0.44400000000000001</v>
      </c>
      <c r="Q9" s="131">
        <v>0.624</v>
      </c>
      <c r="R9" s="131">
        <v>0.53400000000000003</v>
      </c>
      <c r="S9" s="132">
        <v>0.63900000000000001</v>
      </c>
      <c r="T9" s="17">
        <v>40</v>
      </c>
      <c r="V9" s="63">
        <f t="shared" si="1"/>
        <v>5.184033177812338E-4</v>
      </c>
    </row>
    <row r="10" spans="1:22" x14ac:dyDescent="0.3">
      <c r="A10" s="98" t="s">
        <v>13</v>
      </c>
      <c r="B10" s="98" t="s">
        <v>1516</v>
      </c>
      <c r="C10" s="14">
        <v>5616</v>
      </c>
      <c r="D10" s="14">
        <v>1.08206</v>
      </c>
      <c r="E10" s="14">
        <v>0.90500000000000003</v>
      </c>
      <c r="F10" s="14">
        <v>0.99299999999999999</v>
      </c>
      <c r="G10" s="14">
        <v>0.16869999999999999</v>
      </c>
      <c r="H10" s="14">
        <v>50</v>
      </c>
      <c r="I10" s="17">
        <v>4738</v>
      </c>
      <c r="J10" s="131">
        <v>0.95899999999999996</v>
      </c>
      <c r="K10" s="131">
        <v>0.83799999999999997</v>
      </c>
      <c r="L10" s="131">
        <v>0.89800000000000002</v>
      </c>
      <c r="M10" s="132">
        <v>0.33129999999999998</v>
      </c>
      <c r="N10" s="17">
        <v>210</v>
      </c>
      <c r="O10" s="17">
        <v>4724</v>
      </c>
      <c r="P10" s="131">
        <v>0.96199999999999997</v>
      </c>
      <c r="Q10" s="131">
        <v>0.84</v>
      </c>
      <c r="R10" s="131">
        <v>0.90100000000000002</v>
      </c>
      <c r="S10" s="132">
        <v>0.33129999999999998</v>
      </c>
      <c r="T10" s="17">
        <v>210</v>
      </c>
      <c r="V10" s="63">
        <f t="shared" si="1"/>
        <v>-2.9548332629801602E-3</v>
      </c>
    </row>
    <row r="11" spans="1:22" x14ac:dyDescent="0.3">
      <c r="A11" s="98" t="s">
        <v>15</v>
      </c>
      <c r="B11" s="98" t="s">
        <v>1518</v>
      </c>
      <c r="C11" s="14">
        <v>256</v>
      </c>
      <c r="D11" s="14">
        <v>1.6740699999999999</v>
      </c>
      <c r="E11" s="14">
        <v>2.0659999999999998</v>
      </c>
      <c r="F11" s="14">
        <v>1.87</v>
      </c>
      <c r="G11" s="14">
        <v>0.18990000000000001</v>
      </c>
      <c r="H11" s="14">
        <v>8</v>
      </c>
      <c r="I11" s="17">
        <v>324</v>
      </c>
      <c r="J11" s="131">
        <v>1.0209999999999999</v>
      </c>
      <c r="K11" s="131">
        <v>1.2669999999999999</v>
      </c>
      <c r="L11" s="131">
        <v>1.143</v>
      </c>
      <c r="M11" s="132">
        <v>0.29089999999999999</v>
      </c>
      <c r="N11" s="17">
        <v>63</v>
      </c>
      <c r="O11" s="17">
        <v>324</v>
      </c>
      <c r="P11" s="131">
        <v>1.0229999999999999</v>
      </c>
      <c r="Q11" s="131">
        <v>1.27</v>
      </c>
      <c r="R11" s="131">
        <v>1.1459999999999999</v>
      </c>
      <c r="S11" s="132">
        <v>0.29089999999999999</v>
      </c>
      <c r="T11" s="17">
        <v>63</v>
      </c>
      <c r="V11" s="63">
        <f t="shared" si="1"/>
        <v>0</v>
      </c>
    </row>
    <row r="12" spans="1:22" x14ac:dyDescent="0.3">
      <c r="A12" s="15" t="s">
        <v>17</v>
      </c>
      <c r="B12" s="98" t="s">
        <v>1520</v>
      </c>
      <c r="C12" s="14">
        <v>5786</v>
      </c>
      <c r="D12" s="14">
        <v>1.24573</v>
      </c>
      <c r="E12" s="14">
        <v>1.298</v>
      </c>
      <c r="F12" s="14">
        <v>1.2709999999999999</v>
      </c>
      <c r="G12" s="146">
        <v>9.164915966386554E-2</v>
      </c>
      <c r="H12" s="14">
        <v>0</v>
      </c>
      <c r="I12" s="17">
        <v>6056</v>
      </c>
      <c r="J12" s="131">
        <v>0.94599999999999995</v>
      </c>
      <c r="K12" s="131">
        <v>1.0549999999999999</v>
      </c>
      <c r="L12" s="131">
        <v>1</v>
      </c>
      <c r="M12" s="132">
        <v>0.21890000000000001</v>
      </c>
      <c r="N12" s="17">
        <v>430</v>
      </c>
      <c r="O12" s="17">
        <v>6046</v>
      </c>
      <c r="P12" s="131">
        <v>0.94799999999999995</v>
      </c>
      <c r="Q12" s="131">
        <v>1.0580000000000001</v>
      </c>
      <c r="R12" s="131">
        <v>1.0029999999999999</v>
      </c>
      <c r="S12" s="132">
        <v>0.21890000000000001</v>
      </c>
      <c r="T12" s="17">
        <v>430</v>
      </c>
      <c r="V12" s="63">
        <f t="shared" si="1"/>
        <v>-1.6512549537648614E-3</v>
      </c>
    </row>
    <row r="13" spans="1:22" x14ac:dyDescent="0.3">
      <c r="A13" s="98" t="s">
        <v>19</v>
      </c>
      <c r="B13" s="98" t="s">
        <v>1522</v>
      </c>
      <c r="C13" s="14">
        <v>329</v>
      </c>
      <c r="D13" s="14">
        <v>0.41903000000000001</v>
      </c>
      <c r="E13" s="14">
        <v>0.78200000000000003</v>
      </c>
      <c r="F13" s="14">
        <v>0.6</v>
      </c>
      <c r="G13" s="14">
        <v>0.48089999999999999</v>
      </c>
      <c r="H13" s="14">
        <v>0</v>
      </c>
      <c r="I13" s="17">
        <v>328</v>
      </c>
      <c r="J13" s="131">
        <v>0.73399999999999999</v>
      </c>
      <c r="K13" s="131">
        <v>0.63600000000000001</v>
      </c>
      <c r="L13" s="131">
        <v>0.68500000000000005</v>
      </c>
      <c r="M13" s="132">
        <v>0.57250000000000001</v>
      </c>
      <c r="N13" s="17">
        <v>3</v>
      </c>
      <c r="O13" s="17">
        <v>287</v>
      </c>
      <c r="P13" s="131">
        <v>0.73599999999999999</v>
      </c>
      <c r="Q13" s="131">
        <v>0.63800000000000001</v>
      </c>
      <c r="R13" s="131">
        <v>0.68700000000000006</v>
      </c>
      <c r="S13" s="132">
        <v>0.57250000000000001</v>
      </c>
      <c r="T13" s="17">
        <v>3</v>
      </c>
      <c r="V13" s="63">
        <f t="shared" si="1"/>
        <v>-0.125</v>
      </c>
    </row>
    <row r="14" spans="1:22" x14ac:dyDescent="0.3">
      <c r="A14" s="98" t="s">
        <v>21</v>
      </c>
      <c r="B14" s="98" t="s">
        <v>1524</v>
      </c>
      <c r="C14" s="14">
        <v>5486</v>
      </c>
      <c r="D14" s="14">
        <v>0.89995999999999998</v>
      </c>
      <c r="E14" s="14">
        <v>1.1559999999999999</v>
      </c>
      <c r="F14" s="14">
        <v>1.0269999999999999</v>
      </c>
      <c r="G14" s="14">
        <v>6.9900000000000004E-2</v>
      </c>
      <c r="H14" s="14">
        <v>74</v>
      </c>
      <c r="I14" s="17">
        <v>4922</v>
      </c>
      <c r="J14" s="131">
        <v>0.97799999999999998</v>
      </c>
      <c r="K14" s="131">
        <v>1.1220000000000001</v>
      </c>
      <c r="L14" s="131">
        <v>1.05</v>
      </c>
      <c r="M14" s="132">
        <v>0.1784</v>
      </c>
      <c r="N14" s="17">
        <v>272</v>
      </c>
      <c r="O14" s="17">
        <v>4874</v>
      </c>
      <c r="P14" s="131">
        <v>0.98</v>
      </c>
      <c r="Q14" s="131">
        <v>1.125</v>
      </c>
      <c r="R14" s="131">
        <v>1.052</v>
      </c>
      <c r="S14" s="132">
        <v>0.1784</v>
      </c>
      <c r="T14" s="17">
        <v>272</v>
      </c>
      <c r="V14" s="63">
        <f t="shared" si="1"/>
        <v>-9.7521332791548152E-3</v>
      </c>
    </row>
    <row r="15" spans="1:22" x14ac:dyDescent="0.3">
      <c r="A15" s="98" t="s">
        <v>23</v>
      </c>
      <c r="B15" s="98" t="s">
        <v>1526</v>
      </c>
      <c r="C15" s="14">
        <v>1270</v>
      </c>
      <c r="D15" s="14">
        <v>0.9052</v>
      </c>
      <c r="E15" s="14">
        <v>1.482</v>
      </c>
      <c r="F15" s="14">
        <v>1.1930000000000001</v>
      </c>
      <c r="G15" s="14">
        <v>6.5699999999999995E-2</v>
      </c>
      <c r="H15" s="14">
        <v>0</v>
      </c>
      <c r="I15" s="17">
        <v>1230</v>
      </c>
      <c r="J15" s="131">
        <v>0.92</v>
      </c>
      <c r="K15" s="131">
        <v>1.0629999999999999</v>
      </c>
      <c r="L15" s="131">
        <v>0.99099999999999999</v>
      </c>
      <c r="M15" s="132">
        <v>8.8700000000000001E-2</v>
      </c>
      <c r="N15" s="17">
        <v>9</v>
      </c>
      <c r="O15" s="17">
        <v>1213</v>
      </c>
      <c r="P15" s="131">
        <v>0.92200000000000004</v>
      </c>
      <c r="Q15" s="131">
        <v>1.0660000000000001</v>
      </c>
      <c r="R15" s="131">
        <v>0.99399999999999999</v>
      </c>
      <c r="S15" s="132">
        <v>8.8700000000000001E-2</v>
      </c>
      <c r="T15" s="17">
        <v>9</v>
      </c>
      <c r="V15" s="63">
        <f t="shared" si="1"/>
        <v>-1.3821138211382113E-2</v>
      </c>
    </row>
    <row r="16" spans="1:22" x14ac:dyDescent="0.3">
      <c r="A16" s="98" t="s">
        <v>25</v>
      </c>
      <c r="B16" s="98" t="s">
        <v>1528</v>
      </c>
      <c r="C16" s="14">
        <v>1428</v>
      </c>
      <c r="D16" s="14">
        <v>0.3528</v>
      </c>
      <c r="E16" s="14">
        <v>0.51500000000000001</v>
      </c>
      <c r="F16" s="14">
        <v>0.433</v>
      </c>
      <c r="G16" s="14">
        <v>0.63560000000000005</v>
      </c>
      <c r="H16" s="14">
        <v>15</v>
      </c>
      <c r="I16" s="17">
        <v>1450</v>
      </c>
      <c r="J16" s="131">
        <v>0.35399999999999998</v>
      </c>
      <c r="K16" s="131">
        <v>0.48599999999999999</v>
      </c>
      <c r="L16" s="131">
        <v>0.42</v>
      </c>
      <c r="M16" s="132">
        <v>0.63890000000000002</v>
      </c>
      <c r="N16" s="17">
        <v>100</v>
      </c>
      <c r="O16" s="17">
        <v>1414</v>
      </c>
      <c r="P16" s="131">
        <v>0.35499999999999998</v>
      </c>
      <c r="Q16" s="131">
        <v>0.48799999999999999</v>
      </c>
      <c r="R16" s="131">
        <v>0.42099999999999999</v>
      </c>
      <c r="S16" s="132">
        <v>0.63890000000000002</v>
      </c>
      <c r="T16" s="17">
        <v>100</v>
      </c>
      <c r="V16" s="63">
        <f t="shared" si="1"/>
        <v>-2.4827586206896551E-2</v>
      </c>
    </row>
    <row r="17" spans="1:22" x14ac:dyDescent="0.3">
      <c r="A17" s="98" t="s">
        <v>27</v>
      </c>
      <c r="B17" s="98" t="s">
        <v>1530</v>
      </c>
      <c r="C17" s="14">
        <v>668</v>
      </c>
      <c r="D17" s="14">
        <v>0.4723</v>
      </c>
      <c r="E17" s="14">
        <v>0.59199999999999997</v>
      </c>
      <c r="F17" s="14">
        <v>0.53200000000000003</v>
      </c>
      <c r="G17" s="14">
        <v>0.29270000000000002</v>
      </c>
      <c r="H17" s="14">
        <v>0</v>
      </c>
      <c r="I17" s="17">
        <v>565</v>
      </c>
      <c r="J17" s="131">
        <v>0.45100000000000001</v>
      </c>
      <c r="K17" s="131">
        <v>0.53300000000000003</v>
      </c>
      <c r="L17" s="131">
        <v>0.49099999999999999</v>
      </c>
      <c r="M17" s="132">
        <v>0.3296</v>
      </c>
      <c r="N17" s="17">
        <v>0</v>
      </c>
      <c r="O17" s="17">
        <v>568</v>
      </c>
      <c r="P17" s="131">
        <v>0.45300000000000001</v>
      </c>
      <c r="Q17" s="131">
        <v>0.53400000000000003</v>
      </c>
      <c r="R17" s="131">
        <v>0.49299999999999999</v>
      </c>
      <c r="S17" s="132">
        <v>0.3296</v>
      </c>
      <c r="T17" s="17">
        <v>0</v>
      </c>
      <c r="V17" s="63">
        <f t="shared" si="1"/>
        <v>5.3097345132743362E-3</v>
      </c>
    </row>
    <row r="18" spans="1:22" x14ac:dyDescent="0.3">
      <c r="A18" s="98" t="s">
        <v>29</v>
      </c>
      <c r="B18" s="98" t="s">
        <v>1533</v>
      </c>
      <c r="C18" s="14">
        <v>408</v>
      </c>
      <c r="D18" s="14">
        <v>0.39505000000000001</v>
      </c>
      <c r="E18" s="14">
        <v>0.504</v>
      </c>
      <c r="F18" s="14">
        <v>0.44900000000000001</v>
      </c>
      <c r="G18" s="14">
        <v>0.50660000000000005</v>
      </c>
      <c r="H18" s="14">
        <v>0</v>
      </c>
      <c r="I18" s="17">
        <v>264</v>
      </c>
      <c r="J18" s="131">
        <v>0.40600000000000003</v>
      </c>
      <c r="K18" s="131">
        <v>0.47899999999999998</v>
      </c>
      <c r="L18" s="131">
        <v>0.442</v>
      </c>
      <c r="M18" s="132">
        <v>0.51890000000000003</v>
      </c>
      <c r="N18" s="17">
        <v>0</v>
      </c>
      <c r="O18" s="17">
        <v>262</v>
      </c>
      <c r="P18" s="131">
        <v>0.40699999999999997</v>
      </c>
      <c r="Q18" s="131">
        <v>0.48099999999999998</v>
      </c>
      <c r="R18" s="131">
        <v>0.443</v>
      </c>
      <c r="S18" s="132">
        <v>0.51890000000000003</v>
      </c>
      <c r="T18" s="17">
        <v>0</v>
      </c>
      <c r="V18" s="63">
        <f t="shared" si="1"/>
        <v>-7.575757575757576E-3</v>
      </c>
    </row>
    <row r="19" spans="1:22" x14ac:dyDescent="0.3">
      <c r="A19" s="98" t="s">
        <v>31</v>
      </c>
      <c r="B19" s="98" t="s">
        <v>32</v>
      </c>
      <c r="C19" s="14">
        <v>698</v>
      </c>
      <c r="D19" s="14">
        <v>0.35243999999999998</v>
      </c>
      <c r="E19" s="14">
        <v>0.39900000000000002</v>
      </c>
      <c r="F19" s="14">
        <v>0.375</v>
      </c>
      <c r="G19" s="14">
        <v>0.57010000000000005</v>
      </c>
      <c r="H19" s="14">
        <v>0</v>
      </c>
      <c r="I19" s="17">
        <v>514</v>
      </c>
      <c r="J19" s="131">
        <v>0.46800000000000003</v>
      </c>
      <c r="K19" s="131">
        <v>0.46700000000000003</v>
      </c>
      <c r="L19" s="131">
        <v>0.46700000000000003</v>
      </c>
      <c r="M19" s="132">
        <v>0.56179999999999997</v>
      </c>
      <c r="N19" s="17">
        <v>0</v>
      </c>
      <c r="O19" s="17">
        <v>466</v>
      </c>
      <c r="P19" s="131">
        <v>0.46899999999999997</v>
      </c>
      <c r="Q19" s="131">
        <v>0.46899999999999997</v>
      </c>
      <c r="R19" s="131">
        <v>0.46800000000000003</v>
      </c>
      <c r="S19" s="132">
        <v>0.56179999999999997</v>
      </c>
      <c r="T19" s="17">
        <v>0</v>
      </c>
      <c r="V19" s="63">
        <f t="shared" si="1"/>
        <v>-9.3385214007782102E-2</v>
      </c>
    </row>
    <row r="20" spans="1:22" x14ac:dyDescent="0.3">
      <c r="A20" s="98" t="s">
        <v>33</v>
      </c>
      <c r="B20" s="98" t="s">
        <v>1536</v>
      </c>
      <c r="C20" s="14">
        <v>417</v>
      </c>
      <c r="D20" s="14">
        <v>0.29005999999999998</v>
      </c>
      <c r="E20" s="14">
        <v>0.32800000000000001</v>
      </c>
      <c r="F20" s="14">
        <v>0.309</v>
      </c>
      <c r="G20" s="14">
        <v>0.44550000000000001</v>
      </c>
      <c r="H20" s="14">
        <v>0</v>
      </c>
      <c r="I20" s="17">
        <v>326</v>
      </c>
      <c r="J20" s="131">
        <v>0.374</v>
      </c>
      <c r="K20" s="131">
        <v>0.34699999999999998</v>
      </c>
      <c r="L20" s="131">
        <v>0.36</v>
      </c>
      <c r="M20" s="132">
        <v>0.61909999999999998</v>
      </c>
      <c r="N20" s="17">
        <v>1</v>
      </c>
      <c r="O20" s="17">
        <v>321</v>
      </c>
      <c r="P20" s="131">
        <v>0.375</v>
      </c>
      <c r="Q20" s="131">
        <v>0.34799999999999998</v>
      </c>
      <c r="R20" s="131">
        <v>0.36099999999999999</v>
      </c>
      <c r="S20" s="132">
        <v>0.61909999999999998</v>
      </c>
      <c r="T20" s="17">
        <v>1</v>
      </c>
      <c r="V20" s="63">
        <f t="shared" si="1"/>
        <v>-1.5337423312883436E-2</v>
      </c>
    </row>
    <row r="21" spans="1:22" x14ac:dyDescent="0.3">
      <c r="A21" s="98" t="s">
        <v>35</v>
      </c>
      <c r="B21" s="98" t="s">
        <v>1538</v>
      </c>
      <c r="C21" s="14">
        <v>307</v>
      </c>
      <c r="D21" s="14">
        <v>0.43312</v>
      </c>
      <c r="E21" s="14">
        <v>0.41299999999999998</v>
      </c>
      <c r="F21" s="14">
        <v>0.42199999999999999</v>
      </c>
      <c r="G21" s="14">
        <v>0.40960000000000002</v>
      </c>
      <c r="H21" s="14">
        <v>0</v>
      </c>
      <c r="I21" s="17">
        <v>188</v>
      </c>
      <c r="J21" s="131">
        <v>0.57199999999999995</v>
      </c>
      <c r="K21" s="131">
        <v>0.48499999999999999</v>
      </c>
      <c r="L21" s="131">
        <v>0.52800000000000002</v>
      </c>
      <c r="M21" s="132">
        <v>0.41739999999999999</v>
      </c>
      <c r="N21" s="17">
        <v>0</v>
      </c>
      <c r="O21" s="17">
        <v>202</v>
      </c>
      <c r="P21" s="131">
        <v>0.57399999999999995</v>
      </c>
      <c r="Q21" s="131">
        <v>0.48699999999999999</v>
      </c>
      <c r="R21" s="131">
        <v>0.53</v>
      </c>
      <c r="S21" s="132">
        <v>0.41739999999999999</v>
      </c>
      <c r="T21" s="17">
        <v>0</v>
      </c>
      <c r="V21" s="63">
        <f t="shared" si="1"/>
        <v>7.4468085106382975E-2</v>
      </c>
    </row>
    <row r="22" spans="1:22" x14ac:dyDescent="0.3">
      <c r="A22" s="98" t="s">
        <v>37</v>
      </c>
      <c r="B22" s="98" t="s">
        <v>1540</v>
      </c>
      <c r="C22" s="14">
        <v>374</v>
      </c>
      <c r="D22" s="14">
        <v>0.23374</v>
      </c>
      <c r="E22" s="14">
        <v>0.34699999999999998</v>
      </c>
      <c r="F22" s="14">
        <v>0.28899999999999998</v>
      </c>
      <c r="G22" s="14">
        <v>0.60580000000000001</v>
      </c>
      <c r="H22" s="14">
        <v>0</v>
      </c>
      <c r="I22" s="17">
        <v>310</v>
      </c>
      <c r="J22" s="131">
        <v>0.27300000000000002</v>
      </c>
      <c r="K22" s="131">
        <v>0.28100000000000003</v>
      </c>
      <c r="L22" s="131">
        <v>0.27600000000000002</v>
      </c>
      <c r="M22" s="132">
        <v>0.76449999999999996</v>
      </c>
      <c r="N22" s="17">
        <v>0</v>
      </c>
      <c r="O22" s="17">
        <v>292</v>
      </c>
      <c r="P22" s="131">
        <v>0.27300000000000002</v>
      </c>
      <c r="Q22" s="131">
        <v>0.28199999999999997</v>
      </c>
      <c r="R22" s="131">
        <v>0.27700000000000002</v>
      </c>
      <c r="S22" s="132">
        <v>0.76449999999999996</v>
      </c>
      <c r="T22" s="17">
        <v>0</v>
      </c>
      <c r="V22" s="63">
        <f t="shared" si="1"/>
        <v>-5.8064516129032261E-2</v>
      </c>
    </row>
    <row r="23" spans="1:22" x14ac:dyDescent="0.3">
      <c r="A23" s="98" t="s">
        <v>39</v>
      </c>
      <c r="B23" s="98" t="s">
        <v>1542</v>
      </c>
      <c r="C23" s="14">
        <v>733</v>
      </c>
      <c r="D23" s="14">
        <v>0.31929999999999997</v>
      </c>
      <c r="E23" s="14">
        <v>0.38200000000000001</v>
      </c>
      <c r="F23" s="14">
        <v>0.35</v>
      </c>
      <c r="G23" s="14">
        <v>0.48149999999999998</v>
      </c>
      <c r="H23" s="14">
        <v>0</v>
      </c>
      <c r="I23" s="17">
        <v>632</v>
      </c>
      <c r="J23" s="131">
        <v>0.34100000000000003</v>
      </c>
      <c r="K23" s="131">
        <v>0.34100000000000003</v>
      </c>
      <c r="L23" s="131">
        <v>0.34</v>
      </c>
      <c r="M23" s="132">
        <v>0.58379999999999999</v>
      </c>
      <c r="N23" s="17">
        <v>0</v>
      </c>
      <c r="O23" s="17">
        <v>624</v>
      </c>
      <c r="P23" s="131">
        <v>0.34200000000000003</v>
      </c>
      <c r="Q23" s="131">
        <v>0.34200000000000003</v>
      </c>
      <c r="R23" s="131">
        <v>0.34200000000000003</v>
      </c>
      <c r="S23" s="132">
        <v>0.58379999999999999</v>
      </c>
      <c r="T23" s="17">
        <v>0</v>
      </c>
      <c r="V23" s="63">
        <f t="shared" si="1"/>
        <v>-1.2658227848101266E-2</v>
      </c>
    </row>
    <row r="24" spans="1:22" x14ac:dyDescent="0.3">
      <c r="A24" s="98" t="s">
        <v>41</v>
      </c>
      <c r="B24" s="98" t="s">
        <v>1544</v>
      </c>
      <c r="C24" s="14">
        <v>301</v>
      </c>
      <c r="D24" s="14">
        <v>0.29142000000000001</v>
      </c>
      <c r="E24" s="14">
        <v>0.255</v>
      </c>
      <c r="F24" s="14">
        <v>0.27200000000000002</v>
      </c>
      <c r="G24" s="14">
        <v>0.57899999999999996</v>
      </c>
      <c r="H24" s="14">
        <v>0</v>
      </c>
      <c r="I24" s="17">
        <v>148</v>
      </c>
      <c r="J24" s="131">
        <v>0.52</v>
      </c>
      <c r="K24" s="131">
        <v>0.42799999999999999</v>
      </c>
      <c r="L24" s="131">
        <v>0.47399999999999998</v>
      </c>
      <c r="M24" s="132">
        <v>0.56010000000000004</v>
      </c>
      <c r="N24" s="17">
        <v>2</v>
      </c>
      <c r="O24" s="17">
        <v>154</v>
      </c>
      <c r="P24" s="131">
        <v>0.52100000000000002</v>
      </c>
      <c r="Q24" s="131">
        <v>0.42899999999999999</v>
      </c>
      <c r="R24" s="131">
        <v>0.47399999999999998</v>
      </c>
      <c r="S24" s="132">
        <v>0.56010000000000004</v>
      </c>
      <c r="T24" s="17">
        <v>2</v>
      </c>
      <c r="V24" s="63">
        <f t="shared" si="1"/>
        <v>4.0540540540540543E-2</v>
      </c>
    </row>
    <row r="25" spans="1:22" x14ac:dyDescent="0.3">
      <c r="A25" s="98" t="s">
        <v>43</v>
      </c>
      <c r="B25" s="98" t="s">
        <v>1546</v>
      </c>
      <c r="C25" s="14">
        <v>1059</v>
      </c>
      <c r="D25" s="14">
        <v>0.49357000000000001</v>
      </c>
      <c r="E25" s="14">
        <v>0.51600000000000001</v>
      </c>
      <c r="F25" s="14">
        <v>0.504</v>
      </c>
      <c r="G25" s="14">
        <v>0.4854</v>
      </c>
      <c r="H25" s="14">
        <v>0</v>
      </c>
      <c r="I25" s="17">
        <v>818</v>
      </c>
      <c r="J25" s="131">
        <v>0.61699999999999999</v>
      </c>
      <c r="K25" s="131">
        <v>0.53700000000000003</v>
      </c>
      <c r="L25" s="131">
        <v>0.57599999999999996</v>
      </c>
      <c r="M25" s="132">
        <v>0.52390000000000003</v>
      </c>
      <c r="N25" s="17">
        <v>0</v>
      </c>
      <c r="O25" s="17">
        <v>770</v>
      </c>
      <c r="P25" s="131">
        <v>0.61799999999999999</v>
      </c>
      <c r="Q25" s="131">
        <v>0.53900000000000003</v>
      </c>
      <c r="R25" s="131">
        <v>0.57799999999999996</v>
      </c>
      <c r="S25" s="132">
        <v>0.52390000000000003</v>
      </c>
      <c r="T25" s="17">
        <v>0</v>
      </c>
      <c r="V25" s="63">
        <f t="shared" si="1"/>
        <v>-5.8679706601466992E-2</v>
      </c>
    </row>
    <row r="26" spans="1:22" x14ac:dyDescent="0.3">
      <c r="A26" s="98" t="s">
        <v>45</v>
      </c>
      <c r="B26" s="98" t="s">
        <v>1548</v>
      </c>
      <c r="C26" s="14">
        <v>448</v>
      </c>
      <c r="D26" s="14">
        <v>0.25751000000000002</v>
      </c>
      <c r="E26" s="14">
        <v>0.33600000000000002</v>
      </c>
      <c r="F26" s="14">
        <v>0.29599999999999999</v>
      </c>
      <c r="G26" s="14">
        <v>0.59970000000000001</v>
      </c>
      <c r="H26" s="14">
        <v>0</v>
      </c>
      <c r="I26" s="17">
        <v>290</v>
      </c>
      <c r="J26" s="131">
        <v>0.34200000000000003</v>
      </c>
      <c r="K26" s="131">
        <v>0.376</v>
      </c>
      <c r="L26" s="131">
        <v>0.35899999999999999</v>
      </c>
      <c r="M26" s="132">
        <v>0.60740000000000005</v>
      </c>
      <c r="N26" s="17">
        <v>0</v>
      </c>
      <c r="O26" s="17">
        <v>274</v>
      </c>
      <c r="P26" s="131">
        <v>0.34300000000000003</v>
      </c>
      <c r="Q26" s="131">
        <v>0.377</v>
      </c>
      <c r="R26" s="131">
        <v>0.35899999999999999</v>
      </c>
      <c r="S26" s="132">
        <v>0.60740000000000005</v>
      </c>
      <c r="T26" s="17">
        <v>0</v>
      </c>
      <c r="V26" s="63">
        <f t="shared" si="1"/>
        <v>-5.5172413793103448E-2</v>
      </c>
    </row>
    <row r="27" spans="1:22" x14ac:dyDescent="0.3">
      <c r="A27" s="98" t="s">
        <v>47</v>
      </c>
      <c r="B27" s="98" t="s">
        <v>1550</v>
      </c>
      <c r="C27" s="14">
        <v>1368</v>
      </c>
      <c r="D27" s="14">
        <v>0.42029</v>
      </c>
      <c r="E27" s="14">
        <v>0.55300000000000005</v>
      </c>
      <c r="F27" s="14">
        <v>0.48599999999999999</v>
      </c>
      <c r="G27" s="14">
        <v>0.4874</v>
      </c>
      <c r="H27" s="14">
        <v>0</v>
      </c>
      <c r="I27" s="17">
        <v>1135</v>
      </c>
      <c r="J27" s="131">
        <v>0.39300000000000002</v>
      </c>
      <c r="K27" s="131">
        <v>0.56299999999999994</v>
      </c>
      <c r="L27" s="131">
        <v>0.47699999999999998</v>
      </c>
      <c r="M27" s="132">
        <v>0.57199999999999995</v>
      </c>
      <c r="N27" s="17">
        <v>0</v>
      </c>
      <c r="O27" s="17">
        <v>1113</v>
      </c>
      <c r="P27" s="131">
        <v>0.39400000000000002</v>
      </c>
      <c r="Q27" s="131">
        <v>0.56499999999999995</v>
      </c>
      <c r="R27" s="131">
        <v>0.47899999999999998</v>
      </c>
      <c r="S27" s="132">
        <v>0.57199999999999995</v>
      </c>
      <c r="T27" s="17">
        <v>0</v>
      </c>
      <c r="V27" s="63">
        <f t="shared" si="1"/>
        <v>-1.9383259911894272E-2</v>
      </c>
    </row>
    <row r="28" spans="1:22" x14ac:dyDescent="0.3">
      <c r="A28" s="98" t="s">
        <v>49</v>
      </c>
      <c r="B28" s="98" t="s">
        <v>50</v>
      </c>
      <c r="C28" s="14">
        <v>867</v>
      </c>
      <c r="D28" s="14">
        <v>0.25852999999999998</v>
      </c>
      <c r="E28" s="14">
        <v>0.36299999999999999</v>
      </c>
      <c r="F28" s="14">
        <v>0.31</v>
      </c>
      <c r="G28" s="14">
        <v>0.64949999999999997</v>
      </c>
      <c r="H28" s="14">
        <v>0</v>
      </c>
      <c r="I28" s="17">
        <v>720</v>
      </c>
      <c r="J28" s="131">
        <v>0.29599999999999999</v>
      </c>
      <c r="K28" s="131">
        <v>0.34200000000000003</v>
      </c>
      <c r="L28" s="131">
        <v>0.31900000000000001</v>
      </c>
      <c r="M28" s="132">
        <v>0.57099999999999995</v>
      </c>
      <c r="N28" s="17">
        <v>0</v>
      </c>
      <c r="O28" s="17">
        <v>674</v>
      </c>
      <c r="P28" s="131">
        <v>0.29699999999999999</v>
      </c>
      <c r="Q28" s="131">
        <v>0.34300000000000003</v>
      </c>
      <c r="R28" s="131">
        <v>0.31900000000000001</v>
      </c>
      <c r="S28" s="132">
        <v>0.57099999999999995</v>
      </c>
      <c r="T28" s="17">
        <v>0</v>
      </c>
      <c r="V28" s="63">
        <f t="shared" si="1"/>
        <v>-6.3888888888888884E-2</v>
      </c>
    </row>
    <row r="29" spans="1:22" x14ac:dyDescent="0.3">
      <c r="A29" s="98" t="s">
        <v>51</v>
      </c>
      <c r="B29" s="98" t="s">
        <v>52</v>
      </c>
      <c r="C29" s="14">
        <v>1749</v>
      </c>
      <c r="D29" s="14">
        <v>0.35633999999999999</v>
      </c>
      <c r="E29" s="14">
        <v>0.58799999999999997</v>
      </c>
      <c r="F29" s="14">
        <v>0.47199999999999998</v>
      </c>
      <c r="G29" s="14">
        <v>0.31669999999999998</v>
      </c>
      <c r="H29" s="14">
        <v>2</v>
      </c>
      <c r="I29" s="17">
        <v>1328</v>
      </c>
      <c r="J29" s="131">
        <v>0.40699999999999997</v>
      </c>
      <c r="K29" s="131">
        <v>0.66200000000000003</v>
      </c>
      <c r="L29" s="131">
        <v>0.53400000000000003</v>
      </c>
      <c r="M29" s="132">
        <v>0.41899999999999998</v>
      </c>
      <c r="N29" s="17">
        <v>6</v>
      </c>
      <c r="O29" s="17">
        <v>1312</v>
      </c>
      <c r="P29" s="131">
        <v>0.40799999999999997</v>
      </c>
      <c r="Q29" s="131">
        <v>0.66300000000000003</v>
      </c>
      <c r="R29" s="131">
        <v>0.53500000000000003</v>
      </c>
      <c r="S29" s="132">
        <v>0.41899999999999998</v>
      </c>
      <c r="T29" s="17">
        <v>6</v>
      </c>
      <c r="V29" s="63">
        <f t="shared" si="1"/>
        <v>-1.2048192771084338E-2</v>
      </c>
    </row>
    <row r="30" spans="1:22" x14ac:dyDescent="0.3">
      <c r="A30" s="98" t="s">
        <v>53</v>
      </c>
      <c r="B30" s="98" t="s">
        <v>1555</v>
      </c>
      <c r="C30" s="14">
        <v>6196</v>
      </c>
      <c r="D30" s="14">
        <v>0.37998999999999999</v>
      </c>
      <c r="E30" s="14">
        <v>0.54200000000000004</v>
      </c>
      <c r="F30" s="14">
        <v>0.46</v>
      </c>
      <c r="G30" s="14">
        <v>0.70609999999999995</v>
      </c>
      <c r="H30" s="14">
        <v>266</v>
      </c>
      <c r="I30" s="17">
        <v>4916</v>
      </c>
      <c r="J30" s="131">
        <v>0.34799999999999998</v>
      </c>
      <c r="K30" s="131">
        <v>0.53700000000000003</v>
      </c>
      <c r="L30" s="131">
        <v>0.442</v>
      </c>
      <c r="M30" s="132">
        <v>0.72409999999999997</v>
      </c>
      <c r="N30" s="17">
        <v>221</v>
      </c>
      <c r="O30" s="17">
        <v>4780</v>
      </c>
      <c r="P30" s="131">
        <v>0.34899999999999998</v>
      </c>
      <c r="Q30" s="131">
        <v>0.53900000000000003</v>
      </c>
      <c r="R30" s="131">
        <v>0.443</v>
      </c>
      <c r="S30" s="132">
        <v>0.72409999999999997</v>
      </c>
      <c r="T30" s="17">
        <v>221</v>
      </c>
      <c r="V30" s="63">
        <f t="shared" si="1"/>
        <v>-2.7664768104149716E-2</v>
      </c>
    </row>
    <row r="31" spans="1:22" x14ac:dyDescent="0.3">
      <c r="A31" s="98" t="s">
        <v>55</v>
      </c>
      <c r="B31" s="98" t="s">
        <v>1557</v>
      </c>
      <c r="C31" s="14">
        <v>1083</v>
      </c>
      <c r="D31" s="14">
        <v>0.31202999999999997</v>
      </c>
      <c r="E31" s="14">
        <v>0.48099999999999998</v>
      </c>
      <c r="F31" s="14">
        <v>0.39600000000000002</v>
      </c>
      <c r="G31" s="14">
        <v>0.47260000000000002</v>
      </c>
      <c r="H31" s="14">
        <v>0</v>
      </c>
      <c r="I31" s="17">
        <v>620</v>
      </c>
      <c r="J31" s="131">
        <v>0.45400000000000001</v>
      </c>
      <c r="K31" s="131">
        <v>0.496</v>
      </c>
      <c r="L31" s="131">
        <v>0.47499999999999998</v>
      </c>
      <c r="M31" s="132">
        <v>0.62439999999999996</v>
      </c>
      <c r="N31" s="17">
        <v>0</v>
      </c>
      <c r="O31" s="17">
        <v>627</v>
      </c>
      <c r="P31" s="131">
        <v>0.45500000000000002</v>
      </c>
      <c r="Q31" s="131">
        <v>0.497</v>
      </c>
      <c r="R31" s="131">
        <v>0.47499999999999998</v>
      </c>
      <c r="S31" s="132">
        <v>0.62439999999999996</v>
      </c>
      <c r="T31" s="17">
        <v>0</v>
      </c>
      <c r="V31" s="63">
        <f t="shared" si="1"/>
        <v>1.1290322580645161E-2</v>
      </c>
    </row>
    <row r="32" spans="1:22" x14ac:dyDescent="0.3">
      <c r="A32" s="98" t="s">
        <v>57</v>
      </c>
      <c r="B32" s="98" t="s">
        <v>58</v>
      </c>
      <c r="C32" s="14">
        <v>2041</v>
      </c>
      <c r="D32" s="14">
        <v>0.40279999999999999</v>
      </c>
      <c r="E32" s="14">
        <v>0.56799999999999995</v>
      </c>
      <c r="F32" s="14">
        <v>0.48499999999999999</v>
      </c>
      <c r="G32" s="14">
        <v>0.33200000000000002</v>
      </c>
      <c r="H32" s="14">
        <v>0</v>
      </c>
      <c r="I32" s="17">
        <v>1398</v>
      </c>
      <c r="J32" s="131">
        <v>0.47399999999999998</v>
      </c>
      <c r="K32" s="131">
        <v>0.63300000000000001</v>
      </c>
      <c r="L32" s="131">
        <v>0.55300000000000005</v>
      </c>
      <c r="M32" s="132">
        <v>0.52339999999999998</v>
      </c>
      <c r="N32" s="17">
        <v>4</v>
      </c>
      <c r="O32" s="17">
        <v>1382</v>
      </c>
      <c r="P32" s="131">
        <v>0.47599999999999998</v>
      </c>
      <c r="Q32" s="131">
        <v>0.63500000000000001</v>
      </c>
      <c r="R32" s="131">
        <v>0.55500000000000005</v>
      </c>
      <c r="S32" s="132">
        <v>0.52339999999999998</v>
      </c>
      <c r="T32" s="17">
        <v>4</v>
      </c>
      <c r="V32" s="63">
        <f t="shared" si="1"/>
        <v>-1.1444921316165951E-2</v>
      </c>
    </row>
    <row r="33" spans="1:22" x14ac:dyDescent="0.3">
      <c r="A33" s="98" t="s">
        <v>59</v>
      </c>
      <c r="B33" s="98" t="s">
        <v>60</v>
      </c>
      <c r="C33" s="14">
        <v>1908</v>
      </c>
      <c r="D33" s="14">
        <v>0.49130000000000001</v>
      </c>
      <c r="E33" s="14">
        <v>0.64800000000000002</v>
      </c>
      <c r="F33" s="14">
        <v>0.56899999999999995</v>
      </c>
      <c r="G33" s="14">
        <v>0.36969999999999997</v>
      </c>
      <c r="H33" s="14">
        <v>1</v>
      </c>
      <c r="I33" s="17">
        <v>1640</v>
      </c>
      <c r="J33" s="131">
        <v>0.45100000000000001</v>
      </c>
      <c r="K33" s="131">
        <v>0.60399999999999998</v>
      </c>
      <c r="L33" s="131">
        <v>0.52700000000000002</v>
      </c>
      <c r="M33" s="132">
        <v>0.43080000000000002</v>
      </c>
      <c r="N33" s="17">
        <v>17</v>
      </c>
      <c r="O33" s="17">
        <v>1638</v>
      </c>
      <c r="P33" s="131">
        <v>0.45300000000000001</v>
      </c>
      <c r="Q33" s="131">
        <v>0.60599999999999998</v>
      </c>
      <c r="R33" s="131">
        <v>0.52900000000000003</v>
      </c>
      <c r="S33" s="132">
        <v>0.43080000000000002</v>
      </c>
      <c r="T33" s="17">
        <v>16</v>
      </c>
      <c r="V33" s="63">
        <f t="shared" si="1"/>
        <v>-1.2195121951219512E-3</v>
      </c>
    </row>
    <row r="34" spans="1:22" x14ac:dyDescent="0.3">
      <c r="A34" s="98" t="s">
        <v>61</v>
      </c>
      <c r="B34" s="98" t="s">
        <v>1561</v>
      </c>
      <c r="C34" s="14">
        <v>2704</v>
      </c>
      <c r="D34" s="14">
        <v>0.41220000000000001</v>
      </c>
      <c r="E34" s="14">
        <v>0.67200000000000004</v>
      </c>
      <c r="F34" s="14">
        <v>0.54200000000000004</v>
      </c>
      <c r="G34" s="14">
        <v>0.18260000000000001</v>
      </c>
      <c r="H34" s="14">
        <v>0</v>
      </c>
      <c r="I34" s="17">
        <v>2501</v>
      </c>
      <c r="J34" s="131">
        <v>0.35399999999999998</v>
      </c>
      <c r="K34" s="131">
        <v>0.63400000000000001</v>
      </c>
      <c r="L34" s="131">
        <v>0.49399999999999999</v>
      </c>
      <c r="M34" s="132">
        <v>0.39750000000000002</v>
      </c>
      <c r="N34" s="17">
        <v>45</v>
      </c>
      <c r="O34" s="17">
        <v>2527</v>
      </c>
      <c r="P34" s="131">
        <v>0.35499999999999998</v>
      </c>
      <c r="Q34" s="131">
        <v>0.63500000000000001</v>
      </c>
      <c r="R34" s="131">
        <v>0.49399999999999999</v>
      </c>
      <c r="S34" s="132">
        <v>0.39750000000000002</v>
      </c>
      <c r="T34" s="17">
        <v>45</v>
      </c>
      <c r="V34" s="63">
        <f t="shared" si="1"/>
        <v>1.0395841663334666E-2</v>
      </c>
    </row>
    <row r="35" spans="1:22" x14ac:dyDescent="0.3">
      <c r="A35" s="98" t="s">
        <v>63</v>
      </c>
      <c r="B35" s="98" t="s">
        <v>1563</v>
      </c>
      <c r="C35" s="14">
        <v>716</v>
      </c>
      <c r="D35" s="14">
        <v>0.88099000000000005</v>
      </c>
      <c r="E35" s="14">
        <v>0.37</v>
      </c>
      <c r="F35" s="14">
        <v>0.625</v>
      </c>
      <c r="G35" s="14">
        <v>0.54910000000000003</v>
      </c>
      <c r="H35" s="14">
        <v>1</v>
      </c>
      <c r="I35" s="17">
        <v>464</v>
      </c>
      <c r="J35" s="131">
        <v>1.3879999999999999</v>
      </c>
      <c r="K35" s="131">
        <v>0.38600000000000001</v>
      </c>
      <c r="L35" s="131">
        <v>0.88700000000000001</v>
      </c>
      <c r="M35" s="132">
        <v>0.58789999999999998</v>
      </c>
      <c r="N35" s="17">
        <v>1</v>
      </c>
      <c r="O35" s="17">
        <v>460</v>
      </c>
      <c r="P35" s="131">
        <v>1.391</v>
      </c>
      <c r="Q35" s="131">
        <v>0.38700000000000001</v>
      </c>
      <c r="R35" s="131">
        <v>0.88800000000000001</v>
      </c>
      <c r="S35" s="132">
        <v>0.58789999999999998</v>
      </c>
      <c r="T35" s="17">
        <v>1</v>
      </c>
      <c r="V35" s="63">
        <f t="shared" si="1"/>
        <v>-8.6206896551724137E-3</v>
      </c>
    </row>
    <row r="36" spans="1:22" x14ac:dyDescent="0.3">
      <c r="A36" s="98" t="s">
        <v>65</v>
      </c>
      <c r="B36" s="98" t="s">
        <v>1565</v>
      </c>
      <c r="C36" s="14">
        <v>1674</v>
      </c>
      <c r="D36" s="14">
        <v>0.28625</v>
      </c>
      <c r="E36" s="14">
        <v>0.41699999999999998</v>
      </c>
      <c r="F36" s="14">
        <v>0.35099999999999998</v>
      </c>
      <c r="G36" s="14">
        <v>0.46460000000000001</v>
      </c>
      <c r="H36" s="14">
        <v>0</v>
      </c>
      <c r="I36" s="17">
        <v>1391</v>
      </c>
      <c r="J36" s="131">
        <v>0.315</v>
      </c>
      <c r="K36" s="131">
        <v>0.41899999999999998</v>
      </c>
      <c r="L36" s="131">
        <v>0.36599999999999999</v>
      </c>
      <c r="M36" s="132">
        <v>0.55559999999999998</v>
      </c>
      <c r="N36" s="17">
        <v>2</v>
      </c>
      <c r="O36" s="17">
        <v>1363</v>
      </c>
      <c r="P36" s="131">
        <v>0.316</v>
      </c>
      <c r="Q36" s="131">
        <v>0.42099999999999999</v>
      </c>
      <c r="R36" s="131">
        <v>0.36799999999999999</v>
      </c>
      <c r="S36" s="132">
        <v>0.55559999999999998</v>
      </c>
      <c r="T36" s="17">
        <v>2</v>
      </c>
      <c r="V36" s="63">
        <f t="shared" si="1"/>
        <v>-2.0129403306973402E-2</v>
      </c>
    </row>
    <row r="37" spans="1:22" x14ac:dyDescent="0.3">
      <c r="A37" s="98" t="s">
        <v>67</v>
      </c>
      <c r="B37" s="98" t="s">
        <v>68</v>
      </c>
      <c r="C37" s="14">
        <v>4501</v>
      </c>
      <c r="D37" s="14">
        <v>0.43356</v>
      </c>
      <c r="E37" s="14">
        <v>0.72199999999999998</v>
      </c>
      <c r="F37" s="14">
        <v>0.57699999999999996</v>
      </c>
      <c r="G37" s="14">
        <v>0.36259999999999998</v>
      </c>
      <c r="H37" s="14">
        <v>29</v>
      </c>
      <c r="I37" s="17">
        <v>3641</v>
      </c>
      <c r="J37" s="131">
        <v>0.46500000000000002</v>
      </c>
      <c r="K37" s="131">
        <v>0.71</v>
      </c>
      <c r="L37" s="131">
        <v>0.58699999999999997</v>
      </c>
      <c r="M37" s="132">
        <v>0.50329999999999997</v>
      </c>
      <c r="N37" s="17">
        <v>54</v>
      </c>
      <c r="O37" s="17">
        <v>3494</v>
      </c>
      <c r="P37" s="131">
        <v>0.46600000000000003</v>
      </c>
      <c r="Q37" s="131">
        <v>0.71199999999999997</v>
      </c>
      <c r="R37" s="131">
        <v>0.58899999999999997</v>
      </c>
      <c r="S37" s="132">
        <v>0.50329999999999997</v>
      </c>
      <c r="T37" s="17">
        <v>54</v>
      </c>
      <c r="V37" s="63">
        <f t="shared" si="1"/>
        <v>-4.037352375720956E-2</v>
      </c>
    </row>
    <row r="38" spans="1:22" x14ac:dyDescent="0.3">
      <c r="A38" s="98" t="s">
        <v>69</v>
      </c>
      <c r="B38" s="98" t="s">
        <v>70</v>
      </c>
      <c r="C38" s="14">
        <v>2763</v>
      </c>
      <c r="D38" s="14">
        <v>0.53751000000000004</v>
      </c>
      <c r="E38" s="14">
        <v>0.58099999999999996</v>
      </c>
      <c r="F38" s="14">
        <v>0.55800000000000005</v>
      </c>
      <c r="G38" s="14">
        <v>0.52049999999999996</v>
      </c>
      <c r="H38" s="14">
        <v>75</v>
      </c>
      <c r="I38" s="17">
        <v>2306</v>
      </c>
      <c r="J38" s="131">
        <v>0.47599999999999998</v>
      </c>
      <c r="K38" s="131">
        <v>0.53700000000000003</v>
      </c>
      <c r="L38" s="131">
        <v>0.50600000000000001</v>
      </c>
      <c r="M38" s="132">
        <v>0.63839999999999997</v>
      </c>
      <c r="N38" s="17">
        <v>150</v>
      </c>
      <c r="O38" s="17">
        <v>2255</v>
      </c>
      <c r="P38" s="131">
        <v>0.47699999999999998</v>
      </c>
      <c r="Q38" s="131">
        <v>0.53900000000000003</v>
      </c>
      <c r="R38" s="131">
        <v>0.50700000000000001</v>
      </c>
      <c r="S38" s="132">
        <v>0.63839999999999997</v>
      </c>
      <c r="T38" s="17">
        <v>150</v>
      </c>
      <c r="V38" s="63">
        <f t="shared" si="1"/>
        <v>-2.2116218560277536E-2</v>
      </c>
    </row>
    <row r="39" spans="1:22" x14ac:dyDescent="0.3">
      <c r="A39" s="98" t="s">
        <v>71</v>
      </c>
      <c r="B39" s="98" t="s">
        <v>1569</v>
      </c>
      <c r="C39" s="14">
        <v>4160</v>
      </c>
      <c r="D39" s="14">
        <v>0.62194000000000005</v>
      </c>
      <c r="E39" s="14">
        <v>0.85699999999999998</v>
      </c>
      <c r="F39" s="14">
        <v>0.73799999999999999</v>
      </c>
      <c r="G39" s="14">
        <v>0.1341</v>
      </c>
      <c r="H39" s="14">
        <v>68</v>
      </c>
      <c r="I39" s="17">
        <v>3335</v>
      </c>
      <c r="J39" s="131">
        <v>0.67700000000000005</v>
      </c>
      <c r="K39" s="131">
        <v>0.9</v>
      </c>
      <c r="L39" s="131">
        <v>0.78800000000000003</v>
      </c>
      <c r="M39" s="132">
        <v>0.30020000000000002</v>
      </c>
      <c r="N39" s="17">
        <v>95</v>
      </c>
      <c r="O39" s="17">
        <v>3314</v>
      </c>
      <c r="P39" s="131">
        <v>0.67800000000000005</v>
      </c>
      <c r="Q39" s="131">
        <v>0.90300000000000002</v>
      </c>
      <c r="R39" s="131">
        <v>0.79</v>
      </c>
      <c r="S39" s="132">
        <v>0.30020000000000002</v>
      </c>
      <c r="T39" s="17">
        <v>95</v>
      </c>
      <c r="V39" s="63">
        <f t="shared" si="1"/>
        <v>-6.2968515742128934E-3</v>
      </c>
    </row>
    <row r="40" spans="1:22" x14ac:dyDescent="0.3">
      <c r="A40" s="98" t="s">
        <v>73</v>
      </c>
      <c r="B40" s="98" t="s">
        <v>1571</v>
      </c>
      <c r="C40" s="14">
        <v>1911</v>
      </c>
      <c r="D40" s="14">
        <v>0.42365999999999998</v>
      </c>
      <c r="E40" s="14">
        <v>0.504</v>
      </c>
      <c r="F40" s="14">
        <v>0.46300000000000002</v>
      </c>
      <c r="G40" s="14">
        <v>0.3266</v>
      </c>
      <c r="H40" s="14">
        <v>4</v>
      </c>
      <c r="I40" s="17">
        <v>1549</v>
      </c>
      <c r="J40" s="131">
        <v>0.52700000000000002</v>
      </c>
      <c r="K40" s="131">
        <v>0.48</v>
      </c>
      <c r="L40" s="131">
        <v>0.503</v>
      </c>
      <c r="M40" s="132">
        <v>0.52129999999999999</v>
      </c>
      <c r="N40" s="17">
        <v>7</v>
      </c>
      <c r="O40" s="17">
        <v>1575</v>
      </c>
      <c r="P40" s="131">
        <v>0.52900000000000003</v>
      </c>
      <c r="Q40" s="131">
        <v>0.48199999999999998</v>
      </c>
      <c r="R40" s="131">
        <v>0.505</v>
      </c>
      <c r="S40" s="132">
        <v>0.52129999999999999</v>
      </c>
      <c r="T40" s="17">
        <v>7</v>
      </c>
      <c r="V40" s="63">
        <f t="shared" si="1"/>
        <v>1.6785022595222725E-2</v>
      </c>
    </row>
    <row r="41" spans="1:22" x14ac:dyDescent="0.3">
      <c r="A41" s="98" t="s">
        <v>75</v>
      </c>
      <c r="B41" s="98" t="s">
        <v>1573</v>
      </c>
      <c r="C41" s="14">
        <v>414</v>
      </c>
      <c r="D41" s="14">
        <v>0.45967000000000002</v>
      </c>
      <c r="E41" s="14">
        <v>0.55600000000000005</v>
      </c>
      <c r="F41" s="14">
        <v>0.50700000000000001</v>
      </c>
      <c r="G41" s="14">
        <v>0.37340000000000001</v>
      </c>
      <c r="H41" s="14">
        <v>0</v>
      </c>
      <c r="I41" s="17">
        <v>191</v>
      </c>
      <c r="J41" s="131">
        <v>0.75900000000000001</v>
      </c>
      <c r="K41" s="131">
        <v>0.67</v>
      </c>
      <c r="L41" s="131">
        <v>0.71399999999999997</v>
      </c>
      <c r="M41" s="132">
        <v>0.44400000000000001</v>
      </c>
      <c r="N41" s="17">
        <v>0</v>
      </c>
      <c r="O41" s="17">
        <v>191</v>
      </c>
      <c r="P41" s="131">
        <v>0.76100000000000001</v>
      </c>
      <c r="Q41" s="131">
        <v>0.67200000000000004</v>
      </c>
      <c r="R41" s="131">
        <v>0.71599999999999997</v>
      </c>
      <c r="S41" s="132">
        <v>0.44400000000000001</v>
      </c>
      <c r="T41" s="17">
        <v>0</v>
      </c>
      <c r="V41" s="63">
        <f t="shared" si="1"/>
        <v>0</v>
      </c>
    </row>
    <row r="42" spans="1:22" x14ac:dyDescent="0.3">
      <c r="A42" s="98" t="s">
        <v>77</v>
      </c>
      <c r="B42" s="98" t="s">
        <v>78</v>
      </c>
      <c r="C42" s="14">
        <v>1363</v>
      </c>
      <c r="D42" s="14">
        <v>0.48780000000000001</v>
      </c>
      <c r="E42" s="14">
        <v>0.60699999999999998</v>
      </c>
      <c r="F42" s="14">
        <v>0.54600000000000004</v>
      </c>
      <c r="G42" s="14">
        <v>0.24179999999999999</v>
      </c>
      <c r="H42" s="14">
        <v>0</v>
      </c>
      <c r="I42" s="17">
        <v>1174</v>
      </c>
      <c r="J42" s="131">
        <v>0.47</v>
      </c>
      <c r="K42" s="131">
        <v>0.57799999999999996</v>
      </c>
      <c r="L42" s="131">
        <v>0.52400000000000002</v>
      </c>
      <c r="M42" s="132">
        <v>0.44350000000000001</v>
      </c>
      <c r="N42" s="17">
        <v>1</v>
      </c>
      <c r="O42" s="17">
        <v>1076</v>
      </c>
      <c r="P42" s="131">
        <v>0.47099999999999997</v>
      </c>
      <c r="Q42" s="131">
        <v>0.57899999999999996</v>
      </c>
      <c r="R42" s="131">
        <v>0.52400000000000002</v>
      </c>
      <c r="S42" s="132">
        <v>0.44350000000000001</v>
      </c>
      <c r="T42" s="17">
        <v>1</v>
      </c>
      <c r="V42" s="63">
        <f t="shared" si="1"/>
        <v>-8.3475298126064731E-2</v>
      </c>
    </row>
    <row r="43" spans="1:22" x14ac:dyDescent="0.3">
      <c r="A43" s="98" t="s">
        <v>79</v>
      </c>
      <c r="B43" s="98" t="s">
        <v>1577</v>
      </c>
      <c r="C43" s="14">
        <v>611</v>
      </c>
      <c r="D43" s="14">
        <v>1.6849700000000001</v>
      </c>
      <c r="E43" s="14">
        <v>0.72899999999999998</v>
      </c>
      <c r="F43" s="14">
        <v>1.206</v>
      </c>
      <c r="G43" s="14">
        <v>0.31659999999999999</v>
      </c>
      <c r="H43" s="14">
        <v>0</v>
      </c>
      <c r="I43" s="17">
        <v>576</v>
      </c>
      <c r="J43" s="131">
        <v>2.0299999999999998</v>
      </c>
      <c r="K43" s="131">
        <v>0.63100000000000001</v>
      </c>
      <c r="L43" s="131">
        <v>1.33</v>
      </c>
      <c r="M43" s="132">
        <v>0.39229999999999998</v>
      </c>
      <c r="N43" s="17">
        <v>0</v>
      </c>
      <c r="O43" s="17">
        <v>573</v>
      </c>
      <c r="P43" s="131">
        <v>2.0350000000000001</v>
      </c>
      <c r="Q43" s="131">
        <v>0.63300000000000001</v>
      </c>
      <c r="R43" s="131">
        <v>1.333</v>
      </c>
      <c r="S43" s="132">
        <v>0.39229999999999998</v>
      </c>
      <c r="T43" s="17">
        <v>0</v>
      </c>
      <c r="V43" s="63">
        <f t="shared" si="1"/>
        <v>-5.208333333333333E-3</v>
      </c>
    </row>
    <row r="44" spans="1:22" x14ac:dyDescent="0.3">
      <c r="A44" s="98" t="s">
        <v>81</v>
      </c>
      <c r="B44" s="98" t="s">
        <v>1579</v>
      </c>
      <c r="C44" s="14">
        <v>867</v>
      </c>
      <c r="D44" s="14">
        <v>0.34875</v>
      </c>
      <c r="E44" s="14">
        <v>0.37</v>
      </c>
      <c r="F44" s="14">
        <v>0.35899999999999999</v>
      </c>
      <c r="G44" s="14">
        <v>0.50770000000000004</v>
      </c>
      <c r="H44" s="14">
        <v>0</v>
      </c>
      <c r="I44" s="17">
        <v>590</v>
      </c>
      <c r="J44" s="131">
        <v>0.443</v>
      </c>
      <c r="K44" s="131">
        <v>0.40500000000000003</v>
      </c>
      <c r="L44" s="131">
        <v>0.42299999999999999</v>
      </c>
      <c r="M44" s="132">
        <v>0.48130000000000001</v>
      </c>
      <c r="N44" s="17">
        <v>2</v>
      </c>
      <c r="O44" s="17">
        <v>583</v>
      </c>
      <c r="P44" s="131">
        <v>0.44400000000000001</v>
      </c>
      <c r="Q44" s="131">
        <v>0.40600000000000003</v>
      </c>
      <c r="R44" s="131">
        <v>0.42499999999999999</v>
      </c>
      <c r="S44" s="132">
        <v>0.48130000000000001</v>
      </c>
      <c r="T44" s="17">
        <v>2</v>
      </c>
      <c r="V44" s="63">
        <f t="shared" si="1"/>
        <v>-1.1864406779661017E-2</v>
      </c>
    </row>
    <row r="45" spans="1:22" x14ac:dyDescent="0.3">
      <c r="A45" s="98" t="s">
        <v>83</v>
      </c>
      <c r="B45" s="98" t="s">
        <v>1581</v>
      </c>
      <c r="C45" s="14">
        <v>454</v>
      </c>
      <c r="D45" s="14">
        <v>0.39618999999999999</v>
      </c>
      <c r="E45" s="14">
        <v>0.5</v>
      </c>
      <c r="F45" s="14">
        <v>0.44800000000000001</v>
      </c>
      <c r="G45" s="14">
        <v>0.47039999999999998</v>
      </c>
      <c r="H45" s="14">
        <v>0</v>
      </c>
      <c r="I45" s="17">
        <v>358</v>
      </c>
      <c r="J45" s="131">
        <v>0.57399999999999995</v>
      </c>
      <c r="K45" s="131">
        <v>0.44800000000000001</v>
      </c>
      <c r="L45" s="131">
        <v>0.51100000000000001</v>
      </c>
      <c r="M45" s="132">
        <v>0.60760000000000003</v>
      </c>
      <c r="N45" s="17">
        <v>0</v>
      </c>
      <c r="O45" s="17">
        <v>371</v>
      </c>
      <c r="P45" s="131">
        <v>0.57999999999999996</v>
      </c>
      <c r="Q45" s="131">
        <v>0.45300000000000001</v>
      </c>
      <c r="R45" s="131">
        <v>0.51600000000000001</v>
      </c>
      <c r="S45" s="132">
        <v>0.60760000000000003</v>
      </c>
      <c r="T45" s="17">
        <v>0</v>
      </c>
      <c r="V45" s="63">
        <f t="shared" si="1"/>
        <v>3.6312849162011177E-2</v>
      </c>
    </row>
    <row r="46" spans="1:22" x14ac:dyDescent="0.3">
      <c r="A46" s="98" t="s">
        <v>85</v>
      </c>
      <c r="B46" s="98" t="s">
        <v>86</v>
      </c>
      <c r="C46" s="14">
        <v>1067</v>
      </c>
      <c r="D46" s="14">
        <v>0.44963999999999998</v>
      </c>
      <c r="E46" s="14">
        <v>0.53100000000000003</v>
      </c>
      <c r="F46" s="14">
        <v>0.48899999999999999</v>
      </c>
      <c r="G46" s="14">
        <v>0.39550000000000002</v>
      </c>
      <c r="H46" s="14">
        <v>0</v>
      </c>
      <c r="I46" s="17">
        <v>845</v>
      </c>
      <c r="J46" s="131">
        <v>0.52700000000000002</v>
      </c>
      <c r="K46" s="131">
        <v>0.46899999999999997</v>
      </c>
      <c r="L46" s="131">
        <v>0.497</v>
      </c>
      <c r="M46" s="132">
        <v>0.54620000000000002</v>
      </c>
      <c r="N46" s="17">
        <v>0</v>
      </c>
      <c r="O46" s="17">
        <v>805</v>
      </c>
      <c r="P46" s="131">
        <v>0.52900000000000003</v>
      </c>
      <c r="Q46" s="131">
        <v>0.47099999999999997</v>
      </c>
      <c r="R46" s="131">
        <v>0.499</v>
      </c>
      <c r="S46" s="132">
        <v>0.54620000000000002</v>
      </c>
      <c r="T46" s="17">
        <v>0</v>
      </c>
      <c r="V46" s="63">
        <f t="shared" si="1"/>
        <v>-4.7337278106508875E-2</v>
      </c>
    </row>
    <row r="47" spans="1:22" x14ac:dyDescent="0.3">
      <c r="A47" s="98" t="s">
        <v>87</v>
      </c>
      <c r="B47" s="98" t="s">
        <v>1584</v>
      </c>
      <c r="C47" s="14">
        <v>2448</v>
      </c>
      <c r="D47" s="14">
        <v>0.41610000000000003</v>
      </c>
      <c r="E47" s="14">
        <v>0.63400000000000001</v>
      </c>
      <c r="F47" s="14">
        <v>0.52500000000000002</v>
      </c>
      <c r="G47" s="14">
        <v>0.49880000000000002</v>
      </c>
      <c r="H47" s="14">
        <v>0</v>
      </c>
      <c r="I47" s="17">
        <v>1917</v>
      </c>
      <c r="J47" s="131">
        <v>0.33700000000000002</v>
      </c>
      <c r="K47" s="131">
        <v>0.54100000000000004</v>
      </c>
      <c r="L47" s="131">
        <v>0.438</v>
      </c>
      <c r="M47" s="132">
        <v>0.59960000000000002</v>
      </c>
      <c r="N47" s="17">
        <v>9</v>
      </c>
      <c r="O47" s="17">
        <v>1880</v>
      </c>
      <c r="P47" s="131">
        <v>0.33800000000000002</v>
      </c>
      <c r="Q47" s="131">
        <v>0.54200000000000004</v>
      </c>
      <c r="R47" s="131">
        <v>0.44</v>
      </c>
      <c r="S47" s="132">
        <v>0.59960000000000002</v>
      </c>
      <c r="T47" s="17">
        <v>9</v>
      </c>
      <c r="V47" s="63">
        <f t="shared" si="1"/>
        <v>-1.9300991131977047E-2</v>
      </c>
    </row>
    <row r="48" spans="1:22" x14ac:dyDescent="0.3">
      <c r="A48" s="98" t="s">
        <v>89</v>
      </c>
      <c r="B48" s="98" t="s">
        <v>1586</v>
      </c>
      <c r="C48" s="14">
        <v>1512</v>
      </c>
      <c r="D48" s="14">
        <v>0.33012000000000002</v>
      </c>
      <c r="E48" s="14">
        <v>0.44800000000000001</v>
      </c>
      <c r="F48" s="14">
        <v>0.38900000000000001</v>
      </c>
      <c r="G48" s="14">
        <v>0.51549999999999996</v>
      </c>
      <c r="H48" s="14">
        <v>0</v>
      </c>
      <c r="I48" s="17">
        <v>1032</v>
      </c>
      <c r="J48" s="131">
        <v>0.36299999999999999</v>
      </c>
      <c r="K48" s="131">
        <v>0.45700000000000002</v>
      </c>
      <c r="L48" s="131">
        <v>0.40899999999999997</v>
      </c>
      <c r="M48" s="132">
        <v>0.62709999999999999</v>
      </c>
      <c r="N48" s="17">
        <v>0</v>
      </c>
      <c r="O48" s="17">
        <v>1026</v>
      </c>
      <c r="P48" s="131">
        <v>0.36299999999999999</v>
      </c>
      <c r="Q48" s="131">
        <v>0.45900000000000002</v>
      </c>
      <c r="R48" s="131">
        <v>0.41</v>
      </c>
      <c r="S48" s="132">
        <v>0.62709999999999999</v>
      </c>
      <c r="T48" s="17">
        <v>0</v>
      </c>
      <c r="V48" s="63">
        <f t="shared" si="1"/>
        <v>-5.8139534883720929E-3</v>
      </c>
    </row>
    <row r="49" spans="1:22" x14ac:dyDescent="0.3">
      <c r="A49" s="98" t="s">
        <v>91</v>
      </c>
      <c r="B49" s="98" t="s">
        <v>1588</v>
      </c>
      <c r="C49" s="14">
        <v>939</v>
      </c>
      <c r="D49" s="14">
        <v>0.34492</v>
      </c>
      <c r="E49" s="14">
        <v>0.53900000000000003</v>
      </c>
      <c r="F49" s="14">
        <v>0.441</v>
      </c>
      <c r="G49" s="14">
        <v>0.32700000000000001</v>
      </c>
      <c r="H49" s="14">
        <v>0</v>
      </c>
      <c r="I49" s="17">
        <v>957</v>
      </c>
      <c r="J49" s="131">
        <v>0.31900000000000001</v>
      </c>
      <c r="K49" s="131">
        <v>0.5</v>
      </c>
      <c r="L49" s="131">
        <v>0.40899999999999997</v>
      </c>
      <c r="M49" s="132">
        <v>0.46379999999999999</v>
      </c>
      <c r="N49" s="17">
        <v>0</v>
      </c>
      <c r="O49" s="17">
        <v>944</v>
      </c>
      <c r="P49" s="131">
        <v>0.32</v>
      </c>
      <c r="Q49" s="131">
        <v>0.502</v>
      </c>
      <c r="R49" s="131">
        <v>0.41099999999999998</v>
      </c>
      <c r="S49" s="132">
        <v>0.46379999999999999</v>
      </c>
      <c r="T49" s="17">
        <v>0</v>
      </c>
      <c r="V49" s="63">
        <f t="shared" si="1"/>
        <v>-1.3584117032392894E-2</v>
      </c>
    </row>
    <row r="50" spans="1:22" x14ac:dyDescent="0.3">
      <c r="A50" s="98" t="s">
        <v>93</v>
      </c>
      <c r="B50" s="98" t="s">
        <v>1590</v>
      </c>
      <c r="C50" s="14">
        <v>1025</v>
      </c>
      <c r="D50" s="14">
        <v>0.60546999999999995</v>
      </c>
      <c r="E50" s="14">
        <v>0.441</v>
      </c>
      <c r="F50" s="14">
        <v>0.52200000000000002</v>
      </c>
      <c r="G50" s="14">
        <v>0.41110000000000002</v>
      </c>
      <c r="H50" s="14">
        <v>6</v>
      </c>
      <c r="I50" s="17">
        <v>835</v>
      </c>
      <c r="J50" s="131">
        <v>0.67200000000000004</v>
      </c>
      <c r="K50" s="131">
        <v>0.443</v>
      </c>
      <c r="L50" s="131">
        <v>0.55700000000000005</v>
      </c>
      <c r="M50" s="132">
        <v>0.49430000000000002</v>
      </c>
      <c r="N50" s="17">
        <v>0</v>
      </c>
      <c r="O50" s="17">
        <v>809</v>
      </c>
      <c r="P50" s="131">
        <v>0.66600000000000004</v>
      </c>
      <c r="Q50" s="131">
        <v>0.439</v>
      </c>
      <c r="R50" s="131">
        <v>0.55200000000000005</v>
      </c>
      <c r="S50" s="132">
        <v>0.49430000000000002</v>
      </c>
      <c r="T50" s="17">
        <v>0</v>
      </c>
      <c r="V50" s="63">
        <f t="shared" si="1"/>
        <v>-3.1137724550898204E-2</v>
      </c>
    </row>
    <row r="51" spans="1:22" x14ac:dyDescent="0.3">
      <c r="A51" s="98" t="s">
        <v>95</v>
      </c>
      <c r="B51" s="98" t="s">
        <v>1592</v>
      </c>
      <c r="C51" s="14">
        <v>1420</v>
      </c>
      <c r="D51" s="14">
        <v>0.22850999999999999</v>
      </c>
      <c r="E51" s="14">
        <v>0.32</v>
      </c>
      <c r="F51" s="14">
        <v>0.27400000000000002</v>
      </c>
      <c r="G51" s="14">
        <v>0.56089999999999995</v>
      </c>
      <c r="H51" s="14">
        <v>0</v>
      </c>
      <c r="I51" s="17">
        <v>1302</v>
      </c>
      <c r="J51" s="131">
        <v>0.182</v>
      </c>
      <c r="K51" s="131">
        <v>0.24099999999999999</v>
      </c>
      <c r="L51" s="131">
        <v>0.21099999999999999</v>
      </c>
      <c r="M51" s="132">
        <v>0.6845</v>
      </c>
      <c r="N51" s="17">
        <v>2</v>
      </c>
      <c r="O51" s="17">
        <v>1283</v>
      </c>
      <c r="P51" s="131">
        <v>0.184</v>
      </c>
      <c r="Q51" s="131">
        <v>0.24299999999999999</v>
      </c>
      <c r="R51" s="131">
        <v>0.21299999999999999</v>
      </c>
      <c r="S51" s="132">
        <v>0.6845</v>
      </c>
      <c r="T51" s="17">
        <v>2</v>
      </c>
      <c r="V51" s="63">
        <f t="shared" si="1"/>
        <v>-1.4592933947772658E-2</v>
      </c>
    </row>
    <row r="52" spans="1:22" x14ac:dyDescent="0.3">
      <c r="A52" s="98" t="s">
        <v>97</v>
      </c>
      <c r="B52" s="98" t="s">
        <v>98</v>
      </c>
      <c r="C52" s="14">
        <v>2754</v>
      </c>
      <c r="D52" s="14">
        <v>0.45478000000000002</v>
      </c>
      <c r="E52" s="14">
        <v>0.52300000000000002</v>
      </c>
      <c r="F52" s="14">
        <v>0.48799999999999999</v>
      </c>
      <c r="G52" s="14">
        <v>0.45619999999999999</v>
      </c>
      <c r="H52" s="14">
        <v>1</v>
      </c>
      <c r="I52" s="17">
        <v>2212</v>
      </c>
      <c r="J52" s="131">
        <v>0.48</v>
      </c>
      <c r="K52" s="131">
        <v>0.502</v>
      </c>
      <c r="L52" s="131">
        <v>0.49099999999999999</v>
      </c>
      <c r="M52" s="132">
        <v>0.53100000000000003</v>
      </c>
      <c r="N52" s="17">
        <v>4</v>
      </c>
      <c r="O52" s="17">
        <v>2183</v>
      </c>
      <c r="P52" s="131">
        <v>0.48099999999999998</v>
      </c>
      <c r="Q52" s="131">
        <v>0.503</v>
      </c>
      <c r="R52" s="131">
        <v>0.49099999999999999</v>
      </c>
      <c r="S52" s="132">
        <v>0.53100000000000003</v>
      </c>
      <c r="T52" s="17">
        <v>4</v>
      </c>
      <c r="V52" s="63">
        <f t="shared" si="1"/>
        <v>-1.3110307414104882E-2</v>
      </c>
    </row>
    <row r="53" spans="1:22" x14ac:dyDescent="0.3">
      <c r="A53" s="98" t="s">
        <v>99</v>
      </c>
      <c r="B53" s="98" t="s">
        <v>1595</v>
      </c>
      <c r="C53" s="14">
        <v>4845</v>
      </c>
      <c r="D53" s="14">
        <v>0.46531</v>
      </c>
      <c r="E53" s="14">
        <v>0.64800000000000002</v>
      </c>
      <c r="F53" s="14">
        <v>0.55600000000000005</v>
      </c>
      <c r="G53" s="14">
        <v>0.39419999999999999</v>
      </c>
      <c r="H53" s="14">
        <v>6</v>
      </c>
      <c r="I53" s="17">
        <v>4027</v>
      </c>
      <c r="J53" s="131">
        <v>0.47599999999999998</v>
      </c>
      <c r="K53" s="131">
        <v>0.59</v>
      </c>
      <c r="L53" s="131">
        <v>0.53300000000000003</v>
      </c>
      <c r="M53" s="132">
        <v>0.58720000000000006</v>
      </c>
      <c r="N53" s="17">
        <v>10</v>
      </c>
      <c r="O53" s="17">
        <v>3895</v>
      </c>
      <c r="P53" s="131">
        <v>0.47699999999999998</v>
      </c>
      <c r="Q53" s="131">
        <v>0.59099999999999997</v>
      </c>
      <c r="R53" s="131">
        <v>0.53300000000000003</v>
      </c>
      <c r="S53" s="132">
        <v>0.58720000000000006</v>
      </c>
      <c r="T53" s="17">
        <v>10</v>
      </c>
      <c r="V53" s="63">
        <f t="shared" si="1"/>
        <v>-3.2778743481499874E-2</v>
      </c>
    </row>
    <row r="54" spans="1:22" x14ac:dyDescent="0.3">
      <c r="A54" s="98" t="s">
        <v>101</v>
      </c>
      <c r="B54" s="98" t="s">
        <v>1598</v>
      </c>
      <c r="C54" s="14">
        <v>995</v>
      </c>
      <c r="D54" s="14">
        <v>0.46797</v>
      </c>
      <c r="E54" s="14">
        <v>0.57899999999999996</v>
      </c>
      <c r="F54" s="14">
        <v>0.52200000000000002</v>
      </c>
      <c r="G54" s="14">
        <v>0.22339999999999999</v>
      </c>
      <c r="H54" s="14">
        <v>0</v>
      </c>
      <c r="I54" s="17">
        <v>708</v>
      </c>
      <c r="J54" s="131">
        <v>0.52900000000000003</v>
      </c>
      <c r="K54" s="131">
        <v>0.58899999999999997</v>
      </c>
      <c r="L54" s="131">
        <v>0.55800000000000005</v>
      </c>
      <c r="M54" s="132">
        <v>0.33800000000000002</v>
      </c>
      <c r="N54" s="17">
        <v>4</v>
      </c>
      <c r="O54" s="17">
        <v>699</v>
      </c>
      <c r="P54" s="131">
        <v>0.53100000000000003</v>
      </c>
      <c r="Q54" s="131">
        <v>0.59099999999999997</v>
      </c>
      <c r="R54" s="131">
        <v>0.56000000000000005</v>
      </c>
      <c r="S54" s="132">
        <v>0.33800000000000002</v>
      </c>
      <c r="T54" s="17">
        <v>4</v>
      </c>
      <c r="V54" s="63">
        <f t="shared" si="1"/>
        <v>-1.2711864406779662E-2</v>
      </c>
    </row>
    <row r="55" spans="1:22" x14ac:dyDescent="0.3">
      <c r="A55" s="98" t="s">
        <v>103</v>
      </c>
      <c r="B55" s="98" t="s">
        <v>1600</v>
      </c>
      <c r="C55" s="14">
        <v>1116</v>
      </c>
      <c r="D55" s="14">
        <v>0.38651999999999997</v>
      </c>
      <c r="E55" s="14">
        <v>0.50700000000000001</v>
      </c>
      <c r="F55" s="14">
        <v>0.44600000000000001</v>
      </c>
      <c r="G55" s="14">
        <v>0.32200000000000001</v>
      </c>
      <c r="H55" s="14">
        <v>0</v>
      </c>
      <c r="I55" s="17">
        <v>868</v>
      </c>
      <c r="J55" s="131">
        <v>0.45100000000000001</v>
      </c>
      <c r="K55" s="131">
        <v>0.56100000000000005</v>
      </c>
      <c r="L55" s="131">
        <v>0.505</v>
      </c>
      <c r="M55" s="132">
        <v>0.47870000000000001</v>
      </c>
      <c r="N55" s="17">
        <v>5</v>
      </c>
      <c r="O55" s="17">
        <v>834</v>
      </c>
      <c r="P55" s="131">
        <v>0.45200000000000001</v>
      </c>
      <c r="Q55" s="131">
        <v>0.56299999999999994</v>
      </c>
      <c r="R55" s="131">
        <v>0.50700000000000001</v>
      </c>
      <c r="S55" s="132">
        <v>0.47870000000000001</v>
      </c>
      <c r="T55" s="17">
        <v>5</v>
      </c>
      <c r="V55" s="63">
        <f t="shared" si="1"/>
        <v>-3.9170506912442393E-2</v>
      </c>
    </row>
    <row r="56" spans="1:22" x14ac:dyDescent="0.3">
      <c r="A56" s="98" t="s">
        <v>105</v>
      </c>
      <c r="B56" s="98" t="s">
        <v>106</v>
      </c>
      <c r="C56" s="14">
        <v>890</v>
      </c>
      <c r="D56" s="14">
        <v>0.68191999999999997</v>
      </c>
      <c r="E56" s="14">
        <v>0.61799999999999999</v>
      </c>
      <c r="F56" s="14">
        <v>0.64900000000000002</v>
      </c>
      <c r="G56" s="14">
        <v>0.33329999999999999</v>
      </c>
      <c r="H56" s="14">
        <v>0</v>
      </c>
      <c r="I56" s="17">
        <v>661</v>
      </c>
      <c r="J56" s="131">
        <v>1.099</v>
      </c>
      <c r="K56" s="131">
        <v>0.76900000000000002</v>
      </c>
      <c r="L56" s="131">
        <v>0.93300000000000005</v>
      </c>
      <c r="M56" s="132">
        <v>0.47699999999999998</v>
      </c>
      <c r="N56" s="17">
        <v>46</v>
      </c>
      <c r="O56" s="17">
        <v>646</v>
      </c>
      <c r="P56" s="131">
        <v>1.101</v>
      </c>
      <c r="Q56" s="131">
        <v>0.77200000000000002</v>
      </c>
      <c r="R56" s="131">
        <v>0.93600000000000005</v>
      </c>
      <c r="S56" s="132">
        <v>0.47699999999999998</v>
      </c>
      <c r="T56" s="17">
        <v>46</v>
      </c>
      <c r="V56" s="63">
        <f t="shared" si="1"/>
        <v>-2.2692889561270801E-2</v>
      </c>
    </row>
    <row r="57" spans="1:22" x14ac:dyDescent="0.3">
      <c r="A57" s="98" t="s">
        <v>107</v>
      </c>
      <c r="B57" s="98" t="s">
        <v>1603</v>
      </c>
      <c r="C57" s="14">
        <v>1198</v>
      </c>
      <c r="D57" s="14">
        <v>0.34693000000000002</v>
      </c>
      <c r="E57" s="14">
        <v>0.48799999999999999</v>
      </c>
      <c r="F57" s="14">
        <v>0.41699999999999998</v>
      </c>
      <c r="G57" s="14">
        <v>0.34810000000000002</v>
      </c>
      <c r="H57" s="14">
        <v>0</v>
      </c>
      <c r="I57" s="17">
        <v>811</v>
      </c>
      <c r="J57" s="131">
        <v>0.44500000000000001</v>
      </c>
      <c r="K57" s="131">
        <v>0.60599999999999998</v>
      </c>
      <c r="L57" s="131">
        <v>0.52500000000000002</v>
      </c>
      <c r="M57" s="132">
        <v>0.4546</v>
      </c>
      <c r="N57" s="17">
        <v>0</v>
      </c>
      <c r="O57" s="17">
        <v>739</v>
      </c>
      <c r="P57" s="131">
        <v>0.44600000000000001</v>
      </c>
      <c r="Q57" s="131">
        <v>0.60799999999999998</v>
      </c>
      <c r="R57" s="131">
        <v>0.52700000000000002</v>
      </c>
      <c r="S57" s="132">
        <v>0.4546</v>
      </c>
      <c r="T57" s="17">
        <v>0</v>
      </c>
      <c r="V57" s="63">
        <f t="shared" si="1"/>
        <v>-8.8779284833538835E-2</v>
      </c>
    </row>
    <row r="58" spans="1:22" x14ac:dyDescent="0.3">
      <c r="A58" s="98" t="s">
        <v>109</v>
      </c>
      <c r="B58" s="98" t="s">
        <v>1605</v>
      </c>
      <c r="C58" s="14">
        <v>1113</v>
      </c>
      <c r="D58" s="14">
        <v>0.52268000000000003</v>
      </c>
      <c r="E58" s="14">
        <v>0.54800000000000004</v>
      </c>
      <c r="F58" s="14">
        <v>0.53500000000000003</v>
      </c>
      <c r="G58" s="14">
        <v>0.3962</v>
      </c>
      <c r="H58" s="14">
        <v>1</v>
      </c>
      <c r="I58" s="17">
        <v>907</v>
      </c>
      <c r="J58" s="131">
        <v>0.64500000000000002</v>
      </c>
      <c r="K58" s="131">
        <v>0.49299999999999999</v>
      </c>
      <c r="L58" s="131">
        <v>0.56799999999999995</v>
      </c>
      <c r="M58" s="132">
        <v>0.47649999999999998</v>
      </c>
      <c r="N58" s="17">
        <v>5</v>
      </c>
      <c r="O58" s="17">
        <v>892</v>
      </c>
      <c r="P58" s="131">
        <v>0.64700000000000002</v>
      </c>
      <c r="Q58" s="131">
        <v>0.49399999999999999</v>
      </c>
      <c r="R58" s="131">
        <v>0.56999999999999995</v>
      </c>
      <c r="S58" s="132">
        <v>0.47649999999999998</v>
      </c>
      <c r="T58" s="17">
        <v>5</v>
      </c>
      <c r="V58" s="63">
        <f t="shared" si="1"/>
        <v>-1.6538037486218304E-2</v>
      </c>
    </row>
    <row r="59" spans="1:22" x14ac:dyDescent="0.3">
      <c r="A59" s="98" t="s">
        <v>111</v>
      </c>
      <c r="B59" s="98" t="s">
        <v>1607</v>
      </c>
      <c r="C59" s="14">
        <v>1037</v>
      </c>
      <c r="D59" s="14">
        <v>0.50741000000000003</v>
      </c>
      <c r="E59" s="14">
        <v>0.56000000000000005</v>
      </c>
      <c r="F59" s="14">
        <v>0.53300000000000003</v>
      </c>
      <c r="G59" s="14">
        <v>0.20979999999999999</v>
      </c>
      <c r="H59" s="14">
        <v>0</v>
      </c>
      <c r="I59" s="17">
        <v>770</v>
      </c>
      <c r="J59" s="131">
        <v>0.83399999999999996</v>
      </c>
      <c r="K59" s="131">
        <v>0.68500000000000005</v>
      </c>
      <c r="L59" s="131">
        <v>0.75900000000000001</v>
      </c>
      <c r="M59" s="132">
        <v>0.4128</v>
      </c>
      <c r="N59" s="17">
        <v>12</v>
      </c>
      <c r="O59" s="17">
        <v>744</v>
      </c>
      <c r="P59" s="131">
        <v>0.83699999999999997</v>
      </c>
      <c r="Q59" s="131">
        <v>0.68700000000000006</v>
      </c>
      <c r="R59" s="131">
        <v>0.76100000000000001</v>
      </c>
      <c r="S59" s="132">
        <v>0.4128</v>
      </c>
      <c r="T59" s="17">
        <v>12</v>
      </c>
      <c r="V59" s="63">
        <f t="shared" si="1"/>
        <v>-3.3766233766233764E-2</v>
      </c>
    </row>
    <row r="60" spans="1:22" x14ac:dyDescent="0.3">
      <c r="A60" s="98" t="s">
        <v>113</v>
      </c>
      <c r="B60" s="98" t="s">
        <v>1609</v>
      </c>
      <c r="C60" s="14">
        <v>1622</v>
      </c>
      <c r="D60" s="14">
        <v>0.58231999999999995</v>
      </c>
      <c r="E60" s="14">
        <v>0.71</v>
      </c>
      <c r="F60" s="14">
        <v>0.64600000000000002</v>
      </c>
      <c r="G60" s="14">
        <v>0.24399999999999999</v>
      </c>
      <c r="H60" s="14">
        <v>0</v>
      </c>
      <c r="I60" s="17">
        <v>1321</v>
      </c>
      <c r="J60" s="131">
        <v>0.54100000000000004</v>
      </c>
      <c r="K60" s="131">
        <v>0.67500000000000004</v>
      </c>
      <c r="L60" s="131">
        <v>0.60699999999999998</v>
      </c>
      <c r="M60" s="132">
        <v>0.39129999999999998</v>
      </c>
      <c r="N60" s="17">
        <v>10</v>
      </c>
      <c r="O60" s="17">
        <v>1316</v>
      </c>
      <c r="P60" s="131">
        <v>0.54200000000000004</v>
      </c>
      <c r="Q60" s="131">
        <v>0.67700000000000005</v>
      </c>
      <c r="R60" s="131">
        <v>0.60899999999999999</v>
      </c>
      <c r="S60" s="132">
        <v>0.39129999999999998</v>
      </c>
      <c r="T60" s="17">
        <v>10</v>
      </c>
      <c r="V60" s="63">
        <f t="shared" si="1"/>
        <v>-3.7850113550340651E-3</v>
      </c>
    </row>
    <row r="61" spans="1:22" x14ac:dyDescent="0.3">
      <c r="A61" s="98" t="s">
        <v>115</v>
      </c>
      <c r="B61" s="98" t="s">
        <v>1612</v>
      </c>
      <c r="C61" s="14">
        <v>918</v>
      </c>
      <c r="D61" s="14">
        <v>0.33109</v>
      </c>
      <c r="E61" s="14">
        <v>0.44</v>
      </c>
      <c r="F61" s="14">
        <v>0.38500000000000001</v>
      </c>
      <c r="G61" s="14">
        <v>0.26519999999999999</v>
      </c>
      <c r="H61" s="14">
        <v>0</v>
      </c>
      <c r="I61" s="17">
        <v>758</v>
      </c>
      <c r="J61" s="131">
        <v>0.30199999999999999</v>
      </c>
      <c r="K61" s="131">
        <v>0.44900000000000001</v>
      </c>
      <c r="L61" s="131">
        <v>0.375</v>
      </c>
      <c r="M61" s="132">
        <v>0.46310000000000001</v>
      </c>
      <c r="N61" s="17">
        <v>1</v>
      </c>
      <c r="O61" s="17">
        <v>751</v>
      </c>
      <c r="P61" s="131">
        <v>0.30299999999999999</v>
      </c>
      <c r="Q61" s="131">
        <v>0.45</v>
      </c>
      <c r="R61" s="131">
        <v>0.376</v>
      </c>
      <c r="S61" s="132">
        <v>0.46310000000000001</v>
      </c>
      <c r="T61" s="17">
        <v>1</v>
      </c>
      <c r="V61" s="63">
        <f t="shared" si="1"/>
        <v>-9.2348284960422165E-3</v>
      </c>
    </row>
    <row r="62" spans="1:22" x14ac:dyDescent="0.3">
      <c r="A62" s="98" t="s">
        <v>117</v>
      </c>
      <c r="B62" s="98" t="s">
        <v>118</v>
      </c>
      <c r="C62" s="14">
        <v>1220</v>
      </c>
      <c r="D62" s="14">
        <v>0.34260000000000002</v>
      </c>
      <c r="E62" s="14">
        <v>0.41</v>
      </c>
      <c r="F62" s="14">
        <v>0.376</v>
      </c>
      <c r="G62" s="14">
        <v>0.49530000000000002</v>
      </c>
      <c r="H62" s="14">
        <v>0</v>
      </c>
      <c r="I62" s="17">
        <v>786</v>
      </c>
      <c r="J62" s="131">
        <v>0.46200000000000002</v>
      </c>
      <c r="K62" s="131">
        <v>0.49299999999999999</v>
      </c>
      <c r="L62" s="131">
        <v>0.47699999999999998</v>
      </c>
      <c r="M62" s="132">
        <v>0.60350000000000004</v>
      </c>
      <c r="N62" s="17">
        <v>4</v>
      </c>
      <c r="O62" s="17">
        <v>791</v>
      </c>
      <c r="P62" s="131">
        <v>0.46300000000000002</v>
      </c>
      <c r="Q62" s="131">
        <v>0.49399999999999999</v>
      </c>
      <c r="R62" s="131">
        <v>0.47799999999999998</v>
      </c>
      <c r="S62" s="132">
        <v>0.60350000000000004</v>
      </c>
      <c r="T62" s="17">
        <v>4</v>
      </c>
      <c r="V62" s="63">
        <f t="shared" si="1"/>
        <v>6.3613231552162846E-3</v>
      </c>
    </row>
    <row r="63" spans="1:22" x14ac:dyDescent="0.3">
      <c r="A63" s="98" t="s">
        <v>119</v>
      </c>
      <c r="B63" s="98" t="s">
        <v>1615</v>
      </c>
      <c r="C63" s="14">
        <v>879</v>
      </c>
      <c r="D63" s="14">
        <v>2.1418200000000001</v>
      </c>
      <c r="E63" s="14">
        <v>0.65300000000000002</v>
      </c>
      <c r="F63" s="14">
        <v>1.3959999999999999</v>
      </c>
      <c r="G63" s="14">
        <v>0.37330000000000002</v>
      </c>
      <c r="H63" s="14">
        <v>0</v>
      </c>
      <c r="I63" s="17">
        <v>694</v>
      </c>
      <c r="J63" s="131">
        <v>2.2519999999999998</v>
      </c>
      <c r="K63" s="131">
        <v>0.64800000000000002</v>
      </c>
      <c r="L63" s="131">
        <v>1.45</v>
      </c>
      <c r="M63" s="132">
        <v>0.43159999999999998</v>
      </c>
      <c r="N63" s="17">
        <v>0</v>
      </c>
      <c r="O63" s="17">
        <v>685</v>
      </c>
      <c r="P63" s="131">
        <v>2.2570000000000001</v>
      </c>
      <c r="Q63" s="131">
        <v>0.65</v>
      </c>
      <c r="R63" s="131">
        <v>1.4530000000000001</v>
      </c>
      <c r="S63" s="132">
        <v>0.43159999999999998</v>
      </c>
      <c r="T63" s="17">
        <v>0</v>
      </c>
      <c r="V63" s="63">
        <f t="shared" si="1"/>
        <v>-1.2968299711815562E-2</v>
      </c>
    </row>
    <row r="64" spans="1:22" x14ac:dyDescent="0.3">
      <c r="A64" s="98" t="s">
        <v>121</v>
      </c>
      <c r="B64" s="98" t="s">
        <v>1617</v>
      </c>
      <c r="C64" s="14">
        <v>724</v>
      </c>
      <c r="D64" s="14">
        <v>0.34838999999999998</v>
      </c>
      <c r="E64" s="14">
        <v>0.35899999999999999</v>
      </c>
      <c r="F64" s="14">
        <v>0.35299999999999998</v>
      </c>
      <c r="G64" s="14">
        <v>0.40300000000000002</v>
      </c>
      <c r="H64" s="14">
        <v>0</v>
      </c>
      <c r="I64" s="17">
        <v>491</v>
      </c>
      <c r="J64" s="131">
        <v>0.43099999999999999</v>
      </c>
      <c r="K64" s="131">
        <v>0.41499999999999998</v>
      </c>
      <c r="L64" s="131">
        <v>0.42199999999999999</v>
      </c>
      <c r="M64" s="132">
        <v>0.67190000000000005</v>
      </c>
      <c r="N64" s="17">
        <v>0</v>
      </c>
      <c r="O64" s="17">
        <v>502</v>
      </c>
      <c r="P64" s="131">
        <v>0.432</v>
      </c>
      <c r="Q64" s="131">
        <v>0.41599999999999998</v>
      </c>
      <c r="R64" s="131">
        <v>0.42399999999999999</v>
      </c>
      <c r="S64" s="132">
        <v>0.67190000000000005</v>
      </c>
      <c r="T64" s="17">
        <v>0</v>
      </c>
      <c r="V64" s="63">
        <f t="shared" si="1"/>
        <v>2.2403258655804479E-2</v>
      </c>
    </row>
    <row r="65" spans="1:22" x14ac:dyDescent="0.3">
      <c r="A65" s="98" t="s">
        <v>123</v>
      </c>
      <c r="B65" s="98" t="s">
        <v>1619</v>
      </c>
      <c r="C65" s="14">
        <v>451</v>
      </c>
      <c r="D65" s="14">
        <v>0.84987999999999997</v>
      </c>
      <c r="E65" s="14">
        <v>0.54200000000000004</v>
      </c>
      <c r="F65" s="14">
        <v>0.69499999999999995</v>
      </c>
      <c r="G65" s="14">
        <v>0.44679999999999997</v>
      </c>
      <c r="H65" s="14">
        <v>0</v>
      </c>
      <c r="I65" s="17">
        <v>391</v>
      </c>
      <c r="J65" s="131">
        <v>0.90900000000000003</v>
      </c>
      <c r="K65" s="131">
        <v>0.622</v>
      </c>
      <c r="L65" s="131">
        <v>0.76500000000000001</v>
      </c>
      <c r="M65" s="132">
        <v>0.43230000000000002</v>
      </c>
      <c r="N65" s="17">
        <v>0</v>
      </c>
      <c r="O65" s="17">
        <v>371</v>
      </c>
      <c r="P65" s="131">
        <v>0.91100000000000003</v>
      </c>
      <c r="Q65" s="131">
        <v>0.623</v>
      </c>
      <c r="R65" s="131">
        <v>0.76600000000000001</v>
      </c>
      <c r="S65" s="132">
        <v>0.43230000000000002</v>
      </c>
      <c r="T65" s="17">
        <v>0</v>
      </c>
      <c r="V65" s="63">
        <f t="shared" si="1"/>
        <v>-5.1150895140664961E-2</v>
      </c>
    </row>
    <row r="66" spans="1:22" x14ac:dyDescent="0.3">
      <c r="A66" s="98" t="s">
        <v>125</v>
      </c>
      <c r="B66" s="98" t="s">
        <v>1621</v>
      </c>
      <c r="C66" s="14">
        <v>2160</v>
      </c>
      <c r="D66" s="14">
        <v>0.34726000000000001</v>
      </c>
      <c r="E66" s="14">
        <v>0.44</v>
      </c>
      <c r="F66" s="14">
        <v>0.39300000000000002</v>
      </c>
      <c r="G66" s="14">
        <v>0.68910000000000005</v>
      </c>
      <c r="H66" s="14">
        <v>270</v>
      </c>
      <c r="I66" s="17">
        <v>1924</v>
      </c>
      <c r="J66" s="131">
        <v>0.34399999999999997</v>
      </c>
      <c r="K66" s="131">
        <v>0.38</v>
      </c>
      <c r="L66" s="131">
        <v>0.36199999999999999</v>
      </c>
      <c r="M66" s="132">
        <v>0.7077</v>
      </c>
      <c r="N66" s="17">
        <v>336</v>
      </c>
      <c r="O66" s="17">
        <v>1997</v>
      </c>
      <c r="P66" s="131">
        <v>0.34499999999999997</v>
      </c>
      <c r="Q66" s="131">
        <v>0.38100000000000001</v>
      </c>
      <c r="R66" s="131">
        <v>0.36199999999999999</v>
      </c>
      <c r="S66" s="132">
        <v>0.7077</v>
      </c>
      <c r="T66" s="17">
        <v>336</v>
      </c>
      <c r="V66" s="63">
        <f t="shared" si="1"/>
        <v>3.7941787941787944E-2</v>
      </c>
    </row>
    <row r="67" spans="1:22" x14ac:dyDescent="0.3">
      <c r="A67" s="98" t="s">
        <v>127</v>
      </c>
      <c r="B67" s="98" t="s">
        <v>1623</v>
      </c>
      <c r="C67" s="14">
        <v>833</v>
      </c>
      <c r="D67" s="14">
        <v>0.85760000000000003</v>
      </c>
      <c r="E67" s="14">
        <v>0.76300000000000001</v>
      </c>
      <c r="F67" s="14">
        <v>0.80900000000000005</v>
      </c>
      <c r="G67" s="14">
        <v>0.14360000000000001</v>
      </c>
      <c r="H67" s="14">
        <v>1</v>
      </c>
      <c r="I67" s="17">
        <v>613</v>
      </c>
      <c r="J67" s="131">
        <v>1.1379999999999999</v>
      </c>
      <c r="K67" s="131">
        <v>0.80100000000000005</v>
      </c>
      <c r="L67" s="131">
        <v>0.96899999999999997</v>
      </c>
      <c r="M67" s="132">
        <v>0.33510000000000001</v>
      </c>
      <c r="N67" s="17">
        <v>0</v>
      </c>
      <c r="O67" s="17">
        <v>607</v>
      </c>
      <c r="P67" s="131">
        <v>1.141</v>
      </c>
      <c r="Q67" s="131">
        <v>0.80300000000000005</v>
      </c>
      <c r="R67" s="131">
        <v>0.97099999999999997</v>
      </c>
      <c r="S67" s="132">
        <v>0.33510000000000001</v>
      </c>
      <c r="T67" s="17">
        <v>0</v>
      </c>
      <c r="V67" s="63">
        <f t="shared" si="1"/>
        <v>-9.7879282218597055E-3</v>
      </c>
    </row>
    <row r="68" spans="1:22" x14ac:dyDescent="0.3">
      <c r="A68" s="98" t="s">
        <v>129</v>
      </c>
      <c r="B68" s="98" t="s">
        <v>1625</v>
      </c>
      <c r="C68" s="14">
        <v>1381</v>
      </c>
      <c r="D68" s="14">
        <v>0.44218000000000002</v>
      </c>
      <c r="E68" s="14">
        <v>0.47799999999999998</v>
      </c>
      <c r="F68" s="14">
        <v>0.46</v>
      </c>
      <c r="G68" s="14">
        <v>0.34770000000000001</v>
      </c>
      <c r="H68" s="14">
        <v>0</v>
      </c>
      <c r="I68" s="17">
        <v>1119</v>
      </c>
      <c r="J68" s="131">
        <v>0.44600000000000001</v>
      </c>
      <c r="K68" s="131">
        <v>0.42799999999999999</v>
      </c>
      <c r="L68" s="131">
        <v>0.437</v>
      </c>
      <c r="M68" s="132">
        <v>0.51549999999999996</v>
      </c>
      <c r="N68" s="17">
        <v>0</v>
      </c>
      <c r="O68" s="17">
        <v>1094</v>
      </c>
      <c r="P68" s="131">
        <v>0.44700000000000001</v>
      </c>
      <c r="Q68" s="131">
        <v>0.42899999999999999</v>
      </c>
      <c r="R68" s="131">
        <v>0.437</v>
      </c>
      <c r="S68" s="132">
        <v>0.51549999999999996</v>
      </c>
      <c r="T68" s="17">
        <v>0</v>
      </c>
      <c r="V68" s="63">
        <f t="shared" si="1"/>
        <v>-2.2341376228775692E-2</v>
      </c>
    </row>
    <row r="69" spans="1:22" x14ac:dyDescent="0.3">
      <c r="A69" s="98" t="s">
        <v>131</v>
      </c>
      <c r="B69" s="98" t="s">
        <v>1627</v>
      </c>
      <c r="C69" s="14">
        <v>1167</v>
      </c>
      <c r="D69" s="14">
        <v>0.40067000000000003</v>
      </c>
      <c r="E69" s="14">
        <v>0.443</v>
      </c>
      <c r="F69" s="14">
        <v>0.42099999999999999</v>
      </c>
      <c r="G69" s="14">
        <v>0.44629999999999997</v>
      </c>
      <c r="H69" s="14">
        <v>1</v>
      </c>
      <c r="I69" s="17">
        <v>980</v>
      </c>
      <c r="J69" s="131">
        <v>0.39900000000000002</v>
      </c>
      <c r="K69" s="131">
        <v>0.40200000000000002</v>
      </c>
      <c r="L69" s="131">
        <v>0.4</v>
      </c>
      <c r="M69" s="132">
        <v>0.59799999999999998</v>
      </c>
      <c r="N69" s="17">
        <v>7</v>
      </c>
      <c r="O69" s="17">
        <v>971</v>
      </c>
      <c r="P69" s="131">
        <v>0.4</v>
      </c>
      <c r="Q69" s="131">
        <v>0.40300000000000002</v>
      </c>
      <c r="R69" s="131">
        <v>0.40100000000000002</v>
      </c>
      <c r="S69" s="132">
        <v>0.59799999999999998</v>
      </c>
      <c r="T69" s="17">
        <v>7</v>
      </c>
      <c r="V69" s="63">
        <f t="shared" si="1"/>
        <v>-9.1836734693877559E-3</v>
      </c>
    </row>
    <row r="70" spans="1:22" x14ac:dyDescent="0.3">
      <c r="A70" s="98" t="s">
        <v>133</v>
      </c>
      <c r="B70" s="98" t="s">
        <v>1629</v>
      </c>
      <c r="C70" s="14">
        <v>612</v>
      </c>
      <c r="D70" s="14">
        <v>0.49542000000000003</v>
      </c>
      <c r="E70" s="14">
        <v>0.56100000000000005</v>
      </c>
      <c r="F70" s="14">
        <v>0.52700000000000002</v>
      </c>
      <c r="G70" s="14">
        <v>0.43290000000000001</v>
      </c>
      <c r="H70" s="14">
        <v>0</v>
      </c>
      <c r="I70" s="17">
        <v>418</v>
      </c>
      <c r="J70" s="131">
        <v>0.57099999999999995</v>
      </c>
      <c r="K70" s="131">
        <v>0.59599999999999997</v>
      </c>
      <c r="L70" s="131">
        <v>0.58299999999999996</v>
      </c>
      <c r="M70" s="132">
        <v>0.50790000000000002</v>
      </c>
      <c r="N70" s="17">
        <v>0</v>
      </c>
      <c r="O70" s="17">
        <v>416</v>
      </c>
      <c r="P70" s="131">
        <v>0.57299999999999995</v>
      </c>
      <c r="Q70" s="131">
        <v>0.59799999999999998</v>
      </c>
      <c r="R70" s="131">
        <v>0.58499999999999996</v>
      </c>
      <c r="S70" s="132">
        <v>0.50790000000000002</v>
      </c>
      <c r="T70" s="17">
        <v>0</v>
      </c>
      <c r="V70" s="63">
        <f t="shared" ref="V70:V133" si="2">(O70-I70)/I70</f>
        <v>-4.7846889952153108E-3</v>
      </c>
    </row>
    <row r="71" spans="1:22" x14ac:dyDescent="0.3">
      <c r="A71" s="98" t="s">
        <v>135</v>
      </c>
      <c r="B71" s="98" t="s">
        <v>1631</v>
      </c>
      <c r="C71" s="14">
        <v>716</v>
      </c>
      <c r="D71" s="14">
        <v>0.38582</v>
      </c>
      <c r="E71" s="14">
        <v>0.42599999999999999</v>
      </c>
      <c r="F71" s="14">
        <v>0.40500000000000003</v>
      </c>
      <c r="G71" s="14">
        <v>0.36990000000000001</v>
      </c>
      <c r="H71" s="14">
        <v>0</v>
      </c>
      <c r="I71" s="17">
        <v>436</v>
      </c>
      <c r="J71" s="131">
        <v>0.48599999999999999</v>
      </c>
      <c r="K71" s="131">
        <v>0.504</v>
      </c>
      <c r="L71" s="131">
        <v>0.495</v>
      </c>
      <c r="M71" s="132">
        <v>0.46860000000000002</v>
      </c>
      <c r="N71" s="17">
        <v>0</v>
      </c>
      <c r="O71" s="17">
        <v>436</v>
      </c>
      <c r="P71" s="131">
        <v>0.48699999999999999</v>
      </c>
      <c r="Q71" s="131">
        <v>0.505</v>
      </c>
      <c r="R71" s="131">
        <v>0.495</v>
      </c>
      <c r="S71" s="132">
        <v>0.46860000000000002</v>
      </c>
      <c r="T71" s="17">
        <v>0</v>
      </c>
      <c r="V71" s="63">
        <f t="shared" si="2"/>
        <v>0</v>
      </c>
    </row>
    <row r="72" spans="1:22" x14ac:dyDescent="0.3">
      <c r="A72" s="98" t="s">
        <v>137</v>
      </c>
      <c r="B72" s="98" t="s">
        <v>1633</v>
      </c>
      <c r="C72" s="14">
        <v>4818</v>
      </c>
      <c r="D72" s="14">
        <v>0.26101999999999997</v>
      </c>
      <c r="E72" s="14">
        <v>0.42699999999999999</v>
      </c>
      <c r="F72" s="14">
        <v>0.34300000000000003</v>
      </c>
      <c r="G72" s="14">
        <v>0.66249999999999998</v>
      </c>
      <c r="H72" s="14">
        <v>115</v>
      </c>
      <c r="I72" s="17">
        <v>4501</v>
      </c>
      <c r="J72" s="131">
        <v>0.20300000000000001</v>
      </c>
      <c r="K72" s="131">
        <v>0.35499999999999998</v>
      </c>
      <c r="L72" s="131">
        <v>0.27800000000000002</v>
      </c>
      <c r="M72" s="132">
        <v>0.72829999999999995</v>
      </c>
      <c r="N72" s="17">
        <v>190</v>
      </c>
      <c r="O72" s="17">
        <v>4321</v>
      </c>
      <c r="P72" s="131">
        <v>0.20300000000000001</v>
      </c>
      <c r="Q72" s="131">
        <v>0.35599999999999998</v>
      </c>
      <c r="R72" s="131">
        <v>0.27900000000000003</v>
      </c>
      <c r="S72" s="132">
        <v>0.72829999999999995</v>
      </c>
      <c r="T72" s="17">
        <v>190</v>
      </c>
      <c r="V72" s="63">
        <f t="shared" si="2"/>
        <v>-3.9991113085980891E-2</v>
      </c>
    </row>
    <row r="73" spans="1:22" x14ac:dyDescent="0.3">
      <c r="A73" s="98" t="s">
        <v>139</v>
      </c>
      <c r="B73" s="98" t="s">
        <v>1635</v>
      </c>
      <c r="C73" s="14">
        <v>1722</v>
      </c>
      <c r="D73" s="14">
        <v>0.59841999999999995</v>
      </c>
      <c r="E73" s="14">
        <v>0.66700000000000004</v>
      </c>
      <c r="F73" s="14">
        <v>0.63200000000000001</v>
      </c>
      <c r="G73" s="14">
        <v>0.30020000000000002</v>
      </c>
      <c r="H73" s="14">
        <v>0</v>
      </c>
      <c r="I73" s="17">
        <v>1411</v>
      </c>
      <c r="J73" s="131">
        <v>0.64</v>
      </c>
      <c r="K73" s="131">
        <v>0.69799999999999995</v>
      </c>
      <c r="L73" s="131">
        <v>0.66900000000000004</v>
      </c>
      <c r="M73" s="132">
        <v>0.4385</v>
      </c>
      <c r="N73" s="17">
        <v>48</v>
      </c>
      <c r="O73" s="17">
        <v>1406</v>
      </c>
      <c r="P73" s="131">
        <v>0.64200000000000002</v>
      </c>
      <c r="Q73" s="131">
        <v>0.7</v>
      </c>
      <c r="R73" s="131">
        <v>0.67100000000000004</v>
      </c>
      <c r="S73" s="132">
        <v>0.4385</v>
      </c>
      <c r="T73" s="17">
        <v>48</v>
      </c>
      <c r="V73" s="63">
        <f t="shared" si="2"/>
        <v>-3.5435861091424521E-3</v>
      </c>
    </row>
    <row r="74" spans="1:22" x14ac:dyDescent="0.3">
      <c r="A74" s="98" t="s">
        <v>141</v>
      </c>
      <c r="B74" s="98" t="s">
        <v>1637</v>
      </c>
      <c r="C74" s="14">
        <v>685</v>
      </c>
      <c r="D74" s="14">
        <v>0.33156000000000002</v>
      </c>
      <c r="E74" s="14">
        <v>0.38400000000000001</v>
      </c>
      <c r="F74" s="14">
        <v>0.35699999999999998</v>
      </c>
      <c r="G74" s="14">
        <v>0.5262</v>
      </c>
      <c r="H74" s="14">
        <v>0</v>
      </c>
      <c r="I74" s="17">
        <v>554</v>
      </c>
      <c r="J74" s="131">
        <v>0.32500000000000001</v>
      </c>
      <c r="K74" s="131">
        <v>0.33200000000000002</v>
      </c>
      <c r="L74" s="131">
        <v>0.32800000000000001</v>
      </c>
      <c r="M74" s="132">
        <v>0.65310000000000001</v>
      </c>
      <c r="N74" s="17">
        <v>8</v>
      </c>
      <c r="O74" s="17">
        <v>539</v>
      </c>
      <c r="P74" s="131">
        <v>0.32500000000000001</v>
      </c>
      <c r="Q74" s="131">
        <v>0.33200000000000002</v>
      </c>
      <c r="R74" s="131">
        <v>0.32800000000000001</v>
      </c>
      <c r="S74" s="132">
        <v>0.65310000000000001</v>
      </c>
      <c r="T74" s="17">
        <v>8</v>
      </c>
      <c r="V74" s="63">
        <f t="shared" si="2"/>
        <v>-2.7075812274368231E-2</v>
      </c>
    </row>
    <row r="75" spans="1:22" x14ac:dyDescent="0.3">
      <c r="A75" s="98" t="s">
        <v>143</v>
      </c>
      <c r="B75" s="98" t="s">
        <v>1639</v>
      </c>
      <c r="C75" s="14">
        <v>391</v>
      </c>
      <c r="D75" s="14">
        <v>0.28932000000000002</v>
      </c>
      <c r="E75" s="14">
        <v>0.34300000000000003</v>
      </c>
      <c r="F75" s="14">
        <v>0.315</v>
      </c>
      <c r="G75" s="14">
        <v>0.61829999999999996</v>
      </c>
      <c r="H75" s="14">
        <v>0</v>
      </c>
      <c r="I75" s="17">
        <v>127</v>
      </c>
      <c r="J75" s="131">
        <v>0.38</v>
      </c>
      <c r="K75" s="131">
        <v>0.44500000000000001</v>
      </c>
      <c r="L75" s="131">
        <v>0.41199999999999998</v>
      </c>
      <c r="M75" s="132">
        <v>0.65859999999999996</v>
      </c>
      <c r="N75" s="17">
        <v>2</v>
      </c>
      <c r="O75" s="17">
        <v>132</v>
      </c>
      <c r="P75" s="131">
        <v>0.38100000000000001</v>
      </c>
      <c r="Q75" s="131">
        <v>0.44600000000000001</v>
      </c>
      <c r="R75" s="131">
        <v>0.41299999999999998</v>
      </c>
      <c r="S75" s="132">
        <v>0.65859999999999996</v>
      </c>
      <c r="T75" s="17">
        <v>2</v>
      </c>
      <c r="V75" s="63">
        <f t="shared" si="2"/>
        <v>3.937007874015748E-2</v>
      </c>
    </row>
    <row r="76" spans="1:22" x14ac:dyDescent="0.3">
      <c r="A76" s="98" t="s">
        <v>145</v>
      </c>
      <c r="B76" s="98" t="s">
        <v>1641</v>
      </c>
      <c r="C76" s="14">
        <v>503</v>
      </c>
      <c r="D76" s="14">
        <v>0.40875</v>
      </c>
      <c r="E76" s="14">
        <v>0.38400000000000001</v>
      </c>
      <c r="F76" s="14">
        <v>0.39600000000000002</v>
      </c>
      <c r="G76" s="14">
        <v>0.57420000000000004</v>
      </c>
      <c r="H76" s="14">
        <v>0</v>
      </c>
      <c r="I76" s="17">
        <v>403</v>
      </c>
      <c r="J76" s="131">
        <v>0.496</v>
      </c>
      <c r="K76" s="131">
        <v>0.439</v>
      </c>
      <c r="L76" s="131">
        <v>0.46700000000000003</v>
      </c>
      <c r="M76" s="132">
        <v>0.57879999999999998</v>
      </c>
      <c r="N76" s="17">
        <v>0</v>
      </c>
      <c r="O76" s="17">
        <v>393</v>
      </c>
      <c r="P76" s="131">
        <v>0.498</v>
      </c>
      <c r="Q76" s="131">
        <v>0.441</v>
      </c>
      <c r="R76" s="131">
        <v>0.46899999999999997</v>
      </c>
      <c r="S76" s="132">
        <v>0.57879999999999998</v>
      </c>
      <c r="T76" s="17">
        <v>0</v>
      </c>
      <c r="V76" s="63">
        <f t="shared" si="2"/>
        <v>-2.4813895781637719E-2</v>
      </c>
    </row>
    <row r="77" spans="1:22" x14ac:dyDescent="0.3">
      <c r="A77" s="98" t="s">
        <v>147</v>
      </c>
      <c r="B77" s="98" t="s">
        <v>1643</v>
      </c>
      <c r="C77" s="14">
        <v>841</v>
      </c>
      <c r="D77" s="14">
        <v>0.51205000000000001</v>
      </c>
      <c r="E77" s="14">
        <v>0.45400000000000001</v>
      </c>
      <c r="F77" s="14">
        <v>0.48299999999999998</v>
      </c>
      <c r="G77" s="14">
        <v>0.35820000000000002</v>
      </c>
      <c r="H77" s="14">
        <v>15</v>
      </c>
      <c r="I77" s="17">
        <v>635</v>
      </c>
      <c r="J77" s="131">
        <v>0.54400000000000004</v>
      </c>
      <c r="K77" s="131">
        <v>0.48099999999999998</v>
      </c>
      <c r="L77" s="131">
        <v>0.51200000000000001</v>
      </c>
      <c r="M77" s="132">
        <v>0.56710000000000005</v>
      </c>
      <c r="N77" s="17">
        <v>0</v>
      </c>
      <c r="O77" s="17">
        <v>621</v>
      </c>
      <c r="P77" s="131">
        <v>0.54500000000000004</v>
      </c>
      <c r="Q77" s="131">
        <v>0.48199999999999998</v>
      </c>
      <c r="R77" s="131">
        <v>0.51300000000000001</v>
      </c>
      <c r="S77" s="132">
        <v>0.56710000000000005</v>
      </c>
      <c r="T77" s="17">
        <v>0</v>
      </c>
      <c r="V77" s="63">
        <f t="shared" si="2"/>
        <v>-2.2047244094488189E-2</v>
      </c>
    </row>
    <row r="78" spans="1:22" x14ac:dyDescent="0.3">
      <c r="A78" s="98" t="s">
        <v>149</v>
      </c>
      <c r="B78" s="98" t="s">
        <v>1645</v>
      </c>
      <c r="C78" s="14">
        <v>7132</v>
      </c>
      <c r="D78" s="14">
        <v>0.32823999999999998</v>
      </c>
      <c r="E78" s="14">
        <v>0.52400000000000002</v>
      </c>
      <c r="F78" s="14">
        <v>0.42599999999999999</v>
      </c>
      <c r="G78" s="14">
        <v>0.59240000000000004</v>
      </c>
      <c r="H78" s="14">
        <v>20</v>
      </c>
      <c r="I78" s="17">
        <v>6064</v>
      </c>
      <c r="J78" s="131">
        <v>0.32900000000000001</v>
      </c>
      <c r="K78" s="131">
        <v>0.499</v>
      </c>
      <c r="L78" s="131">
        <v>0.41299999999999998</v>
      </c>
      <c r="M78" s="132">
        <v>0.6573</v>
      </c>
      <c r="N78" s="17">
        <v>17</v>
      </c>
      <c r="O78" s="17">
        <v>6058</v>
      </c>
      <c r="P78" s="131">
        <v>0.33</v>
      </c>
      <c r="Q78" s="131">
        <v>0.5</v>
      </c>
      <c r="R78" s="131">
        <v>0.41499999999999998</v>
      </c>
      <c r="S78" s="132">
        <v>0.6573</v>
      </c>
      <c r="T78" s="17">
        <v>17</v>
      </c>
      <c r="V78" s="63">
        <f t="shared" si="2"/>
        <v>-9.8944591029023754E-4</v>
      </c>
    </row>
    <row r="79" spans="1:22" x14ac:dyDescent="0.3">
      <c r="A79" s="98" t="s">
        <v>151</v>
      </c>
      <c r="B79" s="98" t="s">
        <v>1648</v>
      </c>
      <c r="C79" s="14">
        <v>4340</v>
      </c>
      <c r="D79" s="14">
        <v>0.58669000000000004</v>
      </c>
      <c r="E79" s="14">
        <v>0.72199999999999998</v>
      </c>
      <c r="F79" s="14">
        <v>0.65400000000000003</v>
      </c>
      <c r="G79" s="14">
        <v>0.2843</v>
      </c>
      <c r="H79" s="14">
        <v>5</v>
      </c>
      <c r="I79" s="17">
        <v>3616</v>
      </c>
      <c r="J79" s="131">
        <v>0.60299999999999998</v>
      </c>
      <c r="K79" s="131">
        <v>0.74299999999999999</v>
      </c>
      <c r="L79" s="131">
        <v>0.67200000000000004</v>
      </c>
      <c r="M79" s="132">
        <v>0.36699999999999999</v>
      </c>
      <c r="N79" s="17">
        <v>30</v>
      </c>
      <c r="O79" s="17">
        <v>3654</v>
      </c>
      <c r="P79" s="131">
        <v>0.60399999999999998</v>
      </c>
      <c r="Q79" s="131">
        <v>0.745</v>
      </c>
      <c r="R79" s="131">
        <v>0.67400000000000004</v>
      </c>
      <c r="S79" s="132">
        <v>0.36699999999999999</v>
      </c>
      <c r="T79" s="17">
        <v>30</v>
      </c>
      <c r="V79" s="63">
        <f t="shared" si="2"/>
        <v>1.0508849557522125E-2</v>
      </c>
    </row>
    <row r="80" spans="1:22" x14ac:dyDescent="0.3">
      <c r="A80" s="98" t="s">
        <v>153</v>
      </c>
      <c r="B80" s="98" t="s">
        <v>154</v>
      </c>
      <c r="C80" s="14">
        <v>1105</v>
      </c>
      <c r="D80" s="14">
        <v>0.45427000000000001</v>
      </c>
      <c r="E80" s="14">
        <v>0.57099999999999995</v>
      </c>
      <c r="F80" s="14">
        <v>0.51200000000000001</v>
      </c>
      <c r="G80" s="14">
        <v>0.41799999999999998</v>
      </c>
      <c r="H80" s="14">
        <v>0</v>
      </c>
      <c r="I80" s="17">
        <v>1044</v>
      </c>
      <c r="J80" s="131">
        <v>0.38500000000000001</v>
      </c>
      <c r="K80" s="131">
        <v>0.54300000000000004</v>
      </c>
      <c r="L80" s="131">
        <v>0.46300000000000002</v>
      </c>
      <c r="M80" s="132">
        <v>0.57430000000000003</v>
      </c>
      <c r="N80" s="17">
        <v>0</v>
      </c>
      <c r="O80" s="17">
        <v>1003</v>
      </c>
      <c r="P80" s="131">
        <v>0.38600000000000001</v>
      </c>
      <c r="Q80" s="131">
        <v>0.54400000000000004</v>
      </c>
      <c r="R80" s="131">
        <v>0.46500000000000002</v>
      </c>
      <c r="S80" s="132">
        <v>0.57430000000000003</v>
      </c>
      <c r="T80" s="17">
        <v>0</v>
      </c>
      <c r="V80" s="63">
        <f t="shared" si="2"/>
        <v>-3.9272030651340994E-2</v>
      </c>
    </row>
    <row r="81" spans="1:22" x14ac:dyDescent="0.3">
      <c r="A81" s="98" t="s">
        <v>155</v>
      </c>
      <c r="B81" s="98" t="s">
        <v>1651</v>
      </c>
      <c r="C81" s="14">
        <v>791</v>
      </c>
      <c r="D81" s="14">
        <v>0.37948999999999999</v>
      </c>
      <c r="E81" s="14">
        <v>0.42099999999999999</v>
      </c>
      <c r="F81" s="14">
        <v>0.39900000000000002</v>
      </c>
      <c r="G81" s="14">
        <v>0.58740000000000003</v>
      </c>
      <c r="H81" s="14">
        <v>0</v>
      </c>
      <c r="I81" s="17">
        <v>522</v>
      </c>
      <c r="J81" s="131">
        <v>0.46600000000000003</v>
      </c>
      <c r="K81" s="131">
        <v>0.50900000000000001</v>
      </c>
      <c r="L81" s="131">
        <v>0.48699999999999999</v>
      </c>
      <c r="M81" s="132">
        <v>0.59199999999999997</v>
      </c>
      <c r="N81" s="17">
        <v>0</v>
      </c>
      <c r="O81" s="17">
        <v>508</v>
      </c>
      <c r="P81" s="131">
        <v>0.46700000000000003</v>
      </c>
      <c r="Q81" s="131">
        <v>0.51</v>
      </c>
      <c r="R81" s="131">
        <v>0.48799999999999999</v>
      </c>
      <c r="S81" s="132">
        <v>0.59199999999999997</v>
      </c>
      <c r="T81" s="17">
        <v>0</v>
      </c>
      <c r="V81" s="63">
        <f t="shared" si="2"/>
        <v>-2.681992337164751E-2</v>
      </c>
    </row>
    <row r="82" spans="1:22" x14ac:dyDescent="0.3">
      <c r="A82" s="98" t="s">
        <v>157</v>
      </c>
      <c r="B82" s="98" t="s">
        <v>158</v>
      </c>
      <c r="C82" s="14">
        <v>1005</v>
      </c>
      <c r="D82" s="14">
        <v>0.38651999999999997</v>
      </c>
      <c r="E82" s="14">
        <v>0.53200000000000003</v>
      </c>
      <c r="F82" s="14">
        <v>0.45900000000000002</v>
      </c>
      <c r="G82" s="14">
        <v>0.47649999999999998</v>
      </c>
      <c r="H82" s="14">
        <v>0</v>
      </c>
      <c r="I82" s="17">
        <v>760</v>
      </c>
      <c r="J82" s="131">
        <v>0.46400000000000002</v>
      </c>
      <c r="K82" s="131">
        <v>0.47599999999999998</v>
      </c>
      <c r="L82" s="131">
        <v>0.47</v>
      </c>
      <c r="M82" s="132">
        <v>0.5403</v>
      </c>
      <c r="N82" s="17">
        <v>0</v>
      </c>
      <c r="O82" s="17">
        <v>755</v>
      </c>
      <c r="P82" s="131">
        <v>0.46600000000000003</v>
      </c>
      <c r="Q82" s="131">
        <v>0.47699999999999998</v>
      </c>
      <c r="R82" s="131">
        <v>0.47099999999999997</v>
      </c>
      <c r="S82" s="132">
        <v>0.5403</v>
      </c>
      <c r="T82" s="17">
        <v>0</v>
      </c>
      <c r="V82" s="63">
        <f t="shared" si="2"/>
        <v>-6.5789473684210523E-3</v>
      </c>
    </row>
    <row r="83" spans="1:22" x14ac:dyDescent="0.3">
      <c r="A83" s="98" t="s">
        <v>159</v>
      </c>
      <c r="B83" s="98" t="s">
        <v>1655</v>
      </c>
      <c r="C83" s="14">
        <v>1311</v>
      </c>
      <c r="D83" s="14">
        <v>0.34022999999999998</v>
      </c>
      <c r="E83" s="14">
        <v>0.438</v>
      </c>
      <c r="F83" s="14">
        <v>0.38900000000000001</v>
      </c>
      <c r="G83" s="14">
        <v>0.39400000000000002</v>
      </c>
      <c r="H83" s="14">
        <v>0</v>
      </c>
      <c r="I83" s="17">
        <v>899</v>
      </c>
      <c r="J83" s="131">
        <v>0.47499999999999998</v>
      </c>
      <c r="K83" s="131">
        <v>0.56100000000000005</v>
      </c>
      <c r="L83" s="131">
        <v>0.51700000000000002</v>
      </c>
      <c r="M83" s="132">
        <v>0.4955</v>
      </c>
      <c r="N83" s="17">
        <v>0</v>
      </c>
      <c r="O83" s="17">
        <v>890</v>
      </c>
      <c r="P83" s="131">
        <v>0.47599999999999998</v>
      </c>
      <c r="Q83" s="131">
        <v>0.56299999999999994</v>
      </c>
      <c r="R83" s="131">
        <v>0.51900000000000002</v>
      </c>
      <c r="S83" s="132">
        <v>0.4955</v>
      </c>
      <c r="T83" s="17">
        <v>0</v>
      </c>
      <c r="V83" s="63">
        <f t="shared" si="2"/>
        <v>-1.0011123470522803E-2</v>
      </c>
    </row>
    <row r="84" spans="1:22" x14ac:dyDescent="0.3">
      <c r="A84" s="98" t="s">
        <v>161</v>
      </c>
      <c r="B84" s="98" t="s">
        <v>1657</v>
      </c>
      <c r="C84" s="14">
        <v>1029</v>
      </c>
      <c r="D84" s="14">
        <v>0.33132</v>
      </c>
      <c r="E84" s="14">
        <v>0.39100000000000001</v>
      </c>
      <c r="F84" s="14">
        <v>0.36</v>
      </c>
      <c r="G84" s="14">
        <v>0.61050000000000004</v>
      </c>
      <c r="H84" s="14">
        <v>0</v>
      </c>
      <c r="I84" s="17">
        <v>765</v>
      </c>
      <c r="J84" s="131">
        <v>0.441</v>
      </c>
      <c r="K84" s="131">
        <v>0.70799999999999996</v>
      </c>
      <c r="L84" s="131">
        <v>0.57399999999999995</v>
      </c>
      <c r="M84" s="132">
        <v>0.53149999999999997</v>
      </c>
      <c r="N84" s="17">
        <v>0</v>
      </c>
      <c r="O84" s="17">
        <v>762</v>
      </c>
      <c r="P84" s="131">
        <v>0.442</v>
      </c>
      <c r="Q84" s="131">
        <v>0.71</v>
      </c>
      <c r="R84" s="131">
        <v>0.57599999999999996</v>
      </c>
      <c r="S84" s="132">
        <v>0.53149999999999997</v>
      </c>
      <c r="T84" s="17">
        <v>0</v>
      </c>
      <c r="V84" s="63">
        <f t="shared" si="2"/>
        <v>-3.9215686274509803E-3</v>
      </c>
    </row>
    <row r="85" spans="1:22" x14ac:dyDescent="0.3">
      <c r="A85" s="98" t="s">
        <v>163</v>
      </c>
      <c r="B85" s="98" t="s">
        <v>1659</v>
      </c>
      <c r="C85" s="14">
        <v>2185</v>
      </c>
      <c r="D85" s="14">
        <v>0.33284000000000002</v>
      </c>
      <c r="E85" s="14">
        <v>0.51600000000000001</v>
      </c>
      <c r="F85" s="14">
        <v>0.42399999999999999</v>
      </c>
      <c r="G85" s="14">
        <v>0.50980000000000003</v>
      </c>
      <c r="H85" s="14">
        <v>0</v>
      </c>
      <c r="I85" s="17">
        <v>1663</v>
      </c>
      <c r="J85" s="131">
        <v>0.377</v>
      </c>
      <c r="K85" s="131">
        <v>0.52700000000000002</v>
      </c>
      <c r="L85" s="131">
        <v>0.45100000000000001</v>
      </c>
      <c r="M85" s="132">
        <v>0.61650000000000005</v>
      </c>
      <c r="N85" s="17">
        <v>11</v>
      </c>
      <c r="O85" s="17">
        <v>1667</v>
      </c>
      <c r="P85" s="131">
        <v>0.378</v>
      </c>
      <c r="Q85" s="131">
        <v>0.52900000000000003</v>
      </c>
      <c r="R85" s="131">
        <v>0.45300000000000001</v>
      </c>
      <c r="S85" s="132">
        <v>0.61650000000000005</v>
      </c>
      <c r="T85" s="17">
        <v>11</v>
      </c>
      <c r="V85" s="63">
        <f t="shared" si="2"/>
        <v>2.4052916416115455E-3</v>
      </c>
    </row>
    <row r="86" spans="1:22" x14ac:dyDescent="0.3">
      <c r="A86" s="98" t="s">
        <v>165</v>
      </c>
      <c r="B86" s="98" t="s">
        <v>166</v>
      </c>
      <c r="C86" s="14">
        <v>425</v>
      </c>
      <c r="D86" s="14">
        <v>0.51590999999999998</v>
      </c>
      <c r="E86" s="14">
        <v>0.38700000000000001</v>
      </c>
      <c r="F86" s="14">
        <v>0.45</v>
      </c>
      <c r="G86" s="14">
        <v>0.63529999999999998</v>
      </c>
      <c r="H86" s="14">
        <v>0</v>
      </c>
      <c r="I86" s="17">
        <v>290</v>
      </c>
      <c r="J86" s="131">
        <v>0.72499999999999998</v>
      </c>
      <c r="K86" s="131">
        <v>0.47199999999999998</v>
      </c>
      <c r="L86" s="131">
        <v>0.59799999999999998</v>
      </c>
      <c r="M86" s="132">
        <v>0.56679999999999997</v>
      </c>
      <c r="N86" s="17">
        <v>0</v>
      </c>
      <c r="O86" s="17">
        <v>292</v>
      </c>
      <c r="P86" s="131">
        <v>0.72599999999999998</v>
      </c>
      <c r="Q86" s="131">
        <v>0.47399999999999998</v>
      </c>
      <c r="R86" s="131">
        <v>0.6</v>
      </c>
      <c r="S86" s="132">
        <v>0.56679999999999997</v>
      </c>
      <c r="T86" s="17">
        <v>0</v>
      </c>
      <c r="V86" s="63">
        <f t="shared" si="2"/>
        <v>6.8965517241379309E-3</v>
      </c>
    </row>
    <row r="87" spans="1:22" x14ac:dyDescent="0.3">
      <c r="A87" s="98" t="s">
        <v>167</v>
      </c>
      <c r="B87" s="98" t="s">
        <v>1662</v>
      </c>
      <c r="C87" s="14">
        <v>950</v>
      </c>
      <c r="D87" s="14">
        <v>0.35192000000000001</v>
      </c>
      <c r="E87" s="14">
        <v>0.433</v>
      </c>
      <c r="F87" s="14">
        <v>0.39100000000000001</v>
      </c>
      <c r="G87" s="14">
        <v>0.48930000000000001</v>
      </c>
      <c r="H87" s="14">
        <v>0</v>
      </c>
      <c r="I87" s="17">
        <v>715</v>
      </c>
      <c r="J87" s="131">
        <v>0.39500000000000002</v>
      </c>
      <c r="K87" s="131">
        <v>0.42499999999999999</v>
      </c>
      <c r="L87" s="131">
        <v>0.40899999999999997</v>
      </c>
      <c r="M87" s="132">
        <v>0.59540000000000004</v>
      </c>
      <c r="N87" s="17">
        <v>0</v>
      </c>
      <c r="O87" s="17">
        <v>669</v>
      </c>
      <c r="P87" s="131">
        <v>0.39600000000000002</v>
      </c>
      <c r="Q87" s="131">
        <v>0.42599999999999999</v>
      </c>
      <c r="R87" s="131">
        <v>0.41099999999999998</v>
      </c>
      <c r="S87" s="132">
        <v>0.59540000000000004</v>
      </c>
      <c r="T87" s="17">
        <v>0</v>
      </c>
      <c r="V87" s="63">
        <f t="shared" si="2"/>
        <v>-6.433566433566433E-2</v>
      </c>
    </row>
    <row r="88" spans="1:22" x14ac:dyDescent="0.3">
      <c r="A88" s="98" t="s">
        <v>169</v>
      </c>
      <c r="B88" s="98" t="s">
        <v>170</v>
      </c>
      <c r="C88" s="14">
        <v>1633</v>
      </c>
      <c r="D88" s="14">
        <v>0.28323999999999999</v>
      </c>
      <c r="E88" s="14">
        <v>0.38900000000000001</v>
      </c>
      <c r="F88" s="14">
        <v>0.33500000000000002</v>
      </c>
      <c r="G88" s="14">
        <v>0.51719999999999999</v>
      </c>
      <c r="H88" s="14">
        <v>0</v>
      </c>
      <c r="I88" s="17">
        <v>1274</v>
      </c>
      <c r="J88" s="131">
        <v>0.34699999999999998</v>
      </c>
      <c r="K88" s="131">
        <v>0.40500000000000003</v>
      </c>
      <c r="L88" s="131">
        <v>0.375</v>
      </c>
      <c r="M88" s="132">
        <v>0.56100000000000005</v>
      </c>
      <c r="N88" s="17">
        <v>0</v>
      </c>
      <c r="O88" s="17">
        <v>1255</v>
      </c>
      <c r="P88" s="131">
        <v>0.34799999999999998</v>
      </c>
      <c r="Q88" s="131">
        <v>0.40600000000000003</v>
      </c>
      <c r="R88" s="131">
        <v>0.377</v>
      </c>
      <c r="S88" s="132">
        <v>0.56100000000000005</v>
      </c>
      <c r="T88" s="17">
        <v>0</v>
      </c>
      <c r="V88" s="63">
        <f t="shared" si="2"/>
        <v>-1.4913657770800628E-2</v>
      </c>
    </row>
    <row r="89" spans="1:22" x14ac:dyDescent="0.3">
      <c r="A89" s="98" t="s">
        <v>171</v>
      </c>
      <c r="B89" s="98" t="s">
        <v>172</v>
      </c>
      <c r="C89" s="14">
        <v>1344</v>
      </c>
      <c r="D89" s="14">
        <v>0.59226999999999996</v>
      </c>
      <c r="E89" s="14">
        <v>0.51</v>
      </c>
      <c r="F89" s="14">
        <v>0.55100000000000005</v>
      </c>
      <c r="G89" s="14">
        <v>0.3866</v>
      </c>
      <c r="H89" s="14">
        <v>0</v>
      </c>
      <c r="I89" s="17">
        <v>1099</v>
      </c>
      <c r="J89" s="131">
        <v>0.74199999999999999</v>
      </c>
      <c r="K89" s="131">
        <v>0.52300000000000002</v>
      </c>
      <c r="L89" s="131">
        <v>0.63200000000000001</v>
      </c>
      <c r="M89" s="132">
        <v>0.55789999999999995</v>
      </c>
      <c r="N89" s="17">
        <v>0</v>
      </c>
      <c r="O89" s="17">
        <v>1093</v>
      </c>
      <c r="P89" s="131">
        <v>0.74399999999999999</v>
      </c>
      <c r="Q89" s="131">
        <v>0.52500000000000002</v>
      </c>
      <c r="R89" s="131">
        <v>0.63400000000000001</v>
      </c>
      <c r="S89" s="132">
        <v>0.55789999999999995</v>
      </c>
      <c r="T89" s="17">
        <v>0</v>
      </c>
      <c r="V89" s="63">
        <f t="shared" si="2"/>
        <v>-5.4595086442220204E-3</v>
      </c>
    </row>
    <row r="90" spans="1:22" x14ac:dyDescent="0.3">
      <c r="A90" s="98" t="s">
        <v>173</v>
      </c>
      <c r="B90" s="98" t="s">
        <v>1667</v>
      </c>
      <c r="C90" s="14">
        <v>2155</v>
      </c>
      <c r="D90" s="14">
        <v>0.62441999999999998</v>
      </c>
      <c r="E90" s="14">
        <v>0.61399999999999999</v>
      </c>
      <c r="F90" s="14">
        <v>0.61899999999999999</v>
      </c>
      <c r="G90" s="14">
        <v>0.3987</v>
      </c>
      <c r="H90" s="14">
        <v>0</v>
      </c>
      <c r="I90" s="17">
        <v>1937</v>
      </c>
      <c r="J90" s="131">
        <v>0.65900000000000003</v>
      </c>
      <c r="K90" s="131">
        <v>0.58199999999999996</v>
      </c>
      <c r="L90" s="131">
        <v>0.62</v>
      </c>
      <c r="M90" s="132">
        <v>0.4662</v>
      </c>
      <c r="N90" s="17">
        <v>8</v>
      </c>
      <c r="O90" s="17">
        <v>1906</v>
      </c>
      <c r="P90" s="131">
        <v>0.66100000000000003</v>
      </c>
      <c r="Q90" s="131">
        <v>0.58399999999999996</v>
      </c>
      <c r="R90" s="131">
        <v>0.622</v>
      </c>
      <c r="S90" s="132">
        <v>0.4662</v>
      </c>
      <c r="T90" s="17">
        <v>8</v>
      </c>
      <c r="V90" s="63">
        <f t="shared" si="2"/>
        <v>-1.600413009808983E-2</v>
      </c>
    </row>
    <row r="91" spans="1:22" x14ac:dyDescent="0.3">
      <c r="A91" s="98" t="s">
        <v>175</v>
      </c>
      <c r="B91" s="98" t="s">
        <v>1669</v>
      </c>
      <c r="C91" s="14">
        <v>1667</v>
      </c>
      <c r="D91" s="14">
        <v>0.45749000000000001</v>
      </c>
      <c r="E91" s="14">
        <v>0.51900000000000002</v>
      </c>
      <c r="F91" s="14">
        <v>0.48699999999999999</v>
      </c>
      <c r="G91" s="14">
        <v>0.32040000000000002</v>
      </c>
      <c r="H91" s="14">
        <v>0</v>
      </c>
      <c r="I91" s="17">
        <v>1245</v>
      </c>
      <c r="J91" s="131">
        <v>0.48099999999999998</v>
      </c>
      <c r="K91" s="131">
        <v>0.53300000000000003</v>
      </c>
      <c r="L91" s="131">
        <v>0.50600000000000001</v>
      </c>
      <c r="M91" s="132">
        <v>0.50829999999999997</v>
      </c>
      <c r="N91" s="17">
        <v>0</v>
      </c>
      <c r="O91" s="17">
        <v>1241</v>
      </c>
      <c r="P91" s="131">
        <v>0.48299999999999998</v>
      </c>
      <c r="Q91" s="131">
        <v>0.53500000000000003</v>
      </c>
      <c r="R91" s="131">
        <v>0.50800000000000001</v>
      </c>
      <c r="S91" s="132">
        <v>0.50829999999999997</v>
      </c>
      <c r="T91" s="17">
        <v>0</v>
      </c>
      <c r="V91" s="63">
        <f t="shared" si="2"/>
        <v>-3.2128514056224901E-3</v>
      </c>
    </row>
    <row r="92" spans="1:22" x14ac:dyDescent="0.3">
      <c r="A92" s="98" t="s">
        <v>177</v>
      </c>
      <c r="B92" s="98" t="s">
        <v>1671</v>
      </c>
      <c r="C92" s="14">
        <v>575</v>
      </c>
      <c r="D92" s="14">
        <v>0.57762000000000002</v>
      </c>
      <c r="E92" s="14">
        <v>0.63800000000000001</v>
      </c>
      <c r="F92" s="14">
        <v>0.60699999999999998</v>
      </c>
      <c r="G92" s="14">
        <v>0.1681</v>
      </c>
      <c r="H92" s="14">
        <v>0</v>
      </c>
      <c r="I92" s="17">
        <v>465</v>
      </c>
      <c r="J92" s="131">
        <v>0.63200000000000001</v>
      </c>
      <c r="K92" s="131">
        <v>0.64400000000000002</v>
      </c>
      <c r="L92" s="131">
        <v>0.63800000000000001</v>
      </c>
      <c r="M92" s="132">
        <v>0.30480000000000002</v>
      </c>
      <c r="N92" s="17">
        <v>0</v>
      </c>
      <c r="O92" s="17">
        <v>455</v>
      </c>
      <c r="P92" s="131">
        <v>0.63400000000000001</v>
      </c>
      <c r="Q92" s="131">
        <v>0.64500000000000002</v>
      </c>
      <c r="R92" s="131">
        <v>0.63900000000000001</v>
      </c>
      <c r="S92" s="132">
        <v>0.30480000000000002</v>
      </c>
      <c r="T92" s="17">
        <v>0</v>
      </c>
      <c r="V92" s="63">
        <f t="shared" si="2"/>
        <v>-2.1505376344086023E-2</v>
      </c>
    </row>
    <row r="93" spans="1:22" x14ac:dyDescent="0.3">
      <c r="A93" s="98" t="s">
        <v>179</v>
      </c>
      <c r="B93" s="98" t="s">
        <v>180</v>
      </c>
      <c r="C93" s="14">
        <v>1044</v>
      </c>
      <c r="D93" s="14">
        <v>0.47132000000000002</v>
      </c>
      <c r="E93" s="14">
        <v>0.436</v>
      </c>
      <c r="F93" s="14">
        <v>0.45300000000000001</v>
      </c>
      <c r="G93" s="14">
        <v>0.55810000000000004</v>
      </c>
      <c r="H93" s="14">
        <v>0</v>
      </c>
      <c r="I93" s="17">
        <v>843</v>
      </c>
      <c r="J93" s="131">
        <v>0.52100000000000002</v>
      </c>
      <c r="K93" s="131">
        <v>0.42499999999999999</v>
      </c>
      <c r="L93" s="131">
        <v>0.47199999999999998</v>
      </c>
      <c r="M93" s="132">
        <v>0.41170000000000001</v>
      </c>
      <c r="N93" s="17">
        <v>0</v>
      </c>
      <c r="O93" s="17">
        <v>814</v>
      </c>
      <c r="P93" s="131">
        <v>0.52200000000000002</v>
      </c>
      <c r="Q93" s="131">
        <v>0.42599999999999999</v>
      </c>
      <c r="R93" s="131">
        <v>0.47399999999999998</v>
      </c>
      <c r="S93" s="132">
        <v>0.41170000000000001</v>
      </c>
      <c r="T93" s="17">
        <v>0</v>
      </c>
      <c r="V93" s="63">
        <f t="shared" si="2"/>
        <v>-3.4400948991696323E-2</v>
      </c>
    </row>
    <row r="94" spans="1:22" x14ac:dyDescent="0.3">
      <c r="A94" s="98" t="s">
        <v>181</v>
      </c>
      <c r="B94" s="98" t="s">
        <v>1674</v>
      </c>
      <c r="C94" s="14">
        <v>2230</v>
      </c>
      <c r="D94" s="14">
        <v>0.43220999999999998</v>
      </c>
      <c r="E94" s="14">
        <v>0.57999999999999996</v>
      </c>
      <c r="F94" s="14">
        <v>0.50600000000000001</v>
      </c>
      <c r="G94" s="14">
        <v>0.30549999999999999</v>
      </c>
      <c r="H94" s="14">
        <v>0</v>
      </c>
      <c r="I94" s="17">
        <v>1809</v>
      </c>
      <c r="J94" s="131">
        <v>0.495</v>
      </c>
      <c r="K94" s="131">
        <v>0.56699999999999995</v>
      </c>
      <c r="L94" s="131">
        <v>0.53</v>
      </c>
      <c r="M94" s="132">
        <v>0.46560000000000001</v>
      </c>
      <c r="N94" s="17">
        <v>7</v>
      </c>
      <c r="O94" s="17">
        <v>1785</v>
      </c>
      <c r="P94" s="131">
        <v>0.496</v>
      </c>
      <c r="Q94" s="131">
        <v>0.56899999999999995</v>
      </c>
      <c r="R94" s="131">
        <v>0.53200000000000003</v>
      </c>
      <c r="S94" s="132">
        <v>0.46560000000000001</v>
      </c>
      <c r="T94" s="17">
        <v>7</v>
      </c>
      <c r="V94" s="63">
        <f t="shared" si="2"/>
        <v>-1.3266998341625208E-2</v>
      </c>
    </row>
    <row r="95" spans="1:22" x14ac:dyDescent="0.3">
      <c r="A95" s="98" t="s">
        <v>183</v>
      </c>
      <c r="B95" s="98" t="s">
        <v>1676</v>
      </c>
      <c r="C95" s="14">
        <v>1997</v>
      </c>
      <c r="D95" s="14">
        <v>0.59582000000000002</v>
      </c>
      <c r="E95" s="14">
        <v>0.73699999999999999</v>
      </c>
      <c r="F95" s="14">
        <v>0.66500000000000004</v>
      </c>
      <c r="G95" s="14">
        <v>0.40539999999999998</v>
      </c>
      <c r="H95" s="14">
        <v>0</v>
      </c>
      <c r="I95" s="17">
        <v>1764</v>
      </c>
      <c r="J95" s="131">
        <v>0.55800000000000005</v>
      </c>
      <c r="K95" s="131">
        <v>0.65100000000000002</v>
      </c>
      <c r="L95" s="131">
        <v>0.60399999999999998</v>
      </c>
      <c r="M95" s="132">
        <v>0.45910000000000001</v>
      </c>
      <c r="N95" s="17">
        <v>12</v>
      </c>
      <c r="O95" s="17">
        <v>1739</v>
      </c>
      <c r="P95" s="131">
        <v>0.55900000000000005</v>
      </c>
      <c r="Q95" s="131">
        <v>0.65300000000000002</v>
      </c>
      <c r="R95" s="131">
        <v>0.60499999999999998</v>
      </c>
      <c r="S95" s="132">
        <v>0.45910000000000001</v>
      </c>
      <c r="T95" s="17">
        <v>12</v>
      </c>
      <c r="V95" s="63">
        <f t="shared" si="2"/>
        <v>-1.417233560090703E-2</v>
      </c>
    </row>
    <row r="96" spans="1:22" x14ac:dyDescent="0.3">
      <c r="A96" s="98" t="s">
        <v>185</v>
      </c>
      <c r="B96" s="98" t="s">
        <v>1678</v>
      </c>
      <c r="C96" s="14">
        <v>1857</v>
      </c>
      <c r="D96" s="14">
        <v>0.42724000000000001</v>
      </c>
      <c r="E96" s="14">
        <v>0.505</v>
      </c>
      <c r="F96" s="14">
        <v>0.46500000000000002</v>
      </c>
      <c r="G96" s="14">
        <v>0.30790000000000001</v>
      </c>
      <c r="H96" s="14">
        <v>0</v>
      </c>
      <c r="I96" s="17">
        <v>1443</v>
      </c>
      <c r="J96" s="131">
        <v>0.47899999999999998</v>
      </c>
      <c r="K96" s="131">
        <v>0.54900000000000004</v>
      </c>
      <c r="L96" s="131">
        <v>0.51300000000000001</v>
      </c>
      <c r="M96" s="132">
        <v>0.38419999999999999</v>
      </c>
      <c r="N96" s="17">
        <v>0</v>
      </c>
      <c r="O96" s="17">
        <v>1469</v>
      </c>
      <c r="P96" s="131">
        <v>0.48099999999999998</v>
      </c>
      <c r="Q96" s="131">
        <v>0.55100000000000005</v>
      </c>
      <c r="R96" s="131">
        <v>0.51500000000000001</v>
      </c>
      <c r="S96" s="132">
        <v>0.38419999999999999</v>
      </c>
      <c r="T96" s="17">
        <v>0</v>
      </c>
      <c r="V96" s="63">
        <f t="shared" si="2"/>
        <v>1.8018018018018018E-2</v>
      </c>
    </row>
    <row r="97" spans="1:22" x14ac:dyDescent="0.3">
      <c r="A97" s="98" t="s">
        <v>187</v>
      </c>
      <c r="B97" s="98" t="s">
        <v>188</v>
      </c>
      <c r="C97" s="14">
        <v>1706</v>
      </c>
      <c r="D97" s="14">
        <v>1.37252</v>
      </c>
      <c r="E97" s="14">
        <v>0.78600000000000003</v>
      </c>
      <c r="F97" s="14">
        <v>1.079</v>
      </c>
      <c r="G97" s="14">
        <v>0.36699999999999999</v>
      </c>
      <c r="H97" s="14">
        <v>5</v>
      </c>
      <c r="I97" s="17">
        <v>1137</v>
      </c>
      <c r="J97" s="131">
        <v>2.2389999999999999</v>
      </c>
      <c r="K97" s="131">
        <v>1.357</v>
      </c>
      <c r="L97" s="131">
        <v>1.7969999999999999</v>
      </c>
      <c r="M97" s="132">
        <v>0.46739999999999998</v>
      </c>
      <c r="N97" s="17">
        <v>30</v>
      </c>
      <c r="O97" s="17">
        <v>1097</v>
      </c>
      <c r="P97" s="131">
        <v>2.2450000000000001</v>
      </c>
      <c r="Q97" s="131">
        <v>1.36</v>
      </c>
      <c r="R97" s="131">
        <v>1.802</v>
      </c>
      <c r="S97" s="132">
        <v>0.46739999999999998</v>
      </c>
      <c r="T97" s="17">
        <v>30</v>
      </c>
      <c r="V97" s="63">
        <f t="shared" si="2"/>
        <v>-3.518029903254178E-2</v>
      </c>
    </row>
    <row r="98" spans="1:22" x14ac:dyDescent="0.3">
      <c r="A98" s="98" t="s">
        <v>189</v>
      </c>
      <c r="B98" s="98" t="s">
        <v>1682</v>
      </c>
      <c r="C98" s="14">
        <v>688</v>
      </c>
      <c r="D98" s="14">
        <v>1.0497000000000001</v>
      </c>
      <c r="E98" s="14">
        <v>0.72099999999999997</v>
      </c>
      <c r="F98" s="14">
        <v>0.88400000000000001</v>
      </c>
      <c r="G98" s="14">
        <v>0.23269999999999999</v>
      </c>
      <c r="H98" s="14">
        <v>0</v>
      </c>
      <c r="I98" s="17">
        <v>491</v>
      </c>
      <c r="J98" s="131">
        <v>1.5029999999999999</v>
      </c>
      <c r="K98" s="131">
        <v>1.3220000000000001</v>
      </c>
      <c r="L98" s="131">
        <v>1.4119999999999999</v>
      </c>
      <c r="M98" s="132">
        <v>0.43609999999999999</v>
      </c>
      <c r="N98" s="17">
        <v>15</v>
      </c>
      <c r="O98" s="17">
        <v>472</v>
      </c>
      <c r="P98" s="131">
        <v>1.504</v>
      </c>
      <c r="Q98" s="131">
        <v>1.323</v>
      </c>
      <c r="R98" s="131">
        <v>1.413</v>
      </c>
      <c r="S98" s="132">
        <v>0.43609999999999999</v>
      </c>
      <c r="T98" s="17">
        <v>15</v>
      </c>
      <c r="V98" s="63">
        <f t="shared" si="2"/>
        <v>-3.8696537678207736E-2</v>
      </c>
    </row>
    <row r="99" spans="1:22" x14ac:dyDescent="0.3">
      <c r="A99" s="98" t="s">
        <v>191</v>
      </c>
      <c r="B99" s="98" t="s">
        <v>1684</v>
      </c>
      <c r="C99" s="14">
        <v>1401</v>
      </c>
      <c r="D99" s="14">
        <v>1.37077</v>
      </c>
      <c r="E99" s="14">
        <v>1.109</v>
      </c>
      <c r="F99" s="14">
        <v>1.2390000000000001</v>
      </c>
      <c r="G99" s="14">
        <v>0.25240000000000001</v>
      </c>
      <c r="H99" s="14">
        <v>11</v>
      </c>
      <c r="I99" s="17">
        <v>905</v>
      </c>
      <c r="J99" s="131">
        <v>1.732</v>
      </c>
      <c r="K99" s="131">
        <v>1.3560000000000001</v>
      </c>
      <c r="L99" s="131">
        <v>1.544</v>
      </c>
      <c r="M99" s="132">
        <v>0.4325</v>
      </c>
      <c r="N99" s="17">
        <v>16</v>
      </c>
      <c r="O99" s="17">
        <v>884</v>
      </c>
      <c r="P99" s="131">
        <v>1.736</v>
      </c>
      <c r="Q99" s="131">
        <v>1.36</v>
      </c>
      <c r="R99" s="131">
        <v>1.548</v>
      </c>
      <c r="S99" s="132">
        <v>0.4325</v>
      </c>
      <c r="T99" s="17">
        <v>16</v>
      </c>
      <c r="V99" s="63">
        <f t="shared" si="2"/>
        <v>-2.3204419889502764E-2</v>
      </c>
    </row>
    <row r="100" spans="1:22" x14ac:dyDescent="0.3">
      <c r="A100" s="98" t="s">
        <v>193</v>
      </c>
      <c r="B100" s="98" t="s">
        <v>1686</v>
      </c>
      <c r="C100" s="14">
        <v>2124</v>
      </c>
      <c r="D100" s="14">
        <v>0.67615999999999998</v>
      </c>
      <c r="E100" s="14">
        <v>0.68500000000000005</v>
      </c>
      <c r="F100" s="14">
        <v>0.68</v>
      </c>
      <c r="G100" s="14">
        <v>0.5746</v>
      </c>
      <c r="H100" s="14">
        <v>135</v>
      </c>
      <c r="I100" s="17">
        <v>1579</v>
      </c>
      <c r="J100" s="131">
        <v>1.1140000000000001</v>
      </c>
      <c r="K100" s="131">
        <v>0.8</v>
      </c>
      <c r="L100" s="131">
        <v>0.95699999999999996</v>
      </c>
      <c r="M100" s="132">
        <v>0.71499999999999997</v>
      </c>
      <c r="N100" s="17">
        <v>160</v>
      </c>
      <c r="O100" s="17">
        <v>1582</v>
      </c>
      <c r="P100" s="131">
        <v>1.119</v>
      </c>
      <c r="Q100" s="131">
        <v>0.80300000000000005</v>
      </c>
      <c r="R100" s="131">
        <v>0.96</v>
      </c>
      <c r="S100" s="132">
        <v>0.71499999999999997</v>
      </c>
      <c r="T100" s="17">
        <v>160</v>
      </c>
      <c r="V100" s="63">
        <f t="shared" si="2"/>
        <v>1.8999366687777073E-3</v>
      </c>
    </row>
    <row r="101" spans="1:22" x14ac:dyDescent="0.3">
      <c r="A101" s="98" t="s">
        <v>195</v>
      </c>
      <c r="B101" s="98" t="s">
        <v>1688</v>
      </c>
      <c r="C101" s="14">
        <v>2178</v>
      </c>
      <c r="D101" s="14">
        <v>0.71923999999999999</v>
      </c>
      <c r="E101" s="14">
        <v>0.81699999999999995</v>
      </c>
      <c r="F101" s="14">
        <v>0.76700000000000002</v>
      </c>
      <c r="G101" s="14">
        <v>0.26469999999999999</v>
      </c>
      <c r="H101" s="14">
        <v>42</v>
      </c>
      <c r="I101" s="17">
        <v>1677</v>
      </c>
      <c r="J101" s="131">
        <v>0.85499999999999998</v>
      </c>
      <c r="K101" s="131">
        <v>0.81499999999999995</v>
      </c>
      <c r="L101" s="131">
        <v>0.83399999999999996</v>
      </c>
      <c r="M101" s="132">
        <v>0.37080000000000002</v>
      </c>
      <c r="N101" s="17">
        <v>95</v>
      </c>
      <c r="O101" s="17">
        <v>1683</v>
      </c>
      <c r="P101" s="131">
        <v>0.85699999999999998</v>
      </c>
      <c r="Q101" s="131">
        <v>0.81699999999999995</v>
      </c>
      <c r="R101" s="131">
        <v>0.83599999999999997</v>
      </c>
      <c r="S101" s="132">
        <v>0.37080000000000002</v>
      </c>
      <c r="T101" s="17">
        <v>95</v>
      </c>
      <c r="V101" s="63">
        <f t="shared" si="2"/>
        <v>3.5778175313059034E-3</v>
      </c>
    </row>
    <row r="102" spans="1:22" x14ac:dyDescent="0.3">
      <c r="A102" s="98" t="s">
        <v>197</v>
      </c>
      <c r="B102" s="98" t="s">
        <v>1690</v>
      </c>
      <c r="C102" s="14">
        <v>589</v>
      </c>
      <c r="D102" s="14">
        <v>1.4311799999999999</v>
      </c>
      <c r="E102" s="14">
        <v>0.95499999999999996</v>
      </c>
      <c r="F102" s="14">
        <v>1.1919999999999999</v>
      </c>
      <c r="G102" s="14">
        <v>0.23499999999999999</v>
      </c>
      <c r="H102" s="14">
        <v>0</v>
      </c>
      <c r="I102" s="17">
        <v>428</v>
      </c>
      <c r="J102" s="131">
        <v>1.831</v>
      </c>
      <c r="K102" s="131">
        <v>1.2350000000000001</v>
      </c>
      <c r="L102" s="131">
        <v>1.532</v>
      </c>
      <c r="M102" s="132">
        <v>0.48730000000000001</v>
      </c>
      <c r="N102" s="17">
        <v>0</v>
      </c>
      <c r="O102" s="17">
        <v>392</v>
      </c>
      <c r="P102" s="131">
        <v>1.8360000000000001</v>
      </c>
      <c r="Q102" s="131">
        <v>1.238</v>
      </c>
      <c r="R102" s="131">
        <v>1.5369999999999999</v>
      </c>
      <c r="S102" s="132">
        <v>0.48730000000000001</v>
      </c>
      <c r="T102" s="17">
        <v>0</v>
      </c>
      <c r="V102" s="63">
        <f t="shared" si="2"/>
        <v>-8.4112149532710276E-2</v>
      </c>
    </row>
    <row r="103" spans="1:22" x14ac:dyDescent="0.3">
      <c r="A103" s="98" t="s">
        <v>199</v>
      </c>
      <c r="B103" s="98" t="s">
        <v>1692</v>
      </c>
      <c r="C103" s="14">
        <v>653</v>
      </c>
      <c r="D103" s="14">
        <v>0.40044999999999997</v>
      </c>
      <c r="E103" s="14">
        <v>0.40699999999999997</v>
      </c>
      <c r="F103" s="14">
        <v>0.40300000000000002</v>
      </c>
      <c r="G103" s="14">
        <v>0.58950000000000002</v>
      </c>
      <c r="H103" s="14">
        <v>0</v>
      </c>
      <c r="I103" s="17">
        <v>559</v>
      </c>
      <c r="J103" s="131">
        <v>0.43</v>
      </c>
      <c r="K103" s="131">
        <v>0.38900000000000001</v>
      </c>
      <c r="L103" s="131">
        <v>0.40899999999999997</v>
      </c>
      <c r="M103" s="132">
        <v>0.59130000000000005</v>
      </c>
      <c r="N103" s="17">
        <v>0</v>
      </c>
      <c r="O103" s="17">
        <v>502</v>
      </c>
      <c r="P103" s="131">
        <v>0.43099999999999999</v>
      </c>
      <c r="Q103" s="131">
        <v>0.39</v>
      </c>
      <c r="R103" s="131">
        <v>0.41</v>
      </c>
      <c r="S103" s="132">
        <v>0.59130000000000005</v>
      </c>
      <c r="T103" s="17">
        <v>0</v>
      </c>
      <c r="V103" s="63">
        <f t="shared" si="2"/>
        <v>-0.10196779964221825</v>
      </c>
    </row>
    <row r="104" spans="1:22" x14ac:dyDescent="0.3">
      <c r="A104" s="98" t="s">
        <v>201</v>
      </c>
      <c r="B104" s="98" t="s">
        <v>1695</v>
      </c>
      <c r="C104" s="14">
        <v>2861</v>
      </c>
      <c r="D104" s="14">
        <v>0.434</v>
      </c>
      <c r="E104" s="14">
        <v>0.56799999999999995</v>
      </c>
      <c r="F104" s="14">
        <v>0.501</v>
      </c>
      <c r="G104" s="14">
        <v>0.43369999999999997</v>
      </c>
      <c r="H104" s="14">
        <v>15</v>
      </c>
      <c r="I104" s="17">
        <v>2128</v>
      </c>
      <c r="J104" s="131">
        <v>0.53400000000000003</v>
      </c>
      <c r="K104" s="131">
        <v>0.61599999999999999</v>
      </c>
      <c r="L104" s="131">
        <v>0.57499999999999996</v>
      </c>
      <c r="M104" s="132">
        <v>0.60389999999999999</v>
      </c>
      <c r="N104" s="17">
        <v>7</v>
      </c>
      <c r="O104" s="17">
        <v>2031</v>
      </c>
      <c r="P104" s="131">
        <v>0.54100000000000004</v>
      </c>
      <c r="Q104" s="131">
        <v>0.623</v>
      </c>
      <c r="R104" s="131">
        <v>0.58099999999999996</v>
      </c>
      <c r="S104" s="132">
        <v>0.60389999999999999</v>
      </c>
      <c r="T104" s="17">
        <v>7</v>
      </c>
      <c r="V104" s="63">
        <f t="shared" si="2"/>
        <v>-4.5582706766917294E-2</v>
      </c>
    </row>
    <row r="105" spans="1:22" x14ac:dyDescent="0.3">
      <c r="A105" s="98" t="s">
        <v>203</v>
      </c>
      <c r="B105" s="98" t="s">
        <v>1697</v>
      </c>
      <c r="C105" s="14">
        <v>593</v>
      </c>
      <c r="D105" s="14">
        <v>0.39123999999999998</v>
      </c>
      <c r="E105" s="14">
        <v>0.51700000000000002</v>
      </c>
      <c r="F105" s="14">
        <v>0.45300000000000001</v>
      </c>
      <c r="G105" s="14">
        <v>0.5081</v>
      </c>
      <c r="H105" s="14">
        <v>0</v>
      </c>
      <c r="I105" s="17">
        <v>503</v>
      </c>
      <c r="J105" s="131">
        <v>0.34300000000000003</v>
      </c>
      <c r="K105" s="131">
        <v>0.435</v>
      </c>
      <c r="L105" s="131">
        <v>0.38800000000000001</v>
      </c>
      <c r="M105" s="132">
        <v>0.57920000000000005</v>
      </c>
      <c r="N105" s="17">
        <v>1</v>
      </c>
      <c r="O105" s="17">
        <v>507</v>
      </c>
      <c r="P105" s="131">
        <v>0.34399999999999997</v>
      </c>
      <c r="Q105" s="131">
        <v>0.436</v>
      </c>
      <c r="R105" s="131">
        <v>0.39</v>
      </c>
      <c r="S105" s="132">
        <v>0.57920000000000005</v>
      </c>
      <c r="T105" s="17">
        <v>1</v>
      </c>
      <c r="V105" s="63">
        <f t="shared" si="2"/>
        <v>7.9522862823061622E-3</v>
      </c>
    </row>
    <row r="106" spans="1:22" x14ac:dyDescent="0.3">
      <c r="A106" s="98" t="s">
        <v>205</v>
      </c>
      <c r="B106" s="98" t="s">
        <v>1699</v>
      </c>
      <c r="C106" s="14">
        <v>2265</v>
      </c>
      <c r="D106" s="14">
        <v>0.46357999999999999</v>
      </c>
      <c r="E106" s="14">
        <v>0.621</v>
      </c>
      <c r="F106" s="14">
        <v>0.54100000000000004</v>
      </c>
      <c r="G106" s="14">
        <v>0.30259999999999998</v>
      </c>
      <c r="H106" s="14">
        <v>0</v>
      </c>
      <c r="I106" s="17">
        <v>1875</v>
      </c>
      <c r="J106" s="131">
        <v>0.53600000000000003</v>
      </c>
      <c r="K106" s="131">
        <v>0.64900000000000002</v>
      </c>
      <c r="L106" s="131">
        <v>0.59199999999999997</v>
      </c>
      <c r="M106" s="132">
        <v>0.44890000000000002</v>
      </c>
      <c r="N106" s="17">
        <v>21</v>
      </c>
      <c r="O106" s="17">
        <v>1854</v>
      </c>
      <c r="P106" s="131">
        <v>0.53800000000000003</v>
      </c>
      <c r="Q106" s="131">
        <v>0.65100000000000002</v>
      </c>
      <c r="R106" s="131">
        <v>0.59399999999999997</v>
      </c>
      <c r="S106" s="132">
        <v>0.44890000000000002</v>
      </c>
      <c r="T106" s="17">
        <v>21</v>
      </c>
      <c r="V106" s="63">
        <f t="shared" si="2"/>
        <v>-1.12E-2</v>
      </c>
    </row>
    <row r="107" spans="1:22" x14ac:dyDescent="0.3">
      <c r="A107" s="98" t="s">
        <v>207</v>
      </c>
      <c r="B107" s="98" t="s">
        <v>1701</v>
      </c>
      <c r="C107" s="14">
        <v>950</v>
      </c>
      <c r="D107" s="14">
        <v>0.28199000000000002</v>
      </c>
      <c r="E107" s="14">
        <v>0.36299999999999999</v>
      </c>
      <c r="F107" s="14">
        <v>0.32100000000000001</v>
      </c>
      <c r="G107" s="14">
        <v>0.42680000000000001</v>
      </c>
      <c r="H107" s="14">
        <v>0</v>
      </c>
      <c r="I107" s="17">
        <v>709</v>
      </c>
      <c r="J107" s="131">
        <v>0.46</v>
      </c>
      <c r="K107" s="131">
        <v>0.45400000000000001</v>
      </c>
      <c r="L107" s="131">
        <v>0.45700000000000002</v>
      </c>
      <c r="M107" s="132">
        <v>0.54559999999999997</v>
      </c>
      <c r="N107" s="17">
        <v>0</v>
      </c>
      <c r="O107" s="17">
        <v>700</v>
      </c>
      <c r="P107" s="131">
        <v>0.46100000000000002</v>
      </c>
      <c r="Q107" s="131">
        <v>0.45500000000000002</v>
      </c>
      <c r="R107" s="131">
        <v>0.45700000000000002</v>
      </c>
      <c r="S107" s="132">
        <v>0.54559999999999997</v>
      </c>
      <c r="T107" s="17">
        <v>0</v>
      </c>
      <c r="V107" s="63">
        <f t="shared" si="2"/>
        <v>-1.2693935119887164E-2</v>
      </c>
    </row>
    <row r="108" spans="1:22" x14ac:dyDescent="0.3">
      <c r="A108" s="98" t="s">
        <v>209</v>
      </c>
      <c r="B108" s="98" t="s">
        <v>1703</v>
      </c>
      <c r="C108" s="14">
        <v>131</v>
      </c>
      <c r="D108" s="14">
        <v>2.9245299999999999</v>
      </c>
      <c r="E108" s="14">
        <v>1.3120000000000001</v>
      </c>
      <c r="F108" s="14">
        <v>2.1179999999999999</v>
      </c>
      <c r="G108" s="14">
        <v>0.4773</v>
      </c>
      <c r="H108" s="14">
        <v>0</v>
      </c>
      <c r="I108" s="17">
        <v>62</v>
      </c>
      <c r="J108" s="131">
        <v>5.76</v>
      </c>
      <c r="K108" s="131">
        <v>1.333</v>
      </c>
      <c r="L108" s="131">
        <v>3.5459999999999998</v>
      </c>
      <c r="M108" s="132">
        <v>0.43240000000000001</v>
      </c>
      <c r="N108" s="17">
        <v>0</v>
      </c>
      <c r="O108" s="17">
        <v>56</v>
      </c>
      <c r="P108" s="131">
        <v>5.7750000000000004</v>
      </c>
      <c r="Q108" s="131">
        <v>1.337</v>
      </c>
      <c r="R108" s="131">
        <v>3.5550000000000002</v>
      </c>
      <c r="S108" s="132">
        <v>0.43240000000000001</v>
      </c>
      <c r="T108" s="17">
        <v>0</v>
      </c>
      <c r="V108" s="63">
        <f t="shared" si="2"/>
        <v>-9.6774193548387094E-2</v>
      </c>
    </row>
    <row r="109" spans="1:22" x14ac:dyDescent="0.3">
      <c r="A109" s="98" t="s">
        <v>211</v>
      </c>
      <c r="B109" s="98" t="s">
        <v>1706</v>
      </c>
      <c r="C109" s="14">
        <v>344</v>
      </c>
      <c r="D109" s="14">
        <v>2.4985200000000001</v>
      </c>
      <c r="E109" s="14">
        <v>0.38300000000000001</v>
      </c>
      <c r="F109" s="14">
        <v>1.44</v>
      </c>
      <c r="G109" s="14">
        <v>0.46210000000000001</v>
      </c>
      <c r="H109" s="14">
        <v>0</v>
      </c>
      <c r="I109" s="17">
        <v>232</v>
      </c>
      <c r="J109" s="131">
        <v>3.875</v>
      </c>
      <c r="K109" s="131">
        <v>0.47799999999999998</v>
      </c>
      <c r="L109" s="131">
        <v>2.1760000000000002</v>
      </c>
      <c r="M109" s="132">
        <v>0.3372</v>
      </c>
      <c r="N109" s="17">
        <v>0</v>
      </c>
      <c r="O109" s="17">
        <v>214</v>
      </c>
      <c r="P109" s="131">
        <v>3.8849999999999998</v>
      </c>
      <c r="Q109" s="131">
        <v>0.47899999999999998</v>
      </c>
      <c r="R109" s="131">
        <v>2.181</v>
      </c>
      <c r="S109" s="132">
        <v>0.3372</v>
      </c>
      <c r="T109" s="17">
        <v>0</v>
      </c>
      <c r="V109" s="63">
        <f t="shared" si="2"/>
        <v>-7.7586206896551727E-2</v>
      </c>
    </row>
    <row r="110" spans="1:22" x14ac:dyDescent="0.3">
      <c r="A110" s="98" t="s">
        <v>213</v>
      </c>
      <c r="B110" s="98" t="s">
        <v>214</v>
      </c>
      <c r="C110" s="14">
        <v>422</v>
      </c>
      <c r="D110" s="14">
        <v>0.60340000000000005</v>
      </c>
      <c r="E110" s="14">
        <v>0.52500000000000002</v>
      </c>
      <c r="F110" s="14">
        <v>0.56299999999999994</v>
      </c>
      <c r="G110" s="14">
        <v>0.60570000000000002</v>
      </c>
      <c r="H110" s="14">
        <v>0</v>
      </c>
      <c r="I110" s="17">
        <v>363</v>
      </c>
      <c r="J110" s="131">
        <v>0.67</v>
      </c>
      <c r="K110" s="131">
        <v>0.49399999999999999</v>
      </c>
      <c r="L110" s="131">
        <v>0.58199999999999996</v>
      </c>
      <c r="M110" s="132">
        <v>0.56340000000000001</v>
      </c>
      <c r="N110" s="17">
        <v>0</v>
      </c>
      <c r="O110" s="17">
        <v>374</v>
      </c>
      <c r="P110" s="131">
        <v>0.67200000000000004</v>
      </c>
      <c r="Q110" s="131">
        <v>0.496</v>
      </c>
      <c r="R110" s="131">
        <v>0.58399999999999996</v>
      </c>
      <c r="S110" s="132">
        <v>0.56340000000000001</v>
      </c>
      <c r="T110" s="17">
        <v>0</v>
      </c>
      <c r="V110" s="63">
        <f t="shared" si="2"/>
        <v>3.0303030303030304E-2</v>
      </c>
    </row>
    <row r="111" spans="1:22" x14ac:dyDescent="0.3">
      <c r="A111" s="98" t="s">
        <v>215</v>
      </c>
      <c r="B111" s="98" t="s">
        <v>1709</v>
      </c>
      <c r="C111" s="14">
        <v>929</v>
      </c>
      <c r="D111" s="14">
        <v>0.93635999999999997</v>
      </c>
      <c r="E111" s="14">
        <v>0.67800000000000005</v>
      </c>
      <c r="F111" s="14">
        <v>0.80700000000000005</v>
      </c>
      <c r="G111" s="14">
        <v>0.42420000000000002</v>
      </c>
      <c r="H111" s="14">
        <v>0</v>
      </c>
      <c r="I111" s="17">
        <v>730</v>
      </c>
      <c r="J111" s="131">
        <v>0.98199999999999998</v>
      </c>
      <c r="K111" s="131">
        <v>0.67400000000000004</v>
      </c>
      <c r="L111" s="131">
        <v>0.82799999999999996</v>
      </c>
      <c r="M111" s="132">
        <v>0.40749999999999997</v>
      </c>
      <c r="N111" s="17">
        <v>1</v>
      </c>
      <c r="O111" s="17">
        <v>706</v>
      </c>
      <c r="P111" s="131">
        <v>0.98499999999999999</v>
      </c>
      <c r="Q111" s="131">
        <v>0.67600000000000005</v>
      </c>
      <c r="R111" s="131">
        <v>0.83</v>
      </c>
      <c r="S111" s="132">
        <v>0.40749999999999997</v>
      </c>
      <c r="T111" s="17">
        <v>1</v>
      </c>
      <c r="V111" s="63">
        <f t="shared" si="2"/>
        <v>-3.287671232876712E-2</v>
      </c>
    </row>
    <row r="112" spans="1:22" x14ac:dyDescent="0.3">
      <c r="A112" s="98" t="s">
        <v>217</v>
      </c>
      <c r="B112" s="98" t="s">
        <v>1711</v>
      </c>
      <c r="C112" s="14">
        <v>283</v>
      </c>
      <c r="D112" s="14">
        <v>0.70936999999999995</v>
      </c>
      <c r="E112" s="14">
        <v>0.57999999999999996</v>
      </c>
      <c r="F112" s="14">
        <v>0.64400000000000002</v>
      </c>
      <c r="G112" s="14">
        <v>0.40410000000000001</v>
      </c>
      <c r="H112" s="14">
        <v>0</v>
      </c>
      <c r="I112" s="17">
        <v>236</v>
      </c>
      <c r="J112" s="131">
        <v>0.78400000000000003</v>
      </c>
      <c r="K112" s="131">
        <v>0.70799999999999996</v>
      </c>
      <c r="L112" s="131">
        <v>0.746</v>
      </c>
      <c r="M112" s="132">
        <v>0.50980000000000003</v>
      </c>
      <c r="N112" s="17">
        <v>0</v>
      </c>
      <c r="O112" s="17">
        <v>224</v>
      </c>
      <c r="P112" s="131">
        <v>0.78600000000000003</v>
      </c>
      <c r="Q112" s="131">
        <v>0.71</v>
      </c>
      <c r="R112" s="131">
        <v>0.748</v>
      </c>
      <c r="S112" s="132">
        <v>0.50980000000000003</v>
      </c>
      <c r="T112" s="17">
        <v>0</v>
      </c>
      <c r="V112" s="63">
        <f t="shared" si="2"/>
        <v>-5.0847457627118647E-2</v>
      </c>
    </row>
    <row r="113" spans="1:22" x14ac:dyDescent="0.3">
      <c r="A113" s="98" t="s">
        <v>219</v>
      </c>
      <c r="B113" s="98" t="s">
        <v>1713</v>
      </c>
      <c r="C113" s="14">
        <v>465</v>
      </c>
      <c r="D113" s="14">
        <v>0.67471999999999999</v>
      </c>
      <c r="E113" s="14">
        <v>0.45900000000000002</v>
      </c>
      <c r="F113" s="14">
        <v>0.56599999999999995</v>
      </c>
      <c r="G113" s="14">
        <v>0.4677</v>
      </c>
      <c r="H113" s="14">
        <v>0</v>
      </c>
      <c r="I113" s="17">
        <v>300</v>
      </c>
      <c r="J113" s="131">
        <v>1.21</v>
      </c>
      <c r="K113" s="131">
        <v>0.51900000000000002</v>
      </c>
      <c r="L113" s="131">
        <v>0.86399999999999999</v>
      </c>
      <c r="M113" s="132">
        <v>0.58530000000000004</v>
      </c>
      <c r="N113" s="17">
        <v>0</v>
      </c>
      <c r="O113" s="17">
        <v>306</v>
      </c>
      <c r="P113" s="131">
        <v>1.2130000000000001</v>
      </c>
      <c r="Q113" s="131">
        <v>0.52</v>
      </c>
      <c r="R113" s="131">
        <v>0.86599999999999999</v>
      </c>
      <c r="S113" s="132">
        <v>0.58530000000000004</v>
      </c>
      <c r="T113" s="17">
        <v>0</v>
      </c>
      <c r="V113" s="63">
        <f t="shared" si="2"/>
        <v>0.02</v>
      </c>
    </row>
    <row r="114" spans="1:22" x14ac:dyDescent="0.3">
      <c r="A114" s="98" t="s">
        <v>221</v>
      </c>
      <c r="B114" s="98" t="s">
        <v>1715</v>
      </c>
      <c r="C114" s="14">
        <v>503</v>
      </c>
      <c r="D114" s="14">
        <v>1.7977300000000001</v>
      </c>
      <c r="E114" s="14">
        <v>0.625</v>
      </c>
      <c r="F114" s="14">
        <v>1.21</v>
      </c>
      <c r="G114" s="14">
        <v>0.51329999999999998</v>
      </c>
      <c r="H114" s="14">
        <v>37</v>
      </c>
      <c r="I114" s="17">
        <v>335</v>
      </c>
      <c r="J114" s="131">
        <v>2.5009999999999999</v>
      </c>
      <c r="K114" s="131">
        <v>0.64900000000000002</v>
      </c>
      <c r="L114" s="131">
        <v>1.5740000000000001</v>
      </c>
      <c r="M114" s="132">
        <v>0.57189999999999996</v>
      </c>
      <c r="N114" s="17">
        <v>0</v>
      </c>
      <c r="O114" s="17">
        <v>329</v>
      </c>
      <c r="P114" s="131">
        <v>2.5070000000000001</v>
      </c>
      <c r="Q114" s="131">
        <v>0.65100000000000002</v>
      </c>
      <c r="R114" s="131">
        <v>1.5780000000000001</v>
      </c>
      <c r="S114" s="132">
        <v>0.57189999999999996</v>
      </c>
      <c r="T114" s="17">
        <v>0</v>
      </c>
      <c r="V114" s="63">
        <f t="shared" si="2"/>
        <v>-1.7910447761194031E-2</v>
      </c>
    </row>
    <row r="115" spans="1:22" x14ac:dyDescent="0.3">
      <c r="A115" s="98" t="s">
        <v>223</v>
      </c>
      <c r="B115" s="98" t="s">
        <v>1717</v>
      </c>
      <c r="C115" s="14">
        <v>353</v>
      </c>
      <c r="D115" s="14">
        <v>1.27156</v>
      </c>
      <c r="E115" s="14">
        <v>0.59899999999999998</v>
      </c>
      <c r="F115" s="14">
        <v>0.93400000000000005</v>
      </c>
      <c r="G115" s="14">
        <v>0.29670000000000002</v>
      </c>
      <c r="H115" s="14">
        <v>0</v>
      </c>
      <c r="I115" s="17">
        <v>238</v>
      </c>
      <c r="J115" s="131">
        <v>1.948</v>
      </c>
      <c r="K115" s="131">
        <v>0.68700000000000006</v>
      </c>
      <c r="L115" s="131">
        <v>1.3169999999999999</v>
      </c>
      <c r="M115" s="132">
        <v>0.49059999999999998</v>
      </c>
      <c r="N115" s="17">
        <v>0</v>
      </c>
      <c r="O115" s="17">
        <v>233</v>
      </c>
      <c r="P115" s="131">
        <v>1.9530000000000001</v>
      </c>
      <c r="Q115" s="131">
        <v>0.68899999999999995</v>
      </c>
      <c r="R115" s="131">
        <v>1.32</v>
      </c>
      <c r="S115" s="132">
        <v>0.49059999999999998</v>
      </c>
      <c r="T115" s="17">
        <v>0</v>
      </c>
      <c r="V115" s="63">
        <f t="shared" si="2"/>
        <v>-2.100840336134454E-2</v>
      </c>
    </row>
    <row r="116" spans="1:22" x14ac:dyDescent="0.3">
      <c r="A116" s="98" t="s">
        <v>225</v>
      </c>
      <c r="B116" s="98" t="s">
        <v>1719</v>
      </c>
      <c r="C116" s="14">
        <v>1218</v>
      </c>
      <c r="D116" s="14">
        <v>0.40688000000000002</v>
      </c>
      <c r="E116" s="14">
        <v>0.46100000000000002</v>
      </c>
      <c r="F116" s="14">
        <v>0.433</v>
      </c>
      <c r="G116" s="14">
        <v>0.44069999999999998</v>
      </c>
      <c r="H116" s="14">
        <v>0</v>
      </c>
      <c r="I116" s="17">
        <v>1110</v>
      </c>
      <c r="J116" s="131">
        <v>0.379</v>
      </c>
      <c r="K116" s="131">
        <v>0.41599999999999998</v>
      </c>
      <c r="L116" s="131">
        <v>0.39700000000000002</v>
      </c>
      <c r="M116" s="132">
        <v>0.50360000000000005</v>
      </c>
      <c r="N116" s="17">
        <v>10</v>
      </c>
      <c r="O116" s="17">
        <v>1094</v>
      </c>
      <c r="P116" s="131">
        <v>0.38</v>
      </c>
      <c r="Q116" s="131">
        <v>0.41699999999999998</v>
      </c>
      <c r="R116" s="131">
        <v>0.39800000000000002</v>
      </c>
      <c r="S116" s="132">
        <v>0.50360000000000005</v>
      </c>
      <c r="T116" s="17">
        <v>10</v>
      </c>
      <c r="V116" s="63">
        <f t="shared" si="2"/>
        <v>-1.4414414414414415E-2</v>
      </c>
    </row>
    <row r="117" spans="1:22" x14ac:dyDescent="0.3">
      <c r="A117" s="98" t="s">
        <v>227</v>
      </c>
      <c r="B117" s="98" t="s">
        <v>1721</v>
      </c>
      <c r="C117" s="14">
        <v>460</v>
      </c>
      <c r="D117" s="14">
        <v>0.53222000000000003</v>
      </c>
      <c r="E117" s="14">
        <v>0.45200000000000001</v>
      </c>
      <c r="F117" s="14">
        <v>0.49199999999999999</v>
      </c>
      <c r="G117" s="14">
        <v>0.4884</v>
      </c>
      <c r="H117" s="14">
        <v>0</v>
      </c>
      <c r="I117" s="17">
        <v>230</v>
      </c>
      <c r="J117" s="131">
        <v>0.83799999999999997</v>
      </c>
      <c r="K117" s="131">
        <v>0.57199999999999995</v>
      </c>
      <c r="L117" s="131">
        <v>0.70499999999999996</v>
      </c>
      <c r="M117" s="132">
        <v>0.61670000000000003</v>
      </c>
      <c r="N117" s="17">
        <v>1</v>
      </c>
      <c r="O117" s="17">
        <v>227</v>
      </c>
      <c r="P117" s="131">
        <v>0.84099999999999997</v>
      </c>
      <c r="Q117" s="131">
        <v>0.57399999999999995</v>
      </c>
      <c r="R117" s="131">
        <v>0.70699999999999996</v>
      </c>
      <c r="S117" s="132">
        <v>0.61670000000000003</v>
      </c>
      <c r="T117" s="17">
        <v>1</v>
      </c>
      <c r="V117" s="63">
        <f t="shared" si="2"/>
        <v>-1.3043478260869565E-2</v>
      </c>
    </row>
    <row r="118" spans="1:22" x14ac:dyDescent="0.3">
      <c r="A118" s="98" t="s">
        <v>229</v>
      </c>
      <c r="B118" s="98" t="s">
        <v>1723</v>
      </c>
      <c r="C118" s="14">
        <v>343</v>
      </c>
      <c r="D118" s="14">
        <v>0.88053000000000003</v>
      </c>
      <c r="E118" s="14">
        <v>0.60699999999999998</v>
      </c>
      <c r="F118" s="14">
        <v>0.74299999999999999</v>
      </c>
      <c r="G118" s="14">
        <v>0.50870000000000004</v>
      </c>
      <c r="H118" s="14">
        <v>0</v>
      </c>
      <c r="I118" s="17">
        <v>317</v>
      </c>
      <c r="J118" s="131">
        <v>1.097</v>
      </c>
      <c r="K118" s="131">
        <v>0.58699999999999997</v>
      </c>
      <c r="L118" s="131">
        <v>0.84099999999999997</v>
      </c>
      <c r="M118" s="132">
        <v>0.49109999999999998</v>
      </c>
      <c r="N118" s="17">
        <v>0</v>
      </c>
      <c r="O118" s="17">
        <v>310</v>
      </c>
      <c r="P118" s="131">
        <v>1.1000000000000001</v>
      </c>
      <c r="Q118" s="131">
        <v>0.58899999999999997</v>
      </c>
      <c r="R118" s="131">
        <v>0.84399999999999997</v>
      </c>
      <c r="S118" s="132">
        <v>0.49109999999999998</v>
      </c>
      <c r="T118" s="17">
        <v>0</v>
      </c>
      <c r="V118" s="63">
        <f t="shared" si="2"/>
        <v>-2.2082018927444796E-2</v>
      </c>
    </row>
    <row r="119" spans="1:22" x14ac:dyDescent="0.3">
      <c r="A119" s="98" t="s">
        <v>231</v>
      </c>
      <c r="B119" s="98" t="s">
        <v>1725</v>
      </c>
      <c r="C119" s="14">
        <v>1143</v>
      </c>
      <c r="D119" s="14">
        <v>0.54634000000000005</v>
      </c>
      <c r="E119" s="14">
        <v>0.42399999999999999</v>
      </c>
      <c r="F119" s="14">
        <v>0.48499999999999999</v>
      </c>
      <c r="G119" s="14">
        <v>0.41789999999999999</v>
      </c>
      <c r="H119" s="14">
        <v>0</v>
      </c>
      <c r="I119" s="17">
        <v>829</v>
      </c>
      <c r="J119" s="131">
        <v>0.64500000000000002</v>
      </c>
      <c r="K119" s="131">
        <v>0.44900000000000001</v>
      </c>
      <c r="L119" s="131">
        <v>0.54600000000000004</v>
      </c>
      <c r="M119" s="132">
        <v>0.42409999999999998</v>
      </c>
      <c r="N119" s="17">
        <v>0</v>
      </c>
      <c r="O119" s="17">
        <v>833</v>
      </c>
      <c r="P119" s="131">
        <v>0.64700000000000002</v>
      </c>
      <c r="Q119" s="131">
        <v>0.45100000000000001</v>
      </c>
      <c r="R119" s="131">
        <v>0.54800000000000004</v>
      </c>
      <c r="S119" s="132">
        <v>0.42409999999999998</v>
      </c>
      <c r="T119" s="17">
        <v>0</v>
      </c>
      <c r="V119" s="63">
        <f t="shared" si="2"/>
        <v>4.8250904704463205E-3</v>
      </c>
    </row>
    <row r="120" spans="1:22" x14ac:dyDescent="0.3">
      <c r="A120" s="98" t="s">
        <v>233</v>
      </c>
      <c r="B120" s="98" t="s">
        <v>1727</v>
      </c>
      <c r="C120" s="14">
        <v>3433</v>
      </c>
      <c r="D120" s="14">
        <v>0.78944999999999999</v>
      </c>
      <c r="E120" s="14">
        <v>0.78100000000000003</v>
      </c>
      <c r="F120" s="14">
        <v>0.78400000000000003</v>
      </c>
      <c r="G120" s="14">
        <v>0.44330000000000003</v>
      </c>
      <c r="H120" s="14">
        <v>141</v>
      </c>
      <c r="I120" s="17">
        <v>2549</v>
      </c>
      <c r="J120" s="131">
        <v>0.93400000000000005</v>
      </c>
      <c r="K120" s="131">
        <v>0.996</v>
      </c>
      <c r="L120" s="131">
        <v>0.96499999999999997</v>
      </c>
      <c r="M120" s="132">
        <v>0.4516</v>
      </c>
      <c r="N120" s="17">
        <v>35</v>
      </c>
      <c r="O120" s="17">
        <v>2547</v>
      </c>
      <c r="P120" s="131">
        <v>0.94399999999999995</v>
      </c>
      <c r="Q120" s="131">
        <v>1.008</v>
      </c>
      <c r="R120" s="131">
        <v>0.97599999999999998</v>
      </c>
      <c r="S120" s="132">
        <v>0.4516</v>
      </c>
      <c r="T120" s="17">
        <v>35</v>
      </c>
      <c r="V120" s="63">
        <f t="shared" si="2"/>
        <v>-7.8462142016477048E-4</v>
      </c>
    </row>
    <row r="121" spans="1:22" x14ac:dyDescent="0.3">
      <c r="A121" s="98" t="s">
        <v>235</v>
      </c>
      <c r="B121" s="98" t="s">
        <v>1730</v>
      </c>
      <c r="C121" s="14">
        <v>1716</v>
      </c>
      <c r="D121" s="14">
        <v>0.81016999999999995</v>
      </c>
      <c r="E121" s="14">
        <v>0.8</v>
      </c>
      <c r="F121" s="14">
        <v>0.80500000000000005</v>
      </c>
      <c r="G121" s="14">
        <v>0.27760000000000001</v>
      </c>
      <c r="H121" s="14">
        <v>30</v>
      </c>
      <c r="I121" s="17">
        <v>1328</v>
      </c>
      <c r="J121" s="131">
        <v>0.68200000000000005</v>
      </c>
      <c r="K121" s="131">
        <v>0.64900000000000002</v>
      </c>
      <c r="L121" s="131">
        <v>0.66500000000000004</v>
      </c>
      <c r="M121" s="132">
        <v>0.60560000000000003</v>
      </c>
      <c r="N121" s="17">
        <v>111</v>
      </c>
      <c r="O121" s="17">
        <v>1343</v>
      </c>
      <c r="P121" s="131">
        <v>0.68300000000000005</v>
      </c>
      <c r="Q121" s="131">
        <v>0.65100000000000002</v>
      </c>
      <c r="R121" s="131">
        <v>0.66600000000000004</v>
      </c>
      <c r="S121" s="132">
        <v>0.60560000000000003</v>
      </c>
      <c r="T121" s="17">
        <v>111</v>
      </c>
      <c r="V121" s="63">
        <f t="shared" si="2"/>
        <v>1.1295180722891566E-2</v>
      </c>
    </row>
    <row r="122" spans="1:22" x14ac:dyDescent="0.3">
      <c r="A122" s="98" t="s">
        <v>237</v>
      </c>
      <c r="B122" s="98" t="s">
        <v>1732</v>
      </c>
      <c r="C122" s="14">
        <v>4542</v>
      </c>
      <c r="D122" s="14">
        <v>0.93250999999999995</v>
      </c>
      <c r="E122" s="14">
        <v>0.82299999999999995</v>
      </c>
      <c r="F122" s="14">
        <v>0.877</v>
      </c>
      <c r="G122" s="14">
        <v>0.25509999999999999</v>
      </c>
      <c r="H122" s="14">
        <v>62</v>
      </c>
      <c r="I122" s="17">
        <v>3431</v>
      </c>
      <c r="J122" s="131">
        <v>0.83299999999999996</v>
      </c>
      <c r="K122" s="131">
        <v>0.95</v>
      </c>
      <c r="L122" s="131">
        <v>0.89100000000000001</v>
      </c>
      <c r="M122" s="132">
        <v>0.51990000000000003</v>
      </c>
      <c r="N122" s="17">
        <v>103</v>
      </c>
      <c r="O122" s="17">
        <v>3346</v>
      </c>
      <c r="P122" s="131">
        <v>0.82799999999999996</v>
      </c>
      <c r="Q122" s="131">
        <v>0.94499999999999995</v>
      </c>
      <c r="R122" s="131">
        <v>0.88600000000000001</v>
      </c>
      <c r="S122" s="132">
        <v>0.51990000000000003</v>
      </c>
      <c r="T122" s="17">
        <v>103</v>
      </c>
      <c r="V122" s="63">
        <f t="shared" si="2"/>
        <v>-2.4774118332847567E-2</v>
      </c>
    </row>
    <row r="123" spans="1:22" x14ac:dyDescent="0.3">
      <c r="A123" s="98" t="s">
        <v>239</v>
      </c>
      <c r="B123" s="98" t="s">
        <v>1734</v>
      </c>
      <c r="C123" s="14">
        <v>879</v>
      </c>
      <c r="D123" s="14">
        <v>1.4966999999999999</v>
      </c>
      <c r="E123" s="14">
        <v>1.046</v>
      </c>
      <c r="F123" s="14">
        <v>1.2709999999999999</v>
      </c>
      <c r="G123" s="14">
        <v>0.36349999999999999</v>
      </c>
      <c r="H123" s="14">
        <v>0</v>
      </c>
      <c r="I123" s="17">
        <v>592</v>
      </c>
      <c r="J123" s="131">
        <v>2.198</v>
      </c>
      <c r="K123" s="131">
        <v>1.1579999999999999</v>
      </c>
      <c r="L123" s="131">
        <v>1.6779999999999999</v>
      </c>
      <c r="M123" s="132">
        <v>0.57479999999999998</v>
      </c>
      <c r="N123" s="17">
        <v>92</v>
      </c>
      <c r="O123" s="17">
        <v>617</v>
      </c>
      <c r="P123" s="131">
        <v>2.1920000000000002</v>
      </c>
      <c r="Q123" s="131">
        <v>1.155</v>
      </c>
      <c r="R123" s="131">
        <v>1.673</v>
      </c>
      <c r="S123" s="132">
        <v>0.57479999999999998</v>
      </c>
      <c r="T123" s="17">
        <v>92</v>
      </c>
      <c r="V123" s="63">
        <f t="shared" si="2"/>
        <v>4.2229729729729729E-2</v>
      </c>
    </row>
    <row r="124" spans="1:22" x14ac:dyDescent="0.3">
      <c r="A124" s="98" t="s">
        <v>241</v>
      </c>
      <c r="B124" s="98" t="s">
        <v>1736</v>
      </c>
      <c r="C124" s="14">
        <v>1454</v>
      </c>
      <c r="D124" s="14">
        <v>1.5143</v>
      </c>
      <c r="E124" s="14">
        <v>1.097</v>
      </c>
      <c r="F124" s="14">
        <v>1.3049999999999999</v>
      </c>
      <c r="G124" s="14">
        <v>5.3499999999999999E-2</v>
      </c>
      <c r="H124" s="14">
        <v>45</v>
      </c>
      <c r="I124" s="17">
        <v>1094</v>
      </c>
      <c r="J124" s="131">
        <v>1.141</v>
      </c>
      <c r="K124" s="131">
        <v>1.2410000000000001</v>
      </c>
      <c r="L124" s="131">
        <v>1.19</v>
      </c>
      <c r="M124" s="132">
        <v>0.34749999999999998</v>
      </c>
      <c r="N124" s="17">
        <v>93</v>
      </c>
      <c r="O124" s="17">
        <v>1090</v>
      </c>
      <c r="P124" s="131">
        <v>1.1439999999999999</v>
      </c>
      <c r="Q124" s="131">
        <v>1.244</v>
      </c>
      <c r="R124" s="131">
        <v>1.194</v>
      </c>
      <c r="S124" s="132">
        <v>0.34749999999999998</v>
      </c>
      <c r="T124" s="17">
        <v>93</v>
      </c>
      <c r="V124" s="63">
        <f t="shared" si="2"/>
        <v>-3.6563071297989031E-3</v>
      </c>
    </row>
    <row r="125" spans="1:22" x14ac:dyDescent="0.3">
      <c r="A125" s="98" t="s">
        <v>243</v>
      </c>
      <c r="B125" s="98" t="s">
        <v>1738</v>
      </c>
      <c r="C125" s="14">
        <v>1304</v>
      </c>
      <c r="D125" s="14">
        <v>1.5925199999999999</v>
      </c>
      <c r="E125" s="14">
        <v>1.07</v>
      </c>
      <c r="F125" s="14">
        <v>1.331</v>
      </c>
      <c r="G125" s="14">
        <v>0.245</v>
      </c>
      <c r="H125" s="14">
        <v>23</v>
      </c>
      <c r="I125" s="17">
        <v>845</v>
      </c>
      <c r="J125" s="131">
        <v>2.1509999999999998</v>
      </c>
      <c r="K125" s="131">
        <v>1.256</v>
      </c>
      <c r="L125" s="131">
        <v>1.7030000000000001</v>
      </c>
      <c r="M125" s="132">
        <v>0.43759999999999999</v>
      </c>
      <c r="N125" s="17">
        <v>34</v>
      </c>
      <c r="O125" s="17">
        <v>833</v>
      </c>
      <c r="P125" s="131">
        <v>2.157</v>
      </c>
      <c r="Q125" s="131">
        <v>1.26</v>
      </c>
      <c r="R125" s="131">
        <v>1.708</v>
      </c>
      <c r="S125" s="132">
        <v>0.43759999999999999</v>
      </c>
      <c r="T125" s="17">
        <v>34</v>
      </c>
      <c r="V125" s="63">
        <f t="shared" si="2"/>
        <v>-1.4201183431952662E-2</v>
      </c>
    </row>
    <row r="126" spans="1:22" x14ac:dyDescent="0.3">
      <c r="A126" s="98" t="s">
        <v>245</v>
      </c>
      <c r="B126" s="98" t="s">
        <v>1740</v>
      </c>
      <c r="C126" s="14">
        <v>4743</v>
      </c>
      <c r="D126" s="14">
        <v>0.53254999999999997</v>
      </c>
      <c r="E126" s="14">
        <v>0.54500000000000004</v>
      </c>
      <c r="F126" s="14">
        <v>0.53800000000000003</v>
      </c>
      <c r="G126" s="14">
        <v>0.83730000000000004</v>
      </c>
      <c r="H126" s="14">
        <v>400</v>
      </c>
      <c r="I126" s="17">
        <v>4162</v>
      </c>
      <c r="J126" s="131">
        <v>0.38900000000000001</v>
      </c>
      <c r="K126" s="131">
        <v>0.47</v>
      </c>
      <c r="L126" s="131">
        <v>0.42899999999999999</v>
      </c>
      <c r="M126" s="132">
        <v>0.74750000000000005</v>
      </c>
      <c r="N126" s="17">
        <v>592</v>
      </c>
      <c r="O126" s="17">
        <v>4107</v>
      </c>
      <c r="P126" s="131">
        <v>0.39</v>
      </c>
      <c r="Q126" s="131">
        <v>0.47199999999999998</v>
      </c>
      <c r="R126" s="131">
        <v>0.43099999999999999</v>
      </c>
      <c r="S126" s="132">
        <v>0.74750000000000005</v>
      </c>
      <c r="T126" s="17">
        <v>592</v>
      </c>
      <c r="V126" s="63">
        <f t="shared" si="2"/>
        <v>-1.3214800576645843E-2</v>
      </c>
    </row>
    <row r="127" spans="1:22" x14ac:dyDescent="0.3">
      <c r="A127" s="98" t="s">
        <v>247</v>
      </c>
      <c r="B127" s="98" t="s">
        <v>1742</v>
      </c>
      <c r="C127" s="14">
        <v>10578</v>
      </c>
      <c r="D127" s="14">
        <v>0.96391000000000004</v>
      </c>
      <c r="E127" s="14">
        <v>0.84599999999999997</v>
      </c>
      <c r="F127" s="14">
        <v>0.90400000000000003</v>
      </c>
      <c r="G127" s="14">
        <v>0.1084</v>
      </c>
      <c r="H127" s="14">
        <v>102</v>
      </c>
      <c r="I127" s="17">
        <v>7905</v>
      </c>
      <c r="J127" s="131">
        <v>0.71699999999999997</v>
      </c>
      <c r="K127" s="131">
        <v>0.875</v>
      </c>
      <c r="L127" s="131">
        <v>0.79500000000000004</v>
      </c>
      <c r="M127" s="132">
        <v>0.29220000000000002</v>
      </c>
      <c r="N127" s="17">
        <v>290</v>
      </c>
      <c r="O127" s="17">
        <v>7830</v>
      </c>
      <c r="P127" s="131">
        <v>0.71899999999999997</v>
      </c>
      <c r="Q127" s="131">
        <v>0.878</v>
      </c>
      <c r="R127" s="131">
        <v>0.79800000000000004</v>
      </c>
      <c r="S127" s="132">
        <v>0.29220000000000002</v>
      </c>
      <c r="T127" s="17">
        <v>290</v>
      </c>
      <c r="V127" s="63">
        <f t="shared" si="2"/>
        <v>-9.4876660341555973E-3</v>
      </c>
    </row>
    <row r="128" spans="1:22" x14ac:dyDescent="0.3">
      <c r="A128" s="98" t="s">
        <v>249</v>
      </c>
      <c r="B128" s="98" t="s">
        <v>1744</v>
      </c>
      <c r="C128" s="14">
        <v>1818</v>
      </c>
      <c r="D128" s="14">
        <v>1.0713600000000001</v>
      </c>
      <c r="E128" s="14">
        <v>0.85299999999999998</v>
      </c>
      <c r="F128" s="14">
        <v>0.96099999999999997</v>
      </c>
      <c r="G128" s="14">
        <v>9.4E-2</v>
      </c>
      <c r="H128" s="14">
        <v>25</v>
      </c>
      <c r="I128" s="17">
        <v>1526</v>
      </c>
      <c r="J128" s="131">
        <v>0.64600000000000002</v>
      </c>
      <c r="K128" s="131">
        <v>0.76800000000000002</v>
      </c>
      <c r="L128" s="131">
        <v>0.70699999999999996</v>
      </c>
      <c r="M128" s="132">
        <v>0.21560000000000001</v>
      </c>
      <c r="N128" s="17">
        <v>35</v>
      </c>
      <c r="O128" s="17">
        <v>1512</v>
      </c>
      <c r="P128" s="131">
        <v>0.64800000000000002</v>
      </c>
      <c r="Q128" s="131">
        <v>0.77</v>
      </c>
      <c r="R128" s="131">
        <v>0.70899999999999996</v>
      </c>
      <c r="S128" s="132">
        <v>0.21560000000000001</v>
      </c>
      <c r="T128" s="17">
        <v>35</v>
      </c>
      <c r="V128" s="63">
        <f t="shared" si="2"/>
        <v>-9.1743119266055051E-3</v>
      </c>
    </row>
    <row r="129" spans="1:22" x14ac:dyDescent="0.3">
      <c r="A129" s="98" t="s">
        <v>251</v>
      </c>
      <c r="B129" s="98" t="s">
        <v>1746</v>
      </c>
      <c r="C129" s="14">
        <v>2339</v>
      </c>
      <c r="D129" s="14">
        <v>0.85406000000000004</v>
      </c>
      <c r="E129" s="14">
        <v>0.68400000000000005</v>
      </c>
      <c r="F129" s="14">
        <v>0.76900000000000002</v>
      </c>
      <c r="G129" s="14">
        <v>0.1479</v>
      </c>
      <c r="H129" s="14">
        <v>60</v>
      </c>
      <c r="I129" s="17">
        <v>1613</v>
      </c>
      <c r="J129" s="131">
        <v>0.99</v>
      </c>
      <c r="K129" s="131">
        <v>0.91700000000000004</v>
      </c>
      <c r="L129" s="131">
        <v>0.95299999999999996</v>
      </c>
      <c r="M129" s="132">
        <v>0.26200000000000001</v>
      </c>
      <c r="N129" s="17">
        <v>51</v>
      </c>
      <c r="O129" s="17">
        <v>1625</v>
      </c>
      <c r="P129" s="131">
        <v>0.99299999999999999</v>
      </c>
      <c r="Q129" s="131">
        <v>0.92</v>
      </c>
      <c r="R129" s="131">
        <v>0.95599999999999996</v>
      </c>
      <c r="S129" s="132">
        <v>0.26200000000000001</v>
      </c>
      <c r="T129" s="17">
        <v>51</v>
      </c>
      <c r="V129" s="63">
        <f t="shared" si="2"/>
        <v>7.4395536267823931E-3</v>
      </c>
    </row>
    <row r="130" spans="1:22" x14ac:dyDescent="0.3">
      <c r="A130" s="98" t="s">
        <v>253</v>
      </c>
      <c r="B130" s="98" t="s">
        <v>1748</v>
      </c>
      <c r="C130" s="14">
        <v>1260</v>
      </c>
      <c r="D130" s="14">
        <v>1.8416600000000001</v>
      </c>
      <c r="E130" s="14">
        <v>1.9410000000000001</v>
      </c>
      <c r="F130" s="14">
        <v>1.89</v>
      </c>
      <c r="G130" s="14">
        <v>6.1600000000000002E-2</v>
      </c>
      <c r="H130" s="14">
        <v>0</v>
      </c>
      <c r="I130" s="17">
        <v>959</v>
      </c>
      <c r="J130" s="131">
        <v>2.2410000000000001</v>
      </c>
      <c r="K130" s="131">
        <v>2.0920000000000001</v>
      </c>
      <c r="L130" s="131">
        <v>2.1659999999999999</v>
      </c>
      <c r="M130" s="132">
        <v>0.19939999999999999</v>
      </c>
      <c r="N130" s="17">
        <v>22</v>
      </c>
      <c r="O130" s="17">
        <v>947</v>
      </c>
      <c r="P130" s="131">
        <v>2.246</v>
      </c>
      <c r="Q130" s="131">
        <v>2.0979999999999999</v>
      </c>
      <c r="R130" s="131">
        <v>2.1720000000000002</v>
      </c>
      <c r="S130" s="132">
        <v>0.19939999999999999</v>
      </c>
      <c r="T130" s="17">
        <v>22</v>
      </c>
      <c r="V130" s="63">
        <f t="shared" si="2"/>
        <v>-1.251303441084463E-2</v>
      </c>
    </row>
    <row r="131" spans="1:22" x14ac:dyDescent="0.3">
      <c r="A131" s="98" t="s">
        <v>255</v>
      </c>
      <c r="B131" s="98" t="s">
        <v>1750</v>
      </c>
      <c r="C131" s="14">
        <v>12555</v>
      </c>
      <c r="D131" s="14">
        <v>1.11469</v>
      </c>
      <c r="E131" s="14">
        <v>0.91800000000000004</v>
      </c>
      <c r="F131" s="14">
        <v>1.016</v>
      </c>
      <c r="G131" s="14">
        <v>0.1293</v>
      </c>
      <c r="H131" s="14">
        <v>160</v>
      </c>
      <c r="I131" s="17">
        <v>9825</v>
      </c>
      <c r="J131" s="131">
        <v>0.91700000000000004</v>
      </c>
      <c r="K131" s="131">
        <v>0.88100000000000001</v>
      </c>
      <c r="L131" s="131">
        <v>0.89800000000000002</v>
      </c>
      <c r="M131" s="132">
        <v>0.2243</v>
      </c>
      <c r="N131" s="17">
        <v>195</v>
      </c>
      <c r="O131" s="17">
        <v>10267</v>
      </c>
      <c r="P131" s="131">
        <v>0.91900000000000004</v>
      </c>
      <c r="Q131" s="131">
        <v>0.88300000000000001</v>
      </c>
      <c r="R131" s="131">
        <v>0.9</v>
      </c>
      <c r="S131" s="132">
        <v>0.2243</v>
      </c>
      <c r="T131" s="17">
        <v>195</v>
      </c>
      <c r="V131" s="63">
        <f t="shared" si="2"/>
        <v>4.498727735368957E-2</v>
      </c>
    </row>
    <row r="132" spans="1:22" x14ac:dyDescent="0.3">
      <c r="A132" s="98" t="s">
        <v>257</v>
      </c>
      <c r="B132" s="98" t="s">
        <v>1752</v>
      </c>
      <c r="C132" s="14">
        <v>1201</v>
      </c>
      <c r="D132" s="14">
        <v>1.9117500000000001</v>
      </c>
      <c r="E132" s="14">
        <v>1.415</v>
      </c>
      <c r="F132" s="14">
        <v>1.6619999999999999</v>
      </c>
      <c r="G132" s="14">
        <v>0.1278</v>
      </c>
      <c r="H132" s="14">
        <v>25</v>
      </c>
      <c r="I132" s="17">
        <v>827</v>
      </c>
      <c r="J132" s="131">
        <v>1.9810000000000001</v>
      </c>
      <c r="K132" s="131">
        <v>1.675</v>
      </c>
      <c r="L132" s="131">
        <v>1.827</v>
      </c>
      <c r="M132" s="132">
        <v>0.25840000000000002</v>
      </c>
      <c r="N132" s="17">
        <v>28</v>
      </c>
      <c r="O132" s="17">
        <v>831</v>
      </c>
      <c r="P132" s="131">
        <v>1.986</v>
      </c>
      <c r="Q132" s="131">
        <v>1.68</v>
      </c>
      <c r="R132" s="131">
        <v>1.833</v>
      </c>
      <c r="S132" s="132">
        <v>0.25840000000000002</v>
      </c>
      <c r="T132" s="17">
        <v>28</v>
      </c>
      <c r="V132" s="63">
        <f t="shared" si="2"/>
        <v>4.8367593712212815E-3</v>
      </c>
    </row>
    <row r="133" spans="1:22" x14ac:dyDescent="0.3">
      <c r="A133" s="98" t="s">
        <v>259</v>
      </c>
      <c r="B133" s="98" t="s">
        <v>1754</v>
      </c>
      <c r="C133" s="14">
        <v>1935</v>
      </c>
      <c r="D133" s="14">
        <v>0.54981999999999998</v>
      </c>
      <c r="E133" s="14">
        <v>0.66700000000000004</v>
      </c>
      <c r="F133" s="14">
        <v>0.60699999999999998</v>
      </c>
      <c r="G133" s="14">
        <v>0.24279999999999999</v>
      </c>
      <c r="H133" s="14">
        <v>0</v>
      </c>
      <c r="I133" s="17">
        <v>1500</v>
      </c>
      <c r="J133" s="131">
        <v>0.70699999999999996</v>
      </c>
      <c r="K133" s="131">
        <v>0.76</v>
      </c>
      <c r="L133" s="131">
        <v>0.73299999999999998</v>
      </c>
      <c r="M133" s="132">
        <v>0.28989999999999999</v>
      </c>
      <c r="N133" s="17">
        <v>4</v>
      </c>
      <c r="O133" s="17">
        <v>1501</v>
      </c>
      <c r="P133" s="131">
        <v>0.70899999999999996</v>
      </c>
      <c r="Q133" s="131">
        <v>0.76200000000000001</v>
      </c>
      <c r="R133" s="131">
        <v>0.73499999999999999</v>
      </c>
      <c r="S133" s="132">
        <v>0.28989999999999999</v>
      </c>
      <c r="T133" s="17">
        <v>4</v>
      </c>
      <c r="V133" s="63">
        <f t="shared" si="2"/>
        <v>6.6666666666666664E-4</v>
      </c>
    </row>
    <row r="134" spans="1:22" x14ac:dyDescent="0.3">
      <c r="A134" s="98" t="s">
        <v>261</v>
      </c>
      <c r="B134" s="98" t="s">
        <v>1757</v>
      </c>
      <c r="C134" s="14">
        <v>3057</v>
      </c>
      <c r="D134" s="14">
        <v>0.75622999999999996</v>
      </c>
      <c r="E134" s="14">
        <v>1.4339999999999999</v>
      </c>
      <c r="F134" s="14">
        <v>1.095</v>
      </c>
      <c r="G134" s="14">
        <v>0.22289999999999999</v>
      </c>
      <c r="H134" s="14">
        <v>40</v>
      </c>
      <c r="I134" s="17">
        <v>2935</v>
      </c>
      <c r="J134" s="131">
        <v>0.68799999999999994</v>
      </c>
      <c r="K134" s="131">
        <v>1.1890000000000001</v>
      </c>
      <c r="L134" s="131">
        <v>0.93799999999999994</v>
      </c>
      <c r="M134" s="132">
        <v>0.33</v>
      </c>
      <c r="N134" s="17">
        <v>163</v>
      </c>
      <c r="O134" s="17">
        <v>2919</v>
      </c>
      <c r="P134" s="131">
        <v>0.69</v>
      </c>
      <c r="Q134" s="131">
        <v>1.1919999999999999</v>
      </c>
      <c r="R134" s="131">
        <v>0.94099999999999995</v>
      </c>
      <c r="S134" s="132">
        <v>0.33</v>
      </c>
      <c r="T134" s="17">
        <v>163</v>
      </c>
      <c r="V134" s="63">
        <f t="shared" ref="V134:V197" si="3">(O134-I134)/I134</f>
        <v>-5.45144804088586E-3</v>
      </c>
    </row>
    <row r="135" spans="1:22" x14ac:dyDescent="0.3">
      <c r="A135" s="98" t="s">
        <v>263</v>
      </c>
      <c r="B135" s="98" t="s">
        <v>1759</v>
      </c>
      <c r="C135" s="14">
        <v>10775</v>
      </c>
      <c r="D135" s="14">
        <v>0.82137000000000004</v>
      </c>
      <c r="E135" s="14">
        <v>1.5589999999999999</v>
      </c>
      <c r="F135" s="14">
        <v>1.1890000000000001</v>
      </c>
      <c r="G135" s="14">
        <v>7.6899999999999996E-2</v>
      </c>
      <c r="H135" s="14">
        <v>245</v>
      </c>
      <c r="I135" s="17">
        <v>9620</v>
      </c>
      <c r="J135" s="131">
        <v>0.873</v>
      </c>
      <c r="K135" s="131">
        <v>1.234</v>
      </c>
      <c r="L135" s="131">
        <v>1.0529999999999999</v>
      </c>
      <c r="M135" s="132">
        <v>0.16450000000000001</v>
      </c>
      <c r="N135" s="17">
        <v>500</v>
      </c>
      <c r="O135" s="17">
        <v>9543</v>
      </c>
      <c r="P135" s="131">
        <v>0.875</v>
      </c>
      <c r="Q135" s="131">
        <v>1.2370000000000001</v>
      </c>
      <c r="R135" s="131">
        <v>1.0549999999999999</v>
      </c>
      <c r="S135" s="132">
        <v>0.16450000000000001</v>
      </c>
      <c r="T135" s="17">
        <v>500</v>
      </c>
      <c r="V135" s="63">
        <f t="shared" si="3"/>
        <v>-8.0041580041580046E-3</v>
      </c>
    </row>
    <row r="136" spans="1:22" x14ac:dyDescent="0.3">
      <c r="A136" s="98" t="s">
        <v>265</v>
      </c>
      <c r="B136" s="98" t="s">
        <v>1761</v>
      </c>
      <c r="C136" s="14">
        <v>3795</v>
      </c>
      <c r="D136" s="14">
        <v>0.80789999999999995</v>
      </c>
      <c r="E136" s="14">
        <v>0.82599999999999996</v>
      </c>
      <c r="F136" s="14">
        <v>0.81599999999999995</v>
      </c>
      <c r="G136" s="14">
        <v>0.28610000000000002</v>
      </c>
      <c r="H136" s="14">
        <v>115</v>
      </c>
      <c r="I136" s="17">
        <v>3421</v>
      </c>
      <c r="J136" s="131">
        <v>0.97899999999999998</v>
      </c>
      <c r="K136" s="131">
        <v>0.81399999999999995</v>
      </c>
      <c r="L136" s="131">
        <v>0.89600000000000002</v>
      </c>
      <c r="M136" s="132">
        <v>0.45679999999999998</v>
      </c>
      <c r="N136" s="17">
        <v>230</v>
      </c>
      <c r="O136" s="17">
        <v>3417</v>
      </c>
      <c r="P136" s="131">
        <v>0.98399999999999999</v>
      </c>
      <c r="Q136" s="131">
        <v>0.81799999999999995</v>
      </c>
      <c r="R136" s="131">
        <v>0.90100000000000002</v>
      </c>
      <c r="S136" s="132">
        <v>0.45679999999999998</v>
      </c>
      <c r="T136" s="17">
        <v>230</v>
      </c>
      <c r="V136" s="63">
        <f t="shared" si="3"/>
        <v>-1.1692487576731949E-3</v>
      </c>
    </row>
    <row r="137" spans="1:22" x14ac:dyDescent="0.3">
      <c r="A137" s="98" t="s">
        <v>267</v>
      </c>
      <c r="B137" s="98" t="s">
        <v>1763</v>
      </c>
      <c r="C137" s="14">
        <v>2058</v>
      </c>
      <c r="D137" s="14">
        <v>1.1591499999999999</v>
      </c>
      <c r="E137" s="14">
        <v>1.5509999999999999</v>
      </c>
      <c r="F137" s="14">
        <v>1.3540000000000001</v>
      </c>
      <c r="G137" s="14">
        <v>6.3700000000000007E-2</v>
      </c>
      <c r="H137" s="14">
        <v>3</v>
      </c>
      <c r="I137" s="17">
        <v>1704</v>
      </c>
      <c r="J137" s="131">
        <v>0.94099999999999995</v>
      </c>
      <c r="K137" s="131">
        <v>1.085</v>
      </c>
      <c r="L137" s="131">
        <v>1.012</v>
      </c>
      <c r="M137" s="132">
        <v>0.13070000000000001</v>
      </c>
      <c r="N137" s="17">
        <v>4</v>
      </c>
      <c r="O137" s="17">
        <v>1675</v>
      </c>
      <c r="P137" s="131">
        <v>0.94299999999999995</v>
      </c>
      <c r="Q137" s="131">
        <v>1.0880000000000001</v>
      </c>
      <c r="R137" s="131">
        <v>1.0149999999999999</v>
      </c>
      <c r="S137" s="132">
        <v>0.13070000000000001</v>
      </c>
      <c r="T137" s="17">
        <v>4</v>
      </c>
      <c r="V137" s="63">
        <f t="shared" si="3"/>
        <v>-1.7018779342723004E-2</v>
      </c>
    </row>
    <row r="138" spans="1:22" x14ac:dyDescent="0.3">
      <c r="A138" s="98" t="s">
        <v>269</v>
      </c>
      <c r="B138" s="98" t="s">
        <v>1765</v>
      </c>
      <c r="C138" s="14">
        <v>40899</v>
      </c>
      <c r="D138" s="14">
        <v>0.24798999999999999</v>
      </c>
      <c r="E138" s="14">
        <v>0.42399999999999999</v>
      </c>
      <c r="F138" s="14">
        <v>0.33500000000000002</v>
      </c>
      <c r="G138" s="14">
        <v>0.85980000000000001</v>
      </c>
      <c r="H138" s="14">
        <v>2250</v>
      </c>
      <c r="I138" s="17">
        <v>41330</v>
      </c>
      <c r="J138" s="131">
        <v>0.28299999999999997</v>
      </c>
      <c r="K138" s="131">
        <v>0.39900000000000002</v>
      </c>
      <c r="L138" s="131">
        <v>0.34</v>
      </c>
      <c r="M138" s="132">
        <v>0.82269999999999999</v>
      </c>
      <c r="N138" s="17">
        <v>5446</v>
      </c>
      <c r="O138" s="17">
        <v>39230</v>
      </c>
      <c r="P138" s="131">
        <v>0.28000000000000003</v>
      </c>
      <c r="Q138" s="131">
        <v>0.39500000000000002</v>
      </c>
      <c r="R138" s="131">
        <v>0.33700000000000002</v>
      </c>
      <c r="S138" s="132">
        <v>0.82269999999999999</v>
      </c>
      <c r="T138" s="17">
        <v>5446</v>
      </c>
      <c r="V138" s="63">
        <f t="shared" si="3"/>
        <v>-5.0810549237841764E-2</v>
      </c>
    </row>
    <row r="139" spans="1:22" x14ac:dyDescent="0.3">
      <c r="A139" s="98" t="s">
        <v>271</v>
      </c>
      <c r="B139" s="98" t="s">
        <v>1767</v>
      </c>
      <c r="C139" s="14">
        <v>2437</v>
      </c>
      <c r="D139" s="14">
        <v>0.85946</v>
      </c>
      <c r="E139" s="14">
        <v>0.77700000000000002</v>
      </c>
      <c r="F139" s="14">
        <v>0.81699999999999995</v>
      </c>
      <c r="G139" s="14">
        <v>0.35649999999999998</v>
      </c>
      <c r="H139" s="14">
        <v>49</v>
      </c>
      <c r="I139" s="17">
        <v>2208</v>
      </c>
      <c r="J139" s="131">
        <v>0.78500000000000003</v>
      </c>
      <c r="K139" s="131">
        <v>0.64100000000000001</v>
      </c>
      <c r="L139" s="131">
        <v>0.71199999999999997</v>
      </c>
      <c r="M139" s="132">
        <v>0.66259999999999997</v>
      </c>
      <c r="N139" s="17">
        <v>174</v>
      </c>
      <c r="O139" s="17">
        <v>2207</v>
      </c>
      <c r="P139" s="131">
        <v>0.78700000000000003</v>
      </c>
      <c r="Q139" s="131">
        <v>0.64300000000000002</v>
      </c>
      <c r="R139" s="131">
        <v>0.71399999999999997</v>
      </c>
      <c r="S139" s="132">
        <v>0.66259999999999997</v>
      </c>
      <c r="T139" s="17">
        <v>174</v>
      </c>
      <c r="V139" s="63">
        <f t="shared" si="3"/>
        <v>-4.5289855072463769E-4</v>
      </c>
    </row>
    <row r="140" spans="1:22" x14ac:dyDescent="0.3">
      <c r="A140" s="98" t="s">
        <v>273</v>
      </c>
      <c r="B140" s="98" t="s">
        <v>1769</v>
      </c>
      <c r="C140" s="14">
        <v>2396</v>
      </c>
      <c r="D140" s="14">
        <v>0.60687999999999998</v>
      </c>
      <c r="E140" s="14">
        <v>0.68100000000000005</v>
      </c>
      <c r="F140" s="14">
        <v>0.64300000000000002</v>
      </c>
      <c r="G140" s="14">
        <v>0.30990000000000001</v>
      </c>
      <c r="H140" s="14">
        <v>30</v>
      </c>
      <c r="I140" s="17">
        <v>2102</v>
      </c>
      <c r="J140" s="131">
        <v>0.65100000000000002</v>
      </c>
      <c r="K140" s="131">
        <v>0.64200000000000002</v>
      </c>
      <c r="L140" s="131">
        <v>0.64600000000000002</v>
      </c>
      <c r="M140" s="132">
        <v>0.43169999999999997</v>
      </c>
      <c r="N140" s="17">
        <v>186</v>
      </c>
      <c r="O140" s="17">
        <v>2117</v>
      </c>
      <c r="P140" s="131">
        <v>0.65200000000000002</v>
      </c>
      <c r="Q140" s="131">
        <v>0.64400000000000002</v>
      </c>
      <c r="R140" s="131">
        <v>0.64800000000000002</v>
      </c>
      <c r="S140" s="132">
        <v>0.43169999999999997</v>
      </c>
      <c r="T140" s="17">
        <v>186</v>
      </c>
      <c r="V140" s="63">
        <f t="shared" si="3"/>
        <v>7.136060894386299E-3</v>
      </c>
    </row>
    <row r="141" spans="1:22" x14ac:dyDescent="0.3">
      <c r="A141" s="98" t="s">
        <v>275</v>
      </c>
      <c r="B141" s="98" t="s">
        <v>276</v>
      </c>
      <c r="C141" s="14">
        <v>1593</v>
      </c>
      <c r="D141" s="14">
        <v>0.38761000000000001</v>
      </c>
      <c r="E141" s="14">
        <v>0.61899999999999999</v>
      </c>
      <c r="F141" s="14">
        <v>0.502</v>
      </c>
      <c r="G141" s="14">
        <v>0.33629999999999999</v>
      </c>
      <c r="H141" s="14">
        <v>0</v>
      </c>
      <c r="I141" s="17">
        <v>1358</v>
      </c>
      <c r="J141" s="131">
        <v>0.42899999999999999</v>
      </c>
      <c r="K141" s="131">
        <v>0.63300000000000001</v>
      </c>
      <c r="L141" s="131">
        <v>0.53</v>
      </c>
      <c r="M141" s="132">
        <v>0.61919999999999997</v>
      </c>
      <c r="N141" s="17">
        <v>49</v>
      </c>
      <c r="O141" s="17">
        <v>1350</v>
      </c>
      <c r="P141" s="131">
        <v>0.43</v>
      </c>
      <c r="Q141" s="131">
        <v>0.63500000000000001</v>
      </c>
      <c r="R141" s="131">
        <v>0.53200000000000003</v>
      </c>
      <c r="S141" s="132">
        <v>0.61919999999999997</v>
      </c>
      <c r="T141" s="17">
        <v>49</v>
      </c>
      <c r="V141" s="63">
        <f t="shared" si="3"/>
        <v>-5.8910162002945507E-3</v>
      </c>
    </row>
    <row r="142" spans="1:22" x14ac:dyDescent="0.3">
      <c r="A142" s="98" t="s">
        <v>277</v>
      </c>
      <c r="B142" s="98" t="s">
        <v>1772</v>
      </c>
      <c r="C142" s="14">
        <v>2284</v>
      </c>
      <c r="D142" s="14">
        <v>0.55628999999999995</v>
      </c>
      <c r="E142" s="14">
        <v>0.73299999999999998</v>
      </c>
      <c r="F142" s="14">
        <v>0.64400000000000002</v>
      </c>
      <c r="G142" s="14">
        <v>0.3422</v>
      </c>
      <c r="H142" s="14">
        <v>0</v>
      </c>
      <c r="I142" s="17">
        <v>1811</v>
      </c>
      <c r="J142" s="131">
        <v>0.56499999999999995</v>
      </c>
      <c r="K142" s="131">
        <v>0.67300000000000004</v>
      </c>
      <c r="L142" s="131">
        <v>0.61799999999999999</v>
      </c>
      <c r="M142" s="132">
        <v>0.50529999999999997</v>
      </c>
      <c r="N142" s="17">
        <v>27</v>
      </c>
      <c r="O142" s="17">
        <v>1794</v>
      </c>
      <c r="P142" s="131">
        <v>0.56599999999999995</v>
      </c>
      <c r="Q142" s="131">
        <v>0.67500000000000004</v>
      </c>
      <c r="R142" s="131">
        <v>0.62</v>
      </c>
      <c r="S142" s="132">
        <v>0.50529999999999997</v>
      </c>
      <c r="T142" s="17">
        <v>27</v>
      </c>
      <c r="V142" s="63">
        <f t="shared" si="3"/>
        <v>-9.3870789618995028E-3</v>
      </c>
    </row>
    <row r="143" spans="1:22" x14ac:dyDescent="0.3">
      <c r="A143" s="98" t="s">
        <v>279</v>
      </c>
      <c r="B143" s="98" t="s">
        <v>1774</v>
      </c>
      <c r="C143" s="14">
        <v>1654</v>
      </c>
      <c r="D143" s="14">
        <v>0.48246</v>
      </c>
      <c r="E143" s="14">
        <v>0.58199999999999996</v>
      </c>
      <c r="F143" s="14">
        <v>0.53200000000000003</v>
      </c>
      <c r="G143" s="14">
        <v>0.54969999999999997</v>
      </c>
      <c r="H143" s="14">
        <v>0</v>
      </c>
      <c r="I143" s="17">
        <v>1308</v>
      </c>
      <c r="J143" s="131">
        <v>0.45600000000000002</v>
      </c>
      <c r="K143" s="131">
        <v>0.61799999999999999</v>
      </c>
      <c r="L143" s="131">
        <v>0.53700000000000003</v>
      </c>
      <c r="M143" s="132">
        <v>0.4758</v>
      </c>
      <c r="N143" s="17">
        <v>28</v>
      </c>
      <c r="O143" s="17">
        <v>1296</v>
      </c>
      <c r="P143" s="131">
        <v>0.45700000000000002</v>
      </c>
      <c r="Q143" s="131">
        <v>0.62</v>
      </c>
      <c r="R143" s="131">
        <v>0.53800000000000003</v>
      </c>
      <c r="S143" s="132">
        <v>0.4758</v>
      </c>
      <c r="T143" s="17">
        <v>28</v>
      </c>
      <c r="V143" s="63">
        <f t="shared" si="3"/>
        <v>-9.1743119266055051E-3</v>
      </c>
    </row>
    <row r="144" spans="1:22" x14ac:dyDescent="0.3">
      <c r="A144" s="98" t="s">
        <v>281</v>
      </c>
      <c r="B144" s="98" t="s">
        <v>1776</v>
      </c>
      <c r="C144" s="14">
        <v>5197</v>
      </c>
      <c r="D144" s="14">
        <v>0.72336</v>
      </c>
      <c r="E144" s="14">
        <v>1.1739999999999999</v>
      </c>
      <c r="F144" s="14">
        <v>0.94799999999999995</v>
      </c>
      <c r="G144" s="14">
        <v>5.1999999999999998E-2</v>
      </c>
      <c r="H144" s="14">
        <v>15</v>
      </c>
      <c r="I144" s="17">
        <v>4136</v>
      </c>
      <c r="J144" s="131">
        <v>0.93200000000000005</v>
      </c>
      <c r="K144" s="131">
        <v>1.306</v>
      </c>
      <c r="L144" s="131">
        <v>1.119</v>
      </c>
      <c r="M144" s="132">
        <v>0.1053</v>
      </c>
      <c r="N144" s="17">
        <v>45</v>
      </c>
      <c r="O144" s="17">
        <v>4065</v>
      </c>
      <c r="P144" s="131">
        <v>0.93400000000000005</v>
      </c>
      <c r="Q144" s="131">
        <v>1.31</v>
      </c>
      <c r="R144" s="131">
        <v>1.1220000000000001</v>
      </c>
      <c r="S144" s="132">
        <v>0.1053</v>
      </c>
      <c r="T144" s="17">
        <v>45</v>
      </c>
      <c r="V144" s="63">
        <f t="shared" si="3"/>
        <v>-1.716634429400387E-2</v>
      </c>
    </row>
    <row r="145" spans="1:22" x14ac:dyDescent="0.3">
      <c r="A145" s="98" t="s">
        <v>283</v>
      </c>
      <c r="B145" s="98" t="s">
        <v>284</v>
      </c>
      <c r="C145" s="14">
        <v>2253</v>
      </c>
      <c r="D145" s="14">
        <v>0.58677000000000001</v>
      </c>
      <c r="E145" s="14">
        <v>0.63100000000000001</v>
      </c>
      <c r="F145" s="14">
        <v>0.60799999999999998</v>
      </c>
      <c r="G145" s="14">
        <v>0.26369999999999999</v>
      </c>
      <c r="H145" s="14">
        <v>0</v>
      </c>
      <c r="I145" s="17">
        <v>1575</v>
      </c>
      <c r="J145" s="131">
        <v>0.68300000000000005</v>
      </c>
      <c r="K145" s="131">
        <v>0.71799999999999997</v>
      </c>
      <c r="L145" s="131">
        <v>0.7</v>
      </c>
      <c r="M145" s="132">
        <v>0.36830000000000002</v>
      </c>
      <c r="N145" s="17">
        <v>7</v>
      </c>
      <c r="O145" s="17">
        <v>1581</v>
      </c>
      <c r="P145" s="131">
        <v>0.68500000000000005</v>
      </c>
      <c r="Q145" s="131">
        <v>0.72</v>
      </c>
      <c r="R145" s="131">
        <v>0.70199999999999996</v>
      </c>
      <c r="S145" s="132">
        <v>0.36830000000000002</v>
      </c>
      <c r="T145" s="17">
        <v>7</v>
      </c>
      <c r="V145" s="63">
        <f t="shared" si="3"/>
        <v>3.8095238095238095E-3</v>
      </c>
    </row>
    <row r="146" spans="1:22" x14ac:dyDescent="0.3">
      <c r="A146" s="98" t="s">
        <v>285</v>
      </c>
      <c r="B146" s="98" t="s">
        <v>1779</v>
      </c>
      <c r="C146" s="14">
        <v>1780</v>
      </c>
      <c r="D146" s="14">
        <v>0.58448</v>
      </c>
      <c r="E146" s="14">
        <v>0.71</v>
      </c>
      <c r="F146" s="14">
        <v>0.64700000000000002</v>
      </c>
      <c r="G146" s="14">
        <v>0.12889999999999999</v>
      </c>
      <c r="H146" s="14">
        <v>0</v>
      </c>
      <c r="I146" s="17">
        <v>1268</v>
      </c>
      <c r="J146" s="131">
        <v>0.68400000000000005</v>
      </c>
      <c r="K146" s="131">
        <v>0.78600000000000003</v>
      </c>
      <c r="L146" s="131">
        <v>0.73499999999999999</v>
      </c>
      <c r="M146" s="132">
        <v>0.24779999999999999</v>
      </c>
      <c r="N146" s="17">
        <v>2</v>
      </c>
      <c r="O146" s="17">
        <v>1264</v>
      </c>
      <c r="P146" s="131">
        <v>0.68500000000000005</v>
      </c>
      <c r="Q146" s="131">
        <v>0.78800000000000003</v>
      </c>
      <c r="R146" s="131">
        <v>0.73599999999999999</v>
      </c>
      <c r="S146" s="132">
        <v>0.24779999999999999</v>
      </c>
      <c r="T146" s="17">
        <v>2</v>
      </c>
      <c r="V146" s="63">
        <f t="shared" si="3"/>
        <v>-3.1545741324921135E-3</v>
      </c>
    </row>
    <row r="147" spans="1:22" x14ac:dyDescent="0.3">
      <c r="A147" s="98" t="s">
        <v>287</v>
      </c>
      <c r="B147" s="98" t="s">
        <v>1781</v>
      </c>
      <c r="C147" s="14">
        <v>2884</v>
      </c>
      <c r="D147" s="14">
        <v>0.72907999999999995</v>
      </c>
      <c r="E147" s="14">
        <v>0.84199999999999997</v>
      </c>
      <c r="F147" s="14">
        <v>0.78500000000000003</v>
      </c>
      <c r="G147" s="14">
        <v>0.10829999999999999</v>
      </c>
      <c r="H147" s="14">
        <v>3</v>
      </c>
      <c r="I147" s="17">
        <v>2065</v>
      </c>
      <c r="J147" s="131">
        <v>0.95899999999999996</v>
      </c>
      <c r="K147" s="131">
        <v>1.113</v>
      </c>
      <c r="L147" s="131">
        <v>1.0349999999999999</v>
      </c>
      <c r="M147" s="132">
        <v>0.1943</v>
      </c>
      <c r="N147" s="17">
        <v>3</v>
      </c>
      <c r="O147" s="17">
        <v>2049</v>
      </c>
      <c r="P147" s="131">
        <v>0.96199999999999997</v>
      </c>
      <c r="Q147" s="131">
        <v>1.1160000000000001</v>
      </c>
      <c r="R147" s="131">
        <v>1.0389999999999999</v>
      </c>
      <c r="S147" s="132">
        <v>0.1943</v>
      </c>
      <c r="T147" s="17">
        <v>3</v>
      </c>
      <c r="V147" s="63">
        <f t="shared" si="3"/>
        <v>-7.7481840193704601E-3</v>
      </c>
    </row>
    <row r="148" spans="1:22" x14ac:dyDescent="0.3">
      <c r="A148" s="98" t="s">
        <v>289</v>
      </c>
      <c r="B148" s="98" t="s">
        <v>1783</v>
      </c>
      <c r="C148" s="14">
        <v>3011</v>
      </c>
      <c r="D148" s="14">
        <v>0.44568000000000002</v>
      </c>
      <c r="E148" s="14">
        <v>0.6</v>
      </c>
      <c r="F148" s="14">
        <v>0.52200000000000002</v>
      </c>
      <c r="G148" s="14">
        <v>0.3594</v>
      </c>
      <c r="H148" s="14">
        <v>0</v>
      </c>
      <c r="I148" s="17">
        <v>2103</v>
      </c>
      <c r="J148" s="131">
        <v>0.56599999999999995</v>
      </c>
      <c r="K148" s="131">
        <v>0.69599999999999995</v>
      </c>
      <c r="L148" s="131">
        <v>0.63100000000000001</v>
      </c>
      <c r="M148" s="132">
        <v>0.53110000000000002</v>
      </c>
      <c r="N148" s="17">
        <v>2</v>
      </c>
      <c r="O148" s="17">
        <v>2095</v>
      </c>
      <c r="P148" s="131">
        <v>0.56799999999999995</v>
      </c>
      <c r="Q148" s="131">
        <v>0.69799999999999995</v>
      </c>
      <c r="R148" s="131">
        <v>0.63300000000000001</v>
      </c>
      <c r="S148" s="132">
        <v>0.53110000000000002</v>
      </c>
      <c r="T148" s="17">
        <v>2</v>
      </c>
      <c r="V148" s="63">
        <f t="shared" si="3"/>
        <v>-3.8040893961008085E-3</v>
      </c>
    </row>
    <row r="149" spans="1:22" x14ac:dyDescent="0.3">
      <c r="A149" s="98" t="s">
        <v>291</v>
      </c>
      <c r="B149" s="98" t="s">
        <v>1785</v>
      </c>
      <c r="C149" s="14">
        <v>3233</v>
      </c>
      <c r="D149" s="14">
        <v>0.64724000000000004</v>
      </c>
      <c r="E149" s="14">
        <v>0.93100000000000005</v>
      </c>
      <c r="F149" s="14">
        <v>0.78800000000000003</v>
      </c>
      <c r="G149" s="14">
        <v>0.13320000000000001</v>
      </c>
      <c r="H149" s="14">
        <v>35</v>
      </c>
      <c r="I149" s="17">
        <v>2838</v>
      </c>
      <c r="J149" s="131">
        <v>0.76600000000000001</v>
      </c>
      <c r="K149" s="131">
        <v>0.96299999999999997</v>
      </c>
      <c r="L149" s="131">
        <v>0.86399999999999999</v>
      </c>
      <c r="M149" s="132">
        <v>0.2422</v>
      </c>
      <c r="N149" s="17">
        <v>57</v>
      </c>
      <c r="O149" s="17">
        <v>2818</v>
      </c>
      <c r="P149" s="131">
        <v>0.76800000000000002</v>
      </c>
      <c r="Q149" s="131">
        <v>0.96599999999999997</v>
      </c>
      <c r="R149" s="131">
        <v>0.86699999999999999</v>
      </c>
      <c r="S149" s="132">
        <v>0.2422</v>
      </c>
      <c r="T149" s="17">
        <v>57</v>
      </c>
      <c r="V149" s="63">
        <f t="shared" si="3"/>
        <v>-7.0472163495419312E-3</v>
      </c>
    </row>
    <row r="150" spans="1:22" x14ac:dyDescent="0.3">
      <c r="A150" s="98" t="s">
        <v>293</v>
      </c>
      <c r="B150" s="98" t="s">
        <v>1787</v>
      </c>
      <c r="C150" s="14">
        <v>3983</v>
      </c>
      <c r="D150" s="14">
        <v>0.62619999999999998</v>
      </c>
      <c r="E150" s="14">
        <v>0.85</v>
      </c>
      <c r="F150" s="14">
        <v>0.73799999999999999</v>
      </c>
      <c r="G150" s="14">
        <v>0.15110000000000001</v>
      </c>
      <c r="H150" s="14">
        <v>0</v>
      </c>
      <c r="I150" s="17">
        <v>3290</v>
      </c>
      <c r="J150" s="131">
        <v>0.68799999999999994</v>
      </c>
      <c r="K150" s="131">
        <v>0.84699999999999998</v>
      </c>
      <c r="L150" s="131">
        <v>0.76700000000000002</v>
      </c>
      <c r="M150" s="132">
        <v>0.2437</v>
      </c>
      <c r="N150" s="17">
        <v>7</v>
      </c>
      <c r="O150" s="17">
        <v>3214</v>
      </c>
      <c r="P150" s="131">
        <v>0.69</v>
      </c>
      <c r="Q150" s="131">
        <v>0.85</v>
      </c>
      <c r="R150" s="131">
        <v>0.77</v>
      </c>
      <c r="S150" s="132">
        <v>0.2437</v>
      </c>
      <c r="T150" s="17">
        <v>7</v>
      </c>
      <c r="V150" s="63">
        <f t="shared" si="3"/>
        <v>-2.3100303951367782E-2</v>
      </c>
    </row>
    <row r="151" spans="1:22" x14ac:dyDescent="0.3">
      <c r="A151" s="98" t="s">
        <v>295</v>
      </c>
      <c r="B151" s="98" t="s">
        <v>1789</v>
      </c>
      <c r="C151" s="14">
        <v>5612</v>
      </c>
      <c r="D151" s="14">
        <v>0.59733999999999998</v>
      </c>
      <c r="E151" s="14">
        <v>0.78700000000000003</v>
      </c>
      <c r="F151" s="14">
        <v>0.69099999999999995</v>
      </c>
      <c r="G151" s="14">
        <v>0.23330000000000001</v>
      </c>
      <c r="H151" s="14">
        <v>27</v>
      </c>
      <c r="I151" s="17">
        <v>4599</v>
      </c>
      <c r="J151" s="131">
        <v>0.68400000000000005</v>
      </c>
      <c r="K151" s="131">
        <v>0.78500000000000003</v>
      </c>
      <c r="L151" s="131">
        <v>0.73399999999999999</v>
      </c>
      <c r="M151" s="132">
        <v>0.31790000000000002</v>
      </c>
      <c r="N151" s="17">
        <v>50</v>
      </c>
      <c r="O151" s="17">
        <v>4545</v>
      </c>
      <c r="P151" s="131">
        <v>0.68600000000000005</v>
      </c>
      <c r="Q151" s="131">
        <v>0.78700000000000003</v>
      </c>
      <c r="R151" s="131">
        <v>0.73599999999999999</v>
      </c>
      <c r="S151" s="132">
        <v>0.31790000000000002</v>
      </c>
      <c r="T151" s="17">
        <v>50</v>
      </c>
      <c r="V151" s="63">
        <f t="shared" si="3"/>
        <v>-1.1741682974559686E-2</v>
      </c>
    </row>
    <row r="152" spans="1:22" x14ac:dyDescent="0.3">
      <c r="A152" s="98" t="s">
        <v>297</v>
      </c>
      <c r="B152" s="98" t="s">
        <v>1791</v>
      </c>
      <c r="C152" s="14">
        <v>1203</v>
      </c>
      <c r="D152" s="14">
        <v>0.64736000000000005</v>
      </c>
      <c r="E152" s="14">
        <v>0.71299999999999997</v>
      </c>
      <c r="F152" s="14">
        <v>0.67900000000000005</v>
      </c>
      <c r="G152" s="14">
        <v>0.2074</v>
      </c>
      <c r="H152" s="14">
        <v>0</v>
      </c>
      <c r="I152" s="17">
        <v>751</v>
      </c>
      <c r="J152" s="131">
        <v>0.78600000000000003</v>
      </c>
      <c r="K152" s="131">
        <v>0.874</v>
      </c>
      <c r="L152" s="131">
        <v>0.83</v>
      </c>
      <c r="M152" s="132">
        <v>0.3755</v>
      </c>
      <c r="N152" s="17">
        <v>1</v>
      </c>
      <c r="O152" s="17">
        <v>745</v>
      </c>
      <c r="P152" s="131">
        <v>0.78800000000000003</v>
      </c>
      <c r="Q152" s="131">
        <v>0.876</v>
      </c>
      <c r="R152" s="131">
        <v>0.83199999999999996</v>
      </c>
      <c r="S152" s="132">
        <v>0.3755</v>
      </c>
      <c r="T152" s="17">
        <v>1</v>
      </c>
      <c r="V152" s="63">
        <f t="shared" si="3"/>
        <v>-7.989347536617843E-3</v>
      </c>
    </row>
    <row r="153" spans="1:22" x14ac:dyDescent="0.3">
      <c r="A153" s="98" t="s">
        <v>299</v>
      </c>
      <c r="B153" s="98" t="s">
        <v>1793</v>
      </c>
      <c r="C153" s="14">
        <v>2340</v>
      </c>
      <c r="D153" s="14">
        <v>0.35704999999999998</v>
      </c>
      <c r="E153" s="14">
        <v>0.51200000000000001</v>
      </c>
      <c r="F153" s="14">
        <v>0.434</v>
      </c>
      <c r="G153" s="14">
        <v>0.8115</v>
      </c>
      <c r="H153" s="14">
        <v>101</v>
      </c>
      <c r="I153" s="17">
        <v>2667</v>
      </c>
      <c r="J153" s="131">
        <v>0.27400000000000002</v>
      </c>
      <c r="K153" s="131">
        <v>0.375</v>
      </c>
      <c r="L153" s="131">
        <v>0.32400000000000001</v>
      </c>
      <c r="M153" s="132">
        <v>0.83540000000000003</v>
      </c>
      <c r="N153" s="17">
        <v>455</v>
      </c>
      <c r="O153" s="17">
        <v>2609</v>
      </c>
      <c r="P153" s="131">
        <v>0.27500000000000002</v>
      </c>
      <c r="Q153" s="131">
        <v>0.376</v>
      </c>
      <c r="R153" s="131">
        <v>0.32500000000000001</v>
      </c>
      <c r="S153" s="132">
        <v>0.83540000000000003</v>
      </c>
      <c r="T153" s="17">
        <v>455</v>
      </c>
      <c r="V153" s="63">
        <f t="shared" si="3"/>
        <v>-2.1747281589801274E-2</v>
      </c>
    </row>
    <row r="154" spans="1:22" x14ac:dyDescent="0.3">
      <c r="A154" s="98" t="s">
        <v>301</v>
      </c>
      <c r="B154" s="98" t="s">
        <v>1795</v>
      </c>
      <c r="C154" s="14">
        <v>6345</v>
      </c>
      <c r="D154" s="14">
        <v>0.65156999999999998</v>
      </c>
      <c r="E154" s="14">
        <v>0.79900000000000004</v>
      </c>
      <c r="F154" s="14">
        <v>0.72399999999999998</v>
      </c>
      <c r="G154" s="14">
        <v>0.1636</v>
      </c>
      <c r="H154" s="14">
        <v>0</v>
      </c>
      <c r="I154" s="17">
        <v>5394</v>
      </c>
      <c r="J154" s="131">
        <v>0.74</v>
      </c>
      <c r="K154" s="131">
        <v>0.84</v>
      </c>
      <c r="L154" s="131">
        <v>0.79</v>
      </c>
      <c r="M154" s="132">
        <v>0.20180000000000001</v>
      </c>
      <c r="N154" s="17">
        <v>41</v>
      </c>
      <c r="O154" s="17">
        <v>5411</v>
      </c>
      <c r="P154" s="131">
        <v>0.74199999999999999</v>
      </c>
      <c r="Q154" s="131">
        <v>0.84199999999999997</v>
      </c>
      <c r="R154" s="131">
        <v>0.79200000000000004</v>
      </c>
      <c r="S154" s="132">
        <v>0.20180000000000001</v>
      </c>
      <c r="T154" s="17">
        <v>41</v>
      </c>
      <c r="V154" s="63">
        <f t="shared" si="3"/>
        <v>3.1516499814608825E-3</v>
      </c>
    </row>
    <row r="155" spans="1:22" x14ac:dyDescent="0.3">
      <c r="A155" s="98" t="s">
        <v>303</v>
      </c>
      <c r="B155" s="98" t="s">
        <v>1797</v>
      </c>
      <c r="C155" s="14">
        <v>1692</v>
      </c>
      <c r="D155" s="14">
        <v>0.46795999999999999</v>
      </c>
      <c r="E155" s="14">
        <v>0.57399999999999995</v>
      </c>
      <c r="F155" s="14">
        <v>0.52</v>
      </c>
      <c r="G155" s="14">
        <v>0.27879999999999999</v>
      </c>
      <c r="H155" s="14">
        <v>0</v>
      </c>
      <c r="I155" s="17">
        <v>1228</v>
      </c>
      <c r="J155" s="131">
        <v>0.59699999999999998</v>
      </c>
      <c r="K155" s="131">
        <v>0.70199999999999996</v>
      </c>
      <c r="L155" s="131">
        <v>0.64900000000000002</v>
      </c>
      <c r="M155" s="132">
        <v>0.43619999999999998</v>
      </c>
      <c r="N155" s="17">
        <v>3</v>
      </c>
      <c r="O155" s="17">
        <v>1269</v>
      </c>
      <c r="P155" s="131">
        <v>0.59799999999999998</v>
      </c>
      <c r="Q155" s="131">
        <v>0.70399999999999996</v>
      </c>
      <c r="R155" s="131">
        <v>0.65100000000000002</v>
      </c>
      <c r="S155" s="132">
        <v>0.43619999999999998</v>
      </c>
      <c r="T155" s="17">
        <v>3</v>
      </c>
      <c r="V155" s="63">
        <f t="shared" si="3"/>
        <v>3.3387622149837134E-2</v>
      </c>
    </row>
    <row r="156" spans="1:22" x14ac:dyDescent="0.3">
      <c r="A156" s="98" t="s">
        <v>305</v>
      </c>
      <c r="B156" s="98" t="s">
        <v>1799</v>
      </c>
      <c r="C156" s="14">
        <v>703</v>
      </c>
      <c r="D156" s="14">
        <v>0.50785999999999998</v>
      </c>
      <c r="E156" s="14">
        <v>0.64500000000000002</v>
      </c>
      <c r="F156" s="14">
        <v>0.57499999999999996</v>
      </c>
      <c r="G156" s="14">
        <v>0.3614</v>
      </c>
      <c r="H156" s="14">
        <v>2</v>
      </c>
      <c r="I156" s="17">
        <v>539</v>
      </c>
      <c r="J156" s="131">
        <v>0.61299999999999999</v>
      </c>
      <c r="K156" s="131">
        <v>0.63300000000000001</v>
      </c>
      <c r="L156" s="131">
        <v>0.622</v>
      </c>
      <c r="M156" s="132">
        <v>0.38129999999999997</v>
      </c>
      <c r="N156" s="17">
        <v>7</v>
      </c>
      <c r="O156" s="17">
        <v>535</v>
      </c>
      <c r="P156" s="131">
        <v>0.61399999999999999</v>
      </c>
      <c r="Q156" s="131">
        <v>0.63500000000000001</v>
      </c>
      <c r="R156" s="131">
        <v>0.624</v>
      </c>
      <c r="S156" s="132">
        <v>0.38129999999999997</v>
      </c>
      <c r="T156" s="17">
        <v>7</v>
      </c>
      <c r="V156" s="63">
        <f t="shared" si="3"/>
        <v>-7.4211502782931356E-3</v>
      </c>
    </row>
    <row r="157" spans="1:22" x14ac:dyDescent="0.3">
      <c r="A157" s="98" t="s">
        <v>307</v>
      </c>
      <c r="B157" s="98" t="s">
        <v>1801</v>
      </c>
      <c r="C157" s="14">
        <v>5287</v>
      </c>
      <c r="D157" s="14">
        <v>0.78607000000000005</v>
      </c>
      <c r="E157" s="14">
        <v>1.159</v>
      </c>
      <c r="F157" s="14">
        <v>0.97199999999999998</v>
      </c>
      <c r="G157" s="14">
        <v>6.0600000000000001E-2</v>
      </c>
      <c r="H157" s="14">
        <v>0</v>
      </c>
      <c r="I157" s="17">
        <v>4676</v>
      </c>
      <c r="J157" s="131">
        <v>0.84699999999999998</v>
      </c>
      <c r="K157" s="131">
        <v>1.1719999999999999</v>
      </c>
      <c r="L157" s="131">
        <v>1.0089999999999999</v>
      </c>
      <c r="M157" s="132">
        <v>0.1389</v>
      </c>
      <c r="N157" s="17">
        <v>45</v>
      </c>
      <c r="O157" s="17">
        <v>4670</v>
      </c>
      <c r="P157" s="131">
        <v>0.84899999999999998</v>
      </c>
      <c r="Q157" s="131">
        <v>1.1759999999999999</v>
      </c>
      <c r="R157" s="131">
        <v>1.012</v>
      </c>
      <c r="S157" s="132">
        <v>0.1389</v>
      </c>
      <c r="T157" s="17">
        <v>45</v>
      </c>
      <c r="V157" s="63">
        <f t="shared" si="3"/>
        <v>-1.2831479897348161E-3</v>
      </c>
    </row>
    <row r="158" spans="1:22" x14ac:dyDescent="0.3">
      <c r="A158" s="98" t="s">
        <v>309</v>
      </c>
      <c r="B158" s="98" t="s">
        <v>1803</v>
      </c>
      <c r="C158" s="14">
        <v>2207</v>
      </c>
      <c r="D158" s="14">
        <v>0.43207000000000001</v>
      </c>
      <c r="E158" s="14">
        <v>0.63200000000000001</v>
      </c>
      <c r="F158" s="14">
        <v>0.53200000000000003</v>
      </c>
      <c r="G158" s="14">
        <v>0.37980000000000003</v>
      </c>
      <c r="H158" s="14">
        <v>6</v>
      </c>
      <c r="I158" s="17">
        <v>1823</v>
      </c>
      <c r="J158" s="131">
        <v>0.49</v>
      </c>
      <c r="K158" s="131">
        <v>0.65800000000000003</v>
      </c>
      <c r="L158" s="131">
        <v>0.57399999999999995</v>
      </c>
      <c r="M158" s="132">
        <v>0.51859999999999995</v>
      </c>
      <c r="N158" s="17">
        <v>40</v>
      </c>
      <c r="O158" s="17">
        <v>1699</v>
      </c>
      <c r="P158" s="131">
        <v>0.49099999999999999</v>
      </c>
      <c r="Q158" s="131">
        <v>0.65900000000000003</v>
      </c>
      <c r="R158" s="131">
        <v>0.57399999999999995</v>
      </c>
      <c r="S158" s="132">
        <v>0.51859999999999995</v>
      </c>
      <c r="T158" s="17">
        <v>40</v>
      </c>
      <c r="V158" s="63">
        <f t="shared" si="3"/>
        <v>-6.8019747668678007E-2</v>
      </c>
    </row>
    <row r="159" spans="1:22" x14ac:dyDescent="0.3">
      <c r="A159" s="98" t="s">
        <v>311</v>
      </c>
      <c r="B159" s="98" t="s">
        <v>1805</v>
      </c>
      <c r="C159" s="14">
        <v>8776</v>
      </c>
      <c r="D159" s="14">
        <v>0.59067000000000003</v>
      </c>
      <c r="E159" s="14">
        <v>0.77200000000000002</v>
      </c>
      <c r="F159" s="14">
        <v>0.68100000000000005</v>
      </c>
      <c r="G159" s="14">
        <v>0.32400000000000001</v>
      </c>
      <c r="H159" s="14">
        <v>68</v>
      </c>
      <c r="I159" s="17">
        <v>6865</v>
      </c>
      <c r="J159" s="131">
        <v>0.73499999999999999</v>
      </c>
      <c r="K159" s="131">
        <v>0.82499999999999996</v>
      </c>
      <c r="L159" s="131">
        <v>0.77900000000000003</v>
      </c>
      <c r="M159" s="132">
        <v>0.53269999999999995</v>
      </c>
      <c r="N159" s="17">
        <v>230</v>
      </c>
      <c r="O159" s="17">
        <v>6575</v>
      </c>
      <c r="P159" s="131">
        <v>0.73699999999999999</v>
      </c>
      <c r="Q159" s="131">
        <v>0.82699999999999996</v>
      </c>
      <c r="R159" s="131">
        <v>0.78100000000000003</v>
      </c>
      <c r="S159" s="132">
        <v>0.53269999999999995</v>
      </c>
      <c r="T159" s="17">
        <v>230</v>
      </c>
      <c r="V159" s="63">
        <f t="shared" si="3"/>
        <v>-4.2243262927895119E-2</v>
      </c>
    </row>
    <row r="160" spans="1:22" x14ac:dyDescent="0.3">
      <c r="A160" s="98" t="s">
        <v>313</v>
      </c>
      <c r="B160" s="98" t="s">
        <v>1807</v>
      </c>
      <c r="C160" s="14">
        <v>7662</v>
      </c>
      <c r="D160" s="14">
        <v>0.57642000000000004</v>
      </c>
      <c r="E160" s="14">
        <v>0.76200000000000001</v>
      </c>
      <c r="F160" s="14">
        <v>0.66900000000000004</v>
      </c>
      <c r="G160" s="14">
        <v>0.27679999999999999</v>
      </c>
      <c r="H160" s="14">
        <v>31</v>
      </c>
      <c r="I160" s="17">
        <v>6101</v>
      </c>
      <c r="J160" s="131">
        <v>0.64400000000000002</v>
      </c>
      <c r="K160" s="131">
        <v>0.76</v>
      </c>
      <c r="L160" s="131">
        <v>0.70199999999999996</v>
      </c>
      <c r="M160" s="132">
        <v>0.37930000000000003</v>
      </c>
      <c r="N160" s="17">
        <v>80</v>
      </c>
      <c r="O160" s="17">
        <v>6117</v>
      </c>
      <c r="P160" s="131">
        <v>0.64600000000000002</v>
      </c>
      <c r="Q160" s="131">
        <v>0.76200000000000001</v>
      </c>
      <c r="R160" s="131">
        <v>0.70399999999999996</v>
      </c>
      <c r="S160" s="132">
        <v>0.37930000000000003</v>
      </c>
      <c r="T160" s="17">
        <v>80</v>
      </c>
      <c r="V160" s="63">
        <f t="shared" si="3"/>
        <v>2.6225208982134074E-3</v>
      </c>
    </row>
    <row r="161" spans="1:22" x14ac:dyDescent="0.3">
      <c r="A161" s="98" t="s">
        <v>315</v>
      </c>
      <c r="B161" s="98" t="s">
        <v>1809</v>
      </c>
      <c r="C161" s="14">
        <v>306</v>
      </c>
      <c r="D161" s="14">
        <v>0.47924</v>
      </c>
      <c r="E161" s="14">
        <v>0.52500000000000002</v>
      </c>
      <c r="F161" s="14">
        <v>0.501</v>
      </c>
      <c r="G161" s="14">
        <v>0.47789999999999999</v>
      </c>
      <c r="H161" s="14">
        <v>0</v>
      </c>
      <c r="I161" s="17">
        <v>325</v>
      </c>
      <c r="J161" s="131">
        <v>0.54</v>
      </c>
      <c r="K161" s="131">
        <v>0.42199999999999999</v>
      </c>
      <c r="L161" s="131">
        <v>0.48099999999999998</v>
      </c>
      <c r="M161" s="132">
        <v>0.60599999999999998</v>
      </c>
      <c r="N161" s="17">
        <v>0</v>
      </c>
      <c r="O161" s="17">
        <v>309</v>
      </c>
      <c r="P161" s="131">
        <v>0.54100000000000004</v>
      </c>
      <c r="Q161" s="131">
        <v>0.42299999999999999</v>
      </c>
      <c r="R161" s="131">
        <v>0.48099999999999998</v>
      </c>
      <c r="S161" s="132">
        <v>0.60599999999999998</v>
      </c>
      <c r="T161" s="17">
        <v>0</v>
      </c>
      <c r="V161" s="63">
        <f t="shared" si="3"/>
        <v>-4.9230769230769231E-2</v>
      </c>
    </row>
    <row r="162" spans="1:22" x14ac:dyDescent="0.3">
      <c r="A162" s="98" t="s">
        <v>317</v>
      </c>
      <c r="B162" s="98" t="s">
        <v>1814</v>
      </c>
      <c r="C162" s="14">
        <v>178</v>
      </c>
      <c r="D162" s="14">
        <v>3.9443000000000001</v>
      </c>
      <c r="E162" s="14">
        <v>1.0089999999999999</v>
      </c>
      <c r="F162" s="14">
        <v>2.476</v>
      </c>
      <c r="G162" s="14">
        <v>0.1762</v>
      </c>
      <c r="H162" s="14">
        <v>0</v>
      </c>
      <c r="I162" s="17">
        <v>170</v>
      </c>
      <c r="J162" s="131">
        <v>4.8869999999999996</v>
      </c>
      <c r="K162" s="131">
        <v>1.0229999999999999</v>
      </c>
      <c r="L162" s="131">
        <v>2.9540000000000002</v>
      </c>
      <c r="M162" s="132">
        <v>0.3755</v>
      </c>
      <c r="N162" s="17">
        <v>0</v>
      </c>
      <c r="O162" s="17">
        <v>166</v>
      </c>
      <c r="P162" s="131">
        <v>4.899</v>
      </c>
      <c r="Q162" s="131">
        <v>1.026</v>
      </c>
      <c r="R162" s="131">
        <v>2.9620000000000002</v>
      </c>
      <c r="S162" s="132">
        <v>0.3755</v>
      </c>
      <c r="T162" s="17">
        <v>0</v>
      </c>
      <c r="V162" s="63">
        <f t="shared" si="3"/>
        <v>-2.3529411764705882E-2</v>
      </c>
    </row>
    <row r="163" spans="1:22" x14ac:dyDescent="0.3">
      <c r="A163" s="98" t="s">
        <v>319</v>
      </c>
      <c r="B163" s="98" t="s">
        <v>1816</v>
      </c>
      <c r="C163" s="14">
        <v>134</v>
      </c>
      <c r="D163" s="14">
        <v>2.5832199999999998</v>
      </c>
      <c r="E163" s="14">
        <v>0.52300000000000002</v>
      </c>
      <c r="F163" s="14">
        <v>1.552</v>
      </c>
      <c r="G163" s="14">
        <v>0.40899999999999997</v>
      </c>
      <c r="H163" s="14">
        <v>0</v>
      </c>
      <c r="I163" s="17">
        <v>111</v>
      </c>
      <c r="J163" s="131">
        <v>3.008</v>
      </c>
      <c r="K163" s="131">
        <v>0.45200000000000001</v>
      </c>
      <c r="L163" s="131">
        <v>1.73</v>
      </c>
      <c r="M163" s="132">
        <v>0.625</v>
      </c>
      <c r="N163" s="17">
        <v>0</v>
      </c>
      <c r="O163" s="17">
        <v>110</v>
      </c>
      <c r="P163" s="131">
        <v>3.016</v>
      </c>
      <c r="Q163" s="131">
        <v>0.45300000000000001</v>
      </c>
      <c r="R163" s="131">
        <v>1.734</v>
      </c>
      <c r="S163" s="132">
        <v>0.625</v>
      </c>
      <c r="T163" s="17">
        <v>0</v>
      </c>
      <c r="V163" s="63">
        <f t="shared" si="3"/>
        <v>-9.0090090090090089E-3</v>
      </c>
    </row>
    <row r="164" spans="1:22" x14ac:dyDescent="0.3">
      <c r="A164" s="98" t="s">
        <v>321</v>
      </c>
      <c r="B164" s="98" t="s">
        <v>1818</v>
      </c>
      <c r="C164" s="14">
        <v>736</v>
      </c>
      <c r="D164" s="14">
        <v>0.33906999999999998</v>
      </c>
      <c r="E164" s="14">
        <v>0.441</v>
      </c>
      <c r="F164" s="14">
        <v>0.38900000000000001</v>
      </c>
      <c r="G164" s="14">
        <v>0.69740000000000002</v>
      </c>
      <c r="H164" s="14">
        <v>0</v>
      </c>
      <c r="I164" s="17">
        <v>676</v>
      </c>
      <c r="J164" s="131">
        <v>0.32200000000000001</v>
      </c>
      <c r="K164" s="131">
        <v>0.37</v>
      </c>
      <c r="L164" s="131">
        <v>0.34599999999999997</v>
      </c>
      <c r="M164" s="132">
        <v>0.56479999999999997</v>
      </c>
      <c r="N164" s="17">
        <v>0</v>
      </c>
      <c r="O164" s="17">
        <v>663</v>
      </c>
      <c r="P164" s="131">
        <v>0.32200000000000001</v>
      </c>
      <c r="Q164" s="131">
        <v>0.371</v>
      </c>
      <c r="R164" s="131">
        <v>0.34599999999999997</v>
      </c>
      <c r="S164" s="132">
        <v>0.56479999999999997</v>
      </c>
      <c r="T164" s="17">
        <v>0</v>
      </c>
      <c r="V164" s="63">
        <f t="shared" si="3"/>
        <v>-1.9230769230769232E-2</v>
      </c>
    </row>
    <row r="165" spans="1:22" x14ac:dyDescent="0.3">
      <c r="A165" s="98" t="s">
        <v>323</v>
      </c>
      <c r="B165" s="98" t="s">
        <v>1820</v>
      </c>
      <c r="C165" s="14">
        <v>55</v>
      </c>
      <c r="D165" s="14">
        <v>8.1240500000000004</v>
      </c>
      <c r="E165" s="14">
        <v>0.68100000000000005</v>
      </c>
      <c r="F165" s="14">
        <v>4.4020000000000001</v>
      </c>
      <c r="G165" s="14">
        <v>0.2989</v>
      </c>
      <c r="H165" s="14">
        <v>0</v>
      </c>
      <c r="I165" s="17">
        <v>64</v>
      </c>
      <c r="J165" s="131">
        <v>4.726</v>
      </c>
      <c r="K165" s="131">
        <v>0.33500000000000002</v>
      </c>
      <c r="L165" s="131">
        <v>2.5299999999999998</v>
      </c>
      <c r="M165" s="132">
        <v>0.36249999999999999</v>
      </c>
      <c r="N165" s="17">
        <v>0</v>
      </c>
      <c r="O165" s="17">
        <v>67</v>
      </c>
      <c r="P165" s="131">
        <v>4.7380000000000004</v>
      </c>
      <c r="Q165" s="131">
        <v>0.33600000000000002</v>
      </c>
      <c r="R165" s="131">
        <v>2.5369999999999999</v>
      </c>
      <c r="S165" s="132">
        <v>0.36249999999999999</v>
      </c>
      <c r="T165" s="17">
        <v>0</v>
      </c>
      <c r="V165" s="63">
        <f t="shared" si="3"/>
        <v>4.6875E-2</v>
      </c>
    </row>
    <row r="166" spans="1:22" x14ac:dyDescent="0.3">
      <c r="A166" s="98" t="s">
        <v>325</v>
      </c>
      <c r="B166" s="98" t="s">
        <v>1822</v>
      </c>
      <c r="C166" s="14">
        <v>810</v>
      </c>
      <c r="D166" s="14">
        <v>2.49403</v>
      </c>
      <c r="E166" s="14">
        <v>0.93</v>
      </c>
      <c r="F166" s="14">
        <v>1.712</v>
      </c>
      <c r="G166" s="14">
        <v>0.24329999999999999</v>
      </c>
      <c r="H166" s="14">
        <v>0</v>
      </c>
      <c r="I166" s="17">
        <v>559</v>
      </c>
      <c r="J166" s="131">
        <v>4.2960000000000003</v>
      </c>
      <c r="K166" s="131">
        <v>1.133</v>
      </c>
      <c r="L166" s="131">
        <v>2.714</v>
      </c>
      <c r="M166" s="132">
        <v>0.40039999999999998</v>
      </c>
      <c r="N166" s="17">
        <v>0</v>
      </c>
      <c r="O166" s="17">
        <v>554</v>
      </c>
      <c r="P166" s="131">
        <v>4.3070000000000004</v>
      </c>
      <c r="Q166" s="131">
        <v>1.1359999999999999</v>
      </c>
      <c r="R166" s="131">
        <v>2.7210000000000001</v>
      </c>
      <c r="S166" s="132">
        <v>0.40039999999999998</v>
      </c>
      <c r="T166" s="17">
        <v>0</v>
      </c>
      <c r="V166" s="63">
        <f t="shared" si="3"/>
        <v>-8.9445438282647581E-3</v>
      </c>
    </row>
    <row r="167" spans="1:22" x14ac:dyDescent="0.3">
      <c r="A167" s="98" t="s">
        <v>327</v>
      </c>
      <c r="B167" s="98" t="s">
        <v>1824</v>
      </c>
      <c r="C167" s="14">
        <v>275</v>
      </c>
      <c r="D167" s="14">
        <v>2.9343900000000001</v>
      </c>
      <c r="E167" s="14">
        <v>0.622</v>
      </c>
      <c r="F167" s="14">
        <v>1.778</v>
      </c>
      <c r="G167" s="14">
        <v>0.49769999999999998</v>
      </c>
      <c r="H167" s="14">
        <v>0</v>
      </c>
      <c r="I167" s="17">
        <v>227</v>
      </c>
      <c r="J167" s="131">
        <v>4.4180000000000001</v>
      </c>
      <c r="K167" s="131">
        <v>0.78600000000000003</v>
      </c>
      <c r="L167" s="131">
        <v>2.6019999999999999</v>
      </c>
      <c r="M167" s="132">
        <v>0.59050000000000002</v>
      </c>
      <c r="N167" s="17">
        <v>0</v>
      </c>
      <c r="O167" s="17">
        <v>223</v>
      </c>
      <c r="P167" s="131">
        <v>4.43</v>
      </c>
      <c r="Q167" s="131">
        <v>0.78800000000000003</v>
      </c>
      <c r="R167" s="131">
        <v>2.609</v>
      </c>
      <c r="S167" s="132">
        <v>0.59050000000000002</v>
      </c>
      <c r="T167" s="17">
        <v>0</v>
      </c>
      <c r="V167" s="63">
        <f t="shared" si="3"/>
        <v>-1.7621145374449341E-2</v>
      </c>
    </row>
    <row r="168" spans="1:22" x14ac:dyDescent="0.3">
      <c r="A168" s="98" t="s">
        <v>329</v>
      </c>
      <c r="B168" s="98" t="s">
        <v>1826</v>
      </c>
      <c r="C168" s="14">
        <v>962</v>
      </c>
      <c r="D168" s="14">
        <v>1.5663199999999999</v>
      </c>
      <c r="E168" s="14">
        <v>0.51500000000000001</v>
      </c>
      <c r="F168" s="14">
        <v>1.04</v>
      </c>
      <c r="G168" s="14">
        <v>0.57930000000000004</v>
      </c>
      <c r="H168" s="14">
        <v>0</v>
      </c>
      <c r="I168" s="17">
        <v>706</v>
      </c>
      <c r="J168" s="131">
        <v>1.702</v>
      </c>
      <c r="K168" s="131">
        <v>0.51900000000000002</v>
      </c>
      <c r="L168" s="131">
        <v>1.1100000000000001</v>
      </c>
      <c r="M168" s="132">
        <v>0.5655</v>
      </c>
      <c r="N168" s="17">
        <v>1</v>
      </c>
      <c r="O168" s="17">
        <v>696</v>
      </c>
      <c r="P168" s="131">
        <v>1.706</v>
      </c>
      <c r="Q168" s="131">
        <v>0.52100000000000002</v>
      </c>
      <c r="R168" s="131">
        <v>1.113</v>
      </c>
      <c r="S168" s="132">
        <v>0.5655</v>
      </c>
      <c r="T168" s="17">
        <v>1</v>
      </c>
      <c r="V168" s="63">
        <f t="shared" si="3"/>
        <v>-1.4164305949008499E-2</v>
      </c>
    </row>
    <row r="169" spans="1:22" x14ac:dyDescent="0.3">
      <c r="A169" s="98" t="s">
        <v>331</v>
      </c>
      <c r="B169" s="98" t="s">
        <v>1831</v>
      </c>
      <c r="C169" s="14">
        <v>342</v>
      </c>
      <c r="D169" s="14">
        <v>1.3701000000000001</v>
      </c>
      <c r="E169" s="14">
        <v>0.69799999999999995</v>
      </c>
      <c r="F169" s="14">
        <v>1.034</v>
      </c>
      <c r="G169" s="14">
        <v>0.34889999999999999</v>
      </c>
      <c r="H169" s="14">
        <v>0</v>
      </c>
      <c r="I169" s="17">
        <v>234</v>
      </c>
      <c r="J169" s="131">
        <v>1.861</v>
      </c>
      <c r="K169" s="131">
        <v>0.74299999999999999</v>
      </c>
      <c r="L169" s="131">
        <v>1.3009999999999999</v>
      </c>
      <c r="M169" s="132">
        <v>0.53680000000000005</v>
      </c>
      <c r="N169" s="17">
        <v>0</v>
      </c>
      <c r="O169" s="17">
        <v>234</v>
      </c>
      <c r="P169" s="131">
        <v>1.8660000000000001</v>
      </c>
      <c r="Q169" s="131">
        <v>0.745</v>
      </c>
      <c r="R169" s="131">
        <v>1.3049999999999999</v>
      </c>
      <c r="S169" s="132">
        <v>0.53680000000000005</v>
      </c>
      <c r="T169" s="17">
        <v>0</v>
      </c>
      <c r="V169" s="63">
        <f t="shared" si="3"/>
        <v>0</v>
      </c>
    </row>
    <row r="170" spans="1:22" x14ac:dyDescent="0.3">
      <c r="A170" s="15" t="s">
        <v>333</v>
      </c>
      <c r="B170" s="98" t="s">
        <v>334</v>
      </c>
      <c r="C170" s="14">
        <v>625</v>
      </c>
      <c r="D170" s="14">
        <v>0.87297999999999998</v>
      </c>
      <c r="E170" s="14">
        <v>0.58699999999999997</v>
      </c>
      <c r="F170" s="14">
        <v>0.72899999999999998</v>
      </c>
      <c r="G170" s="14">
        <v>0.28216216216216217</v>
      </c>
      <c r="H170" s="14">
        <v>0</v>
      </c>
      <c r="I170" s="17">
        <v>430</v>
      </c>
      <c r="J170" s="131">
        <v>1.321</v>
      </c>
      <c r="K170" s="131">
        <v>0.64200000000000002</v>
      </c>
      <c r="L170" s="131">
        <v>0.98099999999999998</v>
      </c>
      <c r="M170" s="132">
        <v>0.45619999999999999</v>
      </c>
      <c r="N170" s="17">
        <v>0</v>
      </c>
      <c r="O170" s="17">
        <v>415</v>
      </c>
      <c r="P170" s="131">
        <v>1.3240000000000001</v>
      </c>
      <c r="Q170" s="131">
        <v>0.64300000000000002</v>
      </c>
      <c r="R170" s="131">
        <v>0.98299999999999998</v>
      </c>
      <c r="S170" s="132">
        <v>0.45619999999999999</v>
      </c>
      <c r="T170" s="17">
        <v>0</v>
      </c>
      <c r="V170" s="63">
        <f t="shared" si="3"/>
        <v>-3.4883720930232558E-2</v>
      </c>
    </row>
    <row r="171" spans="1:22" x14ac:dyDescent="0.3">
      <c r="A171" s="98" t="s">
        <v>335</v>
      </c>
      <c r="B171" s="98" t="s">
        <v>1833</v>
      </c>
      <c r="C171" s="14">
        <v>1024</v>
      </c>
      <c r="D171" s="14">
        <v>0.63660000000000005</v>
      </c>
      <c r="E171" s="14">
        <v>0.50900000000000001</v>
      </c>
      <c r="F171" s="14">
        <v>0.57199999999999995</v>
      </c>
      <c r="G171" s="14">
        <v>0.31269999999999998</v>
      </c>
      <c r="H171" s="14">
        <v>0</v>
      </c>
      <c r="I171" s="17">
        <v>714</v>
      </c>
      <c r="J171" s="131">
        <v>0.879</v>
      </c>
      <c r="K171" s="131">
        <v>0.52900000000000003</v>
      </c>
      <c r="L171" s="131">
        <v>0.70299999999999996</v>
      </c>
      <c r="M171" s="132">
        <v>0.52049999999999996</v>
      </c>
      <c r="N171" s="17">
        <v>0</v>
      </c>
      <c r="O171" s="17">
        <v>711</v>
      </c>
      <c r="P171" s="131">
        <v>0.88100000000000001</v>
      </c>
      <c r="Q171" s="131">
        <v>0.53</v>
      </c>
      <c r="R171" s="131">
        <v>0.70499999999999996</v>
      </c>
      <c r="S171" s="132">
        <v>0.52049999999999996</v>
      </c>
      <c r="T171" s="17">
        <v>0</v>
      </c>
      <c r="V171" s="63">
        <f t="shared" si="3"/>
        <v>-4.2016806722689074E-3</v>
      </c>
    </row>
    <row r="172" spans="1:22" x14ac:dyDescent="0.3">
      <c r="A172" s="98" t="s">
        <v>337</v>
      </c>
      <c r="B172" s="98" t="s">
        <v>1836</v>
      </c>
      <c r="C172" s="14">
        <v>620</v>
      </c>
      <c r="D172" s="14">
        <v>0.37291000000000002</v>
      </c>
      <c r="E172" s="14">
        <v>0.42399999999999999</v>
      </c>
      <c r="F172" s="14">
        <v>0.39800000000000002</v>
      </c>
      <c r="G172" s="14">
        <v>0.40429999999999999</v>
      </c>
      <c r="H172" s="14">
        <v>0</v>
      </c>
      <c r="I172" s="17">
        <v>482</v>
      </c>
      <c r="J172" s="131">
        <v>0.51900000000000002</v>
      </c>
      <c r="K172" s="131">
        <v>0.442</v>
      </c>
      <c r="L172" s="131">
        <v>0.48</v>
      </c>
      <c r="M172" s="132">
        <v>0.50480000000000003</v>
      </c>
      <c r="N172" s="17">
        <v>1</v>
      </c>
      <c r="O172" s="17">
        <v>496</v>
      </c>
      <c r="P172" s="131">
        <v>0.52</v>
      </c>
      <c r="Q172" s="131">
        <v>0.443</v>
      </c>
      <c r="R172" s="131">
        <v>0.48099999999999998</v>
      </c>
      <c r="S172" s="132">
        <v>0.50480000000000003</v>
      </c>
      <c r="T172" s="17">
        <v>1</v>
      </c>
      <c r="V172" s="63">
        <f t="shared" si="3"/>
        <v>2.9045643153526972E-2</v>
      </c>
    </row>
    <row r="173" spans="1:22" x14ac:dyDescent="0.3">
      <c r="A173" s="98" t="s">
        <v>339</v>
      </c>
      <c r="B173" s="98" t="s">
        <v>1838</v>
      </c>
      <c r="C173" s="14">
        <v>1597</v>
      </c>
      <c r="D173" s="14">
        <v>0.13632</v>
      </c>
      <c r="E173" s="14">
        <v>0.20399999999999999</v>
      </c>
      <c r="F173" s="14">
        <v>0.17</v>
      </c>
      <c r="G173" s="14">
        <v>0.7742</v>
      </c>
      <c r="H173" s="14">
        <v>0</v>
      </c>
      <c r="I173" s="17">
        <v>1346</v>
      </c>
      <c r="J173" s="131">
        <v>0.17499999999999999</v>
      </c>
      <c r="K173" s="131">
        <v>0.20200000000000001</v>
      </c>
      <c r="L173" s="131">
        <v>0.188</v>
      </c>
      <c r="M173" s="132">
        <v>0.74199999999999999</v>
      </c>
      <c r="N173" s="17">
        <v>0</v>
      </c>
      <c r="O173" s="17">
        <v>1322</v>
      </c>
      <c r="P173" s="131">
        <v>0.17499999999999999</v>
      </c>
      <c r="Q173" s="131">
        <v>0.20300000000000001</v>
      </c>
      <c r="R173" s="131">
        <v>0.188</v>
      </c>
      <c r="S173" s="132">
        <v>0.74199999999999999</v>
      </c>
      <c r="T173" s="17">
        <v>0</v>
      </c>
      <c r="V173" s="63">
        <f t="shared" si="3"/>
        <v>-1.7830609212481426E-2</v>
      </c>
    </row>
    <row r="174" spans="1:22" x14ac:dyDescent="0.3">
      <c r="A174" s="98" t="s">
        <v>341</v>
      </c>
      <c r="B174" s="98" t="s">
        <v>1840</v>
      </c>
      <c r="C174" s="14">
        <v>1540</v>
      </c>
      <c r="D174" s="14">
        <v>1.53304</v>
      </c>
      <c r="E174" s="14">
        <v>0.69699999999999995</v>
      </c>
      <c r="F174" s="14">
        <v>1.1140000000000001</v>
      </c>
      <c r="G174" s="14">
        <v>0.29880000000000001</v>
      </c>
      <c r="H174" s="14">
        <v>12</v>
      </c>
      <c r="I174" s="17">
        <v>1097</v>
      </c>
      <c r="J174" s="131">
        <v>2.0609999999999999</v>
      </c>
      <c r="K174" s="131">
        <v>0.83599999999999997</v>
      </c>
      <c r="L174" s="131">
        <v>1.448</v>
      </c>
      <c r="M174" s="132">
        <v>0.46489999999999998</v>
      </c>
      <c r="N174" s="17">
        <v>0</v>
      </c>
      <c r="O174" s="17">
        <v>1098</v>
      </c>
      <c r="P174" s="131">
        <v>2.0670000000000002</v>
      </c>
      <c r="Q174" s="131">
        <v>0.83899999999999997</v>
      </c>
      <c r="R174" s="131">
        <v>1.452</v>
      </c>
      <c r="S174" s="132">
        <v>0.46489999999999998</v>
      </c>
      <c r="T174" s="17">
        <v>0</v>
      </c>
      <c r="V174" s="63">
        <f t="shared" si="3"/>
        <v>9.1157702825888785E-4</v>
      </c>
    </row>
    <row r="175" spans="1:22" x14ac:dyDescent="0.3">
      <c r="A175" s="98" t="s">
        <v>343</v>
      </c>
      <c r="B175" s="98" t="s">
        <v>1842</v>
      </c>
      <c r="C175" s="14">
        <v>2435</v>
      </c>
      <c r="D175" s="14">
        <v>0.37977</v>
      </c>
      <c r="E175" s="14">
        <v>0.46700000000000003</v>
      </c>
      <c r="F175" s="14">
        <v>0.42199999999999999</v>
      </c>
      <c r="G175" s="14">
        <v>0.51759999999999995</v>
      </c>
      <c r="H175" s="14">
        <v>0</v>
      </c>
      <c r="I175" s="17">
        <v>2286</v>
      </c>
      <c r="J175" s="131">
        <v>0.37</v>
      </c>
      <c r="K175" s="131">
        <v>0.40200000000000002</v>
      </c>
      <c r="L175" s="131">
        <v>0.38600000000000001</v>
      </c>
      <c r="M175" s="132">
        <v>0.55800000000000005</v>
      </c>
      <c r="N175" s="17">
        <v>0</v>
      </c>
      <c r="O175" s="17">
        <v>2121</v>
      </c>
      <c r="P175" s="131">
        <v>0.371</v>
      </c>
      <c r="Q175" s="131">
        <v>0.40300000000000002</v>
      </c>
      <c r="R175" s="131">
        <v>0.38600000000000001</v>
      </c>
      <c r="S175" s="132">
        <v>0.55800000000000005</v>
      </c>
      <c r="T175" s="17">
        <v>0</v>
      </c>
      <c r="V175" s="63">
        <f t="shared" si="3"/>
        <v>-7.217847769028872E-2</v>
      </c>
    </row>
    <row r="176" spans="1:22" x14ac:dyDescent="0.3">
      <c r="A176" s="98" t="s">
        <v>345</v>
      </c>
      <c r="B176" s="98" t="s">
        <v>346</v>
      </c>
      <c r="C176" s="14">
        <v>899</v>
      </c>
      <c r="D176" s="14">
        <v>0.23372999999999999</v>
      </c>
      <c r="E176" s="14">
        <v>0.34399999999999997</v>
      </c>
      <c r="F176" s="14">
        <v>0.28799999999999998</v>
      </c>
      <c r="G176" s="14">
        <v>0.57809999999999995</v>
      </c>
      <c r="H176" s="14">
        <v>0</v>
      </c>
      <c r="I176" s="17">
        <v>751</v>
      </c>
      <c r="J176" s="131">
        <v>0.26700000000000002</v>
      </c>
      <c r="K176" s="131">
        <v>0.36299999999999999</v>
      </c>
      <c r="L176" s="131">
        <v>0.314</v>
      </c>
      <c r="M176" s="132">
        <v>0.64390000000000003</v>
      </c>
      <c r="N176" s="17">
        <v>0</v>
      </c>
      <c r="O176" s="17">
        <v>741</v>
      </c>
      <c r="P176" s="131">
        <v>0.26800000000000002</v>
      </c>
      <c r="Q176" s="131">
        <v>0.36399999999999999</v>
      </c>
      <c r="R176" s="131">
        <v>0.316</v>
      </c>
      <c r="S176" s="132">
        <v>0.64390000000000003</v>
      </c>
      <c r="T176" s="17">
        <v>0</v>
      </c>
      <c r="V176" s="63">
        <f t="shared" si="3"/>
        <v>-1.3315579227696404E-2</v>
      </c>
    </row>
    <row r="177" spans="1:22" x14ac:dyDescent="0.3">
      <c r="A177" s="98" t="s">
        <v>347</v>
      </c>
      <c r="B177" s="98" t="s">
        <v>348</v>
      </c>
      <c r="C177" s="14">
        <v>325</v>
      </c>
      <c r="D177" s="14">
        <v>0.56054999999999999</v>
      </c>
      <c r="E177" s="14">
        <v>0.35799999999999998</v>
      </c>
      <c r="F177" s="14">
        <v>0.45900000000000002</v>
      </c>
      <c r="G177" s="14">
        <v>0.54279999999999995</v>
      </c>
      <c r="H177" s="14">
        <v>0</v>
      </c>
      <c r="I177" s="17">
        <v>239</v>
      </c>
      <c r="J177" s="131">
        <v>0.72099999999999997</v>
      </c>
      <c r="K177" s="131">
        <v>0.46100000000000002</v>
      </c>
      <c r="L177" s="131">
        <v>0.59</v>
      </c>
      <c r="M177" s="132">
        <v>0.63080000000000003</v>
      </c>
      <c r="N177" s="17">
        <v>0</v>
      </c>
      <c r="O177" s="17">
        <v>239</v>
      </c>
      <c r="P177" s="131">
        <v>0.72299999999999998</v>
      </c>
      <c r="Q177" s="131">
        <v>0.46300000000000002</v>
      </c>
      <c r="R177" s="131">
        <v>0.59199999999999997</v>
      </c>
      <c r="S177" s="132">
        <v>0.63080000000000003</v>
      </c>
      <c r="T177" s="17">
        <v>0</v>
      </c>
      <c r="V177" s="63">
        <f t="shared" si="3"/>
        <v>0</v>
      </c>
    </row>
    <row r="178" spans="1:22" x14ac:dyDescent="0.3">
      <c r="A178" s="98" t="s">
        <v>349</v>
      </c>
      <c r="B178" s="98" t="s">
        <v>1846</v>
      </c>
      <c r="C178" s="14">
        <v>160</v>
      </c>
      <c r="D178" s="14">
        <v>1.10118</v>
      </c>
      <c r="E178" s="14">
        <v>0.59299999999999997</v>
      </c>
      <c r="F178" s="14">
        <v>0.84599999999999997</v>
      </c>
      <c r="G178" s="14">
        <v>0.42849999999999999</v>
      </c>
      <c r="H178" s="14">
        <v>0</v>
      </c>
      <c r="I178" s="17">
        <v>107</v>
      </c>
      <c r="J178" s="131">
        <v>2.2679999999999998</v>
      </c>
      <c r="K178" s="131">
        <v>0.755</v>
      </c>
      <c r="L178" s="131">
        <v>1.5109999999999999</v>
      </c>
      <c r="M178" s="132">
        <v>0.52010000000000001</v>
      </c>
      <c r="N178" s="17">
        <v>0</v>
      </c>
      <c r="O178" s="17">
        <v>106</v>
      </c>
      <c r="P178" s="131">
        <v>2.274</v>
      </c>
      <c r="Q178" s="131">
        <v>0.75700000000000001</v>
      </c>
      <c r="R178" s="131">
        <v>1.5149999999999999</v>
      </c>
      <c r="S178" s="132">
        <v>0.52010000000000001</v>
      </c>
      <c r="T178" s="17">
        <v>0</v>
      </c>
      <c r="V178" s="63">
        <f t="shared" si="3"/>
        <v>-9.3457943925233638E-3</v>
      </c>
    </row>
    <row r="179" spans="1:22" x14ac:dyDescent="0.3">
      <c r="A179" s="98" t="s">
        <v>351</v>
      </c>
      <c r="B179" s="98" t="s">
        <v>1849</v>
      </c>
      <c r="C179" s="14">
        <v>3273</v>
      </c>
      <c r="D179" s="14">
        <v>0.27911000000000002</v>
      </c>
      <c r="E179" s="14">
        <v>0.46800000000000003</v>
      </c>
      <c r="F179" s="14">
        <v>0.373</v>
      </c>
      <c r="G179" s="14">
        <v>0.53300000000000003</v>
      </c>
      <c r="H179" s="14">
        <v>0</v>
      </c>
      <c r="I179" s="17">
        <v>2463</v>
      </c>
      <c r="J179" s="131">
        <v>0.30399999999999999</v>
      </c>
      <c r="K179" s="131">
        <v>0.40300000000000002</v>
      </c>
      <c r="L179" s="131">
        <v>0.35299999999999998</v>
      </c>
      <c r="M179" s="132">
        <v>0.65790000000000004</v>
      </c>
      <c r="N179" s="17">
        <v>34</v>
      </c>
      <c r="O179" s="17">
        <v>2444</v>
      </c>
      <c r="P179" s="131">
        <v>0.30499999999999999</v>
      </c>
      <c r="Q179" s="131">
        <v>0.40400000000000003</v>
      </c>
      <c r="R179" s="131">
        <v>0.35399999999999998</v>
      </c>
      <c r="S179" s="132">
        <v>0.65790000000000004</v>
      </c>
      <c r="T179" s="17">
        <v>34</v>
      </c>
      <c r="V179" s="63">
        <f t="shared" si="3"/>
        <v>-7.714169711733658E-3</v>
      </c>
    </row>
    <row r="180" spans="1:22" x14ac:dyDescent="0.3">
      <c r="A180" s="98" t="s">
        <v>353</v>
      </c>
      <c r="B180" s="98" t="s">
        <v>1851</v>
      </c>
      <c r="C180" s="14">
        <v>2000</v>
      </c>
      <c r="D180" s="14">
        <v>0.31747999999999998</v>
      </c>
      <c r="E180" s="14">
        <v>0.503</v>
      </c>
      <c r="F180" s="14">
        <v>0.40899999999999997</v>
      </c>
      <c r="G180" s="14">
        <v>0.40189999999999998</v>
      </c>
      <c r="H180" s="14">
        <v>0</v>
      </c>
      <c r="I180" s="17">
        <v>1426</v>
      </c>
      <c r="J180" s="131">
        <v>0.45800000000000002</v>
      </c>
      <c r="K180" s="131">
        <v>0.54900000000000004</v>
      </c>
      <c r="L180" s="131">
        <v>0.503</v>
      </c>
      <c r="M180" s="132">
        <v>0.51549999999999996</v>
      </c>
      <c r="N180" s="17">
        <v>11</v>
      </c>
      <c r="O180" s="17">
        <v>1438</v>
      </c>
      <c r="P180" s="131">
        <v>0.45900000000000002</v>
      </c>
      <c r="Q180" s="131">
        <v>0.55100000000000005</v>
      </c>
      <c r="R180" s="131">
        <v>0.504</v>
      </c>
      <c r="S180" s="132">
        <v>0.51549999999999996</v>
      </c>
      <c r="T180" s="17">
        <v>11</v>
      </c>
      <c r="V180" s="63">
        <f t="shared" si="3"/>
        <v>8.4151472650771386E-3</v>
      </c>
    </row>
    <row r="181" spans="1:22" x14ac:dyDescent="0.3">
      <c r="A181" s="98" t="s">
        <v>355</v>
      </c>
      <c r="B181" s="98" t="s">
        <v>1853</v>
      </c>
      <c r="C181" s="14">
        <v>1071</v>
      </c>
      <c r="D181" s="14">
        <v>0.49925999999999998</v>
      </c>
      <c r="E181" s="14">
        <v>0.51100000000000001</v>
      </c>
      <c r="F181" s="14">
        <v>0.504</v>
      </c>
      <c r="G181" s="14">
        <v>0.31819999999999998</v>
      </c>
      <c r="H181" s="14">
        <v>0</v>
      </c>
      <c r="I181" s="17">
        <v>878</v>
      </c>
      <c r="J181" s="131">
        <v>0.628</v>
      </c>
      <c r="K181" s="131">
        <v>0.57799999999999996</v>
      </c>
      <c r="L181" s="131">
        <v>0.60299999999999998</v>
      </c>
      <c r="M181" s="132">
        <v>0.49730000000000002</v>
      </c>
      <c r="N181" s="17">
        <v>2</v>
      </c>
      <c r="O181" s="17">
        <v>853</v>
      </c>
      <c r="P181" s="131">
        <v>0.628</v>
      </c>
      <c r="Q181" s="131">
        <v>0.57799999999999996</v>
      </c>
      <c r="R181" s="131">
        <v>0.60299999999999998</v>
      </c>
      <c r="S181" s="132">
        <v>0.49730000000000002</v>
      </c>
      <c r="T181" s="17">
        <v>2</v>
      </c>
      <c r="V181" s="63">
        <f t="shared" si="3"/>
        <v>-2.847380410022779E-2</v>
      </c>
    </row>
    <row r="182" spans="1:22" x14ac:dyDescent="0.3">
      <c r="A182" s="98" t="s">
        <v>357</v>
      </c>
      <c r="B182" s="98" t="s">
        <v>1855</v>
      </c>
      <c r="C182" s="14">
        <v>534</v>
      </c>
      <c r="D182" s="14">
        <v>1.3948</v>
      </c>
      <c r="E182" s="14">
        <v>0.57999999999999996</v>
      </c>
      <c r="F182" s="14">
        <v>0.98699999999999999</v>
      </c>
      <c r="G182" s="14">
        <v>0.38390000000000002</v>
      </c>
      <c r="H182" s="14">
        <v>0</v>
      </c>
      <c r="I182" s="17">
        <v>425</v>
      </c>
      <c r="J182" s="131">
        <v>1.498</v>
      </c>
      <c r="K182" s="131">
        <v>0.57399999999999995</v>
      </c>
      <c r="L182" s="131">
        <v>1.036</v>
      </c>
      <c r="M182" s="132">
        <v>0.46189999999999998</v>
      </c>
      <c r="N182" s="17">
        <v>1</v>
      </c>
      <c r="O182" s="17">
        <v>417</v>
      </c>
      <c r="P182" s="131">
        <v>1.502</v>
      </c>
      <c r="Q182" s="131">
        <v>0.57599999999999996</v>
      </c>
      <c r="R182" s="131">
        <v>1.0389999999999999</v>
      </c>
      <c r="S182" s="132">
        <v>0.46189999999999998</v>
      </c>
      <c r="T182" s="17">
        <v>1</v>
      </c>
      <c r="V182" s="63">
        <f t="shared" si="3"/>
        <v>-1.8823529411764704E-2</v>
      </c>
    </row>
    <row r="183" spans="1:22" x14ac:dyDescent="0.3">
      <c r="A183" s="98" t="s">
        <v>359</v>
      </c>
      <c r="B183" s="98" t="s">
        <v>360</v>
      </c>
      <c r="C183" s="14">
        <v>1958</v>
      </c>
      <c r="D183" s="14">
        <v>0.48375000000000001</v>
      </c>
      <c r="E183" s="14">
        <v>0.53100000000000003</v>
      </c>
      <c r="F183" s="14">
        <v>0.50600000000000001</v>
      </c>
      <c r="G183" s="14">
        <v>0.2349</v>
      </c>
      <c r="H183" s="14">
        <v>0</v>
      </c>
      <c r="I183" s="17">
        <v>1708</v>
      </c>
      <c r="J183" s="131">
        <v>0.59599999999999997</v>
      </c>
      <c r="K183" s="131">
        <v>0.60799999999999998</v>
      </c>
      <c r="L183" s="131">
        <v>0.60199999999999998</v>
      </c>
      <c r="M183" s="132">
        <v>0.39889999999999998</v>
      </c>
      <c r="N183" s="17">
        <v>4</v>
      </c>
      <c r="O183" s="17">
        <v>1661</v>
      </c>
      <c r="P183" s="131">
        <v>0.58399999999999996</v>
      </c>
      <c r="Q183" s="131">
        <v>0.59599999999999997</v>
      </c>
      <c r="R183" s="131">
        <v>0.59</v>
      </c>
      <c r="S183" s="132">
        <v>0.39889999999999998</v>
      </c>
      <c r="T183" s="17">
        <v>4</v>
      </c>
      <c r="V183" s="63">
        <f t="shared" si="3"/>
        <v>-2.7517564402810304E-2</v>
      </c>
    </row>
    <row r="184" spans="1:22" x14ac:dyDescent="0.3">
      <c r="A184" s="98" t="s">
        <v>361</v>
      </c>
      <c r="B184" s="98" t="s">
        <v>1858</v>
      </c>
      <c r="C184" s="14">
        <v>1000</v>
      </c>
      <c r="D184" s="14">
        <v>0.37786999999999998</v>
      </c>
      <c r="E184" s="14">
        <v>0.5</v>
      </c>
      <c r="F184" s="14">
        <v>0.438</v>
      </c>
      <c r="G184" s="14">
        <v>0.24859999999999999</v>
      </c>
      <c r="H184" s="14">
        <v>0</v>
      </c>
      <c r="I184" s="17">
        <v>701</v>
      </c>
      <c r="J184" s="131">
        <v>0.44</v>
      </c>
      <c r="K184" s="131">
        <v>0.57899999999999996</v>
      </c>
      <c r="L184" s="131">
        <v>0.50900000000000001</v>
      </c>
      <c r="M184" s="132">
        <v>0.40050000000000002</v>
      </c>
      <c r="N184" s="17">
        <v>6</v>
      </c>
      <c r="O184" s="17">
        <v>754</v>
      </c>
      <c r="P184" s="131">
        <v>0.441</v>
      </c>
      <c r="Q184" s="131">
        <v>0.58099999999999996</v>
      </c>
      <c r="R184" s="131">
        <v>0.51</v>
      </c>
      <c r="S184" s="132">
        <v>0.40050000000000002</v>
      </c>
      <c r="T184" s="17">
        <v>6</v>
      </c>
      <c r="V184" s="63">
        <f t="shared" si="3"/>
        <v>7.5606276747503573E-2</v>
      </c>
    </row>
    <row r="185" spans="1:22" x14ac:dyDescent="0.3">
      <c r="A185" s="98" t="s">
        <v>363</v>
      </c>
      <c r="B185" s="98" t="s">
        <v>1861</v>
      </c>
      <c r="C185" s="14">
        <v>2412</v>
      </c>
      <c r="D185" s="14">
        <v>0.50483</v>
      </c>
      <c r="E185" s="14">
        <v>0.65100000000000002</v>
      </c>
      <c r="F185" s="14">
        <v>0.57699999999999996</v>
      </c>
      <c r="G185" s="14">
        <v>0.45419999999999999</v>
      </c>
      <c r="H185" s="14">
        <v>12</v>
      </c>
      <c r="I185" s="17">
        <v>2160</v>
      </c>
      <c r="J185" s="131">
        <v>0.48</v>
      </c>
      <c r="K185" s="131">
        <v>0.62</v>
      </c>
      <c r="L185" s="131">
        <v>0.55000000000000004</v>
      </c>
      <c r="M185" s="132">
        <v>0.626</v>
      </c>
      <c r="N185" s="17">
        <v>61</v>
      </c>
      <c r="O185" s="17">
        <v>2047</v>
      </c>
      <c r="P185" s="131">
        <v>0.48199999999999998</v>
      </c>
      <c r="Q185" s="131">
        <v>0.622</v>
      </c>
      <c r="R185" s="131">
        <v>0.55200000000000005</v>
      </c>
      <c r="S185" s="132">
        <v>0.626</v>
      </c>
      <c r="T185" s="17">
        <v>61</v>
      </c>
      <c r="V185" s="63">
        <f t="shared" si="3"/>
        <v>-5.2314814814814814E-2</v>
      </c>
    </row>
    <row r="186" spans="1:22" x14ac:dyDescent="0.3">
      <c r="A186" s="98" t="s">
        <v>365</v>
      </c>
      <c r="B186" s="98" t="s">
        <v>1863</v>
      </c>
      <c r="C186" s="14">
        <v>1221</v>
      </c>
      <c r="D186" s="14">
        <v>0.40941</v>
      </c>
      <c r="E186" s="14">
        <v>0.57699999999999996</v>
      </c>
      <c r="F186" s="14">
        <v>0.49199999999999999</v>
      </c>
      <c r="G186" s="14">
        <v>0.23469999999999999</v>
      </c>
      <c r="H186" s="14">
        <v>12</v>
      </c>
      <c r="I186" s="17">
        <v>817</v>
      </c>
      <c r="J186" s="131">
        <v>0.50600000000000001</v>
      </c>
      <c r="K186" s="131">
        <v>0.71299999999999997</v>
      </c>
      <c r="L186" s="131">
        <v>0.60899999999999999</v>
      </c>
      <c r="M186" s="132">
        <v>0.47610000000000002</v>
      </c>
      <c r="N186" s="17">
        <v>8</v>
      </c>
      <c r="O186" s="17">
        <v>812</v>
      </c>
      <c r="P186" s="131">
        <v>0.50700000000000001</v>
      </c>
      <c r="Q186" s="131">
        <v>0.71499999999999997</v>
      </c>
      <c r="R186" s="131">
        <v>0.61</v>
      </c>
      <c r="S186" s="132">
        <v>0.47610000000000002</v>
      </c>
      <c r="T186" s="17">
        <v>8</v>
      </c>
      <c r="V186" s="63">
        <f t="shared" si="3"/>
        <v>-6.1199510403916772E-3</v>
      </c>
    </row>
    <row r="187" spans="1:22" x14ac:dyDescent="0.3">
      <c r="A187" s="98" t="s">
        <v>367</v>
      </c>
      <c r="B187" s="98" t="s">
        <v>1865</v>
      </c>
      <c r="C187" s="14">
        <v>544</v>
      </c>
      <c r="D187" s="14">
        <v>0.36992999999999998</v>
      </c>
      <c r="E187" s="14">
        <v>0.53200000000000003</v>
      </c>
      <c r="F187" s="14">
        <v>0.45</v>
      </c>
      <c r="G187" s="14">
        <v>0.31879999999999997</v>
      </c>
      <c r="H187" s="14">
        <v>34</v>
      </c>
      <c r="I187" s="17">
        <v>390</v>
      </c>
      <c r="J187" s="131">
        <v>0.44400000000000001</v>
      </c>
      <c r="K187" s="131">
        <v>0.54100000000000004</v>
      </c>
      <c r="L187" s="131">
        <v>0.49199999999999999</v>
      </c>
      <c r="M187" s="132">
        <v>0.3962</v>
      </c>
      <c r="N187" s="17">
        <v>29</v>
      </c>
      <c r="O187" s="17">
        <v>392</v>
      </c>
      <c r="P187" s="131">
        <v>0.44500000000000001</v>
      </c>
      <c r="Q187" s="131">
        <v>0.54300000000000004</v>
      </c>
      <c r="R187" s="131">
        <v>0.49299999999999999</v>
      </c>
      <c r="S187" s="132">
        <v>0.3962</v>
      </c>
      <c r="T187" s="17">
        <v>29</v>
      </c>
      <c r="V187" s="63">
        <f t="shared" si="3"/>
        <v>5.1282051282051282E-3</v>
      </c>
    </row>
    <row r="188" spans="1:22" x14ac:dyDescent="0.3">
      <c r="A188" s="98" t="s">
        <v>369</v>
      </c>
      <c r="B188" s="98" t="s">
        <v>1867</v>
      </c>
      <c r="C188" s="14">
        <v>1436</v>
      </c>
      <c r="D188" s="14">
        <v>0.40887000000000001</v>
      </c>
      <c r="E188" s="14">
        <v>0.58299999999999996</v>
      </c>
      <c r="F188" s="14">
        <v>0.495</v>
      </c>
      <c r="G188" s="14">
        <v>0.25590000000000002</v>
      </c>
      <c r="H188" s="14">
        <v>0</v>
      </c>
      <c r="I188" s="17">
        <v>1126</v>
      </c>
      <c r="J188" s="131">
        <v>0.40799999999999997</v>
      </c>
      <c r="K188" s="131">
        <v>0.61199999999999999</v>
      </c>
      <c r="L188" s="131">
        <v>0.51</v>
      </c>
      <c r="M188" s="132">
        <v>0.4037</v>
      </c>
      <c r="N188" s="17">
        <v>9</v>
      </c>
      <c r="O188" s="17">
        <v>1123</v>
      </c>
      <c r="P188" s="131">
        <v>0.40899999999999997</v>
      </c>
      <c r="Q188" s="131">
        <v>0.61399999999999999</v>
      </c>
      <c r="R188" s="131">
        <v>0.51100000000000001</v>
      </c>
      <c r="S188" s="132">
        <v>0.4037</v>
      </c>
      <c r="T188" s="17">
        <v>9</v>
      </c>
      <c r="V188" s="63">
        <f t="shared" si="3"/>
        <v>-2.6642984014209592E-3</v>
      </c>
    </row>
    <row r="189" spans="1:22" x14ac:dyDescent="0.3">
      <c r="A189" s="98" t="s">
        <v>371</v>
      </c>
      <c r="B189" s="98" t="s">
        <v>372</v>
      </c>
      <c r="C189" s="14">
        <v>1045</v>
      </c>
      <c r="D189" s="14">
        <v>0.31973000000000001</v>
      </c>
      <c r="E189" s="14">
        <v>0.44400000000000001</v>
      </c>
      <c r="F189" s="14">
        <v>0.38100000000000001</v>
      </c>
      <c r="G189" s="14">
        <v>0.30530000000000002</v>
      </c>
      <c r="H189" s="14">
        <v>0</v>
      </c>
      <c r="I189" s="17">
        <v>754</v>
      </c>
      <c r="J189" s="131">
        <v>0.36</v>
      </c>
      <c r="K189" s="131">
        <v>0.503</v>
      </c>
      <c r="L189" s="131">
        <v>0.43099999999999999</v>
      </c>
      <c r="M189" s="132">
        <v>0.52049999999999996</v>
      </c>
      <c r="N189" s="17">
        <v>11</v>
      </c>
      <c r="O189" s="17">
        <v>739</v>
      </c>
      <c r="P189" s="131">
        <v>0.36099999999999999</v>
      </c>
      <c r="Q189" s="131">
        <v>0.504</v>
      </c>
      <c r="R189" s="131">
        <v>0.432</v>
      </c>
      <c r="S189" s="132">
        <v>0.52049999999999996</v>
      </c>
      <c r="T189" s="17">
        <v>11</v>
      </c>
      <c r="V189" s="63">
        <f t="shared" si="3"/>
        <v>-1.9893899204244031E-2</v>
      </c>
    </row>
    <row r="190" spans="1:22" x14ac:dyDescent="0.3">
      <c r="A190" s="98" t="s">
        <v>373</v>
      </c>
      <c r="B190" s="98" t="s">
        <v>1870</v>
      </c>
      <c r="C190" s="14">
        <v>887</v>
      </c>
      <c r="D190" s="14">
        <v>0.41352</v>
      </c>
      <c r="E190" s="14">
        <v>0.52500000000000002</v>
      </c>
      <c r="F190" s="14">
        <v>0.46800000000000003</v>
      </c>
      <c r="G190" s="14">
        <v>0.36709999999999998</v>
      </c>
      <c r="H190" s="14">
        <v>0</v>
      </c>
      <c r="I190" s="17">
        <v>624</v>
      </c>
      <c r="J190" s="131">
        <v>0.48399999999999999</v>
      </c>
      <c r="K190" s="131">
        <v>0.60299999999999998</v>
      </c>
      <c r="L190" s="131">
        <v>0.54300000000000004</v>
      </c>
      <c r="M190" s="132">
        <v>0.47089999999999999</v>
      </c>
      <c r="N190" s="17">
        <v>4</v>
      </c>
      <c r="O190" s="17">
        <v>622</v>
      </c>
      <c r="P190" s="131">
        <v>0.48599999999999999</v>
      </c>
      <c r="Q190" s="131">
        <v>0.60399999999999998</v>
      </c>
      <c r="R190" s="131">
        <v>0.54500000000000004</v>
      </c>
      <c r="S190" s="132">
        <v>0.47089999999999999</v>
      </c>
      <c r="T190" s="17">
        <v>4</v>
      </c>
      <c r="V190" s="63">
        <f t="shared" si="3"/>
        <v>-3.205128205128205E-3</v>
      </c>
    </row>
    <row r="191" spans="1:22" x14ac:dyDescent="0.3">
      <c r="A191" s="98" t="s">
        <v>375</v>
      </c>
      <c r="B191" s="98" t="s">
        <v>1872</v>
      </c>
      <c r="C191" s="14">
        <v>1274</v>
      </c>
      <c r="D191" s="14">
        <v>0.44329000000000002</v>
      </c>
      <c r="E191" s="14">
        <v>0.51</v>
      </c>
      <c r="F191" s="14">
        <v>0.47599999999999998</v>
      </c>
      <c r="G191" s="14">
        <v>0.31230000000000002</v>
      </c>
      <c r="H191" s="14">
        <v>0</v>
      </c>
      <c r="I191" s="17">
        <v>841</v>
      </c>
      <c r="J191" s="131">
        <v>0.51800000000000002</v>
      </c>
      <c r="K191" s="131">
        <v>0.61099999999999999</v>
      </c>
      <c r="L191" s="131">
        <v>0.56399999999999995</v>
      </c>
      <c r="M191" s="132">
        <v>0.41199999999999998</v>
      </c>
      <c r="N191" s="17">
        <v>2</v>
      </c>
      <c r="O191" s="17">
        <v>847</v>
      </c>
      <c r="P191" s="131">
        <v>0.52</v>
      </c>
      <c r="Q191" s="131">
        <v>0.61299999999999999</v>
      </c>
      <c r="R191" s="131">
        <v>0.56599999999999995</v>
      </c>
      <c r="S191" s="132">
        <v>0.41199999999999998</v>
      </c>
      <c r="T191" s="17">
        <v>2</v>
      </c>
      <c r="V191" s="63">
        <f t="shared" si="3"/>
        <v>7.1343638525564806E-3</v>
      </c>
    </row>
    <row r="192" spans="1:22" x14ac:dyDescent="0.3">
      <c r="A192" s="98" t="s">
        <v>377</v>
      </c>
      <c r="B192" s="98" t="s">
        <v>1874</v>
      </c>
      <c r="C192" s="14">
        <v>1786</v>
      </c>
      <c r="D192" s="14">
        <v>0.60982999999999998</v>
      </c>
      <c r="E192" s="14">
        <v>0.495</v>
      </c>
      <c r="F192" s="14">
        <v>0.55100000000000005</v>
      </c>
      <c r="G192" s="14">
        <v>0.37390000000000001</v>
      </c>
      <c r="H192" s="14">
        <v>5</v>
      </c>
      <c r="I192" s="17">
        <v>1165</v>
      </c>
      <c r="J192" s="131">
        <v>0.80600000000000005</v>
      </c>
      <c r="K192" s="131">
        <v>0.623</v>
      </c>
      <c r="L192" s="131">
        <v>0.71399999999999997</v>
      </c>
      <c r="M192" s="132">
        <v>0.54779999999999995</v>
      </c>
      <c r="N192" s="17">
        <v>11</v>
      </c>
      <c r="O192" s="17">
        <v>1062</v>
      </c>
      <c r="P192" s="131">
        <v>0.80800000000000005</v>
      </c>
      <c r="Q192" s="131">
        <v>0.625</v>
      </c>
      <c r="R192" s="131">
        <v>0.71599999999999997</v>
      </c>
      <c r="S192" s="132">
        <v>0.54779999999999995</v>
      </c>
      <c r="T192" s="17">
        <v>11</v>
      </c>
      <c r="V192" s="63">
        <f t="shared" si="3"/>
        <v>-8.8412017167381979E-2</v>
      </c>
    </row>
    <row r="193" spans="1:22" x14ac:dyDescent="0.3">
      <c r="A193" s="98" t="s">
        <v>379</v>
      </c>
      <c r="B193" s="98" t="s">
        <v>1877</v>
      </c>
      <c r="C193" s="14">
        <v>1829</v>
      </c>
      <c r="D193" s="14">
        <v>0.66881999999999997</v>
      </c>
      <c r="E193" s="14">
        <v>0.61699999999999999</v>
      </c>
      <c r="F193" s="14">
        <v>0.64200000000000002</v>
      </c>
      <c r="G193" s="14">
        <v>0.45219999999999999</v>
      </c>
      <c r="H193" s="14">
        <v>20</v>
      </c>
      <c r="I193" s="17">
        <v>1294</v>
      </c>
      <c r="J193" s="131">
        <v>0.93600000000000005</v>
      </c>
      <c r="K193" s="131">
        <v>0.7</v>
      </c>
      <c r="L193" s="131">
        <v>0.81799999999999995</v>
      </c>
      <c r="M193" s="132">
        <v>0.52749999999999997</v>
      </c>
      <c r="N193" s="17">
        <v>43</v>
      </c>
      <c r="O193" s="17">
        <v>1287</v>
      </c>
      <c r="P193" s="131">
        <v>0.93200000000000005</v>
      </c>
      <c r="Q193" s="131">
        <v>0.69699999999999995</v>
      </c>
      <c r="R193" s="131">
        <v>0.81399999999999995</v>
      </c>
      <c r="S193" s="132">
        <v>0.52749999999999997</v>
      </c>
      <c r="T193" s="17">
        <v>43</v>
      </c>
      <c r="V193" s="63">
        <f t="shared" si="3"/>
        <v>-5.4095826893353939E-3</v>
      </c>
    </row>
    <row r="194" spans="1:22" x14ac:dyDescent="0.3">
      <c r="A194" s="98" t="s">
        <v>381</v>
      </c>
      <c r="B194" s="98" t="s">
        <v>382</v>
      </c>
      <c r="C194" s="14">
        <v>1617</v>
      </c>
      <c r="D194" s="14">
        <v>0.75107000000000002</v>
      </c>
      <c r="E194" s="14">
        <v>0.72699999999999998</v>
      </c>
      <c r="F194" s="14">
        <v>0.73799999999999999</v>
      </c>
      <c r="G194" s="14">
        <v>0.21560000000000001</v>
      </c>
      <c r="H194" s="14">
        <v>5</v>
      </c>
      <c r="I194" s="17">
        <v>1153</v>
      </c>
      <c r="J194" s="131">
        <v>0.97499999999999998</v>
      </c>
      <c r="K194" s="131">
        <v>0.83899999999999997</v>
      </c>
      <c r="L194" s="131">
        <v>0.90600000000000003</v>
      </c>
      <c r="M194" s="132">
        <v>0.38140000000000002</v>
      </c>
      <c r="N194" s="17">
        <v>8</v>
      </c>
      <c r="O194" s="17">
        <v>1140</v>
      </c>
      <c r="P194" s="131">
        <v>0.97799999999999998</v>
      </c>
      <c r="Q194" s="131">
        <v>0.84099999999999997</v>
      </c>
      <c r="R194" s="131">
        <v>0.90900000000000003</v>
      </c>
      <c r="S194" s="132">
        <v>0.38140000000000002</v>
      </c>
      <c r="T194" s="17">
        <v>8</v>
      </c>
      <c r="V194" s="63">
        <f t="shared" si="3"/>
        <v>-1.1274934952298352E-2</v>
      </c>
    </row>
    <row r="195" spans="1:22" x14ac:dyDescent="0.3">
      <c r="A195" s="98" t="s">
        <v>383</v>
      </c>
      <c r="B195" s="98" t="s">
        <v>1880</v>
      </c>
      <c r="C195" s="14">
        <v>1444</v>
      </c>
      <c r="D195" s="14">
        <v>0.73119999999999996</v>
      </c>
      <c r="E195" s="14">
        <v>0.63200000000000001</v>
      </c>
      <c r="F195" s="14">
        <v>0.68100000000000005</v>
      </c>
      <c r="G195" s="14">
        <v>0.26719999999999999</v>
      </c>
      <c r="H195" s="14">
        <v>4</v>
      </c>
      <c r="I195" s="17">
        <v>1104</v>
      </c>
      <c r="J195" s="131">
        <v>0.78200000000000003</v>
      </c>
      <c r="K195" s="131">
        <v>0.67500000000000004</v>
      </c>
      <c r="L195" s="131">
        <v>0.72799999999999998</v>
      </c>
      <c r="M195" s="132">
        <v>0.3402</v>
      </c>
      <c r="N195" s="17">
        <v>1</v>
      </c>
      <c r="O195" s="17">
        <v>1067</v>
      </c>
      <c r="P195" s="131">
        <v>0.78400000000000003</v>
      </c>
      <c r="Q195" s="131">
        <v>0.67700000000000005</v>
      </c>
      <c r="R195" s="131">
        <v>0.73</v>
      </c>
      <c r="S195" s="132">
        <v>0.3402</v>
      </c>
      <c r="T195" s="17">
        <v>1</v>
      </c>
      <c r="V195" s="63">
        <f t="shared" si="3"/>
        <v>-3.3514492753623192E-2</v>
      </c>
    </row>
    <row r="196" spans="1:22" x14ac:dyDescent="0.3">
      <c r="A196" s="98" t="s">
        <v>385</v>
      </c>
      <c r="B196" s="98" t="s">
        <v>386</v>
      </c>
      <c r="C196" s="14">
        <v>534</v>
      </c>
      <c r="D196" s="14">
        <v>1.9234899999999999</v>
      </c>
      <c r="E196" s="14">
        <v>0.60599999999999998</v>
      </c>
      <c r="F196" s="14">
        <v>1.264</v>
      </c>
      <c r="G196" s="14">
        <v>0.30940000000000001</v>
      </c>
      <c r="H196" s="14">
        <v>0</v>
      </c>
      <c r="I196" s="17">
        <v>337</v>
      </c>
      <c r="J196" s="131">
        <v>3.1240000000000001</v>
      </c>
      <c r="K196" s="131">
        <v>0.88800000000000001</v>
      </c>
      <c r="L196" s="131">
        <v>2.0059999999999998</v>
      </c>
      <c r="M196" s="132">
        <v>0.56930000000000003</v>
      </c>
      <c r="N196" s="17">
        <v>10</v>
      </c>
      <c r="O196" s="17">
        <v>322</v>
      </c>
      <c r="P196" s="131">
        <v>3.073</v>
      </c>
      <c r="Q196" s="131">
        <v>0.874</v>
      </c>
      <c r="R196" s="131">
        <v>1.9730000000000001</v>
      </c>
      <c r="S196" s="132">
        <v>0.56930000000000003</v>
      </c>
      <c r="T196" s="17">
        <v>10</v>
      </c>
      <c r="V196" s="63">
        <f t="shared" si="3"/>
        <v>-4.4510385756676561E-2</v>
      </c>
    </row>
    <row r="197" spans="1:22" x14ac:dyDescent="0.3">
      <c r="A197" s="98" t="s">
        <v>387</v>
      </c>
      <c r="B197" s="98" t="s">
        <v>388</v>
      </c>
      <c r="C197" s="14">
        <v>465</v>
      </c>
      <c r="D197" s="14">
        <v>2.9049900000000002</v>
      </c>
      <c r="E197" s="14">
        <v>0.68400000000000005</v>
      </c>
      <c r="F197" s="14">
        <v>1.794</v>
      </c>
      <c r="G197" s="14">
        <v>0.31409999999999999</v>
      </c>
      <c r="H197" s="14">
        <v>2</v>
      </c>
      <c r="I197" s="17">
        <v>302</v>
      </c>
      <c r="J197" s="131">
        <v>4.2050000000000001</v>
      </c>
      <c r="K197" s="131">
        <v>1.08</v>
      </c>
      <c r="L197" s="131">
        <v>2.6419999999999999</v>
      </c>
      <c r="M197" s="132">
        <v>0.50549999999999995</v>
      </c>
      <c r="N197" s="17">
        <v>7</v>
      </c>
      <c r="O197" s="17">
        <v>285</v>
      </c>
      <c r="P197" s="131">
        <v>4.2160000000000002</v>
      </c>
      <c r="Q197" s="131">
        <v>1.083</v>
      </c>
      <c r="R197" s="131">
        <v>2.649</v>
      </c>
      <c r="S197" s="132">
        <v>0.50549999999999995</v>
      </c>
      <c r="T197" s="17">
        <v>7</v>
      </c>
      <c r="V197" s="63">
        <f t="shared" si="3"/>
        <v>-5.6291390728476824E-2</v>
      </c>
    </row>
    <row r="198" spans="1:22" x14ac:dyDescent="0.3">
      <c r="A198" s="98" t="s">
        <v>389</v>
      </c>
      <c r="B198" s="98" t="s">
        <v>1884</v>
      </c>
      <c r="C198" s="14">
        <v>186</v>
      </c>
      <c r="D198" s="14">
        <v>4.0779800000000002</v>
      </c>
      <c r="E198" s="14">
        <v>0.69899999999999995</v>
      </c>
      <c r="F198" s="14">
        <v>2.387</v>
      </c>
      <c r="G198" s="14">
        <v>0.23769999999999999</v>
      </c>
      <c r="H198" s="14">
        <v>0</v>
      </c>
      <c r="I198" s="17">
        <v>114</v>
      </c>
      <c r="J198" s="131">
        <v>6.3970000000000002</v>
      </c>
      <c r="K198" s="131">
        <v>0.82399999999999995</v>
      </c>
      <c r="L198" s="131">
        <v>3.61</v>
      </c>
      <c r="M198" s="132">
        <v>0.50639999999999996</v>
      </c>
      <c r="N198" s="17">
        <v>0</v>
      </c>
      <c r="O198" s="17">
        <v>110</v>
      </c>
      <c r="P198" s="131">
        <v>6.4139999999999997</v>
      </c>
      <c r="Q198" s="131">
        <v>0.82599999999999996</v>
      </c>
      <c r="R198" s="131">
        <v>3.62</v>
      </c>
      <c r="S198" s="132">
        <v>0.50639999999999996</v>
      </c>
      <c r="T198" s="17">
        <v>0</v>
      </c>
      <c r="V198" s="63">
        <f t="shared" ref="V198:V261" si="4">(O198-I198)/I198</f>
        <v>-3.5087719298245612E-2</v>
      </c>
    </row>
    <row r="199" spans="1:22" x14ac:dyDescent="0.3">
      <c r="A199" s="98" t="s">
        <v>391</v>
      </c>
      <c r="B199" s="98" t="s">
        <v>1887</v>
      </c>
      <c r="C199" s="14">
        <v>78</v>
      </c>
      <c r="D199" s="14">
        <v>6.4351099999999999</v>
      </c>
      <c r="E199" s="14">
        <v>1.111</v>
      </c>
      <c r="F199" s="14">
        <v>3.7719999999999998</v>
      </c>
      <c r="G199" s="14">
        <v>0.51259999999999994</v>
      </c>
      <c r="H199" s="14">
        <v>0</v>
      </c>
      <c r="I199" s="17">
        <v>73</v>
      </c>
      <c r="J199" s="131">
        <v>5.5410000000000004</v>
      </c>
      <c r="K199" s="131">
        <v>0.69799999999999995</v>
      </c>
      <c r="L199" s="131">
        <v>3.1190000000000002</v>
      </c>
      <c r="M199" s="132">
        <v>0.38690000000000002</v>
      </c>
      <c r="N199" s="17">
        <v>0</v>
      </c>
      <c r="O199" s="17">
        <v>67</v>
      </c>
      <c r="P199" s="131">
        <v>5.5549999999999997</v>
      </c>
      <c r="Q199" s="131">
        <v>0.7</v>
      </c>
      <c r="R199" s="131">
        <v>3.1269999999999998</v>
      </c>
      <c r="S199" s="132">
        <v>0.38690000000000002</v>
      </c>
      <c r="T199" s="17">
        <v>0</v>
      </c>
      <c r="V199" s="63">
        <f t="shared" si="4"/>
        <v>-8.2191780821917804E-2</v>
      </c>
    </row>
    <row r="200" spans="1:22" x14ac:dyDescent="0.3">
      <c r="A200" s="98" t="s">
        <v>393</v>
      </c>
      <c r="B200" s="98" t="s">
        <v>1889</v>
      </c>
      <c r="C200" s="14">
        <v>67</v>
      </c>
      <c r="D200" s="14">
        <v>11.019310000000001</v>
      </c>
      <c r="E200" s="14">
        <v>1.0149999999999999</v>
      </c>
      <c r="F200" s="14">
        <v>6.016</v>
      </c>
      <c r="G200" s="14">
        <v>0.29060000000000002</v>
      </c>
      <c r="H200" s="14">
        <v>0</v>
      </c>
      <c r="I200" s="17">
        <v>66</v>
      </c>
      <c r="J200" s="131">
        <v>10.105</v>
      </c>
      <c r="K200" s="131">
        <v>0.60399999999999998</v>
      </c>
      <c r="L200" s="131">
        <v>5.3540000000000001</v>
      </c>
      <c r="M200" s="132">
        <v>0.53</v>
      </c>
      <c r="N200" s="17">
        <v>0</v>
      </c>
      <c r="O200" s="17">
        <v>64</v>
      </c>
      <c r="P200" s="131">
        <v>10.130000000000001</v>
      </c>
      <c r="Q200" s="131">
        <v>0.60599999999999998</v>
      </c>
      <c r="R200" s="131">
        <v>5.3680000000000003</v>
      </c>
      <c r="S200" s="132">
        <v>0.53</v>
      </c>
      <c r="T200" s="17">
        <v>0</v>
      </c>
      <c r="V200" s="63">
        <f t="shared" si="4"/>
        <v>-3.0303030303030304E-2</v>
      </c>
    </row>
    <row r="201" spans="1:22" x14ac:dyDescent="0.3">
      <c r="A201" s="98" t="s">
        <v>395</v>
      </c>
      <c r="B201" s="98" t="s">
        <v>1891</v>
      </c>
      <c r="C201" s="14">
        <v>168</v>
      </c>
      <c r="D201" s="14">
        <v>3.6623999999999999</v>
      </c>
      <c r="E201" s="14">
        <v>0.54500000000000004</v>
      </c>
      <c r="F201" s="14">
        <v>2.1030000000000002</v>
      </c>
      <c r="G201" s="14">
        <v>0.502</v>
      </c>
      <c r="H201" s="14">
        <v>0</v>
      </c>
      <c r="I201" s="17">
        <v>134</v>
      </c>
      <c r="J201" s="131">
        <v>3.1970000000000001</v>
      </c>
      <c r="K201" s="131">
        <v>0.45200000000000001</v>
      </c>
      <c r="L201" s="131">
        <v>1.8240000000000001</v>
      </c>
      <c r="M201" s="132">
        <v>0.4335</v>
      </c>
      <c r="N201" s="17">
        <v>0</v>
      </c>
      <c r="O201" s="17">
        <v>131</v>
      </c>
      <c r="P201" s="131">
        <v>3.2050000000000001</v>
      </c>
      <c r="Q201" s="131">
        <v>0.45300000000000001</v>
      </c>
      <c r="R201" s="131">
        <v>1.8280000000000001</v>
      </c>
      <c r="S201" s="132">
        <v>0.4335</v>
      </c>
      <c r="T201" s="17">
        <v>0</v>
      </c>
      <c r="V201" s="63">
        <f t="shared" si="4"/>
        <v>-2.2388059701492536E-2</v>
      </c>
    </row>
    <row r="202" spans="1:22" x14ac:dyDescent="0.3">
      <c r="A202" s="98" t="s">
        <v>397</v>
      </c>
      <c r="B202" s="98" t="s">
        <v>398</v>
      </c>
      <c r="C202" s="14">
        <v>887</v>
      </c>
      <c r="D202" s="14">
        <v>0.38671</v>
      </c>
      <c r="E202" s="14">
        <v>0.442</v>
      </c>
      <c r="F202" s="14">
        <v>0.41399999999999998</v>
      </c>
      <c r="G202" s="14">
        <v>0.33800000000000002</v>
      </c>
      <c r="H202" s="14">
        <v>0</v>
      </c>
      <c r="I202" s="17">
        <v>641</v>
      </c>
      <c r="J202" s="131">
        <v>0.49</v>
      </c>
      <c r="K202" s="131">
        <v>0.65900000000000003</v>
      </c>
      <c r="L202" s="131">
        <v>0.57399999999999995</v>
      </c>
      <c r="M202" s="132">
        <v>0.4637</v>
      </c>
      <c r="N202" s="17">
        <v>4</v>
      </c>
      <c r="O202" s="17">
        <v>627</v>
      </c>
      <c r="P202" s="131">
        <v>0.49099999999999999</v>
      </c>
      <c r="Q202" s="131">
        <v>0.66100000000000003</v>
      </c>
      <c r="R202" s="131">
        <v>0.57499999999999996</v>
      </c>
      <c r="S202" s="132">
        <v>0.4637</v>
      </c>
      <c r="T202" s="17">
        <v>4</v>
      </c>
      <c r="V202" s="63">
        <f t="shared" si="4"/>
        <v>-2.1840873634945399E-2</v>
      </c>
    </row>
    <row r="203" spans="1:22" x14ac:dyDescent="0.3">
      <c r="A203" s="98" t="s">
        <v>399</v>
      </c>
      <c r="B203" s="98" t="s">
        <v>400</v>
      </c>
      <c r="C203" s="14">
        <v>1159</v>
      </c>
      <c r="D203" s="14">
        <v>0.44608999999999999</v>
      </c>
      <c r="E203" s="14">
        <v>0.56999999999999995</v>
      </c>
      <c r="F203" s="14">
        <v>0.50800000000000001</v>
      </c>
      <c r="G203" s="14">
        <v>0.34649999999999997</v>
      </c>
      <c r="H203" s="14">
        <v>0</v>
      </c>
      <c r="I203" s="17">
        <v>880</v>
      </c>
      <c r="J203" s="131">
        <v>0.49299999999999999</v>
      </c>
      <c r="K203" s="131">
        <v>0.64100000000000001</v>
      </c>
      <c r="L203" s="131">
        <v>0.56599999999999995</v>
      </c>
      <c r="M203" s="132">
        <v>0.48230000000000001</v>
      </c>
      <c r="N203" s="17">
        <v>26</v>
      </c>
      <c r="O203" s="17">
        <v>847</v>
      </c>
      <c r="P203" s="131">
        <v>0.49399999999999999</v>
      </c>
      <c r="Q203" s="131">
        <v>0.64300000000000002</v>
      </c>
      <c r="R203" s="131">
        <v>0.56799999999999995</v>
      </c>
      <c r="S203" s="132">
        <v>0.48230000000000001</v>
      </c>
      <c r="T203" s="17">
        <v>26</v>
      </c>
      <c r="V203" s="63">
        <f t="shared" si="4"/>
        <v>-3.7499999999999999E-2</v>
      </c>
    </row>
    <row r="204" spans="1:22" x14ac:dyDescent="0.3">
      <c r="A204" s="98" t="s">
        <v>401</v>
      </c>
      <c r="B204" s="98" t="s">
        <v>1896</v>
      </c>
      <c r="C204" s="14">
        <v>1241</v>
      </c>
      <c r="D204" s="14">
        <v>0.40500999999999998</v>
      </c>
      <c r="E204" s="14">
        <v>0.55700000000000005</v>
      </c>
      <c r="F204" s="14">
        <v>0.48</v>
      </c>
      <c r="G204" s="14">
        <v>0.4718</v>
      </c>
      <c r="H204" s="14">
        <v>0</v>
      </c>
      <c r="I204" s="17">
        <v>1069</v>
      </c>
      <c r="J204" s="131">
        <v>0.35399999999999998</v>
      </c>
      <c r="K204" s="131">
        <v>0.47</v>
      </c>
      <c r="L204" s="131">
        <v>0.41199999999999998</v>
      </c>
      <c r="M204" s="132">
        <v>0.68159999999999998</v>
      </c>
      <c r="N204" s="17">
        <v>1</v>
      </c>
      <c r="O204" s="17">
        <v>1118</v>
      </c>
      <c r="P204" s="131">
        <v>0.35499999999999998</v>
      </c>
      <c r="Q204" s="131">
        <v>0.47099999999999997</v>
      </c>
      <c r="R204" s="131">
        <v>0.41199999999999998</v>
      </c>
      <c r="S204" s="132">
        <v>0.68159999999999998</v>
      </c>
      <c r="T204" s="17">
        <v>1</v>
      </c>
      <c r="V204" s="63">
        <f t="shared" si="4"/>
        <v>4.5837231057062673E-2</v>
      </c>
    </row>
    <row r="205" spans="1:22" x14ac:dyDescent="0.3">
      <c r="A205" s="98" t="s">
        <v>403</v>
      </c>
      <c r="B205" s="98" t="s">
        <v>1898</v>
      </c>
      <c r="C205" s="14">
        <v>1158</v>
      </c>
      <c r="D205" s="14">
        <v>0.39352999999999999</v>
      </c>
      <c r="E205" s="14">
        <v>0.49299999999999999</v>
      </c>
      <c r="F205" s="14">
        <v>0.442</v>
      </c>
      <c r="G205" s="14">
        <v>0.4733</v>
      </c>
      <c r="H205" s="14">
        <v>0</v>
      </c>
      <c r="I205" s="17">
        <v>1098</v>
      </c>
      <c r="J205" s="131">
        <v>0.33900000000000002</v>
      </c>
      <c r="K205" s="131">
        <v>0.499</v>
      </c>
      <c r="L205" s="131">
        <v>0.41799999999999998</v>
      </c>
      <c r="M205" s="132">
        <v>0.57820000000000005</v>
      </c>
      <c r="N205" s="17">
        <v>2</v>
      </c>
      <c r="O205" s="17">
        <v>1091</v>
      </c>
      <c r="P205" s="131">
        <v>0.34</v>
      </c>
      <c r="Q205" s="131">
        <v>0.5</v>
      </c>
      <c r="R205" s="131">
        <v>0.42</v>
      </c>
      <c r="S205" s="132">
        <v>0.57820000000000005</v>
      </c>
      <c r="T205" s="17">
        <v>2</v>
      </c>
      <c r="V205" s="63">
        <f t="shared" si="4"/>
        <v>-6.375227686703097E-3</v>
      </c>
    </row>
    <row r="206" spans="1:22" x14ac:dyDescent="0.3">
      <c r="A206" s="98" t="s">
        <v>405</v>
      </c>
      <c r="B206" s="98" t="s">
        <v>1900</v>
      </c>
      <c r="C206" s="14">
        <v>950</v>
      </c>
      <c r="D206" s="14">
        <v>0.40912999999999999</v>
      </c>
      <c r="E206" s="14">
        <v>0.38800000000000001</v>
      </c>
      <c r="F206" s="14">
        <v>0.39800000000000002</v>
      </c>
      <c r="G206" s="14">
        <v>0.47099999999999997</v>
      </c>
      <c r="H206" s="14">
        <v>0</v>
      </c>
      <c r="I206" s="17">
        <v>842</v>
      </c>
      <c r="J206" s="131">
        <v>0.498</v>
      </c>
      <c r="K206" s="131">
        <v>0.40300000000000002</v>
      </c>
      <c r="L206" s="131">
        <v>0.45</v>
      </c>
      <c r="M206" s="132">
        <v>0.63190000000000002</v>
      </c>
      <c r="N206" s="17">
        <v>0</v>
      </c>
      <c r="O206" s="17">
        <v>806</v>
      </c>
      <c r="P206" s="131">
        <v>0.5</v>
      </c>
      <c r="Q206" s="131">
        <v>0.40500000000000003</v>
      </c>
      <c r="R206" s="131">
        <v>0.45200000000000001</v>
      </c>
      <c r="S206" s="132">
        <v>0.63190000000000002</v>
      </c>
      <c r="T206" s="17">
        <v>0</v>
      </c>
      <c r="V206" s="63">
        <f t="shared" si="4"/>
        <v>-4.2755344418052253E-2</v>
      </c>
    </row>
    <row r="207" spans="1:22" x14ac:dyDescent="0.3">
      <c r="A207" s="98" t="s">
        <v>407</v>
      </c>
      <c r="B207" s="98" t="s">
        <v>1902</v>
      </c>
      <c r="C207" s="14">
        <v>747</v>
      </c>
      <c r="D207" s="14">
        <v>0.83392999999999995</v>
      </c>
      <c r="E207" s="14">
        <v>0.48</v>
      </c>
      <c r="F207" s="14">
        <v>0.65600000000000003</v>
      </c>
      <c r="G207" s="14">
        <v>0.49619999999999997</v>
      </c>
      <c r="H207" s="14">
        <v>0</v>
      </c>
      <c r="I207" s="17">
        <v>509</v>
      </c>
      <c r="J207" s="131">
        <v>0.95</v>
      </c>
      <c r="K207" s="131">
        <v>0.52800000000000002</v>
      </c>
      <c r="L207" s="131">
        <v>0.73899999999999999</v>
      </c>
      <c r="M207" s="132">
        <v>0.49740000000000001</v>
      </c>
      <c r="N207" s="17">
        <v>2</v>
      </c>
      <c r="O207" s="17">
        <v>509</v>
      </c>
      <c r="P207" s="131">
        <v>0.95199999999999996</v>
      </c>
      <c r="Q207" s="131">
        <v>0.52900000000000003</v>
      </c>
      <c r="R207" s="131">
        <v>0.74</v>
      </c>
      <c r="S207" s="132">
        <v>0.49740000000000001</v>
      </c>
      <c r="T207" s="17">
        <v>2</v>
      </c>
      <c r="V207" s="63">
        <f t="shared" si="4"/>
        <v>0</v>
      </c>
    </row>
    <row r="208" spans="1:22" x14ac:dyDescent="0.3">
      <c r="A208" s="98" t="s">
        <v>409</v>
      </c>
      <c r="B208" s="98" t="s">
        <v>410</v>
      </c>
      <c r="C208" s="14">
        <v>233</v>
      </c>
      <c r="D208" s="14">
        <v>0.50917000000000001</v>
      </c>
      <c r="E208" s="14">
        <v>0.43099999999999999</v>
      </c>
      <c r="F208" s="14">
        <v>0.46899999999999997</v>
      </c>
      <c r="G208" s="14">
        <v>0.57969999999999999</v>
      </c>
      <c r="H208" s="14">
        <v>0</v>
      </c>
      <c r="I208" s="17">
        <v>185</v>
      </c>
      <c r="J208" s="131">
        <v>0.76300000000000001</v>
      </c>
      <c r="K208" s="131">
        <v>0.61699999999999999</v>
      </c>
      <c r="L208" s="131">
        <v>0.68899999999999995</v>
      </c>
      <c r="M208" s="132">
        <v>0.57909999999999995</v>
      </c>
      <c r="N208" s="17">
        <v>0</v>
      </c>
      <c r="O208" s="17">
        <v>176</v>
      </c>
      <c r="P208" s="131">
        <v>0.76500000000000001</v>
      </c>
      <c r="Q208" s="131">
        <v>0.61899999999999999</v>
      </c>
      <c r="R208" s="131">
        <v>0.69099999999999995</v>
      </c>
      <c r="S208" s="132">
        <v>0.57909999999999995</v>
      </c>
      <c r="T208" s="17">
        <v>0</v>
      </c>
      <c r="V208" s="63">
        <f t="shared" si="4"/>
        <v>-4.8648648648648651E-2</v>
      </c>
    </row>
    <row r="209" spans="1:22" x14ac:dyDescent="0.3">
      <c r="A209" s="98" t="s">
        <v>411</v>
      </c>
      <c r="B209" s="98" t="s">
        <v>1905</v>
      </c>
      <c r="C209" s="14">
        <v>322</v>
      </c>
      <c r="D209" s="14">
        <v>6.36808</v>
      </c>
      <c r="E209" s="14">
        <v>0.69799999999999995</v>
      </c>
      <c r="F209" s="14">
        <v>3.5329999999999999</v>
      </c>
      <c r="G209" s="14">
        <v>0.2399</v>
      </c>
      <c r="H209" s="14">
        <v>0</v>
      </c>
      <c r="I209" s="17">
        <v>244</v>
      </c>
      <c r="J209" s="131">
        <v>10.169</v>
      </c>
      <c r="K209" s="131">
        <v>0.92</v>
      </c>
      <c r="L209" s="131">
        <v>5.5439999999999996</v>
      </c>
      <c r="M209" s="132">
        <v>0.46410000000000001</v>
      </c>
      <c r="N209" s="17">
        <v>0</v>
      </c>
      <c r="O209" s="17">
        <v>248</v>
      </c>
      <c r="P209" s="131">
        <v>10.195</v>
      </c>
      <c r="Q209" s="131">
        <v>0.92200000000000004</v>
      </c>
      <c r="R209" s="131">
        <v>5.5579999999999998</v>
      </c>
      <c r="S209" s="132">
        <v>0.46410000000000001</v>
      </c>
      <c r="T209" s="17">
        <v>0</v>
      </c>
      <c r="V209" s="63">
        <f t="shared" si="4"/>
        <v>1.6393442622950821E-2</v>
      </c>
    </row>
    <row r="210" spans="1:22" x14ac:dyDescent="0.3">
      <c r="A210" s="98" t="s">
        <v>413</v>
      </c>
      <c r="B210" s="98" t="s">
        <v>2941</v>
      </c>
      <c r="C210" s="14">
        <v>1366</v>
      </c>
      <c r="D210" s="14">
        <v>0.33051999999999998</v>
      </c>
      <c r="E210" s="14">
        <v>0.46200000000000002</v>
      </c>
      <c r="F210" s="14">
        <v>0.39600000000000002</v>
      </c>
      <c r="G210" s="14">
        <v>0.47039999999999998</v>
      </c>
      <c r="H210" s="14">
        <v>0</v>
      </c>
      <c r="I210" s="17">
        <v>1061</v>
      </c>
      <c r="J210" s="131">
        <v>0.36499999999999999</v>
      </c>
      <c r="K210" s="131">
        <v>0.52600000000000002</v>
      </c>
      <c r="L210" s="131">
        <v>0.44500000000000001</v>
      </c>
      <c r="M210" s="132">
        <v>0.53269999999999995</v>
      </c>
      <c r="N210" s="17">
        <v>16</v>
      </c>
      <c r="O210" s="17">
        <v>1050</v>
      </c>
      <c r="P210" s="131">
        <v>0.36799999999999999</v>
      </c>
      <c r="Q210" s="131">
        <v>0.53</v>
      </c>
      <c r="R210" s="131">
        <v>0.44900000000000001</v>
      </c>
      <c r="S210" s="132">
        <v>0.53269999999999995</v>
      </c>
      <c r="T210" s="17">
        <v>16</v>
      </c>
      <c r="V210" s="63">
        <f t="shared" si="4"/>
        <v>-1.0367577756833177E-2</v>
      </c>
    </row>
    <row r="211" spans="1:22" x14ac:dyDescent="0.3">
      <c r="A211" s="15" t="s">
        <v>415</v>
      </c>
      <c r="B211" s="14" t="s">
        <v>416</v>
      </c>
      <c r="C211" s="14">
        <v>2687</v>
      </c>
      <c r="D211" s="14">
        <v>0.27901999999999999</v>
      </c>
      <c r="E211" s="14">
        <v>0.45500000000000002</v>
      </c>
      <c r="F211" s="14">
        <v>0.36699999999999999</v>
      </c>
      <c r="G211" s="14">
        <v>0.44447109618613578</v>
      </c>
      <c r="H211" s="14">
        <v>5</v>
      </c>
      <c r="I211" s="17">
        <v>2154</v>
      </c>
      <c r="J211" s="131">
        <v>0.22900000000000001</v>
      </c>
      <c r="K211" s="131">
        <v>0.38900000000000001</v>
      </c>
      <c r="L211" s="131">
        <v>0.308</v>
      </c>
      <c r="M211" s="132">
        <v>0.61960000000000004</v>
      </c>
      <c r="N211" s="17">
        <v>10</v>
      </c>
      <c r="O211" s="17">
        <v>2061</v>
      </c>
      <c r="P211" s="131">
        <v>0.23</v>
      </c>
      <c r="Q211" s="131">
        <v>0.39</v>
      </c>
      <c r="R211" s="131">
        <v>0.31</v>
      </c>
      <c r="S211" s="132">
        <v>0.61960000000000004</v>
      </c>
      <c r="T211" s="17">
        <v>10</v>
      </c>
      <c r="V211" s="63">
        <f t="shared" si="4"/>
        <v>-4.3175487465181059E-2</v>
      </c>
    </row>
    <row r="212" spans="1:22" x14ac:dyDescent="0.3">
      <c r="A212" s="98" t="s">
        <v>417</v>
      </c>
      <c r="B212" s="98" t="s">
        <v>1909</v>
      </c>
      <c r="C212" s="14">
        <v>2029</v>
      </c>
      <c r="D212" s="14">
        <v>0.31564999999999999</v>
      </c>
      <c r="E212" s="14">
        <v>0.49399999999999999</v>
      </c>
      <c r="F212" s="14">
        <v>0.40400000000000003</v>
      </c>
      <c r="G212" s="14">
        <v>0.37569999999999998</v>
      </c>
      <c r="H212" s="14">
        <v>0</v>
      </c>
      <c r="I212" s="17">
        <v>1804</v>
      </c>
      <c r="J212" s="131">
        <v>0.41899999999999998</v>
      </c>
      <c r="K212" s="131">
        <v>0.48</v>
      </c>
      <c r="L212" s="131">
        <v>0.44900000000000001</v>
      </c>
      <c r="M212" s="132">
        <v>0.4758</v>
      </c>
      <c r="N212" s="17">
        <v>1</v>
      </c>
      <c r="O212" s="17">
        <v>1799</v>
      </c>
      <c r="P212" s="131">
        <v>0.42</v>
      </c>
      <c r="Q212" s="131">
        <v>0.48199999999999998</v>
      </c>
      <c r="R212" s="131">
        <v>0.45100000000000001</v>
      </c>
      <c r="S212" s="132">
        <v>0.4758</v>
      </c>
      <c r="T212" s="17">
        <v>1</v>
      </c>
      <c r="V212" s="63">
        <f t="shared" si="4"/>
        <v>-2.7716186252771621E-3</v>
      </c>
    </row>
    <row r="213" spans="1:22" x14ac:dyDescent="0.3">
      <c r="A213" s="98" t="s">
        <v>419</v>
      </c>
      <c r="B213" s="98" t="s">
        <v>1912</v>
      </c>
      <c r="C213" s="14">
        <v>666</v>
      </c>
      <c r="D213" s="14">
        <v>1.0082500000000001</v>
      </c>
      <c r="E213" s="14">
        <v>0.47099999999999997</v>
      </c>
      <c r="F213" s="14">
        <v>0.73899999999999999</v>
      </c>
      <c r="G213" s="14">
        <v>0.3483</v>
      </c>
      <c r="H213" s="14">
        <v>0</v>
      </c>
      <c r="I213" s="17">
        <v>482</v>
      </c>
      <c r="J213" s="131">
        <v>1.427</v>
      </c>
      <c r="K213" s="131">
        <v>0.59799999999999998</v>
      </c>
      <c r="L213" s="131">
        <v>1.012</v>
      </c>
      <c r="M213" s="132">
        <v>0.46679999999999999</v>
      </c>
      <c r="N213" s="17">
        <v>0</v>
      </c>
      <c r="O213" s="17">
        <v>461</v>
      </c>
      <c r="P213" s="131">
        <v>1.431</v>
      </c>
      <c r="Q213" s="131">
        <v>0.59899999999999998</v>
      </c>
      <c r="R213" s="131">
        <v>1.014</v>
      </c>
      <c r="S213" s="132">
        <v>0.46679999999999999</v>
      </c>
      <c r="T213" s="17">
        <v>0</v>
      </c>
      <c r="V213" s="63">
        <f t="shared" si="4"/>
        <v>-4.3568464730290454E-2</v>
      </c>
    </row>
    <row r="214" spans="1:22" x14ac:dyDescent="0.3">
      <c r="A214" s="98" t="s">
        <v>421</v>
      </c>
      <c r="B214" s="98" t="s">
        <v>1914</v>
      </c>
      <c r="C214" s="14">
        <v>3587</v>
      </c>
      <c r="D214" s="14">
        <v>0.16289000000000001</v>
      </c>
      <c r="E214" s="14">
        <v>0.222</v>
      </c>
      <c r="F214" s="14">
        <v>0.192</v>
      </c>
      <c r="G214" s="14">
        <v>0.50270000000000004</v>
      </c>
      <c r="H214" s="14">
        <v>120</v>
      </c>
      <c r="I214" s="17">
        <v>3534</v>
      </c>
      <c r="J214" s="131">
        <v>0.27400000000000002</v>
      </c>
      <c r="K214" s="131">
        <v>0.22900000000000001</v>
      </c>
      <c r="L214" s="131">
        <v>0.251</v>
      </c>
      <c r="M214" s="132">
        <v>0.50949999999999995</v>
      </c>
      <c r="N214" s="17">
        <v>134</v>
      </c>
      <c r="O214" s="17">
        <v>3475</v>
      </c>
      <c r="P214" s="131">
        <v>0.27400000000000002</v>
      </c>
      <c r="Q214" s="131">
        <v>0.23</v>
      </c>
      <c r="R214" s="131">
        <v>0.252</v>
      </c>
      <c r="S214" s="132">
        <v>0.50949999999999995</v>
      </c>
      <c r="T214" s="17">
        <v>134</v>
      </c>
      <c r="V214" s="63">
        <f t="shared" si="4"/>
        <v>-1.6694963214487834E-2</v>
      </c>
    </row>
    <row r="215" spans="1:22" x14ac:dyDescent="0.3">
      <c r="A215" s="98" t="s">
        <v>423</v>
      </c>
      <c r="B215" s="98" t="s">
        <v>1916</v>
      </c>
      <c r="C215" s="14">
        <v>1612</v>
      </c>
      <c r="D215" s="14">
        <v>0.46089000000000002</v>
      </c>
      <c r="E215" s="14">
        <v>0.498</v>
      </c>
      <c r="F215" s="14">
        <v>0.47899999999999998</v>
      </c>
      <c r="G215" s="14">
        <v>0.3392</v>
      </c>
      <c r="H215" s="14">
        <v>0</v>
      </c>
      <c r="I215" s="17">
        <v>1347</v>
      </c>
      <c r="J215" s="131">
        <v>0.64600000000000002</v>
      </c>
      <c r="K215" s="131">
        <v>0.49199999999999999</v>
      </c>
      <c r="L215" s="131">
        <v>0.56899999999999995</v>
      </c>
      <c r="M215" s="132">
        <v>0.3306</v>
      </c>
      <c r="N215" s="17">
        <v>0</v>
      </c>
      <c r="O215" s="17">
        <v>1341</v>
      </c>
      <c r="P215" s="131">
        <v>0.64800000000000002</v>
      </c>
      <c r="Q215" s="131">
        <v>0.49299999999999999</v>
      </c>
      <c r="R215" s="131">
        <v>0.56999999999999995</v>
      </c>
      <c r="S215" s="132">
        <v>0.3306</v>
      </c>
      <c r="T215" s="17">
        <v>0</v>
      </c>
      <c r="V215" s="63">
        <f t="shared" si="4"/>
        <v>-4.4543429844097994E-3</v>
      </c>
    </row>
    <row r="216" spans="1:22" x14ac:dyDescent="0.3">
      <c r="A216" s="98" t="s">
        <v>425</v>
      </c>
      <c r="B216" s="98" t="s">
        <v>426</v>
      </c>
      <c r="C216" s="14">
        <v>1206</v>
      </c>
      <c r="D216" s="14">
        <v>0.93279000000000001</v>
      </c>
      <c r="E216" s="14">
        <v>0.53300000000000003</v>
      </c>
      <c r="F216" s="14">
        <v>0.73199999999999998</v>
      </c>
      <c r="G216" s="14">
        <v>0.30059999999999998</v>
      </c>
      <c r="H216" s="14">
        <v>0</v>
      </c>
      <c r="I216" s="17">
        <v>831</v>
      </c>
      <c r="J216" s="131">
        <v>1.5049999999999999</v>
      </c>
      <c r="K216" s="131">
        <v>0.73099999999999998</v>
      </c>
      <c r="L216" s="131">
        <v>1.117</v>
      </c>
      <c r="M216" s="132">
        <v>0.48130000000000001</v>
      </c>
      <c r="N216" s="17">
        <v>0</v>
      </c>
      <c r="O216" s="17">
        <v>837</v>
      </c>
      <c r="P216" s="131">
        <v>1.5089999999999999</v>
      </c>
      <c r="Q216" s="131">
        <v>0.73299999999999998</v>
      </c>
      <c r="R216" s="131">
        <v>1.1200000000000001</v>
      </c>
      <c r="S216" s="132">
        <v>0.48130000000000001</v>
      </c>
      <c r="T216" s="17">
        <v>0</v>
      </c>
      <c r="V216" s="63">
        <f t="shared" si="4"/>
        <v>7.2202166064981952E-3</v>
      </c>
    </row>
    <row r="217" spans="1:22" x14ac:dyDescent="0.3">
      <c r="A217" s="98" t="s">
        <v>427</v>
      </c>
      <c r="B217" s="98" t="s">
        <v>428</v>
      </c>
      <c r="C217" s="14">
        <v>535</v>
      </c>
      <c r="D217" s="14">
        <v>1.0125299999999999</v>
      </c>
      <c r="E217" s="14">
        <v>0.55200000000000005</v>
      </c>
      <c r="F217" s="14">
        <v>0.78200000000000003</v>
      </c>
      <c r="G217" s="14">
        <v>0.44640000000000002</v>
      </c>
      <c r="H217" s="14">
        <v>0</v>
      </c>
      <c r="I217" s="17">
        <v>489</v>
      </c>
      <c r="J217" s="131">
        <v>1.2</v>
      </c>
      <c r="K217" s="131">
        <v>0.50800000000000001</v>
      </c>
      <c r="L217" s="131">
        <v>0.85399999999999998</v>
      </c>
      <c r="M217" s="132">
        <v>0.62460000000000004</v>
      </c>
      <c r="N217" s="17">
        <v>5</v>
      </c>
      <c r="O217" s="17">
        <v>482</v>
      </c>
      <c r="P217" s="131">
        <v>1.204</v>
      </c>
      <c r="Q217" s="131">
        <v>0.51</v>
      </c>
      <c r="R217" s="131">
        <v>0.85699999999999998</v>
      </c>
      <c r="S217" s="132">
        <v>0.62460000000000004</v>
      </c>
      <c r="T217" s="17">
        <v>5</v>
      </c>
      <c r="V217" s="63">
        <f t="shared" si="4"/>
        <v>-1.4314928425357873E-2</v>
      </c>
    </row>
    <row r="218" spans="1:22" x14ac:dyDescent="0.3">
      <c r="A218" s="98" t="s">
        <v>429</v>
      </c>
      <c r="B218" s="98" t="s">
        <v>430</v>
      </c>
      <c r="C218" s="14">
        <v>483</v>
      </c>
      <c r="D218" s="14">
        <v>0.68044000000000004</v>
      </c>
      <c r="E218" s="14">
        <v>0.6</v>
      </c>
      <c r="F218" s="14">
        <v>0.64</v>
      </c>
      <c r="G218" s="14">
        <v>0.26279999999999998</v>
      </c>
      <c r="H218" s="14">
        <v>0</v>
      </c>
      <c r="I218" s="17">
        <v>400</v>
      </c>
      <c r="J218" s="131">
        <v>1.137</v>
      </c>
      <c r="K218" s="131">
        <v>0.73499999999999999</v>
      </c>
      <c r="L218" s="131">
        <v>0.93500000000000005</v>
      </c>
      <c r="M218" s="132">
        <v>0.3175</v>
      </c>
      <c r="N218" s="17">
        <v>3</v>
      </c>
      <c r="O218" s="17">
        <v>400</v>
      </c>
      <c r="P218" s="131">
        <v>1.1399999999999999</v>
      </c>
      <c r="Q218" s="131">
        <v>0.73699999999999999</v>
      </c>
      <c r="R218" s="131">
        <v>0.93799999999999994</v>
      </c>
      <c r="S218" s="132">
        <v>0.3175</v>
      </c>
      <c r="T218" s="17">
        <v>3</v>
      </c>
      <c r="V218" s="63">
        <f t="shared" si="4"/>
        <v>0</v>
      </c>
    </row>
    <row r="219" spans="1:22" x14ac:dyDescent="0.3">
      <c r="A219" s="98" t="s">
        <v>431</v>
      </c>
      <c r="B219" s="98" t="s">
        <v>1921</v>
      </c>
      <c r="C219" s="14">
        <v>353</v>
      </c>
      <c r="D219" s="14">
        <v>0.98150999999999999</v>
      </c>
      <c r="E219" s="14">
        <v>0.59499999999999997</v>
      </c>
      <c r="F219" s="14">
        <v>0.78700000000000003</v>
      </c>
      <c r="G219" s="14">
        <v>0.49809999999999999</v>
      </c>
      <c r="H219" s="14">
        <v>0</v>
      </c>
      <c r="I219" s="17">
        <v>324</v>
      </c>
      <c r="J219" s="131">
        <v>1.2749999999999999</v>
      </c>
      <c r="K219" s="131">
        <v>0.52700000000000002</v>
      </c>
      <c r="L219" s="131">
        <v>0.9</v>
      </c>
      <c r="M219" s="132">
        <v>0.53590000000000004</v>
      </c>
      <c r="N219" s="17">
        <v>0</v>
      </c>
      <c r="O219" s="17">
        <v>325</v>
      </c>
      <c r="P219" s="131">
        <v>1.2789999999999999</v>
      </c>
      <c r="Q219" s="131">
        <v>0.52800000000000002</v>
      </c>
      <c r="R219" s="131">
        <v>0.90300000000000002</v>
      </c>
      <c r="S219" s="132">
        <v>0.53590000000000004</v>
      </c>
      <c r="T219" s="17">
        <v>0</v>
      </c>
      <c r="V219" s="63">
        <f t="shared" si="4"/>
        <v>3.0864197530864196E-3</v>
      </c>
    </row>
    <row r="220" spans="1:22" x14ac:dyDescent="0.3">
      <c r="A220" s="98" t="s">
        <v>433</v>
      </c>
      <c r="B220" s="98" t="s">
        <v>1923</v>
      </c>
      <c r="C220" s="14">
        <v>587</v>
      </c>
      <c r="D220" s="14">
        <v>0.74333000000000005</v>
      </c>
      <c r="E220" s="14">
        <v>0.38900000000000001</v>
      </c>
      <c r="F220" s="14">
        <v>0.56499999999999995</v>
      </c>
      <c r="G220" s="14">
        <v>0.49940000000000001</v>
      </c>
      <c r="H220" s="14">
        <v>0</v>
      </c>
      <c r="I220" s="17">
        <v>474</v>
      </c>
      <c r="J220" s="131">
        <v>1.0449999999999999</v>
      </c>
      <c r="K220" s="131">
        <v>0.441</v>
      </c>
      <c r="L220" s="131">
        <v>0.74199999999999999</v>
      </c>
      <c r="M220" s="132">
        <v>0.60119999999999996</v>
      </c>
      <c r="N220" s="17">
        <v>0</v>
      </c>
      <c r="O220" s="17">
        <v>471</v>
      </c>
      <c r="P220" s="131">
        <v>1.048</v>
      </c>
      <c r="Q220" s="131">
        <v>0.442</v>
      </c>
      <c r="R220" s="131">
        <v>0.745</v>
      </c>
      <c r="S220" s="132">
        <v>0.60119999999999996</v>
      </c>
      <c r="T220" s="17">
        <v>0</v>
      </c>
      <c r="V220" s="63">
        <f t="shared" si="4"/>
        <v>-6.3291139240506328E-3</v>
      </c>
    </row>
    <row r="221" spans="1:22" x14ac:dyDescent="0.3">
      <c r="A221" s="98" t="s">
        <v>435</v>
      </c>
      <c r="B221" s="98" t="s">
        <v>1925</v>
      </c>
      <c r="C221" s="14">
        <v>4697</v>
      </c>
      <c r="D221" s="14">
        <v>0.37887999999999999</v>
      </c>
      <c r="E221" s="14">
        <v>0.50900000000000001</v>
      </c>
      <c r="F221" s="14">
        <v>0.443</v>
      </c>
      <c r="G221" s="14">
        <v>0.53169999999999995</v>
      </c>
      <c r="H221" s="14">
        <v>95</v>
      </c>
      <c r="I221" s="17">
        <v>4041</v>
      </c>
      <c r="J221" s="131">
        <v>0.47499999999999998</v>
      </c>
      <c r="K221" s="131">
        <v>0.441</v>
      </c>
      <c r="L221" s="131">
        <v>0.45700000000000002</v>
      </c>
      <c r="M221" s="132">
        <v>0.65639999999999998</v>
      </c>
      <c r="N221" s="17">
        <v>80</v>
      </c>
      <c r="O221" s="17">
        <v>3973</v>
      </c>
      <c r="P221" s="131">
        <v>0.47599999999999998</v>
      </c>
      <c r="Q221" s="131">
        <v>0.442</v>
      </c>
      <c r="R221" s="131">
        <v>0.45900000000000002</v>
      </c>
      <c r="S221" s="132">
        <v>0.65639999999999998</v>
      </c>
      <c r="T221" s="17">
        <v>80</v>
      </c>
      <c r="V221" s="63">
        <f t="shared" si="4"/>
        <v>-1.6827517941103688E-2</v>
      </c>
    </row>
    <row r="222" spans="1:22" x14ac:dyDescent="0.3">
      <c r="A222" s="98" t="s">
        <v>437</v>
      </c>
      <c r="B222" s="98" t="s">
        <v>1927</v>
      </c>
      <c r="C222" s="14">
        <v>3045</v>
      </c>
      <c r="D222" s="14">
        <v>0.24546000000000001</v>
      </c>
      <c r="E222" s="14">
        <v>0.32400000000000001</v>
      </c>
      <c r="F222" s="14">
        <v>0.28399999999999997</v>
      </c>
      <c r="G222" s="14">
        <v>0.44479999999999997</v>
      </c>
      <c r="H222" s="14">
        <v>15</v>
      </c>
      <c r="I222" s="17">
        <v>2943</v>
      </c>
      <c r="J222" s="131">
        <v>0.32800000000000001</v>
      </c>
      <c r="K222" s="131">
        <v>0.28399999999999997</v>
      </c>
      <c r="L222" s="131">
        <v>0.30599999999999999</v>
      </c>
      <c r="M222" s="132">
        <v>0.4975</v>
      </c>
      <c r="N222" s="17">
        <v>31</v>
      </c>
      <c r="O222" s="17">
        <v>2936</v>
      </c>
      <c r="P222" s="131">
        <v>0.32800000000000001</v>
      </c>
      <c r="Q222" s="131">
        <v>0.28499999999999998</v>
      </c>
      <c r="R222" s="131">
        <v>0.30599999999999999</v>
      </c>
      <c r="S222" s="132">
        <v>0.4975</v>
      </c>
      <c r="T222" s="17">
        <v>31</v>
      </c>
      <c r="V222" s="63">
        <f t="shared" si="4"/>
        <v>-2.3785253143051308E-3</v>
      </c>
    </row>
    <row r="223" spans="1:22" x14ac:dyDescent="0.3">
      <c r="A223" s="98" t="s">
        <v>439</v>
      </c>
      <c r="B223" s="98" t="s">
        <v>1929</v>
      </c>
      <c r="C223" s="14">
        <v>567</v>
      </c>
      <c r="D223" s="14">
        <v>0.27284999999999998</v>
      </c>
      <c r="E223" s="14">
        <v>0.34300000000000003</v>
      </c>
      <c r="F223" s="14">
        <v>0.307</v>
      </c>
      <c r="G223" s="14">
        <v>0.43919999999999998</v>
      </c>
      <c r="H223" s="14">
        <v>0</v>
      </c>
      <c r="I223" s="17">
        <v>439</v>
      </c>
      <c r="J223" s="131">
        <v>0.59</v>
      </c>
      <c r="K223" s="131">
        <v>0.53300000000000003</v>
      </c>
      <c r="L223" s="131">
        <v>0.56100000000000005</v>
      </c>
      <c r="M223" s="132">
        <v>0.4884</v>
      </c>
      <c r="N223" s="17">
        <v>0</v>
      </c>
      <c r="O223" s="17">
        <v>441</v>
      </c>
      <c r="P223" s="131">
        <v>0.59199999999999997</v>
      </c>
      <c r="Q223" s="131">
        <v>0.53400000000000003</v>
      </c>
      <c r="R223" s="131">
        <v>0.56299999999999994</v>
      </c>
      <c r="S223" s="132">
        <v>0.4884</v>
      </c>
      <c r="T223" s="17">
        <v>0</v>
      </c>
      <c r="V223" s="63">
        <f t="shared" si="4"/>
        <v>4.5558086560364463E-3</v>
      </c>
    </row>
    <row r="224" spans="1:22" x14ac:dyDescent="0.3">
      <c r="A224" s="98" t="s">
        <v>441</v>
      </c>
      <c r="B224" s="98" t="s">
        <v>1932</v>
      </c>
      <c r="C224" s="14">
        <v>413</v>
      </c>
      <c r="D224" s="14">
        <v>0.55000000000000004</v>
      </c>
      <c r="E224" s="14">
        <v>0.41499999999999998</v>
      </c>
      <c r="F224" s="14">
        <v>0.48199999999999998</v>
      </c>
      <c r="G224" s="14">
        <v>0.4158</v>
      </c>
      <c r="H224" s="14">
        <v>0</v>
      </c>
      <c r="I224" s="17">
        <v>325</v>
      </c>
      <c r="J224" s="131">
        <v>0.72099999999999997</v>
      </c>
      <c r="K224" s="131">
        <v>0.38900000000000001</v>
      </c>
      <c r="L224" s="131">
        <v>0.55400000000000005</v>
      </c>
      <c r="M224" s="132">
        <v>0.55789999999999995</v>
      </c>
      <c r="N224" s="17">
        <v>0</v>
      </c>
      <c r="O224" s="17">
        <v>328</v>
      </c>
      <c r="P224" s="131">
        <v>0.72299999999999998</v>
      </c>
      <c r="Q224" s="131">
        <v>0.39</v>
      </c>
      <c r="R224" s="131">
        <v>0.55600000000000005</v>
      </c>
      <c r="S224" s="132">
        <v>0.55789999999999995</v>
      </c>
      <c r="T224" s="17">
        <v>0</v>
      </c>
      <c r="V224" s="63">
        <f t="shared" si="4"/>
        <v>9.2307692307692316E-3</v>
      </c>
    </row>
    <row r="225" spans="1:22" x14ac:dyDescent="0.3">
      <c r="A225" s="98" t="s">
        <v>443</v>
      </c>
      <c r="B225" s="98" t="s">
        <v>1934</v>
      </c>
      <c r="C225" s="14">
        <v>1489</v>
      </c>
      <c r="D225" s="14">
        <v>0.35132999999999998</v>
      </c>
      <c r="E225" s="14">
        <v>0.47</v>
      </c>
      <c r="F225" s="14">
        <v>0.41</v>
      </c>
      <c r="G225" s="14">
        <v>0.41439999999999999</v>
      </c>
      <c r="H225" s="14">
        <v>0</v>
      </c>
      <c r="I225" s="17">
        <v>1221</v>
      </c>
      <c r="J225" s="131">
        <v>0.55200000000000005</v>
      </c>
      <c r="K225" s="131">
        <v>0.498</v>
      </c>
      <c r="L225" s="131">
        <v>0.52500000000000002</v>
      </c>
      <c r="M225" s="132">
        <v>0.4677</v>
      </c>
      <c r="N225" s="17">
        <v>5</v>
      </c>
      <c r="O225" s="17">
        <v>1241</v>
      </c>
      <c r="P225" s="131">
        <v>0.55300000000000005</v>
      </c>
      <c r="Q225" s="131">
        <v>0.499</v>
      </c>
      <c r="R225" s="131">
        <v>0.52500000000000002</v>
      </c>
      <c r="S225" s="132">
        <v>0.4677</v>
      </c>
      <c r="T225" s="17">
        <v>5</v>
      </c>
      <c r="V225" s="63">
        <f t="shared" si="4"/>
        <v>1.638001638001638E-2</v>
      </c>
    </row>
    <row r="226" spans="1:22" x14ac:dyDescent="0.3">
      <c r="A226" s="98" t="s">
        <v>445</v>
      </c>
      <c r="B226" s="98" t="s">
        <v>1936</v>
      </c>
      <c r="C226" s="14">
        <v>1160</v>
      </c>
      <c r="D226" s="14">
        <v>0.55774999999999997</v>
      </c>
      <c r="E226" s="14">
        <v>0.40699999999999997</v>
      </c>
      <c r="F226" s="14">
        <v>0.48099999999999998</v>
      </c>
      <c r="G226" s="14">
        <v>0.58740000000000003</v>
      </c>
      <c r="H226" s="14">
        <v>0</v>
      </c>
      <c r="I226" s="17">
        <v>926</v>
      </c>
      <c r="J226" s="131">
        <v>0.78700000000000003</v>
      </c>
      <c r="K226" s="131">
        <v>0.53800000000000003</v>
      </c>
      <c r="L226" s="131">
        <v>0.66200000000000003</v>
      </c>
      <c r="M226" s="132">
        <v>0.63239999999999996</v>
      </c>
      <c r="N226" s="17">
        <v>0</v>
      </c>
      <c r="O226" s="17">
        <v>932</v>
      </c>
      <c r="P226" s="131">
        <v>0.78900000000000003</v>
      </c>
      <c r="Q226" s="131">
        <v>0.54</v>
      </c>
      <c r="R226" s="131">
        <v>0.66400000000000003</v>
      </c>
      <c r="S226" s="132">
        <v>0.63239999999999996</v>
      </c>
      <c r="T226" s="17">
        <v>0</v>
      </c>
      <c r="V226" s="63">
        <f t="shared" si="4"/>
        <v>6.4794816414686825E-3</v>
      </c>
    </row>
    <row r="227" spans="1:22" x14ac:dyDescent="0.3">
      <c r="A227" s="98" t="s">
        <v>447</v>
      </c>
      <c r="B227" s="98" t="s">
        <v>1938</v>
      </c>
      <c r="C227" s="14">
        <v>952</v>
      </c>
      <c r="D227" s="14">
        <v>0.61519999999999997</v>
      </c>
      <c r="E227" s="14">
        <v>0.42199999999999999</v>
      </c>
      <c r="F227" s="14">
        <v>0.51800000000000002</v>
      </c>
      <c r="G227" s="14">
        <v>0.45519999999999999</v>
      </c>
      <c r="H227" s="14">
        <v>0</v>
      </c>
      <c r="I227" s="17">
        <v>789</v>
      </c>
      <c r="J227" s="131">
        <v>0.73</v>
      </c>
      <c r="K227" s="131">
        <v>0.47899999999999998</v>
      </c>
      <c r="L227" s="131">
        <v>0.60399999999999998</v>
      </c>
      <c r="M227" s="132">
        <v>0.46739999999999998</v>
      </c>
      <c r="N227" s="17">
        <v>0</v>
      </c>
      <c r="O227" s="17">
        <v>814</v>
      </c>
      <c r="P227" s="131">
        <v>0.73199999999999998</v>
      </c>
      <c r="Q227" s="131">
        <v>0.48099999999999998</v>
      </c>
      <c r="R227" s="131">
        <v>0.60599999999999998</v>
      </c>
      <c r="S227" s="132">
        <v>0.46739999999999998</v>
      </c>
      <c r="T227" s="17">
        <v>0</v>
      </c>
      <c r="V227" s="63">
        <f t="shared" si="4"/>
        <v>3.1685678073510776E-2</v>
      </c>
    </row>
    <row r="228" spans="1:22" x14ac:dyDescent="0.3">
      <c r="A228" s="98" t="s">
        <v>449</v>
      </c>
      <c r="B228" s="98" t="s">
        <v>1940</v>
      </c>
      <c r="C228" s="14">
        <v>1032</v>
      </c>
      <c r="D228" s="14">
        <v>0.56737000000000004</v>
      </c>
      <c r="E228" s="14">
        <v>0.75</v>
      </c>
      <c r="F228" s="14">
        <v>0.65800000000000003</v>
      </c>
      <c r="G228" s="14">
        <v>0.22539999999999999</v>
      </c>
      <c r="H228" s="14">
        <v>0</v>
      </c>
      <c r="I228" s="17">
        <v>914</v>
      </c>
      <c r="J228" s="131">
        <v>0.48099999999999998</v>
      </c>
      <c r="K228" s="131">
        <v>0.64700000000000002</v>
      </c>
      <c r="L228" s="131">
        <v>0.56299999999999994</v>
      </c>
      <c r="M228" s="132">
        <v>0.3624</v>
      </c>
      <c r="N228" s="17">
        <v>15</v>
      </c>
      <c r="O228" s="17">
        <v>906</v>
      </c>
      <c r="P228" s="131">
        <v>0.48299999999999998</v>
      </c>
      <c r="Q228" s="131">
        <v>0.64900000000000002</v>
      </c>
      <c r="R228" s="131">
        <v>0.56499999999999995</v>
      </c>
      <c r="S228" s="132">
        <v>0.3624</v>
      </c>
      <c r="T228" s="17">
        <v>15</v>
      </c>
      <c r="V228" s="63">
        <f t="shared" si="4"/>
        <v>-8.7527352297592995E-3</v>
      </c>
    </row>
    <row r="229" spans="1:22" x14ac:dyDescent="0.3">
      <c r="A229" s="98" t="s">
        <v>451</v>
      </c>
      <c r="B229" s="98" t="s">
        <v>452</v>
      </c>
      <c r="C229" s="14">
        <v>1108</v>
      </c>
      <c r="D229" s="14">
        <v>0.47748000000000002</v>
      </c>
      <c r="E229" s="14">
        <v>0.60099999999999998</v>
      </c>
      <c r="F229" s="14">
        <v>0.53800000000000003</v>
      </c>
      <c r="G229" s="14">
        <v>0.2044</v>
      </c>
      <c r="H229" s="14">
        <v>0</v>
      </c>
      <c r="I229" s="17">
        <v>757</v>
      </c>
      <c r="J229" s="131">
        <v>0.52800000000000002</v>
      </c>
      <c r="K229" s="131">
        <v>0.65400000000000003</v>
      </c>
      <c r="L229" s="131">
        <v>0.59099999999999997</v>
      </c>
      <c r="M229" s="132">
        <v>0.34339999999999998</v>
      </c>
      <c r="N229" s="17">
        <v>14</v>
      </c>
      <c r="O229" s="17">
        <v>757</v>
      </c>
      <c r="P229" s="131">
        <v>0.52900000000000003</v>
      </c>
      <c r="Q229" s="131">
        <v>0.65600000000000003</v>
      </c>
      <c r="R229" s="131">
        <v>0.59199999999999997</v>
      </c>
      <c r="S229" s="132">
        <v>0.34339999999999998</v>
      </c>
      <c r="T229" s="17">
        <v>14</v>
      </c>
      <c r="V229" s="63">
        <f t="shared" si="4"/>
        <v>0</v>
      </c>
    </row>
    <row r="230" spans="1:22" x14ac:dyDescent="0.3">
      <c r="A230" s="98" t="s">
        <v>453</v>
      </c>
      <c r="B230" s="98" t="s">
        <v>1944</v>
      </c>
      <c r="C230" s="14">
        <v>981</v>
      </c>
      <c r="D230" s="14">
        <v>0.79210999999999998</v>
      </c>
      <c r="E230" s="14">
        <v>0.78</v>
      </c>
      <c r="F230" s="14">
        <v>0.78600000000000003</v>
      </c>
      <c r="G230" s="14">
        <v>0.27310000000000001</v>
      </c>
      <c r="H230" s="14">
        <v>24</v>
      </c>
      <c r="I230" s="17">
        <v>836</v>
      </c>
      <c r="J230" s="131">
        <v>0.88100000000000001</v>
      </c>
      <c r="K230" s="131">
        <v>0.88200000000000001</v>
      </c>
      <c r="L230" s="131">
        <v>0.88100000000000001</v>
      </c>
      <c r="M230" s="132">
        <v>0.41010000000000002</v>
      </c>
      <c r="N230" s="17">
        <v>44</v>
      </c>
      <c r="O230" s="17">
        <v>837</v>
      </c>
      <c r="P230" s="131">
        <v>0.88300000000000001</v>
      </c>
      <c r="Q230" s="131">
        <v>0.88400000000000001</v>
      </c>
      <c r="R230" s="131">
        <v>0.88300000000000001</v>
      </c>
      <c r="S230" s="132">
        <v>0.41010000000000002</v>
      </c>
      <c r="T230" s="17">
        <v>44</v>
      </c>
      <c r="V230" s="63">
        <f t="shared" si="4"/>
        <v>1.1961722488038277E-3</v>
      </c>
    </row>
    <row r="231" spans="1:22" x14ac:dyDescent="0.3">
      <c r="A231" s="98" t="s">
        <v>455</v>
      </c>
      <c r="B231" s="98" t="s">
        <v>1946</v>
      </c>
      <c r="C231" s="14">
        <v>2040</v>
      </c>
      <c r="D231" s="14">
        <v>0.55403000000000002</v>
      </c>
      <c r="E231" s="14">
        <v>0.64400000000000002</v>
      </c>
      <c r="F231" s="14">
        <v>0.59899999999999998</v>
      </c>
      <c r="G231" s="14">
        <v>0.17080000000000001</v>
      </c>
      <c r="H231" s="14">
        <v>3</v>
      </c>
      <c r="I231" s="17">
        <v>1399</v>
      </c>
      <c r="J231" s="131">
        <v>0.65500000000000003</v>
      </c>
      <c r="K231" s="131">
        <v>0.73299999999999998</v>
      </c>
      <c r="L231" s="131">
        <v>0.69299999999999995</v>
      </c>
      <c r="M231" s="132">
        <v>0.39510000000000001</v>
      </c>
      <c r="N231" s="17">
        <v>13</v>
      </c>
      <c r="O231" s="17">
        <v>1429</v>
      </c>
      <c r="P231" s="131">
        <v>0.65600000000000003</v>
      </c>
      <c r="Q231" s="131">
        <v>0.73499999999999999</v>
      </c>
      <c r="R231" s="131">
        <v>0.69499999999999995</v>
      </c>
      <c r="S231" s="132">
        <v>0.39510000000000001</v>
      </c>
      <c r="T231" s="17">
        <v>13</v>
      </c>
      <c r="V231" s="63">
        <f t="shared" si="4"/>
        <v>2.1443888491779844E-2</v>
      </c>
    </row>
    <row r="232" spans="1:22" x14ac:dyDescent="0.3">
      <c r="A232" s="98" t="s">
        <v>457</v>
      </c>
      <c r="B232" s="98" t="s">
        <v>1948</v>
      </c>
      <c r="C232" s="14">
        <v>571</v>
      </c>
      <c r="D232" s="14">
        <v>0.42613000000000001</v>
      </c>
      <c r="E232" s="14">
        <v>0.52100000000000002</v>
      </c>
      <c r="F232" s="14">
        <v>0.47299999999999998</v>
      </c>
      <c r="G232" s="14">
        <v>0.58109999999999995</v>
      </c>
      <c r="H232" s="14">
        <v>25</v>
      </c>
      <c r="I232" s="17">
        <v>554</v>
      </c>
      <c r="J232" s="131">
        <v>0.311</v>
      </c>
      <c r="K232" s="131">
        <v>0.41</v>
      </c>
      <c r="L232" s="131">
        <v>0.36</v>
      </c>
      <c r="M232" s="132">
        <v>0.59550000000000003</v>
      </c>
      <c r="N232" s="17">
        <v>52</v>
      </c>
      <c r="O232" s="17">
        <v>560</v>
      </c>
      <c r="P232" s="131">
        <v>0.312</v>
      </c>
      <c r="Q232" s="131">
        <v>0.41099999999999998</v>
      </c>
      <c r="R232" s="131">
        <v>0.36099999999999999</v>
      </c>
      <c r="S232" s="132">
        <v>0.59550000000000003</v>
      </c>
      <c r="T232" s="17">
        <v>52</v>
      </c>
      <c r="V232" s="63">
        <f t="shared" si="4"/>
        <v>1.0830324909747292E-2</v>
      </c>
    </row>
    <row r="233" spans="1:22" x14ac:dyDescent="0.3">
      <c r="A233" s="98" t="s">
        <v>459</v>
      </c>
      <c r="B233" s="98" t="s">
        <v>1950</v>
      </c>
      <c r="C233" s="14">
        <v>1667</v>
      </c>
      <c r="D233" s="14">
        <v>0.37415999999999999</v>
      </c>
      <c r="E233" s="14">
        <v>0.505</v>
      </c>
      <c r="F233" s="14">
        <v>0.439</v>
      </c>
      <c r="G233" s="14">
        <v>0.41549999999999998</v>
      </c>
      <c r="H233" s="14">
        <v>0</v>
      </c>
      <c r="I233" s="17">
        <v>1274</v>
      </c>
      <c r="J233" s="131">
        <v>0.42199999999999999</v>
      </c>
      <c r="K233" s="131">
        <v>0.499</v>
      </c>
      <c r="L233" s="131">
        <v>0.46</v>
      </c>
      <c r="M233" s="132">
        <v>0.56779999999999997</v>
      </c>
      <c r="N233" s="17">
        <v>7</v>
      </c>
      <c r="O233" s="17">
        <v>1254</v>
      </c>
      <c r="P233" s="131">
        <v>0.42299999999999999</v>
      </c>
      <c r="Q233" s="131">
        <v>0.5</v>
      </c>
      <c r="R233" s="131">
        <v>0.46100000000000002</v>
      </c>
      <c r="S233" s="132">
        <v>0.56779999999999997</v>
      </c>
      <c r="T233" s="17">
        <v>7</v>
      </c>
      <c r="V233" s="63">
        <f t="shared" si="4"/>
        <v>-1.5698587127158554E-2</v>
      </c>
    </row>
    <row r="234" spans="1:22" x14ac:dyDescent="0.3">
      <c r="A234" s="98" t="s">
        <v>461</v>
      </c>
      <c r="B234" s="98" t="s">
        <v>1952</v>
      </c>
      <c r="C234" s="14">
        <v>911</v>
      </c>
      <c r="D234" s="14">
        <v>0.35926999999999998</v>
      </c>
      <c r="E234" s="14">
        <v>0.46800000000000003</v>
      </c>
      <c r="F234" s="14">
        <v>0.41299999999999998</v>
      </c>
      <c r="G234" s="14">
        <v>0.36470000000000002</v>
      </c>
      <c r="H234" s="14">
        <v>0</v>
      </c>
      <c r="I234" s="17">
        <v>582</v>
      </c>
      <c r="J234" s="131">
        <v>0.46700000000000003</v>
      </c>
      <c r="K234" s="131">
        <v>0.55800000000000005</v>
      </c>
      <c r="L234" s="131">
        <v>0.51200000000000001</v>
      </c>
      <c r="M234" s="132">
        <v>0.52329999999999999</v>
      </c>
      <c r="N234" s="17">
        <v>0</v>
      </c>
      <c r="O234" s="17">
        <v>576</v>
      </c>
      <c r="P234" s="131">
        <v>0.46800000000000003</v>
      </c>
      <c r="Q234" s="131">
        <v>0.55900000000000005</v>
      </c>
      <c r="R234" s="131">
        <v>0.51300000000000001</v>
      </c>
      <c r="S234" s="132">
        <v>0.52329999999999999</v>
      </c>
      <c r="T234" s="17">
        <v>0</v>
      </c>
      <c r="V234" s="63">
        <f t="shared" si="4"/>
        <v>-1.0309278350515464E-2</v>
      </c>
    </row>
    <row r="235" spans="1:22" x14ac:dyDescent="0.3">
      <c r="A235" s="98" t="s">
        <v>463</v>
      </c>
      <c r="B235" s="98" t="s">
        <v>1954</v>
      </c>
      <c r="C235" s="14">
        <v>912</v>
      </c>
      <c r="D235" s="14">
        <v>0.44103999999999999</v>
      </c>
      <c r="E235" s="14">
        <v>0.50900000000000001</v>
      </c>
      <c r="F235" s="14">
        <v>0.47399999999999998</v>
      </c>
      <c r="G235" s="14">
        <v>0.30570000000000003</v>
      </c>
      <c r="H235" s="14">
        <v>0</v>
      </c>
      <c r="I235" s="17">
        <v>690</v>
      </c>
      <c r="J235" s="131">
        <v>0.46600000000000003</v>
      </c>
      <c r="K235" s="131">
        <v>0.57199999999999995</v>
      </c>
      <c r="L235" s="131">
        <v>0.51900000000000002</v>
      </c>
      <c r="M235" s="132">
        <v>0.47049999999999997</v>
      </c>
      <c r="N235" s="17">
        <v>22</v>
      </c>
      <c r="O235" s="17">
        <v>677</v>
      </c>
      <c r="P235" s="131">
        <v>0.46700000000000003</v>
      </c>
      <c r="Q235" s="131">
        <v>0.57299999999999995</v>
      </c>
      <c r="R235" s="131">
        <v>0.51900000000000002</v>
      </c>
      <c r="S235" s="132">
        <v>0.47049999999999997</v>
      </c>
      <c r="T235" s="17">
        <v>22</v>
      </c>
      <c r="V235" s="63">
        <f t="shared" si="4"/>
        <v>-1.8840579710144929E-2</v>
      </c>
    </row>
    <row r="236" spans="1:22" x14ac:dyDescent="0.3">
      <c r="A236" s="98" t="s">
        <v>465</v>
      </c>
      <c r="B236" s="98" t="s">
        <v>1956</v>
      </c>
      <c r="C236" s="14">
        <v>258</v>
      </c>
      <c r="D236" s="14">
        <v>0.36403000000000002</v>
      </c>
      <c r="E236" s="14">
        <v>0.41499999999999998</v>
      </c>
      <c r="F236" s="14">
        <v>0.38900000000000001</v>
      </c>
      <c r="G236" s="14">
        <v>0.53900000000000003</v>
      </c>
      <c r="H236" s="14">
        <v>0</v>
      </c>
      <c r="I236" s="17">
        <v>223</v>
      </c>
      <c r="J236" s="131">
        <v>0.41599999999999998</v>
      </c>
      <c r="K236" s="131">
        <v>0.38900000000000001</v>
      </c>
      <c r="L236" s="131">
        <v>0.40200000000000002</v>
      </c>
      <c r="M236" s="132">
        <v>0.64029999999999998</v>
      </c>
      <c r="N236" s="17">
        <v>0</v>
      </c>
      <c r="O236" s="17">
        <v>211</v>
      </c>
      <c r="P236" s="131">
        <v>0.41699999999999998</v>
      </c>
      <c r="Q236" s="131">
        <v>0.39</v>
      </c>
      <c r="R236" s="131">
        <v>0.40300000000000002</v>
      </c>
      <c r="S236" s="132">
        <v>0.64029999999999998</v>
      </c>
      <c r="T236" s="17">
        <v>0</v>
      </c>
      <c r="V236" s="63">
        <f t="shared" si="4"/>
        <v>-5.3811659192825115E-2</v>
      </c>
    </row>
    <row r="237" spans="1:22" x14ac:dyDescent="0.3">
      <c r="A237" s="98" t="s">
        <v>467</v>
      </c>
      <c r="B237" s="98" t="s">
        <v>1959</v>
      </c>
      <c r="C237" s="14">
        <v>1802</v>
      </c>
      <c r="D237" s="14">
        <v>0.74331999999999998</v>
      </c>
      <c r="E237" s="14">
        <v>0.88800000000000001</v>
      </c>
      <c r="F237" s="14">
        <v>0.81499999999999995</v>
      </c>
      <c r="G237" s="14">
        <v>0.1071</v>
      </c>
      <c r="H237" s="14">
        <v>5</v>
      </c>
      <c r="I237" s="17">
        <v>1323</v>
      </c>
      <c r="J237" s="131">
        <v>0.871</v>
      </c>
      <c r="K237" s="131">
        <v>1.298</v>
      </c>
      <c r="L237" s="131">
        <v>1.0840000000000001</v>
      </c>
      <c r="M237" s="132">
        <v>0.25</v>
      </c>
      <c r="N237" s="17">
        <v>17</v>
      </c>
      <c r="O237" s="17">
        <v>1339</v>
      </c>
      <c r="P237" s="131">
        <v>0.874</v>
      </c>
      <c r="Q237" s="131">
        <v>1.302</v>
      </c>
      <c r="R237" s="131">
        <v>1.0880000000000001</v>
      </c>
      <c r="S237" s="132">
        <v>0.25</v>
      </c>
      <c r="T237" s="17">
        <v>17</v>
      </c>
      <c r="V237" s="63">
        <f t="shared" si="4"/>
        <v>1.2093726379440665E-2</v>
      </c>
    </row>
    <row r="238" spans="1:22" x14ac:dyDescent="0.3">
      <c r="A238" s="98" t="s">
        <v>469</v>
      </c>
      <c r="B238" s="98" t="s">
        <v>1961</v>
      </c>
      <c r="C238" s="14">
        <v>530</v>
      </c>
      <c r="D238" s="14">
        <v>0.43955</v>
      </c>
      <c r="E238" s="14">
        <v>0.433</v>
      </c>
      <c r="F238" s="14">
        <v>0.435</v>
      </c>
      <c r="G238" s="14">
        <v>0.41839999999999999</v>
      </c>
      <c r="H238" s="14">
        <v>0</v>
      </c>
      <c r="I238" s="17">
        <v>324</v>
      </c>
      <c r="J238" s="131">
        <v>0.8</v>
      </c>
      <c r="K238" s="131">
        <v>0.52300000000000002</v>
      </c>
      <c r="L238" s="131">
        <v>0.66100000000000003</v>
      </c>
      <c r="M238" s="132">
        <v>0.51200000000000001</v>
      </c>
      <c r="N238" s="17">
        <v>3</v>
      </c>
      <c r="O238" s="17">
        <v>318</v>
      </c>
      <c r="P238" s="131">
        <v>0.80200000000000005</v>
      </c>
      <c r="Q238" s="131">
        <v>0.52400000000000002</v>
      </c>
      <c r="R238" s="131">
        <v>0.66300000000000003</v>
      </c>
      <c r="S238" s="132">
        <v>0.51200000000000001</v>
      </c>
      <c r="T238" s="17">
        <v>3</v>
      </c>
      <c r="V238" s="63">
        <f t="shared" si="4"/>
        <v>-1.8518518518518517E-2</v>
      </c>
    </row>
    <row r="239" spans="1:22" x14ac:dyDescent="0.3">
      <c r="A239" s="98" t="s">
        <v>471</v>
      </c>
      <c r="B239" s="98" t="s">
        <v>472</v>
      </c>
      <c r="C239" s="14">
        <v>876</v>
      </c>
      <c r="D239" s="14">
        <v>0.41713</v>
      </c>
      <c r="E239" s="14">
        <v>0.501</v>
      </c>
      <c r="F239" s="14">
        <v>0.45800000000000002</v>
      </c>
      <c r="G239" s="14">
        <v>0.45219999999999999</v>
      </c>
      <c r="H239" s="14">
        <v>0</v>
      </c>
      <c r="I239" s="17">
        <v>595</v>
      </c>
      <c r="J239" s="131">
        <v>0.54400000000000004</v>
      </c>
      <c r="K239" s="131">
        <v>0.56699999999999995</v>
      </c>
      <c r="L239" s="131">
        <v>0.55500000000000005</v>
      </c>
      <c r="M239" s="132">
        <v>0.57650000000000001</v>
      </c>
      <c r="N239" s="17">
        <v>3</v>
      </c>
      <c r="O239" s="17">
        <v>577</v>
      </c>
      <c r="P239" s="131">
        <v>0.54500000000000004</v>
      </c>
      <c r="Q239" s="131">
        <v>0.56899999999999995</v>
      </c>
      <c r="R239" s="131">
        <v>0.55600000000000005</v>
      </c>
      <c r="S239" s="132">
        <v>0.57650000000000001</v>
      </c>
      <c r="T239" s="17">
        <v>3</v>
      </c>
      <c r="V239" s="63">
        <f t="shared" si="4"/>
        <v>-3.0252100840336135E-2</v>
      </c>
    </row>
    <row r="240" spans="1:22" x14ac:dyDescent="0.3">
      <c r="A240" s="98" t="s">
        <v>473</v>
      </c>
      <c r="B240" s="98" t="s">
        <v>1964</v>
      </c>
      <c r="C240" s="14">
        <v>647</v>
      </c>
      <c r="D240" s="14">
        <v>0.61384000000000005</v>
      </c>
      <c r="E240" s="14">
        <v>0.76900000000000002</v>
      </c>
      <c r="F240" s="14">
        <v>0.69</v>
      </c>
      <c r="G240" s="14">
        <v>0.23580000000000001</v>
      </c>
      <c r="H240" s="14">
        <v>0</v>
      </c>
      <c r="I240" s="17">
        <v>563</v>
      </c>
      <c r="J240" s="131">
        <v>0.80100000000000005</v>
      </c>
      <c r="K240" s="131">
        <v>0.83599999999999997</v>
      </c>
      <c r="L240" s="131">
        <v>0.81799999999999995</v>
      </c>
      <c r="M240" s="132">
        <v>0.33779999999999999</v>
      </c>
      <c r="N240" s="17">
        <v>0</v>
      </c>
      <c r="O240" s="17">
        <v>549</v>
      </c>
      <c r="P240" s="131">
        <v>0.80300000000000005</v>
      </c>
      <c r="Q240" s="131">
        <v>0.83799999999999997</v>
      </c>
      <c r="R240" s="131">
        <v>0.82</v>
      </c>
      <c r="S240" s="132">
        <v>0.33779999999999999</v>
      </c>
      <c r="T240" s="17">
        <v>0</v>
      </c>
      <c r="V240" s="63">
        <f t="shared" si="4"/>
        <v>-2.4866785079928951E-2</v>
      </c>
    </row>
    <row r="241" spans="1:22" x14ac:dyDescent="0.3">
      <c r="A241" s="98" t="s">
        <v>475</v>
      </c>
      <c r="B241" s="98" t="s">
        <v>1966</v>
      </c>
      <c r="C241" s="14">
        <v>1729</v>
      </c>
      <c r="D241" s="14">
        <v>0.43193999999999999</v>
      </c>
      <c r="E241" s="14">
        <v>0.57999999999999996</v>
      </c>
      <c r="F241" s="14">
        <v>0.505</v>
      </c>
      <c r="G241" s="14">
        <v>0.37959999999999999</v>
      </c>
      <c r="H241" s="14">
        <v>0</v>
      </c>
      <c r="I241" s="17">
        <v>1307</v>
      </c>
      <c r="J241" s="131">
        <v>0.42299999999999999</v>
      </c>
      <c r="K241" s="131">
        <v>0.56299999999999994</v>
      </c>
      <c r="L241" s="131">
        <v>0.49199999999999999</v>
      </c>
      <c r="M241" s="132">
        <v>0.53459999999999996</v>
      </c>
      <c r="N241" s="17">
        <v>13</v>
      </c>
      <c r="O241" s="17">
        <v>1287</v>
      </c>
      <c r="P241" s="131">
        <v>0.42399999999999999</v>
      </c>
      <c r="Q241" s="131">
        <v>0.56499999999999995</v>
      </c>
      <c r="R241" s="131">
        <v>0.49399999999999999</v>
      </c>
      <c r="S241" s="132">
        <v>0.53459999999999996</v>
      </c>
      <c r="T241" s="17">
        <v>13</v>
      </c>
      <c r="V241" s="63">
        <f t="shared" si="4"/>
        <v>-1.5302218821729151E-2</v>
      </c>
    </row>
    <row r="242" spans="1:22" x14ac:dyDescent="0.3">
      <c r="A242" s="98" t="s">
        <v>477</v>
      </c>
      <c r="B242" s="98" t="s">
        <v>1968</v>
      </c>
      <c r="C242" s="14">
        <v>507</v>
      </c>
      <c r="D242" s="14">
        <v>0.36992000000000003</v>
      </c>
      <c r="E242" s="14">
        <v>0.51700000000000002</v>
      </c>
      <c r="F242" s="14">
        <v>0.442</v>
      </c>
      <c r="G242" s="14">
        <v>0.4375</v>
      </c>
      <c r="H242" s="14">
        <v>0</v>
      </c>
      <c r="I242" s="17">
        <v>429</v>
      </c>
      <c r="J242" s="131">
        <v>0.442</v>
      </c>
      <c r="K242" s="131">
        <v>0.50800000000000001</v>
      </c>
      <c r="L242" s="131">
        <v>0.47499999999999998</v>
      </c>
      <c r="M242" s="132">
        <v>0.55179999999999996</v>
      </c>
      <c r="N242" s="17">
        <v>2</v>
      </c>
      <c r="O242" s="17">
        <v>425</v>
      </c>
      <c r="P242" s="131">
        <v>0.44400000000000001</v>
      </c>
      <c r="Q242" s="131">
        <v>0.51</v>
      </c>
      <c r="R242" s="131">
        <v>0.47699999999999998</v>
      </c>
      <c r="S242" s="132">
        <v>0.55179999999999996</v>
      </c>
      <c r="T242" s="17">
        <v>2</v>
      </c>
      <c r="V242" s="63">
        <f t="shared" si="4"/>
        <v>-9.324009324009324E-3</v>
      </c>
    </row>
    <row r="243" spans="1:22" x14ac:dyDescent="0.3">
      <c r="A243" s="98" t="s">
        <v>479</v>
      </c>
      <c r="B243" s="98" t="s">
        <v>1970</v>
      </c>
      <c r="C243" s="14">
        <v>2551</v>
      </c>
      <c r="D243" s="14">
        <v>0.43814999999999998</v>
      </c>
      <c r="E243" s="14">
        <v>0.54500000000000004</v>
      </c>
      <c r="F243" s="14">
        <v>0.49099999999999999</v>
      </c>
      <c r="G243" s="14">
        <v>0.40739999999999998</v>
      </c>
      <c r="H243" s="14">
        <v>0</v>
      </c>
      <c r="I243" s="17">
        <v>1823</v>
      </c>
      <c r="J243" s="131">
        <v>0.44700000000000001</v>
      </c>
      <c r="K243" s="131">
        <v>0.57699999999999996</v>
      </c>
      <c r="L243" s="131">
        <v>0.51100000000000001</v>
      </c>
      <c r="M243" s="132">
        <v>0.56989999999999996</v>
      </c>
      <c r="N243" s="17">
        <v>18</v>
      </c>
      <c r="O243" s="17">
        <v>1777</v>
      </c>
      <c r="P243" s="131">
        <v>0.44800000000000001</v>
      </c>
      <c r="Q243" s="131">
        <v>0.57899999999999996</v>
      </c>
      <c r="R243" s="131">
        <v>0.51300000000000001</v>
      </c>
      <c r="S243" s="132">
        <v>0.56989999999999996</v>
      </c>
      <c r="T243" s="17">
        <v>18</v>
      </c>
      <c r="V243" s="63">
        <f t="shared" si="4"/>
        <v>-2.5233132199670872E-2</v>
      </c>
    </row>
    <row r="244" spans="1:22" x14ac:dyDescent="0.3">
      <c r="A244" s="98" t="s">
        <v>481</v>
      </c>
      <c r="B244" s="98" t="s">
        <v>482</v>
      </c>
      <c r="C244" s="14">
        <v>563</v>
      </c>
      <c r="D244" s="14">
        <v>0.28965000000000002</v>
      </c>
      <c r="E244" s="14">
        <v>0.39600000000000002</v>
      </c>
      <c r="F244" s="14">
        <v>0.34200000000000003</v>
      </c>
      <c r="G244" s="14">
        <v>0.34239999999999998</v>
      </c>
      <c r="H244" s="14">
        <v>0</v>
      </c>
      <c r="I244" s="17">
        <v>402</v>
      </c>
      <c r="J244" s="131">
        <v>0.33100000000000002</v>
      </c>
      <c r="K244" s="131">
        <v>0.46</v>
      </c>
      <c r="L244" s="131">
        <v>0.39500000000000002</v>
      </c>
      <c r="M244" s="132">
        <v>0.52649999999999997</v>
      </c>
      <c r="N244" s="17">
        <v>8</v>
      </c>
      <c r="O244" s="17">
        <v>401</v>
      </c>
      <c r="P244" s="131">
        <v>0.33200000000000002</v>
      </c>
      <c r="Q244" s="131">
        <v>0.46100000000000002</v>
      </c>
      <c r="R244" s="131">
        <v>0.39600000000000002</v>
      </c>
      <c r="S244" s="132">
        <v>0.52649999999999997</v>
      </c>
      <c r="T244" s="17">
        <v>8</v>
      </c>
      <c r="V244" s="63">
        <f t="shared" si="4"/>
        <v>-2.4875621890547263E-3</v>
      </c>
    </row>
    <row r="245" spans="1:22" x14ac:dyDescent="0.3">
      <c r="A245" s="98" t="s">
        <v>483</v>
      </c>
      <c r="B245" s="98" t="s">
        <v>1973</v>
      </c>
      <c r="C245" s="14">
        <v>2425</v>
      </c>
      <c r="D245" s="14">
        <v>0.41872999999999999</v>
      </c>
      <c r="E245" s="14">
        <v>0.66300000000000003</v>
      </c>
      <c r="F245" s="14">
        <v>0.54</v>
      </c>
      <c r="G245" s="14">
        <v>0.2838</v>
      </c>
      <c r="H245" s="14">
        <v>0</v>
      </c>
      <c r="I245" s="17">
        <v>1862</v>
      </c>
      <c r="J245" s="131">
        <v>0.496</v>
      </c>
      <c r="K245" s="131">
        <v>0.72399999999999998</v>
      </c>
      <c r="L245" s="131">
        <v>0.61</v>
      </c>
      <c r="M245" s="132">
        <v>0.38379999999999997</v>
      </c>
      <c r="N245" s="17">
        <v>0</v>
      </c>
      <c r="O245" s="17">
        <v>1862</v>
      </c>
      <c r="P245" s="131">
        <v>0.497</v>
      </c>
      <c r="Q245" s="131">
        <v>0.72599999999999998</v>
      </c>
      <c r="R245" s="131">
        <v>0.61099999999999999</v>
      </c>
      <c r="S245" s="132">
        <v>0.38379999999999997</v>
      </c>
      <c r="T245" s="17">
        <v>0</v>
      </c>
      <c r="V245" s="63">
        <f t="shared" si="4"/>
        <v>0</v>
      </c>
    </row>
    <row r="246" spans="1:22" x14ac:dyDescent="0.3">
      <c r="A246" s="98" t="s">
        <v>485</v>
      </c>
      <c r="B246" s="98" t="s">
        <v>1975</v>
      </c>
      <c r="C246" s="14">
        <v>3611</v>
      </c>
      <c r="D246" s="14">
        <v>0.84414</v>
      </c>
      <c r="E246" s="14">
        <v>1.448</v>
      </c>
      <c r="F246" s="14">
        <v>1.1459999999999999</v>
      </c>
      <c r="G246" s="14">
        <v>7.0900000000000005E-2</v>
      </c>
      <c r="H246" s="14">
        <v>90</v>
      </c>
      <c r="I246" s="17">
        <v>3421</v>
      </c>
      <c r="J246" s="131">
        <v>0.69399999999999995</v>
      </c>
      <c r="K246" s="131">
        <v>1.2350000000000001</v>
      </c>
      <c r="L246" s="131">
        <v>0.96399999999999997</v>
      </c>
      <c r="M246" s="132">
        <v>0.1986</v>
      </c>
      <c r="N246" s="17">
        <v>165</v>
      </c>
      <c r="O246" s="17">
        <v>3415</v>
      </c>
      <c r="P246" s="131">
        <v>0.69599999999999995</v>
      </c>
      <c r="Q246" s="131">
        <v>1.238</v>
      </c>
      <c r="R246" s="131">
        <v>0.96699999999999997</v>
      </c>
      <c r="S246" s="132">
        <v>0.1986</v>
      </c>
      <c r="T246" s="17">
        <v>165</v>
      </c>
      <c r="V246" s="63">
        <f t="shared" si="4"/>
        <v>-1.7538731365097924E-3</v>
      </c>
    </row>
    <row r="247" spans="1:22" x14ac:dyDescent="0.3">
      <c r="A247" s="98" t="s">
        <v>487</v>
      </c>
      <c r="B247" s="98" t="s">
        <v>1978</v>
      </c>
      <c r="C247" s="14">
        <v>5155</v>
      </c>
      <c r="D247" s="14">
        <v>0.57931999999999995</v>
      </c>
      <c r="E247" s="14">
        <v>0.71599999999999997</v>
      </c>
      <c r="F247" s="14">
        <v>0.64700000000000002</v>
      </c>
      <c r="G247" s="14">
        <v>0.28010000000000002</v>
      </c>
      <c r="H247" s="14">
        <v>66</v>
      </c>
      <c r="I247" s="17">
        <v>3682</v>
      </c>
      <c r="J247" s="131">
        <v>0.59299999999999997</v>
      </c>
      <c r="K247" s="131">
        <v>0.8</v>
      </c>
      <c r="L247" s="131">
        <v>0.69599999999999995</v>
      </c>
      <c r="M247" s="132">
        <v>0.47260000000000002</v>
      </c>
      <c r="N247" s="17">
        <v>180</v>
      </c>
      <c r="O247" s="17">
        <v>3698</v>
      </c>
      <c r="P247" s="131">
        <v>0.59399999999999997</v>
      </c>
      <c r="Q247" s="131">
        <v>0.80200000000000005</v>
      </c>
      <c r="R247" s="131">
        <v>0.69799999999999995</v>
      </c>
      <c r="S247" s="132">
        <v>0.47260000000000002</v>
      </c>
      <c r="T247" s="17">
        <v>180</v>
      </c>
      <c r="V247" s="63">
        <f t="shared" si="4"/>
        <v>4.3454644215100485E-3</v>
      </c>
    </row>
    <row r="248" spans="1:22" x14ac:dyDescent="0.3">
      <c r="A248" s="98" t="s">
        <v>489</v>
      </c>
      <c r="B248" s="98" t="s">
        <v>1980</v>
      </c>
      <c r="C248" s="14">
        <v>13102</v>
      </c>
      <c r="D248" s="14">
        <v>0.56942000000000004</v>
      </c>
      <c r="E248" s="14">
        <v>0.755</v>
      </c>
      <c r="F248" s="14">
        <v>0.66100000000000003</v>
      </c>
      <c r="G248" s="14">
        <v>0.2868</v>
      </c>
      <c r="H248" s="14">
        <v>283</v>
      </c>
      <c r="I248" s="17">
        <v>10330</v>
      </c>
      <c r="J248" s="131">
        <v>0.45200000000000001</v>
      </c>
      <c r="K248" s="131">
        <v>0.63500000000000001</v>
      </c>
      <c r="L248" s="131">
        <v>0.54300000000000004</v>
      </c>
      <c r="M248" s="132">
        <v>0.57820000000000005</v>
      </c>
      <c r="N248" s="17">
        <v>632</v>
      </c>
      <c r="O248" s="17">
        <v>10251</v>
      </c>
      <c r="P248" s="131">
        <v>0.45300000000000001</v>
      </c>
      <c r="Q248" s="131">
        <v>0.63700000000000001</v>
      </c>
      <c r="R248" s="131">
        <v>0.54400000000000004</v>
      </c>
      <c r="S248" s="132">
        <v>0.57820000000000005</v>
      </c>
      <c r="T248" s="17">
        <v>632</v>
      </c>
      <c r="V248" s="63">
        <f t="shared" si="4"/>
        <v>-7.6476282671829625E-3</v>
      </c>
    </row>
    <row r="249" spans="1:22" x14ac:dyDescent="0.3">
      <c r="A249" s="98" t="s">
        <v>491</v>
      </c>
      <c r="B249" s="98" t="s">
        <v>492</v>
      </c>
      <c r="C249" s="14">
        <v>3556</v>
      </c>
      <c r="D249" s="14">
        <v>0.63229000000000002</v>
      </c>
      <c r="E249" s="14">
        <v>0.81699999999999995</v>
      </c>
      <c r="F249" s="14">
        <v>0.72399999999999998</v>
      </c>
      <c r="G249" s="14">
        <v>0.35</v>
      </c>
      <c r="H249" s="14">
        <v>88</v>
      </c>
      <c r="I249" s="17">
        <v>2868</v>
      </c>
      <c r="J249" s="131">
        <v>0.55900000000000005</v>
      </c>
      <c r="K249" s="131">
        <v>0.79200000000000004</v>
      </c>
      <c r="L249" s="131">
        <v>0.67500000000000004</v>
      </c>
      <c r="M249" s="132">
        <v>0.63780000000000003</v>
      </c>
      <c r="N249" s="17">
        <v>135</v>
      </c>
      <c r="O249" s="17">
        <v>2825</v>
      </c>
      <c r="P249" s="131">
        <v>0.56000000000000005</v>
      </c>
      <c r="Q249" s="131">
        <v>0.79400000000000004</v>
      </c>
      <c r="R249" s="131">
        <v>0.67700000000000005</v>
      </c>
      <c r="S249" s="132">
        <v>0.63780000000000003</v>
      </c>
      <c r="T249" s="17">
        <v>135</v>
      </c>
      <c r="V249" s="63">
        <f t="shared" si="4"/>
        <v>-1.4993026499302649E-2</v>
      </c>
    </row>
    <row r="250" spans="1:22" x14ac:dyDescent="0.3">
      <c r="A250" s="98" t="s">
        <v>493</v>
      </c>
      <c r="B250" s="98" t="s">
        <v>494</v>
      </c>
      <c r="C250" s="14">
        <v>4007</v>
      </c>
      <c r="D250" s="14">
        <v>0.52829000000000004</v>
      </c>
      <c r="E250" s="14">
        <v>0.81299999999999994</v>
      </c>
      <c r="F250" s="14">
        <v>0.67</v>
      </c>
      <c r="G250" s="14">
        <v>7.9899999999999999E-2</v>
      </c>
      <c r="H250" s="14">
        <v>0</v>
      </c>
      <c r="I250" s="17">
        <v>3650</v>
      </c>
      <c r="J250" s="131">
        <v>0.44600000000000001</v>
      </c>
      <c r="K250" s="131">
        <v>0.64700000000000002</v>
      </c>
      <c r="L250" s="131">
        <v>0.54600000000000004</v>
      </c>
      <c r="M250" s="132">
        <v>0.30249999999999999</v>
      </c>
      <c r="N250" s="17">
        <v>101</v>
      </c>
      <c r="O250" s="17">
        <v>3648</v>
      </c>
      <c r="P250" s="131">
        <v>0.44700000000000001</v>
      </c>
      <c r="Q250" s="131">
        <v>0.64800000000000002</v>
      </c>
      <c r="R250" s="131">
        <v>0.54700000000000004</v>
      </c>
      <c r="S250" s="132">
        <v>0.30249999999999999</v>
      </c>
      <c r="T250" s="17">
        <v>101</v>
      </c>
      <c r="V250" s="63">
        <f t="shared" si="4"/>
        <v>-5.4794520547945202E-4</v>
      </c>
    </row>
    <row r="251" spans="1:22" x14ac:dyDescent="0.3">
      <c r="A251" s="98" t="s">
        <v>495</v>
      </c>
      <c r="B251" s="98" t="s">
        <v>1984</v>
      </c>
      <c r="C251" s="14">
        <v>2680</v>
      </c>
      <c r="D251" s="14">
        <v>0.64681</v>
      </c>
      <c r="E251" s="14">
        <v>0.94899999999999995</v>
      </c>
      <c r="F251" s="14">
        <v>0.79700000000000004</v>
      </c>
      <c r="G251" s="14">
        <v>7.4899999999999994E-2</v>
      </c>
      <c r="H251" s="14">
        <v>0</v>
      </c>
      <c r="I251" s="17">
        <v>2046</v>
      </c>
      <c r="J251" s="131">
        <v>0.623</v>
      </c>
      <c r="K251" s="131">
        <v>1.0389999999999999</v>
      </c>
      <c r="L251" s="131">
        <v>0.83</v>
      </c>
      <c r="M251" s="132">
        <v>0.1694</v>
      </c>
      <c r="N251" s="17">
        <v>5</v>
      </c>
      <c r="O251" s="17">
        <v>2054</v>
      </c>
      <c r="P251" s="131">
        <v>0.624</v>
      </c>
      <c r="Q251" s="131">
        <v>1.0409999999999999</v>
      </c>
      <c r="R251" s="131">
        <v>0.83199999999999996</v>
      </c>
      <c r="S251" s="132">
        <v>0.1694</v>
      </c>
      <c r="T251" s="17">
        <v>5</v>
      </c>
      <c r="V251" s="63">
        <f t="shared" si="4"/>
        <v>3.9100684261974585E-3</v>
      </c>
    </row>
    <row r="252" spans="1:22" x14ac:dyDescent="0.3">
      <c r="A252" s="98" t="s">
        <v>497</v>
      </c>
      <c r="B252" s="98" t="s">
        <v>1986</v>
      </c>
      <c r="C252" s="14">
        <v>4295</v>
      </c>
      <c r="D252" s="14">
        <v>0.50734999999999997</v>
      </c>
      <c r="E252" s="14">
        <v>0.68700000000000006</v>
      </c>
      <c r="F252" s="14">
        <v>0.59599999999999997</v>
      </c>
      <c r="G252" s="14">
        <v>0.2074</v>
      </c>
      <c r="H252" s="14">
        <v>60</v>
      </c>
      <c r="I252" s="17">
        <v>3535</v>
      </c>
      <c r="J252" s="131">
        <v>0.48399999999999999</v>
      </c>
      <c r="K252" s="131">
        <v>0.72299999999999998</v>
      </c>
      <c r="L252" s="131">
        <v>0.60299999999999998</v>
      </c>
      <c r="M252" s="132">
        <v>0.34460000000000002</v>
      </c>
      <c r="N252" s="17">
        <v>177</v>
      </c>
      <c r="O252" s="17">
        <v>3534</v>
      </c>
      <c r="P252" s="131">
        <v>0.48599999999999999</v>
      </c>
      <c r="Q252" s="131">
        <v>0.72499999999999998</v>
      </c>
      <c r="R252" s="131">
        <v>0.60499999999999998</v>
      </c>
      <c r="S252" s="132">
        <v>0.34460000000000002</v>
      </c>
      <c r="T252" s="17">
        <v>177</v>
      </c>
      <c r="V252" s="63">
        <f t="shared" si="4"/>
        <v>-2.8288543140028287E-4</v>
      </c>
    </row>
    <row r="253" spans="1:22" x14ac:dyDescent="0.3">
      <c r="A253" s="98" t="s">
        <v>499</v>
      </c>
      <c r="B253" s="98" t="s">
        <v>1988</v>
      </c>
      <c r="C253" s="14">
        <v>4482</v>
      </c>
      <c r="D253" s="14">
        <v>0.49891000000000002</v>
      </c>
      <c r="E253" s="14">
        <v>0.72399999999999998</v>
      </c>
      <c r="F253" s="14">
        <v>0.61099999999999999</v>
      </c>
      <c r="G253" s="14">
        <v>0.1953</v>
      </c>
      <c r="H253" s="14">
        <v>50</v>
      </c>
      <c r="I253" s="17">
        <v>4200</v>
      </c>
      <c r="J253" s="131">
        <v>0.45</v>
      </c>
      <c r="K253" s="131">
        <v>0.67600000000000005</v>
      </c>
      <c r="L253" s="131">
        <v>0.56299999999999994</v>
      </c>
      <c r="M253" s="132">
        <v>0.28060000000000002</v>
      </c>
      <c r="N253" s="17">
        <v>36</v>
      </c>
      <c r="O253" s="17">
        <v>4198</v>
      </c>
      <c r="P253" s="131">
        <v>0.45100000000000001</v>
      </c>
      <c r="Q253" s="131">
        <v>0.67700000000000005</v>
      </c>
      <c r="R253" s="131">
        <v>0.56299999999999994</v>
      </c>
      <c r="S253" s="132">
        <v>0.28060000000000002</v>
      </c>
      <c r="T253" s="17">
        <v>36</v>
      </c>
      <c r="V253" s="63">
        <f t="shared" si="4"/>
        <v>-4.7619047619047619E-4</v>
      </c>
    </row>
    <row r="254" spans="1:22" x14ac:dyDescent="0.3">
      <c r="A254" s="98" t="s">
        <v>501</v>
      </c>
      <c r="B254" s="98" t="s">
        <v>1990</v>
      </c>
      <c r="C254" s="14">
        <v>4811</v>
      </c>
      <c r="D254" s="14">
        <v>0.76078000000000001</v>
      </c>
      <c r="E254" s="14">
        <v>1.2010000000000001</v>
      </c>
      <c r="F254" s="14">
        <v>0.98</v>
      </c>
      <c r="G254" s="14">
        <v>9.8000000000000004E-2</v>
      </c>
      <c r="H254" s="14">
        <v>51</v>
      </c>
      <c r="I254" s="17">
        <v>4595</v>
      </c>
      <c r="J254" s="131">
        <v>0.66200000000000003</v>
      </c>
      <c r="K254" s="131">
        <v>1.0149999999999999</v>
      </c>
      <c r="L254" s="131">
        <v>0.83799999999999997</v>
      </c>
      <c r="M254" s="132">
        <v>0.18</v>
      </c>
      <c r="N254" s="17">
        <v>94</v>
      </c>
      <c r="O254" s="17">
        <v>4532</v>
      </c>
      <c r="P254" s="131">
        <v>0.67200000000000004</v>
      </c>
      <c r="Q254" s="131">
        <v>1.0309999999999999</v>
      </c>
      <c r="R254" s="131">
        <v>0.85099999999999998</v>
      </c>
      <c r="S254" s="132">
        <v>0.18</v>
      </c>
      <c r="T254" s="17">
        <v>94</v>
      </c>
      <c r="V254" s="63">
        <f t="shared" si="4"/>
        <v>-1.3710554951033732E-2</v>
      </c>
    </row>
    <row r="255" spans="1:22" x14ac:dyDescent="0.3">
      <c r="A255" s="98" t="s">
        <v>503</v>
      </c>
      <c r="B255" s="98" t="s">
        <v>1992</v>
      </c>
      <c r="C255" s="14">
        <v>7171</v>
      </c>
      <c r="D255" s="14">
        <v>0.67596000000000001</v>
      </c>
      <c r="E255" s="14">
        <v>1.012</v>
      </c>
      <c r="F255" s="14">
        <v>0.84299999999999997</v>
      </c>
      <c r="G255" s="14">
        <v>9.6799999999999997E-2</v>
      </c>
      <c r="H255" s="14">
        <v>62</v>
      </c>
      <c r="I255" s="17">
        <v>5587</v>
      </c>
      <c r="J255" s="131">
        <v>0.65</v>
      </c>
      <c r="K255" s="131">
        <v>1.0069999999999999</v>
      </c>
      <c r="L255" s="131">
        <v>0.82799999999999996</v>
      </c>
      <c r="M255" s="132">
        <v>0.23100000000000001</v>
      </c>
      <c r="N255" s="17">
        <v>150</v>
      </c>
      <c r="O255" s="17">
        <v>5517</v>
      </c>
      <c r="P255" s="131">
        <v>0.65100000000000002</v>
      </c>
      <c r="Q255" s="131">
        <v>1.01</v>
      </c>
      <c r="R255" s="131">
        <v>0.83</v>
      </c>
      <c r="S255" s="132">
        <v>0.23100000000000001</v>
      </c>
      <c r="T255" s="17">
        <v>150</v>
      </c>
      <c r="V255" s="63">
        <f t="shared" si="4"/>
        <v>-1.2529085376767496E-2</v>
      </c>
    </row>
    <row r="256" spans="1:22" x14ac:dyDescent="0.3">
      <c r="A256" s="98" t="s">
        <v>505</v>
      </c>
      <c r="B256" s="98" t="s">
        <v>506</v>
      </c>
      <c r="C256" s="14">
        <v>1250</v>
      </c>
      <c r="D256" s="14">
        <v>0.64842999999999995</v>
      </c>
      <c r="E256" s="14">
        <v>0.73099999999999998</v>
      </c>
      <c r="F256" s="14">
        <v>0.68899999999999995</v>
      </c>
      <c r="G256" s="14">
        <v>0.32890000000000003</v>
      </c>
      <c r="H256" s="14">
        <v>3</v>
      </c>
      <c r="I256" s="17">
        <v>992</v>
      </c>
      <c r="J256" s="131">
        <v>0.59099999999999997</v>
      </c>
      <c r="K256" s="131">
        <v>0.74299999999999999</v>
      </c>
      <c r="L256" s="131">
        <v>0.66600000000000004</v>
      </c>
      <c r="M256" s="132">
        <v>0.49630000000000002</v>
      </c>
      <c r="N256" s="17">
        <v>23</v>
      </c>
      <c r="O256" s="17">
        <v>973</v>
      </c>
      <c r="P256" s="131">
        <v>0.59199999999999997</v>
      </c>
      <c r="Q256" s="131">
        <v>0.745</v>
      </c>
      <c r="R256" s="131">
        <v>0.66800000000000004</v>
      </c>
      <c r="S256" s="132">
        <v>0.49630000000000002</v>
      </c>
      <c r="T256" s="17">
        <v>23</v>
      </c>
      <c r="V256" s="63">
        <f t="shared" si="4"/>
        <v>-1.9153225806451613E-2</v>
      </c>
    </row>
    <row r="257" spans="1:22" x14ac:dyDescent="0.3">
      <c r="A257" s="98" t="s">
        <v>507</v>
      </c>
      <c r="B257" s="98" t="s">
        <v>1995</v>
      </c>
      <c r="C257" s="14">
        <v>6069</v>
      </c>
      <c r="D257" s="14">
        <v>1.0210600000000001</v>
      </c>
      <c r="E257" s="14">
        <v>1.823</v>
      </c>
      <c r="F257" s="14">
        <v>1.421</v>
      </c>
      <c r="G257" s="14">
        <v>2.2700000000000001E-2</v>
      </c>
      <c r="H257" s="14">
        <v>58</v>
      </c>
      <c r="I257" s="17">
        <v>5580</v>
      </c>
      <c r="J257" s="131">
        <v>0.78100000000000003</v>
      </c>
      <c r="K257" s="131">
        <v>1.498</v>
      </c>
      <c r="L257" s="131">
        <v>1.139</v>
      </c>
      <c r="M257" s="132">
        <v>2.35E-2</v>
      </c>
      <c r="N257" s="17">
        <v>80</v>
      </c>
      <c r="O257" s="17">
        <v>5538</v>
      </c>
      <c r="P257" s="131">
        <v>0.78300000000000003</v>
      </c>
      <c r="Q257" s="131">
        <v>1.502</v>
      </c>
      <c r="R257" s="131">
        <v>1.1419999999999999</v>
      </c>
      <c r="S257" s="132">
        <v>2.35E-2</v>
      </c>
      <c r="T257" s="17">
        <v>80</v>
      </c>
      <c r="V257" s="63">
        <f t="shared" si="4"/>
        <v>-7.526881720430108E-3</v>
      </c>
    </row>
    <row r="258" spans="1:22" x14ac:dyDescent="0.3">
      <c r="A258" s="98" t="s">
        <v>509</v>
      </c>
      <c r="B258" s="98" t="s">
        <v>510</v>
      </c>
      <c r="C258" s="14">
        <v>4518</v>
      </c>
      <c r="D258" s="14">
        <v>0.45171</v>
      </c>
      <c r="E258" s="14">
        <v>0.70499999999999996</v>
      </c>
      <c r="F258" s="14">
        <v>0.57699999999999996</v>
      </c>
      <c r="G258" s="14">
        <v>0.18179999999999999</v>
      </c>
      <c r="H258" s="14">
        <v>60</v>
      </c>
      <c r="I258" s="17">
        <v>3850</v>
      </c>
      <c r="J258" s="131">
        <v>0.46700000000000003</v>
      </c>
      <c r="K258" s="131">
        <v>0.71199999999999997</v>
      </c>
      <c r="L258" s="131">
        <v>0.58899999999999997</v>
      </c>
      <c r="M258" s="132">
        <v>0.31509999999999999</v>
      </c>
      <c r="N258" s="17">
        <v>77</v>
      </c>
      <c r="O258" s="17">
        <v>3779</v>
      </c>
      <c r="P258" s="131">
        <v>0.46800000000000003</v>
      </c>
      <c r="Q258" s="131">
        <v>0.71399999999999997</v>
      </c>
      <c r="R258" s="131">
        <v>0.59099999999999997</v>
      </c>
      <c r="S258" s="132">
        <v>0.31509999999999999</v>
      </c>
      <c r="T258" s="17">
        <v>77</v>
      </c>
      <c r="V258" s="63">
        <f t="shared" si="4"/>
        <v>-1.8441558441558443E-2</v>
      </c>
    </row>
    <row r="259" spans="1:22" x14ac:dyDescent="0.3">
      <c r="A259" s="98" t="s">
        <v>511</v>
      </c>
      <c r="B259" s="98" t="s">
        <v>1998</v>
      </c>
      <c r="C259" s="14">
        <v>33992</v>
      </c>
      <c r="D259" s="14">
        <v>0.27687</v>
      </c>
      <c r="E259" s="14">
        <v>0.38900000000000001</v>
      </c>
      <c r="F259" s="14">
        <v>0.33200000000000002</v>
      </c>
      <c r="G259" s="14">
        <v>0.82930000000000004</v>
      </c>
      <c r="H259" s="14">
        <v>2380</v>
      </c>
      <c r="I259" s="17">
        <v>30693</v>
      </c>
      <c r="J259" s="131">
        <v>0.23300000000000001</v>
      </c>
      <c r="K259" s="131">
        <v>0.35299999999999998</v>
      </c>
      <c r="L259" s="131">
        <v>0.29199999999999998</v>
      </c>
      <c r="M259" s="132">
        <v>0.91159999999999997</v>
      </c>
      <c r="N259" s="17">
        <v>4300</v>
      </c>
      <c r="O259" s="17">
        <v>29432</v>
      </c>
      <c r="P259" s="131">
        <v>0.23400000000000001</v>
      </c>
      <c r="Q259" s="131">
        <v>0.35399999999999998</v>
      </c>
      <c r="R259" s="131">
        <v>0.29399999999999998</v>
      </c>
      <c r="S259" s="132">
        <v>0.91159999999999997</v>
      </c>
      <c r="T259" s="17">
        <v>4300</v>
      </c>
      <c r="V259" s="63">
        <f t="shared" si="4"/>
        <v>-4.1084286319356206E-2</v>
      </c>
    </row>
    <row r="260" spans="1:22" x14ac:dyDescent="0.3">
      <c r="A260" s="98" t="s">
        <v>513</v>
      </c>
      <c r="B260" s="98" t="s">
        <v>514</v>
      </c>
      <c r="C260" s="14">
        <v>5845</v>
      </c>
      <c r="D260" s="14">
        <v>0.95089000000000001</v>
      </c>
      <c r="E260" s="14">
        <v>0.85799999999999998</v>
      </c>
      <c r="F260" s="14">
        <v>0.90400000000000003</v>
      </c>
      <c r="G260" s="14">
        <v>0.25929999999999997</v>
      </c>
      <c r="H260" s="14">
        <v>185</v>
      </c>
      <c r="I260" s="17">
        <v>5374</v>
      </c>
      <c r="J260" s="131">
        <v>0.78800000000000003</v>
      </c>
      <c r="K260" s="131">
        <v>0.78200000000000003</v>
      </c>
      <c r="L260" s="131">
        <v>0.78500000000000003</v>
      </c>
      <c r="M260" s="132">
        <v>0.42070000000000002</v>
      </c>
      <c r="N260" s="17">
        <v>436</v>
      </c>
      <c r="O260" s="17">
        <v>5392</v>
      </c>
      <c r="P260" s="131">
        <v>0.79</v>
      </c>
      <c r="Q260" s="131">
        <v>0.78400000000000003</v>
      </c>
      <c r="R260" s="131">
        <v>0.78700000000000003</v>
      </c>
      <c r="S260" s="132">
        <v>0.42070000000000002</v>
      </c>
      <c r="T260" s="17">
        <v>436</v>
      </c>
      <c r="V260" s="63">
        <f t="shared" si="4"/>
        <v>3.3494603647190174E-3</v>
      </c>
    </row>
    <row r="261" spans="1:22" x14ac:dyDescent="0.3">
      <c r="A261" s="98" t="s">
        <v>515</v>
      </c>
      <c r="B261" s="98" t="s">
        <v>2001</v>
      </c>
      <c r="C261" s="14">
        <v>4285</v>
      </c>
      <c r="D261" s="14">
        <v>0.42243000000000003</v>
      </c>
      <c r="E261" s="14">
        <v>0.56599999999999995</v>
      </c>
      <c r="F261" s="14">
        <v>0.49399999999999999</v>
      </c>
      <c r="G261" s="14">
        <v>0.29649999999999999</v>
      </c>
      <c r="H261" s="14">
        <v>52</v>
      </c>
      <c r="I261" s="17">
        <v>3037</v>
      </c>
      <c r="J261" s="131">
        <v>0.45500000000000002</v>
      </c>
      <c r="K261" s="131">
        <v>0.621</v>
      </c>
      <c r="L261" s="131">
        <v>0.53700000000000003</v>
      </c>
      <c r="M261" s="132">
        <v>0.4506</v>
      </c>
      <c r="N261" s="17">
        <v>61</v>
      </c>
      <c r="O261" s="17">
        <v>3023</v>
      </c>
      <c r="P261" s="131">
        <v>0.45600000000000002</v>
      </c>
      <c r="Q261" s="131">
        <v>0.623</v>
      </c>
      <c r="R261" s="131">
        <v>0.53900000000000003</v>
      </c>
      <c r="S261" s="132">
        <v>0.4506</v>
      </c>
      <c r="T261" s="17">
        <v>61</v>
      </c>
      <c r="V261" s="63">
        <f t="shared" si="4"/>
        <v>-4.6098123147843267E-3</v>
      </c>
    </row>
    <row r="262" spans="1:22" x14ac:dyDescent="0.3">
      <c r="A262" s="98" t="s">
        <v>517</v>
      </c>
      <c r="B262" s="98" t="s">
        <v>2003</v>
      </c>
      <c r="C262" s="14">
        <v>8969</v>
      </c>
      <c r="D262" s="14">
        <v>0.73631000000000002</v>
      </c>
      <c r="E262" s="14">
        <v>0.95899999999999996</v>
      </c>
      <c r="F262" s="14">
        <v>0.84699999999999998</v>
      </c>
      <c r="G262" s="14">
        <v>9.5699999999999993E-2</v>
      </c>
      <c r="H262" s="14">
        <v>135</v>
      </c>
      <c r="I262" s="17">
        <v>8003</v>
      </c>
      <c r="J262" s="131">
        <v>0.745</v>
      </c>
      <c r="K262" s="131">
        <v>0.97899999999999998</v>
      </c>
      <c r="L262" s="131">
        <v>0.86099999999999999</v>
      </c>
      <c r="M262" s="132">
        <v>0.2417</v>
      </c>
      <c r="N262" s="17">
        <v>180</v>
      </c>
      <c r="O262" s="17">
        <v>7871</v>
      </c>
      <c r="P262" s="131">
        <v>0.746</v>
      </c>
      <c r="Q262" s="131">
        <v>0.98099999999999998</v>
      </c>
      <c r="R262" s="131">
        <v>0.86299999999999999</v>
      </c>
      <c r="S262" s="132">
        <v>0.2417</v>
      </c>
      <c r="T262" s="17">
        <v>180</v>
      </c>
      <c r="V262" s="63">
        <f t="shared" ref="V262:V325" si="5">(O262-I262)/I262</f>
        <v>-1.6493814819442711E-2</v>
      </c>
    </row>
    <row r="263" spans="1:22" x14ac:dyDescent="0.3">
      <c r="A263" s="98" t="s">
        <v>519</v>
      </c>
      <c r="B263" s="98" t="s">
        <v>520</v>
      </c>
      <c r="C263" s="14">
        <v>825</v>
      </c>
      <c r="D263" s="14">
        <v>0.70043999999999995</v>
      </c>
      <c r="E263" s="14">
        <v>0.89800000000000002</v>
      </c>
      <c r="F263" s="14">
        <v>0.79900000000000004</v>
      </c>
      <c r="G263" s="14">
        <v>0.29859999999999998</v>
      </c>
      <c r="H263" s="14">
        <v>27</v>
      </c>
      <c r="I263" s="17">
        <v>665</v>
      </c>
      <c r="J263" s="131">
        <v>0.72099999999999997</v>
      </c>
      <c r="K263" s="131">
        <v>0.89800000000000002</v>
      </c>
      <c r="L263" s="131">
        <v>0.80900000000000005</v>
      </c>
      <c r="M263" s="132">
        <v>0.4602</v>
      </c>
      <c r="N263" s="17">
        <v>12</v>
      </c>
      <c r="O263" s="17">
        <v>654</v>
      </c>
      <c r="P263" s="131">
        <v>0.72299999999999998</v>
      </c>
      <c r="Q263" s="131">
        <v>0.90100000000000002</v>
      </c>
      <c r="R263" s="131">
        <v>0.81100000000000005</v>
      </c>
      <c r="S263" s="132">
        <v>0.4602</v>
      </c>
      <c r="T263" s="17">
        <v>12</v>
      </c>
      <c r="V263" s="63">
        <f t="shared" si="5"/>
        <v>-1.6541353383458645E-2</v>
      </c>
    </row>
    <row r="264" spans="1:22" x14ac:dyDescent="0.3">
      <c r="A264" s="98" t="s">
        <v>521</v>
      </c>
      <c r="B264" s="98" t="s">
        <v>2006</v>
      </c>
      <c r="C264" s="14">
        <v>3807</v>
      </c>
      <c r="D264" s="14">
        <v>0.35060999999999998</v>
      </c>
      <c r="E264" s="14">
        <v>0.59499999999999997</v>
      </c>
      <c r="F264" s="14">
        <v>0.47199999999999998</v>
      </c>
      <c r="G264" s="14">
        <v>0.47849999999999998</v>
      </c>
      <c r="H264" s="14">
        <v>220</v>
      </c>
      <c r="I264" s="17">
        <v>3578</v>
      </c>
      <c r="J264" s="131">
        <v>0.36199999999999999</v>
      </c>
      <c r="K264" s="131">
        <v>0.45900000000000002</v>
      </c>
      <c r="L264" s="131">
        <v>0.41</v>
      </c>
      <c r="M264" s="132">
        <v>0.72</v>
      </c>
      <c r="N264" s="17">
        <v>267</v>
      </c>
      <c r="O264" s="17">
        <v>3545</v>
      </c>
      <c r="P264" s="131">
        <v>0.36299999999999999</v>
      </c>
      <c r="Q264" s="131">
        <v>0.46</v>
      </c>
      <c r="R264" s="131">
        <v>0.41099999999999998</v>
      </c>
      <c r="S264" s="132">
        <v>0.72</v>
      </c>
      <c r="T264" s="17">
        <v>267</v>
      </c>
      <c r="V264" s="63">
        <f t="shared" si="5"/>
        <v>-9.2230296254891004E-3</v>
      </c>
    </row>
    <row r="265" spans="1:22" x14ac:dyDescent="0.3">
      <c r="A265" s="98" t="s">
        <v>523</v>
      </c>
      <c r="B265" s="98" t="s">
        <v>2009</v>
      </c>
      <c r="C265" s="14">
        <v>1119</v>
      </c>
      <c r="D265" s="14">
        <v>0.44479999999999997</v>
      </c>
      <c r="E265" s="14">
        <v>0.55900000000000005</v>
      </c>
      <c r="F265" s="14">
        <v>0.501</v>
      </c>
      <c r="G265" s="14">
        <v>0.38719999999999999</v>
      </c>
      <c r="H265" s="14">
        <v>0</v>
      </c>
      <c r="I265" s="17">
        <v>810</v>
      </c>
      <c r="J265" s="131">
        <v>0.48599999999999999</v>
      </c>
      <c r="K265" s="131">
        <v>0.505</v>
      </c>
      <c r="L265" s="131">
        <v>0.495</v>
      </c>
      <c r="M265" s="132">
        <v>0.55530000000000002</v>
      </c>
      <c r="N265" s="17">
        <v>0</v>
      </c>
      <c r="O265" s="17">
        <v>849</v>
      </c>
      <c r="P265" s="131">
        <v>0.48799999999999999</v>
      </c>
      <c r="Q265" s="131">
        <v>0.50700000000000001</v>
      </c>
      <c r="R265" s="131">
        <v>0.497</v>
      </c>
      <c r="S265" s="132">
        <v>0.55530000000000002</v>
      </c>
      <c r="T265" s="17">
        <v>0</v>
      </c>
      <c r="V265" s="63">
        <f t="shared" si="5"/>
        <v>4.8148148148148148E-2</v>
      </c>
    </row>
    <row r="266" spans="1:22" x14ac:dyDescent="0.3">
      <c r="A266" s="98" t="s">
        <v>525</v>
      </c>
      <c r="B266" s="98" t="s">
        <v>526</v>
      </c>
      <c r="C266" s="14">
        <v>1530</v>
      </c>
      <c r="D266" s="14">
        <v>0.39948</v>
      </c>
      <c r="E266" s="14">
        <v>0.503</v>
      </c>
      <c r="F266" s="14">
        <v>0.45</v>
      </c>
      <c r="G266" s="14">
        <v>0.32979999999999998</v>
      </c>
      <c r="H266" s="14">
        <v>0</v>
      </c>
      <c r="I266" s="17">
        <v>1221</v>
      </c>
      <c r="J266" s="131">
        <v>0.54600000000000004</v>
      </c>
      <c r="K266" s="131">
        <v>0.51400000000000001</v>
      </c>
      <c r="L266" s="131">
        <v>0.53</v>
      </c>
      <c r="M266" s="132">
        <v>0.38900000000000001</v>
      </c>
      <c r="N266" s="17">
        <v>12</v>
      </c>
      <c r="O266" s="17">
        <v>1213</v>
      </c>
      <c r="P266" s="131">
        <v>0.54800000000000004</v>
      </c>
      <c r="Q266" s="131">
        <v>0.51500000000000001</v>
      </c>
      <c r="R266" s="131">
        <v>0.53100000000000003</v>
      </c>
      <c r="S266" s="132">
        <v>0.38900000000000001</v>
      </c>
      <c r="T266" s="17">
        <v>12</v>
      </c>
      <c r="V266" s="63">
        <f t="shared" si="5"/>
        <v>-6.5520065520065524E-3</v>
      </c>
    </row>
    <row r="267" spans="1:22" x14ac:dyDescent="0.3">
      <c r="A267" s="98" t="s">
        <v>527</v>
      </c>
      <c r="B267" s="98" t="s">
        <v>2012</v>
      </c>
      <c r="C267" s="14">
        <v>926</v>
      </c>
      <c r="D267" s="14">
        <v>0.27062000000000003</v>
      </c>
      <c r="E267" s="14">
        <v>0.371</v>
      </c>
      <c r="F267" s="14">
        <v>0.32</v>
      </c>
      <c r="G267" s="14">
        <v>0.53239999999999998</v>
      </c>
      <c r="H267" s="14">
        <v>0</v>
      </c>
      <c r="I267" s="17">
        <v>709</v>
      </c>
      <c r="J267" s="131">
        <v>0.41099999999999998</v>
      </c>
      <c r="K267" s="131">
        <v>0.38</v>
      </c>
      <c r="L267" s="131">
        <v>0.39500000000000002</v>
      </c>
      <c r="M267" s="132">
        <v>0.61570000000000003</v>
      </c>
      <c r="N267" s="17">
        <v>0</v>
      </c>
      <c r="O267" s="17">
        <v>690</v>
      </c>
      <c r="P267" s="131">
        <v>0.41199999999999998</v>
      </c>
      <c r="Q267" s="131">
        <v>0.38100000000000001</v>
      </c>
      <c r="R267" s="131">
        <v>0.39600000000000002</v>
      </c>
      <c r="S267" s="132">
        <v>0.61570000000000003</v>
      </c>
      <c r="T267" s="17">
        <v>0</v>
      </c>
      <c r="V267" s="63">
        <f t="shared" si="5"/>
        <v>-2.6798307475317348E-2</v>
      </c>
    </row>
    <row r="268" spans="1:22" x14ac:dyDescent="0.3">
      <c r="A268" s="15" t="s">
        <v>529</v>
      </c>
      <c r="B268" s="14" t="s">
        <v>530</v>
      </c>
      <c r="C268" s="14">
        <v>891</v>
      </c>
      <c r="D268" s="14">
        <v>0.39733000000000002</v>
      </c>
      <c r="E268" s="14">
        <v>0.44500000000000001</v>
      </c>
      <c r="F268" s="14">
        <v>0.42099999999999999</v>
      </c>
      <c r="G268" s="14">
        <v>0.46125461254612549</v>
      </c>
      <c r="H268" s="14">
        <v>0</v>
      </c>
      <c r="I268" s="17">
        <v>725</v>
      </c>
      <c r="J268" s="131">
        <v>0.40400000000000003</v>
      </c>
      <c r="K268" s="131">
        <v>0.377</v>
      </c>
      <c r="L268" s="131">
        <v>0.39</v>
      </c>
      <c r="M268" s="132">
        <v>0.54510000000000003</v>
      </c>
      <c r="N268" s="17">
        <v>0</v>
      </c>
      <c r="O268" s="17">
        <v>720</v>
      </c>
      <c r="P268" s="131">
        <v>0.40500000000000003</v>
      </c>
      <c r="Q268" s="131">
        <v>0.378</v>
      </c>
      <c r="R268" s="131">
        <v>0.39100000000000001</v>
      </c>
      <c r="S268" s="132">
        <v>0.54510000000000003</v>
      </c>
      <c r="T268" s="17">
        <v>0</v>
      </c>
      <c r="V268" s="63">
        <f t="shared" si="5"/>
        <v>-6.8965517241379309E-3</v>
      </c>
    </row>
    <row r="269" spans="1:22" x14ac:dyDescent="0.3">
      <c r="A269" s="98" t="s">
        <v>531</v>
      </c>
      <c r="B269" s="98" t="s">
        <v>2018</v>
      </c>
      <c r="C269" s="14">
        <v>2869</v>
      </c>
      <c r="D269" s="14">
        <v>2.4828999999999999</v>
      </c>
      <c r="E269" s="14">
        <v>1.6830000000000001</v>
      </c>
      <c r="F269" s="14">
        <v>2.0819999999999999</v>
      </c>
      <c r="G269" s="14">
        <v>0.4123</v>
      </c>
      <c r="H269" s="14">
        <v>426</v>
      </c>
      <c r="I269" s="17">
        <v>3145</v>
      </c>
      <c r="J269" s="131">
        <v>1.3440000000000001</v>
      </c>
      <c r="K269" s="131">
        <v>1.0900000000000001</v>
      </c>
      <c r="L269" s="131">
        <v>1.2170000000000001</v>
      </c>
      <c r="M269" s="132">
        <v>0.62880000000000003</v>
      </c>
      <c r="N269" s="17">
        <v>615</v>
      </c>
      <c r="O269" s="17">
        <v>3145</v>
      </c>
      <c r="P269" s="131">
        <v>1.347</v>
      </c>
      <c r="Q269" s="131">
        <v>1.093</v>
      </c>
      <c r="R269" s="131">
        <v>1.2190000000000001</v>
      </c>
      <c r="S269" s="132">
        <v>0.62880000000000003</v>
      </c>
      <c r="T269" s="17">
        <v>615</v>
      </c>
      <c r="V269" s="63">
        <f t="shared" si="5"/>
        <v>0</v>
      </c>
    </row>
    <row r="270" spans="1:22" x14ac:dyDescent="0.3">
      <c r="A270" s="98" t="s">
        <v>533</v>
      </c>
      <c r="B270" s="98" t="s">
        <v>2021</v>
      </c>
      <c r="C270" s="14">
        <v>6218</v>
      </c>
      <c r="D270" s="14">
        <v>0.62592000000000003</v>
      </c>
      <c r="E270" s="14">
        <v>0.52900000000000003</v>
      </c>
      <c r="F270" s="14">
        <v>0.57599999999999996</v>
      </c>
      <c r="G270" s="14">
        <v>0.85780000000000001</v>
      </c>
      <c r="H270" s="14">
        <v>1580</v>
      </c>
      <c r="I270" s="17">
        <v>9136</v>
      </c>
      <c r="J270" s="131">
        <v>0.28100000000000003</v>
      </c>
      <c r="K270" s="131">
        <v>0.34599999999999997</v>
      </c>
      <c r="L270" s="131">
        <v>0.313</v>
      </c>
      <c r="M270" s="132">
        <v>0.75419999999999998</v>
      </c>
      <c r="N270" s="17">
        <v>2900</v>
      </c>
      <c r="O270" s="17">
        <v>8957</v>
      </c>
      <c r="P270" s="131">
        <v>0.28100000000000003</v>
      </c>
      <c r="Q270" s="131">
        <v>0.34599999999999997</v>
      </c>
      <c r="R270" s="131">
        <v>0.313</v>
      </c>
      <c r="S270" s="132">
        <v>0.75419999999999998</v>
      </c>
      <c r="T270" s="17">
        <v>2900</v>
      </c>
      <c r="V270" s="63">
        <f t="shared" si="5"/>
        <v>-1.9592819614711033E-2</v>
      </c>
    </row>
    <row r="271" spans="1:22" x14ac:dyDescent="0.3">
      <c r="A271" s="98" t="s">
        <v>535</v>
      </c>
      <c r="B271" s="98" t="s">
        <v>2023</v>
      </c>
      <c r="C271" s="14">
        <v>6240</v>
      </c>
      <c r="D271" s="14">
        <v>1.38822</v>
      </c>
      <c r="E271" s="14">
        <v>0.60699999999999998</v>
      </c>
      <c r="F271" s="14">
        <v>0.997</v>
      </c>
      <c r="G271" s="14">
        <v>0.47570000000000001</v>
      </c>
      <c r="H271" s="14">
        <v>872</v>
      </c>
      <c r="I271" s="17">
        <v>7051</v>
      </c>
      <c r="J271" s="131">
        <v>0.82</v>
      </c>
      <c r="K271" s="131">
        <v>0.54600000000000004</v>
      </c>
      <c r="L271" s="131">
        <v>0.68300000000000005</v>
      </c>
      <c r="M271" s="132">
        <v>0.59430000000000005</v>
      </c>
      <c r="N271" s="17">
        <v>1326</v>
      </c>
      <c r="O271" s="17">
        <v>6606</v>
      </c>
      <c r="P271" s="131">
        <v>0.82199999999999995</v>
      </c>
      <c r="Q271" s="131">
        <v>0.54800000000000004</v>
      </c>
      <c r="R271" s="131">
        <v>0.68500000000000005</v>
      </c>
      <c r="S271" s="132">
        <v>0.59430000000000005</v>
      </c>
      <c r="T271" s="17">
        <v>1326</v>
      </c>
      <c r="V271" s="63">
        <f t="shared" si="5"/>
        <v>-6.3111615373705854E-2</v>
      </c>
    </row>
    <row r="272" spans="1:22" x14ac:dyDescent="0.3">
      <c r="A272" s="98" t="s">
        <v>537</v>
      </c>
      <c r="B272" s="98" t="s">
        <v>2025</v>
      </c>
      <c r="C272" s="14">
        <v>7886</v>
      </c>
      <c r="D272" s="14">
        <v>1.36514</v>
      </c>
      <c r="E272" s="14">
        <v>1.0189999999999999</v>
      </c>
      <c r="F272" s="14">
        <v>1.1910000000000001</v>
      </c>
      <c r="G272" s="14">
        <v>0.1095</v>
      </c>
      <c r="H272" s="14">
        <v>304</v>
      </c>
      <c r="I272" s="17">
        <v>7460</v>
      </c>
      <c r="J272" s="131">
        <v>0.97599999999999998</v>
      </c>
      <c r="K272" s="131">
        <v>1.018</v>
      </c>
      <c r="L272" s="131">
        <v>0.997</v>
      </c>
      <c r="M272" s="132">
        <v>0.2331</v>
      </c>
      <c r="N272" s="17">
        <v>360</v>
      </c>
      <c r="O272" s="17">
        <v>7498</v>
      </c>
      <c r="P272" s="131">
        <v>0.97299999999999998</v>
      </c>
      <c r="Q272" s="131">
        <v>1.0149999999999999</v>
      </c>
      <c r="R272" s="131">
        <v>0.99299999999999999</v>
      </c>
      <c r="S272" s="132">
        <v>0.2331</v>
      </c>
      <c r="T272" s="17">
        <v>360</v>
      </c>
      <c r="V272" s="63">
        <f t="shared" si="5"/>
        <v>5.0938337801608577E-3</v>
      </c>
    </row>
    <row r="273" spans="1:22" x14ac:dyDescent="0.3">
      <c r="A273" s="98" t="s">
        <v>539</v>
      </c>
      <c r="B273" s="98" t="s">
        <v>540</v>
      </c>
      <c r="C273" s="14">
        <v>2361</v>
      </c>
      <c r="D273" s="14">
        <v>1.4002300000000001</v>
      </c>
      <c r="E273" s="14">
        <v>1.071</v>
      </c>
      <c r="F273" s="14">
        <v>1.2350000000000001</v>
      </c>
      <c r="G273" s="14">
        <v>6.93E-2</v>
      </c>
      <c r="H273" s="14">
        <v>30</v>
      </c>
      <c r="I273" s="17">
        <v>2059</v>
      </c>
      <c r="J273" s="131">
        <v>0.85099999999999998</v>
      </c>
      <c r="K273" s="131">
        <v>1.038</v>
      </c>
      <c r="L273" s="131">
        <v>0.94399999999999995</v>
      </c>
      <c r="M273" s="132">
        <v>0.10829999999999999</v>
      </c>
      <c r="N273" s="17">
        <v>68</v>
      </c>
      <c r="O273" s="17">
        <v>2052</v>
      </c>
      <c r="P273" s="131">
        <v>0.85299999999999998</v>
      </c>
      <c r="Q273" s="131">
        <v>1.0409999999999999</v>
      </c>
      <c r="R273" s="131">
        <v>0.94599999999999995</v>
      </c>
      <c r="S273" s="132">
        <v>0.10829999999999999</v>
      </c>
      <c r="T273" s="17">
        <v>68</v>
      </c>
      <c r="V273" s="63">
        <f t="shared" si="5"/>
        <v>-3.3997085964060222E-3</v>
      </c>
    </row>
    <row r="274" spans="1:22" x14ac:dyDescent="0.3">
      <c r="A274" s="98" t="s">
        <v>541</v>
      </c>
      <c r="B274" s="98" t="s">
        <v>2028</v>
      </c>
      <c r="C274" s="14">
        <v>8009</v>
      </c>
      <c r="D274" s="14">
        <v>1.1490199999999999</v>
      </c>
      <c r="E274" s="14">
        <v>0.9</v>
      </c>
      <c r="F274" s="14">
        <v>1.024</v>
      </c>
      <c r="G274" s="14">
        <v>7.9100000000000004E-2</v>
      </c>
      <c r="H274" s="14">
        <v>175</v>
      </c>
      <c r="I274" s="17">
        <v>7056</v>
      </c>
      <c r="J274" s="131">
        <v>0.70799999999999996</v>
      </c>
      <c r="K274" s="131">
        <v>0.83499999999999996</v>
      </c>
      <c r="L274" s="131">
        <v>0.77100000000000002</v>
      </c>
      <c r="M274" s="132">
        <v>0.16600000000000001</v>
      </c>
      <c r="N274" s="17">
        <v>248</v>
      </c>
      <c r="O274" s="17">
        <v>7101</v>
      </c>
      <c r="P274" s="131">
        <v>0.71</v>
      </c>
      <c r="Q274" s="131">
        <v>0.83699999999999997</v>
      </c>
      <c r="R274" s="131">
        <v>0.77300000000000002</v>
      </c>
      <c r="S274" s="132">
        <v>0.16600000000000001</v>
      </c>
      <c r="T274" s="17">
        <v>248</v>
      </c>
      <c r="V274" s="63">
        <f t="shared" si="5"/>
        <v>6.3775510204081634E-3</v>
      </c>
    </row>
    <row r="275" spans="1:22" x14ac:dyDescent="0.3">
      <c r="A275" s="98" t="s">
        <v>543</v>
      </c>
      <c r="B275" s="98" t="s">
        <v>2030</v>
      </c>
      <c r="C275" s="14">
        <v>2687</v>
      </c>
      <c r="D275" s="14">
        <v>1.5743499999999999</v>
      </c>
      <c r="E275" s="14">
        <v>1.171</v>
      </c>
      <c r="F275" s="14">
        <v>1.3720000000000001</v>
      </c>
      <c r="G275" s="14">
        <v>2.29E-2</v>
      </c>
      <c r="H275" s="14">
        <v>0</v>
      </c>
      <c r="I275" s="17">
        <v>2193</v>
      </c>
      <c r="J275" s="131">
        <v>1.0940000000000001</v>
      </c>
      <c r="K275" s="131">
        <v>1.18</v>
      </c>
      <c r="L275" s="131">
        <v>1.137</v>
      </c>
      <c r="M275" s="132">
        <v>8.5999999999999993E-2</v>
      </c>
      <c r="N275" s="17">
        <v>30</v>
      </c>
      <c r="O275" s="17">
        <v>2189</v>
      </c>
      <c r="P275" s="131">
        <v>1.097</v>
      </c>
      <c r="Q275" s="131">
        <v>1.1839999999999999</v>
      </c>
      <c r="R275" s="131">
        <v>1.1399999999999999</v>
      </c>
      <c r="S275" s="132">
        <v>8.5999999999999993E-2</v>
      </c>
      <c r="T275" s="17">
        <v>30</v>
      </c>
      <c r="V275" s="63">
        <f t="shared" si="5"/>
        <v>-1.823985408116735E-3</v>
      </c>
    </row>
    <row r="276" spans="1:22" x14ac:dyDescent="0.3">
      <c r="A276" s="98" t="s">
        <v>545</v>
      </c>
      <c r="B276" s="98" t="s">
        <v>2032</v>
      </c>
      <c r="C276" s="14">
        <v>1189</v>
      </c>
      <c r="D276" s="14">
        <v>1.60348</v>
      </c>
      <c r="E276" s="14">
        <v>1.3460000000000001</v>
      </c>
      <c r="F276" s="14">
        <v>1.474</v>
      </c>
      <c r="G276" s="14">
        <v>1.72E-2</v>
      </c>
      <c r="H276" s="14">
        <v>18</v>
      </c>
      <c r="I276" s="17">
        <v>953</v>
      </c>
      <c r="J276" s="131">
        <v>1.2470000000000001</v>
      </c>
      <c r="K276" s="131">
        <v>1.403</v>
      </c>
      <c r="L276" s="131">
        <v>1.3240000000000001</v>
      </c>
      <c r="M276" s="132">
        <v>0.10150000000000001</v>
      </c>
      <c r="N276" s="17">
        <v>30</v>
      </c>
      <c r="O276" s="17">
        <v>955</v>
      </c>
      <c r="P276" s="131">
        <v>1.25</v>
      </c>
      <c r="Q276" s="131">
        <v>1.407</v>
      </c>
      <c r="R276" s="131">
        <v>1.3280000000000001</v>
      </c>
      <c r="S276" s="132">
        <v>0.10150000000000001</v>
      </c>
      <c r="T276" s="17">
        <v>30</v>
      </c>
      <c r="V276" s="63">
        <f t="shared" si="5"/>
        <v>2.0986358866736622E-3</v>
      </c>
    </row>
    <row r="277" spans="1:22" x14ac:dyDescent="0.3">
      <c r="A277" s="98" t="s">
        <v>547</v>
      </c>
      <c r="B277" s="98" t="s">
        <v>2034</v>
      </c>
      <c r="C277" s="14">
        <v>3004</v>
      </c>
      <c r="D277" s="14">
        <v>0.64741000000000004</v>
      </c>
      <c r="E277" s="14">
        <v>0.51200000000000001</v>
      </c>
      <c r="F277" s="14">
        <v>0.57899999999999996</v>
      </c>
      <c r="G277" s="14">
        <v>0.77739999999999998</v>
      </c>
      <c r="H277" s="14">
        <v>425</v>
      </c>
      <c r="I277" s="17">
        <v>3687</v>
      </c>
      <c r="J277" s="131">
        <v>0.35199999999999998</v>
      </c>
      <c r="K277" s="131">
        <v>0.35799999999999998</v>
      </c>
      <c r="L277" s="131">
        <v>0.35499999999999998</v>
      </c>
      <c r="M277" s="132">
        <v>0.74139999999999995</v>
      </c>
      <c r="N277" s="17">
        <v>1071</v>
      </c>
      <c r="O277" s="17">
        <v>3525</v>
      </c>
      <c r="P277" s="131">
        <v>0.35299999999999998</v>
      </c>
      <c r="Q277" s="131">
        <v>0.35899999999999999</v>
      </c>
      <c r="R277" s="131">
        <v>0.35499999999999998</v>
      </c>
      <c r="S277" s="132">
        <v>0.74139999999999995</v>
      </c>
      <c r="T277" s="17">
        <v>1071</v>
      </c>
      <c r="V277" s="63">
        <f t="shared" si="5"/>
        <v>-4.3938161106590726E-2</v>
      </c>
    </row>
    <row r="278" spans="1:22" x14ac:dyDescent="0.3">
      <c r="A278" s="98" t="s">
        <v>549</v>
      </c>
      <c r="B278" s="98" t="s">
        <v>2036</v>
      </c>
      <c r="C278" s="14">
        <v>6674</v>
      </c>
      <c r="D278" s="14">
        <v>0.87172000000000005</v>
      </c>
      <c r="E278" s="14">
        <v>0.67800000000000005</v>
      </c>
      <c r="F278" s="14">
        <v>0.77400000000000002</v>
      </c>
      <c r="G278" s="14">
        <v>0.49540000000000001</v>
      </c>
      <c r="H278" s="14">
        <v>1200</v>
      </c>
      <c r="I278" s="17">
        <v>6498</v>
      </c>
      <c r="J278" s="131">
        <v>0.57499999999999996</v>
      </c>
      <c r="K278" s="131">
        <v>0.53300000000000003</v>
      </c>
      <c r="L278" s="131">
        <v>0.55300000000000005</v>
      </c>
      <c r="M278" s="132">
        <v>0.70199999999999996</v>
      </c>
      <c r="N278" s="17">
        <v>1460</v>
      </c>
      <c r="O278" s="17">
        <v>6524</v>
      </c>
      <c r="P278" s="131">
        <v>0.57699999999999996</v>
      </c>
      <c r="Q278" s="131">
        <v>0.53400000000000003</v>
      </c>
      <c r="R278" s="131">
        <v>0.55500000000000005</v>
      </c>
      <c r="S278" s="132">
        <v>0.70199999999999996</v>
      </c>
      <c r="T278" s="17">
        <v>1460</v>
      </c>
      <c r="V278" s="63">
        <f t="shared" si="5"/>
        <v>4.0012311480455524E-3</v>
      </c>
    </row>
    <row r="279" spans="1:22" x14ac:dyDescent="0.3">
      <c r="A279" s="98" t="s">
        <v>551</v>
      </c>
      <c r="B279" s="98" t="s">
        <v>2038</v>
      </c>
      <c r="C279" s="14">
        <v>5426</v>
      </c>
      <c r="D279" s="14">
        <v>1.28807</v>
      </c>
      <c r="E279" s="14">
        <v>1.044</v>
      </c>
      <c r="F279" s="14">
        <v>1.1659999999999999</v>
      </c>
      <c r="G279" s="14">
        <v>0</v>
      </c>
      <c r="H279" s="14">
        <v>261</v>
      </c>
      <c r="I279" s="17">
        <v>4533</v>
      </c>
      <c r="J279" s="131">
        <v>0.83799999999999997</v>
      </c>
      <c r="K279" s="131">
        <v>0.89900000000000002</v>
      </c>
      <c r="L279" s="131">
        <v>0.86799999999999999</v>
      </c>
      <c r="M279" s="132">
        <v>0.37480000000000002</v>
      </c>
      <c r="N279" s="17">
        <v>270</v>
      </c>
      <c r="O279" s="17">
        <v>4462</v>
      </c>
      <c r="P279" s="131">
        <v>0.84</v>
      </c>
      <c r="Q279" s="131">
        <v>0.90200000000000002</v>
      </c>
      <c r="R279" s="131">
        <v>0.871</v>
      </c>
      <c r="S279" s="132">
        <v>0.37480000000000002</v>
      </c>
      <c r="T279" s="17">
        <v>270</v>
      </c>
      <c r="V279" s="63">
        <f t="shared" si="5"/>
        <v>-1.5662916390911098E-2</v>
      </c>
    </row>
    <row r="280" spans="1:22" x14ac:dyDescent="0.3">
      <c r="A280" s="98" t="s">
        <v>553</v>
      </c>
      <c r="B280" s="98" t="s">
        <v>2040</v>
      </c>
      <c r="C280" s="14">
        <v>6239</v>
      </c>
      <c r="D280" s="14">
        <v>1.5701000000000001</v>
      </c>
      <c r="E280" s="14">
        <v>1.1020000000000001</v>
      </c>
      <c r="F280" s="14">
        <v>1.3360000000000001</v>
      </c>
      <c r="G280" s="14">
        <v>5.4199999999999998E-2</v>
      </c>
      <c r="H280" s="14">
        <v>200</v>
      </c>
      <c r="I280" s="17">
        <v>5471</v>
      </c>
      <c r="J280" s="131">
        <v>1.377</v>
      </c>
      <c r="K280" s="131">
        <v>1.117</v>
      </c>
      <c r="L280" s="131">
        <v>1.246</v>
      </c>
      <c r="M280" s="132">
        <v>0.1565</v>
      </c>
      <c r="N280" s="17">
        <v>233</v>
      </c>
      <c r="O280" s="17">
        <v>5386</v>
      </c>
      <c r="P280" s="131">
        <v>1.38</v>
      </c>
      <c r="Q280" s="131">
        <v>1.121</v>
      </c>
      <c r="R280" s="131">
        <v>1.25</v>
      </c>
      <c r="S280" s="132">
        <v>0.1565</v>
      </c>
      <c r="T280" s="17">
        <v>233</v>
      </c>
      <c r="V280" s="63">
        <f t="shared" si="5"/>
        <v>-1.5536464997258271E-2</v>
      </c>
    </row>
    <row r="281" spans="1:22" x14ac:dyDescent="0.3">
      <c r="A281" s="98" t="s">
        <v>555</v>
      </c>
      <c r="B281" s="98" t="s">
        <v>2042</v>
      </c>
      <c r="C281" s="14">
        <v>1688</v>
      </c>
      <c r="D281" s="14">
        <v>1.7328699999999999</v>
      </c>
      <c r="E281" s="14">
        <v>1.27</v>
      </c>
      <c r="F281" s="14">
        <v>1.5009999999999999</v>
      </c>
      <c r="G281" s="14">
        <v>0.35010000000000002</v>
      </c>
      <c r="H281" s="14">
        <v>81</v>
      </c>
      <c r="I281" s="17">
        <v>1812</v>
      </c>
      <c r="J281" s="131">
        <v>1.0509999999999999</v>
      </c>
      <c r="K281" s="131">
        <v>1.069</v>
      </c>
      <c r="L281" s="131">
        <v>1.0589999999999999</v>
      </c>
      <c r="M281" s="132">
        <v>0.41270000000000001</v>
      </c>
      <c r="N281" s="17">
        <v>45</v>
      </c>
      <c r="O281" s="17">
        <v>1785</v>
      </c>
      <c r="P281" s="131">
        <v>1.0529999999999999</v>
      </c>
      <c r="Q281" s="131">
        <v>1.0720000000000001</v>
      </c>
      <c r="R281" s="131">
        <v>1.0620000000000001</v>
      </c>
      <c r="S281" s="132">
        <v>0.41270000000000001</v>
      </c>
      <c r="T281" s="17">
        <v>45</v>
      </c>
      <c r="V281" s="63">
        <f t="shared" si="5"/>
        <v>-1.4900662251655629E-2</v>
      </c>
    </row>
    <row r="282" spans="1:22" x14ac:dyDescent="0.3">
      <c r="A282" s="98" t="s">
        <v>557</v>
      </c>
      <c r="B282" s="98" t="s">
        <v>558</v>
      </c>
      <c r="C282" s="14">
        <v>2171</v>
      </c>
      <c r="D282" s="14">
        <v>1.41137</v>
      </c>
      <c r="E282" s="14">
        <v>1.0529999999999999</v>
      </c>
      <c r="F282" s="14">
        <v>1.2310000000000001</v>
      </c>
      <c r="G282" s="14">
        <v>0.10440000000000001</v>
      </c>
      <c r="H282" s="14">
        <v>115</v>
      </c>
      <c r="I282" s="17">
        <v>1943</v>
      </c>
      <c r="J282" s="131">
        <v>0.83099999999999996</v>
      </c>
      <c r="K282" s="131">
        <v>0.94699999999999995</v>
      </c>
      <c r="L282" s="131">
        <v>0.88800000000000001</v>
      </c>
      <c r="M282" s="132">
        <v>0.32800000000000001</v>
      </c>
      <c r="N282" s="17">
        <v>120</v>
      </c>
      <c r="O282" s="17">
        <v>1864</v>
      </c>
      <c r="P282" s="131">
        <v>0.83299999999999996</v>
      </c>
      <c r="Q282" s="131">
        <v>0.95</v>
      </c>
      <c r="R282" s="131">
        <v>0.89100000000000001</v>
      </c>
      <c r="S282" s="132">
        <v>0.32800000000000001</v>
      </c>
      <c r="T282" s="17">
        <v>120</v>
      </c>
      <c r="V282" s="63">
        <f t="shared" si="5"/>
        <v>-4.0658775090066906E-2</v>
      </c>
    </row>
    <row r="283" spans="1:22" x14ac:dyDescent="0.3">
      <c r="A283" s="98" t="s">
        <v>559</v>
      </c>
      <c r="B283" s="98" t="s">
        <v>560</v>
      </c>
      <c r="C283" s="14">
        <v>3114</v>
      </c>
      <c r="D283" s="14">
        <v>2.2714400000000001</v>
      </c>
      <c r="E283" s="14">
        <v>2.1360000000000001</v>
      </c>
      <c r="F283" s="14">
        <v>2.2029999999999998</v>
      </c>
      <c r="G283" s="14">
        <v>7.8200000000000006E-2</v>
      </c>
      <c r="H283" s="14">
        <v>130</v>
      </c>
      <c r="I283" s="17">
        <v>2794</v>
      </c>
      <c r="J283" s="131">
        <v>1.32</v>
      </c>
      <c r="K283" s="131">
        <v>1.7769999999999999</v>
      </c>
      <c r="L283" s="131">
        <v>1.548</v>
      </c>
      <c r="M283" s="132">
        <v>0.22539999999999999</v>
      </c>
      <c r="N283" s="17">
        <v>105</v>
      </c>
      <c r="O283" s="17">
        <v>2755</v>
      </c>
      <c r="P283" s="131">
        <v>1.323</v>
      </c>
      <c r="Q283" s="131">
        <v>1.782</v>
      </c>
      <c r="R283" s="131">
        <v>1.552</v>
      </c>
      <c r="S283" s="132">
        <v>0.22539999999999999</v>
      </c>
      <c r="T283" s="17">
        <v>105</v>
      </c>
      <c r="V283" s="63">
        <f t="shared" si="5"/>
        <v>-1.395848246241947E-2</v>
      </c>
    </row>
    <row r="284" spans="1:22" x14ac:dyDescent="0.3">
      <c r="A284" s="98" t="s">
        <v>561</v>
      </c>
      <c r="B284" s="98" t="s">
        <v>2046</v>
      </c>
      <c r="C284" s="14">
        <v>3267</v>
      </c>
      <c r="D284" s="14">
        <v>3.44076</v>
      </c>
      <c r="E284" s="14">
        <v>3.097</v>
      </c>
      <c r="F284" s="14">
        <v>3.2679999999999998</v>
      </c>
      <c r="G284" s="14">
        <v>0.39610000000000001</v>
      </c>
      <c r="H284" s="14">
        <v>300</v>
      </c>
      <c r="I284" s="17">
        <v>2334</v>
      </c>
      <c r="J284" s="131">
        <v>3.8180000000000001</v>
      </c>
      <c r="K284" s="131">
        <v>4.8049999999999997</v>
      </c>
      <c r="L284" s="131">
        <v>4.3109999999999999</v>
      </c>
      <c r="M284" s="132">
        <v>0.74870000000000003</v>
      </c>
      <c r="N284" s="17">
        <v>605</v>
      </c>
      <c r="O284" s="17">
        <v>2292</v>
      </c>
      <c r="P284" s="131">
        <v>3.6619999999999999</v>
      </c>
      <c r="Q284" s="131">
        <v>4.6100000000000003</v>
      </c>
      <c r="R284" s="131">
        <v>4.1360000000000001</v>
      </c>
      <c r="S284" s="132">
        <v>0.74870000000000003</v>
      </c>
      <c r="T284" s="17">
        <v>605</v>
      </c>
      <c r="V284" s="63">
        <f t="shared" si="5"/>
        <v>-1.7994858611825194E-2</v>
      </c>
    </row>
    <row r="285" spans="1:22" x14ac:dyDescent="0.3">
      <c r="A285" s="98" t="s">
        <v>563</v>
      </c>
      <c r="B285" s="98" t="s">
        <v>2048</v>
      </c>
      <c r="C285" s="14">
        <v>3958</v>
      </c>
      <c r="D285" s="14">
        <v>1.0550999999999999</v>
      </c>
      <c r="E285" s="14">
        <v>0.8</v>
      </c>
      <c r="F285" s="14">
        <v>0.92700000000000005</v>
      </c>
      <c r="G285" s="14">
        <v>0.41370000000000001</v>
      </c>
      <c r="H285" s="14">
        <v>270</v>
      </c>
      <c r="I285" s="17">
        <v>3268</v>
      </c>
      <c r="J285" s="131">
        <v>0.83899999999999997</v>
      </c>
      <c r="K285" s="131">
        <v>0.82299999999999995</v>
      </c>
      <c r="L285" s="131">
        <v>0.83</v>
      </c>
      <c r="M285" s="132">
        <v>0.56879999999999997</v>
      </c>
      <c r="N285" s="17">
        <v>379</v>
      </c>
      <c r="O285" s="17">
        <v>3208</v>
      </c>
      <c r="P285" s="131">
        <v>0.84199999999999997</v>
      </c>
      <c r="Q285" s="131">
        <v>0.82499999999999996</v>
      </c>
      <c r="R285" s="131">
        <v>0.83299999999999996</v>
      </c>
      <c r="S285" s="132">
        <v>0.56879999999999997</v>
      </c>
      <c r="T285" s="17">
        <v>379</v>
      </c>
      <c r="V285" s="63">
        <f t="shared" si="5"/>
        <v>-1.8359853121175031E-2</v>
      </c>
    </row>
    <row r="286" spans="1:22" x14ac:dyDescent="0.3">
      <c r="A286" s="98" t="s">
        <v>565</v>
      </c>
      <c r="B286" s="98" t="s">
        <v>566</v>
      </c>
      <c r="C286" s="14">
        <v>1921</v>
      </c>
      <c r="D286" s="14">
        <v>1.5047999999999999</v>
      </c>
      <c r="E286" s="14">
        <v>0.98599999999999999</v>
      </c>
      <c r="F286" s="14">
        <v>1.2450000000000001</v>
      </c>
      <c r="G286" s="14">
        <v>9.4299999999999995E-2</v>
      </c>
      <c r="H286" s="14">
        <v>40</v>
      </c>
      <c r="I286" s="17">
        <v>1869</v>
      </c>
      <c r="J286" s="131">
        <v>0.999</v>
      </c>
      <c r="K286" s="131">
        <v>0.94099999999999995</v>
      </c>
      <c r="L286" s="131">
        <v>0.96899999999999997</v>
      </c>
      <c r="M286" s="132">
        <v>0.17100000000000001</v>
      </c>
      <c r="N286" s="17">
        <v>80</v>
      </c>
      <c r="O286" s="17">
        <v>1817</v>
      </c>
      <c r="P286" s="131">
        <v>1.0009999999999999</v>
      </c>
      <c r="Q286" s="131">
        <v>0.94399999999999995</v>
      </c>
      <c r="R286" s="131">
        <v>0.97199999999999998</v>
      </c>
      <c r="S286" s="132">
        <v>0.17100000000000001</v>
      </c>
      <c r="T286" s="17">
        <v>80</v>
      </c>
      <c r="V286" s="63">
        <f t="shared" si="5"/>
        <v>-2.7822364901016586E-2</v>
      </c>
    </row>
    <row r="287" spans="1:22" x14ac:dyDescent="0.3">
      <c r="A287" s="98" t="s">
        <v>567</v>
      </c>
      <c r="B287" s="98" t="s">
        <v>2051</v>
      </c>
      <c r="C287" s="14">
        <v>4273</v>
      </c>
      <c r="D287" s="14">
        <v>2.7199599999999999</v>
      </c>
      <c r="E287" s="14">
        <v>2.4279999999999999</v>
      </c>
      <c r="F287" s="14">
        <v>2.573</v>
      </c>
      <c r="G287" s="14">
        <v>1E-4</v>
      </c>
      <c r="H287" s="14">
        <v>0</v>
      </c>
      <c r="I287" s="17">
        <v>3956</v>
      </c>
      <c r="J287" s="131">
        <v>1.9710000000000001</v>
      </c>
      <c r="K287" s="131">
        <v>2.61</v>
      </c>
      <c r="L287" s="131">
        <v>2.29</v>
      </c>
      <c r="M287" s="132">
        <v>1.77E-2</v>
      </c>
      <c r="N287" s="17">
        <v>66</v>
      </c>
      <c r="O287" s="17">
        <v>3938</v>
      </c>
      <c r="P287" s="131">
        <v>1.976</v>
      </c>
      <c r="Q287" s="131">
        <v>2.617</v>
      </c>
      <c r="R287" s="131">
        <v>2.2959999999999998</v>
      </c>
      <c r="S287" s="132">
        <v>1.77E-2</v>
      </c>
      <c r="T287" s="17">
        <v>66</v>
      </c>
      <c r="V287" s="63">
        <f t="shared" si="5"/>
        <v>-4.5500505561172902E-3</v>
      </c>
    </row>
    <row r="288" spans="1:22" x14ac:dyDescent="0.3">
      <c r="A288" s="98" t="s">
        <v>569</v>
      </c>
      <c r="B288" s="98" t="s">
        <v>2053</v>
      </c>
      <c r="C288" s="14">
        <v>1271</v>
      </c>
      <c r="D288" s="14">
        <v>1.4686999999999999</v>
      </c>
      <c r="E288" s="14">
        <v>1.0640000000000001</v>
      </c>
      <c r="F288" s="14">
        <v>1.266</v>
      </c>
      <c r="G288" s="14">
        <v>0.1429</v>
      </c>
      <c r="H288" s="14">
        <v>24</v>
      </c>
      <c r="I288" s="17">
        <v>1080</v>
      </c>
      <c r="J288" s="131">
        <v>1.248</v>
      </c>
      <c r="K288" s="131">
        <v>1.2230000000000001</v>
      </c>
      <c r="L288" s="131">
        <v>1.2350000000000001</v>
      </c>
      <c r="M288" s="132">
        <v>0.2676</v>
      </c>
      <c r="N288" s="17">
        <v>53</v>
      </c>
      <c r="O288" s="17">
        <v>1120</v>
      </c>
      <c r="P288" s="131">
        <v>1.2669999999999999</v>
      </c>
      <c r="Q288" s="131">
        <v>1.2410000000000001</v>
      </c>
      <c r="R288" s="131">
        <v>1.2529999999999999</v>
      </c>
      <c r="S288" s="132">
        <v>0.2676</v>
      </c>
      <c r="T288" s="17">
        <v>44</v>
      </c>
      <c r="V288" s="63">
        <f t="shared" si="5"/>
        <v>3.7037037037037035E-2</v>
      </c>
    </row>
    <row r="289" spans="1:22" x14ac:dyDescent="0.3">
      <c r="A289" s="98" t="s">
        <v>571</v>
      </c>
      <c r="B289" s="98" t="s">
        <v>2055</v>
      </c>
      <c r="C289" s="14">
        <v>3121</v>
      </c>
      <c r="D289" s="14">
        <v>1.5674300000000001</v>
      </c>
      <c r="E289" s="14">
        <v>1.1950000000000001</v>
      </c>
      <c r="F289" s="14">
        <v>1.38</v>
      </c>
      <c r="G289" s="14">
        <v>9.7999999999999997E-3</v>
      </c>
      <c r="H289" s="14">
        <v>72</v>
      </c>
      <c r="I289" s="17">
        <v>2777</v>
      </c>
      <c r="J289" s="131">
        <v>1.123</v>
      </c>
      <c r="K289" s="131">
        <v>1.097</v>
      </c>
      <c r="L289" s="131">
        <v>1.109</v>
      </c>
      <c r="M289" s="132">
        <v>0.1087</v>
      </c>
      <c r="N289" s="17">
        <v>75</v>
      </c>
      <c r="O289" s="17">
        <v>2737</v>
      </c>
      <c r="P289" s="131">
        <v>1.1259999999999999</v>
      </c>
      <c r="Q289" s="131">
        <v>1.1000000000000001</v>
      </c>
      <c r="R289" s="131">
        <v>1.113</v>
      </c>
      <c r="S289" s="132">
        <v>0.1087</v>
      </c>
      <c r="T289" s="17">
        <v>75</v>
      </c>
      <c r="V289" s="63">
        <f t="shared" si="5"/>
        <v>-1.4404033129276198E-2</v>
      </c>
    </row>
    <row r="290" spans="1:22" x14ac:dyDescent="0.3">
      <c r="A290" s="98" t="s">
        <v>573</v>
      </c>
      <c r="B290" s="98" t="s">
        <v>574</v>
      </c>
      <c r="C290" s="14">
        <v>3653</v>
      </c>
      <c r="D290" s="14">
        <v>1.9627300000000001</v>
      </c>
      <c r="E290" s="14">
        <v>1.9330000000000001</v>
      </c>
      <c r="F290" s="14">
        <v>1.9470000000000001</v>
      </c>
      <c r="G290" s="14">
        <v>1.9300000000000001E-2</v>
      </c>
      <c r="H290" s="14">
        <v>100</v>
      </c>
      <c r="I290" s="17">
        <v>3466</v>
      </c>
      <c r="J290" s="131">
        <v>1.2889999999999999</v>
      </c>
      <c r="K290" s="131">
        <v>1.7949999999999999</v>
      </c>
      <c r="L290" s="131">
        <v>1.5409999999999999</v>
      </c>
      <c r="M290" s="132">
        <v>0.121</v>
      </c>
      <c r="N290" s="17">
        <v>71</v>
      </c>
      <c r="O290" s="17">
        <v>3472</v>
      </c>
      <c r="P290" s="131">
        <v>1.2929999999999999</v>
      </c>
      <c r="Q290" s="131">
        <v>1.8</v>
      </c>
      <c r="R290" s="131">
        <v>1.546</v>
      </c>
      <c r="S290" s="132">
        <v>0.121</v>
      </c>
      <c r="T290" s="17">
        <v>71</v>
      </c>
      <c r="V290" s="63">
        <f t="shared" si="5"/>
        <v>1.7311021350259665E-3</v>
      </c>
    </row>
    <row r="291" spans="1:22" x14ac:dyDescent="0.3">
      <c r="A291" s="98" t="s">
        <v>575</v>
      </c>
      <c r="B291" s="98" t="s">
        <v>2058</v>
      </c>
      <c r="C291" s="14">
        <v>1458</v>
      </c>
      <c r="D291" s="14">
        <v>1.65056</v>
      </c>
      <c r="E291" s="14">
        <v>1.274</v>
      </c>
      <c r="F291" s="14">
        <v>1.462</v>
      </c>
      <c r="G291" s="14">
        <v>4.5699999999999998E-2</v>
      </c>
      <c r="H291" s="14">
        <v>28</v>
      </c>
      <c r="I291" s="17">
        <v>1469</v>
      </c>
      <c r="J291" s="131">
        <v>1.155</v>
      </c>
      <c r="K291" s="131">
        <v>1.19</v>
      </c>
      <c r="L291" s="131">
        <v>1.1719999999999999</v>
      </c>
      <c r="M291" s="132">
        <v>0.14130000000000001</v>
      </c>
      <c r="N291" s="17">
        <v>25</v>
      </c>
      <c r="O291" s="17">
        <v>1464</v>
      </c>
      <c r="P291" s="131">
        <v>1.1579999999999999</v>
      </c>
      <c r="Q291" s="131">
        <v>1.1930000000000001</v>
      </c>
      <c r="R291" s="131">
        <v>1.175</v>
      </c>
      <c r="S291" s="132">
        <v>0.14130000000000001</v>
      </c>
      <c r="T291" s="17">
        <v>25</v>
      </c>
      <c r="V291" s="63">
        <f t="shared" si="5"/>
        <v>-3.4036759700476512E-3</v>
      </c>
    </row>
    <row r="292" spans="1:22" x14ac:dyDescent="0.3">
      <c r="A292" s="98" t="s">
        <v>577</v>
      </c>
      <c r="B292" s="98" t="s">
        <v>2060</v>
      </c>
      <c r="C292" s="14">
        <v>3735</v>
      </c>
      <c r="D292" s="14">
        <v>1.2926</v>
      </c>
      <c r="E292" s="14">
        <v>1.0349999999999999</v>
      </c>
      <c r="F292" s="14">
        <v>1.163</v>
      </c>
      <c r="G292" s="14">
        <v>1.37E-2</v>
      </c>
      <c r="H292" s="14">
        <v>13</v>
      </c>
      <c r="I292" s="17">
        <v>2786</v>
      </c>
      <c r="J292" s="131">
        <v>1.0149999999999999</v>
      </c>
      <c r="K292" s="131">
        <v>1.1519999999999999</v>
      </c>
      <c r="L292" s="131">
        <v>1.083</v>
      </c>
      <c r="M292" s="132">
        <v>5.4800000000000001E-2</v>
      </c>
      <c r="N292" s="17">
        <v>15</v>
      </c>
      <c r="O292" s="17">
        <v>2744</v>
      </c>
      <c r="P292" s="131">
        <v>1.0169999999999999</v>
      </c>
      <c r="Q292" s="131">
        <v>1.155</v>
      </c>
      <c r="R292" s="131">
        <v>1.085</v>
      </c>
      <c r="S292" s="132">
        <v>5.4800000000000001E-2</v>
      </c>
      <c r="T292" s="17">
        <v>15</v>
      </c>
      <c r="V292" s="63">
        <f t="shared" si="5"/>
        <v>-1.507537688442211E-2</v>
      </c>
    </row>
    <row r="293" spans="1:22" x14ac:dyDescent="0.3">
      <c r="A293" s="98" t="s">
        <v>579</v>
      </c>
      <c r="B293" s="98" t="s">
        <v>580</v>
      </c>
      <c r="C293" s="14">
        <v>1062</v>
      </c>
      <c r="D293" s="14">
        <v>1.3441099999999999</v>
      </c>
      <c r="E293" s="14">
        <v>0.89600000000000002</v>
      </c>
      <c r="F293" s="14">
        <v>1.1200000000000001</v>
      </c>
      <c r="G293" s="14">
        <v>7.8799999999999995E-2</v>
      </c>
      <c r="H293" s="14">
        <v>185</v>
      </c>
      <c r="I293" s="17">
        <v>1040</v>
      </c>
      <c r="J293" s="131">
        <v>0.86799999999999999</v>
      </c>
      <c r="K293" s="131">
        <v>0.73399999999999999</v>
      </c>
      <c r="L293" s="131">
        <v>0.80100000000000005</v>
      </c>
      <c r="M293" s="132">
        <v>0.39929999999999999</v>
      </c>
      <c r="N293" s="17">
        <v>117</v>
      </c>
      <c r="O293" s="17">
        <v>1037</v>
      </c>
      <c r="P293" s="131">
        <v>0.871</v>
      </c>
      <c r="Q293" s="131">
        <v>0.73599999999999999</v>
      </c>
      <c r="R293" s="131">
        <v>0.80300000000000005</v>
      </c>
      <c r="S293" s="132">
        <v>0.39929999999999999</v>
      </c>
      <c r="T293" s="17">
        <v>117</v>
      </c>
      <c r="V293" s="63">
        <f t="shared" si="5"/>
        <v>-2.8846153846153848E-3</v>
      </c>
    </row>
    <row r="294" spans="1:22" x14ac:dyDescent="0.3">
      <c r="A294" s="98" t="s">
        <v>581</v>
      </c>
      <c r="B294" s="98" t="s">
        <v>2063</v>
      </c>
      <c r="C294" s="14">
        <v>1874</v>
      </c>
      <c r="D294" s="14">
        <v>1.67066</v>
      </c>
      <c r="E294" s="14">
        <v>1.494</v>
      </c>
      <c r="F294" s="14">
        <v>1.5820000000000001</v>
      </c>
      <c r="G294" s="14">
        <v>0</v>
      </c>
      <c r="H294" s="14">
        <v>26</v>
      </c>
      <c r="I294" s="17">
        <v>1548</v>
      </c>
      <c r="J294" s="131">
        <v>1.1279999999999999</v>
      </c>
      <c r="K294" s="131">
        <v>1.4930000000000001</v>
      </c>
      <c r="L294" s="131">
        <v>1.31</v>
      </c>
      <c r="M294" s="132">
        <v>6.59E-2</v>
      </c>
      <c r="N294" s="17">
        <v>35</v>
      </c>
      <c r="O294" s="17">
        <v>1544</v>
      </c>
      <c r="P294" s="131">
        <v>1.131</v>
      </c>
      <c r="Q294" s="131">
        <v>1.4970000000000001</v>
      </c>
      <c r="R294" s="131">
        <v>1.3129999999999999</v>
      </c>
      <c r="S294" s="132">
        <v>6.59E-2</v>
      </c>
      <c r="T294" s="17">
        <v>35</v>
      </c>
      <c r="V294" s="63">
        <f t="shared" si="5"/>
        <v>-2.5839793281653748E-3</v>
      </c>
    </row>
    <row r="295" spans="1:22" x14ac:dyDescent="0.3">
      <c r="A295" s="98" t="s">
        <v>583</v>
      </c>
      <c r="B295" s="98" t="s">
        <v>2065</v>
      </c>
      <c r="C295" s="14">
        <v>2742</v>
      </c>
      <c r="D295" s="14">
        <v>1.1159699999999999</v>
      </c>
      <c r="E295" s="14">
        <v>0.80300000000000005</v>
      </c>
      <c r="F295" s="14">
        <v>0.95799999999999996</v>
      </c>
      <c r="G295" s="14">
        <v>6.7799999999999999E-2</v>
      </c>
      <c r="H295" s="14">
        <v>83</v>
      </c>
      <c r="I295" s="17">
        <v>2185</v>
      </c>
      <c r="J295" s="131">
        <v>0.97199999999999998</v>
      </c>
      <c r="K295" s="131">
        <v>0.88200000000000001</v>
      </c>
      <c r="L295" s="131">
        <v>0.92700000000000005</v>
      </c>
      <c r="M295" s="132">
        <v>0.22950000000000001</v>
      </c>
      <c r="N295" s="17">
        <v>75</v>
      </c>
      <c r="O295" s="17">
        <v>2202</v>
      </c>
      <c r="P295" s="131">
        <v>0.97399999999999998</v>
      </c>
      <c r="Q295" s="131">
        <v>0.88500000000000001</v>
      </c>
      <c r="R295" s="131">
        <v>0.92900000000000005</v>
      </c>
      <c r="S295" s="132">
        <v>0.22950000000000001</v>
      </c>
      <c r="T295" s="17">
        <v>75</v>
      </c>
      <c r="V295" s="63">
        <f t="shared" si="5"/>
        <v>7.7803203661327234E-3</v>
      </c>
    </row>
    <row r="296" spans="1:22" x14ac:dyDescent="0.3">
      <c r="A296" s="98" t="s">
        <v>585</v>
      </c>
      <c r="B296" s="98" t="s">
        <v>586</v>
      </c>
      <c r="C296" s="14">
        <v>2373</v>
      </c>
      <c r="D296" s="14">
        <v>1.7043699999999999</v>
      </c>
      <c r="E296" s="14">
        <v>1.351</v>
      </c>
      <c r="F296" s="14">
        <v>1.5269999999999999</v>
      </c>
      <c r="G296" s="14">
        <v>0.17899999999999999</v>
      </c>
      <c r="H296" s="14">
        <v>108</v>
      </c>
      <c r="I296" s="17">
        <v>1688</v>
      </c>
      <c r="J296" s="131">
        <v>1.3089999999999999</v>
      </c>
      <c r="K296" s="131">
        <v>1.41</v>
      </c>
      <c r="L296" s="131">
        <v>1.359</v>
      </c>
      <c r="M296" s="132">
        <v>0.4723</v>
      </c>
      <c r="N296" s="17">
        <v>160</v>
      </c>
      <c r="O296" s="17">
        <v>1687</v>
      </c>
      <c r="P296" s="131">
        <v>1.3129999999999999</v>
      </c>
      <c r="Q296" s="131">
        <v>1.4139999999999999</v>
      </c>
      <c r="R296" s="131">
        <v>1.363</v>
      </c>
      <c r="S296" s="132">
        <v>0.4723</v>
      </c>
      <c r="T296" s="17">
        <v>160</v>
      </c>
      <c r="V296" s="63">
        <f t="shared" si="5"/>
        <v>-5.9241706161137445E-4</v>
      </c>
    </row>
    <row r="297" spans="1:22" x14ac:dyDescent="0.3">
      <c r="A297" s="98" t="s">
        <v>587</v>
      </c>
      <c r="B297" s="98" t="s">
        <v>2068</v>
      </c>
      <c r="C297" s="14">
        <v>1321</v>
      </c>
      <c r="D297" s="14">
        <v>1.42371</v>
      </c>
      <c r="E297" s="14">
        <v>1.1040000000000001</v>
      </c>
      <c r="F297" s="14">
        <v>1.2629999999999999</v>
      </c>
      <c r="G297" s="14">
        <v>3.2500000000000001E-2</v>
      </c>
      <c r="H297" s="14">
        <v>22</v>
      </c>
      <c r="I297" s="17">
        <v>1200</v>
      </c>
      <c r="J297" s="131">
        <v>0.80800000000000005</v>
      </c>
      <c r="K297" s="131">
        <v>1.18</v>
      </c>
      <c r="L297" s="131">
        <v>0.99399999999999999</v>
      </c>
      <c r="M297" s="132">
        <v>9.2499999999999999E-2</v>
      </c>
      <c r="N297" s="17">
        <v>46</v>
      </c>
      <c r="O297" s="17">
        <v>1203</v>
      </c>
      <c r="P297" s="131">
        <v>0.81</v>
      </c>
      <c r="Q297" s="131">
        <v>1.1839999999999999</v>
      </c>
      <c r="R297" s="131">
        <v>0.997</v>
      </c>
      <c r="S297" s="132">
        <v>9.2499999999999999E-2</v>
      </c>
      <c r="T297" s="17">
        <v>46</v>
      </c>
      <c r="V297" s="63">
        <f t="shared" si="5"/>
        <v>2.5000000000000001E-3</v>
      </c>
    </row>
    <row r="298" spans="1:22" x14ac:dyDescent="0.3">
      <c r="A298" s="98" t="s">
        <v>589</v>
      </c>
      <c r="B298" s="98" t="s">
        <v>2070</v>
      </c>
      <c r="C298" s="14">
        <v>1463</v>
      </c>
      <c r="D298" s="14">
        <v>1.2940400000000001</v>
      </c>
      <c r="E298" s="14">
        <v>0.76</v>
      </c>
      <c r="F298" s="14">
        <v>1.0269999999999999</v>
      </c>
      <c r="G298" s="14">
        <v>0.20300000000000001</v>
      </c>
      <c r="H298" s="14">
        <v>196</v>
      </c>
      <c r="I298" s="17">
        <v>1376</v>
      </c>
      <c r="J298" s="131">
        <v>0.77500000000000002</v>
      </c>
      <c r="K298" s="131">
        <v>0.66300000000000003</v>
      </c>
      <c r="L298" s="131">
        <v>0.71799999999999997</v>
      </c>
      <c r="M298" s="132">
        <v>0.43319999999999997</v>
      </c>
      <c r="N298" s="17">
        <v>162</v>
      </c>
      <c r="O298" s="17">
        <v>1372</v>
      </c>
      <c r="P298" s="131">
        <v>0.77700000000000002</v>
      </c>
      <c r="Q298" s="131">
        <v>0.66500000000000004</v>
      </c>
      <c r="R298" s="131">
        <v>0.72</v>
      </c>
      <c r="S298" s="132">
        <v>0.43319999999999997</v>
      </c>
      <c r="T298" s="17">
        <v>162</v>
      </c>
      <c r="V298" s="63">
        <f t="shared" si="5"/>
        <v>-2.9069767441860465E-3</v>
      </c>
    </row>
    <row r="299" spans="1:22" x14ac:dyDescent="0.3">
      <c r="A299" s="98" t="s">
        <v>591</v>
      </c>
      <c r="B299" s="98" t="s">
        <v>2072</v>
      </c>
      <c r="C299" s="14">
        <v>739</v>
      </c>
      <c r="D299" s="14">
        <v>2.3187500000000001</v>
      </c>
      <c r="E299" s="14">
        <v>1.2849999999999999</v>
      </c>
      <c r="F299" s="14">
        <v>1.8009999999999999</v>
      </c>
      <c r="G299" s="14">
        <v>0.24049999999999999</v>
      </c>
      <c r="H299" s="14">
        <v>0</v>
      </c>
      <c r="I299" s="17">
        <v>635</v>
      </c>
      <c r="J299" s="131">
        <v>3.1539999999999999</v>
      </c>
      <c r="K299" s="131">
        <v>1.0900000000000001</v>
      </c>
      <c r="L299" s="131">
        <v>2.1219999999999999</v>
      </c>
      <c r="M299" s="132">
        <v>0.41199999999999998</v>
      </c>
      <c r="N299" s="17">
        <v>84</v>
      </c>
      <c r="O299" s="17">
        <v>649</v>
      </c>
      <c r="P299" s="131">
        <v>3.1619999999999999</v>
      </c>
      <c r="Q299" s="131">
        <v>1.093</v>
      </c>
      <c r="R299" s="131">
        <v>2.1269999999999998</v>
      </c>
      <c r="S299" s="132">
        <v>0.41199999999999998</v>
      </c>
      <c r="T299" s="17">
        <v>84</v>
      </c>
      <c r="V299" s="63">
        <f t="shared" si="5"/>
        <v>2.2047244094488189E-2</v>
      </c>
    </row>
    <row r="300" spans="1:22" x14ac:dyDescent="0.3">
      <c r="A300" s="98" t="s">
        <v>593</v>
      </c>
      <c r="B300" s="98" t="s">
        <v>594</v>
      </c>
      <c r="C300" s="14">
        <v>4608</v>
      </c>
      <c r="D300" s="14">
        <v>1.3597999999999999</v>
      </c>
      <c r="E300" s="14">
        <v>0.92700000000000005</v>
      </c>
      <c r="F300" s="14">
        <v>1.1419999999999999</v>
      </c>
      <c r="G300" s="14">
        <v>0.1298</v>
      </c>
      <c r="H300" s="14">
        <v>103</v>
      </c>
      <c r="I300" s="17">
        <v>4795</v>
      </c>
      <c r="J300" s="131">
        <v>0.82299999999999995</v>
      </c>
      <c r="K300" s="131">
        <v>0.80600000000000005</v>
      </c>
      <c r="L300" s="131">
        <v>0.81399999999999995</v>
      </c>
      <c r="M300" s="132">
        <v>0.37909999999999999</v>
      </c>
      <c r="N300" s="17">
        <v>350</v>
      </c>
      <c r="O300" s="17">
        <v>4746</v>
      </c>
      <c r="P300" s="131">
        <v>0.82499999999999996</v>
      </c>
      <c r="Q300" s="131">
        <v>0.80800000000000005</v>
      </c>
      <c r="R300" s="131">
        <v>0.81599999999999995</v>
      </c>
      <c r="S300" s="132">
        <v>0.37909999999999999</v>
      </c>
      <c r="T300" s="17">
        <v>350</v>
      </c>
      <c r="V300" s="63">
        <f t="shared" si="5"/>
        <v>-1.0218978102189781E-2</v>
      </c>
    </row>
    <row r="301" spans="1:22" x14ac:dyDescent="0.3">
      <c r="A301" s="98" t="s">
        <v>595</v>
      </c>
      <c r="B301" s="98" t="s">
        <v>2075</v>
      </c>
      <c r="C301" s="14">
        <v>8630</v>
      </c>
      <c r="D301" s="14">
        <v>1.3846000000000001</v>
      </c>
      <c r="E301" s="14">
        <v>0.96299999999999997</v>
      </c>
      <c r="F301" s="14">
        <v>1.173</v>
      </c>
      <c r="G301" s="14">
        <v>0.21390000000000001</v>
      </c>
      <c r="H301" s="14">
        <v>260</v>
      </c>
      <c r="I301" s="17">
        <v>8276</v>
      </c>
      <c r="J301" s="131">
        <v>1.0189999999999999</v>
      </c>
      <c r="K301" s="131">
        <v>0.94899999999999995</v>
      </c>
      <c r="L301" s="131">
        <v>0.98299999999999998</v>
      </c>
      <c r="M301" s="132">
        <v>0.32719999999999999</v>
      </c>
      <c r="N301" s="17">
        <v>379</v>
      </c>
      <c r="O301" s="17">
        <v>7868</v>
      </c>
      <c r="P301" s="131">
        <v>1.022</v>
      </c>
      <c r="Q301" s="131">
        <v>0.95199999999999996</v>
      </c>
      <c r="R301" s="131">
        <v>0.98699999999999999</v>
      </c>
      <c r="S301" s="132">
        <v>0.32719999999999999</v>
      </c>
      <c r="T301" s="17">
        <v>379</v>
      </c>
      <c r="V301" s="63">
        <f t="shared" si="5"/>
        <v>-4.9299178347027552E-2</v>
      </c>
    </row>
    <row r="302" spans="1:22" x14ac:dyDescent="0.3">
      <c r="A302" s="98" t="s">
        <v>597</v>
      </c>
      <c r="B302" s="98" t="s">
        <v>598</v>
      </c>
      <c r="C302" s="14">
        <v>6119</v>
      </c>
      <c r="D302" s="14">
        <v>1.52186</v>
      </c>
      <c r="E302" s="14">
        <v>1.252</v>
      </c>
      <c r="F302" s="14">
        <v>1.3859999999999999</v>
      </c>
      <c r="G302" s="14">
        <v>3.3700000000000001E-2</v>
      </c>
      <c r="H302" s="14">
        <v>39</v>
      </c>
      <c r="I302" s="17">
        <v>5188</v>
      </c>
      <c r="J302" s="131">
        <v>0.98299999999999998</v>
      </c>
      <c r="K302" s="131">
        <v>1.2509999999999999</v>
      </c>
      <c r="L302" s="131">
        <v>1.1160000000000001</v>
      </c>
      <c r="M302" s="132">
        <v>9.2700000000000005E-2</v>
      </c>
      <c r="N302" s="17">
        <v>39</v>
      </c>
      <c r="O302" s="17">
        <v>5171</v>
      </c>
      <c r="P302" s="131">
        <v>0.98599999999999999</v>
      </c>
      <c r="Q302" s="131">
        <v>1.2549999999999999</v>
      </c>
      <c r="R302" s="131">
        <v>1.1200000000000001</v>
      </c>
      <c r="S302" s="132">
        <v>9.2700000000000005E-2</v>
      </c>
      <c r="T302" s="17">
        <v>39</v>
      </c>
      <c r="V302" s="63">
        <f t="shared" si="5"/>
        <v>-3.2767925983037778E-3</v>
      </c>
    </row>
    <row r="303" spans="1:22" x14ac:dyDescent="0.3">
      <c r="A303" s="98" t="s">
        <v>599</v>
      </c>
      <c r="B303" s="98" t="s">
        <v>2078</v>
      </c>
      <c r="C303" s="14">
        <v>4045</v>
      </c>
      <c r="D303" s="14">
        <v>2.2680500000000001</v>
      </c>
      <c r="E303" s="14">
        <v>1.847</v>
      </c>
      <c r="F303" s="14">
        <v>2.0569999999999999</v>
      </c>
      <c r="G303" s="14">
        <v>0.25259999999999999</v>
      </c>
      <c r="H303" s="14">
        <v>255</v>
      </c>
      <c r="I303" s="17">
        <v>3477</v>
      </c>
      <c r="J303" s="131">
        <v>2.044</v>
      </c>
      <c r="K303" s="131">
        <v>1.863</v>
      </c>
      <c r="L303" s="131">
        <v>1.9530000000000001</v>
      </c>
      <c r="M303" s="132">
        <v>0.27700000000000002</v>
      </c>
      <c r="N303" s="17">
        <v>210</v>
      </c>
      <c r="O303" s="17">
        <v>3457</v>
      </c>
      <c r="P303" s="131">
        <v>2.0489999999999999</v>
      </c>
      <c r="Q303" s="131">
        <v>1.8680000000000001</v>
      </c>
      <c r="R303" s="131">
        <v>1.958</v>
      </c>
      <c r="S303" s="132">
        <v>0.27700000000000002</v>
      </c>
      <c r="T303" s="17">
        <v>210</v>
      </c>
      <c r="V303" s="63">
        <f t="shared" si="5"/>
        <v>-5.7520851308599371E-3</v>
      </c>
    </row>
    <row r="304" spans="1:22" x14ac:dyDescent="0.3">
      <c r="A304" s="98" t="s">
        <v>601</v>
      </c>
      <c r="B304" s="98" t="s">
        <v>2080</v>
      </c>
      <c r="C304" s="14">
        <v>3948</v>
      </c>
      <c r="D304" s="14">
        <v>1.2083600000000001</v>
      </c>
      <c r="E304" s="14">
        <v>0.81799999999999995</v>
      </c>
      <c r="F304" s="14">
        <v>1.0129999999999999</v>
      </c>
      <c r="G304" s="14">
        <v>0.8397</v>
      </c>
      <c r="H304" s="14">
        <v>1160</v>
      </c>
      <c r="I304" s="17">
        <v>4974</v>
      </c>
      <c r="J304" s="131">
        <v>0.76400000000000001</v>
      </c>
      <c r="K304" s="131">
        <v>0.70299999999999996</v>
      </c>
      <c r="L304" s="131">
        <v>0.73299999999999998</v>
      </c>
      <c r="M304" s="132">
        <v>0.71430000000000005</v>
      </c>
      <c r="N304" s="17">
        <v>1494</v>
      </c>
      <c r="O304" s="17">
        <v>4810</v>
      </c>
      <c r="P304" s="131">
        <v>0.76600000000000001</v>
      </c>
      <c r="Q304" s="131">
        <v>0.70499999999999996</v>
      </c>
      <c r="R304" s="131">
        <v>0.73499999999999999</v>
      </c>
      <c r="S304" s="132">
        <v>0.71430000000000005</v>
      </c>
      <c r="T304" s="17">
        <v>1494</v>
      </c>
      <c r="V304" s="63">
        <f t="shared" si="5"/>
        <v>-3.2971451548049861E-2</v>
      </c>
    </row>
    <row r="305" spans="1:22" x14ac:dyDescent="0.3">
      <c r="A305" s="98" t="s">
        <v>603</v>
      </c>
      <c r="B305" s="98" t="s">
        <v>604</v>
      </c>
      <c r="C305" s="14">
        <v>1855</v>
      </c>
      <c r="D305" s="14">
        <v>2.73041</v>
      </c>
      <c r="E305" s="14">
        <v>2.7890000000000001</v>
      </c>
      <c r="F305" s="14">
        <v>2.7589999999999999</v>
      </c>
      <c r="G305" s="14">
        <v>1.24E-2</v>
      </c>
      <c r="H305" s="14">
        <v>40</v>
      </c>
      <c r="I305" s="17">
        <v>1667</v>
      </c>
      <c r="J305" s="131">
        <v>1.7290000000000001</v>
      </c>
      <c r="K305" s="131">
        <v>2.452</v>
      </c>
      <c r="L305" s="131">
        <v>2.09</v>
      </c>
      <c r="M305" s="132">
        <v>6.7500000000000004E-2</v>
      </c>
      <c r="N305" s="17">
        <v>52</v>
      </c>
      <c r="O305" s="17">
        <v>1624</v>
      </c>
      <c r="P305" s="131">
        <v>1.7330000000000001</v>
      </c>
      <c r="Q305" s="131">
        <v>2.4590000000000001</v>
      </c>
      <c r="R305" s="131">
        <v>2.0950000000000002</v>
      </c>
      <c r="S305" s="132">
        <v>6.7500000000000004E-2</v>
      </c>
      <c r="T305" s="17">
        <v>52</v>
      </c>
      <c r="V305" s="63">
        <f t="shared" si="5"/>
        <v>-2.579484103179364E-2</v>
      </c>
    </row>
    <row r="306" spans="1:22" x14ac:dyDescent="0.3">
      <c r="A306" s="98" t="s">
        <v>605</v>
      </c>
      <c r="B306" s="98" t="s">
        <v>2083</v>
      </c>
      <c r="C306" s="14">
        <v>3400</v>
      </c>
      <c r="D306" s="14">
        <v>2.60609</v>
      </c>
      <c r="E306" s="14">
        <v>2.3780000000000001</v>
      </c>
      <c r="F306" s="14">
        <v>2.492</v>
      </c>
      <c r="G306" s="14">
        <v>8.2799999999999999E-2</v>
      </c>
      <c r="H306" s="14">
        <v>138</v>
      </c>
      <c r="I306" s="17">
        <v>3201</v>
      </c>
      <c r="J306" s="131">
        <v>1.921</v>
      </c>
      <c r="K306" s="131">
        <v>2.395</v>
      </c>
      <c r="L306" s="131">
        <v>2.157</v>
      </c>
      <c r="M306" s="132">
        <v>0.1273</v>
      </c>
      <c r="N306" s="17">
        <v>115</v>
      </c>
      <c r="O306" s="17">
        <v>3306</v>
      </c>
      <c r="P306" s="131">
        <v>1.9259999999999999</v>
      </c>
      <c r="Q306" s="131">
        <v>2.4009999999999998</v>
      </c>
      <c r="R306" s="131">
        <v>2.1629999999999998</v>
      </c>
      <c r="S306" s="132">
        <v>0.1273</v>
      </c>
      <c r="T306" s="17">
        <v>115</v>
      </c>
      <c r="V306" s="63">
        <f t="shared" si="5"/>
        <v>3.280224929709466E-2</v>
      </c>
    </row>
    <row r="307" spans="1:22" x14ac:dyDescent="0.3">
      <c r="A307" s="98" t="s">
        <v>607</v>
      </c>
      <c r="B307" s="98" t="s">
        <v>608</v>
      </c>
      <c r="C307" s="14">
        <v>4911</v>
      </c>
      <c r="D307" s="14">
        <v>3.1487699999999998</v>
      </c>
      <c r="E307" s="14">
        <v>2.871</v>
      </c>
      <c r="F307" s="14">
        <v>3.0089999999999999</v>
      </c>
      <c r="G307" s="14">
        <v>0.10199999999999999</v>
      </c>
      <c r="H307" s="14">
        <v>432</v>
      </c>
      <c r="I307" s="17">
        <v>5176</v>
      </c>
      <c r="J307" s="131">
        <v>1.8660000000000001</v>
      </c>
      <c r="K307" s="131">
        <v>2.226</v>
      </c>
      <c r="L307" s="131">
        <v>2.0459999999999998</v>
      </c>
      <c r="M307" s="132">
        <v>0.2034</v>
      </c>
      <c r="N307" s="17">
        <v>429</v>
      </c>
      <c r="O307" s="17">
        <v>5177</v>
      </c>
      <c r="P307" s="131">
        <v>1.8720000000000001</v>
      </c>
      <c r="Q307" s="131">
        <v>2.234</v>
      </c>
      <c r="R307" s="131">
        <v>2.0529999999999999</v>
      </c>
      <c r="S307" s="132">
        <v>0.2034</v>
      </c>
      <c r="T307" s="17">
        <v>429</v>
      </c>
      <c r="V307" s="63">
        <f t="shared" si="5"/>
        <v>1.9319938176197836E-4</v>
      </c>
    </row>
    <row r="308" spans="1:22" x14ac:dyDescent="0.3">
      <c r="A308" s="98" t="s">
        <v>609</v>
      </c>
      <c r="B308" s="98" t="s">
        <v>2086</v>
      </c>
      <c r="C308" s="14">
        <v>1640</v>
      </c>
      <c r="D308" s="14">
        <v>1.76267</v>
      </c>
      <c r="E308" s="14">
        <v>1.0389999999999999</v>
      </c>
      <c r="F308" s="14">
        <v>1.4</v>
      </c>
      <c r="G308" s="14">
        <v>0</v>
      </c>
      <c r="H308" s="14">
        <v>112</v>
      </c>
      <c r="I308" s="17">
        <v>1533</v>
      </c>
      <c r="J308" s="131">
        <v>1.2669999999999999</v>
      </c>
      <c r="K308" s="131">
        <v>0.999</v>
      </c>
      <c r="L308" s="131">
        <v>1.1319999999999999</v>
      </c>
      <c r="M308" s="132">
        <v>0.18010000000000001</v>
      </c>
      <c r="N308" s="17">
        <v>131</v>
      </c>
      <c r="O308" s="17">
        <v>1541</v>
      </c>
      <c r="P308" s="131">
        <v>1.27</v>
      </c>
      <c r="Q308" s="131">
        <v>1.002</v>
      </c>
      <c r="R308" s="131">
        <v>1.1359999999999999</v>
      </c>
      <c r="S308" s="132">
        <v>0.18010000000000001</v>
      </c>
      <c r="T308" s="17">
        <v>131</v>
      </c>
      <c r="V308" s="63">
        <f t="shared" si="5"/>
        <v>5.2185257664709717E-3</v>
      </c>
    </row>
    <row r="309" spans="1:22" x14ac:dyDescent="0.3">
      <c r="A309" s="98" t="s">
        <v>611</v>
      </c>
      <c r="B309" s="98" t="s">
        <v>2088</v>
      </c>
      <c r="C309" s="14">
        <v>2921</v>
      </c>
      <c r="D309" s="14">
        <v>4.0096299999999996</v>
      </c>
      <c r="E309" s="14">
        <v>3.8260000000000001</v>
      </c>
      <c r="F309" s="14">
        <v>3.9169999999999998</v>
      </c>
      <c r="G309" s="14">
        <v>4.02E-2</v>
      </c>
      <c r="H309" s="14">
        <v>49</v>
      </c>
      <c r="I309" s="17">
        <v>3028</v>
      </c>
      <c r="J309" s="131">
        <v>2.8039999999999998</v>
      </c>
      <c r="K309" s="131">
        <v>3.0870000000000002</v>
      </c>
      <c r="L309" s="131">
        <v>2.9449999999999998</v>
      </c>
      <c r="M309" s="132">
        <v>6.5799999999999997E-2</v>
      </c>
      <c r="N309" s="17">
        <v>66</v>
      </c>
      <c r="O309" s="17">
        <v>3023</v>
      </c>
      <c r="P309" s="131">
        <v>2.8109999999999999</v>
      </c>
      <c r="Q309" s="131">
        <v>3.0960000000000001</v>
      </c>
      <c r="R309" s="131">
        <v>2.9529999999999998</v>
      </c>
      <c r="S309" s="132">
        <v>6.5799999999999997E-2</v>
      </c>
      <c r="T309" s="17">
        <v>66</v>
      </c>
      <c r="V309" s="63">
        <f t="shared" si="5"/>
        <v>-1.6512549537648614E-3</v>
      </c>
    </row>
    <row r="310" spans="1:22" x14ac:dyDescent="0.3">
      <c r="A310" s="98" t="s">
        <v>613</v>
      </c>
      <c r="B310" s="98" t="s">
        <v>2090</v>
      </c>
      <c r="C310" s="14">
        <v>6149</v>
      </c>
      <c r="D310" s="14">
        <v>3.98387</v>
      </c>
      <c r="E310" s="14">
        <v>3.2919999999999998</v>
      </c>
      <c r="F310" s="14">
        <v>3.637</v>
      </c>
      <c r="G310" s="14">
        <v>0.11749999999999999</v>
      </c>
      <c r="H310" s="14">
        <v>0</v>
      </c>
      <c r="I310" s="17">
        <v>6613</v>
      </c>
      <c r="J310" s="131">
        <v>2.585</v>
      </c>
      <c r="K310" s="131">
        <v>2.367</v>
      </c>
      <c r="L310" s="131">
        <v>2.4750000000000001</v>
      </c>
      <c r="M310" s="132">
        <v>0.1774</v>
      </c>
      <c r="N310" s="17">
        <v>425</v>
      </c>
      <c r="O310" s="17">
        <v>6547</v>
      </c>
      <c r="P310" s="131">
        <v>2.6040000000000001</v>
      </c>
      <c r="Q310" s="131">
        <v>2.3860000000000001</v>
      </c>
      <c r="R310" s="131">
        <v>2.4950000000000001</v>
      </c>
      <c r="S310" s="132">
        <v>0.1774</v>
      </c>
      <c r="T310" s="17">
        <v>425</v>
      </c>
      <c r="V310" s="63">
        <f t="shared" si="5"/>
        <v>-9.980341751096326E-3</v>
      </c>
    </row>
    <row r="311" spans="1:22" x14ac:dyDescent="0.3">
      <c r="A311" s="98" t="s">
        <v>615</v>
      </c>
      <c r="B311" s="98" t="s">
        <v>2092</v>
      </c>
      <c r="C311" s="14">
        <v>4124</v>
      </c>
      <c r="D311" s="14">
        <v>2.2549899999999998</v>
      </c>
      <c r="E311" s="14">
        <v>1.738</v>
      </c>
      <c r="F311" s="14">
        <v>1.996</v>
      </c>
      <c r="G311" s="14">
        <v>2.5700000000000001E-2</v>
      </c>
      <c r="H311" s="14">
        <v>270</v>
      </c>
      <c r="I311" s="17">
        <v>4072</v>
      </c>
      <c r="J311" s="131">
        <v>1.3089999999999999</v>
      </c>
      <c r="K311" s="131">
        <v>1.585</v>
      </c>
      <c r="L311" s="131">
        <v>1.446</v>
      </c>
      <c r="M311" s="132">
        <v>0.123</v>
      </c>
      <c r="N311" s="17">
        <v>258</v>
      </c>
      <c r="O311" s="17">
        <v>4138</v>
      </c>
      <c r="P311" s="131">
        <v>1.3120000000000001</v>
      </c>
      <c r="Q311" s="131">
        <v>1.59</v>
      </c>
      <c r="R311" s="131">
        <v>1.4510000000000001</v>
      </c>
      <c r="S311" s="132">
        <v>0.123</v>
      </c>
      <c r="T311" s="17">
        <v>258</v>
      </c>
      <c r="V311" s="63">
        <f t="shared" si="5"/>
        <v>1.6208251473477406E-2</v>
      </c>
    </row>
    <row r="312" spans="1:22" x14ac:dyDescent="0.3">
      <c r="A312" s="98" t="s">
        <v>617</v>
      </c>
      <c r="B312" s="98" t="s">
        <v>2094</v>
      </c>
      <c r="C312" s="14">
        <v>2603</v>
      </c>
      <c r="D312" s="14">
        <v>2.4010099999999999</v>
      </c>
      <c r="E312" s="14">
        <v>1.494</v>
      </c>
      <c r="F312" s="14">
        <v>1.9470000000000001</v>
      </c>
      <c r="G312" s="14">
        <v>0.15340000000000001</v>
      </c>
      <c r="H312" s="14">
        <v>260</v>
      </c>
      <c r="I312" s="17">
        <v>2730</v>
      </c>
      <c r="J312" s="131">
        <v>1.9179999999999999</v>
      </c>
      <c r="K312" s="131">
        <v>1.3260000000000001</v>
      </c>
      <c r="L312" s="131">
        <v>1.6220000000000001</v>
      </c>
      <c r="M312" s="132">
        <v>0.29809999999999998</v>
      </c>
      <c r="N312" s="17">
        <v>335</v>
      </c>
      <c r="O312" s="17">
        <v>2777</v>
      </c>
      <c r="P312" s="131">
        <v>1.923</v>
      </c>
      <c r="Q312" s="131">
        <v>1.329</v>
      </c>
      <c r="R312" s="131">
        <v>1.625</v>
      </c>
      <c r="S312" s="132">
        <v>0.29809999999999998</v>
      </c>
      <c r="T312" s="17">
        <v>335</v>
      </c>
      <c r="V312" s="63">
        <f t="shared" si="5"/>
        <v>1.7216117216117217E-2</v>
      </c>
    </row>
    <row r="313" spans="1:22" x14ac:dyDescent="0.3">
      <c r="A313" s="98" t="s">
        <v>619</v>
      </c>
      <c r="B313" s="98" t="s">
        <v>2096</v>
      </c>
      <c r="C313" s="14">
        <v>1448</v>
      </c>
      <c r="D313" s="14">
        <v>1.9812399999999999</v>
      </c>
      <c r="E313" s="14">
        <v>1.107</v>
      </c>
      <c r="F313" s="14">
        <v>1.5429999999999999</v>
      </c>
      <c r="G313" s="14">
        <v>8.3299999999999999E-2</v>
      </c>
      <c r="H313" s="14">
        <v>68</v>
      </c>
      <c r="I313" s="17">
        <v>1278</v>
      </c>
      <c r="J313" s="131">
        <v>2.0230000000000001</v>
      </c>
      <c r="K313" s="131">
        <v>1.117</v>
      </c>
      <c r="L313" s="131">
        <v>1.569</v>
      </c>
      <c r="M313" s="132">
        <v>0.16550000000000001</v>
      </c>
      <c r="N313" s="17">
        <v>97</v>
      </c>
      <c r="O313" s="17">
        <v>1277</v>
      </c>
      <c r="P313" s="131">
        <v>2.028</v>
      </c>
      <c r="Q313" s="131">
        <v>1.1200000000000001</v>
      </c>
      <c r="R313" s="131">
        <v>1.5740000000000001</v>
      </c>
      <c r="S313" s="132">
        <v>0.16550000000000001</v>
      </c>
      <c r="T313" s="17">
        <v>97</v>
      </c>
      <c r="V313" s="63">
        <f t="shared" si="5"/>
        <v>-7.8247261345852897E-4</v>
      </c>
    </row>
    <row r="314" spans="1:22" x14ac:dyDescent="0.3">
      <c r="A314" s="98" t="s">
        <v>621</v>
      </c>
      <c r="B314" s="98" t="s">
        <v>2098</v>
      </c>
      <c r="C314" s="14">
        <v>2881</v>
      </c>
      <c r="D314" s="14">
        <v>2.8902800000000002</v>
      </c>
      <c r="E314" s="14">
        <v>2.0329999999999999</v>
      </c>
      <c r="F314" s="14">
        <v>2.4609999999999999</v>
      </c>
      <c r="G314" s="14">
        <v>4.87E-2</v>
      </c>
      <c r="H314" s="14">
        <v>0</v>
      </c>
      <c r="I314" s="17">
        <v>2479</v>
      </c>
      <c r="J314" s="131">
        <v>2.173</v>
      </c>
      <c r="K314" s="131">
        <v>2.2309999999999999</v>
      </c>
      <c r="L314" s="131">
        <v>2.2010000000000001</v>
      </c>
      <c r="M314" s="132">
        <v>9.1999999999999998E-2</v>
      </c>
      <c r="N314" s="17">
        <v>77</v>
      </c>
      <c r="O314" s="17">
        <v>2534</v>
      </c>
      <c r="P314" s="131">
        <v>2.1789999999999998</v>
      </c>
      <c r="Q314" s="131">
        <v>2.2370000000000001</v>
      </c>
      <c r="R314" s="131">
        <v>2.2069999999999999</v>
      </c>
      <c r="S314" s="132">
        <v>9.1999999999999998E-2</v>
      </c>
      <c r="T314" s="17">
        <v>77</v>
      </c>
      <c r="V314" s="63">
        <f t="shared" si="5"/>
        <v>2.218636546994756E-2</v>
      </c>
    </row>
    <row r="315" spans="1:22" x14ac:dyDescent="0.3">
      <c r="A315" s="98" t="s">
        <v>623</v>
      </c>
      <c r="B315" s="98" t="s">
        <v>2100</v>
      </c>
      <c r="C315" s="14">
        <v>6766</v>
      </c>
      <c r="D315" s="14">
        <v>2.2837999999999998</v>
      </c>
      <c r="E315" s="14">
        <v>1.869</v>
      </c>
      <c r="F315" s="14">
        <v>2.0750000000000002</v>
      </c>
      <c r="G315" s="14">
        <v>1.4E-3</v>
      </c>
      <c r="H315" s="14">
        <v>108</v>
      </c>
      <c r="I315" s="17">
        <v>6779</v>
      </c>
      <c r="J315" s="131">
        <v>1.544</v>
      </c>
      <c r="K315" s="131">
        <v>1.675</v>
      </c>
      <c r="L315" s="131">
        <v>1.609</v>
      </c>
      <c r="M315" s="132">
        <v>6.6000000000000003E-2</v>
      </c>
      <c r="N315" s="17">
        <v>271</v>
      </c>
      <c r="O315" s="17">
        <v>6772</v>
      </c>
      <c r="P315" s="131">
        <v>1.548</v>
      </c>
      <c r="Q315" s="131">
        <v>1.68</v>
      </c>
      <c r="R315" s="131">
        <v>1.6140000000000001</v>
      </c>
      <c r="S315" s="132">
        <v>6.6000000000000003E-2</v>
      </c>
      <c r="T315" s="17">
        <v>271</v>
      </c>
      <c r="V315" s="63">
        <f t="shared" si="5"/>
        <v>-1.0326006785661601E-3</v>
      </c>
    </row>
    <row r="316" spans="1:22" x14ac:dyDescent="0.3">
      <c r="A316" s="98" t="s">
        <v>625</v>
      </c>
      <c r="B316" s="98" t="s">
        <v>2102</v>
      </c>
      <c r="C316" s="14">
        <v>2277</v>
      </c>
      <c r="D316" s="14">
        <v>4.5345300000000002</v>
      </c>
      <c r="E316" s="14">
        <v>4.0199999999999996</v>
      </c>
      <c r="F316" s="14">
        <v>4.2770000000000001</v>
      </c>
      <c r="G316" s="14">
        <v>7.0699999999999999E-2</v>
      </c>
      <c r="H316" s="14">
        <v>0</v>
      </c>
      <c r="I316" s="17">
        <v>1956</v>
      </c>
      <c r="J316" s="131">
        <v>2.6070000000000002</v>
      </c>
      <c r="K316" s="131">
        <v>3.7050000000000001</v>
      </c>
      <c r="L316" s="131">
        <v>3.1549999999999998</v>
      </c>
      <c r="M316" s="132">
        <v>0.17860000000000001</v>
      </c>
      <c r="N316" s="17">
        <v>81</v>
      </c>
      <c r="O316" s="17">
        <v>1901</v>
      </c>
      <c r="P316" s="131">
        <v>2.613</v>
      </c>
      <c r="Q316" s="131">
        <v>3.7160000000000002</v>
      </c>
      <c r="R316" s="131">
        <v>3.1640000000000001</v>
      </c>
      <c r="S316" s="132">
        <v>0.17860000000000001</v>
      </c>
      <c r="T316" s="17">
        <v>81</v>
      </c>
      <c r="V316" s="63">
        <f t="shared" si="5"/>
        <v>-2.8118609406952964E-2</v>
      </c>
    </row>
    <row r="317" spans="1:22" x14ac:dyDescent="0.3">
      <c r="A317" s="98" t="s">
        <v>627</v>
      </c>
      <c r="B317" s="98" t="s">
        <v>2104</v>
      </c>
      <c r="C317" s="14">
        <v>5102</v>
      </c>
      <c r="D317" s="14">
        <v>1.7845200000000001</v>
      </c>
      <c r="E317" s="14">
        <v>1.2969999999999999</v>
      </c>
      <c r="F317" s="14">
        <v>1.54</v>
      </c>
      <c r="G317" s="14">
        <v>2.76E-2</v>
      </c>
      <c r="H317" s="14">
        <v>70</v>
      </c>
      <c r="I317" s="17">
        <v>4997</v>
      </c>
      <c r="J317" s="131">
        <v>1.2410000000000001</v>
      </c>
      <c r="K317" s="131">
        <v>1.2110000000000001</v>
      </c>
      <c r="L317" s="131">
        <v>1.2250000000000001</v>
      </c>
      <c r="M317" s="132">
        <v>8.7499999999999994E-2</v>
      </c>
      <c r="N317" s="17">
        <v>196</v>
      </c>
      <c r="O317" s="17">
        <v>5070</v>
      </c>
      <c r="P317" s="131">
        <v>1.244</v>
      </c>
      <c r="Q317" s="131">
        <v>1.2150000000000001</v>
      </c>
      <c r="R317" s="131">
        <v>1.2290000000000001</v>
      </c>
      <c r="S317" s="132">
        <v>8.7499999999999994E-2</v>
      </c>
      <c r="T317" s="17">
        <v>196</v>
      </c>
      <c r="V317" s="63">
        <f t="shared" si="5"/>
        <v>1.4608765259155493E-2</v>
      </c>
    </row>
    <row r="318" spans="1:22" x14ac:dyDescent="0.3">
      <c r="A318" s="98" t="s">
        <v>629</v>
      </c>
      <c r="B318" s="98" t="s">
        <v>2106</v>
      </c>
      <c r="C318" s="14">
        <v>1662</v>
      </c>
      <c r="D318" s="14">
        <v>5.1146399999999996</v>
      </c>
      <c r="E318" s="14">
        <v>4.2110000000000003</v>
      </c>
      <c r="F318" s="14">
        <v>4.6619999999999999</v>
      </c>
      <c r="G318" s="14">
        <v>0.1091</v>
      </c>
      <c r="H318" s="14">
        <v>60</v>
      </c>
      <c r="I318" s="17">
        <v>1401</v>
      </c>
      <c r="J318" s="131">
        <v>3.0030000000000001</v>
      </c>
      <c r="K318" s="131">
        <v>4.0960000000000001</v>
      </c>
      <c r="L318" s="131">
        <v>3.5489999999999999</v>
      </c>
      <c r="M318" s="132">
        <v>0.22600000000000001</v>
      </c>
      <c r="N318" s="17">
        <v>146</v>
      </c>
      <c r="O318" s="17">
        <v>1402</v>
      </c>
      <c r="P318" s="131">
        <v>3.0110000000000001</v>
      </c>
      <c r="Q318" s="131">
        <v>4.1079999999999997</v>
      </c>
      <c r="R318" s="131">
        <v>3.5590000000000002</v>
      </c>
      <c r="S318" s="132">
        <v>0.22600000000000001</v>
      </c>
      <c r="T318" s="17">
        <v>146</v>
      </c>
      <c r="V318" s="63">
        <f t="shared" si="5"/>
        <v>7.1377587437544611E-4</v>
      </c>
    </row>
    <row r="319" spans="1:22" x14ac:dyDescent="0.3">
      <c r="A319" s="98" t="s">
        <v>631</v>
      </c>
      <c r="B319" s="98" t="s">
        <v>2108</v>
      </c>
      <c r="C319" s="14">
        <v>3256</v>
      </c>
      <c r="D319" s="14">
        <v>2.8612600000000001</v>
      </c>
      <c r="E319" s="14">
        <v>2.9550000000000001</v>
      </c>
      <c r="F319" s="14">
        <v>2.907</v>
      </c>
      <c r="G319" s="14">
        <v>6.7000000000000002E-3</v>
      </c>
      <c r="H319" s="14">
        <v>66</v>
      </c>
      <c r="I319" s="17">
        <v>3157</v>
      </c>
      <c r="J319" s="131">
        <v>1.9510000000000001</v>
      </c>
      <c r="K319" s="131">
        <v>2.6829999999999998</v>
      </c>
      <c r="L319" s="131">
        <v>2.3159999999999998</v>
      </c>
      <c r="M319" s="132">
        <v>8.4000000000000005E-2</v>
      </c>
      <c r="N319" s="17">
        <v>220</v>
      </c>
      <c r="O319" s="17">
        <v>3182</v>
      </c>
      <c r="P319" s="131">
        <v>1.956</v>
      </c>
      <c r="Q319" s="131">
        <v>2.69</v>
      </c>
      <c r="R319" s="131">
        <v>2.323</v>
      </c>
      <c r="S319" s="132">
        <v>8.4000000000000005E-2</v>
      </c>
      <c r="T319" s="17">
        <v>220</v>
      </c>
      <c r="V319" s="63">
        <f t="shared" si="5"/>
        <v>7.918910357934749E-3</v>
      </c>
    </row>
    <row r="320" spans="1:22" x14ac:dyDescent="0.3">
      <c r="A320" s="98" t="s">
        <v>633</v>
      </c>
      <c r="B320" s="98" t="s">
        <v>2110</v>
      </c>
      <c r="C320" s="14">
        <v>5387</v>
      </c>
      <c r="D320" s="14">
        <v>1.84727</v>
      </c>
      <c r="E320" s="14">
        <v>1.0580000000000001</v>
      </c>
      <c r="F320" s="14">
        <v>1.452</v>
      </c>
      <c r="G320" s="14">
        <v>0.16489999999999999</v>
      </c>
      <c r="H320" s="14">
        <v>489</v>
      </c>
      <c r="I320" s="17">
        <v>5153</v>
      </c>
      <c r="J320" s="131">
        <v>1.51</v>
      </c>
      <c r="K320" s="131">
        <v>0.92100000000000004</v>
      </c>
      <c r="L320" s="131">
        <v>1.2150000000000001</v>
      </c>
      <c r="M320" s="132">
        <v>0.37259999999999999</v>
      </c>
      <c r="N320" s="17">
        <v>600</v>
      </c>
      <c r="O320" s="17">
        <v>5249</v>
      </c>
      <c r="P320" s="131">
        <v>1.514</v>
      </c>
      <c r="Q320" s="131">
        <v>0.92400000000000004</v>
      </c>
      <c r="R320" s="131">
        <v>1.2190000000000001</v>
      </c>
      <c r="S320" s="132">
        <v>0.37259999999999999</v>
      </c>
      <c r="T320" s="17">
        <v>600</v>
      </c>
      <c r="V320" s="63">
        <f t="shared" si="5"/>
        <v>1.8629924315932467E-2</v>
      </c>
    </row>
    <row r="321" spans="1:22" x14ac:dyDescent="0.3">
      <c r="A321" s="98" t="s">
        <v>635</v>
      </c>
      <c r="B321" s="98" t="s">
        <v>2112</v>
      </c>
      <c r="C321" s="14">
        <v>3581</v>
      </c>
      <c r="D321" s="14">
        <v>1.27064</v>
      </c>
      <c r="E321" s="14">
        <v>0.873</v>
      </c>
      <c r="F321" s="14">
        <v>1.071</v>
      </c>
      <c r="G321" s="14">
        <v>6.13E-2</v>
      </c>
      <c r="H321" s="14">
        <v>54</v>
      </c>
      <c r="I321" s="17">
        <v>2793</v>
      </c>
      <c r="J321" s="131">
        <v>0.96899999999999997</v>
      </c>
      <c r="K321" s="131">
        <v>1.085</v>
      </c>
      <c r="L321" s="131">
        <v>1.026</v>
      </c>
      <c r="M321" s="132">
        <v>9.5200000000000007E-2</v>
      </c>
      <c r="N321" s="17">
        <v>45</v>
      </c>
      <c r="O321" s="17">
        <v>2784</v>
      </c>
      <c r="P321" s="131">
        <v>0.97199999999999998</v>
      </c>
      <c r="Q321" s="131">
        <v>1.0880000000000001</v>
      </c>
      <c r="R321" s="131">
        <v>1.03</v>
      </c>
      <c r="S321" s="132">
        <v>9.5200000000000007E-2</v>
      </c>
      <c r="T321" s="17">
        <v>45</v>
      </c>
      <c r="V321" s="63">
        <f t="shared" si="5"/>
        <v>-3.22234156820623E-3</v>
      </c>
    </row>
    <row r="322" spans="1:22" x14ac:dyDescent="0.3">
      <c r="A322" s="98" t="s">
        <v>637</v>
      </c>
      <c r="B322" s="98" t="s">
        <v>2114</v>
      </c>
      <c r="C322" s="14">
        <v>3054</v>
      </c>
      <c r="D322" s="14">
        <v>1.6746300000000001</v>
      </c>
      <c r="E322" s="14">
        <v>1.0249999999999999</v>
      </c>
      <c r="F322" s="14">
        <v>1.349</v>
      </c>
      <c r="G322" s="14">
        <v>6.5199999999999994E-2</v>
      </c>
      <c r="H322" s="14">
        <v>60</v>
      </c>
      <c r="I322" s="17">
        <v>2910</v>
      </c>
      <c r="J322" s="131">
        <v>1.1559999999999999</v>
      </c>
      <c r="K322" s="131">
        <v>0.89600000000000002</v>
      </c>
      <c r="L322" s="131">
        <v>1.026</v>
      </c>
      <c r="M322" s="132">
        <v>9.0800000000000006E-2</v>
      </c>
      <c r="N322" s="17">
        <v>90</v>
      </c>
      <c r="O322" s="17">
        <v>2938</v>
      </c>
      <c r="P322" s="131">
        <v>1.159</v>
      </c>
      <c r="Q322" s="131">
        <v>0.89800000000000002</v>
      </c>
      <c r="R322" s="131">
        <v>1.028</v>
      </c>
      <c r="S322" s="132">
        <v>9.0800000000000006E-2</v>
      </c>
      <c r="T322" s="17">
        <v>90</v>
      </c>
      <c r="V322" s="63">
        <f t="shared" si="5"/>
        <v>9.6219931271477668E-3</v>
      </c>
    </row>
    <row r="323" spans="1:22" x14ac:dyDescent="0.3">
      <c r="A323" s="98" t="s">
        <v>639</v>
      </c>
      <c r="B323" s="98" t="s">
        <v>2116</v>
      </c>
      <c r="C323" s="14">
        <v>6380</v>
      </c>
      <c r="D323" s="14">
        <v>1.55579</v>
      </c>
      <c r="E323" s="14">
        <v>1.0069999999999999</v>
      </c>
      <c r="F323" s="14">
        <v>1.28</v>
      </c>
      <c r="G323" s="14">
        <v>0.1328</v>
      </c>
      <c r="H323" s="14">
        <v>212</v>
      </c>
      <c r="I323" s="17">
        <v>5232</v>
      </c>
      <c r="J323" s="131">
        <v>1.137</v>
      </c>
      <c r="K323" s="131">
        <v>1.01</v>
      </c>
      <c r="L323" s="131">
        <v>1.073</v>
      </c>
      <c r="M323" s="132">
        <v>0.152</v>
      </c>
      <c r="N323" s="17">
        <v>365</v>
      </c>
      <c r="O323" s="17">
        <v>5322</v>
      </c>
      <c r="P323" s="131">
        <v>1.139</v>
      </c>
      <c r="Q323" s="131">
        <v>1.0129999999999999</v>
      </c>
      <c r="R323" s="131">
        <v>1.075</v>
      </c>
      <c r="S323" s="132">
        <v>0.152</v>
      </c>
      <c r="T323" s="17">
        <v>298</v>
      </c>
      <c r="V323" s="63">
        <f t="shared" si="5"/>
        <v>1.7201834862385322E-2</v>
      </c>
    </row>
    <row r="324" spans="1:22" x14ac:dyDescent="0.3">
      <c r="A324" s="98" t="s">
        <v>641</v>
      </c>
      <c r="B324" s="98" t="s">
        <v>2118</v>
      </c>
      <c r="C324" s="14">
        <v>8342</v>
      </c>
      <c r="D324" s="14">
        <v>1.7555099999999999</v>
      </c>
      <c r="E324" s="14">
        <v>1.26</v>
      </c>
      <c r="F324" s="14">
        <v>1.5069999999999999</v>
      </c>
      <c r="G324" s="14">
        <v>2.75E-2</v>
      </c>
      <c r="H324" s="14">
        <v>15</v>
      </c>
      <c r="I324" s="17">
        <v>6591</v>
      </c>
      <c r="J324" s="131">
        <v>1.2569999999999999</v>
      </c>
      <c r="K324" s="131">
        <v>1.3859999999999999</v>
      </c>
      <c r="L324" s="131">
        <v>1.321</v>
      </c>
      <c r="M324" s="132">
        <v>7.7700000000000005E-2</v>
      </c>
      <c r="N324" s="17">
        <v>40</v>
      </c>
      <c r="O324" s="17">
        <v>6526</v>
      </c>
      <c r="P324" s="131">
        <v>1.254</v>
      </c>
      <c r="Q324" s="131">
        <v>1.383</v>
      </c>
      <c r="R324" s="131">
        <v>1.3180000000000001</v>
      </c>
      <c r="S324" s="132">
        <v>7.7700000000000005E-2</v>
      </c>
      <c r="T324" s="17">
        <v>40</v>
      </c>
      <c r="V324" s="63">
        <f t="shared" si="5"/>
        <v>-9.8619329388560158E-3</v>
      </c>
    </row>
    <row r="325" spans="1:22" x14ac:dyDescent="0.3">
      <c r="A325" s="98" t="s">
        <v>643</v>
      </c>
      <c r="B325" s="98" t="s">
        <v>2120</v>
      </c>
      <c r="C325" s="14">
        <v>1008132</v>
      </c>
      <c r="D325" s="14">
        <v>0.91818</v>
      </c>
      <c r="E325" s="14">
        <v>1.113</v>
      </c>
      <c r="F325" s="14">
        <v>1.0149999999999999</v>
      </c>
      <c r="G325" s="14">
        <v>0.8054</v>
      </c>
      <c r="H325" s="14">
        <v>120109</v>
      </c>
      <c r="I325" s="17">
        <v>1023844</v>
      </c>
      <c r="J325" s="131">
        <v>1.1080000000000001</v>
      </c>
      <c r="K325" s="131">
        <v>1.1060000000000001</v>
      </c>
      <c r="L325" s="131">
        <v>1.107</v>
      </c>
      <c r="M325" s="132">
        <v>0.73550000000000004</v>
      </c>
      <c r="N325" s="17">
        <v>120647</v>
      </c>
      <c r="O325" s="17">
        <v>966734</v>
      </c>
      <c r="P325" s="131">
        <v>1.103</v>
      </c>
      <c r="Q325" s="131">
        <v>1.1020000000000001</v>
      </c>
      <c r="R325" s="131">
        <v>1.1020000000000001</v>
      </c>
      <c r="S325" s="132">
        <v>0.73550000000000004</v>
      </c>
      <c r="T325" s="17">
        <v>120647</v>
      </c>
      <c r="V325" s="63">
        <f t="shared" si="5"/>
        <v>-5.5779982106649056E-2</v>
      </c>
    </row>
    <row r="326" spans="1:22" x14ac:dyDescent="0.3">
      <c r="A326" s="98" t="s">
        <v>645</v>
      </c>
      <c r="B326" s="98" t="s">
        <v>646</v>
      </c>
      <c r="C326" s="14">
        <v>2388</v>
      </c>
      <c r="D326" s="14">
        <v>0.73682000000000003</v>
      </c>
      <c r="E326" s="14">
        <v>1.0860000000000001</v>
      </c>
      <c r="F326" s="14">
        <v>0.91100000000000003</v>
      </c>
      <c r="G326" s="14">
        <v>0.14030000000000001</v>
      </c>
      <c r="H326" s="14">
        <v>0</v>
      </c>
      <c r="I326" s="17">
        <v>1913</v>
      </c>
      <c r="J326" s="131">
        <v>0.92</v>
      </c>
      <c r="K326" s="131">
        <v>1.0049999999999999</v>
      </c>
      <c r="L326" s="131">
        <v>0.96199999999999997</v>
      </c>
      <c r="M326" s="132">
        <v>0.2135</v>
      </c>
      <c r="N326" s="17">
        <v>13</v>
      </c>
      <c r="O326" s="17">
        <v>1897</v>
      </c>
      <c r="P326" s="131">
        <v>0.92300000000000004</v>
      </c>
      <c r="Q326" s="131">
        <v>1.0069999999999999</v>
      </c>
      <c r="R326" s="131">
        <v>0.96399999999999997</v>
      </c>
      <c r="S326" s="132">
        <v>0.2135</v>
      </c>
      <c r="T326" s="17">
        <v>13</v>
      </c>
      <c r="V326" s="63">
        <f t="shared" ref="V326:V389" si="6">(O326-I326)/I326</f>
        <v>-8.3638264506011497E-3</v>
      </c>
    </row>
    <row r="327" spans="1:22" x14ac:dyDescent="0.3">
      <c r="A327" s="98" t="s">
        <v>647</v>
      </c>
      <c r="B327" s="98" t="s">
        <v>2127</v>
      </c>
      <c r="C327" s="14">
        <v>5286</v>
      </c>
      <c r="D327" s="14">
        <v>0.42236000000000001</v>
      </c>
      <c r="E327" s="14">
        <v>0.66200000000000003</v>
      </c>
      <c r="F327" s="14">
        <v>0.54200000000000004</v>
      </c>
      <c r="G327" s="14">
        <v>0.40860000000000002</v>
      </c>
      <c r="H327" s="14">
        <v>37</v>
      </c>
      <c r="I327" s="17">
        <v>4261</v>
      </c>
      <c r="J327" s="131">
        <v>0.42399999999999999</v>
      </c>
      <c r="K327" s="131">
        <v>0.59499999999999997</v>
      </c>
      <c r="L327" s="131">
        <v>0.50900000000000001</v>
      </c>
      <c r="M327" s="132">
        <v>0.60099999999999998</v>
      </c>
      <c r="N327" s="17">
        <v>83</v>
      </c>
      <c r="O327" s="17">
        <v>4251</v>
      </c>
      <c r="P327" s="131">
        <v>0.42599999999999999</v>
      </c>
      <c r="Q327" s="131">
        <v>0.59599999999999997</v>
      </c>
      <c r="R327" s="131">
        <v>0.51100000000000001</v>
      </c>
      <c r="S327" s="132">
        <v>0.60099999999999998</v>
      </c>
      <c r="T327" s="17">
        <v>83</v>
      </c>
      <c r="V327" s="63">
        <f t="shared" si="6"/>
        <v>-2.3468669326449192E-3</v>
      </c>
    </row>
    <row r="328" spans="1:22" x14ac:dyDescent="0.3">
      <c r="A328" s="98" t="s">
        <v>649</v>
      </c>
      <c r="B328" s="98" t="s">
        <v>2131</v>
      </c>
      <c r="C328" s="14">
        <v>1992</v>
      </c>
      <c r="D328" s="14">
        <v>0.37295</v>
      </c>
      <c r="E328" s="14">
        <v>0.52500000000000002</v>
      </c>
      <c r="F328" s="14">
        <v>0.44800000000000001</v>
      </c>
      <c r="G328" s="14">
        <v>0.25769999999999998</v>
      </c>
      <c r="H328" s="14">
        <v>0</v>
      </c>
      <c r="I328" s="17">
        <v>1287</v>
      </c>
      <c r="J328" s="131">
        <v>0.505</v>
      </c>
      <c r="K328" s="131">
        <v>0.621</v>
      </c>
      <c r="L328" s="131">
        <v>0.56200000000000006</v>
      </c>
      <c r="M328" s="132">
        <v>0.50580000000000003</v>
      </c>
      <c r="N328" s="17">
        <v>0</v>
      </c>
      <c r="O328" s="17">
        <v>1285</v>
      </c>
      <c r="P328" s="131">
        <v>0.50700000000000001</v>
      </c>
      <c r="Q328" s="131">
        <v>0.623</v>
      </c>
      <c r="R328" s="131">
        <v>0.56399999999999995</v>
      </c>
      <c r="S328" s="132">
        <v>0.50580000000000003</v>
      </c>
      <c r="T328" s="17">
        <v>0</v>
      </c>
      <c r="V328" s="63">
        <f t="shared" si="6"/>
        <v>-1.554001554001554E-3</v>
      </c>
    </row>
    <row r="329" spans="1:22" x14ac:dyDescent="0.3">
      <c r="A329" s="98" t="s">
        <v>651</v>
      </c>
      <c r="B329" s="98" t="s">
        <v>652</v>
      </c>
      <c r="C329" s="14">
        <v>4136</v>
      </c>
      <c r="D329" s="14">
        <v>0.56518999999999997</v>
      </c>
      <c r="E329" s="14">
        <v>0.65500000000000003</v>
      </c>
      <c r="F329" s="14">
        <v>0.60899999999999999</v>
      </c>
      <c r="G329" s="14">
        <v>0.29420000000000002</v>
      </c>
      <c r="H329" s="14">
        <v>26</v>
      </c>
      <c r="I329" s="17">
        <v>3354</v>
      </c>
      <c r="J329" s="131">
        <v>0.65300000000000002</v>
      </c>
      <c r="K329" s="131">
        <v>0.68799999999999994</v>
      </c>
      <c r="L329" s="131">
        <v>0.67</v>
      </c>
      <c r="M329" s="132">
        <v>0.40279999999999999</v>
      </c>
      <c r="N329" s="17">
        <v>44</v>
      </c>
      <c r="O329" s="17">
        <v>3285</v>
      </c>
      <c r="P329" s="131">
        <v>0.65400000000000003</v>
      </c>
      <c r="Q329" s="131">
        <v>0.69</v>
      </c>
      <c r="R329" s="131">
        <v>0.67200000000000004</v>
      </c>
      <c r="S329" s="132">
        <v>0.40279999999999999</v>
      </c>
      <c r="T329" s="17">
        <v>44</v>
      </c>
      <c r="V329" s="63">
        <f t="shared" si="6"/>
        <v>-2.0572450805008944E-2</v>
      </c>
    </row>
    <row r="330" spans="1:22" x14ac:dyDescent="0.3">
      <c r="A330" s="98" t="s">
        <v>653</v>
      </c>
      <c r="B330" s="98" t="s">
        <v>2138</v>
      </c>
      <c r="C330" s="14">
        <v>8261</v>
      </c>
      <c r="D330" s="14">
        <v>0.29809000000000002</v>
      </c>
      <c r="E330" s="14">
        <v>0.40899999999999997</v>
      </c>
      <c r="F330" s="14">
        <v>0.35299999999999998</v>
      </c>
      <c r="G330" s="14">
        <v>0.67169999999999996</v>
      </c>
      <c r="H330" s="14">
        <v>73</v>
      </c>
      <c r="I330" s="17">
        <v>7060</v>
      </c>
      <c r="J330" s="131">
        <v>0.28000000000000003</v>
      </c>
      <c r="K330" s="131">
        <v>0.379</v>
      </c>
      <c r="L330" s="131">
        <v>0.32900000000000001</v>
      </c>
      <c r="M330" s="132">
        <v>0.77380000000000004</v>
      </c>
      <c r="N330" s="17">
        <v>141</v>
      </c>
      <c r="O330" s="17">
        <v>6925</v>
      </c>
      <c r="P330" s="131">
        <v>0.28100000000000003</v>
      </c>
      <c r="Q330" s="131">
        <v>0.38</v>
      </c>
      <c r="R330" s="131">
        <v>0.33</v>
      </c>
      <c r="S330" s="132">
        <v>0.77380000000000004</v>
      </c>
      <c r="T330" s="17">
        <v>141</v>
      </c>
      <c r="V330" s="63">
        <f t="shared" si="6"/>
        <v>-1.9121813031161474E-2</v>
      </c>
    </row>
    <row r="331" spans="1:22" x14ac:dyDescent="0.3">
      <c r="A331" s="98" t="s">
        <v>655</v>
      </c>
      <c r="B331" s="98" t="s">
        <v>2142</v>
      </c>
      <c r="C331" s="14">
        <v>4405</v>
      </c>
      <c r="D331" s="14">
        <v>0.44263000000000002</v>
      </c>
      <c r="E331" s="14">
        <v>0.71</v>
      </c>
      <c r="F331" s="14">
        <v>0.57599999999999996</v>
      </c>
      <c r="G331" s="14">
        <v>0.37959999999999999</v>
      </c>
      <c r="H331" s="14">
        <v>60</v>
      </c>
      <c r="I331" s="17">
        <v>3213</v>
      </c>
      <c r="J331" s="131">
        <v>0.52</v>
      </c>
      <c r="K331" s="131">
        <v>0.71699999999999997</v>
      </c>
      <c r="L331" s="131">
        <v>0.61799999999999999</v>
      </c>
      <c r="M331" s="132">
        <v>0.47139999999999999</v>
      </c>
      <c r="N331" s="17">
        <v>46</v>
      </c>
      <c r="O331" s="17">
        <v>3193</v>
      </c>
      <c r="P331" s="131">
        <v>0.52100000000000002</v>
      </c>
      <c r="Q331" s="131">
        <v>0.71899999999999997</v>
      </c>
      <c r="R331" s="131">
        <v>0.61899999999999999</v>
      </c>
      <c r="S331" s="132">
        <v>0.47139999999999999</v>
      </c>
      <c r="T331" s="17">
        <v>46</v>
      </c>
      <c r="V331" s="63">
        <f t="shared" si="6"/>
        <v>-6.2247121070650481E-3</v>
      </c>
    </row>
    <row r="332" spans="1:22" x14ac:dyDescent="0.3">
      <c r="A332" s="98" t="s">
        <v>657</v>
      </c>
      <c r="B332" s="98" t="s">
        <v>2144</v>
      </c>
      <c r="C332" s="14">
        <v>2897</v>
      </c>
      <c r="D332" s="14">
        <v>0.53625</v>
      </c>
      <c r="E332" s="14">
        <v>0.70499999999999996</v>
      </c>
      <c r="F332" s="14">
        <v>0.62</v>
      </c>
      <c r="G332" s="14">
        <v>0.1464</v>
      </c>
      <c r="H332" s="14">
        <v>0</v>
      </c>
      <c r="I332" s="17">
        <v>2941</v>
      </c>
      <c r="J332" s="131">
        <v>0.58699999999999997</v>
      </c>
      <c r="K332" s="131">
        <v>0.71699999999999997</v>
      </c>
      <c r="L332" s="131">
        <v>0.65100000000000002</v>
      </c>
      <c r="M332" s="132">
        <v>0.1668</v>
      </c>
      <c r="N332" s="17">
        <v>28</v>
      </c>
      <c r="O332" s="17">
        <v>2915</v>
      </c>
      <c r="P332" s="131">
        <v>0.58899999999999997</v>
      </c>
      <c r="Q332" s="131">
        <v>0.71899999999999997</v>
      </c>
      <c r="R332" s="131">
        <v>0.65300000000000002</v>
      </c>
      <c r="S332" s="132">
        <v>0.1668</v>
      </c>
      <c r="T332" s="17">
        <v>28</v>
      </c>
      <c r="V332" s="63">
        <f t="shared" si="6"/>
        <v>-8.8405304318259093E-3</v>
      </c>
    </row>
    <row r="333" spans="1:22" x14ac:dyDescent="0.3">
      <c r="A333" s="98" t="s">
        <v>659</v>
      </c>
      <c r="B333" s="98" t="s">
        <v>660</v>
      </c>
      <c r="C333" s="14">
        <v>1605</v>
      </c>
      <c r="D333" s="14">
        <v>0.40734999999999999</v>
      </c>
      <c r="E333" s="14">
        <v>0.57599999999999996</v>
      </c>
      <c r="F333" s="14">
        <v>0.49099999999999999</v>
      </c>
      <c r="G333" s="14">
        <v>0.21510000000000001</v>
      </c>
      <c r="H333" s="14">
        <v>0</v>
      </c>
      <c r="I333" s="17">
        <v>1190</v>
      </c>
      <c r="J333" s="131">
        <v>0.442</v>
      </c>
      <c r="K333" s="131">
        <v>0.60399999999999998</v>
      </c>
      <c r="L333" s="131">
        <v>0.52300000000000002</v>
      </c>
      <c r="M333" s="132">
        <v>0.43530000000000002</v>
      </c>
      <c r="N333" s="17">
        <v>2</v>
      </c>
      <c r="O333" s="17">
        <v>1174</v>
      </c>
      <c r="P333" s="131">
        <v>0.443</v>
      </c>
      <c r="Q333" s="131">
        <v>0.60599999999999998</v>
      </c>
      <c r="R333" s="131">
        <v>0.52400000000000002</v>
      </c>
      <c r="S333" s="132">
        <v>0.43530000000000002</v>
      </c>
      <c r="T333" s="17">
        <v>2</v>
      </c>
      <c r="V333" s="63">
        <f t="shared" si="6"/>
        <v>-1.3445378151260505E-2</v>
      </c>
    </row>
    <row r="334" spans="1:22" x14ac:dyDescent="0.3">
      <c r="A334" s="98" t="s">
        <v>661</v>
      </c>
      <c r="B334" s="98" t="s">
        <v>2147</v>
      </c>
      <c r="C334" s="14">
        <v>1028</v>
      </c>
      <c r="D334" s="14">
        <v>1.28101</v>
      </c>
      <c r="E334" s="14">
        <v>0.47899999999999998</v>
      </c>
      <c r="F334" s="14">
        <v>0.879</v>
      </c>
      <c r="G334" s="14">
        <v>0.31540000000000001</v>
      </c>
      <c r="H334" s="14">
        <v>0</v>
      </c>
      <c r="I334" s="17">
        <v>665</v>
      </c>
      <c r="J334" s="131">
        <v>0.495</v>
      </c>
      <c r="K334" s="131">
        <v>0.52300000000000002</v>
      </c>
      <c r="L334" s="131">
        <v>0.50800000000000001</v>
      </c>
      <c r="M334" s="132">
        <v>0.51780000000000004</v>
      </c>
      <c r="N334" s="17">
        <v>0</v>
      </c>
      <c r="O334" s="17">
        <v>661</v>
      </c>
      <c r="P334" s="131">
        <v>0.496</v>
      </c>
      <c r="Q334" s="131">
        <v>0.52400000000000002</v>
      </c>
      <c r="R334" s="131">
        <v>0.51</v>
      </c>
      <c r="S334" s="132">
        <v>0.51780000000000004</v>
      </c>
      <c r="T334" s="17">
        <v>0</v>
      </c>
      <c r="V334" s="63">
        <f t="shared" si="6"/>
        <v>-6.0150375939849628E-3</v>
      </c>
    </row>
    <row r="335" spans="1:22" x14ac:dyDescent="0.3">
      <c r="A335" s="98" t="s">
        <v>663</v>
      </c>
      <c r="B335" s="98" t="s">
        <v>2149</v>
      </c>
      <c r="C335" s="14">
        <v>1474</v>
      </c>
      <c r="D335" s="14">
        <v>0.43668000000000001</v>
      </c>
      <c r="E335" s="14">
        <v>0.622</v>
      </c>
      <c r="F335" s="14">
        <v>0.52900000000000003</v>
      </c>
      <c r="G335" s="14">
        <v>0.26729999999999998</v>
      </c>
      <c r="H335" s="14">
        <v>0</v>
      </c>
      <c r="I335" s="17">
        <v>1016</v>
      </c>
      <c r="J335" s="131">
        <v>0.60499999999999998</v>
      </c>
      <c r="K335" s="131">
        <v>0.72299999999999998</v>
      </c>
      <c r="L335" s="131">
        <v>0.66300000000000003</v>
      </c>
      <c r="M335" s="132">
        <v>0.47849999999999998</v>
      </c>
      <c r="N335" s="17">
        <v>21</v>
      </c>
      <c r="O335" s="17">
        <v>1000</v>
      </c>
      <c r="P335" s="131">
        <v>0.60599999999999998</v>
      </c>
      <c r="Q335" s="131">
        <v>0.72499999999999998</v>
      </c>
      <c r="R335" s="131">
        <v>0.66500000000000004</v>
      </c>
      <c r="S335" s="132">
        <v>0.47849999999999998</v>
      </c>
      <c r="T335" s="17">
        <v>21</v>
      </c>
      <c r="V335" s="63">
        <f t="shared" si="6"/>
        <v>-1.5748031496062992E-2</v>
      </c>
    </row>
    <row r="336" spans="1:22" x14ac:dyDescent="0.3">
      <c r="A336" s="98" t="s">
        <v>665</v>
      </c>
      <c r="B336" s="98" t="s">
        <v>2151</v>
      </c>
      <c r="C336" s="14">
        <v>1478</v>
      </c>
      <c r="D336" s="14">
        <v>0.48593999999999998</v>
      </c>
      <c r="E336" s="14">
        <v>0.46899999999999997</v>
      </c>
      <c r="F336" s="14">
        <v>0.47599999999999998</v>
      </c>
      <c r="G336" s="14">
        <v>0.39090000000000003</v>
      </c>
      <c r="H336" s="14">
        <v>0</v>
      </c>
      <c r="I336" s="17">
        <v>1130</v>
      </c>
      <c r="J336" s="131">
        <v>0.69699999999999995</v>
      </c>
      <c r="K336" s="131">
        <v>0.64900000000000002</v>
      </c>
      <c r="L336" s="131">
        <v>0.67200000000000004</v>
      </c>
      <c r="M336" s="132">
        <v>0.52780000000000005</v>
      </c>
      <c r="N336" s="17">
        <v>2</v>
      </c>
      <c r="O336" s="17">
        <v>1105</v>
      </c>
      <c r="P336" s="131">
        <v>0.69899999999999995</v>
      </c>
      <c r="Q336" s="131">
        <v>0.65100000000000002</v>
      </c>
      <c r="R336" s="131">
        <v>0.67400000000000004</v>
      </c>
      <c r="S336" s="132">
        <v>0.52780000000000005</v>
      </c>
      <c r="T336" s="17">
        <v>2</v>
      </c>
      <c r="V336" s="63">
        <f t="shared" si="6"/>
        <v>-2.2123893805309734E-2</v>
      </c>
    </row>
    <row r="337" spans="1:22" x14ac:dyDescent="0.3">
      <c r="A337" s="98" t="s">
        <v>667</v>
      </c>
      <c r="B337" s="98" t="s">
        <v>2154</v>
      </c>
      <c r="C337" s="14">
        <v>2591</v>
      </c>
      <c r="D337" s="14">
        <v>0.33143</v>
      </c>
      <c r="E337" s="14">
        <v>0.39700000000000002</v>
      </c>
      <c r="F337" s="14">
        <v>0.36299999999999999</v>
      </c>
      <c r="G337" s="14">
        <v>0.53879999999999995</v>
      </c>
      <c r="H337" s="14">
        <v>0</v>
      </c>
      <c r="I337" s="17">
        <v>1962</v>
      </c>
      <c r="J337" s="131">
        <v>0.438</v>
      </c>
      <c r="K337" s="131">
        <v>0.45200000000000001</v>
      </c>
      <c r="L337" s="131">
        <v>0.44500000000000001</v>
      </c>
      <c r="M337" s="132">
        <v>0.55400000000000005</v>
      </c>
      <c r="N337" s="17">
        <v>0</v>
      </c>
      <c r="O337" s="17">
        <v>1946</v>
      </c>
      <c r="P337" s="131">
        <v>0.439</v>
      </c>
      <c r="Q337" s="131">
        <v>0.45300000000000001</v>
      </c>
      <c r="R337" s="131">
        <v>0.44500000000000001</v>
      </c>
      <c r="S337" s="132">
        <v>0.55400000000000005</v>
      </c>
      <c r="T337" s="17">
        <v>0</v>
      </c>
      <c r="V337" s="63">
        <f t="shared" si="6"/>
        <v>-8.1549439347604492E-3</v>
      </c>
    </row>
    <row r="338" spans="1:22" x14ac:dyDescent="0.3">
      <c r="A338" s="98" t="s">
        <v>669</v>
      </c>
      <c r="B338" s="98" t="s">
        <v>2156</v>
      </c>
      <c r="C338" s="14">
        <v>1486</v>
      </c>
      <c r="D338" s="14">
        <v>0.57494000000000001</v>
      </c>
      <c r="E338" s="14">
        <v>0.93400000000000005</v>
      </c>
      <c r="F338" s="14">
        <v>0.754</v>
      </c>
      <c r="G338" s="14">
        <v>0.157</v>
      </c>
      <c r="H338" s="14">
        <v>0</v>
      </c>
      <c r="I338" s="17">
        <v>1282</v>
      </c>
      <c r="J338" s="131">
        <v>0.56200000000000006</v>
      </c>
      <c r="K338" s="131">
        <v>0.91800000000000004</v>
      </c>
      <c r="L338" s="131">
        <v>0.74</v>
      </c>
      <c r="M338" s="132">
        <v>0.30120000000000002</v>
      </c>
      <c r="N338" s="17">
        <v>20</v>
      </c>
      <c r="O338" s="17">
        <v>1279</v>
      </c>
      <c r="P338" s="131">
        <v>0.56299999999999994</v>
      </c>
      <c r="Q338" s="131">
        <v>0.92100000000000004</v>
      </c>
      <c r="R338" s="131">
        <v>0.74099999999999999</v>
      </c>
      <c r="S338" s="132">
        <v>0.30120000000000002</v>
      </c>
      <c r="T338" s="17">
        <v>20</v>
      </c>
      <c r="V338" s="63">
        <f t="shared" si="6"/>
        <v>-2.3400936037441498E-3</v>
      </c>
    </row>
    <row r="339" spans="1:22" x14ac:dyDescent="0.3">
      <c r="A339" s="98" t="s">
        <v>671</v>
      </c>
      <c r="B339" s="98" t="s">
        <v>2158</v>
      </c>
      <c r="C339" s="14">
        <v>2681</v>
      </c>
      <c r="D339" s="14">
        <v>0.80537999999999998</v>
      </c>
      <c r="E339" s="14">
        <v>1.1479999999999999</v>
      </c>
      <c r="F339" s="14">
        <v>0.97599999999999998</v>
      </c>
      <c r="G339" s="14">
        <v>5.9499999999999997E-2</v>
      </c>
      <c r="H339" s="14">
        <v>0</v>
      </c>
      <c r="I339" s="17">
        <v>2586</v>
      </c>
      <c r="J339" s="131">
        <v>0.61599999999999999</v>
      </c>
      <c r="K339" s="131">
        <v>0.96799999999999997</v>
      </c>
      <c r="L339" s="131">
        <v>0.79200000000000004</v>
      </c>
      <c r="M339" s="132">
        <v>0.15820000000000001</v>
      </c>
      <c r="N339" s="17">
        <v>40</v>
      </c>
      <c r="O339" s="17">
        <v>2585</v>
      </c>
      <c r="P339" s="131">
        <v>0.61799999999999999</v>
      </c>
      <c r="Q339" s="131">
        <v>0.97099999999999997</v>
      </c>
      <c r="R339" s="131">
        <v>0.79400000000000004</v>
      </c>
      <c r="S339" s="132">
        <v>0.15820000000000001</v>
      </c>
      <c r="T339" s="17">
        <v>40</v>
      </c>
      <c r="V339" s="63">
        <f t="shared" si="6"/>
        <v>-3.8669760247486468E-4</v>
      </c>
    </row>
    <row r="340" spans="1:22" x14ac:dyDescent="0.3">
      <c r="A340" s="98" t="s">
        <v>673</v>
      </c>
      <c r="B340" s="98" t="s">
        <v>674</v>
      </c>
      <c r="C340" s="14">
        <v>616</v>
      </c>
      <c r="D340" s="14">
        <v>0.69162999999999997</v>
      </c>
      <c r="E340" s="14">
        <v>0.749</v>
      </c>
      <c r="F340" s="14">
        <v>0.71899999999999997</v>
      </c>
      <c r="G340" s="14">
        <v>0.27900000000000003</v>
      </c>
      <c r="H340" s="14">
        <v>11</v>
      </c>
      <c r="I340" s="17">
        <v>551</v>
      </c>
      <c r="J340" s="131">
        <v>0.71699999999999997</v>
      </c>
      <c r="K340" s="131">
        <v>0.75900000000000001</v>
      </c>
      <c r="L340" s="131">
        <v>0.73699999999999999</v>
      </c>
      <c r="M340" s="132">
        <v>0.31109999999999999</v>
      </c>
      <c r="N340" s="17">
        <v>8</v>
      </c>
      <c r="O340" s="17">
        <v>550</v>
      </c>
      <c r="P340" s="131">
        <v>0.71899999999999997</v>
      </c>
      <c r="Q340" s="131">
        <v>0.76100000000000001</v>
      </c>
      <c r="R340" s="131">
        <v>0.73899999999999999</v>
      </c>
      <c r="S340" s="132">
        <v>0.31109999999999999</v>
      </c>
      <c r="T340" s="17">
        <v>8</v>
      </c>
      <c r="V340" s="63">
        <f t="shared" si="6"/>
        <v>-1.8148820326678765E-3</v>
      </c>
    </row>
    <row r="341" spans="1:22" x14ac:dyDescent="0.3">
      <c r="A341" s="98" t="s">
        <v>675</v>
      </c>
      <c r="B341" s="98" t="s">
        <v>676</v>
      </c>
      <c r="C341" s="14">
        <v>1246</v>
      </c>
      <c r="D341" s="14">
        <v>0.38236999999999999</v>
      </c>
      <c r="E341" s="14">
        <v>0.50900000000000001</v>
      </c>
      <c r="F341" s="14">
        <v>0.44500000000000001</v>
      </c>
      <c r="G341" s="14">
        <v>0.29930000000000001</v>
      </c>
      <c r="H341" s="14">
        <v>0</v>
      </c>
      <c r="I341" s="17">
        <v>979</v>
      </c>
      <c r="J341" s="131">
        <v>0.437</v>
      </c>
      <c r="K341" s="131">
        <v>0.56799999999999995</v>
      </c>
      <c r="L341" s="131">
        <v>0.502</v>
      </c>
      <c r="M341" s="132">
        <v>0.43219999999999997</v>
      </c>
      <c r="N341" s="17">
        <v>12</v>
      </c>
      <c r="O341" s="17">
        <v>990</v>
      </c>
      <c r="P341" s="131">
        <v>0.438</v>
      </c>
      <c r="Q341" s="131">
        <v>0.56899999999999995</v>
      </c>
      <c r="R341" s="131">
        <v>0.503</v>
      </c>
      <c r="S341" s="132">
        <v>0.43219999999999997</v>
      </c>
      <c r="T341" s="17">
        <v>12</v>
      </c>
      <c r="V341" s="63">
        <f t="shared" si="6"/>
        <v>1.1235955056179775E-2</v>
      </c>
    </row>
    <row r="342" spans="1:22" x14ac:dyDescent="0.3">
      <c r="A342" s="98" t="s">
        <v>677</v>
      </c>
      <c r="B342" s="98" t="s">
        <v>2162</v>
      </c>
      <c r="C342" s="14">
        <v>546</v>
      </c>
      <c r="D342" s="14">
        <v>0.48785000000000001</v>
      </c>
      <c r="E342" s="14">
        <v>0.49099999999999999</v>
      </c>
      <c r="F342" s="14">
        <v>0.48799999999999999</v>
      </c>
      <c r="G342" s="14">
        <v>0.39500000000000002</v>
      </c>
      <c r="H342" s="14">
        <v>0</v>
      </c>
      <c r="I342" s="17">
        <v>407</v>
      </c>
      <c r="J342" s="131">
        <v>0.67600000000000005</v>
      </c>
      <c r="K342" s="131">
        <v>0.55200000000000005</v>
      </c>
      <c r="L342" s="131">
        <v>0.61399999999999999</v>
      </c>
      <c r="M342" s="132">
        <v>0.58189999999999997</v>
      </c>
      <c r="N342" s="17">
        <v>0</v>
      </c>
      <c r="O342" s="17">
        <v>410</v>
      </c>
      <c r="P342" s="131">
        <v>0.67800000000000005</v>
      </c>
      <c r="Q342" s="131">
        <v>0.55400000000000005</v>
      </c>
      <c r="R342" s="131">
        <v>0.61599999999999999</v>
      </c>
      <c r="S342" s="132">
        <v>0.58189999999999997</v>
      </c>
      <c r="T342" s="17">
        <v>0</v>
      </c>
      <c r="V342" s="63">
        <f t="shared" si="6"/>
        <v>7.3710073710073713E-3</v>
      </c>
    </row>
    <row r="343" spans="1:22" x14ac:dyDescent="0.3">
      <c r="A343" s="98" t="s">
        <v>679</v>
      </c>
      <c r="B343" s="98" t="s">
        <v>2164</v>
      </c>
      <c r="C343" s="14">
        <v>5549</v>
      </c>
      <c r="D343" s="14">
        <v>0.33839999999999998</v>
      </c>
      <c r="E343" s="14">
        <v>0.52200000000000002</v>
      </c>
      <c r="F343" s="14">
        <v>0.43</v>
      </c>
      <c r="G343" s="14">
        <v>0.51419999999999999</v>
      </c>
      <c r="H343" s="14">
        <v>37</v>
      </c>
      <c r="I343" s="17">
        <v>5485</v>
      </c>
      <c r="J343" s="131">
        <v>0.315</v>
      </c>
      <c r="K343" s="131">
        <v>0.42</v>
      </c>
      <c r="L343" s="131">
        <v>0.36699999999999999</v>
      </c>
      <c r="M343" s="132">
        <v>0.65510000000000002</v>
      </c>
      <c r="N343" s="17">
        <v>74</v>
      </c>
      <c r="O343" s="17">
        <v>5255</v>
      </c>
      <c r="P343" s="131">
        <v>0.316</v>
      </c>
      <c r="Q343" s="131">
        <v>0.42099999999999999</v>
      </c>
      <c r="R343" s="131">
        <v>0.36799999999999999</v>
      </c>
      <c r="S343" s="132">
        <v>0.65510000000000002</v>
      </c>
      <c r="T343" s="17">
        <v>74</v>
      </c>
      <c r="V343" s="63">
        <f t="shared" si="6"/>
        <v>-4.1932543299908843E-2</v>
      </c>
    </row>
    <row r="344" spans="1:22" x14ac:dyDescent="0.3">
      <c r="A344" s="98" t="s">
        <v>681</v>
      </c>
      <c r="B344" s="98" t="s">
        <v>2166</v>
      </c>
      <c r="C344" s="14">
        <v>928</v>
      </c>
      <c r="D344" s="14">
        <v>0.35849999999999999</v>
      </c>
      <c r="E344" s="14">
        <v>0.51</v>
      </c>
      <c r="F344" s="14">
        <v>0.434</v>
      </c>
      <c r="G344" s="14">
        <v>0.40689999999999998</v>
      </c>
      <c r="H344" s="14">
        <v>0</v>
      </c>
      <c r="I344" s="17">
        <v>774</v>
      </c>
      <c r="J344" s="131">
        <v>0.42299999999999999</v>
      </c>
      <c r="K344" s="131">
        <v>0.54300000000000004</v>
      </c>
      <c r="L344" s="131">
        <v>0.48199999999999998</v>
      </c>
      <c r="M344" s="132">
        <v>0.48930000000000001</v>
      </c>
      <c r="N344" s="17">
        <v>0</v>
      </c>
      <c r="O344" s="17">
        <v>752</v>
      </c>
      <c r="P344" s="131">
        <v>0.42399999999999999</v>
      </c>
      <c r="Q344" s="131">
        <v>0.54500000000000004</v>
      </c>
      <c r="R344" s="131">
        <v>0.48399999999999999</v>
      </c>
      <c r="S344" s="132">
        <v>0.48930000000000001</v>
      </c>
      <c r="T344" s="17">
        <v>0</v>
      </c>
      <c r="V344" s="63">
        <f t="shared" si="6"/>
        <v>-2.8423772609819122E-2</v>
      </c>
    </row>
    <row r="345" spans="1:22" x14ac:dyDescent="0.3">
      <c r="A345" s="98" t="s">
        <v>683</v>
      </c>
      <c r="B345" s="98" t="s">
        <v>2168</v>
      </c>
      <c r="C345" s="14">
        <v>2254</v>
      </c>
      <c r="D345" s="14">
        <v>0.4093</v>
      </c>
      <c r="E345" s="14">
        <v>0.56799999999999995</v>
      </c>
      <c r="F345" s="14">
        <v>0.48799999999999999</v>
      </c>
      <c r="G345" s="14">
        <v>0.34039999999999998</v>
      </c>
      <c r="H345" s="14">
        <v>0</v>
      </c>
      <c r="I345" s="17">
        <v>1727</v>
      </c>
      <c r="J345" s="131">
        <v>0.45700000000000002</v>
      </c>
      <c r="K345" s="131">
        <v>0.58899999999999997</v>
      </c>
      <c r="L345" s="131">
        <v>0.52200000000000002</v>
      </c>
      <c r="M345" s="132">
        <v>0.42709999999999998</v>
      </c>
      <c r="N345" s="17">
        <v>12</v>
      </c>
      <c r="O345" s="17">
        <v>1744</v>
      </c>
      <c r="P345" s="131">
        <v>0.45800000000000002</v>
      </c>
      <c r="Q345" s="131">
        <v>0.59099999999999997</v>
      </c>
      <c r="R345" s="131">
        <v>0.52400000000000002</v>
      </c>
      <c r="S345" s="132">
        <v>0.42709999999999998</v>
      </c>
      <c r="T345" s="17">
        <v>12</v>
      </c>
      <c r="V345" s="63">
        <f t="shared" si="6"/>
        <v>9.8436595251881875E-3</v>
      </c>
    </row>
    <row r="346" spans="1:22" x14ac:dyDescent="0.3">
      <c r="A346" s="98" t="s">
        <v>685</v>
      </c>
      <c r="B346" s="98" t="s">
        <v>686</v>
      </c>
      <c r="C346" s="14">
        <v>1757</v>
      </c>
      <c r="D346" s="14">
        <v>0.40847</v>
      </c>
      <c r="E346" s="14">
        <v>0.55600000000000005</v>
      </c>
      <c r="F346" s="14">
        <v>0.48199999999999998</v>
      </c>
      <c r="G346" s="14">
        <v>0.23350000000000001</v>
      </c>
      <c r="H346" s="14">
        <v>0</v>
      </c>
      <c r="I346" s="17">
        <v>1231</v>
      </c>
      <c r="J346" s="131">
        <v>0.55100000000000005</v>
      </c>
      <c r="K346" s="131">
        <v>0.65700000000000003</v>
      </c>
      <c r="L346" s="131">
        <v>0.60299999999999998</v>
      </c>
      <c r="M346" s="132">
        <v>0.42680000000000001</v>
      </c>
      <c r="N346" s="17">
        <v>5</v>
      </c>
      <c r="O346" s="17">
        <v>1215</v>
      </c>
      <c r="P346" s="131">
        <v>0.55300000000000005</v>
      </c>
      <c r="Q346" s="131">
        <v>0.65900000000000003</v>
      </c>
      <c r="R346" s="131">
        <v>0.60499999999999998</v>
      </c>
      <c r="S346" s="132">
        <v>0.42680000000000001</v>
      </c>
      <c r="T346" s="17">
        <v>5</v>
      </c>
      <c r="V346" s="63">
        <f t="shared" si="6"/>
        <v>-1.2997562956945572E-2</v>
      </c>
    </row>
    <row r="347" spans="1:22" x14ac:dyDescent="0.3">
      <c r="A347" s="98" t="s">
        <v>687</v>
      </c>
      <c r="B347" s="98" t="s">
        <v>2171</v>
      </c>
      <c r="C347" s="14">
        <v>9220</v>
      </c>
      <c r="D347" s="14">
        <v>0.24035000000000001</v>
      </c>
      <c r="E347" s="14">
        <v>0.4</v>
      </c>
      <c r="F347" s="14">
        <v>0.32</v>
      </c>
      <c r="G347" s="14">
        <v>0.76900000000000002</v>
      </c>
      <c r="H347" s="14">
        <v>1300</v>
      </c>
      <c r="I347" s="17">
        <v>10671</v>
      </c>
      <c r="J347" s="131">
        <v>0.185</v>
      </c>
      <c r="K347" s="131">
        <v>0.28199999999999997</v>
      </c>
      <c r="L347" s="131">
        <v>0.23300000000000001</v>
      </c>
      <c r="M347" s="132">
        <v>0.83560000000000001</v>
      </c>
      <c r="N347" s="17">
        <v>1825</v>
      </c>
      <c r="O347" s="17">
        <v>10243</v>
      </c>
      <c r="P347" s="131">
        <v>0.185</v>
      </c>
      <c r="Q347" s="131">
        <v>0.28299999999999997</v>
      </c>
      <c r="R347" s="131">
        <v>0.23300000000000001</v>
      </c>
      <c r="S347" s="132">
        <v>0.83560000000000001</v>
      </c>
      <c r="T347" s="17">
        <v>1825</v>
      </c>
      <c r="V347" s="63">
        <f t="shared" si="6"/>
        <v>-4.0108705838253211E-2</v>
      </c>
    </row>
    <row r="348" spans="1:22" x14ac:dyDescent="0.3">
      <c r="A348" s="98" t="s">
        <v>689</v>
      </c>
      <c r="B348" s="98" t="s">
        <v>2173</v>
      </c>
      <c r="C348" s="14">
        <v>960</v>
      </c>
      <c r="D348" s="14">
        <v>0.34500999999999998</v>
      </c>
      <c r="E348" s="14">
        <v>0.56899999999999995</v>
      </c>
      <c r="F348" s="14">
        <v>0.45600000000000002</v>
      </c>
      <c r="G348" s="14">
        <v>0.2596</v>
      </c>
      <c r="H348" s="14">
        <v>0</v>
      </c>
      <c r="I348" s="17">
        <v>850</v>
      </c>
      <c r="J348" s="131">
        <v>0.46</v>
      </c>
      <c r="K348" s="131">
        <v>0.60899999999999999</v>
      </c>
      <c r="L348" s="131">
        <v>0.53400000000000003</v>
      </c>
      <c r="M348" s="132">
        <v>0.28570000000000001</v>
      </c>
      <c r="N348" s="17">
        <v>0</v>
      </c>
      <c r="O348" s="17">
        <v>846</v>
      </c>
      <c r="P348" s="131">
        <v>0.46100000000000002</v>
      </c>
      <c r="Q348" s="131">
        <v>0.61099999999999999</v>
      </c>
      <c r="R348" s="131">
        <v>0.53500000000000003</v>
      </c>
      <c r="S348" s="132">
        <v>0.28570000000000001</v>
      </c>
      <c r="T348" s="17">
        <v>0</v>
      </c>
      <c r="V348" s="63">
        <f t="shared" si="6"/>
        <v>-4.7058823529411761E-3</v>
      </c>
    </row>
    <row r="349" spans="1:22" x14ac:dyDescent="0.3">
      <c r="A349" s="98" t="s">
        <v>691</v>
      </c>
      <c r="B349" s="98" t="s">
        <v>2175</v>
      </c>
      <c r="C349" s="14">
        <v>741</v>
      </c>
      <c r="D349" s="14">
        <v>0.37962000000000001</v>
      </c>
      <c r="E349" s="14">
        <v>0.52800000000000002</v>
      </c>
      <c r="F349" s="14">
        <v>0.45300000000000001</v>
      </c>
      <c r="G349" s="14">
        <v>0.2802</v>
      </c>
      <c r="H349" s="14">
        <v>0</v>
      </c>
      <c r="I349" s="17">
        <v>550</v>
      </c>
      <c r="J349" s="131">
        <v>0.65100000000000002</v>
      </c>
      <c r="K349" s="131">
        <v>0.64500000000000002</v>
      </c>
      <c r="L349" s="131">
        <v>0.64700000000000002</v>
      </c>
      <c r="M349" s="132">
        <v>0.43020000000000003</v>
      </c>
      <c r="N349" s="17">
        <v>0</v>
      </c>
      <c r="O349" s="17">
        <v>543</v>
      </c>
      <c r="P349" s="131">
        <v>0.65300000000000002</v>
      </c>
      <c r="Q349" s="131">
        <v>0.64700000000000002</v>
      </c>
      <c r="R349" s="131">
        <v>0.64900000000000002</v>
      </c>
      <c r="S349" s="132">
        <v>0.43020000000000003</v>
      </c>
      <c r="T349" s="17">
        <v>0</v>
      </c>
      <c r="V349" s="63">
        <f t="shared" si="6"/>
        <v>-1.2727272727272728E-2</v>
      </c>
    </row>
    <row r="350" spans="1:22" x14ac:dyDescent="0.3">
      <c r="A350" s="98" t="s">
        <v>693</v>
      </c>
      <c r="B350" s="98" t="s">
        <v>2177</v>
      </c>
      <c r="C350" s="14">
        <v>3782</v>
      </c>
      <c r="D350" s="14">
        <v>0.47504000000000002</v>
      </c>
      <c r="E350" s="14">
        <v>0.65800000000000003</v>
      </c>
      <c r="F350" s="14">
        <v>0.56599999999999995</v>
      </c>
      <c r="G350" s="14">
        <v>0.22170000000000001</v>
      </c>
      <c r="H350" s="14">
        <v>37</v>
      </c>
      <c r="I350" s="17">
        <v>3105</v>
      </c>
      <c r="J350" s="131">
        <v>0.51600000000000001</v>
      </c>
      <c r="K350" s="131">
        <v>0.76200000000000001</v>
      </c>
      <c r="L350" s="131">
        <v>0.63900000000000001</v>
      </c>
      <c r="M350" s="132">
        <v>0.35299999999999998</v>
      </c>
      <c r="N350" s="17">
        <v>50</v>
      </c>
      <c r="O350" s="17">
        <v>3108</v>
      </c>
      <c r="P350" s="131">
        <v>0.51300000000000001</v>
      </c>
      <c r="Q350" s="131">
        <v>0.75700000000000001</v>
      </c>
      <c r="R350" s="131">
        <v>0.63400000000000001</v>
      </c>
      <c r="S350" s="132">
        <v>0.35299999999999998</v>
      </c>
      <c r="T350" s="17">
        <v>50</v>
      </c>
      <c r="V350" s="63">
        <f t="shared" si="6"/>
        <v>9.6618357487922703E-4</v>
      </c>
    </row>
    <row r="351" spans="1:22" x14ac:dyDescent="0.3">
      <c r="A351" s="98" t="s">
        <v>695</v>
      </c>
      <c r="B351" s="98" t="s">
        <v>2179</v>
      </c>
      <c r="C351" s="14">
        <v>5206</v>
      </c>
      <c r="D351" s="14">
        <v>0.52102999999999999</v>
      </c>
      <c r="E351" s="14">
        <v>0.78</v>
      </c>
      <c r="F351" s="14">
        <v>0.65</v>
      </c>
      <c r="G351" s="14">
        <v>0.15429999999999999</v>
      </c>
      <c r="H351" s="14">
        <v>0</v>
      </c>
      <c r="I351" s="17">
        <v>4396</v>
      </c>
      <c r="J351" s="131">
        <v>0.52200000000000002</v>
      </c>
      <c r="K351" s="131">
        <v>0.78</v>
      </c>
      <c r="L351" s="131">
        <v>0.65100000000000002</v>
      </c>
      <c r="M351" s="132">
        <v>0.251</v>
      </c>
      <c r="N351" s="17">
        <v>74</v>
      </c>
      <c r="O351" s="17">
        <v>4384</v>
      </c>
      <c r="P351" s="131">
        <v>0.52400000000000002</v>
      </c>
      <c r="Q351" s="131">
        <v>0.78200000000000003</v>
      </c>
      <c r="R351" s="131">
        <v>0.65300000000000002</v>
      </c>
      <c r="S351" s="132">
        <v>0.251</v>
      </c>
      <c r="T351" s="17">
        <v>74</v>
      </c>
      <c r="V351" s="63">
        <f t="shared" si="6"/>
        <v>-2.7297543221110102E-3</v>
      </c>
    </row>
    <row r="352" spans="1:22" x14ac:dyDescent="0.3">
      <c r="A352" s="98" t="s">
        <v>697</v>
      </c>
      <c r="B352" s="98" t="s">
        <v>698</v>
      </c>
      <c r="C352" s="14">
        <v>10138</v>
      </c>
      <c r="D352" s="14">
        <v>0.50824999999999998</v>
      </c>
      <c r="E352" s="14">
        <v>0.72499999999999998</v>
      </c>
      <c r="F352" s="14">
        <v>0.61599999999999999</v>
      </c>
      <c r="G352" s="14">
        <v>0.26319999999999999</v>
      </c>
      <c r="H352" s="14">
        <v>33</v>
      </c>
      <c r="I352" s="17">
        <v>7882</v>
      </c>
      <c r="J352" s="131">
        <v>0.52500000000000002</v>
      </c>
      <c r="K352" s="131">
        <v>0.74199999999999999</v>
      </c>
      <c r="L352" s="131">
        <v>0.63300000000000001</v>
      </c>
      <c r="M352" s="132">
        <v>0.40239999999999998</v>
      </c>
      <c r="N352" s="17">
        <v>225</v>
      </c>
      <c r="O352" s="17">
        <v>7837</v>
      </c>
      <c r="P352" s="131">
        <v>0.52600000000000002</v>
      </c>
      <c r="Q352" s="131">
        <v>0.74399999999999999</v>
      </c>
      <c r="R352" s="131">
        <v>0.63500000000000001</v>
      </c>
      <c r="S352" s="132">
        <v>0.40239999999999998</v>
      </c>
      <c r="T352" s="17">
        <v>225</v>
      </c>
      <c r="V352" s="63">
        <f t="shared" si="6"/>
        <v>-5.7092108601877693E-3</v>
      </c>
    </row>
    <row r="353" spans="1:22" x14ac:dyDescent="0.3">
      <c r="A353" s="98" t="s">
        <v>699</v>
      </c>
      <c r="B353" s="98" t="s">
        <v>700</v>
      </c>
      <c r="C353" s="14">
        <v>3534</v>
      </c>
      <c r="D353" s="14">
        <v>0.78730999999999995</v>
      </c>
      <c r="E353" s="14">
        <v>0.69699999999999995</v>
      </c>
      <c r="F353" s="14">
        <v>0.74099999999999999</v>
      </c>
      <c r="G353" s="14">
        <v>0.2792</v>
      </c>
      <c r="H353" s="14">
        <v>0</v>
      </c>
      <c r="I353" s="17">
        <v>3238</v>
      </c>
      <c r="J353" s="131">
        <v>0.66500000000000004</v>
      </c>
      <c r="K353" s="131">
        <v>0.622</v>
      </c>
      <c r="L353" s="131">
        <v>0.64300000000000002</v>
      </c>
      <c r="M353" s="132">
        <v>0.4259</v>
      </c>
      <c r="N353" s="17">
        <v>83</v>
      </c>
      <c r="O353" s="17">
        <v>3233</v>
      </c>
      <c r="P353" s="131">
        <v>0.66700000000000004</v>
      </c>
      <c r="Q353" s="131">
        <v>0.623</v>
      </c>
      <c r="R353" s="131">
        <v>0.64400000000000002</v>
      </c>
      <c r="S353" s="132">
        <v>0.4259</v>
      </c>
      <c r="T353" s="17">
        <v>83</v>
      </c>
      <c r="V353" s="63">
        <f t="shared" si="6"/>
        <v>-1.5441630636195182E-3</v>
      </c>
    </row>
    <row r="354" spans="1:22" x14ac:dyDescent="0.3">
      <c r="A354" s="98" t="s">
        <v>701</v>
      </c>
      <c r="B354" s="98" t="s">
        <v>702</v>
      </c>
      <c r="C354" s="14">
        <v>2877</v>
      </c>
      <c r="D354" s="14">
        <v>0.85870000000000002</v>
      </c>
      <c r="E354" s="14">
        <v>1.3089999999999999</v>
      </c>
      <c r="F354" s="14">
        <v>1.083</v>
      </c>
      <c r="G354" s="14">
        <v>0.12180000000000001</v>
      </c>
      <c r="H354" s="14">
        <v>0</v>
      </c>
      <c r="I354" s="17">
        <v>2617</v>
      </c>
      <c r="J354" s="131">
        <v>0.71499999999999997</v>
      </c>
      <c r="K354" s="131">
        <v>1.319</v>
      </c>
      <c r="L354" s="131">
        <v>1.016</v>
      </c>
      <c r="M354" s="132">
        <v>0.26479999999999998</v>
      </c>
      <c r="N354" s="17">
        <v>75</v>
      </c>
      <c r="O354" s="17">
        <v>2554</v>
      </c>
      <c r="P354" s="131">
        <v>0.71699999999999997</v>
      </c>
      <c r="Q354" s="131">
        <v>1.3220000000000001</v>
      </c>
      <c r="R354" s="131">
        <v>1.0189999999999999</v>
      </c>
      <c r="S354" s="132">
        <v>0.26479999999999998</v>
      </c>
      <c r="T354" s="17">
        <v>75</v>
      </c>
      <c r="V354" s="63">
        <f t="shared" si="6"/>
        <v>-2.4073366450133742E-2</v>
      </c>
    </row>
    <row r="355" spans="1:22" x14ac:dyDescent="0.3">
      <c r="A355" s="98" t="s">
        <v>703</v>
      </c>
      <c r="B355" s="98" t="s">
        <v>704</v>
      </c>
      <c r="C355" s="14">
        <v>1668</v>
      </c>
      <c r="D355" s="14">
        <v>0.40631</v>
      </c>
      <c r="E355" s="14">
        <v>0.57699999999999996</v>
      </c>
      <c r="F355" s="14">
        <v>0.49099999999999999</v>
      </c>
      <c r="G355" s="14">
        <v>0.31059999999999999</v>
      </c>
      <c r="H355" s="14">
        <v>5</v>
      </c>
      <c r="I355" s="17">
        <v>1170</v>
      </c>
      <c r="J355" s="131">
        <v>0.49399999999999999</v>
      </c>
      <c r="K355" s="131">
        <v>0.63800000000000001</v>
      </c>
      <c r="L355" s="131">
        <v>0.56599999999999995</v>
      </c>
      <c r="M355" s="132">
        <v>0.40770000000000001</v>
      </c>
      <c r="N355" s="17">
        <v>18</v>
      </c>
      <c r="O355" s="17">
        <v>1153</v>
      </c>
      <c r="P355" s="131">
        <v>0.495</v>
      </c>
      <c r="Q355" s="131">
        <v>0.64</v>
      </c>
      <c r="R355" s="131">
        <v>0.56699999999999995</v>
      </c>
      <c r="S355" s="132">
        <v>0.40770000000000001</v>
      </c>
      <c r="T355" s="17">
        <v>18</v>
      </c>
      <c r="V355" s="63">
        <f t="shared" si="6"/>
        <v>-1.452991452991453E-2</v>
      </c>
    </row>
    <row r="356" spans="1:22" x14ac:dyDescent="0.3">
      <c r="A356" s="98" t="s">
        <v>705</v>
      </c>
      <c r="B356" s="98" t="s">
        <v>2186</v>
      </c>
      <c r="C356" s="14">
        <v>900</v>
      </c>
      <c r="D356" s="14">
        <v>0.46792</v>
      </c>
      <c r="E356" s="14">
        <v>0.65500000000000003</v>
      </c>
      <c r="F356" s="14">
        <v>0.56000000000000005</v>
      </c>
      <c r="G356" s="14">
        <v>0.16520000000000001</v>
      </c>
      <c r="H356" s="14">
        <v>0</v>
      </c>
      <c r="I356" s="17">
        <v>649</v>
      </c>
      <c r="J356" s="131">
        <v>0.59399999999999997</v>
      </c>
      <c r="K356" s="131">
        <v>0.85899999999999999</v>
      </c>
      <c r="L356" s="131">
        <v>0.72599999999999998</v>
      </c>
      <c r="M356" s="132">
        <v>0.34350000000000003</v>
      </c>
      <c r="N356" s="17">
        <v>0</v>
      </c>
      <c r="O356" s="17">
        <v>647</v>
      </c>
      <c r="P356" s="131">
        <v>0.59599999999999997</v>
      </c>
      <c r="Q356" s="131">
        <v>0.86099999999999999</v>
      </c>
      <c r="R356" s="131">
        <v>0.72799999999999998</v>
      </c>
      <c r="S356" s="132">
        <v>0.34350000000000003</v>
      </c>
      <c r="T356" s="17">
        <v>0</v>
      </c>
      <c r="V356" s="63">
        <f t="shared" si="6"/>
        <v>-3.0816640986132513E-3</v>
      </c>
    </row>
    <row r="357" spans="1:22" x14ac:dyDescent="0.3">
      <c r="A357" s="98" t="s">
        <v>707</v>
      </c>
      <c r="B357" s="98" t="s">
        <v>2188</v>
      </c>
      <c r="C357" s="14">
        <v>2024</v>
      </c>
      <c r="D357" s="14">
        <v>0.53834000000000004</v>
      </c>
      <c r="E357" s="14">
        <v>0.89200000000000002</v>
      </c>
      <c r="F357" s="14">
        <v>0.71499999999999997</v>
      </c>
      <c r="G357" s="14">
        <v>6.7599999999999993E-2</v>
      </c>
      <c r="H357" s="14">
        <v>20</v>
      </c>
      <c r="I357" s="17">
        <v>1786</v>
      </c>
      <c r="J357" s="131">
        <v>0.498</v>
      </c>
      <c r="K357" s="131">
        <v>0.83299999999999996</v>
      </c>
      <c r="L357" s="131">
        <v>0.66500000000000004</v>
      </c>
      <c r="M357" s="132">
        <v>0.21679999999999999</v>
      </c>
      <c r="N357" s="17">
        <v>36</v>
      </c>
      <c r="O357" s="17">
        <v>1742</v>
      </c>
      <c r="P357" s="131">
        <v>0.499</v>
      </c>
      <c r="Q357" s="131">
        <v>0.83599999999999997</v>
      </c>
      <c r="R357" s="131">
        <v>0.66700000000000004</v>
      </c>
      <c r="S357" s="132">
        <v>0.21679999999999999</v>
      </c>
      <c r="T357" s="17">
        <v>36</v>
      </c>
      <c r="V357" s="63">
        <f t="shared" si="6"/>
        <v>-2.463605823068309E-2</v>
      </c>
    </row>
    <row r="358" spans="1:22" x14ac:dyDescent="0.3">
      <c r="A358" s="98" t="s">
        <v>709</v>
      </c>
      <c r="B358" s="98" t="s">
        <v>2190</v>
      </c>
      <c r="C358" s="14">
        <v>1733</v>
      </c>
      <c r="D358" s="14">
        <v>0.52202000000000004</v>
      </c>
      <c r="E358" s="14">
        <v>0.60799999999999998</v>
      </c>
      <c r="F358" s="14">
        <v>0.56499999999999995</v>
      </c>
      <c r="G358" s="14">
        <v>0.40620000000000001</v>
      </c>
      <c r="H358" s="14">
        <v>59</v>
      </c>
      <c r="I358" s="17">
        <v>1399</v>
      </c>
      <c r="J358" s="131">
        <v>0.44700000000000001</v>
      </c>
      <c r="K358" s="131">
        <v>0.54300000000000004</v>
      </c>
      <c r="L358" s="131">
        <v>0.49399999999999999</v>
      </c>
      <c r="M358" s="132">
        <v>0.62649999999999995</v>
      </c>
      <c r="N358" s="17">
        <v>76</v>
      </c>
      <c r="O358" s="17">
        <v>1351</v>
      </c>
      <c r="P358" s="131">
        <v>0.44800000000000001</v>
      </c>
      <c r="Q358" s="131">
        <v>0.54400000000000004</v>
      </c>
      <c r="R358" s="131">
        <v>0.496</v>
      </c>
      <c r="S358" s="132">
        <v>0.62649999999999995</v>
      </c>
      <c r="T358" s="17">
        <v>76</v>
      </c>
      <c r="V358" s="63">
        <f t="shared" si="6"/>
        <v>-3.4310221586847746E-2</v>
      </c>
    </row>
    <row r="359" spans="1:22" x14ac:dyDescent="0.3">
      <c r="A359" s="98" t="s">
        <v>711</v>
      </c>
      <c r="B359" s="98" t="s">
        <v>2192</v>
      </c>
      <c r="C359" s="14">
        <v>931</v>
      </c>
      <c r="D359" s="14">
        <v>0.47166999999999998</v>
      </c>
      <c r="E359" s="14">
        <v>0.755</v>
      </c>
      <c r="F359" s="14">
        <v>0.61199999999999999</v>
      </c>
      <c r="G359" s="14">
        <v>0.39179999999999998</v>
      </c>
      <c r="H359" s="14">
        <v>0</v>
      </c>
      <c r="I359" s="17">
        <v>818</v>
      </c>
      <c r="J359" s="131">
        <v>0.45900000000000002</v>
      </c>
      <c r="K359" s="131">
        <v>0.71799999999999997</v>
      </c>
      <c r="L359" s="131">
        <v>0.58799999999999997</v>
      </c>
      <c r="M359" s="132">
        <v>0.49680000000000002</v>
      </c>
      <c r="N359" s="17">
        <v>0</v>
      </c>
      <c r="O359" s="17">
        <v>795</v>
      </c>
      <c r="P359" s="131">
        <v>0.46</v>
      </c>
      <c r="Q359" s="131">
        <v>0.72</v>
      </c>
      <c r="R359" s="131">
        <v>0.59</v>
      </c>
      <c r="S359" s="132">
        <v>0.49680000000000002</v>
      </c>
      <c r="T359" s="17">
        <v>0</v>
      </c>
      <c r="V359" s="63">
        <f t="shared" si="6"/>
        <v>-2.8117359413202935E-2</v>
      </c>
    </row>
    <row r="360" spans="1:22" x14ac:dyDescent="0.3">
      <c r="A360" s="98" t="s">
        <v>713</v>
      </c>
      <c r="B360" s="98" t="s">
        <v>2194</v>
      </c>
      <c r="C360" s="14">
        <v>6041</v>
      </c>
      <c r="D360" s="14">
        <v>0.50063000000000002</v>
      </c>
      <c r="E360" s="14">
        <v>0.78</v>
      </c>
      <c r="F360" s="14">
        <v>0.64</v>
      </c>
      <c r="G360" s="14">
        <v>0.15559999999999999</v>
      </c>
      <c r="H360" s="14">
        <v>30</v>
      </c>
      <c r="I360" s="17">
        <v>5350</v>
      </c>
      <c r="J360" s="131">
        <v>0.47599999999999998</v>
      </c>
      <c r="K360" s="131">
        <v>0.79300000000000004</v>
      </c>
      <c r="L360" s="131">
        <v>0.63400000000000001</v>
      </c>
      <c r="M360" s="132">
        <v>0.28179999999999999</v>
      </c>
      <c r="N360" s="17">
        <v>34</v>
      </c>
      <c r="O360" s="17">
        <v>5407</v>
      </c>
      <c r="P360" s="131">
        <v>0.47699999999999998</v>
      </c>
      <c r="Q360" s="131">
        <v>0.79500000000000004</v>
      </c>
      <c r="R360" s="131">
        <v>0.63500000000000001</v>
      </c>
      <c r="S360" s="132">
        <v>0.28179999999999999</v>
      </c>
      <c r="T360" s="17">
        <v>34</v>
      </c>
      <c r="V360" s="63">
        <f t="shared" si="6"/>
        <v>1.0654205607476635E-2</v>
      </c>
    </row>
    <row r="361" spans="1:22" x14ac:dyDescent="0.3">
      <c r="A361" s="98" t="s">
        <v>715</v>
      </c>
      <c r="B361" s="98" t="s">
        <v>2196</v>
      </c>
      <c r="C361" s="14">
        <v>4751</v>
      </c>
      <c r="D361" s="14">
        <v>0.74973000000000001</v>
      </c>
      <c r="E361" s="14">
        <v>1.3879999999999999</v>
      </c>
      <c r="F361" s="14">
        <v>1.0680000000000001</v>
      </c>
      <c r="G361" s="14">
        <v>4.0899999999999999E-2</v>
      </c>
      <c r="H361" s="14">
        <v>0</v>
      </c>
      <c r="I361" s="17">
        <v>4125</v>
      </c>
      <c r="J361" s="131">
        <v>0.66</v>
      </c>
      <c r="K361" s="131">
        <v>1.2649999999999999</v>
      </c>
      <c r="L361" s="131">
        <v>0.96199999999999997</v>
      </c>
      <c r="M361" s="132">
        <v>0.14180000000000001</v>
      </c>
      <c r="N361" s="17">
        <v>38</v>
      </c>
      <c r="O361" s="17">
        <v>4143</v>
      </c>
      <c r="P361" s="131">
        <v>0.66200000000000003</v>
      </c>
      <c r="Q361" s="131">
        <v>1.2689999999999999</v>
      </c>
      <c r="R361" s="131">
        <v>0.96499999999999997</v>
      </c>
      <c r="S361" s="132">
        <v>0.14180000000000001</v>
      </c>
      <c r="T361" s="17">
        <v>38</v>
      </c>
      <c r="V361" s="63">
        <f t="shared" si="6"/>
        <v>4.3636363636363638E-3</v>
      </c>
    </row>
    <row r="362" spans="1:22" x14ac:dyDescent="0.3">
      <c r="A362" s="98" t="s">
        <v>717</v>
      </c>
      <c r="B362" s="98" t="s">
        <v>2198</v>
      </c>
      <c r="C362" s="14">
        <v>2092</v>
      </c>
      <c r="D362" s="14">
        <v>0.51890999999999998</v>
      </c>
      <c r="E362" s="14">
        <v>0.74199999999999999</v>
      </c>
      <c r="F362" s="14">
        <v>0.63</v>
      </c>
      <c r="G362" s="14">
        <v>0.113</v>
      </c>
      <c r="H362" s="14">
        <v>0</v>
      </c>
      <c r="I362" s="17">
        <v>1434</v>
      </c>
      <c r="J362" s="131">
        <v>0.63500000000000001</v>
      </c>
      <c r="K362" s="131">
        <v>0.89100000000000001</v>
      </c>
      <c r="L362" s="131">
        <v>0.76200000000000001</v>
      </c>
      <c r="M362" s="132">
        <v>0.22800000000000001</v>
      </c>
      <c r="N362" s="17">
        <v>13</v>
      </c>
      <c r="O362" s="17">
        <v>1432</v>
      </c>
      <c r="P362" s="131">
        <v>0.63600000000000001</v>
      </c>
      <c r="Q362" s="131">
        <v>0.89300000000000002</v>
      </c>
      <c r="R362" s="131">
        <v>0.76400000000000001</v>
      </c>
      <c r="S362" s="132">
        <v>0.22800000000000001</v>
      </c>
      <c r="T362" s="17">
        <v>13</v>
      </c>
      <c r="V362" s="63">
        <f t="shared" si="6"/>
        <v>-1.3947001394700139E-3</v>
      </c>
    </row>
    <row r="363" spans="1:22" x14ac:dyDescent="0.3">
      <c r="A363" s="98" t="s">
        <v>719</v>
      </c>
      <c r="B363" s="98" t="s">
        <v>2200</v>
      </c>
      <c r="C363" s="14">
        <v>1003</v>
      </c>
      <c r="D363" s="14">
        <v>0.51880999999999999</v>
      </c>
      <c r="E363" s="14">
        <v>0.71499999999999997</v>
      </c>
      <c r="F363" s="14">
        <v>0.61599999999999999</v>
      </c>
      <c r="G363" s="14">
        <v>0.29730000000000001</v>
      </c>
      <c r="H363" s="14">
        <v>0</v>
      </c>
      <c r="I363" s="17">
        <v>786</v>
      </c>
      <c r="J363" s="131">
        <v>0.51400000000000001</v>
      </c>
      <c r="K363" s="131">
        <v>0.69599999999999995</v>
      </c>
      <c r="L363" s="131">
        <v>0.60499999999999998</v>
      </c>
      <c r="M363" s="132">
        <v>0.4899</v>
      </c>
      <c r="N363" s="17">
        <v>16</v>
      </c>
      <c r="O363" s="17">
        <v>777</v>
      </c>
      <c r="P363" s="131">
        <v>0.51500000000000001</v>
      </c>
      <c r="Q363" s="131">
        <v>0.69799999999999995</v>
      </c>
      <c r="R363" s="131">
        <v>0.60599999999999998</v>
      </c>
      <c r="S363" s="132">
        <v>0.4899</v>
      </c>
      <c r="T363" s="17">
        <v>16</v>
      </c>
      <c r="V363" s="63">
        <f t="shared" si="6"/>
        <v>-1.1450381679389313E-2</v>
      </c>
    </row>
    <row r="364" spans="1:22" x14ac:dyDescent="0.3">
      <c r="A364" s="98" t="s">
        <v>721</v>
      </c>
      <c r="B364" s="98" t="s">
        <v>2202</v>
      </c>
      <c r="C364" s="14">
        <v>8092</v>
      </c>
      <c r="D364" s="14">
        <v>0.51293999999999995</v>
      </c>
      <c r="E364" s="14">
        <v>0.754</v>
      </c>
      <c r="F364" s="14">
        <v>0.63300000000000001</v>
      </c>
      <c r="G364" s="14">
        <v>0.24729999999999999</v>
      </c>
      <c r="H364" s="14">
        <v>108</v>
      </c>
      <c r="I364" s="17">
        <v>6806</v>
      </c>
      <c r="J364" s="131">
        <v>0.501</v>
      </c>
      <c r="K364" s="131">
        <v>0.70499999999999996</v>
      </c>
      <c r="L364" s="131">
        <v>0.60199999999999998</v>
      </c>
      <c r="M364" s="132">
        <v>0.40400000000000003</v>
      </c>
      <c r="N364" s="17">
        <v>221</v>
      </c>
      <c r="O364" s="17">
        <v>6762</v>
      </c>
      <c r="P364" s="131">
        <v>0.502</v>
      </c>
      <c r="Q364" s="131">
        <v>0.70699999999999996</v>
      </c>
      <c r="R364" s="131">
        <v>0.60399999999999998</v>
      </c>
      <c r="S364" s="132">
        <v>0.40400000000000003</v>
      </c>
      <c r="T364" s="17">
        <v>221</v>
      </c>
      <c r="V364" s="63">
        <f t="shared" si="6"/>
        <v>-6.4648839259476929E-3</v>
      </c>
    </row>
    <row r="365" spans="1:22" x14ac:dyDescent="0.3">
      <c r="A365" s="98" t="s">
        <v>723</v>
      </c>
      <c r="B365" s="98" t="s">
        <v>2204</v>
      </c>
      <c r="C365" s="14">
        <v>333</v>
      </c>
      <c r="D365" s="14">
        <v>0.52342</v>
      </c>
      <c r="E365" s="14">
        <v>0.61699999999999999</v>
      </c>
      <c r="F365" s="14">
        <v>0.56899999999999995</v>
      </c>
      <c r="G365" s="14">
        <v>0.31030000000000002</v>
      </c>
      <c r="H365" s="14">
        <v>0</v>
      </c>
      <c r="I365" s="17">
        <v>392</v>
      </c>
      <c r="J365" s="131">
        <v>0.33600000000000002</v>
      </c>
      <c r="K365" s="131">
        <v>0.44600000000000001</v>
      </c>
      <c r="L365" s="131">
        <v>0.39100000000000001</v>
      </c>
      <c r="M365" s="132">
        <v>0.61060000000000003</v>
      </c>
      <c r="N365" s="17">
        <v>61</v>
      </c>
      <c r="O365" s="17">
        <v>393</v>
      </c>
      <c r="P365" s="131">
        <v>0.33600000000000002</v>
      </c>
      <c r="Q365" s="131">
        <v>0.44800000000000001</v>
      </c>
      <c r="R365" s="131">
        <v>0.39200000000000002</v>
      </c>
      <c r="S365" s="132">
        <v>0.61060000000000003</v>
      </c>
      <c r="T365" s="17">
        <v>61</v>
      </c>
      <c r="V365" s="63">
        <f t="shared" si="6"/>
        <v>2.5510204081632651E-3</v>
      </c>
    </row>
    <row r="366" spans="1:22" x14ac:dyDescent="0.3">
      <c r="A366" s="98" t="s">
        <v>725</v>
      </c>
      <c r="B366" s="98" t="s">
        <v>2206</v>
      </c>
      <c r="C366" s="14">
        <v>1754</v>
      </c>
      <c r="D366" s="14">
        <v>1.1984900000000001</v>
      </c>
      <c r="E366" s="14">
        <v>1.252</v>
      </c>
      <c r="F366" s="14">
        <v>1.2250000000000001</v>
      </c>
      <c r="G366" s="14">
        <v>5.6000000000000001E-2</v>
      </c>
      <c r="H366" s="14">
        <v>1</v>
      </c>
      <c r="I366" s="17">
        <v>1265</v>
      </c>
      <c r="J366" s="131">
        <v>1.7569999999999999</v>
      </c>
      <c r="K366" s="131">
        <v>1.7270000000000001</v>
      </c>
      <c r="L366" s="131">
        <v>1.7410000000000001</v>
      </c>
      <c r="M366" s="132">
        <v>0.11849999999999999</v>
      </c>
      <c r="N366" s="17">
        <v>15</v>
      </c>
      <c r="O366" s="17">
        <v>1253</v>
      </c>
      <c r="P366" s="131">
        <v>1.762</v>
      </c>
      <c r="Q366" s="131">
        <v>1.732</v>
      </c>
      <c r="R366" s="131">
        <v>1.7470000000000001</v>
      </c>
      <c r="S366" s="132">
        <v>0.11849999999999999</v>
      </c>
      <c r="T366" s="17">
        <v>15</v>
      </c>
      <c r="V366" s="63">
        <f t="shared" si="6"/>
        <v>-9.4861660079051391E-3</v>
      </c>
    </row>
    <row r="367" spans="1:22" x14ac:dyDescent="0.3">
      <c r="A367" s="98" t="s">
        <v>727</v>
      </c>
      <c r="B367" s="98" t="s">
        <v>2208</v>
      </c>
      <c r="C367" s="14">
        <v>21220</v>
      </c>
      <c r="D367" s="14">
        <v>0.27489999999999998</v>
      </c>
      <c r="E367" s="14">
        <v>0.36699999999999999</v>
      </c>
      <c r="F367" s="14">
        <v>0.32</v>
      </c>
      <c r="G367" s="14">
        <v>0.76259999999999994</v>
      </c>
      <c r="H367" s="14">
        <v>1605</v>
      </c>
      <c r="I367" s="17">
        <v>20883</v>
      </c>
      <c r="J367" s="131">
        <v>0.26500000000000001</v>
      </c>
      <c r="K367" s="131">
        <v>0.35599999999999998</v>
      </c>
      <c r="L367" s="131">
        <v>0.31</v>
      </c>
      <c r="M367" s="132">
        <v>0.84819999999999995</v>
      </c>
      <c r="N367" s="17">
        <v>3500</v>
      </c>
      <c r="O367" s="17">
        <v>20390</v>
      </c>
      <c r="P367" s="131">
        <v>0.26600000000000001</v>
      </c>
      <c r="Q367" s="131">
        <v>0.35699999999999998</v>
      </c>
      <c r="R367" s="131">
        <v>0.311</v>
      </c>
      <c r="S367" s="132">
        <v>0.84819999999999995</v>
      </c>
      <c r="T367" s="17">
        <v>3500</v>
      </c>
      <c r="V367" s="63">
        <f t="shared" si="6"/>
        <v>-2.3607719197433319E-2</v>
      </c>
    </row>
    <row r="368" spans="1:22" x14ac:dyDescent="0.3">
      <c r="A368" s="98" t="s">
        <v>729</v>
      </c>
      <c r="B368" s="98" t="s">
        <v>2210</v>
      </c>
      <c r="C368" s="14">
        <v>1225</v>
      </c>
      <c r="D368" s="14">
        <v>0.52149999999999996</v>
      </c>
      <c r="E368" s="14">
        <v>0.66600000000000004</v>
      </c>
      <c r="F368" s="14">
        <v>0.59299999999999997</v>
      </c>
      <c r="G368" s="14">
        <v>0.17449999999999999</v>
      </c>
      <c r="H368" s="14">
        <v>4</v>
      </c>
      <c r="I368" s="17">
        <v>715</v>
      </c>
      <c r="J368" s="131">
        <v>0.73099999999999998</v>
      </c>
      <c r="K368" s="131">
        <v>0.86899999999999999</v>
      </c>
      <c r="L368" s="131">
        <v>0.79900000000000004</v>
      </c>
      <c r="M368" s="132">
        <v>0.36170000000000002</v>
      </c>
      <c r="N368" s="17">
        <v>11</v>
      </c>
      <c r="O368" s="17">
        <v>708</v>
      </c>
      <c r="P368" s="131">
        <v>0.73299999999999998</v>
      </c>
      <c r="Q368" s="131">
        <v>0.872</v>
      </c>
      <c r="R368" s="131">
        <v>0.80200000000000005</v>
      </c>
      <c r="S368" s="132">
        <v>0.36170000000000002</v>
      </c>
      <c r="T368" s="17">
        <v>11</v>
      </c>
      <c r="V368" s="63">
        <f t="shared" si="6"/>
        <v>-9.7902097902097911E-3</v>
      </c>
    </row>
    <row r="369" spans="1:22" x14ac:dyDescent="0.3">
      <c r="A369" s="98" t="s">
        <v>731</v>
      </c>
      <c r="B369" s="98" t="s">
        <v>2212</v>
      </c>
      <c r="C369" s="14">
        <v>4051</v>
      </c>
      <c r="D369" s="14">
        <v>0.70152999999999999</v>
      </c>
      <c r="E369" s="14">
        <v>0.72399999999999998</v>
      </c>
      <c r="F369" s="14">
        <v>0.71199999999999997</v>
      </c>
      <c r="G369" s="14">
        <v>0.17380000000000001</v>
      </c>
      <c r="H369" s="14">
        <v>4</v>
      </c>
      <c r="I369" s="17">
        <v>3227</v>
      </c>
      <c r="J369" s="131">
        <v>0.81699999999999995</v>
      </c>
      <c r="K369" s="131">
        <v>0.85099999999999998</v>
      </c>
      <c r="L369" s="131">
        <v>0.83299999999999996</v>
      </c>
      <c r="M369" s="132">
        <v>0.3851</v>
      </c>
      <c r="N369" s="17">
        <v>40</v>
      </c>
      <c r="O369" s="17">
        <v>3245</v>
      </c>
      <c r="P369" s="131">
        <v>0.81899999999999995</v>
      </c>
      <c r="Q369" s="131">
        <v>0.85299999999999998</v>
      </c>
      <c r="R369" s="131">
        <v>0.83499999999999996</v>
      </c>
      <c r="S369" s="132">
        <v>0.3851</v>
      </c>
      <c r="T369" s="17">
        <v>40</v>
      </c>
      <c r="V369" s="63">
        <f t="shared" si="6"/>
        <v>5.5779361636194612E-3</v>
      </c>
    </row>
    <row r="370" spans="1:22" x14ac:dyDescent="0.3">
      <c r="A370" s="98" t="s">
        <v>733</v>
      </c>
      <c r="B370" s="98" t="s">
        <v>734</v>
      </c>
      <c r="C370" s="14">
        <v>1117</v>
      </c>
      <c r="D370" s="14">
        <v>0.55181999999999998</v>
      </c>
      <c r="E370" s="14">
        <v>0.75</v>
      </c>
      <c r="F370" s="14">
        <v>0.65</v>
      </c>
      <c r="G370" s="14">
        <v>0.2525</v>
      </c>
      <c r="H370" s="14">
        <v>0</v>
      </c>
      <c r="I370" s="17">
        <v>800</v>
      </c>
      <c r="J370" s="131">
        <v>0.56599999999999995</v>
      </c>
      <c r="K370" s="131">
        <v>0.73399999999999999</v>
      </c>
      <c r="L370" s="131">
        <v>0.65</v>
      </c>
      <c r="M370" s="132">
        <v>0.37890000000000001</v>
      </c>
      <c r="N370" s="17">
        <v>4</v>
      </c>
      <c r="O370" s="17">
        <v>784</v>
      </c>
      <c r="P370" s="131">
        <v>0.56799999999999995</v>
      </c>
      <c r="Q370" s="131">
        <v>0.73599999999999999</v>
      </c>
      <c r="R370" s="131">
        <v>0.65200000000000002</v>
      </c>
      <c r="S370" s="132">
        <v>0.37890000000000001</v>
      </c>
      <c r="T370" s="17">
        <v>4</v>
      </c>
      <c r="V370" s="63">
        <f t="shared" si="6"/>
        <v>-0.02</v>
      </c>
    </row>
    <row r="371" spans="1:22" x14ac:dyDescent="0.3">
      <c r="A371" s="98" t="s">
        <v>735</v>
      </c>
      <c r="B371" s="98" t="s">
        <v>2216</v>
      </c>
      <c r="C371" s="14">
        <v>2484</v>
      </c>
      <c r="D371" s="14">
        <v>0.42048000000000002</v>
      </c>
      <c r="E371" s="14">
        <v>0.52200000000000002</v>
      </c>
      <c r="F371" s="14">
        <v>0.47099999999999997</v>
      </c>
      <c r="G371" s="14">
        <v>0.54079999999999995</v>
      </c>
      <c r="H371" s="14">
        <v>98</v>
      </c>
      <c r="I371" s="17">
        <v>2039</v>
      </c>
      <c r="J371" s="131">
        <v>0.48699999999999999</v>
      </c>
      <c r="K371" s="131">
        <v>0.56000000000000005</v>
      </c>
      <c r="L371" s="131">
        <v>0.52300000000000002</v>
      </c>
      <c r="M371" s="132">
        <v>0.67500000000000004</v>
      </c>
      <c r="N371" s="17">
        <v>240</v>
      </c>
      <c r="O371" s="17">
        <v>2078</v>
      </c>
      <c r="P371" s="131">
        <v>0.48799999999999999</v>
      </c>
      <c r="Q371" s="131">
        <v>0.56200000000000006</v>
      </c>
      <c r="R371" s="131">
        <v>0.52500000000000002</v>
      </c>
      <c r="S371" s="132">
        <v>0.67500000000000004</v>
      </c>
      <c r="T371" s="17">
        <v>240</v>
      </c>
      <c r="V371" s="63">
        <f t="shared" si="6"/>
        <v>1.9127023050514957E-2</v>
      </c>
    </row>
    <row r="372" spans="1:22" x14ac:dyDescent="0.3">
      <c r="A372" s="98" t="s">
        <v>737</v>
      </c>
      <c r="B372" s="98" t="s">
        <v>738</v>
      </c>
      <c r="C372" s="14">
        <v>1534</v>
      </c>
      <c r="D372" s="14">
        <v>0.73663999999999996</v>
      </c>
      <c r="E372" s="14">
        <v>0.59899999999999998</v>
      </c>
      <c r="F372" s="14">
        <v>0.66700000000000004</v>
      </c>
      <c r="G372" s="14">
        <v>0.39190000000000003</v>
      </c>
      <c r="H372" s="14">
        <v>0</v>
      </c>
      <c r="I372" s="17">
        <v>1124</v>
      </c>
      <c r="J372" s="131">
        <v>1.008</v>
      </c>
      <c r="K372" s="131">
        <v>0.67300000000000004</v>
      </c>
      <c r="L372" s="131">
        <v>0.84</v>
      </c>
      <c r="M372" s="132">
        <v>0.54410000000000003</v>
      </c>
      <c r="N372" s="17">
        <v>2</v>
      </c>
      <c r="O372" s="17">
        <v>1110</v>
      </c>
      <c r="P372" s="131">
        <v>1.0109999999999999</v>
      </c>
      <c r="Q372" s="131">
        <v>0.67500000000000004</v>
      </c>
      <c r="R372" s="131">
        <v>0.84199999999999997</v>
      </c>
      <c r="S372" s="132">
        <v>0.54410000000000003</v>
      </c>
      <c r="T372" s="17">
        <v>2</v>
      </c>
      <c r="V372" s="63">
        <f t="shared" si="6"/>
        <v>-1.2455516014234875E-2</v>
      </c>
    </row>
    <row r="373" spans="1:22" x14ac:dyDescent="0.3">
      <c r="A373" s="98" t="s">
        <v>739</v>
      </c>
      <c r="B373" s="98" t="s">
        <v>740</v>
      </c>
      <c r="C373" s="14">
        <v>917</v>
      </c>
      <c r="D373" s="14">
        <v>0.45432</v>
      </c>
      <c r="E373" s="14">
        <v>0.63200000000000001</v>
      </c>
      <c r="F373" s="14">
        <v>0.54300000000000004</v>
      </c>
      <c r="G373" s="14">
        <v>0.2442</v>
      </c>
      <c r="H373" s="14">
        <v>0</v>
      </c>
      <c r="I373" s="17">
        <v>772</v>
      </c>
      <c r="J373" s="131">
        <v>0.41199999999999998</v>
      </c>
      <c r="K373" s="131">
        <v>0.55200000000000005</v>
      </c>
      <c r="L373" s="131">
        <v>0.48199999999999998</v>
      </c>
      <c r="M373" s="132">
        <v>0.5393</v>
      </c>
      <c r="N373" s="17">
        <v>6</v>
      </c>
      <c r="O373" s="17">
        <v>746</v>
      </c>
      <c r="P373" s="131">
        <v>0.41299999999999998</v>
      </c>
      <c r="Q373" s="131">
        <v>0.55300000000000005</v>
      </c>
      <c r="R373" s="131">
        <v>0.48199999999999998</v>
      </c>
      <c r="S373" s="132">
        <v>0.5393</v>
      </c>
      <c r="T373" s="17">
        <v>6</v>
      </c>
      <c r="V373" s="63">
        <f t="shared" si="6"/>
        <v>-3.367875647668394E-2</v>
      </c>
    </row>
    <row r="374" spans="1:22" x14ac:dyDescent="0.3">
      <c r="A374" s="98" t="s">
        <v>741</v>
      </c>
      <c r="B374" s="98" t="s">
        <v>2220</v>
      </c>
      <c r="C374" s="14">
        <v>881</v>
      </c>
      <c r="D374" s="14">
        <v>0.90593999999999997</v>
      </c>
      <c r="E374" s="14">
        <v>0.60599999999999998</v>
      </c>
      <c r="F374" s="14">
        <v>0.755</v>
      </c>
      <c r="G374" s="14">
        <v>0.30819999999999997</v>
      </c>
      <c r="H374" s="14">
        <v>0</v>
      </c>
      <c r="I374" s="17">
        <v>612</v>
      </c>
      <c r="J374" s="131">
        <v>1.286</v>
      </c>
      <c r="K374" s="131">
        <v>0.84399999999999997</v>
      </c>
      <c r="L374" s="131">
        <v>1.0649999999999999</v>
      </c>
      <c r="M374" s="132">
        <v>0.51039999999999996</v>
      </c>
      <c r="N374" s="17">
        <v>1</v>
      </c>
      <c r="O374" s="17">
        <v>607</v>
      </c>
      <c r="P374" s="131">
        <v>1.29</v>
      </c>
      <c r="Q374" s="131">
        <v>0.84599999999999997</v>
      </c>
      <c r="R374" s="131">
        <v>1.0680000000000001</v>
      </c>
      <c r="S374" s="132">
        <v>0.51039999999999996</v>
      </c>
      <c r="T374" s="17">
        <v>1</v>
      </c>
      <c r="V374" s="63">
        <f t="shared" si="6"/>
        <v>-8.1699346405228763E-3</v>
      </c>
    </row>
    <row r="375" spans="1:22" x14ac:dyDescent="0.3">
      <c r="A375" s="98" t="s">
        <v>743</v>
      </c>
      <c r="B375" s="98" t="s">
        <v>744</v>
      </c>
      <c r="C375" s="14">
        <v>1960</v>
      </c>
      <c r="D375" s="14">
        <v>0.41225000000000001</v>
      </c>
      <c r="E375" s="14">
        <v>0.55200000000000005</v>
      </c>
      <c r="F375" s="14">
        <v>0.48199999999999998</v>
      </c>
      <c r="G375" s="14">
        <v>0.32400000000000001</v>
      </c>
      <c r="H375" s="14">
        <v>1</v>
      </c>
      <c r="I375" s="17">
        <v>1495</v>
      </c>
      <c r="J375" s="131">
        <v>0.443</v>
      </c>
      <c r="K375" s="131">
        <v>0.55800000000000005</v>
      </c>
      <c r="L375" s="131">
        <v>0.5</v>
      </c>
      <c r="M375" s="132">
        <v>0.43669999999999998</v>
      </c>
      <c r="N375" s="17">
        <v>46</v>
      </c>
      <c r="O375" s="17">
        <v>1492</v>
      </c>
      <c r="P375" s="131">
        <v>0.44400000000000001</v>
      </c>
      <c r="Q375" s="131">
        <v>0.56000000000000005</v>
      </c>
      <c r="R375" s="131">
        <v>0.502</v>
      </c>
      <c r="S375" s="132">
        <v>0.43669999999999998</v>
      </c>
      <c r="T375" s="17">
        <v>46</v>
      </c>
      <c r="V375" s="63">
        <f t="shared" si="6"/>
        <v>-2.0066889632107021E-3</v>
      </c>
    </row>
    <row r="376" spans="1:22" x14ac:dyDescent="0.3">
      <c r="A376" s="98" t="s">
        <v>745</v>
      </c>
      <c r="B376" s="98" t="s">
        <v>2223</v>
      </c>
      <c r="C376" s="14">
        <v>1003</v>
      </c>
      <c r="D376" s="14">
        <v>0.72638000000000003</v>
      </c>
      <c r="E376" s="14">
        <v>0.65</v>
      </c>
      <c r="F376" s="14">
        <v>0.68799999999999994</v>
      </c>
      <c r="G376" s="14">
        <v>0.2969</v>
      </c>
      <c r="H376" s="14">
        <v>0</v>
      </c>
      <c r="I376" s="17">
        <v>527</v>
      </c>
      <c r="J376" s="131">
        <v>1.161</v>
      </c>
      <c r="K376" s="131">
        <v>0.93600000000000005</v>
      </c>
      <c r="L376" s="131">
        <v>1.048</v>
      </c>
      <c r="M376" s="132">
        <v>0.40889999999999999</v>
      </c>
      <c r="N376" s="17">
        <v>2</v>
      </c>
      <c r="O376" s="17">
        <v>523</v>
      </c>
      <c r="P376" s="131">
        <v>1.1639999999999999</v>
      </c>
      <c r="Q376" s="131">
        <v>0.93799999999999994</v>
      </c>
      <c r="R376" s="131">
        <v>1.0509999999999999</v>
      </c>
      <c r="S376" s="132">
        <v>0.40889999999999999</v>
      </c>
      <c r="T376" s="17">
        <v>2</v>
      </c>
      <c r="V376" s="63">
        <f t="shared" si="6"/>
        <v>-7.5901328273244783E-3</v>
      </c>
    </row>
    <row r="377" spans="1:22" x14ac:dyDescent="0.3">
      <c r="A377" s="98" t="s">
        <v>747</v>
      </c>
      <c r="B377" s="98" t="s">
        <v>2225</v>
      </c>
      <c r="C377" s="14">
        <v>3768</v>
      </c>
      <c r="D377" s="14">
        <v>0.80452000000000001</v>
      </c>
      <c r="E377" s="14">
        <v>1.0029999999999999</v>
      </c>
      <c r="F377" s="14">
        <v>0.90300000000000002</v>
      </c>
      <c r="G377" s="14">
        <v>9.7299999999999998E-2</v>
      </c>
      <c r="H377" s="14">
        <v>15</v>
      </c>
      <c r="I377" s="17">
        <v>4267</v>
      </c>
      <c r="J377" s="131">
        <v>0.73699999999999999</v>
      </c>
      <c r="K377" s="131">
        <v>0.95399999999999996</v>
      </c>
      <c r="L377" s="131">
        <v>0.84499999999999997</v>
      </c>
      <c r="M377" s="132">
        <v>0.22919999999999999</v>
      </c>
      <c r="N377" s="17">
        <v>120</v>
      </c>
      <c r="O377" s="17">
        <v>4227</v>
      </c>
      <c r="P377" s="131">
        <v>0.73899999999999999</v>
      </c>
      <c r="Q377" s="131">
        <v>0.95699999999999996</v>
      </c>
      <c r="R377" s="131">
        <v>0.84699999999999998</v>
      </c>
      <c r="S377" s="132">
        <v>0.22919999999999999</v>
      </c>
      <c r="T377" s="17">
        <v>120</v>
      </c>
      <c r="V377" s="63">
        <f t="shared" si="6"/>
        <v>-9.3742676353409885E-3</v>
      </c>
    </row>
    <row r="378" spans="1:22" x14ac:dyDescent="0.3">
      <c r="A378" s="98" t="s">
        <v>749</v>
      </c>
      <c r="B378" s="98" t="s">
        <v>750</v>
      </c>
      <c r="C378" s="14">
        <v>4858</v>
      </c>
      <c r="D378" s="14">
        <v>0.82281000000000004</v>
      </c>
      <c r="E378" s="14">
        <v>0.76200000000000001</v>
      </c>
      <c r="F378" s="14">
        <v>0.79200000000000004</v>
      </c>
      <c r="G378" s="14">
        <v>0.12709999999999999</v>
      </c>
      <c r="H378" s="14">
        <v>60</v>
      </c>
      <c r="I378" s="17">
        <v>3805</v>
      </c>
      <c r="J378" s="131">
        <v>0.66600000000000004</v>
      </c>
      <c r="K378" s="131">
        <v>0.76400000000000001</v>
      </c>
      <c r="L378" s="131">
        <v>0.71499999999999997</v>
      </c>
      <c r="M378" s="132">
        <v>0.28510000000000002</v>
      </c>
      <c r="N378" s="17">
        <v>145</v>
      </c>
      <c r="O378" s="17">
        <v>3808</v>
      </c>
      <c r="P378" s="131">
        <v>0.66700000000000004</v>
      </c>
      <c r="Q378" s="131">
        <v>0.76700000000000002</v>
      </c>
      <c r="R378" s="131">
        <v>0.71599999999999997</v>
      </c>
      <c r="S378" s="132">
        <v>0.28510000000000002</v>
      </c>
      <c r="T378" s="17">
        <v>145</v>
      </c>
      <c r="V378" s="63">
        <f t="shared" si="6"/>
        <v>7.8843626806833109E-4</v>
      </c>
    </row>
    <row r="379" spans="1:22" x14ac:dyDescent="0.3">
      <c r="A379" s="98" t="s">
        <v>751</v>
      </c>
      <c r="B379" s="98" t="s">
        <v>2229</v>
      </c>
      <c r="C379" s="14">
        <v>1051</v>
      </c>
      <c r="D379" s="14">
        <v>1.1378299999999999</v>
      </c>
      <c r="E379" s="14">
        <v>0.96099999999999997</v>
      </c>
      <c r="F379" s="14">
        <v>1.048</v>
      </c>
      <c r="G379" s="14">
        <v>0.14879999999999999</v>
      </c>
      <c r="H379" s="14">
        <v>20</v>
      </c>
      <c r="I379" s="17">
        <v>965</v>
      </c>
      <c r="J379" s="131">
        <v>0.77800000000000002</v>
      </c>
      <c r="K379" s="131">
        <v>0.76200000000000001</v>
      </c>
      <c r="L379" s="131">
        <v>0.77</v>
      </c>
      <c r="M379" s="132">
        <v>0.3543</v>
      </c>
      <c r="N379" s="17">
        <v>53</v>
      </c>
      <c r="O379" s="17">
        <v>1007</v>
      </c>
      <c r="P379" s="131">
        <v>0.78</v>
      </c>
      <c r="Q379" s="131">
        <v>0.76400000000000001</v>
      </c>
      <c r="R379" s="131">
        <v>0.77200000000000002</v>
      </c>
      <c r="S379" s="132">
        <v>0.3543</v>
      </c>
      <c r="T379" s="17">
        <v>53</v>
      </c>
      <c r="V379" s="63">
        <f t="shared" si="6"/>
        <v>4.3523316062176166E-2</v>
      </c>
    </row>
    <row r="380" spans="1:22" x14ac:dyDescent="0.3">
      <c r="A380" s="98" t="s">
        <v>753</v>
      </c>
      <c r="B380" s="98" t="s">
        <v>2231</v>
      </c>
      <c r="C380" s="14">
        <v>3345</v>
      </c>
      <c r="D380" s="14">
        <v>0.95438999999999996</v>
      </c>
      <c r="E380" s="14">
        <v>0.89400000000000002</v>
      </c>
      <c r="F380" s="14">
        <v>0.92400000000000004</v>
      </c>
      <c r="G380" s="14">
        <v>8.9700000000000002E-2</v>
      </c>
      <c r="H380" s="14">
        <v>0</v>
      </c>
      <c r="I380" s="17">
        <v>3029</v>
      </c>
      <c r="J380" s="131">
        <v>0.69299999999999995</v>
      </c>
      <c r="K380" s="131">
        <v>0.78100000000000003</v>
      </c>
      <c r="L380" s="131">
        <v>0.73599999999999999</v>
      </c>
      <c r="M380" s="132">
        <v>0.1961</v>
      </c>
      <c r="N380" s="17">
        <v>74</v>
      </c>
      <c r="O380" s="17">
        <v>3026</v>
      </c>
      <c r="P380" s="131">
        <v>0.69499999999999995</v>
      </c>
      <c r="Q380" s="131">
        <v>0.78300000000000003</v>
      </c>
      <c r="R380" s="131">
        <v>0.73799999999999999</v>
      </c>
      <c r="S380" s="132">
        <v>0.1961</v>
      </c>
      <c r="T380" s="17">
        <v>74</v>
      </c>
      <c r="V380" s="63">
        <f t="shared" si="6"/>
        <v>-9.9042588312974584E-4</v>
      </c>
    </row>
    <row r="381" spans="1:22" x14ac:dyDescent="0.3">
      <c r="A381" s="98" t="s">
        <v>755</v>
      </c>
      <c r="B381" s="98" t="s">
        <v>2233</v>
      </c>
      <c r="C381" s="14">
        <v>6275</v>
      </c>
      <c r="D381" s="14">
        <v>0.60167000000000004</v>
      </c>
      <c r="E381" s="14">
        <v>0.58699999999999997</v>
      </c>
      <c r="F381" s="14">
        <v>0.59299999999999997</v>
      </c>
      <c r="G381" s="14">
        <v>0.22489999999999999</v>
      </c>
      <c r="H381" s="14">
        <v>87</v>
      </c>
      <c r="I381" s="17">
        <v>4841</v>
      </c>
      <c r="J381" s="131">
        <v>0.56100000000000005</v>
      </c>
      <c r="K381" s="131">
        <v>0.63</v>
      </c>
      <c r="L381" s="131">
        <v>0.59499999999999997</v>
      </c>
      <c r="M381" s="132">
        <v>0.49990000000000001</v>
      </c>
      <c r="N381" s="17">
        <v>440</v>
      </c>
      <c r="O381" s="17">
        <v>4714</v>
      </c>
      <c r="P381" s="131">
        <v>0.56200000000000006</v>
      </c>
      <c r="Q381" s="131">
        <v>0.63200000000000001</v>
      </c>
      <c r="R381" s="131">
        <v>0.59699999999999998</v>
      </c>
      <c r="S381" s="132">
        <v>0.49990000000000001</v>
      </c>
      <c r="T381" s="17">
        <v>440</v>
      </c>
      <c r="V381" s="63">
        <f t="shared" si="6"/>
        <v>-2.6234249122082214E-2</v>
      </c>
    </row>
    <row r="382" spans="1:22" x14ac:dyDescent="0.3">
      <c r="A382" s="98" t="s">
        <v>757</v>
      </c>
      <c r="B382" s="98" t="s">
        <v>2235</v>
      </c>
      <c r="C382" s="14">
        <v>3036</v>
      </c>
      <c r="D382" s="14">
        <v>1.2110700000000001</v>
      </c>
      <c r="E382" s="14">
        <v>0.92</v>
      </c>
      <c r="F382" s="14">
        <v>1.0649999999999999</v>
      </c>
      <c r="G382" s="14">
        <v>0.1202</v>
      </c>
      <c r="H382" s="14">
        <v>65</v>
      </c>
      <c r="I382" s="17">
        <v>2919</v>
      </c>
      <c r="J382" s="131">
        <v>0.80800000000000005</v>
      </c>
      <c r="K382" s="131">
        <v>0.81599999999999995</v>
      </c>
      <c r="L382" s="131">
        <v>0.81200000000000006</v>
      </c>
      <c r="M382" s="132">
        <v>0.2676</v>
      </c>
      <c r="N382" s="17">
        <v>129</v>
      </c>
      <c r="O382" s="17">
        <v>2908</v>
      </c>
      <c r="P382" s="131">
        <v>0.81</v>
      </c>
      <c r="Q382" s="131">
        <v>0.81799999999999995</v>
      </c>
      <c r="R382" s="131">
        <v>0.81399999999999995</v>
      </c>
      <c r="S382" s="132">
        <v>0.2676</v>
      </c>
      <c r="T382" s="17">
        <v>129</v>
      </c>
      <c r="V382" s="63">
        <f t="shared" si="6"/>
        <v>-3.7684138403562863E-3</v>
      </c>
    </row>
    <row r="383" spans="1:22" x14ac:dyDescent="0.3">
      <c r="A383" s="98" t="s">
        <v>759</v>
      </c>
      <c r="B383" s="98" t="s">
        <v>760</v>
      </c>
      <c r="C383" s="14">
        <v>1218</v>
      </c>
      <c r="D383" s="14">
        <v>0.67883000000000004</v>
      </c>
      <c r="E383" s="14">
        <v>0.64500000000000002</v>
      </c>
      <c r="F383" s="14">
        <v>0.66100000000000003</v>
      </c>
      <c r="G383" s="14">
        <v>0.25340000000000001</v>
      </c>
      <c r="H383" s="14">
        <v>0</v>
      </c>
      <c r="I383" s="17">
        <v>1015</v>
      </c>
      <c r="J383" s="131">
        <v>0.53500000000000003</v>
      </c>
      <c r="K383" s="131">
        <v>0.60399999999999998</v>
      </c>
      <c r="L383" s="131">
        <v>0.56899999999999995</v>
      </c>
      <c r="M383" s="132">
        <v>0.50929999999999997</v>
      </c>
      <c r="N383" s="17">
        <v>58</v>
      </c>
      <c r="O383" s="17">
        <v>1003</v>
      </c>
      <c r="P383" s="131">
        <v>0.53600000000000003</v>
      </c>
      <c r="Q383" s="131">
        <v>0.60499999999999998</v>
      </c>
      <c r="R383" s="131">
        <v>0.56999999999999995</v>
      </c>
      <c r="S383" s="132">
        <v>0.50929999999999997</v>
      </c>
      <c r="T383" s="17">
        <v>58</v>
      </c>
      <c r="V383" s="63">
        <f t="shared" si="6"/>
        <v>-1.1822660098522168E-2</v>
      </c>
    </row>
    <row r="384" spans="1:22" x14ac:dyDescent="0.3">
      <c r="A384" s="98" t="s">
        <v>761</v>
      </c>
      <c r="B384" s="98" t="s">
        <v>2238</v>
      </c>
      <c r="C384" s="14">
        <v>6926</v>
      </c>
      <c r="D384" s="14">
        <v>0.61807999999999996</v>
      </c>
      <c r="E384" s="14">
        <v>0.53200000000000003</v>
      </c>
      <c r="F384" s="14">
        <v>0.57499999999999996</v>
      </c>
      <c r="G384" s="14">
        <v>0.64759999999999995</v>
      </c>
      <c r="H384" s="14">
        <v>806</v>
      </c>
      <c r="I384" s="17">
        <v>7493</v>
      </c>
      <c r="J384" s="131">
        <v>0.46100000000000002</v>
      </c>
      <c r="K384" s="131">
        <v>0.47399999999999998</v>
      </c>
      <c r="L384" s="131">
        <v>0.46700000000000003</v>
      </c>
      <c r="M384" s="132">
        <v>0.79549999999999998</v>
      </c>
      <c r="N384" s="17">
        <v>1490</v>
      </c>
      <c r="O384" s="17">
        <v>7459</v>
      </c>
      <c r="P384" s="131">
        <v>0.46300000000000002</v>
      </c>
      <c r="Q384" s="131">
        <v>0.47499999999999998</v>
      </c>
      <c r="R384" s="131">
        <v>0.46800000000000003</v>
      </c>
      <c r="S384" s="132">
        <v>0.79549999999999998</v>
      </c>
      <c r="T384" s="17">
        <v>1490</v>
      </c>
      <c r="V384" s="63">
        <f t="shared" si="6"/>
        <v>-4.5375683971706927E-3</v>
      </c>
    </row>
    <row r="385" spans="1:22" x14ac:dyDescent="0.3">
      <c r="A385" s="98" t="s">
        <v>763</v>
      </c>
      <c r="B385" s="98" t="s">
        <v>764</v>
      </c>
      <c r="C385" s="14">
        <v>4775</v>
      </c>
      <c r="D385" s="14">
        <v>0.63061999999999996</v>
      </c>
      <c r="E385" s="14">
        <v>0.57099999999999995</v>
      </c>
      <c r="F385" s="14">
        <v>0.6</v>
      </c>
      <c r="G385" s="14">
        <v>0.1585</v>
      </c>
      <c r="H385" s="14">
        <v>25</v>
      </c>
      <c r="I385" s="17">
        <v>3521</v>
      </c>
      <c r="J385" s="131">
        <v>0.59399999999999997</v>
      </c>
      <c r="K385" s="131">
        <v>0.64800000000000002</v>
      </c>
      <c r="L385" s="131">
        <v>0.621</v>
      </c>
      <c r="M385" s="132">
        <v>0.29310000000000003</v>
      </c>
      <c r="N385" s="17">
        <v>85</v>
      </c>
      <c r="O385" s="17">
        <v>3508</v>
      </c>
      <c r="P385" s="131">
        <v>0.59499999999999997</v>
      </c>
      <c r="Q385" s="131">
        <v>0.65</v>
      </c>
      <c r="R385" s="131">
        <v>0.622</v>
      </c>
      <c r="S385" s="132">
        <v>0.29310000000000003</v>
      </c>
      <c r="T385" s="17">
        <v>85</v>
      </c>
      <c r="V385" s="63">
        <f t="shared" si="6"/>
        <v>-3.6921329167850041E-3</v>
      </c>
    </row>
    <row r="386" spans="1:22" x14ac:dyDescent="0.3">
      <c r="A386" s="98" t="s">
        <v>765</v>
      </c>
      <c r="B386" s="98" t="s">
        <v>766</v>
      </c>
      <c r="C386" s="14">
        <v>7606</v>
      </c>
      <c r="D386" s="14">
        <v>1.03505</v>
      </c>
      <c r="E386" s="14">
        <v>0.78700000000000003</v>
      </c>
      <c r="F386" s="14">
        <v>0.91</v>
      </c>
      <c r="G386" s="14">
        <v>8.3000000000000004E-2</v>
      </c>
      <c r="H386" s="14">
        <v>130</v>
      </c>
      <c r="I386" s="17">
        <v>6703</v>
      </c>
      <c r="J386" s="131">
        <v>0.70099999999999996</v>
      </c>
      <c r="K386" s="131">
        <v>0.68500000000000005</v>
      </c>
      <c r="L386" s="131">
        <v>0.69199999999999995</v>
      </c>
      <c r="M386" s="132">
        <v>0.35070000000000001</v>
      </c>
      <c r="N386" s="17">
        <v>459</v>
      </c>
      <c r="O386" s="17">
        <v>6645</v>
      </c>
      <c r="P386" s="131">
        <v>0.70299999999999996</v>
      </c>
      <c r="Q386" s="131">
        <v>0.68799999999999994</v>
      </c>
      <c r="R386" s="131">
        <v>0.69499999999999995</v>
      </c>
      <c r="S386" s="132">
        <v>0.35070000000000001</v>
      </c>
      <c r="T386" s="17">
        <v>459</v>
      </c>
      <c r="V386" s="63">
        <f t="shared" si="6"/>
        <v>-8.6528420110398331E-3</v>
      </c>
    </row>
    <row r="387" spans="1:22" x14ac:dyDescent="0.3">
      <c r="A387" s="98" t="s">
        <v>767</v>
      </c>
      <c r="B387" s="98" t="s">
        <v>2242</v>
      </c>
      <c r="C387" s="14">
        <v>264</v>
      </c>
      <c r="D387" s="14">
        <v>2.4621499999999998</v>
      </c>
      <c r="E387" s="14">
        <v>1.621</v>
      </c>
      <c r="F387" s="14">
        <v>2.0409999999999999</v>
      </c>
      <c r="G387" s="14">
        <v>1.0338000000000001</v>
      </c>
      <c r="H387" s="14">
        <v>100</v>
      </c>
      <c r="I387" s="17">
        <v>170</v>
      </c>
      <c r="J387" s="131">
        <v>3.8170000000000002</v>
      </c>
      <c r="K387" s="131">
        <v>3.9569999999999999</v>
      </c>
      <c r="L387" s="131">
        <v>3.8860000000000001</v>
      </c>
      <c r="M387" s="132">
        <v>0.81699999999999995</v>
      </c>
      <c r="N387" s="17">
        <v>128</v>
      </c>
      <c r="O387" s="17">
        <v>168</v>
      </c>
      <c r="P387" s="131">
        <v>3.827</v>
      </c>
      <c r="Q387" s="131">
        <v>3.968</v>
      </c>
      <c r="R387" s="131">
        <v>3.8969999999999998</v>
      </c>
      <c r="S387" s="132">
        <v>0.81699999999999995</v>
      </c>
      <c r="T387" s="17">
        <v>128</v>
      </c>
      <c r="V387" s="63">
        <f t="shared" si="6"/>
        <v>-1.1764705882352941E-2</v>
      </c>
    </row>
    <row r="388" spans="1:22" x14ac:dyDescent="0.3">
      <c r="A388" s="98" t="s">
        <v>769</v>
      </c>
      <c r="B388" s="98" t="s">
        <v>770</v>
      </c>
      <c r="C388" s="14">
        <v>5205</v>
      </c>
      <c r="D388" s="14">
        <v>0.71155999999999997</v>
      </c>
      <c r="E388" s="14">
        <v>0.64</v>
      </c>
      <c r="F388" s="14">
        <v>0.67500000000000004</v>
      </c>
      <c r="G388" s="14">
        <v>0.23469999999999999</v>
      </c>
      <c r="H388" s="14">
        <v>0</v>
      </c>
      <c r="I388" s="17">
        <v>4002</v>
      </c>
      <c r="J388" s="131">
        <v>0.68700000000000006</v>
      </c>
      <c r="K388" s="131">
        <v>0.67100000000000004</v>
      </c>
      <c r="L388" s="131">
        <v>0.67800000000000005</v>
      </c>
      <c r="M388" s="132">
        <v>0.38469999999999999</v>
      </c>
      <c r="N388" s="17">
        <v>0</v>
      </c>
      <c r="O388" s="17">
        <v>4029</v>
      </c>
      <c r="P388" s="131">
        <v>0.68799999999999994</v>
      </c>
      <c r="Q388" s="131">
        <v>0.67300000000000004</v>
      </c>
      <c r="R388" s="131">
        <v>0.68</v>
      </c>
      <c r="S388" s="132">
        <v>0.38469999999999999</v>
      </c>
      <c r="T388" s="17">
        <v>0</v>
      </c>
      <c r="V388" s="63">
        <f t="shared" si="6"/>
        <v>6.746626686656672E-3</v>
      </c>
    </row>
    <row r="389" spans="1:22" x14ac:dyDescent="0.3">
      <c r="A389" s="98" t="s">
        <v>771</v>
      </c>
      <c r="B389" s="98" t="s">
        <v>2245</v>
      </c>
      <c r="C389" s="14">
        <v>12287</v>
      </c>
      <c r="D389" s="14">
        <v>0.59104000000000001</v>
      </c>
      <c r="E389" s="14">
        <v>0.56299999999999994</v>
      </c>
      <c r="F389" s="14">
        <v>0.57599999999999996</v>
      </c>
      <c r="G389" s="14">
        <v>0.62570000000000003</v>
      </c>
      <c r="H389" s="14">
        <v>1560</v>
      </c>
      <c r="I389" s="17">
        <v>10992</v>
      </c>
      <c r="J389" s="131">
        <v>0.46899999999999997</v>
      </c>
      <c r="K389" s="131">
        <v>0.53400000000000003</v>
      </c>
      <c r="L389" s="131">
        <v>0.501</v>
      </c>
      <c r="M389" s="132">
        <v>0.6452</v>
      </c>
      <c r="N389" s="17">
        <v>1750</v>
      </c>
      <c r="O389" s="17">
        <v>10624</v>
      </c>
      <c r="P389" s="131">
        <v>0.47</v>
      </c>
      <c r="Q389" s="131">
        <v>0.53500000000000003</v>
      </c>
      <c r="R389" s="131">
        <v>0.502</v>
      </c>
      <c r="S389" s="132">
        <v>0.6452</v>
      </c>
      <c r="T389" s="17">
        <v>1750</v>
      </c>
      <c r="V389" s="63">
        <f t="shared" si="6"/>
        <v>-3.3478893740902474E-2</v>
      </c>
    </row>
    <row r="390" spans="1:22" x14ac:dyDescent="0.3">
      <c r="A390" s="98" t="s">
        <v>773</v>
      </c>
      <c r="B390" s="98" t="s">
        <v>2247</v>
      </c>
      <c r="C390" s="14">
        <v>3334</v>
      </c>
      <c r="D390" s="14">
        <v>0.52875000000000005</v>
      </c>
      <c r="E390" s="14">
        <v>0.51500000000000001</v>
      </c>
      <c r="F390" s="14">
        <v>0.52100000000000002</v>
      </c>
      <c r="G390" s="14">
        <v>0.52070000000000005</v>
      </c>
      <c r="H390" s="14">
        <v>16</v>
      </c>
      <c r="I390" s="17">
        <v>2493</v>
      </c>
      <c r="J390" s="131">
        <v>0.40200000000000002</v>
      </c>
      <c r="K390" s="131">
        <v>0.41799999999999998</v>
      </c>
      <c r="L390" s="131">
        <v>0.41</v>
      </c>
      <c r="M390" s="132">
        <v>0.58830000000000005</v>
      </c>
      <c r="N390" s="17">
        <v>22</v>
      </c>
      <c r="O390" s="17">
        <v>2473</v>
      </c>
      <c r="P390" s="131">
        <v>0.40300000000000002</v>
      </c>
      <c r="Q390" s="131">
        <v>0.41899999999999998</v>
      </c>
      <c r="R390" s="131">
        <v>0.41</v>
      </c>
      <c r="S390" s="132">
        <v>0.58830000000000005</v>
      </c>
      <c r="T390" s="17">
        <v>22</v>
      </c>
      <c r="V390" s="63">
        <f t="shared" ref="V390:V453" si="7">(O390-I390)/I390</f>
        <v>-8.0224628961091064E-3</v>
      </c>
    </row>
    <row r="391" spans="1:22" x14ac:dyDescent="0.3">
      <c r="A391" s="98" t="s">
        <v>775</v>
      </c>
      <c r="B391" s="98" t="s">
        <v>2249</v>
      </c>
      <c r="C391" s="14">
        <v>678</v>
      </c>
      <c r="D391" s="14">
        <v>4.2437300000000002</v>
      </c>
      <c r="E391" s="14">
        <v>6.141</v>
      </c>
      <c r="F391" s="14">
        <v>5.1909999999999998</v>
      </c>
      <c r="G391" s="14">
        <v>8.6499999999999994E-2</v>
      </c>
      <c r="H391" s="14">
        <v>0</v>
      </c>
      <c r="I391" s="17">
        <v>245</v>
      </c>
      <c r="J391" s="131">
        <v>3.6579999999999999</v>
      </c>
      <c r="K391" s="131">
        <v>3.88</v>
      </c>
      <c r="L391" s="131">
        <v>3.7690000000000001</v>
      </c>
      <c r="M391" s="132">
        <v>0.29370000000000002</v>
      </c>
      <c r="N391" s="17">
        <v>15</v>
      </c>
      <c r="O391" s="17">
        <v>233</v>
      </c>
      <c r="P391" s="131">
        <v>3.6080000000000001</v>
      </c>
      <c r="Q391" s="131">
        <v>3.8279999999999998</v>
      </c>
      <c r="R391" s="131">
        <v>3.718</v>
      </c>
      <c r="S391" s="132">
        <v>0.29370000000000002</v>
      </c>
      <c r="T391" s="17">
        <v>15</v>
      </c>
      <c r="V391" s="63">
        <f t="shared" si="7"/>
        <v>-4.8979591836734691E-2</v>
      </c>
    </row>
    <row r="392" spans="1:22" x14ac:dyDescent="0.3">
      <c r="A392" s="98" t="s">
        <v>777</v>
      </c>
      <c r="B392" s="98" t="s">
        <v>778</v>
      </c>
      <c r="C392" s="14">
        <v>4766</v>
      </c>
      <c r="D392" s="14">
        <v>0.99772000000000005</v>
      </c>
      <c r="E392" s="14">
        <v>0.88400000000000001</v>
      </c>
      <c r="F392" s="14">
        <v>0.94</v>
      </c>
      <c r="G392" s="14">
        <v>7.5999999999999998E-2</v>
      </c>
      <c r="H392" s="14">
        <v>35</v>
      </c>
      <c r="I392" s="17">
        <v>3749</v>
      </c>
      <c r="J392" s="131">
        <v>0.85699999999999998</v>
      </c>
      <c r="K392" s="131">
        <v>0.998</v>
      </c>
      <c r="L392" s="131">
        <v>0.92700000000000005</v>
      </c>
      <c r="M392" s="132">
        <v>0.18260000000000001</v>
      </c>
      <c r="N392" s="17">
        <v>50</v>
      </c>
      <c r="O392" s="17">
        <v>3722</v>
      </c>
      <c r="P392" s="131">
        <v>0.85899999999999999</v>
      </c>
      <c r="Q392" s="131">
        <v>1</v>
      </c>
      <c r="R392" s="131">
        <v>0.92900000000000005</v>
      </c>
      <c r="S392" s="132">
        <v>0.18260000000000001</v>
      </c>
      <c r="T392" s="17">
        <v>50</v>
      </c>
      <c r="V392" s="63">
        <f t="shared" si="7"/>
        <v>-7.2019205121365698E-3</v>
      </c>
    </row>
    <row r="393" spans="1:22" x14ac:dyDescent="0.3">
      <c r="A393" s="98" t="s">
        <v>779</v>
      </c>
      <c r="B393" s="98" t="s">
        <v>780</v>
      </c>
      <c r="C393" s="14">
        <v>674</v>
      </c>
      <c r="D393" s="14">
        <v>1.2070099999999999</v>
      </c>
      <c r="E393" s="14">
        <v>0.85</v>
      </c>
      <c r="F393" s="14">
        <v>1.028</v>
      </c>
      <c r="G393" s="14">
        <v>0.1416</v>
      </c>
      <c r="H393" s="14">
        <v>0</v>
      </c>
      <c r="I393" s="17">
        <v>479</v>
      </c>
      <c r="J393" s="131">
        <v>1.01</v>
      </c>
      <c r="K393" s="131">
        <v>0.83099999999999996</v>
      </c>
      <c r="L393" s="131">
        <v>0.92</v>
      </c>
      <c r="M393" s="132">
        <v>0.29909999999999998</v>
      </c>
      <c r="N393" s="17">
        <v>15</v>
      </c>
      <c r="O393" s="17">
        <v>465</v>
      </c>
      <c r="P393" s="131">
        <v>1.0129999999999999</v>
      </c>
      <c r="Q393" s="131">
        <v>0.83399999999999996</v>
      </c>
      <c r="R393" s="131">
        <v>0.92300000000000004</v>
      </c>
      <c r="S393" s="132">
        <v>0.29909999999999998</v>
      </c>
      <c r="T393" s="17">
        <v>15</v>
      </c>
      <c r="V393" s="63">
        <f t="shared" si="7"/>
        <v>-2.9227557411273485E-2</v>
      </c>
    </row>
    <row r="394" spans="1:22" x14ac:dyDescent="0.3">
      <c r="A394" s="98" t="s">
        <v>781</v>
      </c>
      <c r="B394" s="98" t="s">
        <v>2253</v>
      </c>
      <c r="C394" s="14">
        <v>859</v>
      </c>
      <c r="D394" s="14">
        <v>1.0861000000000001</v>
      </c>
      <c r="E394" s="14">
        <v>0.82199999999999995</v>
      </c>
      <c r="F394" s="14">
        <v>0.95399999999999996</v>
      </c>
      <c r="G394" s="14">
        <v>0.14940000000000001</v>
      </c>
      <c r="H394" s="14">
        <v>20</v>
      </c>
      <c r="I394" s="17">
        <v>735</v>
      </c>
      <c r="J394" s="131">
        <v>0.81100000000000005</v>
      </c>
      <c r="K394" s="131">
        <v>0.78100000000000003</v>
      </c>
      <c r="L394" s="131">
        <v>0.79500000000000004</v>
      </c>
      <c r="M394" s="132">
        <v>0.29099999999999998</v>
      </c>
      <c r="N394" s="17">
        <v>54</v>
      </c>
      <c r="O394" s="17">
        <v>730</v>
      </c>
      <c r="P394" s="131">
        <v>0.81299999999999994</v>
      </c>
      <c r="Q394" s="131">
        <v>0.78300000000000003</v>
      </c>
      <c r="R394" s="131">
        <v>0.79700000000000004</v>
      </c>
      <c r="S394" s="132">
        <v>0.29099999999999998</v>
      </c>
      <c r="T394" s="17">
        <v>54</v>
      </c>
      <c r="V394" s="63">
        <f t="shared" si="7"/>
        <v>-6.8027210884353739E-3</v>
      </c>
    </row>
    <row r="395" spans="1:22" x14ac:dyDescent="0.3">
      <c r="A395" s="98" t="s">
        <v>783</v>
      </c>
      <c r="B395" s="98" t="s">
        <v>2255</v>
      </c>
      <c r="C395" s="14">
        <v>2489</v>
      </c>
      <c r="D395" s="14">
        <v>0.32651999999999998</v>
      </c>
      <c r="E395" s="14">
        <v>0.433</v>
      </c>
      <c r="F395" s="14">
        <v>0.379</v>
      </c>
      <c r="G395" s="14">
        <v>0.47160000000000002</v>
      </c>
      <c r="H395" s="14">
        <v>38</v>
      </c>
      <c r="I395" s="17">
        <v>1751</v>
      </c>
      <c r="J395" s="131">
        <v>0.42</v>
      </c>
      <c r="K395" s="131">
        <v>0.53800000000000003</v>
      </c>
      <c r="L395" s="131">
        <v>0.47899999999999998</v>
      </c>
      <c r="M395" s="132">
        <v>0.62160000000000004</v>
      </c>
      <c r="N395" s="17">
        <v>43</v>
      </c>
      <c r="O395" s="17">
        <v>1688</v>
      </c>
      <c r="P395" s="131">
        <v>0.42099999999999999</v>
      </c>
      <c r="Q395" s="131">
        <v>0.54</v>
      </c>
      <c r="R395" s="131">
        <v>0.48</v>
      </c>
      <c r="S395" s="132">
        <v>0.62160000000000004</v>
      </c>
      <c r="T395" s="17">
        <v>43</v>
      </c>
      <c r="V395" s="63">
        <f t="shared" si="7"/>
        <v>-3.597944031981725E-2</v>
      </c>
    </row>
    <row r="396" spans="1:22" x14ac:dyDescent="0.3">
      <c r="A396" s="98" t="s">
        <v>785</v>
      </c>
      <c r="B396" s="98" t="s">
        <v>2258</v>
      </c>
      <c r="C396" s="14">
        <v>986</v>
      </c>
      <c r="D396" s="14">
        <v>0.38550000000000001</v>
      </c>
      <c r="E396" s="14">
        <v>0.499</v>
      </c>
      <c r="F396" s="14">
        <v>0.441</v>
      </c>
      <c r="G396" s="14">
        <v>0.29470000000000002</v>
      </c>
      <c r="H396" s="14">
        <v>10</v>
      </c>
      <c r="I396" s="17">
        <v>686</v>
      </c>
      <c r="J396" s="131">
        <v>0.45700000000000002</v>
      </c>
      <c r="K396" s="131">
        <v>0.54300000000000004</v>
      </c>
      <c r="L396" s="131">
        <v>0.499</v>
      </c>
      <c r="M396" s="132">
        <v>0.51680000000000004</v>
      </c>
      <c r="N396" s="17">
        <v>2</v>
      </c>
      <c r="O396" s="17">
        <v>685</v>
      </c>
      <c r="P396" s="131">
        <v>0.47499999999999998</v>
      </c>
      <c r="Q396" s="131">
        <v>0.56499999999999995</v>
      </c>
      <c r="R396" s="131">
        <v>0.51900000000000002</v>
      </c>
      <c r="S396" s="132">
        <v>0.51680000000000004</v>
      </c>
      <c r="T396" s="17">
        <v>2</v>
      </c>
      <c r="V396" s="63">
        <f t="shared" si="7"/>
        <v>-1.4577259475218659E-3</v>
      </c>
    </row>
    <row r="397" spans="1:22" x14ac:dyDescent="0.3">
      <c r="A397" s="98" t="s">
        <v>787</v>
      </c>
      <c r="B397" s="98" t="s">
        <v>2260</v>
      </c>
      <c r="C397" s="14">
        <v>1256</v>
      </c>
      <c r="D397" s="14">
        <v>0.35254999999999997</v>
      </c>
      <c r="E397" s="14">
        <v>0.504</v>
      </c>
      <c r="F397" s="14">
        <v>0.42799999999999999</v>
      </c>
      <c r="G397" s="14">
        <v>0.46889999999999998</v>
      </c>
      <c r="H397" s="14">
        <v>0</v>
      </c>
      <c r="I397" s="17">
        <v>946</v>
      </c>
      <c r="J397" s="131">
        <v>0.36899999999999999</v>
      </c>
      <c r="K397" s="131">
        <v>0.53400000000000003</v>
      </c>
      <c r="L397" s="131">
        <v>0.45100000000000001</v>
      </c>
      <c r="M397" s="132">
        <v>0.60760000000000003</v>
      </c>
      <c r="N397" s="17">
        <v>8</v>
      </c>
      <c r="O397" s="17">
        <v>940</v>
      </c>
      <c r="P397" s="131">
        <v>0.37</v>
      </c>
      <c r="Q397" s="131">
        <v>0.53500000000000003</v>
      </c>
      <c r="R397" s="131">
        <v>0.45200000000000001</v>
      </c>
      <c r="S397" s="132">
        <v>0.60760000000000003</v>
      </c>
      <c r="T397" s="17">
        <v>8</v>
      </c>
      <c r="V397" s="63">
        <f t="shared" si="7"/>
        <v>-6.3424947145877377E-3</v>
      </c>
    </row>
    <row r="398" spans="1:22" x14ac:dyDescent="0.3">
      <c r="A398" s="98" t="s">
        <v>789</v>
      </c>
      <c r="B398" s="98" t="s">
        <v>2262</v>
      </c>
      <c r="C398" s="14">
        <v>1923</v>
      </c>
      <c r="D398" s="14">
        <v>0.32056000000000001</v>
      </c>
      <c r="E398" s="14">
        <v>0.47399999999999998</v>
      </c>
      <c r="F398" s="14">
        <v>0.39700000000000002</v>
      </c>
      <c r="G398" s="14">
        <v>0.39219999999999999</v>
      </c>
      <c r="H398" s="14">
        <v>19</v>
      </c>
      <c r="I398" s="17">
        <v>1343</v>
      </c>
      <c r="J398" s="131">
        <v>0.36099999999999999</v>
      </c>
      <c r="K398" s="131">
        <v>0.54500000000000004</v>
      </c>
      <c r="L398" s="131">
        <v>0.45200000000000001</v>
      </c>
      <c r="M398" s="132">
        <v>0.57720000000000005</v>
      </c>
      <c r="N398" s="17">
        <v>9</v>
      </c>
      <c r="O398" s="17">
        <v>1331</v>
      </c>
      <c r="P398" s="131">
        <v>0.36199999999999999</v>
      </c>
      <c r="Q398" s="131">
        <v>0.54700000000000004</v>
      </c>
      <c r="R398" s="131">
        <v>0.45400000000000001</v>
      </c>
      <c r="S398" s="132">
        <v>0.57720000000000005</v>
      </c>
      <c r="T398" s="17">
        <v>9</v>
      </c>
      <c r="V398" s="63">
        <f t="shared" si="7"/>
        <v>-8.9352196574832461E-3</v>
      </c>
    </row>
    <row r="399" spans="1:22" x14ac:dyDescent="0.3">
      <c r="A399" s="98" t="s">
        <v>791</v>
      </c>
      <c r="B399" s="98" t="s">
        <v>2264</v>
      </c>
      <c r="C399" s="14">
        <v>781</v>
      </c>
      <c r="D399" s="14">
        <v>0.46920000000000001</v>
      </c>
      <c r="E399" s="14">
        <v>0.442</v>
      </c>
      <c r="F399" s="14">
        <v>0.45500000000000002</v>
      </c>
      <c r="G399" s="14">
        <v>0.34379999999999999</v>
      </c>
      <c r="H399" s="14">
        <v>8</v>
      </c>
      <c r="I399" s="17">
        <v>583</v>
      </c>
      <c r="J399" s="131">
        <v>0.48799999999999999</v>
      </c>
      <c r="K399" s="131">
        <v>0.47899999999999998</v>
      </c>
      <c r="L399" s="131">
        <v>0.48299999999999998</v>
      </c>
      <c r="M399" s="132">
        <v>0.27250000000000002</v>
      </c>
      <c r="N399" s="17">
        <v>9</v>
      </c>
      <c r="O399" s="17">
        <v>565</v>
      </c>
      <c r="P399" s="131">
        <v>0.48899999999999999</v>
      </c>
      <c r="Q399" s="131">
        <v>0.48</v>
      </c>
      <c r="R399" s="131">
        <v>0.48399999999999999</v>
      </c>
      <c r="S399" s="132">
        <v>0.27250000000000002</v>
      </c>
      <c r="T399" s="17">
        <v>9</v>
      </c>
      <c r="V399" s="63">
        <f t="shared" si="7"/>
        <v>-3.0874785591766724E-2</v>
      </c>
    </row>
    <row r="400" spans="1:22" x14ac:dyDescent="0.3">
      <c r="A400" s="98" t="s">
        <v>793</v>
      </c>
      <c r="B400" s="98" t="s">
        <v>2266</v>
      </c>
      <c r="C400" s="14">
        <v>1561</v>
      </c>
      <c r="D400" s="14">
        <v>0.32194</v>
      </c>
      <c r="E400" s="14">
        <v>0.38</v>
      </c>
      <c r="F400" s="14">
        <v>0.35</v>
      </c>
      <c r="G400" s="14">
        <v>0.55500000000000005</v>
      </c>
      <c r="H400" s="14">
        <v>0</v>
      </c>
      <c r="I400" s="17">
        <v>1030</v>
      </c>
      <c r="J400" s="131">
        <v>0.39700000000000002</v>
      </c>
      <c r="K400" s="131">
        <v>0.435</v>
      </c>
      <c r="L400" s="131">
        <v>0.41499999999999998</v>
      </c>
      <c r="M400" s="132">
        <v>0.64390000000000003</v>
      </c>
      <c r="N400" s="17">
        <v>0</v>
      </c>
      <c r="O400" s="17">
        <v>1028</v>
      </c>
      <c r="P400" s="131">
        <v>0.39800000000000002</v>
      </c>
      <c r="Q400" s="131">
        <v>0.436</v>
      </c>
      <c r="R400" s="131">
        <v>0.41699999999999998</v>
      </c>
      <c r="S400" s="132">
        <v>0.64390000000000003</v>
      </c>
      <c r="T400" s="17">
        <v>0</v>
      </c>
      <c r="V400" s="63">
        <f t="shared" si="7"/>
        <v>-1.9417475728155339E-3</v>
      </c>
    </row>
    <row r="401" spans="1:22" x14ac:dyDescent="0.3">
      <c r="A401" s="98" t="s">
        <v>795</v>
      </c>
      <c r="B401" s="98" t="s">
        <v>2269</v>
      </c>
      <c r="C401" s="14">
        <v>3934</v>
      </c>
      <c r="D401" s="14">
        <v>0.31558999999999998</v>
      </c>
      <c r="E401" s="14">
        <v>0.46800000000000003</v>
      </c>
      <c r="F401" s="14">
        <v>0.39100000000000001</v>
      </c>
      <c r="G401" s="14">
        <v>0.50360000000000005</v>
      </c>
      <c r="H401" s="14">
        <v>0</v>
      </c>
      <c r="I401" s="17">
        <v>3176</v>
      </c>
      <c r="J401" s="131">
        <v>0.27700000000000002</v>
      </c>
      <c r="K401" s="131">
        <v>0.41799999999999998</v>
      </c>
      <c r="L401" s="131">
        <v>0.34699999999999998</v>
      </c>
      <c r="M401" s="132">
        <v>0.53969999999999996</v>
      </c>
      <c r="N401" s="17">
        <v>39</v>
      </c>
      <c r="O401" s="17">
        <v>3146</v>
      </c>
      <c r="P401" s="131">
        <v>0.27700000000000002</v>
      </c>
      <c r="Q401" s="131">
        <v>0.42</v>
      </c>
      <c r="R401" s="131">
        <v>0.34799999999999998</v>
      </c>
      <c r="S401" s="132">
        <v>0.53969999999999996</v>
      </c>
      <c r="T401" s="17">
        <v>39</v>
      </c>
      <c r="V401" s="63">
        <f t="shared" si="7"/>
        <v>-9.4458438287153661E-3</v>
      </c>
    </row>
    <row r="402" spans="1:22" x14ac:dyDescent="0.3">
      <c r="A402" s="98" t="s">
        <v>797</v>
      </c>
      <c r="B402" s="98" t="s">
        <v>2271</v>
      </c>
      <c r="C402" s="14">
        <v>1659</v>
      </c>
      <c r="D402" s="14">
        <v>0.24112</v>
      </c>
      <c r="E402" s="14">
        <v>0.372</v>
      </c>
      <c r="F402" s="14">
        <v>0.30599999999999999</v>
      </c>
      <c r="G402" s="14">
        <v>0.51839999999999997</v>
      </c>
      <c r="H402" s="14">
        <v>0</v>
      </c>
      <c r="I402" s="17">
        <v>1207</v>
      </c>
      <c r="J402" s="131">
        <v>0.28000000000000003</v>
      </c>
      <c r="K402" s="131">
        <v>0.40899999999999997</v>
      </c>
      <c r="L402" s="131">
        <v>0.34399999999999997</v>
      </c>
      <c r="M402" s="132">
        <v>0.71120000000000005</v>
      </c>
      <c r="N402" s="17">
        <v>10</v>
      </c>
      <c r="O402" s="17">
        <v>1155</v>
      </c>
      <c r="P402" s="131">
        <v>0.28000000000000003</v>
      </c>
      <c r="Q402" s="131">
        <v>0.41099999999999998</v>
      </c>
      <c r="R402" s="131">
        <v>0.34499999999999997</v>
      </c>
      <c r="S402" s="132">
        <v>0.71120000000000005</v>
      </c>
      <c r="T402" s="17">
        <v>10</v>
      </c>
      <c r="V402" s="63">
        <f t="shared" si="7"/>
        <v>-4.3082021541010769E-2</v>
      </c>
    </row>
    <row r="403" spans="1:22" x14ac:dyDescent="0.3">
      <c r="A403" s="98" t="s">
        <v>799</v>
      </c>
      <c r="B403" s="98" t="s">
        <v>800</v>
      </c>
      <c r="C403" s="14">
        <v>4852</v>
      </c>
      <c r="D403" s="14">
        <v>0.36867</v>
      </c>
      <c r="E403" s="14">
        <v>0.54600000000000004</v>
      </c>
      <c r="F403" s="14">
        <v>0.45700000000000002</v>
      </c>
      <c r="G403" s="14">
        <v>0.34889999999999999</v>
      </c>
      <c r="H403" s="14">
        <v>0</v>
      </c>
      <c r="I403" s="17">
        <v>3515</v>
      </c>
      <c r="J403" s="131">
        <v>0.46300000000000002</v>
      </c>
      <c r="K403" s="131">
        <v>0.63800000000000001</v>
      </c>
      <c r="L403" s="131">
        <v>0.55000000000000004</v>
      </c>
      <c r="M403" s="132">
        <v>0.4773</v>
      </c>
      <c r="N403" s="17">
        <v>0</v>
      </c>
      <c r="O403" s="17">
        <v>3478</v>
      </c>
      <c r="P403" s="131">
        <v>0.46400000000000002</v>
      </c>
      <c r="Q403" s="131">
        <v>0.63900000000000001</v>
      </c>
      <c r="R403" s="131">
        <v>0.55100000000000005</v>
      </c>
      <c r="S403" s="132">
        <v>0.4773</v>
      </c>
      <c r="T403" s="17">
        <v>0</v>
      </c>
      <c r="V403" s="63">
        <f t="shared" si="7"/>
        <v>-1.0526315789473684E-2</v>
      </c>
    </row>
    <row r="404" spans="1:22" x14ac:dyDescent="0.3">
      <c r="A404" s="98" t="s">
        <v>801</v>
      </c>
      <c r="B404" s="98" t="s">
        <v>2274</v>
      </c>
      <c r="C404" s="14">
        <v>2516</v>
      </c>
      <c r="D404" s="14">
        <v>0.46912999999999999</v>
      </c>
      <c r="E404" s="14">
        <v>0.41</v>
      </c>
      <c r="F404" s="14">
        <v>0.439</v>
      </c>
      <c r="G404" s="14">
        <v>0.3634</v>
      </c>
      <c r="H404" s="14">
        <v>0</v>
      </c>
      <c r="I404" s="17">
        <v>1872</v>
      </c>
      <c r="J404" s="131">
        <v>0.63500000000000001</v>
      </c>
      <c r="K404" s="131">
        <v>0.50700000000000001</v>
      </c>
      <c r="L404" s="131">
        <v>0.56999999999999995</v>
      </c>
      <c r="M404" s="132">
        <v>0.55400000000000005</v>
      </c>
      <c r="N404" s="17">
        <v>3</v>
      </c>
      <c r="O404" s="17">
        <v>1882</v>
      </c>
      <c r="P404" s="131">
        <v>0.63600000000000001</v>
      </c>
      <c r="Q404" s="131">
        <v>0.50800000000000001</v>
      </c>
      <c r="R404" s="131">
        <v>0.57199999999999995</v>
      </c>
      <c r="S404" s="132">
        <v>0.55400000000000005</v>
      </c>
      <c r="T404" s="17">
        <v>3</v>
      </c>
      <c r="V404" s="63">
        <f t="shared" si="7"/>
        <v>5.341880341880342E-3</v>
      </c>
    </row>
    <row r="405" spans="1:22" x14ac:dyDescent="0.3">
      <c r="A405" s="98" t="s">
        <v>803</v>
      </c>
      <c r="B405" s="98" t="s">
        <v>2276</v>
      </c>
      <c r="C405" s="14">
        <v>4580</v>
      </c>
      <c r="D405" s="14">
        <v>0.67520999999999998</v>
      </c>
      <c r="E405" s="14">
        <v>0.61099999999999999</v>
      </c>
      <c r="F405" s="14">
        <v>0.64200000000000002</v>
      </c>
      <c r="G405" s="14">
        <v>0.3679</v>
      </c>
      <c r="H405" s="14">
        <v>0</v>
      </c>
      <c r="I405" s="17">
        <v>3579</v>
      </c>
      <c r="J405" s="131">
        <v>0.45100000000000001</v>
      </c>
      <c r="K405" s="131">
        <v>0.60199999999999998</v>
      </c>
      <c r="L405" s="131">
        <v>0.52600000000000002</v>
      </c>
      <c r="M405" s="132">
        <v>0.50800000000000001</v>
      </c>
      <c r="N405" s="17">
        <v>40</v>
      </c>
      <c r="O405" s="17">
        <v>3497</v>
      </c>
      <c r="P405" s="131">
        <v>0.45200000000000001</v>
      </c>
      <c r="Q405" s="131">
        <v>0.60399999999999998</v>
      </c>
      <c r="R405" s="131">
        <v>0.52800000000000002</v>
      </c>
      <c r="S405" s="132">
        <v>0.50800000000000001</v>
      </c>
      <c r="T405" s="17">
        <v>40</v>
      </c>
      <c r="V405" s="63">
        <f t="shared" si="7"/>
        <v>-2.2911427773120982E-2</v>
      </c>
    </row>
    <row r="406" spans="1:22" x14ac:dyDescent="0.3">
      <c r="A406" s="98" t="s">
        <v>805</v>
      </c>
      <c r="B406" s="98" t="s">
        <v>2278</v>
      </c>
      <c r="C406" s="14">
        <v>1215</v>
      </c>
      <c r="D406" s="14">
        <v>0.36904999999999999</v>
      </c>
      <c r="E406" s="14">
        <v>0.46</v>
      </c>
      <c r="F406" s="14">
        <v>0.41399999999999998</v>
      </c>
      <c r="G406" s="14">
        <v>0.44369999999999998</v>
      </c>
      <c r="H406" s="14">
        <v>0</v>
      </c>
      <c r="I406" s="17">
        <v>912</v>
      </c>
      <c r="J406" s="131">
        <v>0.41799999999999998</v>
      </c>
      <c r="K406" s="131">
        <v>0.47799999999999998</v>
      </c>
      <c r="L406" s="131">
        <v>0.44800000000000001</v>
      </c>
      <c r="M406" s="132">
        <v>0.55910000000000004</v>
      </c>
      <c r="N406" s="17">
        <v>0</v>
      </c>
      <c r="O406" s="17">
        <v>916</v>
      </c>
      <c r="P406" s="131">
        <v>0.41899999999999998</v>
      </c>
      <c r="Q406" s="131">
        <v>0.47899999999999998</v>
      </c>
      <c r="R406" s="131">
        <v>0.44800000000000001</v>
      </c>
      <c r="S406" s="132">
        <v>0.55910000000000004</v>
      </c>
      <c r="T406" s="17">
        <v>0</v>
      </c>
      <c r="V406" s="63">
        <f t="shared" si="7"/>
        <v>4.3859649122807015E-3</v>
      </c>
    </row>
    <row r="407" spans="1:22" x14ac:dyDescent="0.3">
      <c r="A407" s="98" t="s">
        <v>807</v>
      </c>
      <c r="B407" s="98" t="s">
        <v>2280</v>
      </c>
      <c r="C407" s="14">
        <v>1019</v>
      </c>
      <c r="D407" s="14">
        <v>0.48931999999999998</v>
      </c>
      <c r="E407" s="14">
        <v>0.40400000000000003</v>
      </c>
      <c r="F407" s="14">
        <v>0.44600000000000001</v>
      </c>
      <c r="G407" s="14">
        <v>0.54359999999999997</v>
      </c>
      <c r="H407" s="14">
        <v>0</v>
      </c>
      <c r="I407" s="17">
        <v>769</v>
      </c>
      <c r="J407" s="131">
        <v>0.70399999999999996</v>
      </c>
      <c r="K407" s="131">
        <v>0.49099999999999999</v>
      </c>
      <c r="L407" s="131">
        <v>0.59699999999999998</v>
      </c>
      <c r="M407" s="132">
        <v>0.55789999999999995</v>
      </c>
      <c r="N407" s="17">
        <v>2</v>
      </c>
      <c r="O407" s="17">
        <v>756</v>
      </c>
      <c r="P407" s="131">
        <v>0.70599999999999996</v>
      </c>
      <c r="Q407" s="131">
        <v>0.49299999999999999</v>
      </c>
      <c r="R407" s="131">
        <v>0.59899999999999998</v>
      </c>
      <c r="S407" s="132">
        <v>0.55789999999999995</v>
      </c>
      <c r="T407" s="17">
        <v>2</v>
      </c>
      <c r="V407" s="63">
        <f t="shared" si="7"/>
        <v>-1.6905071521456438E-2</v>
      </c>
    </row>
    <row r="408" spans="1:22" x14ac:dyDescent="0.3">
      <c r="A408" s="98" t="s">
        <v>809</v>
      </c>
      <c r="B408" s="98" t="s">
        <v>2282</v>
      </c>
      <c r="C408" s="14">
        <v>2348</v>
      </c>
      <c r="D408" s="14">
        <v>0.36275000000000002</v>
      </c>
      <c r="E408" s="14">
        <v>0.51900000000000002</v>
      </c>
      <c r="F408" s="14">
        <v>0.44</v>
      </c>
      <c r="G408" s="14">
        <v>0.3826</v>
      </c>
      <c r="H408" s="14">
        <v>1</v>
      </c>
      <c r="I408" s="17">
        <v>1668</v>
      </c>
      <c r="J408" s="131">
        <v>0.46100000000000002</v>
      </c>
      <c r="K408" s="131">
        <v>0.59199999999999997</v>
      </c>
      <c r="L408" s="131">
        <v>0.52600000000000002</v>
      </c>
      <c r="M408" s="132">
        <v>0.54310000000000003</v>
      </c>
      <c r="N408" s="17">
        <v>1</v>
      </c>
      <c r="O408" s="17">
        <v>1653</v>
      </c>
      <c r="P408" s="131">
        <v>0.46200000000000002</v>
      </c>
      <c r="Q408" s="131">
        <v>0.59399999999999997</v>
      </c>
      <c r="R408" s="131">
        <v>0.52800000000000002</v>
      </c>
      <c r="S408" s="132">
        <v>0.54310000000000003</v>
      </c>
      <c r="T408" s="17">
        <v>1</v>
      </c>
      <c r="V408" s="63">
        <f t="shared" si="7"/>
        <v>-8.9928057553956831E-3</v>
      </c>
    </row>
    <row r="409" spans="1:22" x14ac:dyDescent="0.3">
      <c r="A409" s="98" t="s">
        <v>811</v>
      </c>
      <c r="B409" s="98" t="s">
        <v>812</v>
      </c>
      <c r="C409" s="14">
        <v>515</v>
      </c>
      <c r="D409" s="14">
        <v>0.42613000000000001</v>
      </c>
      <c r="E409" s="14">
        <v>0.46100000000000002</v>
      </c>
      <c r="F409" s="14">
        <v>0.443</v>
      </c>
      <c r="G409" s="14">
        <v>0.50590000000000002</v>
      </c>
      <c r="H409" s="14">
        <v>0</v>
      </c>
      <c r="I409" s="17">
        <v>325</v>
      </c>
      <c r="J409" s="131">
        <v>0.59899999999999998</v>
      </c>
      <c r="K409" s="131">
        <v>0.53300000000000003</v>
      </c>
      <c r="L409" s="131">
        <v>0.56499999999999995</v>
      </c>
      <c r="M409" s="132">
        <v>0.69210000000000005</v>
      </c>
      <c r="N409" s="17">
        <v>0</v>
      </c>
      <c r="O409" s="17">
        <v>333</v>
      </c>
      <c r="P409" s="131">
        <v>0.60099999999999998</v>
      </c>
      <c r="Q409" s="131">
        <v>0.53500000000000003</v>
      </c>
      <c r="R409" s="131">
        <v>0.56699999999999995</v>
      </c>
      <c r="S409" s="132">
        <v>0.69210000000000005</v>
      </c>
      <c r="T409" s="17">
        <v>0</v>
      </c>
      <c r="V409" s="63">
        <f t="shared" si="7"/>
        <v>2.4615384615384615E-2</v>
      </c>
    </row>
    <row r="410" spans="1:22" x14ac:dyDescent="0.3">
      <c r="A410" s="98" t="s">
        <v>813</v>
      </c>
      <c r="B410" s="98" t="s">
        <v>2286</v>
      </c>
      <c r="C410" s="14">
        <v>547</v>
      </c>
      <c r="D410" s="14">
        <v>0.39945000000000003</v>
      </c>
      <c r="E410" s="14">
        <v>0.43099999999999999</v>
      </c>
      <c r="F410" s="14">
        <v>0.41399999999999998</v>
      </c>
      <c r="G410" s="14">
        <v>0.55330000000000001</v>
      </c>
      <c r="H410" s="14">
        <v>0</v>
      </c>
      <c r="I410" s="17">
        <v>356</v>
      </c>
      <c r="J410" s="131">
        <v>0.68300000000000005</v>
      </c>
      <c r="K410" s="131">
        <v>0.59099999999999997</v>
      </c>
      <c r="L410" s="131">
        <v>0.63600000000000001</v>
      </c>
      <c r="M410" s="132">
        <v>0.42299999999999999</v>
      </c>
      <c r="N410" s="17">
        <v>0</v>
      </c>
      <c r="O410" s="17">
        <v>348</v>
      </c>
      <c r="P410" s="131">
        <v>0.69399999999999995</v>
      </c>
      <c r="Q410" s="131">
        <v>0.60099999999999998</v>
      </c>
      <c r="R410" s="131">
        <v>0.64700000000000002</v>
      </c>
      <c r="S410" s="132">
        <v>0.42299999999999999</v>
      </c>
      <c r="T410" s="17">
        <v>0</v>
      </c>
      <c r="V410" s="63">
        <f t="shared" si="7"/>
        <v>-2.247191011235955E-2</v>
      </c>
    </row>
    <row r="411" spans="1:22" x14ac:dyDescent="0.3">
      <c r="A411" s="98" t="s">
        <v>815</v>
      </c>
      <c r="B411" s="98" t="s">
        <v>2288</v>
      </c>
      <c r="C411" s="14">
        <v>431</v>
      </c>
      <c r="D411" s="14">
        <v>0.41065000000000002</v>
      </c>
      <c r="E411" s="14">
        <v>0.432</v>
      </c>
      <c r="F411" s="14">
        <v>0.42099999999999999</v>
      </c>
      <c r="G411" s="14">
        <v>0.4325</v>
      </c>
      <c r="H411" s="14">
        <v>0</v>
      </c>
      <c r="I411" s="17">
        <v>311</v>
      </c>
      <c r="J411" s="131">
        <v>0.57799999999999996</v>
      </c>
      <c r="K411" s="131">
        <v>0.59699999999999998</v>
      </c>
      <c r="L411" s="131">
        <v>0.58699999999999997</v>
      </c>
      <c r="M411" s="132">
        <v>0.68340000000000001</v>
      </c>
      <c r="N411" s="17">
        <v>3</v>
      </c>
      <c r="O411" s="17">
        <v>303</v>
      </c>
      <c r="P411" s="131">
        <v>0.57999999999999996</v>
      </c>
      <c r="Q411" s="131">
        <v>0.59799999999999998</v>
      </c>
      <c r="R411" s="131">
        <v>0.58899999999999997</v>
      </c>
      <c r="S411" s="132">
        <v>0.68340000000000001</v>
      </c>
      <c r="T411" s="17">
        <v>3</v>
      </c>
      <c r="V411" s="63">
        <f t="shared" si="7"/>
        <v>-2.5723472668810289E-2</v>
      </c>
    </row>
    <row r="412" spans="1:22" x14ac:dyDescent="0.3">
      <c r="A412" s="98" t="s">
        <v>817</v>
      </c>
      <c r="B412" s="98" t="s">
        <v>2290</v>
      </c>
      <c r="C412" s="14">
        <v>393</v>
      </c>
      <c r="D412" s="14">
        <v>0.52410999999999996</v>
      </c>
      <c r="E412" s="14">
        <v>0.53700000000000003</v>
      </c>
      <c r="F412" s="14">
        <v>0.53</v>
      </c>
      <c r="G412" s="14">
        <v>0.41570000000000001</v>
      </c>
      <c r="H412" s="14">
        <v>0</v>
      </c>
      <c r="I412" s="17">
        <v>283</v>
      </c>
      <c r="J412" s="131">
        <v>0.66300000000000003</v>
      </c>
      <c r="K412" s="131">
        <v>0.5</v>
      </c>
      <c r="L412" s="131">
        <v>0.58099999999999996</v>
      </c>
      <c r="M412" s="132">
        <v>0.48299999999999998</v>
      </c>
      <c r="N412" s="17">
        <v>0</v>
      </c>
      <c r="O412" s="17">
        <v>262</v>
      </c>
      <c r="P412" s="131">
        <v>0.66400000000000003</v>
      </c>
      <c r="Q412" s="131">
        <v>0.502</v>
      </c>
      <c r="R412" s="131">
        <v>0.58299999999999996</v>
      </c>
      <c r="S412" s="132">
        <v>0.48299999999999998</v>
      </c>
      <c r="T412" s="17">
        <v>0</v>
      </c>
      <c r="V412" s="63">
        <f t="shared" si="7"/>
        <v>-7.4204946996466431E-2</v>
      </c>
    </row>
    <row r="413" spans="1:22" x14ac:dyDescent="0.3">
      <c r="A413" s="98" t="s">
        <v>819</v>
      </c>
      <c r="B413" s="98" t="s">
        <v>2292</v>
      </c>
      <c r="C413" s="14">
        <v>473</v>
      </c>
      <c r="D413" s="14">
        <v>0.61094000000000004</v>
      </c>
      <c r="E413" s="14">
        <v>0.48699999999999999</v>
      </c>
      <c r="F413" s="14">
        <v>0.54800000000000004</v>
      </c>
      <c r="G413" s="14">
        <v>0.45939999999999998</v>
      </c>
      <c r="H413" s="14">
        <v>0</v>
      </c>
      <c r="I413" s="17">
        <v>362</v>
      </c>
      <c r="J413" s="131">
        <v>0.85899999999999999</v>
      </c>
      <c r="K413" s="131">
        <v>0.58599999999999997</v>
      </c>
      <c r="L413" s="131">
        <v>0.72199999999999998</v>
      </c>
      <c r="M413" s="132">
        <v>0.50090000000000001</v>
      </c>
      <c r="N413" s="17">
        <v>2</v>
      </c>
      <c r="O413" s="17">
        <v>361</v>
      </c>
      <c r="P413" s="131">
        <v>0.86099999999999999</v>
      </c>
      <c r="Q413" s="131">
        <v>0.58799999999999997</v>
      </c>
      <c r="R413" s="131">
        <v>0.72399999999999998</v>
      </c>
      <c r="S413" s="132">
        <v>0.50090000000000001</v>
      </c>
      <c r="T413" s="17">
        <v>2</v>
      </c>
      <c r="V413" s="63">
        <f t="shared" si="7"/>
        <v>-2.7624309392265192E-3</v>
      </c>
    </row>
    <row r="414" spans="1:22" x14ac:dyDescent="0.3">
      <c r="A414" s="98" t="s">
        <v>821</v>
      </c>
      <c r="B414" s="98" t="s">
        <v>2294</v>
      </c>
      <c r="C414" s="14">
        <v>464</v>
      </c>
      <c r="D414" s="14">
        <v>0.41316000000000003</v>
      </c>
      <c r="E414" s="14">
        <v>0.54100000000000004</v>
      </c>
      <c r="F414" s="14">
        <v>0.47599999999999998</v>
      </c>
      <c r="G414" s="14">
        <v>0.41389999999999999</v>
      </c>
      <c r="H414" s="14">
        <v>4</v>
      </c>
      <c r="I414" s="17">
        <v>308</v>
      </c>
      <c r="J414" s="131">
        <v>0.60599999999999998</v>
      </c>
      <c r="K414" s="131">
        <v>0.53500000000000003</v>
      </c>
      <c r="L414" s="131">
        <v>0.56999999999999995</v>
      </c>
      <c r="M414" s="132">
        <v>0.53759999999999997</v>
      </c>
      <c r="N414" s="17">
        <v>1</v>
      </c>
      <c r="O414" s="17">
        <v>313</v>
      </c>
      <c r="P414" s="131">
        <v>0.59399999999999997</v>
      </c>
      <c r="Q414" s="131">
        <v>0.52500000000000002</v>
      </c>
      <c r="R414" s="131">
        <v>0.55900000000000005</v>
      </c>
      <c r="S414" s="132">
        <v>0.53759999999999997</v>
      </c>
      <c r="T414" s="17">
        <v>1</v>
      </c>
      <c r="V414" s="63">
        <f t="shared" si="7"/>
        <v>1.6233766233766232E-2</v>
      </c>
    </row>
    <row r="415" spans="1:22" x14ac:dyDescent="0.3">
      <c r="A415" s="98" t="s">
        <v>823</v>
      </c>
      <c r="B415" s="98" t="s">
        <v>2296</v>
      </c>
      <c r="C415" s="14">
        <v>2091</v>
      </c>
      <c r="D415" s="14">
        <v>0.56821999999999995</v>
      </c>
      <c r="E415" s="14">
        <v>0.70799999999999996</v>
      </c>
      <c r="F415" s="14">
        <v>0.63800000000000001</v>
      </c>
      <c r="G415" s="14">
        <v>0.33650000000000002</v>
      </c>
      <c r="H415" s="14">
        <v>10</v>
      </c>
      <c r="I415" s="17">
        <v>1647</v>
      </c>
      <c r="J415" s="131">
        <v>0.66300000000000003</v>
      </c>
      <c r="K415" s="131">
        <v>0.63900000000000001</v>
      </c>
      <c r="L415" s="131">
        <v>0.65</v>
      </c>
      <c r="M415" s="132">
        <v>0.3014</v>
      </c>
      <c r="N415" s="17">
        <v>20</v>
      </c>
      <c r="O415" s="17">
        <v>1603</v>
      </c>
      <c r="P415" s="131">
        <v>0.66400000000000003</v>
      </c>
      <c r="Q415" s="131">
        <v>0.64100000000000001</v>
      </c>
      <c r="R415" s="131">
        <v>0.65200000000000002</v>
      </c>
      <c r="S415" s="132">
        <v>0.3014</v>
      </c>
      <c r="T415" s="17">
        <v>20</v>
      </c>
      <c r="V415" s="63">
        <f t="shared" si="7"/>
        <v>-2.6715239829993929E-2</v>
      </c>
    </row>
    <row r="416" spans="1:22" x14ac:dyDescent="0.3">
      <c r="A416" s="98" t="s">
        <v>825</v>
      </c>
      <c r="B416" s="98" t="s">
        <v>826</v>
      </c>
      <c r="C416" s="14">
        <v>1201</v>
      </c>
      <c r="D416" s="14">
        <v>0.39640999999999998</v>
      </c>
      <c r="E416" s="14">
        <v>0.55100000000000005</v>
      </c>
      <c r="F416" s="14">
        <v>0.47299999999999998</v>
      </c>
      <c r="G416" s="14">
        <v>0.41589999999999999</v>
      </c>
      <c r="H416" s="14">
        <v>1</v>
      </c>
      <c r="I416" s="17">
        <v>759</v>
      </c>
      <c r="J416" s="131">
        <v>0.48199999999999998</v>
      </c>
      <c r="K416" s="131">
        <v>0.58199999999999996</v>
      </c>
      <c r="L416" s="131">
        <v>0.53200000000000003</v>
      </c>
      <c r="M416" s="132">
        <v>0.46579999999999999</v>
      </c>
      <c r="N416" s="17">
        <v>4</v>
      </c>
      <c r="O416" s="17">
        <v>686</v>
      </c>
      <c r="P416" s="131">
        <v>0.48299999999999998</v>
      </c>
      <c r="Q416" s="131">
        <v>0.58399999999999996</v>
      </c>
      <c r="R416" s="131">
        <v>0.53300000000000003</v>
      </c>
      <c r="S416" s="132">
        <v>0.46579999999999999</v>
      </c>
      <c r="T416" s="17">
        <v>4</v>
      </c>
      <c r="V416" s="63">
        <f t="shared" si="7"/>
        <v>-9.6179183135704879E-2</v>
      </c>
    </row>
    <row r="417" spans="1:22" x14ac:dyDescent="0.3">
      <c r="A417" s="98" t="s">
        <v>827</v>
      </c>
      <c r="B417" s="98" t="s">
        <v>2299</v>
      </c>
      <c r="C417" s="14">
        <v>1056</v>
      </c>
      <c r="D417" s="14">
        <v>1.10853</v>
      </c>
      <c r="E417" s="14">
        <v>0.93300000000000005</v>
      </c>
      <c r="F417" s="14">
        <v>1.02</v>
      </c>
      <c r="G417" s="14">
        <v>0.2646</v>
      </c>
      <c r="H417" s="14">
        <v>0</v>
      </c>
      <c r="I417" s="17">
        <v>813</v>
      </c>
      <c r="J417" s="131">
        <v>1.51</v>
      </c>
      <c r="K417" s="131">
        <v>1.1319999999999999</v>
      </c>
      <c r="L417" s="131">
        <v>1.321</v>
      </c>
      <c r="M417" s="132">
        <v>0.25559999999999999</v>
      </c>
      <c r="N417" s="17">
        <v>0</v>
      </c>
      <c r="O417" s="17">
        <v>808</v>
      </c>
      <c r="P417" s="131">
        <v>1.514</v>
      </c>
      <c r="Q417" s="131">
        <v>1.135</v>
      </c>
      <c r="R417" s="131">
        <v>1.3240000000000001</v>
      </c>
      <c r="S417" s="132">
        <v>0.25559999999999999</v>
      </c>
      <c r="T417" s="17">
        <v>0</v>
      </c>
      <c r="V417" s="63">
        <f t="shared" si="7"/>
        <v>-6.1500615006150061E-3</v>
      </c>
    </row>
    <row r="418" spans="1:22" x14ac:dyDescent="0.3">
      <c r="A418" s="98" t="s">
        <v>829</v>
      </c>
      <c r="B418" s="98" t="s">
        <v>830</v>
      </c>
      <c r="C418" s="14">
        <v>644</v>
      </c>
      <c r="D418" s="14">
        <v>0.61360000000000003</v>
      </c>
      <c r="E418" s="14">
        <v>0.50700000000000001</v>
      </c>
      <c r="F418" s="14">
        <v>0.55900000000000005</v>
      </c>
      <c r="G418" s="14">
        <v>0.45</v>
      </c>
      <c r="H418" s="14">
        <v>0</v>
      </c>
      <c r="I418" s="17">
        <v>411</v>
      </c>
      <c r="J418" s="131">
        <v>0.86199999999999999</v>
      </c>
      <c r="K418" s="131">
        <v>0.56599999999999995</v>
      </c>
      <c r="L418" s="131">
        <v>0.71399999999999997</v>
      </c>
      <c r="M418" s="132">
        <v>0.63980000000000004</v>
      </c>
      <c r="N418" s="17">
        <v>0</v>
      </c>
      <c r="O418" s="17">
        <v>415</v>
      </c>
      <c r="P418" s="131">
        <v>0.86499999999999999</v>
      </c>
      <c r="Q418" s="131">
        <v>0.56799999999999995</v>
      </c>
      <c r="R418" s="131">
        <v>0.71599999999999997</v>
      </c>
      <c r="S418" s="132">
        <v>0.63980000000000004</v>
      </c>
      <c r="T418" s="17">
        <v>0</v>
      </c>
      <c r="V418" s="63">
        <f t="shared" si="7"/>
        <v>9.7323600973236012E-3</v>
      </c>
    </row>
    <row r="419" spans="1:22" x14ac:dyDescent="0.3">
      <c r="A419" s="98" t="s">
        <v>831</v>
      </c>
      <c r="B419" s="98" t="s">
        <v>832</v>
      </c>
      <c r="C419" s="14">
        <v>614</v>
      </c>
      <c r="D419" s="14">
        <v>0.85060999999999998</v>
      </c>
      <c r="E419" s="14">
        <v>0.6</v>
      </c>
      <c r="F419" s="14">
        <v>0.72499999999999998</v>
      </c>
      <c r="G419" s="14">
        <v>0.40560000000000002</v>
      </c>
      <c r="H419" s="14">
        <v>0</v>
      </c>
      <c r="I419" s="17">
        <v>417</v>
      </c>
      <c r="J419" s="131">
        <v>1.0780000000000001</v>
      </c>
      <c r="K419" s="131">
        <v>0.70899999999999996</v>
      </c>
      <c r="L419" s="131">
        <v>0.89300000000000002</v>
      </c>
      <c r="M419" s="132">
        <v>0.52210000000000001</v>
      </c>
      <c r="N419" s="17">
        <v>2</v>
      </c>
      <c r="O419" s="17">
        <v>420</v>
      </c>
      <c r="P419" s="131">
        <v>1.081</v>
      </c>
      <c r="Q419" s="131">
        <v>0.71099999999999997</v>
      </c>
      <c r="R419" s="131">
        <v>0.89500000000000002</v>
      </c>
      <c r="S419" s="132">
        <v>0.52210000000000001</v>
      </c>
      <c r="T419" s="17">
        <v>2</v>
      </c>
      <c r="V419" s="63">
        <f t="shared" si="7"/>
        <v>7.1942446043165471E-3</v>
      </c>
    </row>
    <row r="420" spans="1:22" x14ac:dyDescent="0.3">
      <c r="A420" s="98" t="s">
        <v>833</v>
      </c>
      <c r="B420" s="98" t="s">
        <v>2303</v>
      </c>
      <c r="C420" s="14">
        <v>456</v>
      </c>
      <c r="D420" s="14">
        <v>0.48759999999999998</v>
      </c>
      <c r="E420" s="14">
        <v>0.499</v>
      </c>
      <c r="F420" s="14">
        <v>0.49199999999999999</v>
      </c>
      <c r="G420" s="14">
        <v>0.35720000000000002</v>
      </c>
      <c r="H420" s="14">
        <v>0</v>
      </c>
      <c r="I420" s="17">
        <v>330</v>
      </c>
      <c r="J420" s="131">
        <v>0.61199999999999999</v>
      </c>
      <c r="K420" s="131">
        <v>0.53500000000000003</v>
      </c>
      <c r="L420" s="131">
        <v>0.57299999999999995</v>
      </c>
      <c r="M420" s="132">
        <v>0.52349999999999997</v>
      </c>
      <c r="N420" s="17">
        <v>0</v>
      </c>
      <c r="O420" s="17">
        <v>293</v>
      </c>
      <c r="P420" s="131">
        <v>0.61299999999999999</v>
      </c>
      <c r="Q420" s="131">
        <v>0.53600000000000003</v>
      </c>
      <c r="R420" s="131">
        <v>0.57399999999999995</v>
      </c>
      <c r="S420" s="132">
        <v>0.52349999999999997</v>
      </c>
      <c r="T420" s="17">
        <v>0</v>
      </c>
      <c r="V420" s="63">
        <f t="shared" si="7"/>
        <v>-0.11212121212121212</v>
      </c>
    </row>
    <row r="421" spans="1:22" x14ac:dyDescent="0.3">
      <c r="A421" s="98" t="s">
        <v>835</v>
      </c>
      <c r="B421" s="98" t="s">
        <v>2305</v>
      </c>
      <c r="C421" s="14">
        <v>5359</v>
      </c>
      <c r="D421" s="14">
        <v>1.12364</v>
      </c>
      <c r="E421" s="14">
        <v>0.84599999999999997</v>
      </c>
      <c r="F421" s="14">
        <v>0.98399999999999999</v>
      </c>
      <c r="G421" s="14">
        <v>3.8699999999999998E-2</v>
      </c>
      <c r="H421" s="14">
        <v>0</v>
      </c>
      <c r="I421" s="17">
        <v>3842</v>
      </c>
      <c r="J421" s="131">
        <v>0.92700000000000005</v>
      </c>
      <c r="K421" s="131">
        <v>0.93200000000000005</v>
      </c>
      <c r="L421" s="131">
        <v>0.92900000000000005</v>
      </c>
      <c r="M421" s="132">
        <v>0.18490000000000001</v>
      </c>
      <c r="N421" s="17">
        <v>176</v>
      </c>
      <c r="O421" s="17">
        <v>3833</v>
      </c>
      <c r="P421" s="131">
        <v>0.92900000000000005</v>
      </c>
      <c r="Q421" s="131">
        <v>0.93500000000000005</v>
      </c>
      <c r="R421" s="131">
        <v>0.93100000000000005</v>
      </c>
      <c r="S421" s="132">
        <v>0.18490000000000001</v>
      </c>
      <c r="T421" s="17">
        <v>176</v>
      </c>
      <c r="V421" s="63">
        <f t="shared" si="7"/>
        <v>-2.342529932326913E-3</v>
      </c>
    </row>
    <row r="422" spans="1:22" x14ac:dyDescent="0.3">
      <c r="A422" s="98" t="s">
        <v>837</v>
      </c>
      <c r="B422" s="98" t="s">
        <v>2308</v>
      </c>
      <c r="C422" s="14">
        <v>4810</v>
      </c>
      <c r="D422" s="14">
        <v>1.35439</v>
      </c>
      <c r="E422" s="14">
        <v>1.0249999999999999</v>
      </c>
      <c r="F422" s="14">
        <v>1.1890000000000001</v>
      </c>
      <c r="G422" s="14">
        <v>8.77E-2</v>
      </c>
      <c r="H422" s="14">
        <v>0</v>
      </c>
      <c r="I422" s="17">
        <v>3843</v>
      </c>
      <c r="J422" s="131">
        <v>0.93799999999999994</v>
      </c>
      <c r="K422" s="131">
        <v>0.92200000000000004</v>
      </c>
      <c r="L422" s="131">
        <v>0.93</v>
      </c>
      <c r="M422" s="132">
        <v>0.31190000000000001</v>
      </c>
      <c r="N422" s="17">
        <v>193</v>
      </c>
      <c r="O422" s="17">
        <v>3836</v>
      </c>
      <c r="P422" s="131">
        <v>0.94</v>
      </c>
      <c r="Q422" s="131">
        <v>0.92400000000000004</v>
      </c>
      <c r="R422" s="131">
        <v>0.93200000000000005</v>
      </c>
      <c r="S422" s="132">
        <v>0.31190000000000001</v>
      </c>
      <c r="T422" s="17">
        <v>193</v>
      </c>
      <c r="V422" s="63">
        <f t="shared" si="7"/>
        <v>-1.8214936247723133E-3</v>
      </c>
    </row>
    <row r="423" spans="1:22" x14ac:dyDescent="0.3">
      <c r="A423" s="98" t="s">
        <v>839</v>
      </c>
      <c r="B423" s="98" t="s">
        <v>2310</v>
      </c>
      <c r="C423" s="14">
        <v>882</v>
      </c>
      <c r="D423" s="14">
        <v>1.9305300000000001</v>
      </c>
      <c r="E423" s="14">
        <v>1.351</v>
      </c>
      <c r="F423" s="14">
        <v>1.64</v>
      </c>
      <c r="G423" s="14">
        <v>5.7799999999999997E-2</v>
      </c>
      <c r="H423" s="14">
        <v>0</v>
      </c>
      <c r="I423" s="17">
        <v>800</v>
      </c>
      <c r="J423" s="131">
        <v>1.661</v>
      </c>
      <c r="K423" s="131">
        <v>1.5740000000000001</v>
      </c>
      <c r="L423" s="131">
        <v>1.617</v>
      </c>
      <c r="M423" s="132">
        <v>0.1469</v>
      </c>
      <c r="N423" s="17">
        <v>15</v>
      </c>
      <c r="O423" s="17">
        <v>779</v>
      </c>
      <c r="P423" s="131">
        <v>1.6779999999999999</v>
      </c>
      <c r="Q423" s="131">
        <v>1.591</v>
      </c>
      <c r="R423" s="131">
        <v>1.6339999999999999</v>
      </c>
      <c r="S423" s="132">
        <v>0.1469</v>
      </c>
      <c r="T423" s="17">
        <v>15</v>
      </c>
      <c r="V423" s="63">
        <f t="shared" si="7"/>
        <v>-2.6249999999999999E-2</v>
      </c>
    </row>
    <row r="424" spans="1:22" x14ac:dyDescent="0.3">
      <c r="A424" s="98" t="s">
        <v>841</v>
      </c>
      <c r="B424" s="98" t="s">
        <v>2312</v>
      </c>
      <c r="C424" s="14">
        <v>267</v>
      </c>
      <c r="D424" s="14">
        <v>3.6998700000000002</v>
      </c>
      <c r="E424" s="14">
        <v>2.4929999999999999</v>
      </c>
      <c r="F424" s="14">
        <v>3.0950000000000002</v>
      </c>
      <c r="G424" s="14">
        <v>0</v>
      </c>
      <c r="H424" s="14">
        <v>0</v>
      </c>
      <c r="I424" s="17">
        <v>221</v>
      </c>
      <c r="J424" s="131">
        <v>3.28</v>
      </c>
      <c r="K424" s="131">
        <v>2.2639999999999998</v>
      </c>
      <c r="L424" s="131">
        <v>2.7719999999999998</v>
      </c>
      <c r="M424" s="132">
        <v>4.1799999999999997E-2</v>
      </c>
      <c r="N424" s="17">
        <v>1</v>
      </c>
      <c r="O424" s="17">
        <v>218</v>
      </c>
      <c r="P424" s="131">
        <v>3.2879999999999998</v>
      </c>
      <c r="Q424" s="131">
        <v>2.27</v>
      </c>
      <c r="R424" s="131">
        <v>2.7789999999999999</v>
      </c>
      <c r="S424" s="132">
        <v>4.1799999999999997E-2</v>
      </c>
      <c r="T424" s="17">
        <v>1</v>
      </c>
      <c r="V424" s="63">
        <f t="shared" si="7"/>
        <v>-1.3574660633484163E-2</v>
      </c>
    </row>
    <row r="425" spans="1:22" x14ac:dyDescent="0.3">
      <c r="A425" s="98" t="s">
        <v>843</v>
      </c>
      <c r="B425" s="98" t="s">
        <v>2314</v>
      </c>
      <c r="C425" s="14">
        <v>1906</v>
      </c>
      <c r="D425" s="14">
        <v>1.48929</v>
      </c>
      <c r="E425" s="14">
        <v>1.0740000000000001</v>
      </c>
      <c r="F425" s="14">
        <v>1.2809999999999999</v>
      </c>
      <c r="G425" s="14">
        <v>0.10050000000000001</v>
      </c>
      <c r="H425" s="14">
        <v>13</v>
      </c>
      <c r="I425" s="17">
        <v>1666</v>
      </c>
      <c r="J425" s="131">
        <v>0.90200000000000002</v>
      </c>
      <c r="K425" s="131">
        <v>0.97499999999999998</v>
      </c>
      <c r="L425" s="131">
        <v>0.93799999999999994</v>
      </c>
      <c r="M425" s="132">
        <v>0.156</v>
      </c>
      <c r="N425" s="17">
        <v>70</v>
      </c>
      <c r="O425" s="17">
        <v>1572</v>
      </c>
      <c r="P425" s="131">
        <v>0.90400000000000003</v>
      </c>
      <c r="Q425" s="131">
        <v>0.97699999999999998</v>
      </c>
      <c r="R425" s="131">
        <v>0.94</v>
      </c>
      <c r="S425" s="132">
        <v>0.156</v>
      </c>
      <c r="T425" s="17">
        <v>70</v>
      </c>
      <c r="V425" s="63">
        <f t="shared" si="7"/>
        <v>-5.6422569027611044E-2</v>
      </c>
    </row>
    <row r="426" spans="1:22" x14ac:dyDescent="0.3">
      <c r="A426" s="98" t="s">
        <v>845</v>
      </c>
      <c r="B426" s="98" t="s">
        <v>2316</v>
      </c>
      <c r="C426" s="14">
        <v>3661</v>
      </c>
      <c r="D426" s="14">
        <v>1.48644</v>
      </c>
      <c r="E426" s="14">
        <v>1.1120000000000001</v>
      </c>
      <c r="F426" s="14">
        <v>1.2989999999999999</v>
      </c>
      <c r="G426" s="14">
        <v>0.1012</v>
      </c>
      <c r="H426" s="14">
        <v>125</v>
      </c>
      <c r="I426" s="17">
        <v>2932</v>
      </c>
      <c r="J426" s="131">
        <v>1.0920000000000001</v>
      </c>
      <c r="K426" s="131">
        <v>0.99</v>
      </c>
      <c r="L426" s="131">
        <v>1.0409999999999999</v>
      </c>
      <c r="M426" s="132">
        <v>0.40350000000000003</v>
      </c>
      <c r="N426" s="17">
        <v>450</v>
      </c>
      <c r="O426" s="17">
        <v>2983</v>
      </c>
      <c r="P426" s="131">
        <v>1.095</v>
      </c>
      <c r="Q426" s="131">
        <v>0.99299999999999999</v>
      </c>
      <c r="R426" s="131">
        <v>1.0429999999999999</v>
      </c>
      <c r="S426" s="132">
        <v>0.40350000000000003</v>
      </c>
      <c r="T426" s="17">
        <v>450</v>
      </c>
      <c r="V426" s="63">
        <f t="shared" si="7"/>
        <v>1.7394270122783082E-2</v>
      </c>
    </row>
    <row r="427" spans="1:22" x14ac:dyDescent="0.3">
      <c r="A427" s="98" t="s">
        <v>847</v>
      </c>
      <c r="B427" s="98" t="s">
        <v>2318</v>
      </c>
      <c r="C427" s="14">
        <v>1016</v>
      </c>
      <c r="D427" s="14">
        <v>0.66341000000000006</v>
      </c>
      <c r="E427" s="14">
        <v>0.65500000000000003</v>
      </c>
      <c r="F427" s="14">
        <v>0.65800000000000003</v>
      </c>
      <c r="G427" s="14">
        <v>0.36620000000000003</v>
      </c>
      <c r="H427" s="14">
        <v>0</v>
      </c>
      <c r="I427" s="17">
        <v>644</v>
      </c>
      <c r="J427" s="131">
        <v>0.89200000000000002</v>
      </c>
      <c r="K427" s="131">
        <v>0.78100000000000003</v>
      </c>
      <c r="L427" s="131">
        <v>0.83599999999999997</v>
      </c>
      <c r="M427" s="132">
        <v>0.50439999999999996</v>
      </c>
      <c r="N427" s="17">
        <v>0</v>
      </c>
      <c r="O427" s="17">
        <v>639</v>
      </c>
      <c r="P427" s="131">
        <v>0.89500000000000002</v>
      </c>
      <c r="Q427" s="131">
        <v>0.78300000000000003</v>
      </c>
      <c r="R427" s="131">
        <v>0.83799999999999997</v>
      </c>
      <c r="S427" s="132">
        <v>0.50439999999999996</v>
      </c>
      <c r="T427" s="17">
        <v>0</v>
      </c>
      <c r="V427" s="63">
        <f t="shared" si="7"/>
        <v>-7.763975155279503E-3</v>
      </c>
    </row>
    <row r="428" spans="1:22" x14ac:dyDescent="0.3">
      <c r="A428" s="98" t="s">
        <v>849</v>
      </c>
      <c r="B428" s="98" t="s">
        <v>850</v>
      </c>
      <c r="C428" s="14">
        <v>1363</v>
      </c>
      <c r="D428" s="14">
        <v>0.61362000000000005</v>
      </c>
      <c r="E428" s="14">
        <v>0.8</v>
      </c>
      <c r="F428" s="14">
        <v>0.70599999999999996</v>
      </c>
      <c r="G428" s="14">
        <v>0.1714</v>
      </c>
      <c r="H428" s="14">
        <v>0</v>
      </c>
      <c r="I428" s="17">
        <v>1102</v>
      </c>
      <c r="J428" s="131">
        <v>0.72499999999999998</v>
      </c>
      <c r="K428" s="131">
        <v>0.86799999999999999</v>
      </c>
      <c r="L428" s="131">
        <v>0.79600000000000004</v>
      </c>
      <c r="M428" s="132">
        <v>0.33410000000000001</v>
      </c>
      <c r="N428" s="17">
        <v>4</v>
      </c>
      <c r="O428" s="17">
        <v>1103</v>
      </c>
      <c r="P428" s="131">
        <v>0.72699999999999998</v>
      </c>
      <c r="Q428" s="131">
        <v>0.87</v>
      </c>
      <c r="R428" s="131">
        <v>0.79800000000000004</v>
      </c>
      <c r="S428" s="132">
        <v>0.33410000000000001</v>
      </c>
      <c r="T428" s="17">
        <v>4</v>
      </c>
      <c r="V428" s="63">
        <f t="shared" si="7"/>
        <v>9.0744101633393826E-4</v>
      </c>
    </row>
    <row r="429" spans="1:22" x14ac:dyDescent="0.3">
      <c r="A429" s="98" t="s">
        <v>851</v>
      </c>
      <c r="B429" s="98" t="s">
        <v>852</v>
      </c>
      <c r="C429" s="14">
        <v>4624</v>
      </c>
      <c r="D429" s="14">
        <v>0.70425000000000004</v>
      </c>
      <c r="E429" s="14">
        <v>0.98499999999999999</v>
      </c>
      <c r="F429" s="14">
        <v>0.84399999999999997</v>
      </c>
      <c r="G429" s="14">
        <v>0.1132</v>
      </c>
      <c r="H429" s="14">
        <v>19</v>
      </c>
      <c r="I429" s="17">
        <v>4064</v>
      </c>
      <c r="J429" s="131">
        <v>0.79300000000000004</v>
      </c>
      <c r="K429" s="131">
        <v>0.92400000000000004</v>
      </c>
      <c r="L429" s="131">
        <v>0.85799999999999998</v>
      </c>
      <c r="M429" s="132">
        <v>0.23799999999999999</v>
      </c>
      <c r="N429" s="17">
        <v>57</v>
      </c>
      <c r="O429" s="17">
        <v>4064</v>
      </c>
      <c r="P429" s="131">
        <v>0.79500000000000004</v>
      </c>
      <c r="Q429" s="131">
        <v>0.92700000000000005</v>
      </c>
      <c r="R429" s="131">
        <v>0.86</v>
      </c>
      <c r="S429" s="132">
        <v>0.23799999999999999</v>
      </c>
      <c r="T429" s="17">
        <v>57</v>
      </c>
      <c r="V429" s="63">
        <f t="shared" si="7"/>
        <v>0</v>
      </c>
    </row>
    <row r="430" spans="1:22" x14ac:dyDescent="0.3">
      <c r="A430" s="98" t="s">
        <v>853</v>
      </c>
      <c r="B430" s="98" t="s">
        <v>2323</v>
      </c>
      <c r="C430" s="14">
        <v>1300</v>
      </c>
      <c r="D430" s="14">
        <v>0.51393999999999995</v>
      </c>
      <c r="E430" s="14">
        <v>0.53900000000000003</v>
      </c>
      <c r="F430" s="14">
        <v>0.52500000000000002</v>
      </c>
      <c r="G430" s="14">
        <v>0.38929999999999998</v>
      </c>
      <c r="H430" s="14">
        <v>0</v>
      </c>
      <c r="I430" s="17">
        <v>1003</v>
      </c>
      <c r="J430" s="131">
        <v>0.51100000000000001</v>
      </c>
      <c r="K430" s="131">
        <v>0.57599999999999996</v>
      </c>
      <c r="L430" s="131">
        <v>0.54300000000000004</v>
      </c>
      <c r="M430" s="132">
        <v>0.52780000000000005</v>
      </c>
      <c r="N430" s="17">
        <v>0</v>
      </c>
      <c r="O430" s="17">
        <v>1025</v>
      </c>
      <c r="P430" s="131">
        <v>0.51300000000000001</v>
      </c>
      <c r="Q430" s="131">
        <v>0.57799999999999996</v>
      </c>
      <c r="R430" s="131">
        <v>0.54500000000000004</v>
      </c>
      <c r="S430" s="132">
        <v>0.52780000000000005</v>
      </c>
      <c r="T430" s="17">
        <v>0</v>
      </c>
      <c r="V430" s="63">
        <f t="shared" si="7"/>
        <v>2.1934197407776669E-2</v>
      </c>
    </row>
    <row r="431" spans="1:22" x14ac:dyDescent="0.3">
      <c r="A431" s="98" t="s">
        <v>855</v>
      </c>
      <c r="B431" s="98" t="s">
        <v>2325</v>
      </c>
      <c r="C431" s="14">
        <v>2592</v>
      </c>
      <c r="D431" s="14">
        <v>0.38133</v>
      </c>
      <c r="E431" s="14">
        <v>0.57899999999999996</v>
      </c>
      <c r="F431" s="14">
        <v>0.47899999999999998</v>
      </c>
      <c r="G431" s="14">
        <v>0.51239999999999997</v>
      </c>
      <c r="H431" s="14">
        <v>0</v>
      </c>
      <c r="I431" s="17">
        <v>2251</v>
      </c>
      <c r="J431" s="131">
        <v>0.40699999999999997</v>
      </c>
      <c r="K431" s="131">
        <v>0.53400000000000003</v>
      </c>
      <c r="L431" s="131">
        <v>0.47</v>
      </c>
      <c r="M431" s="132">
        <v>0.7056</v>
      </c>
      <c r="N431" s="17">
        <v>41</v>
      </c>
      <c r="O431" s="17">
        <v>2145</v>
      </c>
      <c r="P431" s="131">
        <v>0.40799999999999997</v>
      </c>
      <c r="Q431" s="131">
        <v>0.53600000000000003</v>
      </c>
      <c r="R431" s="131">
        <v>0.47199999999999998</v>
      </c>
      <c r="S431" s="132">
        <v>0.7056</v>
      </c>
      <c r="T431" s="17">
        <v>41</v>
      </c>
      <c r="V431" s="63">
        <f t="shared" si="7"/>
        <v>-4.7090182141270545E-2</v>
      </c>
    </row>
    <row r="432" spans="1:22" x14ac:dyDescent="0.3">
      <c r="A432" s="98" t="s">
        <v>857</v>
      </c>
      <c r="B432" s="98" t="s">
        <v>2327</v>
      </c>
      <c r="C432" s="14">
        <v>385</v>
      </c>
      <c r="D432" s="14">
        <v>0.61619000000000002</v>
      </c>
      <c r="E432" s="14">
        <v>0.875</v>
      </c>
      <c r="F432" s="14">
        <v>0.745</v>
      </c>
      <c r="G432" s="14">
        <v>9.4399999999999998E-2</v>
      </c>
      <c r="H432" s="14">
        <v>0</v>
      </c>
      <c r="I432" s="17">
        <v>325</v>
      </c>
      <c r="J432" s="131">
        <v>0.72699999999999998</v>
      </c>
      <c r="K432" s="131">
        <v>0.86099999999999999</v>
      </c>
      <c r="L432" s="131">
        <v>0.79300000000000004</v>
      </c>
      <c r="M432" s="132">
        <v>0.21190000000000001</v>
      </c>
      <c r="N432" s="17">
        <v>2</v>
      </c>
      <c r="O432" s="17">
        <v>329</v>
      </c>
      <c r="P432" s="131">
        <v>0.72799999999999998</v>
      </c>
      <c r="Q432" s="131">
        <v>0.86299999999999999</v>
      </c>
      <c r="R432" s="131">
        <v>0.79500000000000004</v>
      </c>
      <c r="S432" s="132">
        <v>0.21190000000000001</v>
      </c>
      <c r="T432" s="17">
        <v>2</v>
      </c>
      <c r="V432" s="63">
        <f t="shared" si="7"/>
        <v>1.2307692307692308E-2</v>
      </c>
    </row>
    <row r="433" spans="1:22" x14ac:dyDescent="0.3">
      <c r="A433" s="98" t="s">
        <v>859</v>
      </c>
      <c r="B433" s="98" t="s">
        <v>2329</v>
      </c>
      <c r="C433" s="14">
        <v>1031</v>
      </c>
      <c r="D433" s="14">
        <v>0.45832000000000001</v>
      </c>
      <c r="E433" s="14">
        <v>0.57899999999999996</v>
      </c>
      <c r="F433" s="14">
        <v>0.51800000000000002</v>
      </c>
      <c r="G433" s="14">
        <v>0.66479999999999995</v>
      </c>
      <c r="H433" s="14">
        <v>15</v>
      </c>
      <c r="I433" s="17">
        <v>1060</v>
      </c>
      <c r="J433" s="131">
        <v>0.45900000000000002</v>
      </c>
      <c r="K433" s="131">
        <v>0.56999999999999995</v>
      </c>
      <c r="L433" s="131">
        <v>0.51400000000000001</v>
      </c>
      <c r="M433" s="132">
        <v>0.62419999999999998</v>
      </c>
      <c r="N433" s="17">
        <v>75</v>
      </c>
      <c r="O433" s="17">
        <v>1033</v>
      </c>
      <c r="P433" s="131">
        <v>0.46</v>
      </c>
      <c r="Q433" s="131">
        <v>0.57099999999999995</v>
      </c>
      <c r="R433" s="131">
        <v>0.51500000000000001</v>
      </c>
      <c r="S433" s="132">
        <v>0.62419999999999998</v>
      </c>
      <c r="T433" s="17">
        <v>75</v>
      </c>
      <c r="V433" s="63">
        <f t="shared" si="7"/>
        <v>-2.5471698113207548E-2</v>
      </c>
    </row>
    <row r="434" spans="1:22" x14ac:dyDescent="0.3">
      <c r="A434" s="98" t="s">
        <v>861</v>
      </c>
      <c r="B434" s="98" t="s">
        <v>2331</v>
      </c>
      <c r="C434" s="14">
        <v>3488</v>
      </c>
      <c r="D434" s="14">
        <v>0.53095000000000003</v>
      </c>
      <c r="E434" s="14">
        <v>0.71099999999999997</v>
      </c>
      <c r="F434" s="14">
        <v>0.62</v>
      </c>
      <c r="G434" s="14">
        <v>0.123</v>
      </c>
      <c r="H434" s="14">
        <v>12</v>
      </c>
      <c r="I434" s="17">
        <v>2613</v>
      </c>
      <c r="J434" s="131">
        <v>0.67900000000000005</v>
      </c>
      <c r="K434" s="131">
        <v>0.82</v>
      </c>
      <c r="L434" s="131">
        <v>0.749</v>
      </c>
      <c r="M434" s="132">
        <v>0.2379</v>
      </c>
      <c r="N434" s="17">
        <v>15</v>
      </c>
      <c r="O434" s="17">
        <v>2669</v>
      </c>
      <c r="P434" s="131">
        <v>0.68100000000000005</v>
      </c>
      <c r="Q434" s="131">
        <v>0.82299999999999995</v>
      </c>
      <c r="R434" s="131">
        <v>0.751</v>
      </c>
      <c r="S434" s="132">
        <v>0.2379</v>
      </c>
      <c r="T434" s="17">
        <v>15</v>
      </c>
      <c r="V434" s="63">
        <f t="shared" si="7"/>
        <v>2.1431305013394564E-2</v>
      </c>
    </row>
    <row r="435" spans="1:22" x14ac:dyDescent="0.3">
      <c r="A435" s="98" t="s">
        <v>863</v>
      </c>
      <c r="B435" s="98" t="s">
        <v>2333</v>
      </c>
      <c r="C435" s="14">
        <v>1279</v>
      </c>
      <c r="D435" s="14">
        <v>0.49249999999999999</v>
      </c>
      <c r="E435" s="14">
        <v>0.58399999999999996</v>
      </c>
      <c r="F435" s="14">
        <v>0.53800000000000003</v>
      </c>
      <c r="G435" s="14">
        <v>0.2384</v>
      </c>
      <c r="H435" s="14">
        <v>0</v>
      </c>
      <c r="I435" s="17">
        <v>885</v>
      </c>
      <c r="J435" s="131">
        <v>0.61499999999999999</v>
      </c>
      <c r="K435" s="131">
        <v>0.69899999999999995</v>
      </c>
      <c r="L435" s="131">
        <v>0.65600000000000003</v>
      </c>
      <c r="M435" s="132">
        <v>0.36969999999999997</v>
      </c>
      <c r="N435" s="17">
        <v>0</v>
      </c>
      <c r="O435" s="17">
        <v>883</v>
      </c>
      <c r="P435" s="131">
        <v>0.61699999999999999</v>
      </c>
      <c r="Q435" s="131">
        <v>0.70099999999999996</v>
      </c>
      <c r="R435" s="131">
        <v>0.65800000000000003</v>
      </c>
      <c r="S435" s="132">
        <v>0.36969999999999997</v>
      </c>
      <c r="T435" s="17">
        <v>0</v>
      </c>
      <c r="V435" s="63">
        <f t="shared" si="7"/>
        <v>-2.2598870056497176E-3</v>
      </c>
    </row>
    <row r="436" spans="1:22" x14ac:dyDescent="0.3">
      <c r="A436" s="98" t="s">
        <v>865</v>
      </c>
      <c r="B436" s="98" t="s">
        <v>2335</v>
      </c>
      <c r="C436" s="14">
        <v>1190</v>
      </c>
      <c r="D436" s="14">
        <v>0.57169000000000003</v>
      </c>
      <c r="E436" s="14">
        <v>0.76200000000000001</v>
      </c>
      <c r="F436" s="14">
        <v>0.66600000000000004</v>
      </c>
      <c r="G436" s="14">
        <v>0.1759</v>
      </c>
      <c r="H436" s="14">
        <v>2</v>
      </c>
      <c r="I436" s="17">
        <v>925</v>
      </c>
      <c r="J436" s="131">
        <v>0.66300000000000003</v>
      </c>
      <c r="K436" s="131">
        <v>0.69699999999999995</v>
      </c>
      <c r="L436" s="131">
        <v>0.67900000000000005</v>
      </c>
      <c r="M436" s="132">
        <v>0.2306</v>
      </c>
      <c r="N436" s="17">
        <v>10</v>
      </c>
      <c r="O436" s="17">
        <v>896</v>
      </c>
      <c r="P436" s="131">
        <v>0.66400000000000003</v>
      </c>
      <c r="Q436" s="131">
        <v>0.69899999999999995</v>
      </c>
      <c r="R436" s="131">
        <v>0.68100000000000005</v>
      </c>
      <c r="S436" s="132">
        <v>0.2306</v>
      </c>
      <c r="T436" s="17">
        <v>10</v>
      </c>
      <c r="V436" s="63">
        <f t="shared" si="7"/>
        <v>-3.135135135135135E-2</v>
      </c>
    </row>
    <row r="437" spans="1:22" x14ac:dyDescent="0.3">
      <c r="A437" s="98" t="s">
        <v>867</v>
      </c>
      <c r="B437" s="98" t="s">
        <v>2337</v>
      </c>
      <c r="C437" s="14">
        <v>4706</v>
      </c>
      <c r="D437" s="14">
        <v>0.42009999999999997</v>
      </c>
      <c r="E437" s="14">
        <v>0.66100000000000003</v>
      </c>
      <c r="F437" s="14">
        <v>0.54</v>
      </c>
      <c r="G437" s="14">
        <v>0.63109999999999999</v>
      </c>
      <c r="H437" s="14">
        <v>74</v>
      </c>
      <c r="I437" s="17">
        <v>4226</v>
      </c>
      <c r="J437" s="131">
        <v>0.432</v>
      </c>
      <c r="K437" s="131">
        <v>0.57799999999999996</v>
      </c>
      <c r="L437" s="131">
        <v>0.505</v>
      </c>
      <c r="M437" s="132">
        <v>0.78469999999999995</v>
      </c>
      <c r="N437" s="17">
        <v>110</v>
      </c>
      <c r="O437" s="17">
        <v>4193</v>
      </c>
      <c r="P437" s="131">
        <v>0.434</v>
      </c>
      <c r="Q437" s="131">
        <v>0.57899999999999996</v>
      </c>
      <c r="R437" s="131">
        <v>0.50600000000000001</v>
      </c>
      <c r="S437" s="132">
        <v>0.78469999999999995</v>
      </c>
      <c r="T437" s="17">
        <v>110</v>
      </c>
      <c r="V437" s="63">
        <f t="shared" si="7"/>
        <v>-7.8088026502602936E-3</v>
      </c>
    </row>
    <row r="438" spans="1:22" x14ac:dyDescent="0.3">
      <c r="A438" s="98" t="s">
        <v>869</v>
      </c>
      <c r="B438" s="98" t="s">
        <v>2339</v>
      </c>
      <c r="C438" s="14">
        <v>9532</v>
      </c>
      <c r="D438" s="14">
        <v>1.6800299999999999</v>
      </c>
      <c r="E438" s="14">
        <v>1.26</v>
      </c>
      <c r="F438" s="14">
        <v>1.47</v>
      </c>
      <c r="G438" s="14">
        <v>6.6100000000000006E-2</v>
      </c>
      <c r="H438" s="14">
        <v>263</v>
      </c>
      <c r="I438" s="17">
        <v>7729</v>
      </c>
      <c r="J438" s="131">
        <v>1.1719999999999999</v>
      </c>
      <c r="K438" s="131">
        <v>1.1000000000000001</v>
      </c>
      <c r="L438" s="131">
        <v>1.1359999999999999</v>
      </c>
      <c r="M438" s="132">
        <v>0.16250000000000001</v>
      </c>
      <c r="N438" s="17">
        <v>243</v>
      </c>
      <c r="O438" s="17">
        <v>7870</v>
      </c>
      <c r="P438" s="131">
        <v>1.175</v>
      </c>
      <c r="Q438" s="131">
        <v>1.103</v>
      </c>
      <c r="R438" s="131">
        <v>1.1379999999999999</v>
      </c>
      <c r="S438" s="132">
        <v>0.16250000000000001</v>
      </c>
      <c r="T438" s="17">
        <v>243</v>
      </c>
      <c r="V438" s="63">
        <f t="shared" si="7"/>
        <v>1.8242980980721957E-2</v>
      </c>
    </row>
    <row r="439" spans="1:22" x14ac:dyDescent="0.3">
      <c r="A439" s="98" t="s">
        <v>871</v>
      </c>
      <c r="B439" s="98" t="s">
        <v>2342</v>
      </c>
      <c r="C439" s="14">
        <v>2362</v>
      </c>
      <c r="D439" s="14">
        <v>2.1594000000000002</v>
      </c>
      <c r="E439" s="14">
        <v>0.94499999999999995</v>
      </c>
      <c r="F439" s="14">
        <v>1.5509999999999999</v>
      </c>
      <c r="G439" s="14">
        <v>6.8500000000000005E-2</v>
      </c>
      <c r="H439" s="14">
        <v>70</v>
      </c>
      <c r="I439" s="17">
        <v>2242</v>
      </c>
      <c r="J439" s="131">
        <v>1.0509999999999999</v>
      </c>
      <c r="K439" s="131">
        <v>0.85399999999999998</v>
      </c>
      <c r="L439" s="131">
        <v>0.95199999999999996</v>
      </c>
      <c r="M439" s="132">
        <v>0.25290000000000001</v>
      </c>
      <c r="N439" s="17">
        <v>150</v>
      </c>
      <c r="O439" s="17">
        <v>2250</v>
      </c>
      <c r="P439" s="131">
        <v>1.044</v>
      </c>
      <c r="Q439" s="131">
        <v>0.84799999999999998</v>
      </c>
      <c r="R439" s="131">
        <v>0.94599999999999995</v>
      </c>
      <c r="S439" s="132">
        <v>0.25290000000000001</v>
      </c>
      <c r="T439" s="17">
        <v>150</v>
      </c>
      <c r="V439" s="63">
        <f t="shared" si="7"/>
        <v>3.5682426404995541E-3</v>
      </c>
    </row>
    <row r="440" spans="1:22" x14ac:dyDescent="0.3">
      <c r="A440" s="98" t="s">
        <v>873</v>
      </c>
      <c r="B440" s="98" t="s">
        <v>2344</v>
      </c>
      <c r="C440" s="14">
        <v>8289</v>
      </c>
      <c r="D440" s="14">
        <v>1.09962</v>
      </c>
      <c r="E440" s="14">
        <v>0.74</v>
      </c>
      <c r="F440" s="14">
        <v>0.91900000000000004</v>
      </c>
      <c r="G440" s="14">
        <v>0.39650000000000002</v>
      </c>
      <c r="H440" s="14">
        <v>0</v>
      </c>
      <c r="I440" s="17">
        <v>7913</v>
      </c>
      <c r="J440" s="131">
        <v>0.63200000000000001</v>
      </c>
      <c r="K440" s="131">
        <v>0.64300000000000002</v>
      </c>
      <c r="L440" s="131">
        <v>0.63700000000000001</v>
      </c>
      <c r="M440" s="132">
        <v>0.5927</v>
      </c>
      <c r="N440" s="17">
        <v>1220</v>
      </c>
      <c r="O440" s="17">
        <v>7786</v>
      </c>
      <c r="P440" s="131">
        <v>0.63400000000000001</v>
      </c>
      <c r="Q440" s="131">
        <v>0.64500000000000002</v>
      </c>
      <c r="R440" s="131">
        <v>0.63900000000000001</v>
      </c>
      <c r="S440" s="132">
        <v>0.5927</v>
      </c>
      <c r="T440" s="17">
        <v>1220</v>
      </c>
      <c r="V440" s="63">
        <f t="shared" si="7"/>
        <v>-1.6049538733729305E-2</v>
      </c>
    </row>
    <row r="441" spans="1:22" x14ac:dyDescent="0.3">
      <c r="A441" s="98" t="s">
        <v>875</v>
      </c>
      <c r="B441" s="98" t="s">
        <v>2346</v>
      </c>
      <c r="C441" s="14">
        <v>3534</v>
      </c>
      <c r="D441" s="14">
        <v>1.8170999999999999</v>
      </c>
      <c r="E441" s="14">
        <v>1.31</v>
      </c>
      <c r="F441" s="14">
        <v>1.5629999999999999</v>
      </c>
      <c r="G441" s="14">
        <v>5.1900000000000002E-2</v>
      </c>
      <c r="H441" s="14">
        <v>78</v>
      </c>
      <c r="I441" s="17">
        <v>2856</v>
      </c>
      <c r="J441" s="131">
        <v>1.4590000000000001</v>
      </c>
      <c r="K441" s="131">
        <v>1.383</v>
      </c>
      <c r="L441" s="131">
        <v>1.42</v>
      </c>
      <c r="M441" s="132">
        <v>0.13120000000000001</v>
      </c>
      <c r="N441" s="17">
        <v>169</v>
      </c>
      <c r="O441" s="17">
        <v>2823</v>
      </c>
      <c r="P441" s="131">
        <v>1.5149999999999999</v>
      </c>
      <c r="Q441" s="131">
        <v>1.4370000000000001</v>
      </c>
      <c r="R441" s="131">
        <v>1.4750000000000001</v>
      </c>
      <c r="S441" s="132">
        <v>0.13120000000000001</v>
      </c>
      <c r="T441" s="17">
        <v>169</v>
      </c>
      <c r="V441" s="63">
        <f t="shared" si="7"/>
        <v>-1.1554621848739496E-2</v>
      </c>
    </row>
    <row r="442" spans="1:22" x14ac:dyDescent="0.3">
      <c r="A442" s="98" t="s">
        <v>877</v>
      </c>
      <c r="B442" s="98" t="s">
        <v>2348</v>
      </c>
      <c r="C442" s="14">
        <v>2993</v>
      </c>
      <c r="D442" s="14">
        <v>1.7581800000000001</v>
      </c>
      <c r="E442" s="14">
        <v>1.522</v>
      </c>
      <c r="F442" s="14">
        <v>1.64</v>
      </c>
      <c r="G442" s="14">
        <v>0.2024</v>
      </c>
      <c r="H442" s="14">
        <v>221</v>
      </c>
      <c r="I442" s="17">
        <v>2752</v>
      </c>
      <c r="J442" s="131">
        <v>1.1830000000000001</v>
      </c>
      <c r="K442" s="131">
        <v>1.4239999999999999</v>
      </c>
      <c r="L442" s="131">
        <v>1.3029999999999999</v>
      </c>
      <c r="M442" s="132">
        <v>0.34870000000000001</v>
      </c>
      <c r="N442" s="17">
        <v>337</v>
      </c>
      <c r="O442" s="17">
        <v>2794</v>
      </c>
      <c r="P442" s="131">
        <v>1.1859999999999999</v>
      </c>
      <c r="Q442" s="131">
        <v>1.4279999999999999</v>
      </c>
      <c r="R442" s="131">
        <v>1.3069999999999999</v>
      </c>
      <c r="S442" s="132">
        <v>0.34870000000000001</v>
      </c>
      <c r="T442" s="17">
        <v>337</v>
      </c>
      <c r="V442" s="63">
        <f t="shared" si="7"/>
        <v>1.5261627906976744E-2</v>
      </c>
    </row>
    <row r="443" spans="1:22" x14ac:dyDescent="0.3">
      <c r="A443" s="98" t="s">
        <v>879</v>
      </c>
      <c r="B443" s="98" t="s">
        <v>2350</v>
      </c>
      <c r="C443" s="14">
        <v>2674</v>
      </c>
      <c r="D443" s="14">
        <v>1.5815600000000001</v>
      </c>
      <c r="E443" s="14">
        <v>1.091</v>
      </c>
      <c r="F443" s="14">
        <v>1.335</v>
      </c>
      <c r="G443" s="14">
        <v>3.5799999999999998E-2</v>
      </c>
      <c r="H443" s="14">
        <v>45</v>
      </c>
      <c r="I443" s="17">
        <v>2449</v>
      </c>
      <c r="J443" s="131">
        <v>1.1419999999999999</v>
      </c>
      <c r="K443" s="131">
        <v>1.093</v>
      </c>
      <c r="L443" s="131">
        <v>1.117</v>
      </c>
      <c r="M443" s="132">
        <v>0.13830000000000001</v>
      </c>
      <c r="N443" s="17">
        <v>66</v>
      </c>
      <c r="O443" s="17">
        <v>2356</v>
      </c>
      <c r="P443" s="131">
        <v>1.1439999999999999</v>
      </c>
      <c r="Q443" s="131">
        <v>1.095</v>
      </c>
      <c r="R443" s="131">
        <v>1.119</v>
      </c>
      <c r="S443" s="132">
        <v>0.13830000000000001</v>
      </c>
      <c r="T443" s="17">
        <v>66</v>
      </c>
      <c r="V443" s="63">
        <f t="shared" si="7"/>
        <v>-3.7974683544303799E-2</v>
      </c>
    </row>
    <row r="444" spans="1:22" x14ac:dyDescent="0.3">
      <c r="A444" s="98" t="s">
        <v>881</v>
      </c>
      <c r="B444" s="98" t="s">
        <v>2363</v>
      </c>
      <c r="C444" s="14">
        <v>4812</v>
      </c>
      <c r="D444" s="14">
        <v>1.52552</v>
      </c>
      <c r="E444" s="14">
        <v>1.33</v>
      </c>
      <c r="F444" s="14">
        <v>1.427</v>
      </c>
      <c r="G444" s="14">
        <v>0.1012</v>
      </c>
      <c r="H444" s="14">
        <v>0</v>
      </c>
      <c r="I444" s="17">
        <v>3967</v>
      </c>
      <c r="J444" s="131">
        <v>1.224</v>
      </c>
      <c r="K444" s="131">
        <v>1.032</v>
      </c>
      <c r="L444" s="131">
        <v>1.1279999999999999</v>
      </c>
      <c r="M444" s="132">
        <v>0.32440000000000002</v>
      </c>
      <c r="N444" s="17">
        <v>475</v>
      </c>
      <c r="O444" s="17">
        <v>3989</v>
      </c>
      <c r="P444" s="131">
        <v>1.2270000000000001</v>
      </c>
      <c r="Q444" s="131">
        <v>1.0349999999999999</v>
      </c>
      <c r="R444" s="131">
        <v>1.1299999999999999</v>
      </c>
      <c r="S444" s="132">
        <v>0.32440000000000002</v>
      </c>
      <c r="T444" s="17">
        <v>475</v>
      </c>
      <c r="V444" s="63">
        <f t="shared" si="7"/>
        <v>5.545752457776657E-3</v>
      </c>
    </row>
    <row r="445" spans="1:22" x14ac:dyDescent="0.3">
      <c r="A445" s="98" t="s">
        <v>883</v>
      </c>
      <c r="B445" s="98" t="s">
        <v>2353</v>
      </c>
      <c r="C445" s="14">
        <v>8431</v>
      </c>
      <c r="D445" s="14">
        <v>1.5490600000000001</v>
      </c>
      <c r="E445" s="14">
        <v>1.411</v>
      </c>
      <c r="F445" s="14">
        <v>1.4790000000000001</v>
      </c>
      <c r="G445" s="14">
        <v>0.70840000000000003</v>
      </c>
      <c r="H445" s="14">
        <v>948</v>
      </c>
      <c r="I445" s="17">
        <v>9335</v>
      </c>
      <c r="J445" s="131">
        <v>1.1919999999999999</v>
      </c>
      <c r="K445" s="131">
        <v>1.1160000000000001</v>
      </c>
      <c r="L445" s="131">
        <v>1.1539999999999999</v>
      </c>
      <c r="M445" s="132">
        <v>0.83220000000000005</v>
      </c>
      <c r="N445" s="17">
        <v>4177</v>
      </c>
      <c r="O445" s="17">
        <v>9618</v>
      </c>
      <c r="P445" s="131">
        <v>1.353</v>
      </c>
      <c r="Q445" s="131">
        <v>1.2669999999999999</v>
      </c>
      <c r="R445" s="131">
        <v>1.3089999999999999</v>
      </c>
      <c r="S445" s="132">
        <v>0.83220000000000005</v>
      </c>
      <c r="T445" s="17">
        <v>4710</v>
      </c>
      <c r="V445" s="63">
        <f t="shared" si="7"/>
        <v>3.0316014997321908E-2</v>
      </c>
    </row>
    <row r="446" spans="1:22" x14ac:dyDescent="0.3">
      <c r="A446" s="98" t="s">
        <v>885</v>
      </c>
      <c r="B446" s="98" t="s">
        <v>2355</v>
      </c>
      <c r="C446" s="14">
        <v>1046</v>
      </c>
      <c r="D446" s="14">
        <v>0.25396999999999997</v>
      </c>
      <c r="E446" s="14">
        <v>0.40400000000000003</v>
      </c>
      <c r="F446" s="14">
        <v>0.32800000000000001</v>
      </c>
      <c r="G446" s="14">
        <v>0.45760000000000001</v>
      </c>
      <c r="H446" s="14">
        <v>0</v>
      </c>
      <c r="I446" s="17">
        <v>955</v>
      </c>
      <c r="J446" s="131">
        <v>0.27300000000000002</v>
      </c>
      <c r="K446" s="131">
        <v>0.34799999999999998</v>
      </c>
      <c r="L446" s="131">
        <v>0.31</v>
      </c>
      <c r="M446" s="132">
        <v>0.58560000000000001</v>
      </c>
      <c r="N446" s="17">
        <v>0</v>
      </c>
      <c r="O446" s="17">
        <v>961</v>
      </c>
      <c r="P446" s="131">
        <v>0.27400000000000002</v>
      </c>
      <c r="Q446" s="131">
        <v>0.34899999999999998</v>
      </c>
      <c r="R446" s="131">
        <v>0.311</v>
      </c>
      <c r="S446" s="132">
        <v>0.58560000000000001</v>
      </c>
      <c r="T446" s="17">
        <v>0</v>
      </c>
      <c r="V446" s="63">
        <f t="shared" si="7"/>
        <v>6.2827225130890054E-3</v>
      </c>
    </row>
    <row r="447" spans="1:22" x14ac:dyDescent="0.3">
      <c r="A447" s="98" t="s">
        <v>887</v>
      </c>
      <c r="B447" s="98" t="s">
        <v>2358</v>
      </c>
      <c r="C447" s="14">
        <v>1399</v>
      </c>
      <c r="D447" s="14">
        <v>0.40417999999999998</v>
      </c>
      <c r="E447" s="14">
        <v>0.59</v>
      </c>
      <c r="F447" s="14">
        <v>0.497</v>
      </c>
      <c r="G447" s="14">
        <v>0.41749999999999998</v>
      </c>
      <c r="H447" s="14">
        <v>0</v>
      </c>
      <c r="I447" s="17">
        <v>1103</v>
      </c>
      <c r="J447" s="131">
        <v>0.42799999999999999</v>
      </c>
      <c r="K447" s="131">
        <v>0.63300000000000001</v>
      </c>
      <c r="L447" s="131">
        <v>0.53</v>
      </c>
      <c r="M447" s="132">
        <v>0.48499999999999999</v>
      </c>
      <c r="N447" s="17">
        <v>5</v>
      </c>
      <c r="O447" s="17">
        <v>1080</v>
      </c>
      <c r="P447" s="131">
        <v>0.42899999999999999</v>
      </c>
      <c r="Q447" s="131">
        <v>0.63500000000000001</v>
      </c>
      <c r="R447" s="131">
        <v>0.53100000000000003</v>
      </c>
      <c r="S447" s="132">
        <v>0.48499999999999999</v>
      </c>
      <c r="T447" s="17">
        <v>5</v>
      </c>
      <c r="V447" s="63">
        <f t="shared" si="7"/>
        <v>-2.085222121486854E-2</v>
      </c>
    </row>
    <row r="448" spans="1:22" x14ac:dyDescent="0.3">
      <c r="A448" s="98" t="s">
        <v>889</v>
      </c>
      <c r="B448" s="98" t="s">
        <v>2360</v>
      </c>
      <c r="C448" s="14">
        <v>329</v>
      </c>
      <c r="D448" s="14">
        <v>1.3637699999999999</v>
      </c>
      <c r="E448" s="14">
        <v>0.40799999999999997</v>
      </c>
      <c r="F448" s="14">
        <v>0.88500000000000001</v>
      </c>
      <c r="G448" s="14">
        <v>0.60150000000000003</v>
      </c>
      <c r="H448" s="14">
        <v>0</v>
      </c>
      <c r="I448" s="17">
        <v>256</v>
      </c>
      <c r="J448" s="131">
        <v>1.6040000000000001</v>
      </c>
      <c r="K448" s="131">
        <v>0.42599999999999999</v>
      </c>
      <c r="L448" s="131">
        <v>1.0149999999999999</v>
      </c>
      <c r="M448" s="132">
        <v>0.6784</v>
      </c>
      <c r="N448" s="17">
        <v>0</v>
      </c>
      <c r="O448" s="17">
        <v>242</v>
      </c>
      <c r="P448" s="131">
        <v>1.6080000000000001</v>
      </c>
      <c r="Q448" s="131">
        <v>0.42699999999999999</v>
      </c>
      <c r="R448" s="131">
        <v>1.0169999999999999</v>
      </c>
      <c r="S448" s="132">
        <v>0.6784</v>
      </c>
      <c r="T448" s="17">
        <v>0</v>
      </c>
      <c r="V448" s="63">
        <f t="shared" si="7"/>
        <v>-5.46875E-2</v>
      </c>
    </row>
    <row r="449" spans="1:22" x14ac:dyDescent="0.3">
      <c r="A449" s="98" t="s">
        <v>891</v>
      </c>
      <c r="B449" s="98" t="s">
        <v>892</v>
      </c>
      <c r="C449" s="14">
        <v>360</v>
      </c>
      <c r="D449" s="14">
        <v>1.5840099999999999</v>
      </c>
      <c r="E449" s="14">
        <v>0.623</v>
      </c>
      <c r="F449" s="14">
        <v>1.103</v>
      </c>
      <c r="G449" s="14">
        <v>0.40279999999999999</v>
      </c>
      <c r="H449" s="14">
        <v>0</v>
      </c>
      <c r="I449" s="17">
        <v>369</v>
      </c>
      <c r="J449" s="131">
        <v>1.3260000000000001</v>
      </c>
      <c r="K449" s="131">
        <v>0.504</v>
      </c>
      <c r="L449" s="131">
        <v>0.91500000000000004</v>
      </c>
      <c r="M449" s="132">
        <v>0.39660000000000001</v>
      </c>
      <c r="N449" s="17">
        <v>2</v>
      </c>
      <c r="O449" s="17">
        <v>369</v>
      </c>
      <c r="P449" s="131">
        <v>1.33</v>
      </c>
      <c r="Q449" s="131">
        <v>0.50600000000000001</v>
      </c>
      <c r="R449" s="131">
        <v>0.91800000000000004</v>
      </c>
      <c r="S449" s="132">
        <v>0.39660000000000001</v>
      </c>
      <c r="T449" s="17">
        <v>2</v>
      </c>
      <c r="V449" s="63">
        <f t="shared" si="7"/>
        <v>0</v>
      </c>
    </row>
    <row r="450" spans="1:22" x14ac:dyDescent="0.3">
      <c r="A450" s="98" t="s">
        <v>893</v>
      </c>
      <c r="B450" s="98" t="s">
        <v>2364</v>
      </c>
      <c r="C450" s="14">
        <v>1862</v>
      </c>
      <c r="D450" s="14">
        <v>0.29463</v>
      </c>
      <c r="E450" s="14">
        <v>0.36699999999999999</v>
      </c>
      <c r="F450" s="14">
        <v>0.33</v>
      </c>
      <c r="G450" s="14">
        <v>0.5706</v>
      </c>
      <c r="H450" s="14">
        <v>0</v>
      </c>
      <c r="I450" s="17">
        <v>1439</v>
      </c>
      <c r="J450" s="131">
        <v>0.35099999999999998</v>
      </c>
      <c r="K450" s="131">
        <v>0.39200000000000002</v>
      </c>
      <c r="L450" s="131">
        <v>0.371</v>
      </c>
      <c r="M450" s="132">
        <v>0.64600000000000002</v>
      </c>
      <c r="N450" s="17">
        <v>3</v>
      </c>
      <c r="O450" s="17">
        <v>1415</v>
      </c>
      <c r="P450" s="131">
        <v>0.35199999999999998</v>
      </c>
      <c r="Q450" s="131">
        <v>0.39300000000000002</v>
      </c>
      <c r="R450" s="131">
        <v>0.372</v>
      </c>
      <c r="S450" s="132">
        <v>0.64600000000000002</v>
      </c>
      <c r="T450" s="17">
        <v>3</v>
      </c>
      <c r="V450" s="63">
        <f t="shared" si="7"/>
        <v>-1.6678248783877692E-2</v>
      </c>
    </row>
    <row r="451" spans="1:22" x14ac:dyDescent="0.3">
      <c r="A451" s="98" t="s">
        <v>895</v>
      </c>
      <c r="B451" s="98" t="s">
        <v>2366</v>
      </c>
      <c r="C451" s="14">
        <v>330</v>
      </c>
      <c r="D451" s="14">
        <v>0.76870000000000005</v>
      </c>
      <c r="E451" s="14">
        <v>0.47799999999999998</v>
      </c>
      <c r="F451" s="14">
        <v>0.623</v>
      </c>
      <c r="G451" s="14">
        <v>0.55810000000000004</v>
      </c>
      <c r="H451" s="14">
        <v>0</v>
      </c>
      <c r="I451" s="17">
        <v>251</v>
      </c>
      <c r="J451" s="131">
        <v>1.1040000000000001</v>
      </c>
      <c r="K451" s="131">
        <v>0.45</v>
      </c>
      <c r="L451" s="131">
        <v>0.77700000000000002</v>
      </c>
      <c r="M451" s="132">
        <v>0.61780000000000002</v>
      </c>
      <c r="N451" s="17">
        <v>0</v>
      </c>
      <c r="O451" s="17">
        <v>231</v>
      </c>
      <c r="P451" s="131">
        <v>1.107</v>
      </c>
      <c r="Q451" s="131">
        <v>0.45100000000000001</v>
      </c>
      <c r="R451" s="131">
        <v>0.77800000000000002</v>
      </c>
      <c r="S451" s="132">
        <v>0.61780000000000002</v>
      </c>
      <c r="T451" s="17">
        <v>0</v>
      </c>
      <c r="V451" s="63">
        <f t="shared" si="7"/>
        <v>-7.9681274900398405E-2</v>
      </c>
    </row>
    <row r="452" spans="1:22" x14ac:dyDescent="0.3">
      <c r="A452" s="98" t="s">
        <v>897</v>
      </c>
      <c r="B452" s="98" t="s">
        <v>2368</v>
      </c>
      <c r="C452" s="14">
        <v>400</v>
      </c>
      <c r="D452" s="14">
        <v>0.42880000000000001</v>
      </c>
      <c r="E452" s="14">
        <v>0.40400000000000003</v>
      </c>
      <c r="F452" s="14">
        <v>0.41599999999999998</v>
      </c>
      <c r="G452" s="14">
        <v>0.57379999999999998</v>
      </c>
      <c r="H452" s="14">
        <v>0</v>
      </c>
      <c r="I452" s="17">
        <v>396</v>
      </c>
      <c r="J452" s="131">
        <v>0.39400000000000002</v>
      </c>
      <c r="K452" s="131">
        <v>0.32</v>
      </c>
      <c r="L452" s="131">
        <v>0.35699999999999998</v>
      </c>
      <c r="M452" s="132">
        <v>0.64149999999999996</v>
      </c>
      <c r="N452" s="17">
        <v>0</v>
      </c>
      <c r="O452" s="17">
        <v>371</v>
      </c>
      <c r="P452" s="131">
        <v>0.39500000000000002</v>
      </c>
      <c r="Q452" s="131">
        <v>0.32100000000000001</v>
      </c>
      <c r="R452" s="131">
        <v>0.35699999999999998</v>
      </c>
      <c r="S452" s="132">
        <v>0.64149999999999996</v>
      </c>
      <c r="T452" s="17">
        <v>0</v>
      </c>
      <c r="V452" s="63">
        <f t="shared" si="7"/>
        <v>-6.3131313131313135E-2</v>
      </c>
    </row>
    <row r="453" spans="1:22" x14ac:dyDescent="0.3">
      <c r="A453" s="98" t="s">
        <v>899</v>
      </c>
      <c r="B453" s="98" t="s">
        <v>2370</v>
      </c>
      <c r="C453" s="14">
        <v>560</v>
      </c>
      <c r="D453" s="14">
        <v>0.41294999999999998</v>
      </c>
      <c r="E453" s="14">
        <v>0.503</v>
      </c>
      <c r="F453" s="14">
        <v>0.45700000000000002</v>
      </c>
      <c r="G453" s="14">
        <v>0.41439999999999999</v>
      </c>
      <c r="H453" s="14">
        <v>0</v>
      </c>
      <c r="I453" s="17">
        <v>543</v>
      </c>
      <c r="J453" s="131">
        <v>0.373</v>
      </c>
      <c r="K453" s="131">
        <v>0.41099999999999998</v>
      </c>
      <c r="L453" s="131">
        <v>0.39100000000000001</v>
      </c>
      <c r="M453" s="132">
        <v>0.40200000000000002</v>
      </c>
      <c r="N453" s="17">
        <v>15</v>
      </c>
      <c r="O453" s="17">
        <v>554</v>
      </c>
      <c r="P453" s="131">
        <v>0.374</v>
      </c>
      <c r="Q453" s="131">
        <v>0.41199999999999998</v>
      </c>
      <c r="R453" s="131">
        <v>0.39300000000000002</v>
      </c>
      <c r="S453" s="132">
        <v>0.40200000000000002</v>
      </c>
      <c r="T453" s="17">
        <v>15</v>
      </c>
      <c r="V453" s="63">
        <f t="shared" si="7"/>
        <v>2.0257826887661142E-2</v>
      </c>
    </row>
    <row r="454" spans="1:22" x14ac:dyDescent="0.3">
      <c r="A454" s="98" t="s">
        <v>901</v>
      </c>
      <c r="B454" s="98" t="s">
        <v>902</v>
      </c>
      <c r="C454" s="14">
        <v>751</v>
      </c>
      <c r="D454" s="14">
        <v>0.40611999999999998</v>
      </c>
      <c r="E454" s="14">
        <v>0.47099999999999997</v>
      </c>
      <c r="F454" s="14">
        <v>0.438</v>
      </c>
      <c r="G454" s="14">
        <v>0.28120000000000001</v>
      </c>
      <c r="H454" s="14">
        <v>0</v>
      </c>
      <c r="I454" s="17">
        <v>643</v>
      </c>
      <c r="J454" s="131">
        <v>0.43</v>
      </c>
      <c r="K454" s="131">
        <v>0.48</v>
      </c>
      <c r="L454" s="131">
        <v>0.45500000000000002</v>
      </c>
      <c r="M454" s="132">
        <v>0.47989999999999999</v>
      </c>
      <c r="N454" s="17">
        <v>1</v>
      </c>
      <c r="O454" s="17">
        <v>646</v>
      </c>
      <c r="P454" s="131">
        <v>0.432</v>
      </c>
      <c r="Q454" s="131">
        <v>0.48199999999999998</v>
      </c>
      <c r="R454" s="131">
        <v>0.45700000000000002</v>
      </c>
      <c r="S454" s="132">
        <v>0.47989999999999999</v>
      </c>
      <c r="T454" s="17">
        <v>1</v>
      </c>
      <c r="V454" s="63">
        <f t="shared" ref="V454:V517" si="8">(O454-I454)/I454</f>
        <v>4.6656298600311046E-3</v>
      </c>
    </row>
    <row r="455" spans="1:22" x14ac:dyDescent="0.3">
      <c r="A455" s="98" t="s">
        <v>903</v>
      </c>
      <c r="B455" s="98" t="s">
        <v>2373</v>
      </c>
      <c r="C455" s="14">
        <v>2848</v>
      </c>
      <c r="D455" s="14">
        <v>0.46268999999999999</v>
      </c>
      <c r="E455" s="14">
        <v>0.51</v>
      </c>
      <c r="F455" s="14">
        <v>0.48599999999999999</v>
      </c>
      <c r="G455" s="14">
        <v>0.5413</v>
      </c>
      <c r="H455" s="14">
        <v>0</v>
      </c>
      <c r="I455" s="17">
        <v>2475</v>
      </c>
      <c r="J455" s="131">
        <v>0.34100000000000003</v>
      </c>
      <c r="K455" s="131">
        <v>0.41699999999999998</v>
      </c>
      <c r="L455" s="131">
        <v>0.378</v>
      </c>
      <c r="M455" s="132">
        <v>0.62080000000000002</v>
      </c>
      <c r="N455" s="17">
        <v>0</v>
      </c>
      <c r="O455" s="17">
        <v>2412</v>
      </c>
      <c r="P455" s="131">
        <v>0.34200000000000003</v>
      </c>
      <c r="Q455" s="131">
        <v>0.41899999999999998</v>
      </c>
      <c r="R455" s="131">
        <v>0.38</v>
      </c>
      <c r="S455" s="132">
        <v>0.62080000000000002</v>
      </c>
      <c r="T455" s="17">
        <v>0</v>
      </c>
      <c r="V455" s="63">
        <f t="shared" si="8"/>
        <v>-2.5454545454545455E-2</v>
      </c>
    </row>
    <row r="456" spans="1:22" x14ac:dyDescent="0.3">
      <c r="A456" s="98" t="s">
        <v>905</v>
      </c>
      <c r="B456" s="98" t="s">
        <v>2375</v>
      </c>
      <c r="C456" s="14">
        <v>434</v>
      </c>
      <c r="D456" s="14">
        <v>0.55976999999999999</v>
      </c>
      <c r="E456" s="14">
        <v>0.41799999999999998</v>
      </c>
      <c r="F456" s="14">
        <v>0.48799999999999999</v>
      </c>
      <c r="G456" s="14">
        <v>0.56820000000000004</v>
      </c>
      <c r="H456" s="14">
        <v>0</v>
      </c>
      <c r="I456" s="17">
        <v>332</v>
      </c>
      <c r="J456" s="131">
        <v>0.85799999999999998</v>
      </c>
      <c r="K456" s="131">
        <v>0.45800000000000002</v>
      </c>
      <c r="L456" s="131">
        <v>0.65800000000000003</v>
      </c>
      <c r="M456" s="132">
        <v>0.61370000000000002</v>
      </c>
      <c r="N456" s="17">
        <v>0</v>
      </c>
      <c r="O456" s="17">
        <v>338</v>
      </c>
      <c r="P456" s="131">
        <v>0.86</v>
      </c>
      <c r="Q456" s="131">
        <v>0.45900000000000002</v>
      </c>
      <c r="R456" s="131">
        <v>0.65900000000000003</v>
      </c>
      <c r="S456" s="132">
        <v>0.61370000000000002</v>
      </c>
      <c r="T456" s="17">
        <v>0</v>
      </c>
      <c r="V456" s="63">
        <f t="shared" si="8"/>
        <v>1.8072289156626505E-2</v>
      </c>
    </row>
    <row r="457" spans="1:22" x14ac:dyDescent="0.3">
      <c r="A457" s="98" t="s">
        <v>907</v>
      </c>
      <c r="B457" s="98" t="s">
        <v>908</v>
      </c>
      <c r="C457" s="14">
        <v>1132</v>
      </c>
      <c r="D457" s="14">
        <v>0.29117999999999999</v>
      </c>
      <c r="E457" s="14">
        <v>0.45600000000000002</v>
      </c>
      <c r="F457" s="14">
        <v>0.373</v>
      </c>
      <c r="G457" s="14">
        <v>0.42449999999999999</v>
      </c>
      <c r="H457" s="14">
        <v>0</v>
      </c>
      <c r="I457" s="17">
        <v>983</v>
      </c>
      <c r="J457" s="131">
        <v>0.29699999999999999</v>
      </c>
      <c r="K457" s="131">
        <v>0.40400000000000003</v>
      </c>
      <c r="L457" s="131">
        <v>0.35</v>
      </c>
      <c r="M457" s="132">
        <v>0.60840000000000005</v>
      </c>
      <c r="N457" s="17">
        <v>0</v>
      </c>
      <c r="O457" s="17">
        <v>975</v>
      </c>
      <c r="P457" s="131">
        <v>0.29699999999999999</v>
      </c>
      <c r="Q457" s="131">
        <v>0.40500000000000003</v>
      </c>
      <c r="R457" s="131">
        <v>0.35</v>
      </c>
      <c r="S457" s="132">
        <v>0.60840000000000005</v>
      </c>
      <c r="T457" s="17">
        <v>0</v>
      </c>
      <c r="V457" s="63">
        <f t="shared" si="8"/>
        <v>-8.1383519837232958E-3</v>
      </c>
    </row>
    <row r="458" spans="1:22" x14ac:dyDescent="0.3">
      <c r="A458" s="98" t="s">
        <v>909</v>
      </c>
      <c r="B458" s="98" t="s">
        <v>2378</v>
      </c>
      <c r="C458" s="14">
        <v>1790</v>
      </c>
      <c r="D458" s="14">
        <v>0.29970000000000002</v>
      </c>
      <c r="E458" s="14">
        <v>0.503</v>
      </c>
      <c r="F458" s="14">
        <v>0.4</v>
      </c>
      <c r="G458" s="14">
        <v>0.65090000000000003</v>
      </c>
      <c r="H458" s="14">
        <v>0</v>
      </c>
      <c r="I458" s="17">
        <v>1542</v>
      </c>
      <c r="J458" s="131">
        <v>0.27100000000000002</v>
      </c>
      <c r="K458" s="131">
        <v>0.38600000000000001</v>
      </c>
      <c r="L458" s="131">
        <v>0.32800000000000001</v>
      </c>
      <c r="M458" s="132">
        <v>0.60919999999999996</v>
      </c>
      <c r="N458" s="17">
        <v>1</v>
      </c>
      <c r="O458" s="17">
        <v>1459</v>
      </c>
      <c r="P458" s="131">
        <v>0.27100000000000002</v>
      </c>
      <c r="Q458" s="131">
        <v>0.38700000000000001</v>
      </c>
      <c r="R458" s="131">
        <v>0.32800000000000001</v>
      </c>
      <c r="S458" s="132">
        <v>0.60919999999999996</v>
      </c>
      <c r="T458" s="17">
        <v>1</v>
      </c>
      <c r="V458" s="63">
        <f t="shared" si="8"/>
        <v>-5.3826199740596631E-2</v>
      </c>
    </row>
    <row r="459" spans="1:22" x14ac:dyDescent="0.3">
      <c r="A459" s="98" t="s">
        <v>911</v>
      </c>
      <c r="B459" s="98" t="s">
        <v>2380</v>
      </c>
      <c r="C459" s="14">
        <v>623</v>
      </c>
      <c r="D459" s="14">
        <v>0.29529</v>
      </c>
      <c r="E459" s="14">
        <v>0.40699999999999997</v>
      </c>
      <c r="F459" s="14">
        <v>0.35</v>
      </c>
      <c r="G459" s="14">
        <v>0.46689999999999998</v>
      </c>
      <c r="H459" s="14">
        <v>0</v>
      </c>
      <c r="I459" s="17">
        <v>547</v>
      </c>
      <c r="J459" s="131">
        <v>0.41199999999999998</v>
      </c>
      <c r="K459" s="131">
        <v>0.45900000000000002</v>
      </c>
      <c r="L459" s="131">
        <v>0.435</v>
      </c>
      <c r="M459" s="132">
        <v>0.49330000000000002</v>
      </c>
      <c r="N459" s="17">
        <v>0</v>
      </c>
      <c r="O459" s="17">
        <v>514</v>
      </c>
      <c r="P459" s="131">
        <v>0.41299999999999998</v>
      </c>
      <c r="Q459" s="131">
        <v>0.46100000000000002</v>
      </c>
      <c r="R459" s="131">
        <v>0.436</v>
      </c>
      <c r="S459" s="132">
        <v>0.49330000000000002</v>
      </c>
      <c r="T459" s="17">
        <v>0</v>
      </c>
      <c r="V459" s="63">
        <f t="shared" si="8"/>
        <v>-6.0329067641681902E-2</v>
      </c>
    </row>
    <row r="460" spans="1:22" x14ac:dyDescent="0.3">
      <c r="A460" s="98" t="s">
        <v>913</v>
      </c>
      <c r="B460" s="98" t="s">
        <v>2382</v>
      </c>
      <c r="C460" s="14">
        <v>514</v>
      </c>
      <c r="D460" s="14">
        <v>0.59426999999999996</v>
      </c>
      <c r="E460" s="14">
        <v>0.39700000000000002</v>
      </c>
      <c r="F460" s="14">
        <v>0.495</v>
      </c>
      <c r="G460" s="14">
        <v>0.38919999999999999</v>
      </c>
      <c r="H460" s="14">
        <v>0</v>
      </c>
      <c r="I460" s="17">
        <v>352</v>
      </c>
      <c r="J460" s="131">
        <v>0.79400000000000004</v>
      </c>
      <c r="K460" s="131">
        <v>0.53200000000000003</v>
      </c>
      <c r="L460" s="131">
        <v>0.66300000000000003</v>
      </c>
      <c r="M460" s="132">
        <v>0.498</v>
      </c>
      <c r="N460" s="17">
        <v>0</v>
      </c>
      <c r="O460" s="17">
        <v>339</v>
      </c>
      <c r="P460" s="131">
        <v>0.79600000000000004</v>
      </c>
      <c r="Q460" s="131">
        <v>0.53300000000000003</v>
      </c>
      <c r="R460" s="131">
        <v>0.66400000000000003</v>
      </c>
      <c r="S460" s="132">
        <v>0.498</v>
      </c>
      <c r="T460" s="17">
        <v>0</v>
      </c>
      <c r="V460" s="63">
        <f t="shared" si="8"/>
        <v>-3.6931818181818184E-2</v>
      </c>
    </row>
    <row r="461" spans="1:22" x14ac:dyDescent="0.3">
      <c r="A461" s="98" t="s">
        <v>915</v>
      </c>
      <c r="B461" s="98" t="s">
        <v>2384</v>
      </c>
      <c r="C461" s="14">
        <v>1432</v>
      </c>
      <c r="D461" s="14">
        <v>0.45330999999999999</v>
      </c>
      <c r="E461" s="14">
        <v>0.622</v>
      </c>
      <c r="F461" s="14">
        <v>0.53700000000000003</v>
      </c>
      <c r="G461" s="14">
        <v>0.379</v>
      </c>
      <c r="H461" s="14">
        <v>20</v>
      </c>
      <c r="I461" s="17">
        <v>1250</v>
      </c>
      <c r="J461" s="131">
        <v>0.498</v>
      </c>
      <c r="K461" s="131">
        <v>0.66600000000000004</v>
      </c>
      <c r="L461" s="131">
        <v>0.58199999999999996</v>
      </c>
      <c r="M461" s="132">
        <v>0.38629999999999998</v>
      </c>
      <c r="N461" s="17">
        <v>19</v>
      </c>
      <c r="O461" s="17">
        <v>1266</v>
      </c>
      <c r="P461" s="131">
        <v>0.5</v>
      </c>
      <c r="Q461" s="131">
        <v>0.66800000000000004</v>
      </c>
      <c r="R461" s="131">
        <v>0.58399999999999996</v>
      </c>
      <c r="S461" s="132">
        <v>0.38629999999999998</v>
      </c>
      <c r="T461" s="17">
        <v>19</v>
      </c>
      <c r="V461" s="63">
        <f t="shared" si="8"/>
        <v>1.2800000000000001E-2</v>
      </c>
    </row>
    <row r="462" spans="1:22" x14ac:dyDescent="0.3">
      <c r="A462" s="98" t="s">
        <v>917</v>
      </c>
      <c r="B462" s="98" t="s">
        <v>2386</v>
      </c>
      <c r="C462" s="14">
        <v>648</v>
      </c>
      <c r="D462" s="14">
        <v>0.34741</v>
      </c>
      <c r="E462" s="14">
        <v>0.315</v>
      </c>
      <c r="F462" s="14">
        <v>0.33</v>
      </c>
      <c r="G462" s="14">
        <v>0.5595</v>
      </c>
      <c r="H462" s="14">
        <v>0</v>
      </c>
      <c r="I462" s="17">
        <v>495</v>
      </c>
      <c r="J462" s="131">
        <v>0.46200000000000002</v>
      </c>
      <c r="K462" s="131">
        <v>0.39400000000000002</v>
      </c>
      <c r="L462" s="131">
        <v>0.42799999999999999</v>
      </c>
      <c r="M462" s="132">
        <v>0.54310000000000003</v>
      </c>
      <c r="N462" s="17">
        <v>0</v>
      </c>
      <c r="O462" s="17">
        <v>482</v>
      </c>
      <c r="P462" s="131">
        <v>0.46300000000000002</v>
      </c>
      <c r="Q462" s="131">
        <v>0.39500000000000002</v>
      </c>
      <c r="R462" s="131">
        <v>0.42799999999999999</v>
      </c>
      <c r="S462" s="132">
        <v>0.54310000000000003</v>
      </c>
      <c r="T462" s="17">
        <v>0</v>
      </c>
      <c r="V462" s="63">
        <f t="shared" si="8"/>
        <v>-2.6262626262626262E-2</v>
      </c>
    </row>
    <row r="463" spans="1:22" x14ac:dyDescent="0.3">
      <c r="A463" s="98" t="s">
        <v>919</v>
      </c>
      <c r="B463" s="98" t="s">
        <v>2388</v>
      </c>
      <c r="C463" s="14">
        <v>3499</v>
      </c>
      <c r="D463" s="14">
        <v>0.64988000000000001</v>
      </c>
      <c r="E463" s="14">
        <v>0.83599999999999997</v>
      </c>
      <c r="F463" s="14">
        <v>0.74199999999999999</v>
      </c>
      <c r="G463" s="14">
        <v>5.8299999999999998E-2</v>
      </c>
      <c r="H463" s="14">
        <v>0</v>
      </c>
      <c r="I463" s="17">
        <v>3100</v>
      </c>
      <c r="J463" s="131">
        <v>0.72399999999999998</v>
      </c>
      <c r="K463" s="131">
        <v>0.81399999999999995</v>
      </c>
      <c r="L463" s="131">
        <v>0.76900000000000002</v>
      </c>
      <c r="M463" s="132">
        <v>0.15390000000000001</v>
      </c>
      <c r="N463" s="17">
        <v>9</v>
      </c>
      <c r="O463" s="17">
        <v>3050</v>
      </c>
      <c r="P463" s="131">
        <v>0.72599999999999998</v>
      </c>
      <c r="Q463" s="131">
        <v>0.81599999999999995</v>
      </c>
      <c r="R463" s="131">
        <v>0.77100000000000002</v>
      </c>
      <c r="S463" s="132">
        <v>0.15390000000000001</v>
      </c>
      <c r="T463" s="17">
        <v>9</v>
      </c>
      <c r="V463" s="63">
        <f t="shared" si="8"/>
        <v>-1.6129032258064516E-2</v>
      </c>
    </row>
    <row r="464" spans="1:22" x14ac:dyDescent="0.3">
      <c r="A464" s="98" t="s">
        <v>921</v>
      </c>
      <c r="B464" s="98" t="s">
        <v>2391</v>
      </c>
      <c r="C464" s="14">
        <v>9716</v>
      </c>
      <c r="D464" s="14">
        <v>0.81947000000000003</v>
      </c>
      <c r="E464" s="14">
        <v>1.0980000000000001</v>
      </c>
      <c r="F464" s="14">
        <v>0.95799999999999996</v>
      </c>
      <c r="G464" s="14">
        <v>0.1012</v>
      </c>
      <c r="H464" s="14">
        <v>0</v>
      </c>
      <c r="I464" s="17">
        <v>9476</v>
      </c>
      <c r="J464" s="131">
        <v>0.87</v>
      </c>
      <c r="K464" s="131">
        <v>1.0009999999999999</v>
      </c>
      <c r="L464" s="131">
        <v>0.93500000000000005</v>
      </c>
      <c r="M464" s="132">
        <v>0.15429999999999999</v>
      </c>
      <c r="N464" s="17">
        <v>320</v>
      </c>
      <c r="O464" s="17">
        <v>9476</v>
      </c>
      <c r="P464" s="131">
        <v>0.872</v>
      </c>
      <c r="Q464" s="131">
        <v>1.0029999999999999</v>
      </c>
      <c r="R464" s="131">
        <v>0.93700000000000006</v>
      </c>
      <c r="S464" s="132">
        <v>0.15429999999999999</v>
      </c>
      <c r="T464" s="17">
        <v>320</v>
      </c>
      <c r="V464" s="63">
        <f t="shared" si="8"/>
        <v>0</v>
      </c>
    </row>
    <row r="465" spans="1:22" x14ac:dyDescent="0.3">
      <c r="A465" s="98" t="s">
        <v>923</v>
      </c>
      <c r="B465" s="98" t="s">
        <v>2393</v>
      </c>
      <c r="C465" s="14">
        <v>1320</v>
      </c>
      <c r="D465" s="14">
        <v>0.56989000000000001</v>
      </c>
      <c r="E465" s="14">
        <v>0.48299999999999998</v>
      </c>
      <c r="F465" s="14">
        <v>0.52500000000000002</v>
      </c>
      <c r="G465" s="14">
        <v>0.3427</v>
      </c>
      <c r="H465" s="14">
        <v>0</v>
      </c>
      <c r="I465" s="17">
        <v>1076</v>
      </c>
      <c r="J465" s="131">
        <v>0.81200000000000006</v>
      </c>
      <c r="K465" s="131">
        <v>0.51</v>
      </c>
      <c r="L465" s="131">
        <v>0.66100000000000003</v>
      </c>
      <c r="M465" s="132">
        <v>0.51259999999999994</v>
      </c>
      <c r="N465" s="17">
        <v>1</v>
      </c>
      <c r="O465" s="17">
        <v>1058</v>
      </c>
      <c r="P465" s="131">
        <v>0.81499999999999995</v>
      </c>
      <c r="Q465" s="131">
        <v>0.51100000000000001</v>
      </c>
      <c r="R465" s="131">
        <v>0.66200000000000003</v>
      </c>
      <c r="S465" s="132">
        <v>0.51259999999999994</v>
      </c>
      <c r="T465" s="17">
        <v>1</v>
      </c>
      <c r="V465" s="63">
        <f t="shared" si="8"/>
        <v>-1.6728624535315983E-2</v>
      </c>
    </row>
    <row r="466" spans="1:22" x14ac:dyDescent="0.3">
      <c r="A466" s="98" t="s">
        <v>925</v>
      </c>
      <c r="B466" s="98" t="s">
        <v>2395</v>
      </c>
      <c r="C466" s="14">
        <v>60</v>
      </c>
      <c r="D466" s="14">
        <v>2.88748</v>
      </c>
      <c r="E466" s="14">
        <v>0.83399999999999996</v>
      </c>
      <c r="F466" s="14">
        <v>1.86</v>
      </c>
      <c r="G466" s="14">
        <v>0.36709999999999998</v>
      </c>
      <c r="H466" s="14">
        <v>0</v>
      </c>
      <c r="I466" s="17">
        <v>51</v>
      </c>
      <c r="J466" s="131">
        <v>5.0730000000000004</v>
      </c>
      <c r="K466" s="131">
        <v>1.0680000000000001</v>
      </c>
      <c r="L466" s="131">
        <v>3.07</v>
      </c>
      <c r="M466" s="132">
        <v>0.5333</v>
      </c>
      <c r="N466" s="17">
        <v>0</v>
      </c>
      <c r="O466" s="17">
        <v>50</v>
      </c>
      <c r="P466" s="131">
        <v>5.0860000000000003</v>
      </c>
      <c r="Q466" s="131">
        <v>1.071</v>
      </c>
      <c r="R466" s="131">
        <v>3.0779999999999998</v>
      </c>
      <c r="S466" s="132">
        <v>0.5333</v>
      </c>
      <c r="T466" s="17">
        <v>0</v>
      </c>
      <c r="V466" s="63">
        <f t="shared" si="8"/>
        <v>-1.9607843137254902E-2</v>
      </c>
    </row>
    <row r="467" spans="1:22" x14ac:dyDescent="0.3">
      <c r="A467" s="98" t="s">
        <v>927</v>
      </c>
      <c r="B467" s="98" t="s">
        <v>2397</v>
      </c>
      <c r="C467" s="14">
        <v>1207</v>
      </c>
      <c r="D467" s="14">
        <v>0.68820999999999999</v>
      </c>
      <c r="E467" s="14">
        <v>0.76400000000000001</v>
      </c>
      <c r="F467" s="14">
        <v>0.72599999999999998</v>
      </c>
      <c r="G467" s="14">
        <v>0.25969999999999999</v>
      </c>
      <c r="H467" s="14">
        <v>0</v>
      </c>
      <c r="I467" s="17">
        <v>810</v>
      </c>
      <c r="J467" s="131">
        <v>1.0289999999999999</v>
      </c>
      <c r="K467" s="131">
        <v>0.88700000000000001</v>
      </c>
      <c r="L467" s="131">
        <v>0.95699999999999996</v>
      </c>
      <c r="M467" s="132">
        <v>0.34200000000000003</v>
      </c>
      <c r="N467" s="17">
        <v>0</v>
      </c>
      <c r="O467" s="17">
        <v>811</v>
      </c>
      <c r="P467" s="131">
        <v>1.032</v>
      </c>
      <c r="Q467" s="131">
        <v>0.89</v>
      </c>
      <c r="R467" s="131">
        <v>0.96099999999999997</v>
      </c>
      <c r="S467" s="132">
        <v>0.34200000000000003</v>
      </c>
      <c r="T467" s="17">
        <v>0</v>
      </c>
      <c r="V467" s="63">
        <f t="shared" si="8"/>
        <v>1.2345679012345679E-3</v>
      </c>
    </row>
    <row r="468" spans="1:22" x14ac:dyDescent="0.3">
      <c r="A468" s="98" t="s">
        <v>929</v>
      </c>
      <c r="B468" s="98" t="s">
        <v>2399</v>
      </c>
      <c r="C468" s="14">
        <v>1368</v>
      </c>
      <c r="D468" s="14">
        <v>0.59909000000000001</v>
      </c>
      <c r="E468" s="14">
        <v>0.74199999999999999</v>
      </c>
      <c r="F468" s="14">
        <v>0.67</v>
      </c>
      <c r="G468" s="14">
        <v>0.21590000000000001</v>
      </c>
      <c r="H468" s="14">
        <v>0</v>
      </c>
      <c r="I468" s="17">
        <v>1375</v>
      </c>
      <c r="J468" s="131">
        <v>0.67300000000000004</v>
      </c>
      <c r="K468" s="131">
        <v>0.66500000000000004</v>
      </c>
      <c r="L468" s="131">
        <v>0.66800000000000004</v>
      </c>
      <c r="M468" s="132">
        <v>0.4123</v>
      </c>
      <c r="N468" s="17">
        <v>4</v>
      </c>
      <c r="O468" s="17">
        <v>1342</v>
      </c>
      <c r="P468" s="131">
        <v>0.67500000000000004</v>
      </c>
      <c r="Q468" s="131">
        <v>0.66700000000000004</v>
      </c>
      <c r="R468" s="131">
        <v>0.67</v>
      </c>
      <c r="S468" s="132">
        <v>0.4123</v>
      </c>
      <c r="T468" s="17">
        <v>4</v>
      </c>
      <c r="V468" s="63">
        <f t="shared" si="8"/>
        <v>-2.4E-2</v>
      </c>
    </row>
    <row r="469" spans="1:22" x14ac:dyDescent="0.3">
      <c r="A469" s="98" t="s">
        <v>931</v>
      </c>
      <c r="B469" s="98" t="s">
        <v>2401</v>
      </c>
      <c r="C469" s="14">
        <v>4457</v>
      </c>
      <c r="D469" s="14">
        <v>0.63497999999999999</v>
      </c>
      <c r="E469" s="14">
        <v>0.746</v>
      </c>
      <c r="F469" s="14">
        <v>0.69</v>
      </c>
      <c r="G469" s="14">
        <v>0.22789999999999999</v>
      </c>
      <c r="H469" s="14">
        <v>0</v>
      </c>
      <c r="I469" s="17">
        <v>4061</v>
      </c>
      <c r="J469" s="131">
        <v>0.80300000000000005</v>
      </c>
      <c r="K469" s="131">
        <v>0.81399999999999995</v>
      </c>
      <c r="L469" s="131">
        <v>0.80800000000000005</v>
      </c>
      <c r="M469" s="132">
        <v>0.3286</v>
      </c>
      <c r="N469" s="17">
        <v>27</v>
      </c>
      <c r="O469" s="17">
        <v>4031</v>
      </c>
      <c r="P469" s="131">
        <v>0.80500000000000005</v>
      </c>
      <c r="Q469" s="131">
        <v>0.81599999999999995</v>
      </c>
      <c r="R469" s="131">
        <v>0.81</v>
      </c>
      <c r="S469" s="132">
        <v>0.3286</v>
      </c>
      <c r="T469" s="17">
        <v>27</v>
      </c>
      <c r="V469" s="63">
        <f t="shared" si="8"/>
        <v>-7.387343018960847E-3</v>
      </c>
    </row>
    <row r="470" spans="1:22" x14ac:dyDescent="0.3">
      <c r="A470" s="98" t="s">
        <v>933</v>
      </c>
      <c r="B470" s="98" t="s">
        <v>934</v>
      </c>
      <c r="C470" s="14">
        <v>3447</v>
      </c>
      <c r="D470" s="14">
        <v>0.51707999999999998</v>
      </c>
      <c r="E470" s="14">
        <v>0.57999999999999996</v>
      </c>
      <c r="F470" s="14">
        <v>0.54800000000000004</v>
      </c>
      <c r="G470" s="14">
        <v>0.2127</v>
      </c>
      <c r="H470" s="14">
        <v>0</v>
      </c>
      <c r="I470" s="17">
        <v>2882</v>
      </c>
      <c r="J470" s="131">
        <v>0.73599999999999999</v>
      </c>
      <c r="K470" s="131">
        <v>0.64600000000000002</v>
      </c>
      <c r="L470" s="131">
        <v>0.69099999999999995</v>
      </c>
      <c r="M470" s="132">
        <v>0.36170000000000002</v>
      </c>
      <c r="N470" s="17">
        <v>9</v>
      </c>
      <c r="O470" s="17">
        <v>2862</v>
      </c>
      <c r="P470" s="131">
        <v>0.73799999999999999</v>
      </c>
      <c r="Q470" s="131">
        <v>0.64700000000000002</v>
      </c>
      <c r="R470" s="131">
        <v>0.69199999999999995</v>
      </c>
      <c r="S470" s="132">
        <v>0.36170000000000002</v>
      </c>
      <c r="T470" s="17">
        <v>9</v>
      </c>
      <c r="V470" s="63">
        <f t="shared" si="8"/>
        <v>-6.939625260235947E-3</v>
      </c>
    </row>
    <row r="471" spans="1:22" x14ac:dyDescent="0.3">
      <c r="A471" s="98" t="s">
        <v>935</v>
      </c>
      <c r="B471" s="98" t="s">
        <v>2404</v>
      </c>
      <c r="C471" s="14">
        <v>1841</v>
      </c>
      <c r="D471" s="14">
        <v>0.46461000000000002</v>
      </c>
      <c r="E471" s="14">
        <v>0.56299999999999994</v>
      </c>
      <c r="F471" s="14">
        <v>0.51300000000000001</v>
      </c>
      <c r="G471" s="14">
        <v>0.2064</v>
      </c>
      <c r="H471" s="14">
        <v>0</v>
      </c>
      <c r="I471" s="17">
        <v>1421</v>
      </c>
      <c r="J471" s="131">
        <v>0.65900000000000003</v>
      </c>
      <c r="K471" s="131">
        <v>0.72899999999999998</v>
      </c>
      <c r="L471" s="131">
        <v>0.69299999999999995</v>
      </c>
      <c r="M471" s="132">
        <v>0.29370000000000002</v>
      </c>
      <c r="N471" s="17">
        <v>15</v>
      </c>
      <c r="O471" s="17">
        <v>1404</v>
      </c>
      <c r="P471" s="131">
        <v>0.66100000000000003</v>
      </c>
      <c r="Q471" s="131">
        <v>0.73099999999999998</v>
      </c>
      <c r="R471" s="131">
        <v>0.69499999999999995</v>
      </c>
      <c r="S471" s="132">
        <v>0.29370000000000002</v>
      </c>
      <c r="T471" s="17">
        <v>15</v>
      </c>
      <c r="V471" s="63">
        <f t="shared" si="8"/>
        <v>-1.1963406052076003E-2</v>
      </c>
    </row>
    <row r="472" spans="1:22" x14ac:dyDescent="0.3">
      <c r="A472" s="98" t="s">
        <v>937</v>
      </c>
      <c r="B472" s="98" t="s">
        <v>938</v>
      </c>
      <c r="C472" s="14">
        <v>6960</v>
      </c>
      <c r="D472" s="14">
        <v>1.19946</v>
      </c>
      <c r="E472" s="14">
        <v>1.1319999999999999</v>
      </c>
      <c r="F472" s="14">
        <v>1.165</v>
      </c>
      <c r="G472" s="14">
        <v>0.15179999999999999</v>
      </c>
      <c r="H472" s="14">
        <v>12</v>
      </c>
      <c r="I472" s="17">
        <v>6056</v>
      </c>
      <c r="J472" s="131">
        <v>1.423</v>
      </c>
      <c r="K472" s="131">
        <v>1.286</v>
      </c>
      <c r="L472" s="131">
        <v>1.3540000000000001</v>
      </c>
      <c r="M472" s="132">
        <v>0.21879999999999999</v>
      </c>
      <c r="N472" s="17">
        <v>95</v>
      </c>
      <c r="O472" s="17">
        <v>6026</v>
      </c>
      <c r="P472" s="131">
        <v>1.427</v>
      </c>
      <c r="Q472" s="131">
        <v>1.2889999999999999</v>
      </c>
      <c r="R472" s="131">
        <v>1.357</v>
      </c>
      <c r="S472" s="132">
        <v>0.21879999999999999</v>
      </c>
      <c r="T472" s="17">
        <v>95</v>
      </c>
      <c r="V472" s="63">
        <f t="shared" si="8"/>
        <v>-4.9537648612945837E-3</v>
      </c>
    </row>
    <row r="473" spans="1:22" x14ac:dyDescent="0.3">
      <c r="A473" s="98" t="s">
        <v>939</v>
      </c>
      <c r="B473" s="98" t="s">
        <v>2407</v>
      </c>
      <c r="C473" s="14">
        <v>1313</v>
      </c>
      <c r="D473" s="14">
        <v>0.58819999999999995</v>
      </c>
      <c r="E473" s="14">
        <v>0.71299999999999997</v>
      </c>
      <c r="F473" s="14">
        <v>0.65</v>
      </c>
      <c r="G473" s="14">
        <v>0.1555</v>
      </c>
      <c r="H473" s="14">
        <v>0</v>
      </c>
      <c r="I473" s="17">
        <v>1033</v>
      </c>
      <c r="J473" s="131">
        <v>0.84899999999999998</v>
      </c>
      <c r="K473" s="131">
        <v>0.88700000000000001</v>
      </c>
      <c r="L473" s="131">
        <v>0.86699999999999999</v>
      </c>
      <c r="M473" s="132">
        <v>0.30730000000000002</v>
      </c>
      <c r="N473" s="17">
        <v>2</v>
      </c>
      <c r="O473" s="17">
        <v>1043</v>
      </c>
      <c r="P473" s="131">
        <v>0.85099999999999998</v>
      </c>
      <c r="Q473" s="131">
        <v>0.88900000000000001</v>
      </c>
      <c r="R473" s="131">
        <v>0.86899999999999999</v>
      </c>
      <c r="S473" s="132">
        <v>0.30730000000000002</v>
      </c>
      <c r="T473" s="17">
        <v>2</v>
      </c>
      <c r="V473" s="63">
        <f t="shared" si="8"/>
        <v>9.6805421103581795E-3</v>
      </c>
    </row>
    <row r="474" spans="1:22" x14ac:dyDescent="0.3">
      <c r="A474" s="98" t="s">
        <v>941</v>
      </c>
      <c r="B474" s="98" t="s">
        <v>2409</v>
      </c>
      <c r="C474" s="14">
        <v>939</v>
      </c>
      <c r="D474" s="14">
        <v>0.59658</v>
      </c>
      <c r="E474" s="14">
        <v>0.63700000000000001</v>
      </c>
      <c r="F474" s="14">
        <v>0.61599999999999999</v>
      </c>
      <c r="G474" s="14">
        <v>0.2838</v>
      </c>
      <c r="H474" s="14">
        <v>8</v>
      </c>
      <c r="I474" s="17">
        <v>741</v>
      </c>
      <c r="J474" s="131">
        <v>0.89300000000000002</v>
      </c>
      <c r="K474" s="131">
        <v>0.625</v>
      </c>
      <c r="L474" s="131">
        <v>0.75800000000000001</v>
      </c>
      <c r="M474" s="132">
        <v>0.43130000000000002</v>
      </c>
      <c r="N474" s="17">
        <v>11</v>
      </c>
      <c r="O474" s="17">
        <v>738</v>
      </c>
      <c r="P474" s="131">
        <v>0.89500000000000002</v>
      </c>
      <c r="Q474" s="131">
        <v>0.627</v>
      </c>
      <c r="R474" s="131">
        <v>0.76</v>
      </c>
      <c r="S474" s="132">
        <v>0.43130000000000002</v>
      </c>
      <c r="T474" s="17">
        <v>11</v>
      </c>
      <c r="V474" s="63">
        <f t="shared" si="8"/>
        <v>-4.048582995951417E-3</v>
      </c>
    </row>
    <row r="475" spans="1:22" x14ac:dyDescent="0.3">
      <c r="A475" s="98" t="s">
        <v>943</v>
      </c>
      <c r="B475" s="98" t="s">
        <v>2411</v>
      </c>
      <c r="C475" s="14">
        <v>976</v>
      </c>
      <c r="D475" s="14">
        <v>0.53032000000000001</v>
      </c>
      <c r="E475" s="14">
        <v>0.70199999999999996</v>
      </c>
      <c r="F475" s="14">
        <v>0.61599999999999999</v>
      </c>
      <c r="G475" s="14">
        <v>8.5300000000000001E-2</v>
      </c>
      <c r="H475" s="14">
        <v>0</v>
      </c>
      <c r="I475" s="17">
        <v>638</v>
      </c>
      <c r="J475" s="131">
        <v>0.66700000000000004</v>
      </c>
      <c r="K475" s="131">
        <v>0.79600000000000004</v>
      </c>
      <c r="L475" s="131">
        <v>0.73099999999999998</v>
      </c>
      <c r="M475" s="132">
        <v>0.23380000000000001</v>
      </c>
      <c r="N475" s="17">
        <v>0</v>
      </c>
      <c r="O475" s="17">
        <v>636</v>
      </c>
      <c r="P475" s="131">
        <v>0.66900000000000004</v>
      </c>
      <c r="Q475" s="131">
        <v>0.79900000000000004</v>
      </c>
      <c r="R475" s="131">
        <v>0.73299999999999998</v>
      </c>
      <c r="S475" s="132">
        <v>0.23380000000000001</v>
      </c>
      <c r="T475" s="17">
        <v>0</v>
      </c>
      <c r="V475" s="63">
        <f t="shared" si="8"/>
        <v>-3.134796238244514E-3</v>
      </c>
    </row>
    <row r="476" spans="1:22" x14ac:dyDescent="0.3">
      <c r="A476" s="98" t="s">
        <v>945</v>
      </c>
      <c r="B476" s="98" t="s">
        <v>946</v>
      </c>
      <c r="C476" s="14">
        <v>2963</v>
      </c>
      <c r="D476" s="14">
        <v>0.58028999999999997</v>
      </c>
      <c r="E476" s="14">
        <v>0.751</v>
      </c>
      <c r="F476" s="14">
        <v>0.66500000000000004</v>
      </c>
      <c r="G476" s="14">
        <v>0.1583</v>
      </c>
      <c r="H476" s="14">
        <v>8</v>
      </c>
      <c r="I476" s="17">
        <v>2306</v>
      </c>
      <c r="J476" s="131">
        <v>0.71099999999999997</v>
      </c>
      <c r="K476" s="131">
        <v>0.83899999999999997</v>
      </c>
      <c r="L476" s="131">
        <v>0.77400000000000002</v>
      </c>
      <c r="M476" s="132">
        <v>0.29649999999999999</v>
      </c>
      <c r="N476" s="17">
        <v>0</v>
      </c>
      <c r="O476" s="17">
        <v>2303</v>
      </c>
      <c r="P476" s="131">
        <v>0.71299999999999997</v>
      </c>
      <c r="Q476" s="131">
        <v>0.84199999999999997</v>
      </c>
      <c r="R476" s="131">
        <v>0.77700000000000002</v>
      </c>
      <c r="S476" s="132">
        <v>0.29649999999999999</v>
      </c>
      <c r="T476" s="17">
        <v>0</v>
      </c>
      <c r="V476" s="63">
        <f t="shared" si="8"/>
        <v>-1.3009540329575022E-3</v>
      </c>
    </row>
    <row r="477" spans="1:22" x14ac:dyDescent="0.3">
      <c r="A477" s="98" t="s">
        <v>947</v>
      </c>
      <c r="B477" s="98" t="s">
        <v>2415</v>
      </c>
      <c r="C477" s="14">
        <v>4326</v>
      </c>
      <c r="D477" s="14">
        <v>0.83786000000000005</v>
      </c>
      <c r="E477" s="14">
        <v>1.2609999999999999</v>
      </c>
      <c r="F477" s="14">
        <v>1.048</v>
      </c>
      <c r="G477" s="14">
        <v>4.6399999999999997E-2</v>
      </c>
      <c r="H477" s="14">
        <v>0</v>
      </c>
      <c r="I477" s="17">
        <v>4203</v>
      </c>
      <c r="J477" s="131">
        <v>0.71199999999999997</v>
      </c>
      <c r="K477" s="131">
        <v>0.94799999999999995</v>
      </c>
      <c r="L477" s="131">
        <v>0.83</v>
      </c>
      <c r="M477" s="132">
        <v>0.159</v>
      </c>
      <c r="N477" s="17">
        <v>125</v>
      </c>
      <c r="O477" s="17">
        <v>4224</v>
      </c>
      <c r="P477" s="131">
        <v>0.71399999999999997</v>
      </c>
      <c r="Q477" s="131">
        <v>0.95</v>
      </c>
      <c r="R477" s="131">
        <v>0.83199999999999996</v>
      </c>
      <c r="S477" s="132">
        <v>0.159</v>
      </c>
      <c r="T477" s="17">
        <v>125</v>
      </c>
      <c r="V477" s="63">
        <f t="shared" si="8"/>
        <v>4.9964311206281229E-3</v>
      </c>
    </row>
    <row r="478" spans="1:22" x14ac:dyDescent="0.3">
      <c r="A478" s="98" t="s">
        <v>949</v>
      </c>
      <c r="B478" s="98" t="s">
        <v>2417</v>
      </c>
      <c r="C478" s="14">
        <v>2050</v>
      </c>
      <c r="D478" s="14">
        <v>0.94735000000000003</v>
      </c>
      <c r="E478" s="14">
        <v>0.92600000000000005</v>
      </c>
      <c r="F478" s="14">
        <v>0.93600000000000005</v>
      </c>
      <c r="G478" s="14">
        <v>0.13200000000000001</v>
      </c>
      <c r="H478" s="14">
        <v>0</v>
      </c>
      <c r="I478" s="17">
        <v>1785</v>
      </c>
      <c r="J478" s="131">
        <v>0.874</v>
      </c>
      <c r="K478" s="131">
        <v>0.90300000000000002</v>
      </c>
      <c r="L478" s="131">
        <v>0.88800000000000001</v>
      </c>
      <c r="M478" s="132">
        <v>0.26340000000000002</v>
      </c>
      <c r="N478" s="17">
        <v>0</v>
      </c>
      <c r="O478" s="17">
        <v>1798</v>
      </c>
      <c r="P478" s="131">
        <v>0.876</v>
      </c>
      <c r="Q478" s="131">
        <v>0.90600000000000003</v>
      </c>
      <c r="R478" s="131">
        <v>0.89100000000000001</v>
      </c>
      <c r="S478" s="132">
        <v>0.26340000000000002</v>
      </c>
      <c r="T478" s="17">
        <v>0</v>
      </c>
      <c r="V478" s="63">
        <f t="shared" si="8"/>
        <v>7.2829131652661066E-3</v>
      </c>
    </row>
    <row r="479" spans="1:22" x14ac:dyDescent="0.3">
      <c r="A479" s="98" t="s">
        <v>951</v>
      </c>
      <c r="B479" s="98" t="s">
        <v>2419</v>
      </c>
      <c r="C479" s="14">
        <v>3447</v>
      </c>
      <c r="D479" s="14">
        <v>0.54674</v>
      </c>
      <c r="E479" s="14">
        <v>0.67900000000000005</v>
      </c>
      <c r="F479" s="14">
        <v>0.61199999999999999</v>
      </c>
      <c r="G479" s="14">
        <v>0.1895</v>
      </c>
      <c r="H479" s="14">
        <v>14</v>
      </c>
      <c r="I479" s="17">
        <v>2899</v>
      </c>
      <c r="J479" s="131">
        <v>0.627</v>
      </c>
      <c r="K479" s="131">
        <v>0.69599999999999995</v>
      </c>
      <c r="L479" s="131">
        <v>0.66100000000000003</v>
      </c>
      <c r="M479" s="132">
        <v>0.42070000000000002</v>
      </c>
      <c r="N479" s="17">
        <v>35</v>
      </c>
      <c r="O479" s="17">
        <v>2729</v>
      </c>
      <c r="P479" s="131">
        <v>0.63</v>
      </c>
      <c r="Q479" s="131">
        <v>0.7</v>
      </c>
      <c r="R479" s="131">
        <v>0.66500000000000004</v>
      </c>
      <c r="S479" s="132">
        <v>0.42070000000000002</v>
      </c>
      <c r="T479" s="17">
        <v>35</v>
      </c>
      <c r="V479" s="63">
        <f t="shared" si="8"/>
        <v>-5.8640910658847877E-2</v>
      </c>
    </row>
    <row r="480" spans="1:22" x14ac:dyDescent="0.3">
      <c r="A480" s="98" t="s">
        <v>953</v>
      </c>
      <c r="B480" s="98" t="s">
        <v>2421</v>
      </c>
      <c r="C480" s="14">
        <v>10063</v>
      </c>
      <c r="D480" s="14">
        <v>0.33456999999999998</v>
      </c>
      <c r="E480" s="14">
        <v>0.45</v>
      </c>
      <c r="F480" s="14">
        <v>0.39200000000000002</v>
      </c>
      <c r="G480" s="14">
        <v>0.68569999999999998</v>
      </c>
      <c r="H480" s="14">
        <v>342</v>
      </c>
      <c r="I480" s="17">
        <v>9827</v>
      </c>
      <c r="J480" s="131">
        <v>0.25600000000000001</v>
      </c>
      <c r="K480" s="131">
        <v>0.371</v>
      </c>
      <c r="L480" s="131">
        <v>0.313</v>
      </c>
      <c r="M480" s="132">
        <v>0.73029999999999995</v>
      </c>
      <c r="N480" s="17">
        <v>450</v>
      </c>
      <c r="O480" s="17">
        <v>9513</v>
      </c>
      <c r="P480" s="131">
        <v>0.25600000000000001</v>
      </c>
      <c r="Q480" s="131">
        <v>0.371</v>
      </c>
      <c r="R480" s="131">
        <v>0.313</v>
      </c>
      <c r="S480" s="132">
        <v>0.73029999999999995</v>
      </c>
      <c r="T480" s="17">
        <v>450</v>
      </c>
      <c r="V480" s="63">
        <f t="shared" si="8"/>
        <v>-3.1952783148468507E-2</v>
      </c>
    </row>
    <row r="481" spans="1:22" x14ac:dyDescent="0.3">
      <c r="A481" s="98" t="s">
        <v>955</v>
      </c>
      <c r="B481" s="98" t="s">
        <v>956</v>
      </c>
      <c r="C481" s="14">
        <v>394</v>
      </c>
      <c r="D481" s="14">
        <v>1.19316</v>
      </c>
      <c r="E481" s="14">
        <v>0.443</v>
      </c>
      <c r="F481" s="14">
        <v>0.81699999999999995</v>
      </c>
      <c r="G481" s="14">
        <v>0.40960000000000002</v>
      </c>
      <c r="H481" s="14">
        <v>0</v>
      </c>
      <c r="I481" s="17">
        <v>293</v>
      </c>
      <c r="J481" s="131">
        <v>2.2650000000000001</v>
      </c>
      <c r="K481" s="131">
        <v>0.59599999999999997</v>
      </c>
      <c r="L481" s="131">
        <v>1.43</v>
      </c>
      <c r="M481" s="132">
        <v>0.5393</v>
      </c>
      <c r="N481" s="17">
        <v>0</v>
      </c>
      <c r="O481" s="17">
        <v>270</v>
      </c>
      <c r="P481" s="131">
        <v>2.2709999999999999</v>
      </c>
      <c r="Q481" s="131">
        <v>0.59799999999999998</v>
      </c>
      <c r="R481" s="131">
        <v>1.4339999999999999</v>
      </c>
      <c r="S481" s="132">
        <v>0.5393</v>
      </c>
      <c r="T481" s="17">
        <v>0</v>
      </c>
      <c r="V481" s="63">
        <f t="shared" si="8"/>
        <v>-7.8498293515358364E-2</v>
      </c>
    </row>
    <row r="482" spans="1:22" x14ac:dyDescent="0.3">
      <c r="A482" s="98" t="s">
        <v>957</v>
      </c>
      <c r="B482" s="98" t="s">
        <v>2425</v>
      </c>
      <c r="C482" s="14">
        <v>290</v>
      </c>
      <c r="D482" s="14">
        <v>0.72958999999999996</v>
      </c>
      <c r="E482" s="14">
        <v>0.45100000000000001</v>
      </c>
      <c r="F482" s="14">
        <v>0.58899999999999997</v>
      </c>
      <c r="G482" s="14">
        <v>0.43859999999999999</v>
      </c>
      <c r="H482" s="14">
        <v>0</v>
      </c>
      <c r="I482" s="17">
        <v>155</v>
      </c>
      <c r="J482" s="131">
        <v>0.94899999999999995</v>
      </c>
      <c r="K482" s="131">
        <v>0.59899999999999998</v>
      </c>
      <c r="L482" s="131">
        <v>0.77300000000000002</v>
      </c>
      <c r="M482" s="132">
        <v>0.4486</v>
      </c>
      <c r="N482" s="17">
        <v>0</v>
      </c>
      <c r="O482" s="17">
        <v>154</v>
      </c>
      <c r="P482" s="131">
        <v>0.95099999999999996</v>
      </c>
      <c r="Q482" s="131">
        <v>0.60099999999999998</v>
      </c>
      <c r="R482" s="131">
        <v>0.77500000000000002</v>
      </c>
      <c r="S482" s="132">
        <v>0.4486</v>
      </c>
      <c r="T482" s="17">
        <v>0</v>
      </c>
      <c r="V482" s="63">
        <f t="shared" si="8"/>
        <v>-6.4516129032258064E-3</v>
      </c>
    </row>
    <row r="483" spans="1:22" x14ac:dyDescent="0.3">
      <c r="A483" s="98" t="s">
        <v>959</v>
      </c>
      <c r="B483" s="98" t="s">
        <v>2427</v>
      </c>
      <c r="C483" s="14">
        <v>908</v>
      </c>
      <c r="D483" s="14">
        <v>0.59411000000000003</v>
      </c>
      <c r="E483" s="14">
        <v>0.52</v>
      </c>
      <c r="F483" s="14">
        <v>0.55700000000000005</v>
      </c>
      <c r="G483" s="14">
        <v>0.42030000000000001</v>
      </c>
      <c r="H483" s="14">
        <v>0</v>
      </c>
      <c r="I483" s="17">
        <v>619</v>
      </c>
      <c r="J483" s="131">
        <v>0.76400000000000001</v>
      </c>
      <c r="K483" s="131">
        <v>0.57899999999999996</v>
      </c>
      <c r="L483" s="131">
        <v>0.67100000000000004</v>
      </c>
      <c r="M483" s="132">
        <v>0.58450000000000002</v>
      </c>
      <c r="N483" s="17">
        <v>0</v>
      </c>
      <c r="O483" s="17">
        <v>619</v>
      </c>
      <c r="P483" s="131">
        <v>0.76600000000000001</v>
      </c>
      <c r="Q483" s="131">
        <v>0.58099999999999996</v>
      </c>
      <c r="R483" s="131">
        <v>0.67300000000000004</v>
      </c>
      <c r="S483" s="132">
        <v>0.58450000000000002</v>
      </c>
      <c r="T483" s="17">
        <v>0</v>
      </c>
      <c r="V483" s="63">
        <f t="shared" si="8"/>
        <v>0</v>
      </c>
    </row>
    <row r="484" spans="1:22" x14ac:dyDescent="0.3">
      <c r="A484" s="98" t="s">
        <v>961</v>
      </c>
      <c r="B484" s="98" t="s">
        <v>962</v>
      </c>
      <c r="C484" s="14">
        <v>2154</v>
      </c>
      <c r="D484" s="14">
        <v>0.49552000000000002</v>
      </c>
      <c r="E484" s="14">
        <v>0.54200000000000004</v>
      </c>
      <c r="F484" s="14">
        <v>0.51800000000000002</v>
      </c>
      <c r="G484" s="14">
        <v>0.3327</v>
      </c>
      <c r="H484" s="14">
        <v>13</v>
      </c>
      <c r="I484" s="17">
        <v>1531</v>
      </c>
      <c r="J484" s="131">
        <v>0.57799999999999996</v>
      </c>
      <c r="K484" s="131">
        <v>0.59499999999999997</v>
      </c>
      <c r="L484" s="131">
        <v>0.58599999999999997</v>
      </c>
      <c r="M484" s="132">
        <v>0.48609999999999998</v>
      </c>
      <c r="N484" s="17">
        <v>13</v>
      </c>
      <c r="O484" s="17">
        <v>1554</v>
      </c>
      <c r="P484" s="131">
        <v>0.57999999999999996</v>
      </c>
      <c r="Q484" s="131">
        <v>0.59599999999999997</v>
      </c>
      <c r="R484" s="131">
        <v>0.58799999999999997</v>
      </c>
      <c r="S484" s="132">
        <v>0.48609999999999998</v>
      </c>
      <c r="T484" s="17">
        <v>13</v>
      </c>
      <c r="V484" s="63">
        <f t="shared" si="8"/>
        <v>1.5022860875244938E-2</v>
      </c>
    </row>
    <row r="485" spans="1:22" x14ac:dyDescent="0.3">
      <c r="A485" s="98" t="s">
        <v>963</v>
      </c>
      <c r="B485" s="98" t="s">
        <v>2430</v>
      </c>
      <c r="C485" s="14">
        <v>1042</v>
      </c>
      <c r="D485" s="14">
        <v>0.55367999999999995</v>
      </c>
      <c r="E485" s="14">
        <v>0.621</v>
      </c>
      <c r="F485" s="14">
        <v>0.58599999999999997</v>
      </c>
      <c r="G485" s="14">
        <v>0.3125</v>
      </c>
      <c r="H485" s="14">
        <v>0</v>
      </c>
      <c r="I485" s="17">
        <v>858</v>
      </c>
      <c r="J485" s="131">
        <v>0.5</v>
      </c>
      <c r="K485" s="131">
        <v>0.66300000000000003</v>
      </c>
      <c r="L485" s="131">
        <v>0.58099999999999996</v>
      </c>
      <c r="M485" s="132">
        <v>0.52349999999999997</v>
      </c>
      <c r="N485" s="17">
        <v>0</v>
      </c>
      <c r="O485" s="17">
        <v>850</v>
      </c>
      <c r="P485" s="131">
        <v>0.501</v>
      </c>
      <c r="Q485" s="131">
        <v>0.66500000000000004</v>
      </c>
      <c r="R485" s="131">
        <v>0.58199999999999996</v>
      </c>
      <c r="S485" s="132">
        <v>0.52349999999999997</v>
      </c>
      <c r="T485" s="17">
        <v>0</v>
      </c>
      <c r="V485" s="63">
        <f t="shared" si="8"/>
        <v>-9.324009324009324E-3</v>
      </c>
    </row>
    <row r="486" spans="1:22" x14ac:dyDescent="0.3">
      <c r="A486" s="98" t="s">
        <v>965</v>
      </c>
      <c r="B486" s="98" t="s">
        <v>966</v>
      </c>
      <c r="C486" s="14">
        <v>391</v>
      </c>
      <c r="D486" s="14">
        <v>0.38785999999999998</v>
      </c>
      <c r="E486" s="14">
        <v>0.39800000000000002</v>
      </c>
      <c r="F486" s="14">
        <v>0.39200000000000002</v>
      </c>
      <c r="G486" s="14">
        <v>0.36870000000000003</v>
      </c>
      <c r="H486" s="14">
        <v>3</v>
      </c>
      <c r="I486" s="17">
        <v>233</v>
      </c>
      <c r="J486" s="131">
        <v>0.63500000000000001</v>
      </c>
      <c r="K486" s="131">
        <v>0.61399999999999999</v>
      </c>
      <c r="L486" s="131">
        <v>0.624</v>
      </c>
      <c r="M486" s="132">
        <v>0.52510000000000001</v>
      </c>
      <c r="N486" s="17">
        <v>0</v>
      </c>
      <c r="O486" s="17">
        <v>234</v>
      </c>
      <c r="P486" s="131">
        <v>0.63700000000000001</v>
      </c>
      <c r="Q486" s="131">
        <v>0.61599999999999999</v>
      </c>
      <c r="R486" s="131">
        <v>0.626</v>
      </c>
      <c r="S486" s="132">
        <v>0.52510000000000001</v>
      </c>
      <c r="T486" s="17">
        <v>0</v>
      </c>
      <c r="V486" s="63">
        <f t="shared" si="8"/>
        <v>4.2918454935622317E-3</v>
      </c>
    </row>
    <row r="487" spans="1:22" x14ac:dyDescent="0.3">
      <c r="A487" s="98" t="s">
        <v>967</v>
      </c>
      <c r="B487" s="98" t="s">
        <v>968</v>
      </c>
      <c r="C487" s="14">
        <v>861</v>
      </c>
      <c r="D487" s="14">
        <v>0.42298000000000002</v>
      </c>
      <c r="E487" s="14">
        <v>0.58599999999999997</v>
      </c>
      <c r="F487" s="14">
        <v>0.504</v>
      </c>
      <c r="G487" s="14">
        <v>0.44040000000000001</v>
      </c>
      <c r="H487" s="14">
        <v>0</v>
      </c>
      <c r="I487" s="17">
        <v>739</v>
      </c>
      <c r="J487" s="131">
        <v>0.52200000000000002</v>
      </c>
      <c r="K487" s="131">
        <v>0.52800000000000002</v>
      </c>
      <c r="L487" s="131">
        <v>0.52500000000000002</v>
      </c>
      <c r="M487" s="132">
        <v>0.56059999999999999</v>
      </c>
      <c r="N487" s="17">
        <v>0</v>
      </c>
      <c r="O487" s="17">
        <v>694</v>
      </c>
      <c r="P487" s="131">
        <v>0.52300000000000002</v>
      </c>
      <c r="Q487" s="131">
        <v>0.53</v>
      </c>
      <c r="R487" s="131">
        <v>0.52600000000000002</v>
      </c>
      <c r="S487" s="132">
        <v>0.56059999999999999</v>
      </c>
      <c r="T487" s="17">
        <v>0</v>
      </c>
      <c r="V487" s="63">
        <f t="shared" si="8"/>
        <v>-6.0893098782138028E-2</v>
      </c>
    </row>
    <row r="488" spans="1:22" x14ac:dyDescent="0.3">
      <c r="A488" s="98" t="s">
        <v>969</v>
      </c>
      <c r="B488" s="98" t="s">
        <v>2435</v>
      </c>
      <c r="C488" s="14">
        <v>1318</v>
      </c>
      <c r="D488" s="14">
        <v>0.61268999999999996</v>
      </c>
      <c r="E488" s="14">
        <v>0.56999999999999995</v>
      </c>
      <c r="F488" s="14">
        <v>0.59099999999999997</v>
      </c>
      <c r="G488" s="14">
        <v>0.37380000000000002</v>
      </c>
      <c r="H488" s="14">
        <v>0</v>
      </c>
      <c r="I488" s="17">
        <v>916</v>
      </c>
      <c r="J488" s="131">
        <v>0.97899999999999998</v>
      </c>
      <c r="K488" s="131">
        <v>0.64700000000000002</v>
      </c>
      <c r="L488" s="131">
        <v>0.81200000000000006</v>
      </c>
      <c r="M488" s="132">
        <v>0.51200000000000001</v>
      </c>
      <c r="N488" s="17">
        <v>2</v>
      </c>
      <c r="O488" s="17">
        <v>913</v>
      </c>
      <c r="P488" s="131">
        <v>0.98199999999999998</v>
      </c>
      <c r="Q488" s="131">
        <v>0.64900000000000002</v>
      </c>
      <c r="R488" s="131">
        <v>0.81499999999999995</v>
      </c>
      <c r="S488" s="132">
        <v>0.51200000000000001</v>
      </c>
      <c r="T488" s="17">
        <v>2</v>
      </c>
      <c r="V488" s="63">
        <f t="shared" si="8"/>
        <v>-3.2751091703056767E-3</v>
      </c>
    </row>
    <row r="489" spans="1:22" x14ac:dyDescent="0.3">
      <c r="A489" s="98" t="s">
        <v>971</v>
      </c>
      <c r="B489" s="98" t="s">
        <v>2437</v>
      </c>
      <c r="C489" s="14">
        <v>883</v>
      </c>
      <c r="D489" s="14">
        <v>0.54230999999999996</v>
      </c>
      <c r="E489" s="14">
        <v>0.52200000000000002</v>
      </c>
      <c r="F489" s="14">
        <v>0.53200000000000003</v>
      </c>
      <c r="G489" s="14">
        <v>0.50209999999999999</v>
      </c>
      <c r="H489" s="14">
        <v>0</v>
      </c>
      <c r="I489" s="17">
        <v>646</v>
      </c>
      <c r="J489" s="131">
        <v>0.97599999999999998</v>
      </c>
      <c r="K489" s="131">
        <v>0.63</v>
      </c>
      <c r="L489" s="131">
        <v>0.80300000000000005</v>
      </c>
      <c r="M489" s="132">
        <v>0.5524</v>
      </c>
      <c r="N489" s="17">
        <v>1</v>
      </c>
      <c r="O489" s="17">
        <v>615</v>
      </c>
      <c r="P489" s="131">
        <v>0.97799999999999998</v>
      </c>
      <c r="Q489" s="131">
        <v>0.63200000000000001</v>
      </c>
      <c r="R489" s="131">
        <v>0.80500000000000005</v>
      </c>
      <c r="S489" s="132">
        <v>0.5524</v>
      </c>
      <c r="T489" s="17">
        <v>1</v>
      </c>
      <c r="V489" s="63">
        <f t="shared" si="8"/>
        <v>-4.7987616099071206E-2</v>
      </c>
    </row>
    <row r="490" spans="1:22" x14ac:dyDescent="0.3">
      <c r="A490" s="98" t="s">
        <v>973</v>
      </c>
      <c r="B490" s="98" t="s">
        <v>2440</v>
      </c>
      <c r="C490" s="14">
        <v>526</v>
      </c>
      <c r="D490" s="14">
        <v>0.69854000000000005</v>
      </c>
      <c r="E490" s="14">
        <v>0.64100000000000001</v>
      </c>
      <c r="F490" s="14">
        <v>0.66900000000000004</v>
      </c>
      <c r="G490" s="14">
        <v>0.3362</v>
      </c>
      <c r="H490" s="14">
        <v>0</v>
      </c>
      <c r="I490" s="17">
        <v>405</v>
      </c>
      <c r="J490" s="131">
        <v>1.2849999999999999</v>
      </c>
      <c r="K490" s="131">
        <v>0.875</v>
      </c>
      <c r="L490" s="131">
        <v>1.079</v>
      </c>
      <c r="M490" s="132">
        <v>0.58979999999999999</v>
      </c>
      <c r="N490" s="17">
        <v>0</v>
      </c>
      <c r="O490" s="17">
        <v>407</v>
      </c>
      <c r="P490" s="131">
        <v>1.2889999999999999</v>
      </c>
      <c r="Q490" s="131">
        <v>0.878</v>
      </c>
      <c r="R490" s="131">
        <v>1.083</v>
      </c>
      <c r="S490" s="132">
        <v>0.58979999999999999</v>
      </c>
      <c r="T490" s="17">
        <v>0</v>
      </c>
      <c r="V490" s="63">
        <f t="shared" si="8"/>
        <v>4.9382716049382715E-3</v>
      </c>
    </row>
    <row r="491" spans="1:22" x14ac:dyDescent="0.3">
      <c r="A491" s="98" t="s">
        <v>975</v>
      </c>
      <c r="B491" s="98" t="s">
        <v>2442</v>
      </c>
      <c r="C491" s="14">
        <v>1434</v>
      </c>
      <c r="D491" s="14">
        <v>0.46733000000000002</v>
      </c>
      <c r="E491" s="14">
        <v>0.66300000000000003</v>
      </c>
      <c r="F491" s="14">
        <v>0.56399999999999995</v>
      </c>
      <c r="G491" s="14">
        <v>0.3241</v>
      </c>
      <c r="H491" s="14">
        <v>0</v>
      </c>
      <c r="I491" s="17">
        <v>1208</v>
      </c>
      <c r="J491" s="131">
        <v>0.48499999999999999</v>
      </c>
      <c r="K491" s="131">
        <v>0.58399999999999996</v>
      </c>
      <c r="L491" s="131">
        <v>0.53400000000000003</v>
      </c>
      <c r="M491" s="132">
        <v>0.52510000000000001</v>
      </c>
      <c r="N491" s="17">
        <v>27</v>
      </c>
      <c r="O491" s="17">
        <v>1207</v>
      </c>
      <c r="P491" s="131">
        <v>0.48599999999999999</v>
      </c>
      <c r="Q491" s="131">
        <v>0.58499999999999996</v>
      </c>
      <c r="R491" s="131">
        <v>0.53500000000000003</v>
      </c>
      <c r="S491" s="132">
        <v>0.52510000000000001</v>
      </c>
      <c r="T491" s="17">
        <v>27</v>
      </c>
      <c r="V491" s="63">
        <f t="shared" si="8"/>
        <v>-8.2781456953642384E-4</v>
      </c>
    </row>
    <row r="492" spans="1:22" x14ac:dyDescent="0.3">
      <c r="A492" s="98" t="s">
        <v>977</v>
      </c>
      <c r="B492" s="98" t="s">
        <v>2444</v>
      </c>
      <c r="C492" s="14">
        <v>2038</v>
      </c>
      <c r="D492" s="14">
        <v>0.39296999999999999</v>
      </c>
      <c r="E492" s="14">
        <v>0.48799999999999999</v>
      </c>
      <c r="F492" s="14">
        <v>0.44</v>
      </c>
      <c r="G492" s="14">
        <v>0.44819999999999999</v>
      </c>
      <c r="H492" s="14">
        <v>0</v>
      </c>
      <c r="I492" s="17">
        <v>1509</v>
      </c>
      <c r="J492" s="131">
        <v>0.46899999999999997</v>
      </c>
      <c r="K492" s="131">
        <v>0.48799999999999999</v>
      </c>
      <c r="L492" s="131">
        <v>0.47799999999999998</v>
      </c>
      <c r="M492" s="132">
        <v>0.59030000000000005</v>
      </c>
      <c r="N492" s="17">
        <v>13</v>
      </c>
      <c r="O492" s="17">
        <v>1500</v>
      </c>
      <c r="P492" s="131">
        <v>0.47099999999999997</v>
      </c>
      <c r="Q492" s="131">
        <v>0.49</v>
      </c>
      <c r="R492" s="131">
        <v>0.48</v>
      </c>
      <c r="S492" s="132">
        <v>0.59030000000000005</v>
      </c>
      <c r="T492" s="17">
        <v>13</v>
      </c>
      <c r="V492" s="63">
        <f t="shared" si="8"/>
        <v>-5.9642147117296221E-3</v>
      </c>
    </row>
    <row r="493" spans="1:22" x14ac:dyDescent="0.3">
      <c r="A493" s="98" t="s">
        <v>979</v>
      </c>
      <c r="B493" s="98" t="s">
        <v>2446</v>
      </c>
      <c r="C493" s="14">
        <v>1199</v>
      </c>
      <c r="D493" s="14">
        <v>0.36115000000000003</v>
      </c>
      <c r="E493" s="14">
        <v>0.41099999999999998</v>
      </c>
      <c r="F493" s="14">
        <v>0.38500000000000001</v>
      </c>
      <c r="G493" s="14">
        <v>0.68579999999999997</v>
      </c>
      <c r="H493" s="14">
        <v>0</v>
      </c>
      <c r="I493" s="17">
        <v>1035</v>
      </c>
      <c r="J493" s="131">
        <v>0.443</v>
      </c>
      <c r="K493" s="131">
        <v>0.41899999999999998</v>
      </c>
      <c r="L493" s="131">
        <v>0.43</v>
      </c>
      <c r="M493" s="132">
        <v>0.58350000000000002</v>
      </c>
      <c r="N493" s="17">
        <v>0</v>
      </c>
      <c r="O493" s="17">
        <v>995</v>
      </c>
      <c r="P493" s="131">
        <v>0.44400000000000001</v>
      </c>
      <c r="Q493" s="131">
        <v>0.42</v>
      </c>
      <c r="R493" s="131">
        <v>0.432</v>
      </c>
      <c r="S493" s="132">
        <v>0.58350000000000002</v>
      </c>
      <c r="T493" s="17">
        <v>0</v>
      </c>
      <c r="V493" s="63">
        <f t="shared" si="8"/>
        <v>-3.864734299516908E-2</v>
      </c>
    </row>
    <row r="494" spans="1:22" x14ac:dyDescent="0.3">
      <c r="A494" s="98" t="s">
        <v>981</v>
      </c>
      <c r="B494" s="98" t="s">
        <v>2449</v>
      </c>
      <c r="C494" s="14">
        <v>607</v>
      </c>
      <c r="D494" s="14">
        <v>0.35016999999999998</v>
      </c>
      <c r="E494" s="14">
        <v>0.34899999999999998</v>
      </c>
      <c r="F494" s="14">
        <v>0.34899999999999998</v>
      </c>
      <c r="G494" s="14">
        <v>0.51219999999999999</v>
      </c>
      <c r="H494" s="14">
        <v>0</v>
      </c>
      <c r="I494" s="17">
        <v>372</v>
      </c>
      <c r="J494" s="131">
        <v>0.53</v>
      </c>
      <c r="K494" s="131">
        <v>0.501</v>
      </c>
      <c r="L494" s="131">
        <v>0.51500000000000001</v>
      </c>
      <c r="M494" s="132">
        <v>0.52880000000000005</v>
      </c>
      <c r="N494" s="17">
        <v>0</v>
      </c>
      <c r="O494" s="17">
        <v>391</v>
      </c>
      <c r="P494" s="131">
        <v>0.53100000000000003</v>
      </c>
      <c r="Q494" s="131">
        <v>0.502</v>
      </c>
      <c r="R494" s="131">
        <v>0.51600000000000001</v>
      </c>
      <c r="S494" s="132">
        <v>0.52880000000000005</v>
      </c>
      <c r="T494" s="17">
        <v>0</v>
      </c>
      <c r="V494" s="63">
        <f t="shared" si="8"/>
        <v>5.1075268817204304E-2</v>
      </c>
    </row>
    <row r="495" spans="1:22" x14ac:dyDescent="0.3">
      <c r="A495" s="98" t="s">
        <v>983</v>
      </c>
      <c r="B495" s="98" t="s">
        <v>2451</v>
      </c>
      <c r="C495" s="14">
        <v>1857</v>
      </c>
      <c r="D495" s="14">
        <v>0.40866999999999998</v>
      </c>
      <c r="E495" s="14">
        <v>0.48899999999999999</v>
      </c>
      <c r="F495" s="14">
        <v>0.44800000000000001</v>
      </c>
      <c r="G495" s="14">
        <v>0.41610000000000003</v>
      </c>
      <c r="H495" s="14">
        <v>0</v>
      </c>
      <c r="I495" s="17">
        <v>1363</v>
      </c>
      <c r="J495" s="131">
        <v>0.42099999999999999</v>
      </c>
      <c r="K495" s="131">
        <v>0.42099999999999999</v>
      </c>
      <c r="L495" s="131">
        <v>0.42</v>
      </c>
      <c r="M495" s="132">
        <v>0.58979999999999999</v>
      </c>
      <c r="N495" s="17">
        <v>3</v>
      </c>
      <c r="O495" s="17">
        <v>1336</v>
      </c>
      <c r="P495" s="131">
        <v>0.42199999999999999</v>
      </c>
      <c r="Q495" s="131">
        <v>0.42199999999999999</v>
      </c>
      <c r="R495" s="131">
        <v>0.42199999999999999</v>
      </c>
      <c r="S495" s="132">
        <v>0.58979999999999999</v>
      </c>
      <c r="T495" s="17">
        <v>3</v>
      </c>
      <c r="V495" s="63">
        <f t="shared" si="8"/>
        <v>-1.9809244314013204E-2</v>
      </c>
    </row>
    <row r="496" spans="1:22" x14ac:dyDescent="0.3">
      <c r="A496" s="98" t="s">
        <v>985</v>
      </c>
      <c r="B496" s="98" t="s">
        <v>2453</v>
      </c>
      <c r="C496" s="14">
        <v>314</v>
      </c>
      <c r="D496" s="14">
        <v>0.41123999999999999</v>
      </c>
      <c r="E496" s="14">
        <v>0.38900000000000001</v>
      </c>
      <c r="F496" s="14">
        <v>0.39900000000000002</v>
      </c>
      <c r="G496" s="14">
        <v>0.53129999999999999</v>
      </c>
      <c r="H496" s="14">
        <v>0</v>
      </c>
      <c r="I496" s="17">
        <v>238</v>
      </c>
      <c r="J496" s="131">
        <v>0.67200000000000004</v>
      </c>
      <c r="K496" s="131">
        <v>0.47199999999999998</v>
      </c>
      <c r="L496" s="131">
        <v>0.57199999999999995</v>
      </c>
      <c r="M496" s="132">
        <v>0.62050000000000005</v>
      </c>
      <c r="N496" s="17">
        <v>0</v>
      </c>
      <c r="O496" s="17">
        <v>249</v>
      </c>
      <c r="P496" s="131">
        <v>0.67400000000000004</v>
      </c>
      <c r="Q496" s="131">
        <v>0.47299999999999998</v>
      </c>
      <c r="R496" s="131">
        <v>0.57299999999999995</v>
      </c>
      <c r="S496" s="132">
        <v>0.62050000000000005</v>
      </c>
      <c r="T496" s="17">
        <v>0</v>
      </c>
      <c r="V496" s="63">
        <f t="shared" si="8"/>
        <v>4.6218487394957986E-2</v>
      </c>
    </row>
    <row r="497" spans="1:22" x14ac:dyDescent="0.3">
      <c r="A497" s="98" t="s">
        <v>987</v>
      </c>
      <c r="B497" s="98" t="s">
        <v>988</v>
      </c>
      <c r="C497" s="14">
        <v>1118</v>
      </c>
      <c r="D497" s="14">
        <v>0.30324000000000001</v>
      </c>
      <c r="E497" s="14">
        <v>0.38700000000000001</v>
      </c>
      <c r="F497" s="14">
        <v>0.34399999999999997</v>
      </c>
      <c r="G497" s="14">
        <v>0.43759999999999999</v>
      </c>
      <c r="H497" s="14">
        <v>0</v>
      </c>
      <c r="I497" s="17">
        <v>780</v>
      </c>
      <c r="J497" s="131">
        <v>0.41</v>
      </c>
      <c r="K497" s="131">
        <v>0.47899999999999998</v>
      </c>
      <c r="L497" s="131">
        <v>0.44400000000000001</v>
      </c>
      <c r="M497" s="132">
        <v>0.50390000000000001</v>
      </c>
      <c r="N497" s="17">
        <v>0</v>
      </c>
      <c r="O497" s="17">
        <v>769</v>
      </c>
      <c r="P497" s="131">
        <v>0.41099999999999998</v>
      </c>
      <c r="Q497" s="131">
        <v>0.48099999999999998</v>
      </c>
      <c r="R497" s="131">
        <v>0.44500000000000001</v>
      </c>
      <c r="S497" s="132">
        <v>0.50390000000000001</v>
      </c>
      <c r="T497" s="17">
        <v>0</v>
      </c>
      <c r="V497" s="63">
        <f t="shared" si="8"/>
        <v>-1.4102564102564103E-2</v>
      </c>
    </row>
    <row r="498" spans="1:22" x14ac:dyDescent="0.3">
      <c r="A498" s="98" t="s">
        <v>989</v>
      </c>
      <c r="B498" s="98" t="s">
        <v>2456</v>
      </c>
      <c r="C498" s="14">
        <v>5555</v>
      </c>
      <c r="D498" s="14">
        <v>0.49759999999999999</v>
      </c>
      <c r="E498" s="14">
        <v>0.73</v>
      </c>
      <c r="F498" s="14">
        <v>0.61299999999999999</v>
      </c>
      <c r="G498" s="14">
        <v>0.40279999999999999</v>
      </c>
      <c r="H498" s="14">
        <v>20</v>
      </c>
      <c r="I498" s="17">
        <v>4391</v>
      </c>
      <c r="J498" s="131">
        <v>0.54900000000000004</v>
      </c>
      <c r="K498" s="131">
        <v>0.82699999999999996</v>
      </c>
      <c r="L498" s="131">
        <v>0.68700000000000006</v>
      </c>
      <c r="M498" s="132">
        <v>0.43859999999999999</v>
      </c>
      <c r="N498" s="17">
        <v>40</v>
      </c>
      <c r="O498" s="17">
        <v>4344</v>
      </c>
      <c r="P498" s="131">
        <v>0.55100000000000005</v>
      </c>
      <c r="Q498" s="131">
        <v>0.83</v>
      </c>
      <c r="R498" s="131">
        <v>0.69</v>
      </c>
      <c r="S498" s="132">
        <v>0.43859999999999999</v>
      </c>
      <c r="T498" s="17">
        <v>40</v>
      </c>
      <c r="V498" s="63">
        <f t="shared" si="8"/>
        <v>-1.0703712138465042E-2</v>
      </c>
    </row>
    <row r="499" spans="1:22" x14ac:dyDescent="0.3">
      <c r="A499" s="98" t="s">
        <v>991</v>
      </c>
      <c r="B499" s="98" t="s">
        <v>992</v>
      </c>
      <c r="C499" s="14">
        <v>1035</v>
      </c>
      <c r="D499" s="14">
        <v>0.36542999999999998</v>
      </c>
      <c r="E499" s="14">
        <v>0.40300000000000002</v>
      </c>
      <c r="F499" s="14">
        <v>0.38300000000000001</v>
      </c>
      <c r="G499" s="14">
        <v>0.47749999999999998</v>
      </c>
      <c r="H499" s="14">
        <v>0</v>
      </c>
      <c r="I499" s="17">
        <v>955</v>
      </c>
      <c r="J499" s="131">
        <v>0.35599999999999998</v>
      </c>
      <c r="K499" s="131">
        <v>0.34699999999999998</v>
      </c>
      <c r="L499" s="131">
        <v>0.35099999999999998</v>
      </c>
      <c r="M499" s="132">
        <v>0.59930000000000005</v>
      </c>
      <c r="N499" s="17">
        <v>0</v>
      </c>
      <c r="O499" s="17">
        <v>958</v>
      </c>
      <c r="P499" s="131">
        <v>0.35699999999999998</v>
      </c>
      <c r="Q499" s="131">
        <v>0.34699999999999998</v>
      </c>
      <c r="R499" s="131">
        <v>0.35099999999999998</v>
      </c>
      <c r="S499" s="132">
        <v>0.59930000000000005</v>
      </c>
      <c r="T499" s="17">
        <v>0</v>
      </c>
      <c r="V499" s="63">
        <f t="shared" si="8"/>
        <v>3.1413612565445027E-3</v>
      </c>
    </row>
    <row r="500" spans="1:22" x14ac:dyDescent="0.3">
      <c r="A500" s="98" t="s">
        <v>993</v>
      </c>
      <c r="B500" s="98" t="s">
        <v>2459</v>
      </c>
      <c r="C500" s="14">
        <v>1833</v>
      </c>
      <c r="D500" s="14">
        <v>0.24245</v>
      </c>
      <c r="E500" s="14">
        <v>0.45400000000000001</v>
      </c>
      <c r="F500" s="14">
        <v>0.34799999999999998</v>
      </c>
      <c r="G500" s="14">
        <v>0.53520000000000001</v>
      </c>
      <c r="H500" s="14">
        <v>0</v>
      </c>
      <c r="I500" s="17">
        <v>1387</v>
      </c>
      <c r="J500" s="131">
        <v>0.317</v>
      </c>
      <c r="K500" s="131">
        <v>0.435</v>
      </c>
      <c r="L500" s="131">
        <v>0.375</v>
      </c>
      <c r="M500" s="132">
        <v>0.52329999999999999</v>
      </c>
      <c r="N500" s="17">
        <v>19</v>
      </c>
      <c r="O500" s="17">
        <v>1382</v>
      </c>
      <c r="P500" s="131">
        <v>0.318</v>
      </c>
      <c r="Q500" s="131">
        <v>0.437</v>
      </c>
      <c r="R500" s="131">
        <v>0.377</v>
      </c>
      <c r="S500" s="132">
        <v>0.52329999999999999</v>
      </c>
      <c r="T500" s="17">
        <v>19</v>
      </c>
      <c r="V500" s="63">
        <f t="shared" si="8"/>
        <v>-3.6049026676279738E-3</v>
      </c>
    </row>
    <row r="501" spans="1:22" x14ac:dyDescent="0.3">
      <c r="A501" s="98" t="s">
        <v>995</v>
      </c>
      <c r="B501" s="98" t="s">
        <v>2461</v>
      </c>
      <c r="C501" s="14">
        <v>615</v>
      </c>
      <c r="D501" s="14">
        <v>0.37125000000000002</v>
      </c>
      <c r="E501" s="14">
        <v>0.433</v>
      </c>
      <c r="F501" s="14">
        <v>0.40100000000000002</v>
      </c>
      <c r="G501" s="14">
        <v>0.32569999999999999</v>
      </c>
      <c r="H501" s="14">
        <v>0</v>
      </c>
      <c r="I501" s="17">
        <v>486</v>
      </c>
      <c r="J501" s="131">
        <v>0.50800000000000001</v>
      </c>
      <c r="K501" s="131">
        <v>0.55600000000000005</v>
      </c>
      <c r="L501" s="131">
        <v>0.53200000000000003</v>
      </c>
      <c r="M501" s="132">
        <v>0.44790000000000002</v>
      </c>
      <c r="N501" s="17">
        <v>9</v>
      </c>
      <c r="O501" s="17">
        <v>470</v>
      </c>
      <c r="P501" s="131">
        <v>0.50900000000000001</v>
      </c>
      <c r="Q501" s="131">
        <v>0.55800000000000005</v>
      </c>
      <c r="R501" s="131">
        <v>0.53300000000000003</v>
      </c>
      <c r="S501" s="132">
        <v>0.44790000000000002</v>
      </c>
      <c r="T501" s="17">
        <v>9</v>
      </c>
      <c r="V501" s="63">
        <f t="shared" si="8"/>
        <v>-3.292181069958848E-2</v>
      </c>
    </row>
    <row r="502" spans="1:22" x14ac:dyDescent="0.3">
      <c r="A502" s="98" t="s">
        <v>997</v>
      </c>
      <c r="B502" s="98" t="s">
        <v>2463</v>
      </c>
      <c r="C502" s="14">
        <v>468</v>
      </c>
      <c r="D502" s="14">
        <v>0.46642</v>
      </c>
      <c r="E502" s="14">
        <v>0.434</v>
      </c>
      <c r="F502" s="14">
        <v>0.45</v>
      </c>
      <c r="G502" s="14">
        <v>0.53</v>
      </c>
      <c r="H502" s="14">
        <v>0</v>
      </c>
      <c r="I502" s="17">
        <v>336</v>
      </c>
      <c r="J502" s="131">
        <v>0.59799999999999998</v>
      </c>
      <c r="K502" s="131">
        <v>0.46200000000000002</v>
      </c>
      <c r="L502" s="131">
        <v>0.53</v>
      </c>
      <c r="M502" s="132">
        <v>0.45500000000000002</v>
      </c>
      <c r="N502" s="17">
        <v>0</v>
      </c>
      <c r="O502" s="17">
        <v>341</v>
      </c>
      <c r="P502" s="131">
        <v>0.6</v>
      </c>
      <c r="Q502" s="131">
        <v>0.46300000000000002</v>
      </c>
      <c r="R502" s="131">
        <v>0.53100000000000003</v>
      </c>
      <c r="S502" s="132">
        <v>0.45500000000000002</v>
      </c>
      <c r="T502" s="17">
        <v>0</v>
      </c>
      <c r="V502" s="63">
        <f t="shared" si="8"/>
        <v>1.488095238095238E-2</v>
      </c>
    </row>
    <row r="503" spans="1:22" x14ac:dyDescent="0.3">
      <c r="A503" s="98" t="s">
        <v>999</v>
      </c>
      <c r="B503" s="98" t="s">
        <v>1000</v>
      </c>
      <c r="C503" s="14">
        <v>618</v>
      </c>
      <c r="D503" s="14">
        <v>0.38967000000000002</v>
      </c>
      <c r="E503" s="14">
        <v>0.311</v>
      </c>
      <c r="F503" s="14">
        <v>0.34899999999999998</v>
      </c>
      <c r="G503" s="14">
        <v>0.44419999999999998</v>
      </c>
      <c r="H503" s="14">
        <v>0</v>
      </c>
      <c r="I503" s="17">
        <v>402</v>
      </c>
      <c r="J503" s="131">
        <v>0.61499999999999999</v>
      </c>
      <c r="K503" s="131">
        <v>0.42399999999999999</v>
      </c>
      <c r="L503" s="131">
        <v>0.51900000000000002</v>
      </c>
      <c r="M503" s="132">
        <v>0.51490000000000002</v>
      </c>
      <c r="N503" s="17">
        <v>0</v>
      </c>
      <c r="O503" s="17">
        <v>390</v>
      </c>
      <c r="P503" s="131">
        <v>0.61299999999999999</v>
      </c>
      <c r="Q503" s="131">
        <v>0.42399999999999999</v>
      </c>
      <c r="R503" s="131">
        <v>0.51800000000000002</v>
      </c>
      <c r="S503" s="132">
        <v>0.51490000000000002</v>
      </c>
      <c r="T503" s="17">
        <v>0</v>
      </c>
      <c r="V503" s="63">
        <f t="shared" si="8"/>
        <v>-2.9850746268656716E-2</v>
      </c>
    </row>
    <row r="504" spans="1:22" x14ac:dyDescent="0.3">
      <c r="A504" s="98" t="s">
        <v>1001</v>
      </c>
      <c r="B504" s="98" t="s">
        <v>2466</v>
      </c>
      <c r="C504" s="14">
        <v>591</v>
      </c>
      <c r="D504" s="14">
        <v>1.40835</v>
      </c>
      <c r="E504" s="14">
        <v>0.67800000000000005</v>
      </c>
      <c r="F504" s="14">
        <v>1.0429999999999999</v>
      </c>
      <c r="G504" s="14">
        <v>0.41249999999999998</v>
      </c>
      <c r="H504" s="14">
        <v>0</v>
      </c>
      <c r="I504" s="17">
        <v>386</v>
      </c>
      <c r="J504" s="131">
        <v>2.4849999999999999</v>
      </c>
      <c r="K504" s="131">
        <v>1.0189999999999999</v>
      </c>
      <c r="L504" s="131">
        <v>1.7509999999999999</v>
      </c>
      <c r="M504" s="132">
        <v>0.51259999999999994</v>
      </c>
      <c r="N504" s="17">
        <v>0</v>
      </c>
      <c r="O504" s="17">
        <v>387</v>
      </c>
      <c r="P504" s="131">
        <v>2.4910000000000001</v>
      </c>
      <c r="Q504" s="131">
        <v>1.022</v>
      </c>
      <c r="R504" s="131">
        <v>1.756</v>
      </c>
      <c r="S504" s="132">
        <v>0.51259999999999994</v>
      </c>
      <c r="T504" s="17">
        <v>0</v>
      </c>
      <c r="V504" s="63">
        <f t="shared" si="8"/>
        <v>2.5906735751295338E-3</v>
      </c>
    </row>
    <row r="505" spans="1:22" x14ac:dyDescent="0.3">
      <c r="A505" s="98" t="s">
        <v>1003</v>
      </c>
      <c r="B505" s="98" t="s">
        <v>1004</v>
      </c>
      <c r="C505" s="14">
        <v>1728</v>
      </c>
      <c r="D505" s="14">
        <v>0.35457</v>
      </c>
      <c r="E505" s="14">
        <v>0.42899999999999999</v>
      </c>
      <c r="F505" s="14">
        <v>0.39100000000000001</v>
      </c>
      <c r="G505" s="14">
        <v>0.36370000000000002</v>
      </c>
      <c r="H505" s="14">
        <v>0</v>
      </c>
      <c r="I505" s="17">
        <v>1276</v>
      </c>
      <c r="J505" s="131">
        <v>0.45400000000000001</v>
      </c>
      <c r="K505" s="131">
        <v>0.505</v>
      </c>
      <c r="L505" s="131">
        <v>0.47899999999999998</v>
      </c>
      <c r="M505" s="132">
        <v>0.55489999999999995</v>
      </c>
      <c r="N505" s="17">
        <v>10</v>
      </c>
      <c r="O505" s="17">
        <v>1246</v>
      </c>
      <c r="P505" s="131">
        <v>0.45500000000000002</v>
      </c>
      <c r="Q505" s="131">
        <v>0.50600000000000001</v>
      </c>
      <c r="R505" s="131">
        <v>0.48</v>
      </c>
      <c r="S505" s="132">
        <v>0.55489999999999995</v>
      </c>
      <c r="T505" s="17">
        <v>10</v>
      </c>
      <c r="V505" s="63">
        <f t="shared" si="8"/>
        <v>-2.3510971786833857E-2</v>
      </c>
    </row>
    <row r="506" spans="1:22" x14ac:dyDescent="0.3">
      <c r="A506" s="98" t="s">
        <v>1005</v>
      </c>
      <c r="B506" s="98" t="s">
        <v>2469</v>
      </c>
      <c r="C506" s="14">
        <v>1926</v>
      </c>
      <c r="D506" s="14">
        <v>1.44722</v>
      </c>
      <c r="E506" s="14">
        <v>1.2989999999999999</v>
      </c>
      <c r="F506" s="14">
        <v>1.3720000000000001</v>
      </c>
      <c r="G506" s="14">
        <v>0.1628</v>
      </c>
      <c r="H506" s="14">
        <v>53</v>
      </c>
      <c r="I506" s="17">
        <v>1535</v>
      </c>
      <c r="J506" s="131">
        <v>1.29</v>
      </c>
      <c r="K506" s="131">
        <v>1.4259999999999999</v>
      </c>
      <c r="L506" s="131">
        <v>1.3580000000000001</v>
      </c>
      <c r="M506" s="132">
        <v>0.13170000000000001</v>
      </c>
      <c r="N506" s="17">
        <v>48</v>
      </c>
      <c r="O506" s="17">
        <v>1544</v>
      </c>
      <c r="P506" s="131">
        <v>1.2929999999999999</v>
      </c>
      <c r="Q506" s="131">
        <v>1.43</v>
      </c>
      <c r="R506" s="131">
        <v>1.361</v>
      </c>
      <c r="S506" s="132">
        <v>0.13170000000000001</v>
      </c>
      <c r="T506" s="17">
        <v>48</v>
      </c>
      <c r="V506" s="63">
        <f t="shared" si="8"/>
        <v>5.8631921824104233E-3</v>
      </c>
    </row>
    <row r="507" spans="1:22" x14ac:dyDescent="0.3">
      <c r="A507" s="98" t="s">
        <v>1007</v>
      </c>
      <c r="B507" s="98" t="s">
        <v>2472</v>
      </c>
      <c r="C507" s="14">
        <v>4822</v>
      </c>
      <c r="D507" s="14">
        <v>1.02603</v>
      </c>
      <c r="E507" s="14">
        <v>0.77100000000000002</v>
      </c>
      <c r="F507" s="14">
        <v>0.89800000000000002</v>
      </c>
      <c r="G507" s="14">
        <v>0.18509999999999999</v>
      </c>
      <c r="H507" s="14">
        <v>145</v>
      </c>
      <c r="I507" s="17">
        <v>3673</v>
      </c>
      <c r="J507" s="131">
        <v>0.95799999999999996</v>
      </c>
      <c r="K507" s="131">
        <v>0.83</v>
      </c>
      <c r="L507" s="131">
        <v>0.89400000000000002</v>
      </c>
      <c r="M507" s="132">
        <v>0.3634</v>
      </c>
      <c r="N507" s="17">
        <v>185</v>
      </c>
      <c r="O507" s="17">
        <v>3673</v>
      </c>
      <c r="P507" s="131">
        <v>0.96</v>
      </c>
      <c r="Q507" s="131">
        <v>0.83199999999999996</v>
      </c>
      <c r="R507" s="131">
        <v>0.89600000000000002</v>
      </c>
      <c r="S507" s="132">
        <v>0.3634</v>
      </c>
      <c r="T507" s="17">
        <v>185</v>
      </c>
      <c r="V507" s="63">
        <f t="shared" si="8"/>
        <v>0</v>
      </c>
    </row>
    <row r="508" spans="1:22" x14ac:dyDescent="0.3">
      <c r="A508" s="98" t="s">
        <v>1009</v>
      </c>
      <c r="B508" s="98" t="s">
        <v>2474</v>
      </c>
      <c r="C508" s="14">
        <v>5117</v>
      </c>
      <c r="D508" s="14">
        <v>0.90619000000000005</v>
      </c>
      <c r="E508" s="14">
        <v>0.755</v>
      </c>
      <c r="F508" s="14">
        <v>0.83</v>
      </c>
      <c r="G508" s="14">
        <v>0.2379</v>
      </c>
      <c r="H508" s="14">
        <v>165</v>
      </c>
      <c r="I508" s="17">
        <v>4466</v>
      </c>
      <c r="J508" s="131">
        <v>0.74099999999999999</v>
      </c>
      <c r="K508" s="131">
        <v>0.70699999999999996</v>
      </c>
      <c r="L508" s="131">
        <v>0.72299999999999998</v>
      </c>
      <c r="M508" s="132">
        <v>0.4158</v>
      </c>
      <c r="N508" s="17">
        <v>295</v>
      </c>
      <c r="O508" s="17">
        <v>4536</v>
      </c>
      <c r="P508" s="131">
        <v>0.74299999999999999</v>
      </c>
      <c r="Q508" s="131">
        <v>0.70899999999999996</v>
      </c>
      <c r="R508" s="131">
        <v>0.72499999999999998</v>
      </c>
      <c r="S508" s="132">
        <v>0.4158</v>
      </c>
      <c r="T508" s="17">
        <v>295</v>
      </c>
      <c r="V508" s="63">
        <f t="shared" si="8"/>
        <v>1.5673981191222569E-2</v>
      </c>
    </row>
    <row r="509" spans="1:22" x14ac:dyDescent="0.3">
      <c r="A509" s="98" t="s">
        <v>1011</v>
      </c>
      <c r="B509" s="98" t="s">
        <v>2476</v>
      </c>
      <c r="C509" s="14">
        <v>7278</v>
      </c>
      <c r="D509" s="14">
        <v>0.86138000000000003</v>
      </c>
      <c r="E509" s="14">
        <v>0.69499999999999995</v>
      </c>
      <c r="F509" s="14">
        <v>0.77700000000000002</v>
      </c>
      <c r="G509" s="14">
        <v>0.15640000000000001</v>
      </c>
      <c r="H509" s="14">
        <v>305</v>
      </c>
      <c r="I509" s="17">
        <v>5637</v>
      </c>
      <c r="J509" s="131">
        <v>0.82799999999999996</v>
      </c>
      <c r="K509" s="131">
        <v>0.78200000000000003</v>
      </c>
      <c r="L509" s="131">
        <v>0.80500000000000005</v>
      </c>
      <c r="M509" s="132">
        <v>0.35249999999999998</v>
      </c>
      <c r="N509" s="17">
        <v>437</v>
      </c>
      <c r="O509" s="17">
        <v>5558</v>
      </c>
      <c r="P509" s="131">
        <v>0.83</v>
      </c>
      <c r="Q509" s="131">
        <v>0.78500000000000003</v>
      </c>
      <c r="R509" s="131">
        <v>0.80700000000000005</v>
      </c>
      <c r="S509" s="132">
        <v>0.35249999999999998</v>
      </c>
      <c r="T509" s="17">
        <v>437</v>
      </c>
      <c r="V509" s="63">
        <f t="shared" si="8"/>
        <v>-1.401454674472237E-2</v>
      </c>
    </row>
    <row r="510" spans="1:22" x14ac:dyDescent="0.3">
      <c r="A510" s="98" t="s">
        <v>1013</v>
      </c>
      <c r="B510" s="98" t="s">
        <v>2478</v>
      </c>
      <c r="C510" s="14">
        <v>4909</v>
      </c>
      <c r="D510" s="14">
        <v>0.88219000000000003</v>
      </c>
      <c r="E510" s="14">
        <v>0.63200000000000001</v>
      </c>
      <c r="F510" s="14">
        <v>0.75700000000000001</v>
      </c>
      <c r="G510" s="14">
        <v>0.52090000000000003</v>
      </c>
      <c r="H510" s="14">
        <v>720</v>
      </c>
      <c r="I510" s="17">
        <v>4924</v>
      </c>
      <c r="J510" s="131">
        <v>0.63700000000000001</v>
      </c>
      <c r="K510" s="131">
        <v>0.54200000000000004</v>
      </c>
      <c r="L510" s="131">
        <v>0.58899999999999997</v>
      </c>
      <c r="M510" s="132">
        <v>0.69530000000000003</v>
      </c>
      <c r="N510" s="17">
        <v>1000</v>
      </c>
      <c r="O510" s="17">
        <v>4902</v>
      </c>
      <c r="P510" s="131">
        <v>0.63900000000000001</v>
      </c>
      <c r="Q510" s="131">
        <v>0.54400000000000004</v>
      </c>
      <c r="R510" s="131">
        <v>0.59099999999999997</v>
      </c>
      <c r="S510" s="132">
        <v>0.69530000000000003</v>
      </c>
      <c r="T510" s="17">
        <v>1000</v>
      </c>
      <c r="V510" s="63">
        <f t="shared" si="8"/>
        <v>-4.4679122664500409E-3</v>
      </c>
    </row>
    <row r="511" spans="1:22" x14ac:dyDescent="0.3">
      <c r="A511" s="98" t="s">
        <v>1015</v>
      </c>
      <c r="B511" s="98" t="s">
        <v>2480</v>
      </c>
      <c r="C511" s="14">
        <v>2844</v>
      </c>
      <c r="D511" s="14">
        <v>1.2780400000000001</v>
      </c>
      <c r="E511" s="14">
        <v>1.0249999999999999</v>
      </c>
      <c r="F511" s="14">
        <v>1.151</v>
      </c>
      <c r="G511" s="14">
        <v>0.56699999999999995</v>
      </c>
      <c r="H511" s="14">
        <v>0</v>
      </c>
      <c r="I511" s="17">
        <v>2873</v>
      </c>
      <c r="J511" s="131">
        <v>1.024</v>
      </c>
      <c r="K511" s="131">
        <v>0.92600000000000005</v>
      </c>
      <c r="L511" s="131">
        <v>0.97499999999999998</v>
      </c>
      <c r="M511" s="132">
        <v>0.78100000000000003</v>
      </c>
      <c r="N511" s="17">
        <v>725</v>
      </c>
      <c r="O511" s="17">
        <v>2910</v>
      </c>
      <c r="P511" s="131">
        <v>1.026</v>
      </c>
      <c r="Q511" s="131">
        <v>0.92800000000000005</v>
      </c>
      <c r="R511" s="131">
        <v>0.97699999999999998</v>
      </c>
      <c r="S511" s="132">
        <v>0.78100000000000003</v>
      </c>
      <c r="T511" s="17">
        <v>725</v>
      </c>
      <c r="V511" s="63">
        <f t="shared" si="8"/>
        <v>1.2878524190741385E-2</v>
      </c>
    </row>
    <row r="512" spans="1:22" x14ac:dyDescent="0.3">
      <c r="A512" s="98" t="s">
        <v>1017</v>
      </c>
      <c r="B512" s="98" t="s">
        <v>2482</v>
      </c>
      <c r="C512" s="14">
        <v>4439</v>
      </c>
      <c r="D512" s="14">
        <v>1.24197</v>
      </c>
      <c r="E512" s="14">
        <v>0.746</v>
      </c>
      <c r="F512" s="14">
        <v>0.99299999999999999</v>
      </c>
      <c r="G512" s="14">
        <v>0.18859999999999999</v>
      </c>
      <c r="H512" s="14">
        <v>135</v>
      </c>
      <c r="I512" s="17">
        <v>3810</v>
      </c>
      <c r="J512" s="131">
        <v>0.94199999999999995</v>
      </c>
      <c r="K512" s="131">
        <v>0.73799999999999999</v>
      </c>
      <c r="L512" s="131">
        <v>0.84</v>
      </c>
      <c r="M512" s="132">
        <v>0.44450000000000001</v>
      </c>
      <c r="N512" s="17">
        <v>396</v>
      </c>
      <c r="O512" s="17">
        <v>3814</v>
      </c>
      <c r="P512" s="131">
        <v>0.94499999999999995</v>
      </c>
      <c r="Q512" s="131">
        <v>0.74</v>
      </c>
      <c r="R512" s="131">
        <v>0.84199999999999997</v>
      </c>
      <c r="S512" s="132">
        <v>0.44450000000000001</v>
      </c>
      <c r="T512" s="17">
        <v>396</v>
      </c>
      <c r="V512" s="63">
        <f t="shared" si="8"/>
        <v>1.0498687664041995E-3</v>
      </c>
    </row>
    <row r="513" spans="1:22" x14ac:dyDescent="0.3">
      <c r="A513" s="98" t="s">
        <v>1019</v>
      </c>
      <c r="B513" s="98" t="s">
        <v>2484</v>
      </c>
      <c r="C513" s="14">
        <v>2063</v>
      </c>
      <c r="D513" s="14">
        <v>0.51839000000000002</v>
      </c>
      <c r="E513" s="14">
        <v>0.34899999999999998</v>
      </c>
      <c r="F513" s="14">
        <v>0.433</v>
      </c>
      <c r="G513" s="14">
        <v>0.62719999999999998</v>
      </c>
      <c r="H513" s="14">
        <v>275</v>
      </c>
      <c r="I513" s="17">
        <v>2644</v>
      </c>
      <c r="J513" s="131">
        <v>0.32300000000000001</v>
      </c>
      <c r="K513" s="131">
        <v>0.30399999999999999</v>
      </c>
      <c r="L513" s="131">
        <v>0.313</v>
      </c>
      <c r="M513" s="132">
        <v>0.81699999999999995</v>
      </c>
      <c r="N513" s="17">
        <v>1020</v>
      </c>
      <c r="O513" s="17">
        <v>2682</v>
      </c>
      <c r="P513" s="131">
        <v>0.32400000000000001</v>
      </c>
      <c r="Q513" s="131">
        <v>0.30499999999999999</v>
      </c>
      <c r="R513" s="131">
        <v>0.314</v>
      </c>
      <c r="S513" s="132">
        <v>0.81699999999999995</v>
      </c>
      <c r="T513" s="17">
        <v>1020</v>
      </c>
      <c r="V513" s="63">
        <f t="shared" si="8"/>
        <v>1.4372163388804841E-2</v>
      </c>
    </row>
    <row r="514" spans="1:22" x14ac:dyDescent="0.3">
      <c r="A514" s="98" t="s">
        <v>1021</v>
      </c>
      <c r="B514" s="98" t="s">
        <v>2486</v>
      </c>
      <c r="C514" s="14">
        <v>8019</v>
      </c>
      <c r="D514" s="14">
        <v>1.4402900000000001</v>
      </c>
      <c r="E514" s="14">
        <v>1.595</v>
      </c>
      <c r="F514" s="14">
        <v>1.5169999999999999</v>
      </c>
      <c r="G514" s="14">
        <v>2.52E-2</v>
      </c>
      <c r="H514" s="14">
        <v>61</v>
      </c>
      <c r="I514" s="17">
        <v>5646</v>
      </c>
      <c r="J514" s="131">
        <v>1.292</v>
      </c>
      <c r="K514" s="131">
        <v>2.113</v>
      </c>
      <c r="L514" s="131">
        <v>1.702</v>
      </c>
      <c r="M514" s="132">
        <v>0.10100000000000001</v>
      </c>
      <c r="N514" s="17">
        <v>76</v>
      </c>
      <c r="O514" s="17">
        <v>5671</v>
      </c>
      <c r="P514" s="131">
        <v>1.3029999999999999</v>
      </c>
      <c r="Q514" s="131">
        <v>2.1320000000000001</v>
      </c>
      <c r="R514" s="131">
        <v>1.7170000000000001</v>
      </c>
      <c r="S514" s="132">
        <v>0.10100000000000001</v>
      </c>
      <c r="T514" s="17">
        <v>83</v>
      </c>
      <c r="V514" s="63">
        <f t="shared" si="8"/>
        <v>4.4279135671271693E-3</v>
      </c>
    </row>
    <row r="515" spans="1:22" x14ac:dyDescent="0.3">
      <c r="A515" s="98" t="s">
        <v>1023</v>
      </c>
      <c r="B515" s="98" t="s">
        <v>2488</v>
      </c>
      <c r="C515" s="14">
        <v>4165</v>
      </c>
      <c r="D515" s="14">
        <v>1.06386</v>
      </c>
      <c r="E515" s="14">
        <v>0.77200000000000002</v>
      </c>
      <c r="F515" s="14">
        <v>0.91700000000000004</v>
      </c>
      <c r="G515" s="14">
        <v>0.14169999999999999</v>
      </c>
      <c r="H515" s="14">
        <v>178</v>
      </c>
      <c r="I515" s="17">
        <v>3484</v>
      </c>
      <c r="J515" s="131">
        <v>0.78700000000000003</v>
      </c>
      <c r="K515" s="131">
        <v>0.69399999999999995</v>
      </c>
      <c r="L515" s="131">
        <v>0.74</v>
      </c>
      <c r="M515" s="132">
        <v>0.2646</v>
      </c>
      <c r="N515" s="17">
        <v>240</v>
      </c>
      <c r="O515" s="17">
        <v>3523</v>
      </c>
      <c r="P515" s="131">
        <v>0.78900000000000003</v>
      </c>
      <c r="Q515" s="131">
        <v>0.69599999999999995</v>
      </c>
      <c r="R515" s="131">
        <v>0.74199999999999999</v>
      </c>
      <c r="S515" s="132">
        <v>0.2646</v>
      </c>
      <c r="T515" s="17">
        <v>240</v>
      </c>
      <c r="V515" s="63">
        <f t="shared" si="8"/>
        <v>1.1194029850746268E-2</v>
      </c>
    </row>
    <row r="516" spans="1:22" x14ac:dyDescent="0.3">
      <c r="A516" s="98" t="s">
        <v>1025</v>
      </c>
      <c r="B516" s="98" t="s">
        <v>2490</v>
      </c>
      <c r="C516" s="14">
        <v>15473</v>
      </c>
      <c r="D516" s="14">
        <v>1.0871</v>
      </c>
      <c r="E516" s="14">
        <v>0.79900000000000004</v>
      </c>
      <c r="F516" s="14">
        <v>0.94199999999999995</v>
      </c>
      <c r="G516" s="14">
        <v>9.5500000000000002E-2</v>
      </c>
      <c r="H516" s="14">
        <v>244</v>
      </c>
      <c r="I516" s="17">
        <v>11980</v>
      </c>
      <c r="J516" s="131">
        <v>0.88600000000000001</v>
      </c>
      <c r="K516" s="131">
        <v>0.78</v>
      </c>
      <c r="L516" s="131">
        <v>0.83299999999999996</v>
      </c>
      <c r="M516" s="132">
        <v>0.25069999999999998</v>
      </c>
      <c r="N516" s="17">
        <v>540</v>
      </c>
      <c r="O516" s="17">
        <v>12002</v>
      </c>
      <c r="P516" s="131">
        <v>0.88800000000000001</v>
      </c>
      <c r="Q516" s="131">
        <v>0.78200000000000003</v>
      </c>
      <c r="R516" s="131">
        <v>0.83499999999999996</v>
      </c>
      <c r="S516" s="132">
        <v>0.25069999999999998</v>
      </c>
      <c r="T516" s="17">
        <v>540</v>
      </c>
      <c r="V516" s="63">
        <f t="shared" si="8"/>
        <v>1.8363939899833056E-3</v>
      </c>
    </row>
    <row r="517" spans="1:22" x14ac:dyDescent="0.3">
      <c r="A517" s="98" t="s">
        <v>1027</v>
      </c>
      <c r="B517" s="98" t="s">
        <v>1028</v>
      </c>
      <c r="C517" s="14">
        <v>1278</v>
      </c>
      <c r="D517" s="14">
        <v>3.9977800000000001</v>
      </c>
      <c r="E517" s="14">
        <v>2.0270000000000001</v>
      </c>
      <c r="F517" s="14">
        <v>3.0110000000000001</v>
      </c>
      <c r="G517" s="14">
        <v>4.3099999999999999E-2</v>
      </c>
      <c r="H517" s="14">
        <v>0</v>
      </c>
      <c r="I517" s="17">
        <v>925</v>
      </c>
      <c r="J517" s="131">
        <v>2.9769999999999999</v>
      </c>
      <c r="K517" s="131">
        <v>2.17</v>
      </c>
      <c r="L517" s="131">
        <v>2.573</v>
      </c>
      <c r="M517" s="132">
        <v>0.10440000000000001</v>
      </c>
      <c r="N517" s="17">
        <v>40</v>
      </c>
      <c r="O517" s="17">
        <v>917</v>
      </c>
      <c r="P517" s="131">
        <v>3.0059999999999998</v>
      </c>
      <c r="Q517" s="131">
        <v>2.1909999999999998</v>
      </c>
      <c r="R517" s="131">
        <v>2.5979999999999999</v>
      </c>
      <c r="S517" s="132">
        <v>0.10440000000000001</v>
      </c>
      <c r="T517" s="17">
        <v>40</v>
      </c>
      <c r="V517" s="63">
        <f t="shared" si="8"/>
        <v>-8.6486486486486488E-3</v>
      </c>
    </row>
    <row r="518" spans="1:22" x14ac:dyDescent="0.3">
      <c r="A518" s="98" t="s">
        <v>1029</v>
      </c>
      <c r="B518" s="98" t="s">
        <v>2493</v>
      </c>
      <c r="C518" s="14">
        <v>2600</v>
      </c>
      <c r="D518" s="14">
        <v>1.0941700000000001</v>
      </c>
      <c r="E518" s="14">
        <v>1.2130000000000001</v>
      </c>
      <c r="F518" s="14">
        <v>1.153</v>
      </c>
      <c r="G518" s="14">
        <v>2.4199999999999999E-2</v>
      </c>
      <c r="H518" s="14">
        <v>0</v>
      </c>
      <c r="I518" s="17">
        <v>2153</v>
      </c>
      <c r="J518" s="131">
        <v>0.96099999999999997</v>
      </c>
      <c r="K518" s="131">
        <v>1.0489999999999999</v>
      </c>
      <c r="L518" s="131">
        <v>1.004</v>
      </c>
      <c r="M518" s="132">
        <v>8.9499999999999996E-2</v>
      </c>
      <c r="N518" s="17">
        <v>17</v>
      </c>
      <c r="O518" s="17">
        <v>2124</v>
      </c>
      <c r="P518" s="131">
        <v>0.96299999999999997</v>
      </c>
      <c r="Q518" s="131">
        <v>1.052</v>
      </c>
      <c r="R518" s="131">
        <v>1.0069999999999999</v>
      </c>
      <c r="S518" s="132">
        <v>8.9499999999999996E-2</v>
      </c>
      <c r="T518" s="17">
        <v>17</v>
      </c>
      <c r="V518" s="63">
        <f t="shared" ref="V518:V581" si="9">(O518-I518)/I518</f>
        <v>-1.3469577333952624E-2</v>
      </c>
    </row>
    <row r="519" spans="1:22" x14ac:dyDescent="0.3">
      <c r="A519" s="98" t="s">
        <v>1031</v>
      </c>
      <c r="B519" s="98" t="s">
        <v>2495</v>
      </c>
      <c r="C519" s="14">
        <v>3203</v>
      </c>
      <c r="D519" s="14">
        <v>1.1321600000000001</v>
      </c>
      <c r="E519" s="14">
        <v>0.95499999999999996</v>
      </c>
      <c r="F519" s="14">
        <v>1.0429999999999999</v>
      </c>
      <c r="G519" s="14">
        <v>5.5199999999999999E-2</v>
      </c>
      <c r="H519" s="14">
        <v>34</v>
      </c>
      <c r="I519" s="17">
        <v>2392</v>
      </c>
      <c r="J519" s="131">
        <v>0.88400000000000001</v>
      </c>
      <c r="K519" s="131">
        <v>0.90400000000000003</v>
      </c>
      <c r="L519" s="131">
        <v>0.89400000000000002</v>
      </c>
      <c r="M519" s="132">
        <v>0.1258</v>
      </c>
      <c r="N519" s="17">
        <v>41</v>
      </c>
      <c r="O519" s="17">
        <v>2392</v>
      </c>
      <c r="P519" s="131">
        <v>0.88600000000000001</v>
      </c>
      <c r="Q519" s="131">
        <v>0.90700000000000003</v>
      </c>
      <c r="R519" s="131">
        <v>0.89600000000000002</v>
      </c>
      <c r="S519" s="132">
        <v>0.1258</v>
      </c>
      <c r="T519" s="17">
        <v>41</v>
      </c>
      <c r="V519" s="63">
        <f t="shared" si="9"/>
        <v>0</v>
      </c>
    </row>
    <row r="520" spans="1:22" x14ac:dyDescent="0.3">
      <c r="A520" s="98" t="s">
        <v>1033</v>
      </c>
      <c r="B520" s="98" t="s">
        <v>2497</v>
      </c>
      <c r="C520" s="14">
        <v>3612</v>
      </c>
      <c r="D520" s="14">
        <v>0.87478</v>
      </c>
      <c r="E520" s="14">
        <v>0.65300000000000002</v>
      </c>
      <c r="F520" s="14">
        <v>0.76300000000000001</v>
      </c>
      <c r="G520" s="14">
        <v>0.1234</v>
      </c>
      <c r="H520" s="14">
        <v>63</v>
      </c>
      <c r="I520" s="17">
        <v>2836</v>
      </c>
      <c r="J520" s="131">
        <v>0.73199999999999998</v>
      </c>
      <c r="K520" s="131">
        <v>0.64800000000000002</v>
      </c>
      <c r="L520" s="131">
        <v>0.69</v>
      </c>
      <c r="M520" s="132">
        <v>0.32900000000000001</v>
      </c>
      <c r="N520" s="17">
        <v>120</v>
      </c>
      <c r="O520" s="17">
        <v>2769</v>
      </c>
      <c r="P520" s="131">
        <v>0.75800000000000001</v>
      </c>
      <c r="Q520" s="131">
        <v>0.67100000000000004</v>
      </c>
      <c r="R520" s="131">
        <v>0.71399999999999997</v>
      </c>
      <c r="S520" s="132">
        <v>0.32900000000000001</v>
      </c>
      <c r="T520" s="17">
        <v>130</v>
      </c>
      <c r="V520" s="63">
        <f t="shared" si="9"/>
        <v>-2.3624823695345559E-2</v>
      </c>
    </row>
    <row r="521" spans="1:22" x14ac:dyDescent="0.3">
      <c r="A521" s="98" t="s">
        <v>1035</v>
      </c>
      <c r="B521" s="98" t="s">
        <v>1036</v>
      </c>
      <c r="C521" s="14">
        <v>10829</v>
      </c>
      <c r="D521" s="14">
        <v>0.92932000000000003</v>
      </c>
      <c r="E521" s="14">
        <v>0.70299999999999996</v>
      </c>
      <c r="F521" s="14">
        <v>0.81499999999999995</v>
      </c>
      <c r="G521" s="14">
        <v>0.15840000000000001</v>
      </c>
      <c r="H521" s="14">
        <v>331</v>
      </c>
      <c r="I521" s="17">
        <v>8961</v>
      </c>
      <c r="J521" s="131">
        <v>0.77300000000000002</v>
      </c>
      <c r="K521" s="131">
        <v>0.73299999999999998</v>
      </c>
      <c r="L521" s="131">
        <v>0.752</v>
      </c>
      <c r="M521" s="132">
        <v>0.29089999999999999</v>
      </c>
      <c r="N521" s="17">
        <v>600</v>
      </c>
      <c r="O521" s="17">
        <v>8979</v>
      </c>
      <c r="P521" s="131">
        <v>0.77500000000000002</v>
      </c>
      <c r="Q521" s="131">
        <v>0.73499999999999999</v>
      </c>
      <c r="R521" s="131">
        <v>0.754</v>
      </c>
      <c r="S521" s="132">
        <v>0.29089999999999999</v>
      </c>
      <c r="T521" s="17">
        <v>600</v>
      </c>
      <c r="V521" s="63">
        <f t="shared" si="9"/>
        <v>2.0087043856712419E-3</v>
      </c>
    </row>
    <row r="522" spans="1:22" x14ac:dyDescent="0.3">
      <c r="A522" s="98" t="s">
        <v>1037</v>
      </c>
      <c r="B522" s="98" t="s">
        <v>2500</v>
      </c>
      <c r="C522" s="14">
        <v>9571</v>
      </c>
      <c r="D522" s="14">
        <v>0.96684000000000003</v>
      </c>
      <c r="E522" s="14">
        <v>0.754</v>
      </c>
      <c r="F522" s="14">
        <v>0.86</v>
      </c>
      <c r="G522" s="14">
        <v>0.26750000000000002</v>
      </c>
      <c r="H522" s="14">
        <v>321</v>
      </c>
      <c r="I522" s="17">
        <v>9097</v>
      </c>
      <c r="J522" s="131">
        <v>0.745</v>
      </c>
      <c r="K522" s="131">
        <v>0.71</v>
      </c>
      <c r="L522" s="131">
        <v>0.72699999999999998</v>
      </c>
      <c r="M522" s="132">
        <v>0.4864</v>
      </c>
      <c r="N522" s="17">
        <v>600</v>
      </c>
      <c r="O522" s="17">
        <v>9019</v>
      </c>
      <c r="P522" s="131">
        <v>0.746</v>
      </c>
      <c r="Q522" s="131">
        <v>0.71199999999999997</v>
      </c>
      <c r="R522" s="131">
        <v>0.72899999999999998</v>
      </c>
      <c r="S522" s="132">
        <v>0.4864</v>
      </c>
      <c r="T522" s="17">
        <v>600</v>
      </c>
      <c r="V522" s="63">
        <f t="shared" si="9"/>
        <v>-8.5742552489831807E-3</v>
      </c>
    </row>
    <row r="523" spans="1:22" x14ac:dyDescent="0.3">
      <c r="A523" s="98" t="s">
        <v>1039</v>
      </c>
      <c r="B523" s="98" t="s">
        <v>1040</v>
      </c>
      <c r="C523" s="14">
        <v>8907</v>
      </c>
      <c r="D523" s="14">
        <v>0.98575999999999997</v>
      </c>
      <c r="E523" s="14">
        <v>0.745</v>
      </c>
      <c r="F523" s="14">
        <v>0.86399999999999999</v>
      </c>
      <c r="G523" s="14">
        <v>0.2097</v>
      </c>
      <c r="H523" s="14">
        <v>640</v>
      </c>
      <c r="I523" s="17">
        <v>7470</v>
      </c>
      <c r="J523" s="131">
        <v>0.77</v>
      </c>
      <c r="K523" s="131">
        <v>0.73799999999999999</v>
      </c>
      <c r="L523" s="131">
        <v>0.754</v>
      </c>
      <c r="M523" s="132">
        <v>0.53280000000000005</v>
      </c>
      <c r="N523" s="17">
        <v>1202</v>
      </c>
      <c r="O523" s="17">
        <v>7386</v>
      </c>
      <c r="P523" s="131">
        <v>0.77200000000000002</v>
      </c>
      <c r="Q523" s="131">
        <v>0.74</v>
      </c>
      <c r="R523" s="131">
        <v>0.75600000000000001</v>
      </c>
      <c r="S523" s="132">
        <v>0.53280000000000005</v>
      </c>
      <c r="T523" s="17">
        <v>1202</v>
      </c>
      <c r="V523" s="63">
        <f t="shared" si="9"/>
        <v>-1.1244979919678716E-2</v>
      </c>
    </row>
    <row r="524" spans="1:22" x14ac:dyDescent="0.3">
      <c r="A524" s="98" t="s">
        <v>1041</v>
      </c>
      <c r="B524" s="98" t="s">
        <v>2503</v>
      </c>
      <c r="C524" s="14">
        <v>10214</v>
      </c>
      <c r="D524" s="14">
        <v>0.6794</v>
      </c>
      <c r="E524" s="14">
        <v>0.54600000000000004</v>
      </c>
      <c r="F524" s="14">
        <v>0.61199999999999999</v>
      </c>
      <c r="G524" s="14">
        <v>0.42420000000000002</v>
      </c>
      <c r="H524" s="14">
        <v>329</v>
      </c>
      <c r="I524" s="17">
        <v>9130</v>
      </c>
      <c r="J524" s="131">
        <v>0.495</v>
      </c>
      <c r="K524" s="131">
        <v>0.45200000000000001</v>
      </c>
      <c r="L524" s="131">
        <v>0.47299999999999998</v>
      </c>
      <c r="M524" s="132">
        <v>0.63200000000000001</v>
      </c>
      <c r="N524" s="17">
        <v>795</v>
      </c>
      <c r="O524" s="17">
        <v>9091</v>
      </c>
      <c r="P524" s="131">
        <v>0.496</v>
      </c>
      <c r="Q524" s="131">
        <v>0.45300000000000001</v>
      </c>
      <c r="R524" s="131">
        <v>0.47399999999999998</v>
      </c>
      <c r="S524" s="132">
        <v>0.63200000000000001</v>
      </c>
      <c r="T524" s="17">
        <v>795</v>
      </c>
      <c r="V524" s="63">
        <f t="shared" si="9"/>
        <v>-4.271631982475356E-3</v>
      </c>
    </row>
    <row r="525" spans="1:22" x14ac:dyDescent="0.3">
      <c r="A525" s="98" t="s">
        <v>1043</v>
      </c>
      <c r="B525" s="98" t="s">
        <v>1044</v>
      </c>
      <c r="C525" s="14">
        <v>1493</v>
      </c>
      <c r="D525" s="14">
        <v>1.09802</v>
      </c>
      <c r="E525" s="14">
        <v>0.83599999999999997</v>
      </c>
      <c r="F525" s="14">
        <v>0.96699999999999997</v>
      </c>
      <c r="G525" s="14">
        <v>0.14749999999999999</v>
      </c>
      <c r="H525" s="14">
        <v>34</v>
      </c>
      <c r="I525" s="17">
        <v>1506</v>
      </c>
      <c r="J525" s="131">
        <v>0.71399999999999997</v>
      </c>
      <c r="K525" s="131">
        <v>0.68</v>
      </c>
      <c r="L525" s="131">
        <v>0.69699999999999995</v>
      </c>
      <c r="M525" s="132">
        <v>0.27989999999999998</v>
      </c>
      <c r="N525" s="17">
        <v>100</v>
      </c>
      <c r="O525" s="17">
        <v>1518</v>
      </c>
      <c r="P525" s="131">
        <v>0.71499999999999997</v>
      </c>
      <c r="Q525" s="131">
        <v>0.68200000000000005</v>
      </c>
      <c r="R525" s="131">
        <v>0.69799999999999995</v>
      </c>
      <c r="S525" s="132">
        <v>0.27989999999999998</v>
      </c>
      <c r="T525" s="17">
        <v>100</v>
      </c>
      <c r="V525" s="63">
        <f t="shared" si="9"/>
        <v>7.9681274900398405E-3</v>
      </c>
    </row>
    <row r="526" spans="1:22" x14ac:dyDescent="0.3">
      <c r="A526" s="98" t="s">
        <v>1045</v>
      </c>
      <c r="B526" s="98" t="s">
        <v>2506</v>
      </c>
      <c r="C526" s="14">
        <v>791</v>
      </c>
      <c r="D526" s="14">
        <v>1.23088</v>
      </c>
      <c r="E526" s="14">
        <v>1.0129999999999999</v>
      </c>
      <c r="F526" s="14">
        <v>1.121</v>
      </c>
      <c r="G526" s="14">
        <v>1.2200000000000001E-2</v>
      </c>
      <c r="H526" s="14">
        <v>0</v>
      </c>
      <c r="I526" s="17">
        <v>665</v>
      </c>
      <c r="J526" s="131">
        <v>0.98899999999999999</v>
      </c>
      <c r="K526" s="131">
        <v>1.014</v>
      </c>
      <c r="L526" s="131">
        <v>1.0009999999999999</v>
      </c>
      <c r="M526" s="132">
        <v>0.2072</v>
      </c>
      <c r="N526" s="17">
        <v>23</v>
      </c>
      <c r="O526" s="17">
        <v>681</v>
      </c>
      <c r="P526" s="131">
        <v>0.99199999999999999</v>
      </c>
      <c r="Q526" s="131">
        <v>1.0169999999999999</v>
      </c>
      <c r="R526" s="131">
        <v>1.004</v>
      </c>
      <c r="S526" s="132">
        <v>0.2072</v>
      </c>
      <c r="T526" s="17">
        <v>23</v>
      </c>
      <c r="V526" s="63">
        <f t="shared" si="9"/>
        <v>2.4060150375939851E-2</v>
      </c>
    </row>
    <row r="527" spans="1:22" x14ac:dyDescent="0.3">
      <c r="A527" s="98" t="s">
        <v>1047</v>
      </c>
      <c r="B527" s="98" t="s">
        <v>2508</v>
      </c>
      <c r="C527" s="14">
        <v>4526</v>
      </c>
      <c r="D527" s="14">
        <v>1.1205499999999999</v>
      </c>
      <c r="E527" s="14">
        <v>0.876</v>
      </c>
      <c r="F527" s="14">
        <v>0.998</v>
      </c>
      <c r="G527" s="14">
        <v>0.34720000000000001</v>
      </c>
      <c r="H527" s="14">
        <v>266</v>
      </c>
      <c r="I527" s="17">
        <v>4072</v>
      </c>
      <c r="J527" s="131">
        <v>0.90800000000000003</v>
      </c>
      <c r="K527" s="131">
        <v>0.84099999999999997</v>
      </c>
      <c r="L527" s="131">
        <v>0.874</v>
      </c>
      <c r="M527" s="132">
        <v>0.58620000000000005</v>
      </c>
      <c r="N527" s="17">
        <v>640</v>
      </c>
      <c r="O527" s="17">
        <v>4082</v>
      </c>
      <c r="P527" s="131">
        <v>0.91</v>
      </c>
      <c r="Q527" s="131">
        <v>0.84399999999999997</v>
      </c>
      <c r="R527" s="131">
        <v>0.877</v>
      </c>
      <c r="S527" s="132">
        <v>0.58620000000000005</v>
      </c>
      <c r="T527" s="17">
        <v>640</v>
      </c>
      <c r="V527" s="63">
        <f t="shared" si="9"/>
        <v>2.455795677799607E-3</v>
      </c>
    </row>
    <row r="528" spans="1:22" x14ac:dyDescent="0.3">
      <c r="A528" s="98" t="s">
        <v>1049</v>
      </c>
      <c r="B528" s="98" t="s">
        <v>2510</v>
      </c>
      <c r="C528" s="14">
        <v>1951</v>
      </c>
      <c r="D528" s="14">
        <v>11.97479</v>
      </c>
      <c r="E528" s="14">
        <v>2.9550000000000001</v>
      </c>
      <c r="F528" s="14">
        <v>7.4640000000000004</v>
      </c>
      <c r="G528" s="14">
        <v>0.1492</v>
      </c>
      <c r="H528" s="14">
        <v>225</v>
      </c>
      <c r="I528" s="17">
        <v>1846</v>
      </c>
      <c r="J528" s="131">
        <v>14.241</v>
      </c>
      <c r="K528" s="131">
        <v>2.6859999999999999</v>
      </c>
      <c r="L528" s="131">
        <v>8.4629999999999992</v>
      </c>
      <c r="M528" s="132">
        <v>0.46529999999999999</v>
      </c>
      <c r="N528" s="17">
        <v>350</v>
      </c>
      <c r="O528" s="17">
        <v>1832</v>
      </c>
      <c r="P528" s="131">
        <v>14.276999999999999</v>
      </c>
      <c r="Q528" s="131">
        <v>2.6930000000000001</v>
      </c>
      <c r="R528" s="131">
        <v>8.484</v>
      </c>
      <c r="S528" s="132">
        <v>0.46529999999999999</v>
      </c>
      <c r="T528" s="17">
        <v>350</v>
      </c>
      <c r="V528" s="63">
        <f t="shared" si="9"/>
        <v>-7.5839653304442039E-3</v>
      </c>
    </row>
    <row r="529" spans="1:22" x14ac:dyDescent="0.3">
      <c r="A529" s="98" t="s">
        <v>1051</v>
      </c>
      <c r="B529" s="98" t="s">
        <v>2512</v>
      </c>
      <c r="C529" s="14">
        <v>90</v>
      </c>
      <c r="D529" s="14">
        <v>36.118580000000001</v>
      </c>
      <c r="E529" s="14">
        <v>7.2329999999999997</v>
      </c>
      <c r="F529" s="14">
        <v>21.675000000000001</v>
      </c>
      <c r="G529" s="14">
        <v>0</v>
      </c>
      <c r="H529" s="14">
        <v>0</v>
      </c>
      <c r="I529" s="17">
        <v>115</v>
      </c>
      <c r="J529" s="131">
        <v>36.381999999999998</v>
      </c>
      <c r="K529" s="131">
        <v>7.2619999999999996</v>
      </c>
      <c r="L529" s="131">
        <v>21.821999999999999</v>
      </c>
      <c r="M529" s="132">
        <v>0</v>
      </c>
      <c r="N529" s="17">
        <v>6</v>
      </c>
      <c r="O529" s="17">
        <v>111</v>
      </c>
      <c r="P529" s="131">
        <v>36.475000000000001</v>
      </c>
      <c r="Q529" s="131">
        <v>7.282</v>
      </c>
      <c r="R529" s="131">
        <v>21.878</v>
      </c>
      <c r="S529" s="132">
        <v>0</v>
      </c>
      <c r="T529" s="17">
        <v>6</v>
      </c>
      <c r="V529" s="63">
        <f t="shared" si="9"/>
        <v>-3.4782608695652174E-2</v>
      </c>
    </row>
    <row r="530" spans="1:22" x14ac:dyDescent="0.3">
      <c r="A530" s="98" t="s">
        <v>1053</v>
      </c>
      <c r="B530" s="98" t="s">
        <v>2514</v>
      </c>
      <c r="C530" s="14">
        <v>563</v>
      </c>
      <c r="D530" s="14">
        <v>5.27562</v>
      </c>
      <c r="E530" s="14">
        <v>1.33</v>
      </c>
      <c r="F530" s="14">
        <v>3.302</v>
      </c>
      <c r="G530" s="14">
        <v>0</v>
      </c>
      <c r="H530" s="14">
        <v>46</v>
      </c>
      <c r="I530" s="17">
        <v>660</v>
      </c>
      <c r="J530" s="131">
        <v>4.8109999999999999</v>
      </c>
      <c r="K530" s="131">
        <v>1.1619999999999999</v>
      </c>
      <c r="L530" s="131">
        <v>2.9860000000000002</v>
      </c>
      <c r="M530" s="132">
        <v>4.9700000000000001E-2</v>
      </c>
      <c r="N530" s="17">
        <v>125</v>
      </c>
      <c r="O530" s="17">
        <v>666</v>
      </c>
      <c r="P530" s="131">
        <v>4.8230000000000004</v>
      </c>
      <c r="Q530" s="131">
        <v>1.165</v>
      </c>
      <c r="R530" s="131">
        <v>2.9929999999999999</v>
      </c>
      <c r="S530" s="132">
        <v>4.9700000000000001E-2</v>
      </c>
      <c r="T530" s="17">
        <v>125</v>
      </c>
      <c r="V530" s="63">
        <f t="shared" si="9"/>
        <v>9.0909090909090905E-3</v>
      </c>
    </row>
    <row r="531" spans="1:22" x14ac:dyDescent="0.3">
      <c r="A531" s="98" t="s">
        <v>1055</v>
      </c>
      <c r="B531" s="98" t="s">
        <v>2516</v>
      </c>
      <c r="C531" s="14">
        <v>906</v>
      </c>
      <c r="D531" s="14">
        <v>7.5859199999999998</v>
      </c>
      <c r="E531" s="14">
        <v>1.81</v>
      </c>
      <c r="F531" s="14">
        <v>4.6970000000000001</v>
      </c>
      <c r="G531" s="14">
        <v>4.5999999999999999E-3</v>
      </c>
      <c r="H531" s="14">
        <v>59</v>
      </c>
      <c r="I531" s="17">
        <v>935</v>
      </c>
      <c r="J531" s="131">
        <v>9.8249999999999993</v>
      </c>
      <c r="K531" s="131">
        <v>2.7189999999999999</v>
      </c>
      <c r="L531" s="131">
        <v>6.2709999999999999</v>
      </c>
      <c r="M531" s="132">
        <v>0.17199999999999999</v>
      </c>
      <c r="N531" s="17">
        <v>70</v>
      </c>
      <c r="O531" s="17">
        <v>920</v>
      </c>
      <c r="P531" s="131">
        <v>9.85</v>
      </c>
      <c r="Q531" s="131">
        <v>2.7269999999999999</v>
      </c>
      <c r="R531" s="131">
        <v>6.2880000000000003</v>
      </c>
      <c r="S531" s="132">
        <v>0.17199999999999999</v>
      </c>
      <c r="T531" s="17">
        <v>70</v>
      </c>
      <c r="V531" s="63">
        <f t="shared" si="9"/>
        <v>-1.6042780748663103E-2</v>
      </c>
    </row>
    <row r="532" spans="1:22" x14ac:dyDescent="0.3">
      <c r="A532" s="98" t="s">
        <v>1057</v>
      </c>
      <c r="B532" s="98" t="s">
        <v>2518</v>
      </c>
      <c r="C532" s="14">
        <v>330</v>
      </c>
      <c r="D532" s="14">
        <v>11.46021</v>
      </c>
      <c r="E532" s="14">
        <v>1.5309999999999999</v>
      </c>
      <c r="F532" s="14">
        <v>6.4950000000000001</v>
      </c>
      <c r="G532" s="14">
        <v>0</v>
      </c>
      <c r="H532" s="14">
        <v>45</v>
      </c>
      <c r="I532" s="17">
        <v>290</v>
      </c>
      <c r="J532" s="131">
        <v>14.71</v>
      </c>
      <c r="K532" s="131">
        <v>2.7040000000000002</v>
      </c>
      <c r="L532" s="131">
        <v>8.7070000000000007</v>
      </c>
      <c r="M532" s="132">
        <v>0</v>
      </c>
      <c r="N532" s="17">
        <v>30</v>
      </c>
      <c r="O532" s="17">
        <v>306</v>
      </c>
      <c r="P532" s="131">
        <v>14.747999999999999</v>
      </c>
      <c r="Q532" s="131">
        <v>2.7120000000000002</v>
      </c>
      <c r="R532" s="131">
        <v>8.73</v>
      </c>
      <c r="S532" s="132">
        <v>0</v>
      </c>
      <c r="T532" s="17">
        <v>30</v>
      </c>
      <c r="V532" s="63">
        <f t="shared" si="9"/>
        <v>5.5172413793103448E-2</v>
      </c>
    </row>
    <row r="533" spans="1:22" x14ac:dyDescent="0.3">
      <c r="A533" s="98" t="s">
        <v>1059</v>
      </c>
      <c r="B533" s="98" t="s">
        <v>2520</v>
      </c>
      <c r="C533" s="14">
        <v>2619</v>
      </c>
      <c r="D533" s="14">
        <v>1.5618300000000001</v>
      </c>
      <c r="E533" s="14">
        <v>1.081</v>
      </c>
      <c r="F533" s="14">
        <v>1.32</v>
      </c>
      <c r="G533" s="14">
        <v>0.1138</v>
      </c>
      <c r="H533" s="14">
        <v>87</v>
      </c>
      <c r="I533" s="17">
        <v>1988</v>
      </c>
      <c r="J533" s="131">
        <v>1.1100000000000001</v>
      </c>
      <c r="K533" s="131">
        <v>1.117</v>
      </c>
      <c r="L533" s="131">
        <v>1.113</v>
      </c>
      <c r="M533" s="132">
        <v>0.22309999999999999</v>
      </c>
      <c r="N533" s="17">
        <v>110</v>
      </c>
      <c r="O533" s="17">
        <v>1982</v>
      </c>
      <c r="P533" s="131">
        <v>1.113</v>
      </c>
      <c r="Q533" s="131">
        <v>1.1200000000000001</v>
      </c>
      <c r="R533" s="131">
        <v>1.1160000000000001</v>
      </c>
      <c r="S533" s="132">
        <v>0.22309999999999999</v>
      </c>
      <c r="T533" s="17">
        <v>110</v>
      </c>
      <c r="V533" s="63">
        <f t="shared" si="9"/>
        <v>-3.0181086519114686E-3</v>
      </c>
    </row>
    <row r="534" spans="1:22" x14ac:dyDescent="0.3">
      <c r="A534" s="98" t="s">
        <v>1061</v>
      </c>
      <c r="B534" s="98" t="s">
        <v>1062</v>
      </c>
      <c r="C534" s="14">
        <v>2113</v>
      </c>
      <c r="D534" s="14">
        <v>3.08385</v>
      </c>
      <c r="E534" s="14">
        <v>4.1429999999999998</v>
      </c>
      <c r="F534" s="14">
        <v>3.6120000000000001</v>
      </c>
      <c r="G534" s="14">
        <v>2.9999999999999997E-4</v>
      </c>
      <c r="H534" s="14">
        <v>0</v>
      </c>
      <c r="I534" s="17">
        <v>1628</v>
      </c>
      <c r="J534" s="131">
        <v>2.4769999999999999</v>
      </c>
      <c r="K534" s="131">
        <v>4.165</v>
      </c>
      <c r="L534" s="131">
        <v>3.32</v>
      </c>
      <c r="M534" s="132">
        <v>2.53E-2</v>
      </c>
      <c r="N534" s="17">
        <v>15</v>
      </c>
      <c r="O534" s="17">
        <v>1628</v>
      </c>
      <c r="P534" s="131">
        <v>2.4830000000000001</v>
      </c>
      <c r="Q534" s="131">
        <v>4.1769999999999996</v>
      </c>
      <c r="R534" s="131">
        <v>3.3290000000000002</v>
      </c>
      <c r="S534" s="132">
        <v>2.53E-2</v>
      </c>
      <c r="T534" s="17">
        <v>15</v>
      </c>
      <c r="V534" s="63">
        <f t="shared" si="9"/>
        <v>0</v>
      </c>
    </row>
    <row r="535" spans="1:22" x14ac:dyDescent="0.3">
      <c r="A535" s="98" t="s">
        <v>1063</v>
      </c>
      <c r="B535" s="98" t="s">
        <v>2523</v>
      </c>
      <c r="C535" s="14">
        <v>4287</v>
      </c>
      <c r="D535" s="14">
        <v>2.1957</v>
      </c>
      <c r="E535" s="14">
        <v>1.915</v>
      </c>
      <c r="F535" s="14">
        <v>2.0539999999999998</v>
      </c>
      <c r="G535" s="14">
        <v>0.31940000000000002</v>
      </c>
      <c r="H535" s="14">
        <v>660</v>
      </c>
      <c r="I535" s="17">
        <v>4283</v>
      </c>
      <c r="J535" s="131">
        <v>1.4570000000000001</v>
      </c>
      <c r="K535" s="131">
        <v>1.6910000000000001</v>
      </c>
      <c r="L535" s="131">
        <v>1.573</v>
      </c>
      <c r="M535" s="132">
        <v>0.56699999999999995</v>
      </c>
      <c r="N535" s="17">
        <v>1100</v>
      </c>
      <c r="O535" s="17">
        <v>4148</v>
      </c>
      <c r="P535" s="131">
        <v>1.4610000000000001</v>
      </c>
      <c r="Q535" s="131">
        <v>1.696</v>
      </c>
      <c r="R535" s="131">
        <v>1.5780000000000001</v>
      </c>
      <c r="S535" s="132">
        <v>0.56699999999999995</v>
      </c>
      <c r="T535" s="17">
        <v>1100</v>
      </c>
      <c r="V535" s="63">
        <f t="shared" si="9"/>
        <v>-3.1519962643007236E-2</v>
      </c>
    </row>
    <row r="536" spans="1:22" x14ac:dyDescent="0.3">
      <c r="A536" s="98" t="s">
        <v>1065</v>
      </c>
      <c r="B536" s="98" t="s">
        <v>2525</v>
      </c>
      <c r="C536" s="14">
        <v>6620</v>
      </c>
      <c r="D536" s="14">
        <v>2.6498599999999999</v>
      </c>
      <c r="E536" s="14">
        <v>1.3140000000000001</v>
      </c>
      <c r="F536" s="14">
        <v>1.9810000000000001</v>
      </c>
      <c r="G536" s="14">
        <v>4.8300000000000003E-2</v>
      </c>
      <c r="H536" s="14">
        <v>80</v>
      </c>
      <c r="I536" s="17">
        <v>4749</v>
      </c>
      <c r="J536" s="131">
        <v>2.1230000000000002</v>
      </c>
      <c r="K536" s="131">
        <v>1.31</v>
      </c>
      <c r="L536" s="131">
        <v>1.716</v>
      </c>
      <c r="M536" s="132">
        <v>0.13739999999999999</v>
      </c>
      <c r="N536" s="17">
        <v>183</v>
      </c>
      <c r="O536" s="17">
        <v>4735</v>
      </c>
      <c r="P536" s="131">
        <v>2.2269999999999999</v>
      </c>
      <c r="Q536" s="131">
        <v>1.375</v>
      </c>
      <c r="R536" s="131">
        <v>1.8</v>
      </c>
      <c r="S536" s="132">
        <v>0.13739999999999999</v>
      </c>
      <c r="T536" s="17">
        <v>183</v>
      </c>
      <c r="V536" s="63">
        <f t="shared" si="9"/>
        <v>-2.9479890503263844E-3</v>
      </c>
    </row>
    <row r="537" spans="1:22" x14ac:dyDescent="0.3">
      <c r="A537" s="98" t="s">
        <v>1067</v>
      </c>
      <c r="B537" s="98" t="s">
        <v>1068</v>
      </c>
      <c r="C537" s="14">
        <v>10268</v>
      </c>
      <c r="D537" s="14">
        <v>2.1311800000000001</v>
      </c>
      <c r="E537" s="14">
        <v>1.43</v>
      </c>
      <c r="F537" s="14">
        <v>1.78</v>
      </c>
      <c r="G537" s="14">
        <v>7.5600000000000001E-2</v>
      </c>
      <c r="H537" s="14">
        <v>160</v>
      </c>
      <c r="I537" s="17">
        <v>7428</v>
      </c>
      <c r="J537" s="131">
        <v>1.659</v>
      </c>
      <c r="K537" s="131">
        <v>1.5589999999999999</v>
      </c>
      <c r="L537" s="131">
        <v>1.6080000000000001</v>
      </c>
      <c r="M537" s="132">
        <v>0.2046</v>
      </c>
      <c r="N537" s="17">
        <v>330</v>
      </c>
      <c r="O537" s="17">
        <v>7375</v>
      </c>
      <c r="P537" s="131">
        <v>1.663</v>
      </c>
      <c r="Q537" s="131">
        <v>1.5640000000000001</v>
      </c>
      <c r="R537" s="131">
        <v>1.613</v>
      </c>
      <c r="S537" s="132">
        <v>0.2046</v>
      </c>
      <c r="T537" s="17">
        <v>330</v>
      </c>
      <c r="V537" s="63">
        <f t="shared" si="9"/>
        <v>-7.1351642434033385E-3</v>
      </c>
    </row>
    <row r="538" spans="1:22" x14ac:dyDescent="0.3">
      <c r="A538" s="98" t="s">
        <v>1069</v>
      </c>
      <c r="B538" s="98" t="s">
        <v>2528</v>
      </c>
      <c r="C538" s="14">
        <v>3756</v>
      </c>
      <c r="D538" s="14">
        <v>1.4878199999999999</v>
      </c>
      <c r="E538" s="14">
        <v>1.2809999999999999</v>
      </c>
      <c r="F538" s="14">
        <v>1.383</v>
      </c>
      <c r="G538" s="14">
        <v>0.1052</v>
      </c>
      <c r="H538" s="14">
        <v>66</v>
      </c>
      <c r="I538" s="17">
        <v>2804</v>
      </c>
      <c r="J538" s="131">
        <v>1.1579999999999999</v>
      </c>
      <c r="K538" s="131">
        <v>1.415</v>
      </c>
      <c r="L538" s="131">
        <v>1.286</v>
      </c>
      <c r="M538" s="132">
        <v>0.15279999999999999</v>
      </c>
      <c r="N538" s="17">
        <v>104</v>
      </c>
      <c r="O538" s="17">
        <v>2796</v>
      </c>
      <c r="P538" s="131">
        <v>1.161</v>
      </c>
      <c r="Q538" s="131">
        <v>1.419</v>
      </c>
      <c r="R538" s="131">
        <v>1.2889999999999999</v>
      </c>
      <c r="S538" s="132">
        <v>0.15279999999999999</v>
      </c>
      <c r="T538" s="17">
        <v>104</v>
      </c>
      <c r="V538" s="63">
        <f t="shared" si="9"/>
        <v>-2.8530670470756064E-3</v>
      </c>
    </row>
    <row r="539" spans="1:22" x14ac:dyDescent="0.3">
      <c r="A539" s="98" t="s">
        <v>1071</v>
      </c>
      <c r="B539" s="98" t="s">
        <v>2530</v>
      </c>
      <c r="C539" s="14">
        <v>7785</v>
      </c>
      <c r="D539" s="14">
        <v>1.4835799999999999</v>
      </c>
      <c r="E539" s="14">
        <v>1.044</v>
      </c>
      <c r="F539" s="14">
        <v>1.2629999999999999</v>
      </c>
      <c r="G539" s="14">
        <v>2.5899999999999999E-2</v>
      </c>
      <c r="H539" s="14">
        <v>25</v>
      </c>
      <c r="I539" s="17">
        <v>5618</v>
      </c>
      <c r="J539" s="131">
        <v>1.167</v>
      </c>
      <c r="K539" s="131">
        <v>1.1739999999999999</v>
      </c>
      <c r="L539" s="131">
        <v>1.17</v>
      </c>
      <c r="M539" s="132">
        <v>0.10929999999999999</v>
      </c>
      <c r="N539" s="17">
        <v>79</v>
      </c>
      <c r="O539" s="17">
        <v>5605</v>
      </c>
      <c r="P539" s="131">
        <v>1.17</v>
      </c>
      <c r="Q539" s="131">
        <v>1.1779999999999999</v>
      </c>
      <c r="R539" s="131">
        <v>1.1739999999999999</v>
      </c>
      <c r="S539" s="132">
        <v>0.10929999999999999</v>
      </c>
      <c r="T539" s="17">
        <v>79</v>
      </c>
      <c r="V539" s="63">
        <f t="shared" si="9"/>
        <v>-2.313990744037024E-3</v>
      </c>
    </row>
    <row r="540" spans="1:22" x14ac:dyDescent="0.3">
      <c r="A540" s="98" t="s">
        <v>1073</v>
      </c>
      <c r="B540" s="98" t="s">
        <v>2532</v>
      </c>
      <c r="C540" s="14">
        <v>6052</v>
      </c>
      <c r="D540" s="14">
        <v>1.6516500000000001</v>
      </c>
      <c r="E540" s="14">
        <v>1.127</v>
      </c>
      <c r="F540" s="14">
        <v>1.3879999999999999</v>
      </c>
      <c r="G540" s="14">
        <v>0.27600000000000002</v>
      </c>
      <c r="H540" s="14">
        <v>787</v>
      </c>
      <c r="I540" s="17">
        <v>5718</v>
      </c>
      <c r="J540" s="131">
        <v>0.97099999999999997</v>
      </c>
      <c r="K540" s="131">
        <v>0.90900000000000003</v>
      </c>
      <c r="L540" s="131">
        <v>0.93899999999999995</v>
      </c>
      <c r="M540" s="132">
        <v>0.51690000000000003</v>
      </c>
      <c r="N540" s="17">
        <v>1200</v>
      </c>
      <c r="O540" s="17">
        <v>5754</v>
      </c>
      <c r="P540" s="131">
        <v>0.97399999999999998</v>
      </c>
      <c r="Q540" s="131">
        <v>0.91100000000000003</v>
      </c>
      <c r="R540" s="131">
        <v>0.94199999999999995</v>
      </c>
      <c r="S540" s="132">
        <v>0.51690000000000003</v>
      </c>
      <c r="T540" s="17">
        <v>1200</v>
      </c>
      <c r="V540" s="63">
        <f t="shared" si="9"/>
        <v>6.2959076600209865E-3</v>
      </c>
    </row>
    <row r="541" spans="1:22" x14ac:dyDescent="0.3">
      <c r="A541" s="98" t="s">
        <v>1075</v>
      </c>
      <c r="B541" s="98" t="s">
        <v>2534</v>
      </c>
      <c r="C541" s="14">
        <v>5796</v>
      </c>
      <c r="D541" s="14">
        <v>1.16204</v>
      </c>
      <c r="E541" s="14">
        <v>0.92500000000000004</v>
      </c>
      <c r="F541" s="14">
        <v>1.0429999999999999</v>
      </c>
      <c r="G541" s="14">
        <v>0.3947</v>
      </c>
      <c r="H541" s="14">
        <v>350</v>
      </c>
      <c r="I541" s="17">
        <v>5878</v>
      </c>
      <c r="J541" s="131">
        <v>0.76200000000000001</v>
      </c>
      <c r="K541" s="131">
        <v>0.68899999999999995</v>
      </c>
      <c r="L541" s="131">
        <v>0.72499999999999998</v>
      </c>
      <c r="M541" s="132">
        <v>0.56869999999999998</v>
      </c>
      <c r="N541" s="17">
        <v>950</v>
      </c>
      <c r="O541" s="17">
        <v>5718</v>
      </c>
      <c r="P541" s="131">
        <v>0.76400000000000001</v>
      </c>
      <c r="Q541" s="131">
        <v>0.69099999999999995</v>
      </c>
      <c r="R541" s="131">
        <v>0.72699999999999998</v>
      </c>
      <c r="S541" s="132">
        <v>0.56869999999999998</v>
      </c>
      <c r="T541" s="17">
        <v>950</v>
      </c>
      <c r="V541" s="63">
        <f t="shared" si="9"/>
        <v>-2.7220142905750255E-2</v>
      </c>
    </row>
    <row r="542" spans="1:22" x14ac:dyDescent="0.3">
      <c r="A542" s="98" t="s">
        <v>1077</v>
      </c>
      <c r="B542" s="98" t="s">
        <v>2536</v>
      </c>
      <c r="C542" s="14">
        <v>3560</v>
      </c>
      <c r="D542" s="14">
        <v>1.03932</v>
      </c>
      <c r="E542" s="14">
        <v>0.88600000000000001</v>
      </c>
      <c r="F542" s="14">
        <v>0.96199999999999997</v>
      </c>
      <c r="G542" s="14">
        <v>0.1724</v>
      </c>
      <c r="H542" s="14">
        <v>72</v>
      </c>
      <c r="I542" s="17">
        <v>2791</v>
      </c>
      <c r="J542" s="131">
        <v>0.91200000000000003</v>
      </c>
      <c r="K542" s="131">
        <v>0.94499999999999995</v>
      </c>
      <c r="L542" s="131">
        <v>0.92800000000000005</v>
      </c>
      <c r="M542" s="132">
        <v>0.33700000000000002</v>
      </c>
      <c r="N542" s="17">
        <v>227</v>
      </c>
      <c r="O542" s="17">
        <v>2721</v>
      </c>
      <c r="P542" s="131">
        <v>0.91400000000000003</v>
      </c>
      <c r="Q542" s="131">
        <v>0.94699999999999995</v>
      </c>
      <c r="R542" s="131">
        <v>0.93</v>
      </c>
      <c r="S542" s="132">
        <v>0.33700000000000002</v>
      </c>
      <c r="T542" s="17">
        <v>227</v>
      </c>
      <c r="V542" s="63">
        <f t="shared" si="9"/>
        <v>-2.5080616266571123E-2</v>
      </c>
    </row>
    <row r="543" spans="1:22" x14ac:dyDescent="0.3">
      <c r="A543" s="98" t="s">
        <v>1079</v>
      </c>
      <c r="B543" s="98" t="s">
        <v>2538</v>
      </c>
      <c r="C543" s="14">
        <v>5101</v>
      </c>
      <c r="D543" s="14">
        <v>0.93186000000000002</v>
      </c>
      <c r="E543" s="14">
        <v>0.81499999999999995</v>
      </c>
      <c r="F543" s="14">
        <v>0.872</v>
      </c>
      <c r="G543" s="14">
        <v>9.2799999999999994E-2</v>
      </c>
      <c r="H543" s="14">
        <v>68</v>
      </c>
      <c r="I543" s="17">
        <v>3427</v>
      </c>
      <c r="J543" s="131">
        <v>0.98299999999999998</v>
      </c>
      <c r="K543" s="131">
        <v>1.119</v>
      </c>
      <c r="L543" s="131">
        <v>1.05</v>
      </c>
      <c r="M543" s="132">
        <v>0.21629999999999999</v>
      </c>
      <c r="N543" s="17">
        <v>75</v>
      </c>
      <c r="O543" s="17">
        <v>3383</v>
      </c>
      <c r="P543" s="131">
        <v>0.98599999999999999</v>
      </c>
      <c r="Q543" s="131">
        <v>1.1220000000000001</v>
      </c>
      <c r="R543" s="131">
        <v>1.054</v>
      </c>
      <c r="S543" s="132">
        <v>0.21629999999999999</v>
      </c>
      <c r="T543" s="17">
        <v>75</v>
      </c>
      <c r="V543" s="63">
        <f t="shared" si="9"/>
        <v>-1.2839217974905165E-2</v>
      </c>
    </row>
    <row r="544" spans="1:22" x14ac:dyDescent="0.3">
      <c r="A544" s="98" t="s">
        <v>1081</v>
      </c>
      <c r="B544" s="98" t="s">
        <v>2540</v>
      </c>
      <c r="C544" s="14">
        <v>3536</v>
      </c>
      <c r="D544" s="14">
        <v>1.1186799999999999</v>
      </c>
      <c r="E544" s="14">
        <v>0.92500000000000004</v>
      </c>
      <c r="F544" s="14">
        <v>1.0209999999999999</v>
      </c>
      <c r="G544" s="14">
        <v>4.2200000000000001E-2</v>
      </c>
      <c r="H544" s="14">
        <v>0</v>
      </c>
      <c r="I544" s="17">
        <v>2721</v>
      </c>
      <c r="J544" s="131">
        <v>0.99299999999999999</v>
      </c>
      <c r="K544" s="131">
        <v>1.0589999999999999</v>
      </c>
      <c r="L544" s="131">
        <v>1.0249999999999999</v>
      </c>
      <c r="M544" s="132">
        <v>9.3899999999999997E-2</v>
      </c>
      <c r="N544" s="17">
        <v>9</v>
      </c>
      <c r="O544" s="17">
        <v>2653</v>
      </c>
      <c r="P544" s="131">
        <v>0.996</v>
      </c>
      <c r="Q544" s="131">
        <v>1.0620000000000001</v>
      </c>
      <c r="R544" s="131">
        <v>1.0289999999999999</v>
      </c>
      <c r="S544" s="132">
        <v>9.3899999999999997E-2</v>
      </c>
      <c r="T544" s="17">
        <v>9</v>
      </c>
      <c r="V544" s="63">
        <f t="shared" si="9"/>
        <v>-2.4990812201396546E-2</v>
      </c>
    </row>
    <row r="545" spans="1:22" x14ac:dyDescent="0.3">
      <c r="A545" s="98" t="s">
        <v>1083</v>
      </c>
      <c r="B545" s="98" t="s">
        <v>1084</v>
      </c>
      <c r="C545" s="14">
        <v>2547</v>
      </c>
      <c r="D545" s="14">
        <v>1.24173</v>
      </c>
      <c r="E545" s="14">
        <v>0.99</v>
      </c>
      <c r="F545" s="14">
        <v>1.115</v>
      </c>
      <c r="G545" s="14">
        <v>3.9300000000000002E-2</v>
      </c>
      <c r="H545" s="14">
        <v>15</v>
      </c>
      <c r="I545" s="17">
        <v>2029</v>
      </c>
      <c r="J545" s="131">
        <v>1.0369999999999999</v>
      </c>
      <c r="K545" s="131">
        <v>1.1659999999999999</v>
      </c>
      <c r="L545" s="131">
        <v>1.101</v>
      </c>
      <c r="M545" s="132">
        <v>0.1346</v>
      </c>
      <c r="N545" s="17">
        <v>0</v>
      </c>
      <c r="O545" s="17">
        <v>1910</v>
      </c>
      <c r="P545" s="131">
        <v>1.04</v>
      </c>
      <c r="Q545" s="131">
        <v>1.169</v>
      </c>
      <c r="R545" s="131">
        <v>1.1040000000000001</v>
      </c>
      <c r="S545" s="132">
        <v>0.1346</v>
      </c>
      <c r="T545" s="17">
        <v>0</v>
      </c>
      <c r="V545" s="63">
        <f t="shared" si="9"/>
        <v>-5.8649581074420899E-2</v>
      </c>
    </row>
    <row r="546" spans="1:22" x14ac:dyDescent="0.3">
      <c r="A546" s="98" t="s">
        <v>1085</v>
      </c>
      <c r="B546" s="98" t="s">
        <v>2543</v>
      </c>
      <c r="C546" s="14">
        <v>4141</v>
      </c>
      <c r="D546" s="14">
        <v>2.4570699999999999</v>
      </c>
      <c r="E546" s="14">
        <v>1.1419999999999999</v>
      </c>
      <c r="F546" s="14">
        <v>1.7989999999999999</v>
      </c>
      <c r="G546" s="14">
        <v>4.3400000000000001E-2</v>
      </c>
      <c r="H546" s="14">
        <v>63</v>
      </c>
      <c r="I546" s="17">
        <v>3225</v>
      </c>
      <c r="J546" s="131">
        <v>1.7230000000000001</v>
      </c>
      <c r="K546" s="131">
        <v>1.107</v>
      </c>
      <c r="L546" s="131">
        <v>1.4139999999999999</v>
      </c>
      <c r="M546" s="132">
        <v>0.12809999999999999</v>
      </c>
      <c r="N546" s="17">
        <v>112</v>
      </c>
      <c r="O546" s="17">
        <v>3218</v>
      </c>
      <c r="P546" s="131">
        <v>1.7270000000000001</v>
      </c>
      <c r="Q546" s="131">
        <v>1.1100000000000001</v>
      </c>
      <c r="R546" s="131">
        <v>1.4179999999999999</v>
      </c>
      <c r="S546" s="132">
        <v>0.12809999999999999</v>
      </c>
      <c r="T546" s="17">
        <v>112</v>
      </c>
      <c r="V546" s="63">
        <f t="shared" si="9"/>
        <v>-2.1705426356589145E-3</v>
      </c>
    </row>
    <row r="547" spans="1:22" x14ac:dyDescent="0.3">
      <c r="A547" s="98" t="s">
        <v>1087</v>
      </c>
      <c r="B547" s="98" t="s">
        <v>2545</v>
      </c>
      <c r="C547" s="14">
        <v>7166</v>
      </c>
      <c r="D547" s="14">
        <v>1.3362000000000001</v>
      </c>
      <c r="E547" s="14">
        <v>0.82699999999999996</v>
      </c>
      <c r="F547" s="14">
        <v>1.081</v>
      </c>
      <c r="G547" s="14">
        <v>9.4399999999999998E-2</v>
      </c>
      <c r="H547" s="14">
        <v>79</v>
      </c>
      <c r="I547" s="17">
        <v>5291</v>
      </c>
      <c r="J547" s="131">
        <v>1.1819999999999999</v>
      </c>
      <c r="K547" s="131">
        <v>0.89800000000000002</v>
      </c>
      <c r="L547" s="131">
        <v>1.04</v>
      </c>
      <c r="M547" s="132">
        <v>0.23980000000000001</v>
      </c>
      <c r="N547" s="17">
        <v>175</v>
      </c>
      <c r="O547" s="17">
        <v>5323</v>
      </c>
      <c r="P547" s="131">
        <v>1.1850000000000001</v>
      </c>
      <c r="Q547" s="131">
        <v>0.9</v>
      </c>
      <c r="R547" s="131">
        <v>1.042</v>
      </c>
      <c r="S547" s="132">
        <v>0.23980000000000001</v>
      </c>
      <c r="T547" s="17">
        <v>175</v>
      </c>
      <c r="V547" s="63">
        <f t="shared" si="9"/>
        <v>6.0480060480060478E-3</v>
      </c>
    </row>
    <row r="548" spans="1:22" x14ac:dyDescent="0.3">
      <c r="A548" s="98" t="s">
        <v>1089</v>
      </c>
      <c r="B548" s="98" t="s">
        <v>2547</v>
      </c>
      <c r="C548" s="14">
        <v>5770</v>
      </c>
      <c r="D548" s="14">
        <v>1.0282</v>
      </c>
      <c r="E548" s="14">
        <v>0.90900000000000003</v>
      </c>
      <c r="F548" s="14">
        <v>0.96799999999999997</v>
      </c>
      <c r="G548" s="14">
        <v>4.2099999999999999E-2</v>
      </c>
      <c r="H548" s="14">
        <v>0</v>
      </c>
      <c r="I548" s="17">
        <v>3825</v>
      </c>
      <c r="J548" s="131">
        <v>1.0960000000000001</v>
      </c>
      <c r="K548" s="131">
        <v>1.151</v>
      </c>
      <c r="L548" s="131">
        <v>1.123</v>
      </c>
      <c r="M548" s="132">
        <v>0.1361</v>
      </c>
      <c r="N548" s="17">
        <v>43</v>
      </c>
      <c r="O548" s="17">
        <v>3820</v>
      </c>
      <c r="P548" s="131">
        <v>1.101</v>
      </c>
      <c r="Q548" s="131">
        <v>1.1559999999999999</v>
      </c>
      <c r="R548" s="131">
        <v>1.1279999999999999</v>
      </c>
      <c r="S548" s="132">
        <v>0.1361</v>
      </c>
      <c r="T548" s="17">
        <v>43</v>
      </c>
      <c r="V548" s="63">
        <f t="shared" si="9"/>
        <v>-1.30718954248366E-3</v>
      </c>
    </row>
    <row r="549" spans="1:22" x14ac:dyDescent="0.3">
      <c r="A549" s="98" t="s">
        <v>1091</v>
      </c>
      <c r="B549" s="98" t="s">
        <v>2549</v>
      </c>
      <c r="C549" s="14">
        <v>17134</v>
      </c>
      <c r="D549" s="14">
        <v>0.55840000000000001</v>
      </c>
      <c r="E549" s="14">
        <v>0.433</v>
      </c>
      <c r="F549" s="14">
        <v>0.495</v>
      </c>
      <c r="G549" s="14">
        <v>0.85880000000000001</v>
      </c>
      <c r="H549" s="14">
        <v>4400</v>
      </c>
      <c r="I549" s="17">
        <v>18350</v>
      </c>
      <c r="J549" s="131">
        <v>0.35899999999999999</v>
      </c>
      <c r="K549" s="131">
        <v>0.34499999999999997</v>
      </c>
      <c r="L549" s="131">
        <v>0.35099999999999998</v>
      </c>
      <c r="M549" s="132">
        <v>0.86219999999999997</v>
      </c>
      <c r="N549" s="17">
        <v>7000</v>
      </c>
      <c r="O549" s="17">
        <v>18268</v>
      </c>
      <c r="P549" s="131">
        <v>0.36</v>
      </c>
      <c r="Q549" s="131">
        <v>0.34599999999999997</v>
      </c>
      <c r="R549" s="131">
        <v>0.35299999999999998</v>
      </c>
      <c r="S549" s="132">
        <v>0.86219999999999997</v>
      </c>
      <c r="T549" s="17">
        <v>7000</v>
      </c>
      <c r="V549" s="63">
        <f t="shared" si="9"/>
        <v>-4.4686648501362398E-3</v>
      </c>
    </row>
    <row r="550" spans="1:22" x14ac:dyDescent="0.3">
      <c r="A550" s="98" t="s">
        <v>1093</v>
      </c>
      <c r="B550" s="98" t="s">
        <v>2551</v>
      </c>
      <c r="C550" s="14">
        <v>6216</v>
      </c>
      <c r="D550" s="14">
        <v>0.69810000000000005</v>
      </c>
      <c r="E550" s="14">
        <v>0.58399999999999996</v>
      </c>
      <c r="F550" s="14">
        <v>0.64100000000000001</v>
      </c>
      <c r="G550" s="14">
        <v>0.63329999999999997</v>
      </c>
      <c r="H550" s="14">
        <v>1750</v>
      </c>
      <c r="I550" s="17">
        <v>7723</v>
      </c>
      <c r="J550" s="131">
        <v>0.42099999999999999</v>
      </c>
      <c r="K550" s="131">
        <v>0.40600000000000003</v>
      </c>
      <c r="L550" s="131">
        <v>0.41299999999999998</v>
      </c>
      <c r="M550" s="132">
        <v>0.67900000000000005</v>
      </c>
      <c r="N550" s="17">
        <v>2830</v>
      </c>
      <c r="O550" s="17">
        <v>7450</v>
      </c>
      <c r="P550" s="131">
        <v>0.42599999999999999</v>
      </c>
      <c r="Q550" s="131">
        <v>0.41099999999999998</v>
      </c>
      <c r="R550" s="131">
        <v>0.41799999999999998</v>
      </c>
      <c r="S550" s="132">
        <v>0.67900000000000005</v>
      </c>
      <c r="T550" s="17">
        <v>2830</v>
      </c>
      <c r="V550" s="63">
        <f t="shared" si="9"/>
        <v>-3.5348957658940826E-2</v>
      </c>
    </row>
    <row r="551" spans="1:22" x14ac:dyDescent="0.3">
      <c r="A551" s="98" t="s">
        <v>1095</v>
      </c>
      <c r="B551" s="98" t="s">
        <v>2553</v>
      </c>
      <c r="C551" s="14">
        <v>34</v>
      </c>
      <c r="D551" s="14">
        <v>57.378729999999997</v>
      </c>
      <c r="E551" s="14">
        <v>2.048</v>
      </c>
      <c r="F551" s="14">
        <v>29.713000000000001</v>
      </c>
      <c r="G551" s="14">
        <v>0</v>
      </c>
      <c r="H551" s="14">
        <v>0</v>
      </c>
      <c r="I551" s="17">
        <v>34</v>
      </c>
      <c r="J551" s="131">
        <v>61.003999999999998</v>
      </c>
      <c r="K551" s="131">
        <v>2.206</v>
      </c>
      <c r="L551" s="131">
        <v>31.605</v>
      </c>
      <c r="M551" s="132">
        <v>0</v>
      </c>
      <c r="N551" s="17">
        <v>1</v>
      </c>
      <c r="O551" s="17">
        <v>34</v>
      </c>
      <c r="P551" s="131">
        <v>61.16</v>
      </c>
      <c r="Q551" s="131">
        <v>2.2120000000000002</v>
      </c>
      <c r="R551" s="131">
        <v>31.686</v>
      </c>
      <c r="S551" s="132">
        <v>0</v>
      </c>
      <c r="T551" s="17">
        <v>1</v>
      </c>
      <c r="V551" s="63">
        <f t="shared" si="9"/>
        <v>0</v>
      </c>
    </row>
    <row r="552" spans="1:22" x14ac:dyDescent="0.3">
      <c r="A552" s="98" t="s">
        <v>1097</v>
      </c>
      <c r="B552" s="98" t="s">
        <v>1098</v>
      </c>
      <c r="C552" s="14">
        <v>2771</v>
      </c>
      <c r="D552" s="14">
        <v>1.59585</v>
      </c>
      <c r="E552" s="14">
        <v>0.86799999999999999</v>
      </c>
      <c r="F552" s="14">
        <v>1.2310000000000001</v>
      </c>
      <c r="G552" s="14">
        <v>8.0999999999999996E-3</v>
      </c>
      <c r="H552" s="14">
        <v>11</v>
      </c>
      <c r="I552" s="17">
        <v>2038</v>
      </c>
      <c r="J552" s="131">
        <v>1.371</v>
      </c>
      <c r="K552" s="131">
        <v>0.91100000000000003</v>
      </c>
      <c r="L552" s="131">
        <v>1.1399999999999999</v>
      </c>
      <c r="M552" s="132">
        <v>3.1099999999999999E-2</v>
      </c>
      <c r="N552" s="17">
        <v>29</v>
      </c>
      <c r="O552" s="17">
        <v>2036</v>
      </c>
      <c r="P552" s="131">
        <v>1.389</v>
      </c>
      <c r="Q552" s="131">
        <v>0.92400000000000004</v>
      </c>
      <c r="R552" s="131">
        <v>1.1559999999999999</v>
      </c>
      <c r="S552" s="132">
        <v>3.1099999999999999E-2</v>
      </c>
      <c r="T552" s="17">
        <v>29</v>
      </c>
      <c r="V552" s="63">
        <f t="shared" si="9"/>
        <v>-9.813542688910696E-4</v>
      </c>
    </row>
    <row r="553" spans="1:22" x14ac:dyDescent="0.3">
      <c r="A553" s="98" t="s">
        <v>1099</v>
      </c>
      <c r="B553" s="98" t="s">
        <v>2556</v>
      </c>
      <c r="C553" s="14">
        <v>4798</v>
      </c>
      <c r="D553" s="14">
        <v>1.9702</v>
      </c>
      <c r="E553" s="14">
        <v>0.92900000000000005</v>
      </c>
      <c r="F553" s="14">
        <v>1.4490000000000001</v>
      </c>
      <c r="G553" s="14">
        <v>0.36449999999999999</v>
      </c>
      <c r="H553" s="14">
        <v>400</v>
      </c>
      <c r="I553" s="17">
        <v>6017</v>
      </c>
      <c r="J553" s="131">
        <v>1.391</v>
      </c>
      <c r="K553" s="131">
        <v>0.67300000000000004</v>
      </c>
      <c r="L553" s="131">
        <v>1.0309999999999999</v>
      </c>
      <c r="M553" s="132">
        <v>0.48649999999999999</v>
      </c>
      <c r="N553" s="17">
        <v>2100</v>
      </c>
      <c r="O553" s="17">
        <v>6027</v>
      </c>
      <c r="P553" s="131">
        <v>1.395</v>
      </c>
      <c r="Q553" s="131">
        <v>0.67500000000000004</v>
      </c>
      <c r="R553" s="131">
        <v>1.034</v>
      </c>
      <c r="S553" s="132">
        <v>0.48649999999999999</v>
      </c>
      <c r="T553" s="17">
        <v>2100</v>
      </c>
      <c r="V553" s="63">
        <f t="shared" si="9"/>
        <v>1.6619577862722287E-3</v>
      </c>
    </row>
    <row r="554" spans="1:22" x14ac:dyDescent="0.3">
      <c r="A554" s="98" t="s">
        <v>1101</v>
      </c>
      <c r="B554" s="98" t="s">
        <v>1102</v>
      </c>
      <c r="C554" s="14">
        <v>277</v>
      </c>
      <c r="D554" s="14">
        <v>14.95623</v>
      </c>
      <c r="E554" s="14">
        <v>2.649</v>
      </c>
      <c r="F554" s="14">
        <v>8.8019999999999996</v>
      </c>
      <c r="G554" s="14">
        <v>0.1157</v>
      </c>
      <c r="H554" s="14">
        <v>0</v>
      </c>
      <c r="I554" s="17">
        <v>161</v>
      </c>
      <c r="J554" s="131">
        <v>20.164999999999999</v>
      </c>
      <c r="K554" s="131">
        <v>3.3029999999999999</v>
      </c>
      <c r="L554" s="131">
        <v>11.733000000000001</v>
      </c>
      <c r="M554" s="132">
        <v>0.38790000000000002</v>
      </c>
      <c r="N554" s="17">
        <v>12</v>
      </c>
      <c r="O554" s="17">
        <v>162</v>
      </c>
      <c r="P554" s="131">
        <v>20.216999999999999</v>
      </c>
      <c r="Q554" s="131">
        <v>3.3119999999999998</v>
      </c>
      <c r="R554" s="131">
        <v>11.763999999999999</v>
      </c>
      <c r="S554" s="132">
        <v>0.38790000000000002</v>
      </c>
      <c r="T554" s="17">
        <v>12</v>
      </c>
      <c r="V554" s="63">
        <f t="shared" si="9"/>
        <v>6.2111801242236021E-3</v>
      </c>
    </row>
    <row r="555" spans="1:22" x14ac:dyDescent="0.3">
      <c r="A555" s="98" t="s">
        <v>1103</v>
      </c>
      <c r="B555" s="98" t="s">
        <v>2559</v>
      </c>
      <c r="C555" s="14">
        <v>10820</v>
      </c>
      <c r="D555" s="14">
        <v>1.5487500000000001</v>
      </c>
      <c r="E555" s="14">
        <v>1.1759999999999999</v>
      </c>
      <c r="F555" s="14">
        <v>1.3620000000000001</v>
      </c>
      <c r="G555" s="14">
        <v>2.8799999999999999E-2</v>
      </c>
      <c r="H555" s="14">
        <v>53</v>
      </c>
      <c r="I555" s="17">
        <v>7954</v>
      </c>
      <c r="J555" s="131">
        <v>1.264</v>
      </c>
      <c r="K555" s="131">
        <v>1.431</v>
      </c>
      <c r="L555" s="131">
        <v>1.347</v>
      </c>
      <c r="M555" s="132">
        <v>9.7299999999999998E-2</v>
      </c>
      <c r="N555" s="17">
        <v>164</v>
      </c>
      <c r="O555" s="17">
        <v>7984</v>
      </c>
      <c r="P555" s="131">
        <v>1.2669999999999999</v>
      </c>
      <c r="Q555" s="131">
        <v>1.4350000000000001</v>
      </c>
      <c r="R555" s="131">
        <v>1.35</v>
      </c>
      <c r="S555" s="132">
        <v>9.7299999999999998E-2</v>
      </c>
      <c r="T555" s="17">
        <v>164</v>
      </c>
      <c r="V555" s="63">
        <f t="shared" si="9"/>
        <v>3.7716872014080965E-3</v>
      </c>
    </row>
    <row r="556" spans="1:22" x14ac:dyDescent="0.3">
      <c r="A556" s="98" t="s">
        <v>1105</v>
      </c>
      <c r="B556" s="98" t="s">
        <v>2561</v>
      </c>
      <c r="C556" s="14">
        <v>4223</v>
      </c>
      <c r="D556" s="14">
        <v>1.5860300000000001</v>
      </c>
      <c r="E556" s="14">
        <v>1.119</v>
      </c>
      <c r="F556" s="14">
        <v>1.3520000000000001</v>
      </c>
      <c r="G556" s="14">
        <v>3.6799999999999999E-2</v>
      </c>
      <c r="H556" s="14">
        <v>56</v>
      </c>
      <c r="I556" s="17">
        <v>2746</v>
      </c>
      <c r="J556" s="131">
        <v>1.47</v>
      </c>
      <c r="K556" s="131">
        <v>1.306</v>
      </c>
      <c r="L556" s="131">
        <v>1.3879999999999999</v>
      </c>
      <c r="M556" s="132">
        <v>0.10929999999999999</v>
      </c>
      <c r="N556" s="17">
        <v>62</v>
      </c>
      <c r="O556" s="17">
        <v>2739</v>
      </c>
      <c r="P556" s="131">
        <v>1.474</v>
      </c>
      <c r="Q556" s="131">
        <v>1.31</v>
      </c>
      <c r="R556" s="131">
        <v>1.3919999999999999</v>
      </c>
      <c r="S556" s="132">
        <v>0.10929999999999999</v>
      </c>
      <c r="T556" s="17">
        <v>62</v>
      </c>
      <c r="V556" s="63">
        <f t="shared" si="9"/>
        <v>-2.5491624180626364E-3</v>
      </c>
    </row>
    <row r="557" spans="1:22" x14ac:dyDescent="0.3">
      <c r="A557" s="98" t="s">
        <v>1107</v>
      </c>
      <c r="B557" s="98" t="s">
        <v>2563</v>
      </c>
      <c r="C557" s="14">
        <v>196</v>
      </c>
      <c r="D557" s="14">
        <v>8.2340800000000005</v>
      </c>
      <c r="E557" s="14">
        <v>1.7470000000000001</v>
      </c>
      <c r="F557" s="14">
        <v>4.99</v>
      </c>
      <c r="G557" s="14">
        <v>3.0700000000000002E-2</v>
      </c>
      <c r="H557" s="14">
        <v>0</v>
      </c>
      <c r="I557" s="17">
        <v>153</v>
      </c>
      <c r="J557" s="131">
        <v>8.5150000000000006</v>
      </c>
      <c r="K557" s="131">
        <v>2.234</v>
      </c>
      <c r="L557" s="131">
        <v>5.3739999999999997</v>
      </c>
      <c r="M557" s="132">
        <v>0.21060000000000001</v>
      </c>
      <c r="N557" s="17">
        <v>19</v>
      </c>
      <c r="O557" s="17">
        <v>144</v>
      </c>
      <c r="P557" s="131">
        <v>8.5370000000000008</v>
      </c>
      <c r="Q557" s="131">
        <v>2.2410000000000001</v>
      </c>
      <c r="R557" s="131">
        <v>5.3879999999999999</v>
      </c>
      <c r="S557" s="132">
        <v>0.21060000000000001</v>
      </c>
      <c r="T557" s="17">
        <v>19</v>
      </c>
      <c r="V557" s="63">
        <f t="shared" si="9"/>
        <v>-5.8823529411764705E-2</v>
      </c>
    </row>
    <row r="558" spans="1:22" x14ac:dyDescent="0.3">
      <c r="A558" s="98" t="s">
        <v>1109</v>
      </c>
      <c r="B558" s="98" t="s">
        <v>1110</v>
      </c>
      <c r="C558" s="14">
        <v>1808</v>
      </c>
      <c r="D558" s="14">
        <v>6.6217300000000003</v>
      </c>
      <c r="E558" s="14">
        <v>1.6020000000000001</v>
      </c>
      <c r="F558" s="14">
        <v>4.1109999999999998</v>
      </c>
      <c r="G558" s="14">
        <v>0.13539999999999999</v>
      </c>
      <c r="H558" s="14">
        <v>54</v>
      </c>
      <c r="I558" s="17">
        <v>1896</v>
      </c>
      <c r="J558" s="131">
        <v>5.3490000000000002</v>
      </c>
      <c r="K558" s="131">
        <v>1.548</v>
      </c>
      <c r="L558" s="131">
        <v>3.448</v>
      </c>
      <c r="M558" s="132">
        <v>0.4587</v>
      </c>
      <c r="N558" s="17">
        <v>159</v>
      </c>
      <c r="O558" s="17">
        <v>1785</v>
      </c>
      <c r="P558" s="131">
        <v>5.3620000000000001</v>
      </c>
      <c r="Q558" s="131">
        <v>1.552</v>
      </c>
      <c r="R558" s="131">
        <v>3.4569999999999999</v>
      </c>
      <c r="S558" s="132">
        <v>0.4587</v>
      </c>
      <c r="T558" s="17">
        <v>159</v>
      </c>
      <c r="V558" s="63">
        <f t="shared" si="9"/>
        <v>-5.8544303797468354E-2</v>
      </c>
    </row>
    <row r="559" spans="1:22" x14ac:dyDescent="0.3">
      <c r="A559" s="98" t="s">
        <v>1111</v>
      </c>
      <c r="B559" s="98" t="s">
        <v>2566</v>
      </c>
      <c r="C559" s="14">
        <v>103</v>
      </c>
      <c r="D559" s="14">
        <v>27.592569999999998</v>
      </c>
      <c r="E559" s="14">
        <v>4.3550000000000004</v>
      </c>
      <c r="F559" s="14">
        <v>15.973000000000001</v>
      </c>
      <c r="G559" s="14">
        <v>0</v>
      </c>
      <c r="H559" s="14">
        <v>0</v>
      </c>
      <c r="I559" s="17">
        <v>93</v>
      </c>
      <c r="J559" s="131">
        <v>29.003</v>
      </c>
      <c r="K559" s="131">
        <v>4.3109999999999999</v>
      </c>
      <c r="L559" s="131">
        <v>16.655999999999999</v>
      </c>
      <c r="M559" s="132">
        <v>4.4200000000000003E-2</v>
      </c>
      <c r="N559" s="17">
        <v>3</v>
      </c>
      <c r="O559" s="17">
        <v>87</v>
      </c>
      <c r="P559" s="131">
        <v>29.077999999999999</v>
      </c>
      <c r="Q559" s="131">
        <v>4.3230000000000004</v>
      </c>
      <c r="R559" s="131">
        <v>16.7</v>
      </c>
      <c r="S559" s="132">
        <v>4.4200000000000003E-2</v>
      </c>
      <c r="T559" s="17">
        <v>3</v>
      </c>
      <c r="V559" s="63">
        <f t="shared" si="9"/>
        <v>-6.4516129032258063E-2</v>
      </c>
    </row>
    <row r="560" spans="1:22" x14ac:dyDescent="0.3">
      <c r="A560" s="98" t="s">
        <v>1113</v>
      </c>
      <c r="B560" s="98" t="s">
        <v>2568</v>
      </c>
      <c r="C560" s="14">
        <v>1795</v>
      </c>
      <c r="D560" s="14">
        <v>2.6126100000000001</v>
      </c>
      <c r="E560" s="14">
        <v>0.93400000000000005</v>
      </c>
      <c r="F560" s="14">
        <v>1.7729999999999999</v>
      </c>
      <c r="G560" s="14">
        <v>0.22589999999999999</v>
      </c>
      <c r="H560" s="14">
        <v>292</v>
      </c>
      <c r="I560" s="17">
        <v>1983</v>
      </c>
      <c r="J560" s="131">
        <v>1.9950000000000001</v>
      </c>
      <c r="K560" s="131">
        <v>0.95099999999999996</v>
      </c>
      <c r="L560" s="131">
        <v>1.472</v>
      </c>
      <c r="M560" s="132">
        <v>0.61799999999999999</v>
      </c>
      <c r="N560" s="17">
        <v>665</v>
      </c>
      <c r="O560" s="17">
        <v>2038</v>
      </c>
      <c r="P560" s="131">
        <v>2.0110000000000001</v>
      </c>
      <c r="Q560" s="131">
        <v>0.95799999999999996</v>
      </c>
      <c r="R560" s="131">
        <v>1.484</v>
      </c>
      <c r="S560" s="132">
        <v>0.61799999999999999</v>
      </c>
      <c r="T560" s="17">
        <v>665</v>
      </c>
      <c r="V560" s="63">
        <f t="shared" si="9"/>
        <v>2.7735753908219869E-2</v>
      </c>
    </row>
    <row r="561" spans="1:22" x14ac:dyDescent="0.3">
      <c r="A561" s="98" t="s">
        <v>1115</v>
      </c>
      <c r="B561" s="98" t="s">
        <v>2570</v>
      </c>
      <c r="C561" s="14">
        <v>1616</v>
      </c>
      <c r="D561" s="14">
        <v>16.802019999999999</v>
      </c>
      <c r="E561" s="14">
        <v>3.4129999999999998</v>
      </c>
      <c r="F561" s="14">
        <v>10.106999999999999</v>
      </c>
      <c r="G561" s="14">
        <v>0.15210000000000001</v>
      </c>
      <c r="H561" s="14">
        <v>144</v>
      </c>
      <c r="I561" s="17">
        <v>1383</v>
      </c>
      <c r="J561" s="131">
        <v>22.859000000000002</v>
      </c>
      <c r="K561" s="131">
        <v>4.1239999999999997</v>
      </c>
      <c r="L561" s="131">
        <v>13.491</v>
      </c>
      <c r="M561" s="132">
        <v>0.53039999999999998</v>
      </c>
      <c r="N561" s="17">
        <v>280</v>
      </c>
      <c r="O561" s="17">
        <v>1341</v>
      </c>
      <c r="P561" s="131">
        <v>22.917999999999999</v>
      </c>
      <c r="Q561" s="131">
        <v>4.1360000000000001</v>
      </c>
      <c r="R561" s="131">
        <v>13.526999999999999</v>
      </c>
      <c r="S561" s="132">
        <v>0.53039999999999998</v>
      </c>
      <c r="T561" s="17">
        <v>280</v>
      </c>
      <c r="V561" s="63">
        <f t="shared" si="9"/>
        <v>-3.0368763557483729E-2</v>
      </c>
    </row>
    <row r="562" spans="1:22" x14ac:dyDescent="0.3">
      <c r="A562" s="98" t="s">
        <v>1117</v>
      </c>
      <c r="B562" s="98" t="s">
        <v>2572</v>
      </c>
      <c r="C562" s="14">
        <v>135</v>
      </c>
      <c r="D562" s="14">
        <v>48.673499999999997</v>
      </c>
      <c r="E562" s="14">
        <v>6.681</v>
      </c>
      <c r="F562" s="14">
        <v>27.675999999999998</v>
      </c>
      <c r="G562" s="14">
        <v>0.47889999999999999</v>
      </c>
      <c r="H562" s="14">
        <v>18</v>
      </c>
      <c r="I562" s="17">
        <v>198</v>
      </c>
      <c r="J562" s="131">
        <v>40.843000000000004</v>
      </c>
      <c r="K562" s="131">
        <v>3.9089999999999998</v>
      </c>
      <c r="L562" s="131">
        <v>22.375</v>
      </c>
      <c r="M562" s="132">
        <v>0.55549999999999999</v>
      </c>
      <c r="N562" s="17">
        <v>60</v>
      </c>
      <c r="O562" s="17">
        <v>193</v>
      </c>
      <c r="P562" s="131">
        <v>40.947000000000003</v>
      </c>
      <c r="Q562" s="131">
        <v>3.92</v>
      </c>
      <c r="R562" s="131">
        <v>22.433</v>
      </c>
      <c r="S562" s="132">
        <v>0.55549999999999999</v>
      </c>
      <c r="T562" s="17">
        <v>60</v>
      </c>
      <c r="V562" s="63">
        <f t="shared" si="9"/>
        <v>-2.5252525252525252E-2</v>
      </c>
    </row>
    <row r="563" spans="1:22" x14ac:dyDescent="0.3">
      <c r="A563" s="98" t="s">
        <v>1119</v>
      </c>
      <c r="B563" s="98" t="s">
        <v>1120</v>
      </c>
      <c r="C563" s="14">
        <v>3892</v>
      </c>
      <c r="D563" s="14">
        <v>0.97765999999999997</v>
      </c>
      <c r="E563" s="14">
        <v>0.60699999999999998</v>
      </c>
      <c r="F563" s="14">
        <v>0.79100000000000004</v>
      </c>
      <c r="G563" s="14">
        <v>4.7199999999999999E-2</v>
      </c>
      <c r="H563" s="14">
        <v>21</v>
      </c>
      <c r="I563" s="17">
        <v>2948</v>
      </c>
      <c r="J563" s="131">
        <v>0.86699999999999999</v>
      </c>
      <c r="K563" s="131">
        <v>0.81299999999999994</v>
      </c>
      <c r="L563" s="131">
        <v>0.83899999999999997</v>
      </c>
      <c r="M563" s="132">
        <v>0.20910000000000001</v>
      </c>
      <c r="N563" s="17">
        <v>112</v>
      </c>
      <c r="O563" s="17">
        <v>2924</v>
      </c>
      <c r="P563" s="131">
        <v>0.86899999999999999</v>
      </c>
      <c r="Q563" s="131">
        <v>0.81499999999999995</v>
      </c>
      <c r="R563" s="131">
        <v>0.84099999999999997</v>
      </c>
      <c r="S563" s="132">
        <v>0.20910000000000001</v>
      </c>
      <c r="T563" s="17">
        <v>112</v>
      </c>
      <c r="V563" s="63">
        <f t="shared" si="9"/>
        <v>-8.1411126187245584E-3</v>
      </c>
    </row>
    <row r="564" spans="1:22" x14ac:dyDescent="0.3">
      <c r="A564" s="98" t="s">
        <v>1121</v>
      </c>
      <c r="B564" s="98" t="s">
        <v>1122</v>
      </c>
      <c r="C564" s="14">
        <v>333</v>
      </c>
      <c r="D564" s="14">
        <v>6.7536100000000001</v>
      </c>
      <c r="E564" s="14">
        <v>1.2949999999999999</v>
      </c>
      <c r="F564" s="14">
        <v>4.0229999999999997</v>
      </c>
      <c r="G564" s="14">
        <v>8.2900000000000001E-2</v>
      </c>
      <c r="H564" s="14">
        <v>63</v>
      </c>
      <c r="I564" s="17">
        <v>260</v>
      </c>
      <c r="J564" s="131">
        <v>6.6719999999999997</v>
      </c>
      <c r="K564" s="131">
        <v>1.7070000000000001</v>
      </c>
      <c r="L564" s="131">
        <v>4.1890000000000001</v>
      </c>
      <c r="M564" s="132">
        <v>0.68489999999999995</v>
      </c>
      <c r="N564" s="17">
        <v>84</v>
      </c>
      <c r="O564" s="17">
        <v>266</v>
      </c>
      <c r="P564" s="131">
        <v>6.6890000000000001</v>
      </c>
      <c r="Q564" s="131">
        <v>1.7110000000000001</v>
      </c>
      <c r="R564" s="131">
        <v>4.1989999999999998</v>
      </c>
      <c r="S564" s="132">
        <v>0.68489999999999995</v>
      </c>
      <c r="T564" s="17">
        <v>84</v>
      </c>
      <c r="V564" s="63">
        <f t="shared" si="9"/>
        <v>2.3076923076923078E-2</v>
      </c>
    </row>
    <row r="565" spans="1:22" x14ac:dyDescent="0.3">
      <c r="A565" s="98" t="s">
        <v>1123</v>
      </c>
      <c r="B565" s="98" t="s">
        <v>2576</v>
      </c>
      <c r="C565" s="14">
        <v>450</v>
      </c>
      <c r="D565" s="14">
        <v>2.8167200000000001</v>
      </c>
      <c r="E565" s="14">
        <v>1.339</v>
      </c>
      <c r="F565" s="14">
        <v>2.077</v>
      </c>
      <c r="G565" s="14">
        <v>9.1300000000000006E-2</v>
      </c>
      <c r="H565" s="14">
        <v>18</v>
      </c>
      <c r="I565" s="17">
        <v>375</v>
      </c>
      <c r="J565" s="131">
        <v>2.7890000000000001</v>
      </c>
      <c r="K565" s="131">
        <v>1.071</v>
      </c>
      <c r="L565" s="131">
        <v>1.929</v>
      </c>
      <c r="M565" s="132">
        <v>0.30370000000000003</v>
      </c>
      <c r="N565" s="17">
        <v>73</v>
      </c>
      <c r="O565" s="17">
        <v>361</v>
      </c>
      <c r="P565" s="131">
        <v>2.7970000000000002</v>
      </c>
      <c r="Q565" s="131">
        <v>1.0740000000000001</v>
      </c>
      <c r="R565" s="131">
        <v>1.9350000000000001</v>
      </c>
      <c r="S565" s="132">
        <v>0.30370000000000003</v>
      </c>
      <c r="T565" s="17">
        <v>73</v>
      </c>
      <c r="V565" s="63">
        <f t="shared" si="9"/>
        <v>-3.7333333333333336E-2</v>
      </c>
    </row>
    <row r="566" spans="1:22" x14ac:dyDescent="0.3">
      <c r="A566" s="98" t="s">
        <v>1125</v>
      </c>
      <c r="B566" s="98" t="s">
        <v>2578</v>
      </c>
      <c r="C566" s="14">
        <v>117</v>
      </c>
      <c r="D566" s="14">
        <v>9.9544499999999996</v>
      </c>
      <c r="E566" s="14">
        <v>1.587</v>
      </c>
      <c r="F566" s="14">
        <v>5.77</v>
      </c>
      <c r="G566" s="14">
        <v>0</v>
      </c>
      <c r="H566" s="14">
        <v>0</v>
      </c>
      <c r="I566" s="17">
        <v>81</v>
      </c>
      <c r="J566" s="131">
        <v>13.079000000000001</v>
      </c>
      <c r="K566" s="131">
        <v>2.97</v>
      </c>
      <c r="L566" s="131">
        <v>8.0239999999999991</v>
      </c>
      <c r="M566" s="132">
        <v>0</v>
      </c>
      <c r="N566" s="17">
        <v>5</v>
      </c>
      <c r="O566" s="17">
        <v>80</v>
      </c>
      <c r="P566" s="131">
        <v>13.113</v>
      </c>
      <c r="Q566" s="131">
        <v>2.9790000000000001</v>
      </c>
      <c r="R566" s="131">
        <v>8.0449999999999999</v>
      </c>
      <c r="S566" s="132">
        <v>0</v>
      </c>
      <c r="T566" s="17">
        <v>5</v>
      </c>
      <c r="V566" s="63">
        <f t="shared" si="9"/>
        <v>-1.2345679012345678E-2</v>
      </c>
    </row>
    <row r="567" spans="1:22" x14ac:dyDescent="0.3">
      <c r="A567" s="98" t="s">
        <v>1127</v>
      </c>
      <c r="B567" s="98" t="s">
        <v>1128</v>
      </c>
      <c r="C567" s="14">
        <v>71</v>
      </c>
      <c r="D567" s="14">
        <v>35.684049999999999</v>
      </c>
      <c r="E567" s="14">
        <v>4.5629999999999997</v>
      </c>
      <c r="F567" s="14">
        <v>20.123000000000001</v>
      </c>
      <c r="G567" s="14">
        <v>0</v>
      </c>
      <c r="H567" s="14">
        <v>0</v>
      </c>
      <c r="I567" s="17">
        <v>54</v>
      </c>
      <c r="J567" s="131">
        <v>31.18</v>
      </c>
      <c r="K567" s="131">
        <v>1.724</v>
      </c>
      <c r="L567" s="131">
        <v>16.452000000000002</v>
      </c>
      <c r="M567" s="132">
        <v>0</v>
      </c>
      <c r="N567" s="17">
        <v>0</v>
      </c>
      <c r="O567" s="17">
        <v>53</v>
      </c>
      <c r="P567" s="131">
        <v>32.103999999999999</v>
      </c>
      <c r="Q567" s="131">
        <v>1.7749999999999999</v>
      </c>
      <c r="R567" s="131">
        <v>16.939</v>
      </c>
      <c r="S567" s="132">
        <v>0</v>
      </c>
      <c r="T567" s="17">
        <v>0</v>
      </c>
      <c r="V567" s="63">
        <f t="shared" si="9"/>
        <v>-1.8518518518518517E-2</v>
      </c>
    </row>
    <row r="568" spans="1:22" x14ac:dyDescent="0.3">
      <c r="A568" s="98" t="s">
        <v>1129</v>
      </c>
      <c r="B568" s="98" t="s">
        <v>2581</v>
      </c>
      <c r="C568" s="14">
        <v>1016</v>
      </c>
      <c r="D568" s="14">
        <v>4.2775600000000003</v>
      </c>
      <c r="E568" s="14">
        <v>1.228</v>
      </c>
      <c r="F568" s="14">
        <v>2.7519999999999998</v>
      </c>
      <c r="G568" s="14">
        <v>7.0999999999999994E-2</v>
      </c>
      <c r="H568" s="14">
        <v>35</v>
      </c>
      <c r="I568" s="17">
        <v>704</v>
      </c>
      <c r="J568" s="131">
        <v>4.6989999999999998</v>
      </c>
      <c r="K568" s="131">
        <v>1.47</v>
      </c>
      <c r="L568" s="131">
        <v>3.0840000000000001</v>
      </c>
      <c r="M568" s="132">
        <v>0.317</v>
      </c>
      <c r="N568" s="17">
        <v>110</v>
      </c>
      <c r="O568" s="17">
        <v>706</v>
      </c>
      <c r="P568" s="131">
        <v>4.7110000000000003</v>
      </c>
      <c r="Q568" s="131">
        <v>1.474</v>
      </c>
      <c r="R568" s="131">
        <v>3.0920000000000001</v>
      </c>
      <c r="S568" s="132">
        <v>0.317</v>
      </c>
      <c r="T568" s="17">
        <v>110</v>
      </c>
      <c r="V568" s="63">
        <f t="shared" si="9"/>
        <v>2.840909090909091E-3</v>
      </c>
    </row>
    <row r="569" spans="1:22" x14ac:dyDescent="0.3">
      <c r="A569" s="98" t="s">
        <v>1131</v>
      </c>
      <c r="B569" s="98" t="s">
        <v>2583</v>
      </c>
      <c r="C569" s="14">
        <v>669</v>
      </c>
      <c r="D569" s="14">
        <v>4.0455100000000002</v>
      </c>
      <c r="E569" s="14">
        <v>1.0509999999999999</v>
      </c>
      <c r="F569" s="14">
        <v>2.5470000000000002</v>
      </c>
      <c r="G569" s="14">
        <v>0.53920000000000001</v>
      </c>
      <c r="H569" s="14">
        <v>66</v>
      </c>
      <c r="I569" s="17">
        <v>659</v>
      </c>
      <c r="J569" s="131">
        <v>2.9940000000000002</v>
      </c>
      <c r="K569" s="131">
        <v>1.101</v>
      </c>
      <c r="L569" s="131">
        <v>2.0470000000000002</v>
      </c>
      <c r="M569" s="132">
        <v>0.7631</v>
      </c>
      <c r="N569" s="17">
        <v>154</v>
      </c>
      <c r="O569" s="17">
        <v>660</v>
      </c>
      <c r="P569" s="131">
        <v>3.0019999999999998</v>
      </c>
      <c r="Q569" s="131">
        <v>1.1040000000000001</v>
      </c>
      <c r="R569" s="131">
        <v>2.0529999999999999</v>
      </c>
      <c r="S569" s="132">
        <v>0.7631</v>
      </c>
      <c r="T569" s="17">
        <v>154</v>
      </c>
      <c r="V569" s="63">
        <f t="shared" si="9"/>
        <v>1.5174506828528073E-3</v>
      </c>
    </row>
    <row r="570" spans="1:22" x14ac:dyDescent="0.3">
      <c r="A570" s="98" t="s">
        <v>1133</v>
      </c>
      <c r="B570" s="98" t="s">
        <v>1134</v>
      </c>
      <c r="C570" s="14">
        <v>1598</v>
      </c>
      <c r="D570" s="14">
        <v>3.8759600000000001</v>
      </c>
      <c r="E570" s="14">
        <v>1.2150000000000001</v>
      </c>
      <c r="F570" s="14">
        <v>2.544</v>
      </c>
      <c r="G570" s="14">
        <v>5.04E-2</v>
      </c>
      <c r="H570" s="14">
        <v>32</v>
      </c>
      <c r="I570" s="17">
        <v>1087</v>
      </c>
      <c r="J570" s="131">
        <v>4.149</v>
      </c>
      <c r="K570" s="131">
        <v>1.6259999999999999</v>
      </c>
      <c r="L570" s="131">
        <v>2.887</v>
      </c>
      <c r="M570" s="132">
        <v>0.2888</v>
      </c>
      <c r="N570" s="17">
        <v>120</v>
      </c>
      <c r="O570" s="17">
        <v>1083</v>
      </c>
      <c r="P570" s="131">
        <v>4.16</v>
      </c>
      <c r="Q570" s="131">
        <v>1.63</v>
      </c>
      <c r="R570" s="131">
        <v>2.895</v>
      </c>
      <c r="S570" s="132">
        <v>0.2888</v>
      </c>
      <c r="T570" s="17">
        <v>120</v>
      </c>
      <c r="V570" s="63">
        <f t="shared" si="9"/>
        <v>-3.6798528058877645E-3</v>
      </c>
    </row>
    <row r="571" spans="1:22" x14ac:dyDescent="0.3">
      <c r="A571" s="98" t="s">
        <v>1135</v>
      </c>
      <c r="B571" s="98" t="s">
        <v>2586</v>
      </c>
      <c r="C571" s="14">
        <v>1496</v>
      </c>
      <c r="D571" s="14">
        <v>0.75494000000000006</v>
      </c>
      <c r="E571" s="14">
        <v>0.52200000000000002</v>
      </c>
      <c r="F571" s="14">
        <v>0.63800000000000001</v>
      </c>
      <c r="G571" s="14">
        <v>0.6119</v>
      </c>
      <c r="H571" s="14">
        <v>80</v>
      </c>
      <c r="I571" s="17">
        <v>1465</v>
      </c>
      <c r="J571" s="131">
        <v>0.58399999999999996</v>
      </c>
      <c r="K571" s="131">
        <v>0.432</v>
      </c>
      <c r="L571" s="131">
        <v>0.50800000000000001</v>
      </c>
      <c r="M571" s="132">
        <v>0.73009999999999997</v>
      </c>
      <c r="N571" s="17">
        <v>300</v>
      </c>
      <c r="O571" s="17">
        <v>1451</v>
      </c>
      <c r="P571" s="131">
        <v>0.58599999999999997</v>
      </c>
      <c r="Q571" s="131">
        <v>0.433</v>
      </c>
      <c r="R571" s="131">
        <v>0.50900000000000001</v>
      </c>
      <c r="S571" s="132">
        <v>0.73009999999999997</v>
      </c>
      <c r="T571" s="17">
        <v>300</v>
      </c>
      <c r="V571" s="63">
        <f t="shared" si="9"/>
        <v>-9.5563139931740607E-3</v>
      </c>
    </row>
    <row r="572" spans="1:22" x14ac:dyDescent="0.3">
      <c r="A572" s="98" t="s">
        <v>1137</v>
      </c>
      <c r="B572" s="98" t="s">
        <v>2589</v>
      </c>
      <c r="C572" s="14">
        <v>707</v>
      </c>
      <c r="D572" s="14">
        <v>1.15435</v>
      </c>
      <c r="E572" s="14">
        <v>0.61</v>
      </c>
      <c r="F572" s="14">
        <v>0.88200000000000001</v>
      </c>
      <c r="G572" s="14">
        <v>0.192</v>
      </c>
      <c r="H572" s="14">
        <v>0</v>
      </c>
      <c r="I572" s="17">
        <v>488</v>
      </c>
      <c r="J572" s="131">
        <v>1.8480000000000001</v>
      </c>
      <c r="K572" s="131">
        <v>0.96799999999999997</v>
      </c>
      <c r="L572" s="131">
        <v>1.4079999999999999</v>
      </c>
      <c r="M572" s="132">
        <v>0.42270000000000002</v>
      </c>
      <c r="N572" s="17">
        <v>3</v>
      </c>
      <c r="O572" s="17">
        <v>444</v>
      </c>
      <c r="P572" s="131">
        <v>1.853</v>
      </c>
      <c r="Q572" s="131">
        <v>0.97099999999999997</v>
      </c>
      <c r="R572" s="131">
        <v>1.411</v>
      </c>
      <c r="S572" s="132">
        <v>0.42270000000000002</v>
      </c>
      <c r="T572" s="17">
        <v>3</v>
      </c>
      <c r="V572" s="63">
        <f t="shared" si="9"/>
        <v>-9.0163934426229511E-2</v>
      </c>
    </row>
    <row r="573" spans="1:22" x14ac:dyDescent="0.3">
      <c r="A573" s="98" t="s">
        <v>1139</v>
      </c>
      <c r="B573" s="98" t="s">
        <v>2591</v>
      </c>
      <c r="C573" s="14">
        <v>1717</v>
      </c>
      <c r="D573" s="14">
        <v>0.60524</v>
      </c>
      <c r="E573" s="14">
        <v>0.876</v>
      </c>
      <c r="F573" s="14">
        <v>0.74</v>
      </c>
      <c r="G573" s="14">
        <v>0.68610000000000004</v>
      </c>
      <c r="H573" s="14">
        <v>85</v>
      </c>
      <c r="I573" s="17">
        <v>1712</v>
      </c>
      <c r="J573" s="131">
        <v>0.443</v>
      </c>
      <c r="K573" s="131">
        <v>0.39600000000000002</v>
      </c>
      <c r="L573" s="131">
        <v>0.41899999999999998</v>
      </c>
      <c r="M573" s="132">
        <v>0.69450000000000001</v>
      </c>
      <c r="N573" s="17">
        <v>160</v>
      </c>
      <c r="O573" s="17">
        <v>1767</v>
      </c>
      <c r="P573" s="131">
        <v>0.44500000000000001</v>
      </c>
      <c r="Q573" s="131">
        <v>0.39700000000000002</v>
      </c>
      <c r="R573" s="131">
        <v>0.42</v>
      </c>
      <c r="S573" s="132">
        <v>0.69450000000000001</v>
      </c>
      <c r="T573" s="17">
        <v>160</v>
      </c>
      <c r="V573" s="63">
        <f t="shared" si="9"/>
        <v>3.2126168224299062E-2</v>
      </c>
    </row>
    <row r="574" spans="1:22" x14ac:dyDescent="0.3">
      <c r="A574" s="98" t="s">
        <v>1141</v>
      </c>
      <c r="B574" s="98" t="s">
        <v>2593</v>
      </c>
      <c r="C574" s="14">
        <v>1219</v>
      </c>
      <c r="D574" s="14">
        <v>1.1545799999999999</v>
      </c>
      <c r="E574" s="14">
        <v>0.52400000000000002</v>
      </c>
      <c r="F574" s="14">
        <v>0.83899999999999997</v>
      </c>
      <c r="G574" s="14">
        <v>0.31780000000000003</v>
      </c>
      <c r="H574" s="14">
        <v>0</v>
      </c>
      <c r="I574" s="17">
        <v>905</v>
      </c>
      <c r="J574" s="131">
        <v>1.343</v>
      </c>
      <c r="K574" s="131">
        <v>0.55900000000000005</v>
      </c>
      <c r="L574" s="131">
        <v>0.95</v>
      </c>
      <c r="M574" s="132">
        <v>0.53349999999999997</v>
      </c>
      <c r="N574" s="17">
        <v>0</v>
      </c>
      <c r="O574" s="17">
        <v>863</v>
      </c>
      <c r="P574" s="131">
        <v>1.347</v>
      </c>
      <c r="Q574" s="131">
        <v>0.56100000000000005</v>
      </c>
      <c r="R574" s="131">
        <v>0.95299999999999996</v>
      </c>
      <c r="S574" s="132">
        <v>0.53349999999999997</v>
      </c>
      <c r="T574" s="17">
        <v>0</v>
      </c>
      <c r="V574" s="63">
        <f t="shared" si="9"/>
        <v>-4.6408839779005527E-2</v>
      </c>
    </row>
    <row r="575" spans="1:22" x14ac:dyDescent="0.3">
      <c r="A575" s="98" t="s">
        <v>1143</v>
      </c>
      <c r="B575" s="98" t="s">
        <v>2595</v>
      </c>
      <c r="C575" s="14">
        <v>275</v>
      </c>
      <c r="D575" s="14">
        <v>1.4757800000000001</v>
      </c>
      <c r="E575" s="14">
        <v>0.624</v>
      </c>
      <c r="F575" s="14">
        <v>1.0489999999999999</v>
      </c>
      <c r="G575" s="14">
        <v>0.44359999999999999</v>
      </c>
      <c r="H575" s="14">
        <v>0</v>
      </c>
      <c r="I575" s="17">
        <v>230</v>
      </c>
      <c r="J575" s="131">
        <v>1.5640000000000001</v>
      </c>
      <c r="K575" s="131">
        <v>0.63600000000000001</v>
      </c>
      <c r="L575" s="131">
        <v>1.1000000000000001</v>
      </c>
      <c r="M575" s="132">
        <v>0.39929999999999999</v>
      </c>
      <c r="N575" s="17">
        <v>0</v>
      </c>
      <c r="O575" s="17">
        <v>221</v>
      </c>
      <c r="P575" s="131">
        <v>1.5680000000000001</v>
      </c>
      <c r="Q575" s="131">
        <v>0.63800000000000001</v>
      </c>
      <c r="R575" s="131">
        <v>1.103</v>
      </c>
      <c r="S575" s="132">
        <v>0.39929999999999999</v>
      </c>
      <c r="T575" s="17">
        <v>0</v>
      </c>
      <c r="V575" s="63">
        <f t="shared" si="9"/>
        <v>-3.9130434782608699E-2</v>
      </c>
    </row>
    <row r="576" spans="1:22" x14ac:dyDescent="0.3">
      <c r="A576" s="98" t="s">
        <v>1145</v>
      </c>
      <c r="B576" s="98" t="s">
        <v>1146</v>
      </c>
      <c r="C576" s="14">
        <v>590</v>
      </c>
      <c r="D576" s="14">
        <v>1.0623899999999999</v>
      </c>
      <c r="E576" s="14">
        <v>0.47599999999999998</v>
      </c>
      <c r="F576" s="14">
        <v>0.76900000000000002</v>
      </c>
      <c r="G576" s="14">
        <v>0.43269999999999997</v>
      </c>
      <c r="H576" s="14">
        <v>0</v>
      </c>
      <c r="I576" s="17">
        <v>418</v>
      </c>
      <c r="J576" s="131">
        <v>1.2230000000000001</v>
      </c>
      <c r="K576" s="131">
        <v>0.64400000000000002</v>
      </c>
      <c r="L576" s="131">
        <v>0.93300000000000005</v>
      </c>
      <c r="M576" s="132">
        <v>0.41449999999999998</v>
      </c>
      <c r="N576" s="17">
        <v>0</v>
      </c>
      <c r="O576" s="17">
        <v>421</v>
      </c>
      <c r="P576" s="131">
        <v>1.226</v>
      </c>
      <c r="Q576" s="131">
        <v>0.64500000000000002</v>
      </c>
      <c r="R576" s="131">
        <v>0.93500000000000005</v>
      </c>
      <c r="S576" s="132">
        <v>0.41449999999999998</v>
      </c>
      <c r="T576" s="17">
        <v>0</v>
      </c>
      <c r="V576" s="63">
        <f t="shared" si="9"/>
        <v>7.1770334928229667E-3</v>
      </c>
    </row>
    <row r="577" spans="1:22" x14ac:dyDescent="0.3">
      <c r="A577" s="98" t="s">
        <v>1147</v>
      </c>
      <c r="B577" s="98" t="s">
        <v>2598</v>
      </c>
      <c r="C577" s="14">
        <v>3547</v>
      </c>
      <c r="D577" s="14">
        <v>0.95889999999999997</v>
      </c>
      <c r="E577" s="14">
        <v>0.61199999999999999</v>
      </c>
      <c r="F577" s="14">
        <v>0.78500000000000003</v>
      </c>
      <c r="G577" s="14">
        <v>0.50370000000000004</v>
      </c>
      <c r="H577" s="14">
        <v>188</v>
      </c>
      <c r="I577" s="17">
        <v>2876</v>
      </c>
      <c r="J577" s="131">
        <v>0.88300000000000001</v>
      </c>
      <c r="K577" s="131">
        <v>0.55400000000000005</v>
      </c>
      <c r="L577" s="131">
        <v>0.71799999999999997</v>
      </c>
      <c r="M577" s="132">
        <v>0.71009999999999995</v>
      </c>
      <c r="N577" s="17">
        <v>140</v>
      </c>
      <c r="O577" s="17">
        <v>2802</v>
      </c>
      <c r="P577" s="131">
        <v>0.88500000000000001</v>
      </c>
      <c r="Q577" s="131">
        <v>0.55500000000000005</v>
      </c>
      <c r="R577" s="131">
        <v>0.71899999999999997</v>
      </c>
      <c r="S577" s="132">
        <v>0.71009999999999995</v>
      </c>
      <c r="T577" s="17">
        <v>140</v>
      </c>
      <c r="V577" s="63">
        <f t="shared" si="9"/>
        <v>-2.573018080667594E-2</v>
      </c>
    </row>
    <row r="578" spans="1:22" x14ac:dyDescent="0.3">
      <c r="A578" s="98" t="s">
        <v>1149</v>
      </c>
      <c r="B578" s="98" t="s">
        <v>2600</v>
      </c>
      <c r="C578" s="14">
        <v>1448</v>
      </c>
      <c r="D578" s="14">
        <v>1.03698</v>
      </c>
      <c r="E578" s="14">
        <v>0.67600000000000005</v>
      </c>
      <c r="F578" s="14">
        <v>0.85599999999999998</v>
      </c>
      <c r="G578" s="14">
        <v>0.25519999999999998</v>
      </c>
      <c r="H578" s="14">
        <v>0</v>
      </c>
      <c r="I578" s="17">
        <v>1005</v>
      </c>
      <c r="J578" s="131">
        <v>1.3660000000000001</v>
      </c>
      <c r="K578" s="131">
        <v>0.81499999999999995</v>
      </c>
      <c r="L578" s="131">
        <v>1.0900000000000001</v>
      </c>
      <c r="M578" s="132">
        <v>0.378</v>
      </c>
      <c r="N578" s="17">
        <v>10</v>
      </c>
      <c r="O578" s="17">
        <v>999</v>
      </c>
      <c r="P578" s="131">
        <v>1.37</v>
      </c>
      <c r="Q578" s="131">
        <v>0.81799999999999995</v>
      </c>
      <c r="R578" s="131">
        <v>1.0940000000000001</v>
      </c>
      <c r="S578" s="132">
        <v>0.378</v>
      </c>
      <c r="T578" s="17">
        <v>10</v>
      </c>
      <c r="V578" s="63">
        <f t="shared" si="9"/>
        <v>-5.9701492537313433E-3</v>
      </c>
    </row>
    <row r="579" spans="1:22" x14ac:dyDescent="0.3">
      <c r="A579" s="98" t="s">
        <v>1151</v>
      </c>
      <c r="B579" s="98" t="s">
        <v>2602</v>
      </c>
      <c r="C579" s="14">
        <v>1792</v>
      </c>
      <c r="D579" s="14">
        <v>0.35538999999999998</v>
      </c>
      <c r="E579" s="14">
        <v>0.46200000000000002</v>
      </c>
      <c r="F579" s="14">
        <v>0.40799999999999997</v>
      </c>
      <c r="G579" s="14">
        <v>0.45400000000000001</v>
      </c>
      <c r="H579" s="14">
        <v>0</v>
      </c>
      <c r="I579" s="17">
        <v>1461</v>
      </c>
      <c r="J579" s="131">
        <v>0.36299999999999999</v>
      </c>
      <c r="K579" s="131">
        <v>0.46</v>
      </c>
      <c r="L579" s="131">
        <v>0.41099999999999998</v>
      </c>
      <c r="M579" s="132">
        <v>0.49380000000000002</v>
      </c>
      <c r="N579" s="17">
        <v>1</v>
      </c>
      <c r="O579" s="17">
        <v>1460</v>
      </c>
      <c r="P579" s="131">
        <v>0.36399999999999999</v>
      </c>
      <c r="Q579" s="131">
        <v>0.46100000000000002</v>
      </c>
      <c r="R579" s="131">
        <v>0.41199999999999998</v>
      </c>
      <c r="S579" s="132">
        <v>0.49380000000000002</v>
      </c>
      <c r="T579" s="17">
        <v>1</v>
      </c>
      <c r="V579" s="63">
        <f t="shared" si="9"/>
        <v>-6.8446269678302531E-4</v>
      </c>
    </row>
    <row r="580" spans="1:22" x14ac:dyDescent="0.3">
      <c r="A580" s="98" t="s">
        <v>1153</v>
      </c>
      <c r="B580" s="98" t="s">
        <v>2605</v>
      </c>
      <c r="C580" s="14">
        <v>928</v>
      </c>
      <c r="D580" s="14">
        <v>0.34550999999999998</v>
      </c>
      <c r="E580" s="14">
        <v>0.47199999999999998</v>
      </c>
      <c r="F580" s="14">
        <v>0.40799999999999997</v>
      </c>
      <c r="G580" s="14">
        <v>0.45839999999999997</v>
      </c>
      <c r="H580" s="14">
        <v>0</v>
      </c>
      <c r="I580" s="17">
        <v>710</v>
      </c>
      <c r="J580" s="131">
        <v>0.373</v>
      </c>
      <c r="K580" s="131">
        <v>0.46500000000000002</v>
      </c>
      <c r="L580" s="131">
        <v>0.41799999999999998</v>
      </c>
      <c r="M580" s="132">
        <v>0.57750000000000001</v>
      </c>
      <c r="N580" s="17">
        <v>0</v>
      </c>
      <c r="O580" s="17">
        <v>708</v>
      </c>
      <c r="P580" s="131">
        <v>0.374</v>
      </c>
      <c r="Q580" s="131">
        <v>0.46600000000000003</v>
      </c>
      <c r="R580" s="131">
        <v>0.42</v>
      </c>
      <c r="S580" s="132">
        <v>0.57750000000000001</v>
      </c>
      <c r="T580" s="17">
        <v>0</v>
      </c>
      <c r="V580" s="63">
        <f t="shared" si="9"/>
        <v>-2.8169014084507044E-3</v>
      </c>
    </row>
    <row r="581" spans="1:22" x14ac:dyDescent="0.3">
      <c r="A581" s="98" t="s">
        <v>1155</v>
      </c>
      <c r="B581" s="98" t="s">
        <v>2607</v>
      </c>
      <c r="C581" s="14">
        <v>1371</v>
      </c>
      <c r="D581" s="14">
        <v>0.34382000000000001</v>
      </c>
      <c r="E581" s="14">
        <v>0.51400000000000001</v>
      </c>
      <c r="F581" s="14">
        <v>0.42799999999999999</v>
      </c>
      <c r="G581" s="14">
        <v>0.36330000000000001</v>
      </c>
      <c r="H581" s="14">
        <v>0</v>
      </c>
      <c r="I581" s="17">
        <v>1051</v>
      </c>
      <c r="J581" s="131">
        <v>0.41199999999999998</v>
      </c>
      <c r="K581" s="131">
        <v>0.53800000000000003</v>
      </c>
      <c r="L581" s="131">
        <v>0.47499999999999998</v>
      </c>
      <c r="M581" s="132">
        <v>0.56289999999999996</v>
      </c>
      <c r="N581" s="17">
        <v>0</v>
      </c>
      <c r="O581" s="17">
        <v>1020</v>
      </c>
      <c r="P581" s="131">
        <v>0.41299999999999998</v>
      </c>
      <c r="Q581" s="131">
        <v>0.53900000000000003</v>
      </c>
      <c r="R581" s="131">
        <v>0.47499999999999998</v>
      </c>
      <c r="S581" s="132">
        <v>0.56289999999999996</v>
      </c>
      <c r="T581" s="17">
        <v>0</v>
      </c>
      <c r="V581" s="63">
        <f t="shared" si="9"/>
        <v>-2.9495718363463368E-2</v>
      </c>
    </row>
    <row r="582" spans="1:22" x14ac:dyDescent="0.3">
      <c r="A582" s="98" t="s">
        <v>1157</v>
      </c>
      <c r="B582" s="98" t="s">
        <v>1158</v>
      </c>
      <c r="C582" s="14">
        <v>2341</v>
      </c>
      <c r="D582" s="14">
        <v>0.55842999999999998</v>
      </c>
      <c r="E582" s="14">
        <v>0.66800000000000004</v>
      </c>
      <c r="F582" s="14">
        <v>0.61299999999999999</v>
      </c>
      <c r="G582" s="14">
        <v>0.37169999999999997</v>
      </c>
      <c r="H582" s="14">
        <v>0</v>
      </c>
      <c r="I582" s="17">
        <v>1852</v>
      </c>
      <c r="J582" s="131">
        <v>0.46700000000000003</v>
      </c>
      <c r="K582" s="131">
        <v>0.58799999999999997</v>
      </c>
      <c r="L582" s="131">
        <v>0.52700000000000002</v>
      </c>
      <c r="M582" s="132">
        <v>0.45500000000000002</v>
      </c>
      <c r="N582" s="17">
        <v>5</v>
      </c>
      <c r="O582" s="17">
        <v>1908</v>
      </c>
      <c r="P582" s="131">
        <v>0.46800000000000003</v>
      </c>
      <c r="Q582" s="131">
        <v>0.58899999999999997</v>
      </c>
      <c r="R582" s="131">
        <v>0.52800000000000002</v>
      </c>
      <c r="S582" s="132">
        <v>0.45500000000000002</v>
      </c>
      <c r="T582" s="17">
        <v>5</v>
      </c>
      <c r="V582" s="63">
        <f t="shared" ref="V582:V645" si="10">(O582-I582)/I582</f>
        <v>3.0237580993520519E-2</v>
      </c>
    </row>
    <row r="583" spans="1:22" x14ac:dyDescent="0.3">
      <c r="A583" s="98" t="s">
        <v>1159</v>
      </c>
      <c r="B583" s="98" t="s">
        <v>1160</v>
      </c>
      <c r="C583" s="14">
        <v>1055</v>
      </c>
      <c r="D583" s="14">
        <v>0.34421000000000002</v>
      </c>
      <c r="E583" s="14">
        <v>0.44800000000000001</v>
      </c>
      <c r="F583" s="14">
        <v>0.39600000000000002</v>
      </c>
      <c r="G583" s="14">
        <v>0.4778</v>
      </c>
      <c r="H583" s="14">
        <v>0</v>
      </c>
      <c r="I583" s="17">
        <v>812</v>
      </c>
      <c r="J583" s="131">
        <v>0.52</v>
      </c>
      <c r="K583" s="131">
        <v>0.51500000000000001</v>
      </c>
      <c r="L583" s="131">
        <v>0.51700000000000002</v>
      </c>
      <c r="M583" s="132">
        <v>0.59119999999999995</v>
      </c>
      <c r="N583" s="17">
        <v>2</v>
      </c>
      <c r="O583" s="17">
        <v>795</v>
      </c>
      <c r="P583" s="131">
        <v>0.52400000000000002</v>
      </c>
      <c r="Q583" s="131">
        <v>0.52</v>
      </c>
      <c r="R583" s="131">
        <v>0.52200000000000002</v>
      </c>
      <c r="S583" s="132">
        <v>0.59119999999999995</v>
      </c>
      <c r="T583" s="17">
        <v>2</v>
      </c>
      <c r="V583" s="63">
        <f t="shared" si="10"/>
        <v>-2.0935960591133004E-2</v>
      </c>
    </row>
    <row r="584" spans="1:22" x14ac:dyDescent="0.3">
      <c r="A584" s="98" t="s">
        <v>1161</v>
      </c>
      <c r="B584" s="98" t="s">
        <v>2611</v>
      </c>
      <c r="C584" s="14">
        <v>1184</v>
      </c>
      <c r="D584" s="14">
        <v>0.29851</v>
      </c>
      <c r="E584" s="14">
        <v>0.432</v>
      </c>
      <c r="F584" s="14">
        <v>0.36499999999999999</v>
      </c>
      <c r="G584" s="14">
        <v>0.46479999999999999</v>
      </c>
      <c r="H584" s="14">
        <v>0</v>
      </c>
      <c r="I584" s="17">
        <v>896</v>
      </c>
      <c r="J584" s="131">
        <v>0.39800000000000002</v>
      </c>
      <c r="K584" s="131">
        <v>0.442</v>
      </c>
      <c r="L584" s="131">
        <v>0.42</v>
      </c>
      <c r="M584" s="132">
        <v>0.59970000000000001</v>
      </c>
      <c r="N584" s="17">
        <v>1</v>
      </c>
      <c r="O584" s="17">
        <v>891</v>
      </c>
      <c r="P584" s="131">
        <v>0.39900000000000002</v>
      </c>
      <c r="Q584" s="131">
        <v>0.443</v>
      </c>
      <c r="R584" s="131">
        <v>0.42</v>
      </c>
      <c r="S584" s="132">
        <v>0.59970000000000001</v>
      </c>
      <c r="T584" s="17">
        <v>1</v>
      </c>
      <c r="V584" s="63">
        <f t="shared" si="10"/>
        <v>-5.580357142857143E-3</v>
      </c>
    </row>
    <row r="585" spans="1:22" x14ac:dyDescent="0.3">
      <c r="A585" s="98" t="s">
        <v>1163</v>
      </c>
      <c r="B585" s="98" t="s">
        <v>2613</v>
      </c>
      <c r="C585" s="14">
        <v>1957</v>
      </c>
      <c r="D585" s="14">
        <v>0.46797</v>
      </c>
      <c r="E585" s="14">
        <v>0.626</v>
      </c>
      <c r="F585" s="14">
        <v>0.54600000000000004</v>
      </c>
      <c r="G585" s="14">
        <v>0.33510000000000001</v>
      </c>
      <c r="H585" s="14">
        <v>0</v>
      </c>
      <c r="I585" s="17">
        <v>1361</v>
      </c>
      <c r="J585" s="131">
        <v>0.58299999999999996</v>
      </c>
      <c r="K585" s="131">
        <v>0.65</v>
      </c>
      <c r="L585" s="131">
        <v>0.61599999999999999</v>
      </c>
      <c r="M585" s="132">
        <v>0.53539999999999999</v>
      </c>
      <c r="N585" s="17">
        <v>15</v>
      </c>
      <c r="O585" s="17">
        <v>1296</v>
      </c>
      <c r="P585" s="131">
        <v>0.627</v>
      </c>
      <c r="Q585" s="131">
        <v>0.69899999999999995</v>
      </c>
      <c r="R585" s="131">
        <v>0.66200000000000003</v>
      </c>
      <c r="S585" s="132">
        <v>0.53539999999999999</v>
      </c>
      <c r="T585" s="17">
        <v>15</v>
      </c>
      <c r="V585" s="63">
        <f t="shared" si="10"/>
        <v>-4.7759000734753858E-2</v>
      </c>
    </row>
    <row r="586" spans="1:22" x14ac:dyDescent="0.3">
      <c r="A586" s="98" t="s">
        <v>1165</v>
      </c>
      <c r="B586" s="98" t="s">
        <v>2616</v>
      </c>
      <c r="C586" s="14">
        <v>1070</v>
      </c>
      <c r="D586" s="14">
        <v>0.34031</v>
      </c>
      <c r="E586" s="14">
        <v>0.52100000000000002</v>
      </c>
      <c r="F586" s="14">
        <v>0.43</v>
      </c>
      <c r="G586" s="14">
        <v>0.39939999999999998</v>
      </c>
      <c r="H586" s="14">
        <v>0</v>
      </c>
      <c r="I586" s="17">
        <v>807</v>
      </c>
      <c r="J586" s="131">
        <v>0.438</v>
      </c>
      <c r="K586" s="131">
        <v>0.54100000000000004</v>
      </c>
      <c r="L586" s="131">
        <v>0.48899999999999999</v>
      </c>
      <c r="M586" s="132">
        <v>0.44230000000000003</v>
      </c>
      <c r="N586" s="17">
        <v>6</v>
      </c>
      <c r="O586" s="17">
        <v>759</v>
      </c>
      <c r="P586" s="131">
        <v>0.439</v>
      </c>
      <c r="Q586" s="131">
        <v>0.54200000000000004</v>
      </c>
      <c r="R586" s="131">
        <v>0.49</v>
      </c>
      <c r="S586" s="132">
        <v>0.44230000000000003</v>
      </c>
      <c r="T586" s="17">
        <v>6</v>
      </c>
      <c r="V586" s="63">
        <f t="shared" si="10"/>
        <v>-5.9479553903345722E-2</v>
      </c>
    </row>
    <row r="587" spans="1:22" x14ac:dyDescent="0.3">
      <c r="A587" s="98" t="s">
        <v>1167</v>
      </c>
      <c r="B587" s="98" t="s">
        <v>2618</v>
      </c>
      <c r="C587" s="14">
        <v>5489</v>
      </c>
      <c r="D587" s="14">
        <v>1.01732</v>
      </c>
      <c r="E587" s="14">
        <v>1.095</v>
      </c>
      <c r="F587" s="14">
        <v>1.0549999999999999</v>
      </c>
      <c r="G587" s="14">
        <v>0.34010000000000001</v>
      </c>
      <c r="H587" s="14">
        <v>230</v>
      </c>
      <c r="I587" s="17">
        <v>4974</v>
      </c>
      <c r="J587" s="131">
        <v>1.1859999999999999</v>
      </c>
      <c r="K587" s="131">
        <v>1.169</v>
      </c>
      <c r="L587" s="131">
        <v>1.177</v>
      </c>
      <c r="M587" s="132">
        <v>0.38850000000000001</v>
      </c>
      <c r="N587" s="17">
        <v>170</v>
      </c>
      <c r="O587" s="17">
        <v>4906</v>
      </c>
      <c r="P587" s="131">
        <v>1.19</v>
      </c>
      <c r="Q587" s="131">
        <v>1.1719999999999999</v>
      </c>
      <c r="R587" s="131">
        <v>1.181</v>
      </c>
      <c r="S587" s="132">
        <v>0.38850000000000001</v>
      </c>
      <c r="T587" s="17">
        <v>170</v>
      </c>
      <c r="V587" s="63">
        <f t="shared" si="10"/>
        <v>-1.3671089666264576E-2</v>
      </c>
    </row>
    <row r="588" spans="1:22" x14ac:dyDescent="0.3">
      <c r="A588" s="98" t="s">
        <v>1169</v>
      </c>
      <c r="B588" s="98" t="s">
        <v>2620</v>
      </c>
      <c r="C588" s="14">
        <v>1287</v>
      </c>
      <c r="D588" s="14">
        <v>0.97060000000000002</v>
      </c>
      <c r="E588" s="14">
        <v>1.2310000000000001</v>
      </c>
      <c r="F588" s="14">
        <v>1.1000000000000001</v>
      </c>
      <c r="G588" s="14">
        <v>0.20599999999999999</v>
      </c>
      <c r="H588" s="14">
        <v>0</v>
      </c>
      <c r="I588" s="17">
        <v>1206</v>
      </c>
      <c r="J588" s="131">
        <v>0.83599999999999997</v>
      </c>
      <c r="K588" s="131">
        <v>0.93500000000000005</v>
      </c>
      <c r="L588" s="131">
        <v>0.88500000000000001</v>
      </c>
      <c r="M588" s="132">
        <v>0.27979999999999999</v>
      </c>
      <c r="N588" s="17">
        <v>26</v>
      </c>
      <c r="O588" s="17">
        <v>1169</v>
      </c>
      <c r="P588" s="131">
        <v>0.83799999999999997</v>
      </c>
      <c r="Q588" s="131">
        <v>0.93799999999999994</v>
      </c>
      <c r="R588" s="131">
        <v>0.88800000000000001</v>
      </c>
      <c r="S588" s="132">
        <v>0.27979999999999999</v>
      </c>
      <c r="T588" s="17">
        <v>26</v>
      </c>
      <c r="V588" s="63">
        <f t="shared" si="10"/>
        <v>-3.0679933665008291E-2</v>
      </c>
    </row>
    <row r="589" spans="1:22" x14ac:dyDescent="0.3">
      <c r="A589" s="98" t="s">
        <v>1171</v>
      </c>
      <c r="B589" s="98" t="s">
        <v>2622</v>
      </c>
      <c r="C589" s="14">
        <v>938</v>
      </c>
      <c r="D589" s="14">
        <v>0.37634000000000001</v>
      </c>
      <c r="E589" s="14">
        <v>0.51700000000000002</v>
      </c>
      <c r="F589" s="14">
        <v>0.44600000000000001</v>
      </c>
      <c r="G589" s="14">
        <v>0.50129999999999997</v>
      </c>
      <c r="H589" s="14">
        <v>0</v>
      </c>
      <c r="I589" s="17">
        <v>721</v>
      </c>
      <c r="J589" s="131">
        <v>0.46</v>
      </c>
      <c r="K589" s="131">
        <v>0.503</v>
      </c>
      <c r="L589" s="131">
        <v>0.48099999999999998</v>
      </c>
      <c r="M589" s="132">
        <v>0.65269999999999995</v>
      </c>
      <c r="N589" s="17">
        <v>0</v>
      </c>
      <c r="O589" s="17">
        <v>718</v>
      </c>
      <c r="P589" s="131">
        <v>0.46100000000000002</v>
      </c>
      <c r="Q589" s="131">
        <v>0.504</v>
      </c>
      <c r="R589" s="131">
        <v>0.48199999999999998</v>
      </c>
      <c r="S589" s="132">
        <v>0.65269999999999995</v>
      </c>
      <c r="T589" s="17">
        <v>0</v>
      </c>
      <c r="V589" s="63">
        <f t="shared" si="10"/>
        <v>-4.160887656033287E-3</v>
      </c>
    </row>
    <row r="590" spans="1:22" x14ac:dyDescent="0.3">
      <c r="A590" s="98" t="s">
        <v>1173</v>
      </c>
      <c r="B590" s="98" t="s">
        <v>2624</v>
      </c>
      <c r="C590" s="14">
        <v>1313</v>
      </c>
      <c r="D590" s="14">
        <v>0.49725999999999998</v>
      </c>
      <c r="E590" s="14">
        <v>0.60899999999999999</v>
      </c>
      <c r="F590" s="14">
        <v>0.55200000000000005</v>
      </c>
      <c r="G590" s="14">
        <v>0.29409999999999997</v>
      </c>
      <c r="H590" s="14">
        <v>0</v>
      </c>
      <c r="I590" s="17">
        <v>953</v>
      </c>
      <c r="J590" s="131">
        <v>0.70099999999999996</v>
      </c>
      <c r="K590" s="131">
        <v>0.69</v>
      </c>
      <c r="L590" s="131">
        <v>0.69499999999999995</v>
      </c>
      <c r="M590" s="132">
        <v>0.38390000000000002</v>
      </c>
      <c r="N590" s="17">
        <v>4</v>
      </c>
      <c r="O590" s="17">
        <v>966</v>
      </c>
      <c r="P590" s="131">
        <v>0.70299999999999996</v>
      </c>
      <c r="Q590" s="131">
        <v>0.69199999999999995</v>
      </c>
      <c r="R590" s="131">
        <v>0.69699999999999995</v>
      </c>
      <c r="S590" s="132">
        <v>0.38390000000000002</v>
      </c>
      <c r="T590" s="17">
        <v>4</v>
      </c>
      <c r="V590" s="63">
        <f t="shared" si="10"/>
        <v>1.3641133263378805E-2</v>
      </c>
    </row>
    <row r="591" spans="1:22" x14ac:dyDescent="0.3">
      <c r="A591" s="98" t="s">
        <v>1175</v>
      </c>
      <c r="B591" s="98" t="s">
        <v>2626</v>
      </c>
      <c r="C591" s="14">
        <v>7525</v>
      </c>
      <c r="D591" s="14">
        <v>0.82425000000000004</v>
      </c>
      <c r="E591" s="14">
        <v>0.73799999999999999</v>
      </c>
      <c r="F591" s="14">
        <v>0.78100000000000003</v>
      </c>
      <c r="G591" s="14">
        <v>0.42159999999999997</v>
      </c>
      <c r="H591" s="14">
        <v>170</v>
      </c>
      <c r="I591" s="17">
        <v>6230</v>
      </c>
      <c r="J591" s="131">
        <v>0.74</v>
      </c>
      <c r="K591" s="131">
        <v>0.69699999999999995</v>
      </c>
      <c r="L591" s="131">
        <v>0.71799999999999997</v>
      </c>
      <c r="M591" s="132">
        <v>0.56269999999999998</v>
      </c>
      <c r="N591" s="17">
        <v>520</v>
      </c>
      <c r="O591" s="17">
        <v>6087</v>
      </c>
      <c r="P591" s="131">
        <v>0.74199999999999999</v>
      </c>
      <c r="Q591" s="131">
        <v>0.69899999999999995</v>
      </c>
      <c r="R591" s="131">
        <v>0.72</v>
      </c>
      <c r="S591" s="132">
        <v>0.56269999999999998</v>
      </c>
      <c r="T591" s="17">
        <v>520</v>
      </c>
      <c r="V591" s="63">
        <f t="shared" si="10"/>
        <v>-2.2953451043338683E-2</v>
      </c>
    </row>
    <row r="592" spans="1:22" x14ac:dyDescent="0.3">
      <c r="A592" s="98" t="s">
        <v>1177</v>
      </c>
      <c r="B592" s="98" t="s">
        <v>2629</v>
      </c>
      <c r="C592" s="14">
        <v>1960</v>
      </c>
      <c r="D592" s="14">
        <v>0.84355999999999998</v>
      </c>
      <c r="E592" s="14">
        <v>0.78</v>
      </c>
      <c r="F592" s="14">
        <v>0.81100000000000005</v>
      </c>
      <c r="G592" s="14">
        <v>0.21809999999999999</v>
      </c>
      <c r="H592" s="14">
        <v>23</v>
      </c>
      <c r="I592" s="17">
        <v>1599</v>
      </c>
      <c r="J592" s="131">
        <v>0.77</v>
      </c>
      <c r="K592" s="131">
        <v>0.80400000000000005</v>
      </c>
      <c r="L592" s="131">
        <v>0.78700000000000003</v>
      </c>
      <c r="M592" s="132">
        <v>0.36659999999999998</v>
      </c>
      <c r="N592" s="17">
        <v>25</v>
      </c>
      <c r="O592" s="17">
        <v>1591</v>
      </c>
      <c r="P592" s="131">
        <v>0.77200000000000002</v>
      </c>
      <c r="Q592" s="131">
        <v>0.80600000000000005</v>
      </c>
      <c r="R592" s="131">
        <v>0.78900000000000003</v>
      </c>
      <c r="S592" s="132">
        <v>0.36659999999999998</v>
      </c>
      <c r="T592" s="17">
        <v>25</v>
      </c>
      <c r="V592" s="63">
        <f t="shared" si="10"/>
        <v>-5.0031269543464665E-3</v>
      </c>
    </row>
    <row r="593" spans="1:22" x14ac:dyDescent="0.3">
      <c r="A593" s="98" t="s">
        <v>1179</v>
      </c>
      <c r="B593" s="98" t="s">
        <v>1180</v>
      </c>
      <c r="C593" s="14">
        <v>2675</v>
      </c>
      <c r="D593" s="14">
        <v>1.0307900000000001</v>
      </c>
      <c r="E593" s="14">
        <v>0.72199999999999998</v>
      </c>
      <c r="F593" s="14">
        <v>0.876</v>
      </c>
      <c r="G593" s="14">
        <v>0.308</v>
      </c>
      <c r="H593" s="14">
        <v>38</v>
      </c>
      <c r="I593" s="17">
        <v>1708</v>
      </c>
      <c r="J593" s="131">
        <v>1.2809999999999999</v>
      </c>
      <c r="K593" s="131">
        <v>1.038</v>
      </c>
      <c r="L593" s="131">
        <v>1.159</v>
      </c>
      <c r="M593" s="132">
        <v>0.48820000000000002</v>
      </c>
      <c r="N593" s="17">
        <v>9</v>
      </c>
      <c r="O593" s="17">
        <v>1707</v>
      </c>
      <c r="P593" s="131">
        <v>1.284</v>
      </c>
      <c r="Q593" s="131">
        <v>1.04</v>
      </c>
      <c r="R593" s="131">
        <v>1.1619999999999999</v>
      </c>
      <c r="S593" s="132">
        <v>0.48820000000000002</v>
      </c>
      <c r="T593" s="17">
        <v>9</v>
      </c>
      <c r="V593" s="63">
        <f t="shared" si="10"/>
        <v>-5.8548009367681499E-4</v>
      </c>
    </row>
    <row r="594" spans="1:22" x14ac:dyDescent="0.3">
      <c r="A594" s="98" t="s">
        <v>1181</v>
      </c>
      <c r="B594" s="98" t="s">
        <v>2632</v>
      </c>
      <c r="C594" s="14">
        <v>2141</v>
      </c>
      <c r="D594" s="14">
        <v>1.7054</v>
      </c>
      <c r="E594" s="14">
        <v>0.755</v>
      </c>
      <c r="F594" s="14">
        <v>1.2290000000000001</v>
      </c>
      <c r="G594" s="14">
        <v>0.17199999999999999</v>
      </c>
      <c r="H594" s="14">
        <v>0</v>
      </c>
      <c r="I594" s="17">
        <v>1999</v>
      </c>
      <c r="J594" s="131">
        <v>0.69199999999999995</v>
      </c>
      <c r="K594" s="131">
        <v>0.78600000000000003</v>
      </c>
      <c r="L594" s="131">
        <v>0.73899999999999999</v>
      </c>
      <c r="M594" s="132">
        <v>0.41349999999999998</v>
      </c>
      <c r="N594" s="17">
        <v>77</v>
      </c>
      <c r="O594" s="17">
        <v>1892</v>
      </c>
      <c r="P594" s="131">
        <v>0.69399999999999995</v>
      </c>
      <c r="Q594" s="131">
        <v>0.78900000000000003</v>
      </c>
      <c r="R594" s="131">
        <v>0.74099999999999999</v>
      </c>
      <c r="S594" s="132">
        <v>0.41349999999999998</v>
      </c>
      <c r="T594" s="17">
        <v>77</v>
      </c>
      <c r="V594" s="63">
        <f t="shared" si="10"/>
        <v>-5.3526763381690844E-2</v>
      </c>
    </row>
    <row r="595" spans="1:22" x14ac:dyDescent="0.3">
      <c r="A595" s="98" t="s">
        <v>1183</v>
      </c>
      <c r="B595" s="98" t="s">
        <v>2634</v>
      </c>
      <c r="C595" s="14">
        <v>2300</v>
      </c>
      <c r="D595" s="14">
        <v>1.18814</v>
      </c>
      <c r="E595" s="14">
        <v>0.98</v>
      </c>
      <c r="F595" s="14">
        <v>1.0840000000000001</v>
      </c>
      <c r="G595" s="14">
        <v>0.1968</v>
      </c>
      <c r="H595" s="14">
        <v>60</v>
      </c>
      <c r="I595" s="17">
        <v>1775</v>
      </c>
      <c r="J595" s="131">
        <v>1.0549999999999999</v>
      </c>
      <c r="K595" s="131">
        <v>1.0169999999999999</v>
      </c>
      <c r="L595" s="131">
        <v>1.0349999999999999</v>
      </c>
      <c r="M595" s="132">
        <v>0.26840000000000003</v>
      </c>
      <c r="N595" s="17">
        <v>55</v>
      </c>
      <c r="O595" s="17">
        <v>1788</v>
      </c>
      <c r="P595" s="131">
        <v>1.0580000000000001</v>
      </c>
      <c r="Q595" s="131">
        <v>1.02</v>
      </c>
      <c r="R595" s="131">
        <v>1.0389999999999999</v>
      </c>
      <c r="S595" s="132">
        <v>0.26840000000000003</v>
      </c>
      <c r="T595" s="17">
        <v>55</v>
      </c>
      <c r="V595" s="63">
        <f t="shared" si="10"/>
        <v>7.3239436619718309E-3</v>
      </c>
    </row>
    <row r="596" spans="1:22" x14ac:dyDescent="0.3">
      <c r="A596" s="98" t="s">
        <v>1185</v>
      </c>
      <c r="B596" s="98" t="s">
        <v>2636</v>
      </c>
      <c r="C596" s="14">
        <v>1944</v>
      </c>
      <c r="D596" s="14">
        <v>2.4166400000000001</v>
      </c>
      <c r="E596" s="14">
        <v>0.91300000000000003</v>
      </c>
      <c r="F596" s="14">
        <v>1.6639999999999999</v>
      </c>
      <c r="G596" s="14">
        <v>0.25559999999999999</v>
      </c>
      <c r="H596" s="14">
        <v>20</v>
      </c>
      <c r="I596" s="17">
        <v>1190</v>
      </c>
      <c r="J596" s="131">
        <v>2.9</v>
      </c>
      <c r="K596" s="131">
        <v>1.423</v>
      </c>
      <c r="L596" s="131">
        <v>2.161</v>
      </c>
      <c r="M596" s="132">
        <v>0.48580000000000001</v>
      </c>
      <c r="N596" s="17">
        <v>40</v>
      </c>
      <c r="O596" s="17">
        <v>1143</v>
      </c>
      <c r="P596" s="131">
        <v>2.9079999999999999</v>
      </c>
      <c r="Q596" s="131">
        <v>1.427</v>
      </c>
      <c r="R596" s="131">
        <v>2.1669999999999998</v>
      </c>
      <c r="S596" s="132">
        <v>0.48580000000000001</v>
      </c>
      <c r="T596" s="17">
        <v>40</v>
      </c>
      <c r="V596" s="63">
        <f t="shared" si="10"/>
        <v>-3.949579831932773E-2</v>
      </c>
    </row>
    <row r="597" spans="1:22" x14ac:dyDescent="0.3">
      <c r="A597" s="98" t="s">
        <v>1187</v>
      </c>
      <c r="B597" s="98" t="s">
        <v>2638</v>
      </c>
      <c r="C597" s="14">
        <v>3324</v>
      </c>
      <c r="D597" s="14">
        <v>0.86436999999999997</v>
      </c>
      <c r="E597" s="14">
        <v>0.70299999999999996</v>
      </c>
      <c r="F597" s="14">
        <v>0.78300000000000003</v>
      </c>
      <c r="G597" s="14">
        <v>0.27779999999999999</v>
      </c>
      <c r="H597" s="14">
        <v>35</v>
      </c>
      <c r="I597" s="17">
        <v>2298</v>
      </c>
      <c r="J597" s="131">
        <v>0.91600000000000004</v>
      </c>
      <c r="K597" s="131">
        <v>0.82</v>
      </c>
      <c r="L597" s="131">
        <v>0.86799999999999999</v>
      </c>
      <c r="M597" s="132">
        <v>0.44929999999999998</v>
      </c>
      <c r="N597" s="17">
        <v>55</v>
      </c>
      <c r="O597" s="17">
        <v>2317</v>
      </c>
      <c r="P597" s="131">
        <v>0.91800000000000004</v>
      </c>
      <c r="Q597" s="131">
        <v>0.82299999999999995</v>
      </c>
      <c r="R597" s="131">
        <v>0.87</v>
      </c>
      <c r="S597" s="132">
        <v>0.44929999999999998</v>
      </c>
      <c r="T597" s="17">
        <v>55</v>
      </c>
      <c r="V597" s="63">
        <f t="shared" si="10"/>
        <v>8.2680591818973023E-3</v>
      </c>
    </row>
    <row r="598" spans="1:22" x14ac:dyDescent="0.3">
      <c r="A598" s="98" t="s">
        <v>1189</v>
      </c>
      <c r="B598" s="98" t="s">
        <v>2640</v>
      </c>
      <c r="C598" s="14">
        <v>3676</v>
      </c>
      <c r="D598" s="14">
        <v>0.64631000000000005</v>
      </c>
      <c r="E598" s="14">
        <v>0.65900000000000003</v>
      </c>
      <c r="F598" s="14">
        <v>0.65200000000000002</v>
      </c>
      <c r="G598" s="14">
        <v>0.23050000000000001</v>
      </c>
      <c r="H598" s="14">
        <v>60</v>
      </c>
      <c r="I598" s="17">
        <v>2755</v>
      </c>
      <c r="J598" s="131">
        <v>0.6</v>
      </c>
      <c r="K598" s="131">
        <v>0.72099999999999997</v>
      </c>
      <c r="L598" s="131">
        <v>0.66</v>
      </c>
      <c r="M598" s="132">
        <v>0.34549999999999997</v>
      </c>
      <c r="N598" s="17">
        <v>64</v>
      </c>
      <c r="O598" s="17">
        <v>2792</v>
      </c>
      <c r="P598" s="131">
        <v>0.60099999999999998</v>
      </c>
      <c r="Q598" s="131">
        <v>0.72299999999999998</v>
      </c>
      <c r="R598" s="131">
        <v>0.66100000000000003</v>
      </c>
      <c r="S598" s="132">
        <v>0.34549999999999997</v>
      </c>
      <c r="T598" s="17">
        <v>64</v>
      </c>
      <c r="V598" s="63">
        <f t="shared" si="10"/>
        <v>1.3430127041742287E-2</v>
      </c>
    </row>
    <row r="599" spans="1:22" x14ac:dyDescent="0.3">
      <c r="A599" s="98" t="s">
        <v>1191</v>
      </c>
      <c r="B599" s="98" t="s">
        <v>2642</v>
      </c>
      <c r="C599" s="14">
        <v>1771</v>
      </c>
      <c r="D599" s="14">
        <v>0.81347000000000003</v>
      </c>
      <c r="E599" s="14">
        <v>0.59699999999999998</v>
      </c>
      <c r="F599" s="14">
        <v>0.70399999999999996</v>
      </c>
      <c r="G599" s="14">
        <v>0.44690000000000002</v>
      </c>
      <c r="H599" s="14">
        <v>90</v>
      </c>
      <c r="I599" s="17">
        <v>1543</v>
      </c>
      <c r="J599" s="131">
        <v>0.78600000000000003</v>
      </c>
      <c r="K599" s="131">
        <v>0.46800000000000003</v>
      </c>
      <c r="L599" s="131">
        <v>0.627</v>
      </c>
      <c r="M599" s="132">
        <v>0.63300000000000001</v>
      </c>
      <c r="N599" s="17">
        <v>51</v>
      </c>
      <c r="O599" s="17">
        <v>1504</v>
      </c>
      <c r="P599" s="131">
        <v>0.78800000000000003</v>
      </c>
      <c r="Q599" s="131">
        <v>0.46899999999999997</v>
      </c>
      <c r="R599" s="131">
        <v>0.628</v>
      </c>
      <c r="S599" s="132">
        <v>0.63300000000000001</v>
      </c>
      <c r="T599" s="17">
        <v>51</v>
      </c>
      <c r="V599" s="63">
        <f t="shared" si="10"/>
        <v>-2.5275437459494492E-2</v>
      </c>
    </row>
    <row r="600" spans="1:22" x14ac:dyDescent="0.3">
      <c r="A600" s="98" t="s">
        <v>1193</v>
      </c>
      <c r="B600" s="98" t="s">
        <v>2644</v>
      </c>
      <c r="C600" s="14">
        <v>278</v>
      </c>
      <c r="D600" s="14">
        <v>5.8630199999999997</v>
      </c>
      <c r="E600" s="14">
        <v>0.873</v>
      </c>
      <c r="F600" s="14">
        <v>3.367</v>
      </c>
      <c r="G600" s="14">
        <v>0.18629999999999999</v>
      </c>
      <c r="H600" s="14">
        <v>0</v>
      </c>
      <c r="I600" s="17">
        <v>176</v>
      </c>
      <c r="J600" s="131">
        <v>16.628</v>
      </c>
      <c r="K600" s="131">
        <v>2.3439999999999999</v>
      </c>
      <c r="L600" s="131">
        <v>9.4860000000000007</v>
      </c>
      <c r="M600" s="132">
        <v>0.39560000000000001</v>
      </c>
      <c r="N600" s="17">
        <v>0</v>
      </c>
      <c r="O600" s="17">
        <v>160</v>
      </c>
      <c r="P600" s="131">
        <v>12.848000000000001</v>
      </c>
      <c r="Q600" s="131">
        <v>1.8109999999999999</v>
      </c>
      <c r="R600" s="131">
        <v>7.3289999999999997</v>
      </c>
      <c r="S600" s="132">
        <v>0.39560000000000001</v>
      </c>
      <c r="T600" s="17">
        <v>0</v>
      </c>
      <c r="V600" s="63">
        <f t="shared" si="10"/>
        <v>-9.0909090909090912E-2</v>
      </c>
    </row>
    <row r="601" spans="1:22" x14ac:dyDescent="0.3">
      <c r="A601" s="98" t="s">
        <v>1195</v>
      </c>
      <c r="B601" s="98" t="s">
        <v>2647</v>
      </c>
      <c r="C601" s="14">
        <v>582</v>
      </c>
      <c r="D601" s="14">
        <v>2.5872999999999999</v>
      </c>
      <c r="E601" s="14">
        <v>0.71199999999999997</v>
      </c>
      <c r="F601" s="14">
        <v>1.649</v>
      </c>
      <c r="G601" s="14">
        <v>0.39829999999999999</v>
      </c>
      <c r="H601" s="14">
        <v>1</v>
      </c>
      <c r="I601" s="17">
        <v>467</v>
      </c>
      <c r="J601" s="131">
        <v>3.2570000000000001</v>
      </c>
      <c r="K601" s="131">
        <v>0.76100000000000001</v>
      </c>
      <c r="L601" s="131">
        <v>2.008</v>
      </c>
      <c r="M601" s="132">
        <v>0.47020000000000001</v>
      </c>
      <c r="N601" s="17">
        <v>12</v>
      </c>
      <c r="O601" s="17">
        <v>468</v>
      </c>
      <c r="P601" s="131">
        <v>3.2650000000000001</v>
      </c>
      <c r="Q601" s="131">
        <v>0.76300000000000001</v>
      </c>
      <c r="R601" s="131">
        <v>2.0129999999999999</v>
      </c>
      <c r="S601" s="132">
        <v>0.47020000000000001</v>
      </c>
      <c r="T601" s="17">
        <v>12</v>
      </c>
      <c r="V601" s="63">
        <f t="shared" si="10"/>
        <v>2.1413276231263384E-3</v>
      </c>
    </row>
    <row r="602" spans="1:22" x14ac:dyDescent="0.3">
      <c r="A602" s="98" t="s">
        <v>1197</v>
      </c>
      <c r="B602" s="98" t="s">
        <v>2649</v>
      </c>
      <c r="C602" s="14">
        <v>2434</v>
      </c>
      <c r="D602" s="14">
        <v>0.61846000000000001</v>
      </c>
      <c r="E602" s="14">
        <v>0.66400000000000003</v>
      </c>
      <c r="F602" s="14">
        <v>0.64100000000000001</v>
      </c>
      <c r="G602" s="14">
        <v>0.34810000000000002</v>
      </c>
      <c r="H602" s="14">
        <v>0</v>
      </c>
      <c r="I602" s="17">
        <v>2042</v>
      </c>
      <c r="J602" s="131">
        <v>0.621</v>
      </c>
      <c r="K602" s="131">
        <v>0.61699999999999999</v>
      </c>
      <c r="L602" s="131">
        <v>0.61799999999999999</v>
      </c>
      <c r="M602" s="132">
        <v>0.45429999999999998</v>
      </c>
      <c r="N602" s="17">
        <v>1</v>
      </c>
      <c r="O602" s="17">
        <v>1981</v>
      </c>
      <c r="P602" s="131">
        <v>0.623</v>
      </c>
      <c r="Q602" s="131">
        <v>0.61899999999999999</v>
      </c>
      <c r="R602" s="131">
        <v>0.62</v>
      </c>
      <c r="S602" s="132">
        <v>0.45429999999999998</v>
      </c>
      <c r="T602" s="17">
        <v>1</v>
      </c>
      <c r="V602" s="63">
        <f t="shared" si="10"/>
        <v>-2.9872673849167482E-2</v>
      </c>
    </row>
    <row r="603" spans="1:22" x14ac:dyDescent="0.3">
      <c r="A603" s="98" t="s">
        <v>1199</v>
      </c>
      <c r="B603" s="98" t="s">
        <v>2651</v>
      </c>
      <c r="C603" s="14">
        <v>398</v>
      </c>
      <c r="D603" s="14">
        <v>1.28285</v>
      </c>
      <c r="E603" s="14">
        <v>0.51800000000000002</v>
      </c>
      <c r="F603" s="14">
        <v>0.9</v>
      </c>
      <c r="G603" s="14">
        <v>0.39019999999999999</v>
      </c>
      <c r="H603" s="14">
        <v>0</v>
      </c>
      <c r="I603" s="17">
        <v>283</v>
      </c>
      <c r="J603" s="131">
        <v>1.7829999999999999</v>
      </c>
      <c r="K603" s="131">
        <v>0.47199999999999998</v>
      </c>
      <c r="L603" s="131">
        <v>1.127</v>
      </c>
      <c r="M603" s="132">
        <v>0.42849999999999999</v>
      </c>
      <c r="N603" s="17">
        <v>0</v>
      </c>
      <c r="O603" s="17">
        <v>284</v>
      </c>
      <c r="P603" s="131">
        <v>1.7869999999999999</v>
      </c>
      <c r="Q603" s="131">
        <v>0.47399999999999998</v>
      </c>
      <c r="R603" s="131">
        <v>1.1299999999999999</v>
      </c>
      <c r="S603" s="132">
        <v>0.42849999999999999</v>
      </c>
      <c r="T603" s="17">
        <v>0</v>
      </c>
      <c r="V603" s="63">
        <f t="shared" si="10"/>
        <v>3.5335689045936395E-3</v>
      </c>
    </row>
    <row r="604" spans="1:22" x14ac:dyDescent="0.3">
      <c r="A604" s="98" t="s">
        <v>1201</v>
      </c>
      <c r="B604" s="98" t="s">
        <v>2653</v>
      </c>
      <c r="C604" s="14">
        <v>1067</v>
      </c>
      <c r="D604" s="14">
        <v>2.7438199999999999</v>
      </c>
      <c r="E604" s="14">
        <v>1.133</v>
      </c>
      <c r="F604" s="14">
        <v>1.9370000000000001</v>
      </c>
      <c r="G604" s="14">
        <v>0.16819999999999999</v>
      </c>
      <c r="H604" s="14">
        <v>0</v>
      </c>
      <c r="I604" s="17">
        <v>658</v>
      </c>
      <c r="J604" s="131">
        <v>4.532</v>
      </c>
      <c r="K604" s="131">
        <v>1.516</v>
      </c>
      <c r="L604" s="131">
        <v>3.024</v>
      </c>
      <c r="M604" s="132">
        <v>0.2036</v>
      </c>
      <c r="N604" s="17">
        <v>2</v>
      </c>
      <c r="O604" s="17">
        <v>646</v>
      </c>
      <c r="P604" s="131">
        <v>4.5430000000000001</v>
      </c>
      <c r="Q604" s="131">
        <v>1.52</v>
      </c>
      <c r="R604" s="131">
        <v>3.0310000000000001</v>
      </c>
      <c r="S604" s="132">
        <v>0.2036</v>
      </c>
      <c r="T604" s="17">
        <v>2</v>
      </c>
      <c r="V604" s="63">
        <f t="shared" si="10"/>
        <v>-1.82370820668693E-2</v>
      </c>
    </row>
    <row r="605" spans="1:22" x14ac:dyDescent="0.3">
      <c r="A605" s="98" t="s">
        <v>1203</v>
      </c>
      <c r="B605" s="98" t="s">
        <v>1204</v>
      </c>
      <c r="C605" s="14">
        <v>948</v>
      </c>
      <c r="D605" s="14">
        <v>1.1087400000000001</v>
      </c>
      <c r="E605" s="14">
        <v>0.52</v>
      </c>
      <c r="F605" s="14">
        <v>0.81399999999999995</v>
      </c>
      <c r="G605" s="14">
        <v>0.42380000000000001</v>
      </c>
      <c r="H605" s="14">
        <v>0</v>
      </c>
      <c r="I605" s="17">
        <v>653</v>
      </c>
      <c r="J605" s="131">
        <v>1.651</v>
      </c>
      <c r="K605" s="131">
        <v>0.65100000000000002</v>
      </c>
      <c r="L605" s="131">
        <v>1.1499999999999999</v>
      </c>
      <c r="M605" s="132">
        <v>0.54649999999999999</v>
      </c>
      <c r="N605" s="17">
        <v>0</v>
      </c>
      <c r="O605" s="17">
        <v>637</v>
      </c>
      <c r="P605" s="131">
        <v>1.655</v>
      </c>
      <c r="Q605" s="131">
        <v>0.65300000000000002</v>
      </c>
      <c r="R605" s="131">
        <v>1.153</v>
      </c>
      <c r="S605" s="132">
        <v>0.54649999999999999</v>
      </c>
      <c r="T605" s="17">
        <v>0</v>
      </c>
      <c r="V605" s="63">
        <f t="shared" si="10"/>
        <v>-2.4502297090352222E-2</v>
      </c>
    </row>
    <row r="606" spans="1:22" x14ac:dyDescent="0.3">
      <c r="A606" s="98" t="s">
        <v>1205</v>
      </c>
      <c r="B606" s="98" t="s">
        <v>2656</v>
      </c>
      <c r="C606" s="14">
        <v>3936</v>
      </c>
      <c r="D606" s="14">
        <v>0.66415999999999997</v>
      </c>
      <c r="E606" s="14">
        <v>0.71</v>
      </c>
      <c r="F606" s="14">
        <v>0.68700000000000006</v>
      </c>
      <c r="G606" s="14">
        <v>0.15240000000000001</v>
      </c>
      <c r="H606" s="14">
        <v>0</v>
      </c>
      <c r="I606" s="17">
        <v>3098</v>
      </c>
      <c r="J606" s="131">
        <v>0.745</v>
      </c>
      <c r="K606" s="131">
        <v>0.75700000000000001</v>
      </c>
      <c r="L606" s="131">
        <v>0.75</v>
      </c>
      <c r="M606" s="132">
        <v>0.38750000000000001</v>
      </c>
      <c r="N606" s="17">
        <v>19</v>
      </c>
      <c r="O606" s="17">
        <v>3078</v>
      </c>
      <c r="P606" s="131">
        <v>0.747</v>
      </c>
      <c r="Q606" s="131">
        <v>0.76</v>
      </c>
      <c r="R606" s="131">
        <v>0.753</v>
      </c>
      <c r="S606" s="132">
        <v>0.38750000000000001</v>
      </c>
      <c r="T606" s="17">
        <v>19</v>
      </c>
      <c r="V606" s="63">
        <f t="shared" si="10"/>
        <v>-6.4557779212395094E-3</v>
      </c>
    </row>
    <row r="607" spans="1:22" x14ac:dyDescent="0.3">
      <c r="A607" s="98" t="s">
        <v>1207</v>
      </c>
      <c r="B607" s="98" t="s">
        <v>1208</v>
      </c>
      <c r="C607" s="14">
        <v>149</v>
      </c>
      <c r="D607" s="14">
        <v>0.99060000000000004</v>
      </c>
      <c r="E607" s="14">
        <v>0.505</v>
      </c>
      <c r="F607" s="14">
        <v>0.747</v>
      </c>
      <c r="G607" s="14">
        <v>0.49680000000000002</v>
      </c>
      <c r="H607" s="14">
        <v>0</v>
      </c>
      <c r="I607" s="17">
        <v>163</v>
      </c>
      <c r="J607" s="131">
        <v>0.82499999999999996</v>
      </c>
      <c r="K607" s="131">
        <v>0.46500000000000002</v>
      </c>
      <c r="L607" s="131">
        <v>0.64400000000000002</v>
      </c>
      <c r="M607" s="132">
        <v>0.72450000000000003</v>
      </c>
      <c r="N607" s="17">
        <v>0</v>
      </c>
      <c r="O607" s="17">
        <v>161</v>
      </c>
      <c r="P607" s="131">
        <v>0.82699999999999996</v>
      </c>
      <c r="Q607" s="131">
        <v>0.46600000000000003</v>
      </c>
      <c r="R607" s="131">
        <v>0.64600000000000002</v>
      </c>
      <c r="S607" s="132">
        <v>0.72450000000000003</v>
      </c>
      <c r="T607" s="17">
        <v>0</v>
      </c>
      <c r="V607" s="63">
        <f t="shared" si="10"/>
        <v>-1.2269938650306749E-2</v>
      </c>
    </row>
    <row r="608" spans="1:22" x14ac:dyDescent="0.3">
      <c r="A608" s="98" t="s">
        <v>1209</v>
      </c>
      <c r="B608" s="98" t="s">
        <v>2659</v>
      </c>
      <c r="C608" s="14">
        <v>967</v>
      </c>
      <c r="D608" s="14">
        <v>0.69394999999999996</v>
      </c>
      <c r="E608" s="14">
        <v>0.504</v>
      </c>
      <c r="F608" s="14">
        <v>0.59799999999999998</v>
      </c>
      <c r="G608" s="14">
        <v>0.42049999999999998</v>
      </c>
      <c r="H608" s="14">
        <v>0</v>
      </c>
      <c r="I608" s="17">
        <v>651</v>
      </c>
      <c r="J608" s="131">
        <v>0.92600000000000005</v>
      </c>
      <c r="K608" s="131">
        <v>0.54400000000000004</v>
      </c>
      <c r="L608" s="131">
        <v>0.73499999999999999</v>
      </c>
      <c r="M608" s="132">
        <v>0.56620000000000004</v>
      </c>
      <c r="N608" s="17">
        <v>4</v>
      </c>
      <c r="O608" s="17">
        <v>656</v>
      </c>
      <c r="P608" s="131">
        <v>0.92900000000000005</v>
      </c>
      <c r="Q608" s="131">
        <v>0.54600000000000004</v>
      </c>
      <c r="R608" s="131">
        <v>0.73699999999999999</v>
      </c>
      <c r="S608" s="132">
        <v>0.56620000000000004</v>
      </c>
      <c r="T608" s="17">
        <v>4</v>
      </c>
      <c r="V608" s="63">
        <f t="shared" si="10"/>
        <v>7.6804915514592934E-3</v>
      </c>
    </row>
    <row r="609" spans="1:22" x14ac:dyDescent="0.3">
      <c r="A609" s="98" t="s">
        <v>1211</v>
      </c>
      <c r="B609" s="98" t="s">
        <v>2661</v>
      </c>
      <c r="C609" s="14">
        <v>702</v>
      </c>
      <c r="D609" s="14">
        <v>0.41615999999999997</v>
      </c>
      <c r="E609" s="14">
        <v>0.47799999999999998</v>
      </c>
      <c r="F609" s="14">
        <v>0.44700000000000001</v>
      </c>
      <c r="G609" s="14">
        <v>0.28770000000000001</v>
      </c>
      <c r="H609" s="14">
        <v>0</v>
      </c>
      <c r="I609" s="17">
        <v>457</v>
      </c>
      <c r="J609" s="131">
        <v>0.73399999999999999</v>
      </c>
      <c r="K609" s="131">
        <v>0.64800000000000002</v>
      </c>
      <c r="L609" s="131">
        <v>0.69099999999999995</v>
      </c>
      <c r="M609" s="132">
        <v>0.43259999999999998</v>
      </c>
      <c r="N609" s="17">
        <v>0</v>
      </c>
      <c r="O609" s="17">
        <v>470</v>
      </c>
      <c r="P609" s="131">
        <v>0.73599999999999999</v>
      </c>
      <c r="Q609" s="131">
        <v>0.65</v>
      </c>
      <c r="R609" s="131">
        <v>0.69299999999999995</v>
      </c>
      <c r="S609" s="132">
        <v>0.43259999999999998</v>
      </c>
      <c r="T609" s="17">
        <v>0</v>
      </c>
      <c r="V609" s="63">
        <f t="shared" si="10"/>
        <v>2.8446389496717725E-2</v>
      </c>
    </row>
    <row r="610" spans="1:22" x14ac:dyDescent="0.3">
      <c r="A610" s="98" t="s">
        <v>1213</v>
      </c>
      <c r="B610" s="98" t="s">
        <v>2664</v>
      </c>
      <c r="C610" s="14">
        <v>571</v>
      </c>
      <c r="D610" s="14">
        <v>0.68266000000000004</v>
      </c>
      <c r="E610" s="14">
        <v>0.501</v>
      </c>
      <c r="F610" s="14">
        <v>0.59099999999999997</v>
      </c>
      <c r="G610" s="14">
        <v>0.29670000000000002</v>
      </c>
      <c r="H610" s="14">
        <v>0</v>
      </c>
      <c r="I610" s="17">
        <v>433</v>
      </c>
      <c r="J610" s="131">
        <v>0.92300000000000004</v>
      </c>
      <c r="K610" s="131">
        <v>0.59199999999999997</v>
      </c>
      <c r="L610" s="131">
        <v>0.75700000000000001</v>
      </c>
      <c r="M610" s="132">
        <v>0.46089999999999998</v>
      </c>
      <c r="N610" s="17">
        <v>0</v>
      </c>
      <c r="O610" s="17">
        <v>414</v>
      </c>
      <c r="P610" s="131">
        <v>0.92500000000000004</v>
      </c>
      <c r="Q610" s="131">
        <v>0.59299999999999997</v>
      </c>
      <c r="R610" s="131">
        <v>0.75800000000000001</v>
      </c>
      <c r="S610" s="132">
        <v>0.46089999999999998</v>
      </c>
      <c r="T610" s="17">
        <v>0</v>
      </c>
      <c r="V610" s="63">
        <f t="shared" si="10"/>
        <v>-4.3879907621247112E-2</v>
      </c>
    </row>
    <row r="611" spans="1:22" x14ac:dyDescent="0.3">
      <c r="A611" s="98" t="s">
        <v>1215</v>
      </c>
      <c r="B611" s="98" t="s">
        <v>2666</v>
      </c>
      <c r="C611" s="14">
        <v>509</v>
      </c>
      <c r="D611" s="14">
        <v>0.30044999999999999</v>
      </c>
      <c r="E611" s="14">
        <v>0.437</v>
      </c>
      <c r="F611" s="14">
        <v>0.36799999999999999</v>
      </c>
      <c r="G611" s="14">
        <v>0.42849999999999999</v>
      </c>
      <c r="H611" s="14">
        <v>0</v>
      </c>
      <c r="I611" s="17">
        <v>379</v>
      </c>
      <c r="J611" s="131">
        <v>0.35799999999999998</v>
      </c>
      <c r="K611" s="131">
        <v>0.46800000000000003</v>
      </c>
      <c r="L611" s="131">
        <v>0.41299999999999998</v>
      </c>
      <c r="M611" s="132">
        <v>0.43890000000000001</v>
      </c>
      <c r="N611" s="17">
        <v>0</v>
      </c>
      <c r="O611" s="17">
        <v>387</v>
      </c>
      <c r="P611" s="131">
        <v>0.35799999999999998</v>
      </c>
      <c r="Q611" s="131">
        <v>0.47</v>
      </c>
      <c r="R611" s="131">
        <v>0.41399999999999998</v>
      </c>
      <c r="S611" s="132">
        <v>0.43890000000000001</v>
      </c>
      <c r="T611" s="17">
        <v>0</v>
      </c>
      <c r="V611" s="63">
        <f t="shared" si="10"/>
        <v>2.1108179419525065E-2</v>
      </c>
    </row>
    <row r="612" spans="1:22" x14ac:dyDescent="0.3">
      <c r="A612" s="98" t="s">
        <v>1217</v>
      </c>
      <c r="B612" s="98" t="s">
        <v>2668</v>
      </c>
      <c r="C612" s="14">
        <v>1411</v>
      </c>
      <c r="D612" s="14">
        <v>0.32751999999999998</v>
      </c>
      <c r="E612" s="14">
        <v>0.35499999999999998</v>
      </c>
      <c r="F612" s="14">
        <v>0.34</v>
      </c>
      <c r="G612" s="14">
        <v>0.40679999999999999</v>
      </c>
      <c r="H612" s="14">
        <v>5</v>
      </c>
      <c r="I612" s="17">
        <v>1021</v>
      </c>
      <c r="J612" s="131">
        <v>0.45800000000000002</v>
      </c>
      <c r="K612" s="131">
        <v>0.42399999999999999</v>
      </c>
      <c r="L612" s="131">
        <v>0.441</v>
      </c>
      <c r="M612" s="132">
        <v>0.52229999999999999</v>
      </c>
      <c r="N612" s="17">
        <v>0</v>
      </c>
      <c r="O612" s="17">
        <v>997</v>
      </c>
      <c r="P612" s="131">
        <v>0.45900000000000002</v>
      </c>
      <c r="Q612" s="131">
        <v>0.42499999999999999</v>
      </c>
      <c r="R612" s="131">
        <v>0.441</v>
      </c>
      <c r="S612" s="132">
        <v>0.52229999999999999</v>
      </c>
      <c r="T612" s="17">
        <v>0</v>
      </c>
      <c r="V612" s="63">
        <f t="shared" si="10"/>
        <v>-2.3506366307541625E-2</v>
      </c>
    </row>
    <row r="613" spans="1:22" x14ac:dyDescent="0.3">
      <c r="A613" s="98" t="s">
        <v>1219</v>
      </c>
      <c r="B613" s="98" t="s">
        <v>2670</v>
      </c>
      <c r="C613" s="14">
        <v>1181</v>
      </c>
      <c r="D613" s="14">
        <v>0.53254999999999997</v>
      </c>
      <c r="E613" s="14">
        <v>0.60499999999999998</v>
      </c>
      <c r="F613" s="14">
        <v>0.56799999999999995</v>
      </c>
      <c r="G613" s="14">
        <v>0.17660000000000001</v>
      </c>
      <c r="H613" s="14">
        <v>0</v>
      </c>
      <c r="I613" s="17">
        <v>886</v>
      </c>
      <c r="J613" s="131">
        <v>0.749</v>
      </c>
      <c r="K613" s="131">
        <v>0.78</v>
      </c>
      <c r="L613" s="131">
        <v>0.76400000000000001</v>
      </c>
      <c r="M613" s="132">
        <v>0.3352</v>
      </c>
      <c r="N613" s="17">
        <v>6</v>
      </c>
      <c r="O613" s="17">
        <v>875</v>
      </c>
      <c r="P613" s="131">
        <v>0.751</v>
      </c>
      <c r="Q613" s="131">
        <v>0.78200000000000003</v>
      </c>
      <c r="R613" s="131">
        <v>0.76600000000000001</v>
      </c>
      <c r="S613" s="132">
        <v>0.3352</v>
      </c>
      <c r="T613" s="17">
        <v>6</v>
      </c>
      <c r="V613" s="63">
        <f t="shared" si="10"/>
        <v>-1.2415349887133182E-2</v>
      </c>
    </row>
    <row r="614" spans="1:22" x14ac:dyDescent="0.3">
      <c r="A614" s="98" t="s">
        <v>1221</v>
      </c>
      <c r="B614" s="98" t="s">
        <v>2672</v>
      </c>
      <c r="C614" s="14">
        <v>540</v>
      </c>
      <c r="D614" s="14">
        <v>0.36627999999999999</v>
      </c>
      <c r="E614" s="14">
        <v>0.43</v>
      </c>
      <c r="F614" s="14">
        <v>0.39800000000000002</v>
      </c>
      <c r="G614" s="14">
        <v>0.3135</v>
      </c>
      <c r="H614" s="14">
        <v>0</v>
      </c>
      <c r="I614" s="17">
        <v>372</v>
      </c>
      <c r="J614" s="131">
        <v>0.53900000000000003</v>
      </c>
      <c r="K614" s="131">
        <v>0.52800000000000002</v>
      </c>
      <c r="L614" s="131">
        <v>0.53300000000000003</v>
      </c>
      <c r="M614" s="132">
        <v>0.50829999999999997</v>
      </c>
      <c r="N614" s="17">
        <v>0</v>
      </c>
      <c r="O614" s="17">
        <v>384</v>
      </c>
      <c r="P614" s="131">
        <v>0.54</v>
      </c>
      <c r="Q614" s="131">
        <v>0.53</v>
      </c>
      <c r="R614" s="131">
        <v>0.53500000000000003</v>
      </c>
      <c r="S614" s="132">
        <v>0.50829999999999997</v>
      </c>
      <c r="T614" s="17">
        <v>0</v>
      </c>
      <c r="V614" s="63">
        <f t="shared" si="10"/>
        <v>3.2258064516129031E-2</v>
      </c>
    </row>
    <row r="615" spans="1:22" x14ac:dyDescent="0.3">
      <c r="A615" s="98" t="s">
        <v>1223</v>
      </c>
      <c r="B615" s="98" t="s">
        <v>2674</v>
      </c>
      <c r="C615" s="14">
        <v>2369</v>
      </c>
      <c r="D615" s="14">
        <v>0.36435000000000001</v>
      </c>
      <c r="E615" s="14">
        <v>0.497</v>
      </c>
      <c r="F615" s="14">
        <v>0.43</v>
      </c>
      <c r="G615" s="14">
        <v>0.43609999999999999</v>
      </c>
      <c r="H615" s="14">
        <v>0</v>
      </c>
      <c r="I615" s="17">
        <v>2293</v>
      </c>
      <c r="J615" s="131">
        <v>0.46200000000000002</v>
      </c>
      <c r="K615" s="131">
        <v>0.45800000000000002</v>
      </c>
      <c r="L615" s="131">
        <v>0.46</v>
      </c>
      <c r="M615" s="132">
        <v>0.4264</v>
      </c>
      <c r="N615" s="17">
        <v>7</v>
      </c>
      <c r="O615" s="17">
        <v>2194</v>
      </c>
      <c r="P615" s="131">
        <v>0.46300000000000002</v>
      </c>
      <c r="Q615" s="131">
        <v>0.45900000000000002</v>
      </c>
      <c r="R615" s="131">
        <v>0.46</v>
      </c>
      <c r="S615" s="132">
        <v>0.4264</v>
      </c>
      <c r="T615" s="17">
        <v>7</v>
      </c>
      <c r="V615" s="63">
        <f t="shared" si="10"/>
        <v>-4.3174880069777585E-2</v>
      </c>
    </row>
    <row r="616" spans="1:22" x14ac:dyDescent="0.3">
      <c r="A616" s="98" t="s">
        <v>1225</v>
      </c>
      <c r="B616" s="98" t="s">
        <v>2676</v>
      </c>
      <c r="C616" s="14">
        <v>41</v>
      </c>
      <c r="D616" s="14">
        <v>3.4872100000000001</v>
      </c>
      <c r="E616" s="14">
        <v>1.052</v>
      </c>
      <c r="F616" s="14">
        <v>2.2690000000000001</v>
      </c>
      <c r="G616" s="14">
        <v>0</v>
      </c>
      <c r="H616" s="14">
        <v>0</v>
      </c>
      <c r="I616" s="17">
        <v>41</v>
      </c>
      <c r="J616" s="131">
        <v>7.6509999999999998</v>
      </c>
      <c r="K616" s="131">
        <v>1.5589999999999999</v>
      </c>
      <c r="L616" s="131">
        <v>4.6040000000000001</v>
      </c>
      <c r="M616" s="132">
        <v>0.62219999999999998</v>
      </c>
      <c r="N616" s="17">
        <v>0</v>
      </c>
      <c r="O616" s="17">
        <v>43</v>
      </c>
      <c r="P616" s="131">
        <v>7.67</v>
      </c>
      <c r="Q616" s="131">
        <v>1.5640000000000001</v>
      </c>
      <c r="R616" s="131">
        <v>4.617</v>
      </c>
      <c r="S616" s="132">
        <v>0.62219999999999998</v>
      </c>
      <c r="T616" s="17">
        <v>0</v>
      </c>
      <c r="V616" s="63">
        <f t="shared" si="10"/>
        <v>4.878048780487805E-2</v>
      </c>
    </row>
    <row r="617" spans="1:22" x14ac:dyDescent="0.3">
      <c r="A617" s="98" t="s">
        <v>1227</v>
      </c>
      <c r="B617" s="98" t="s">
        <v>2678</v>
      </c>
      <c r="C617" s="14">
        <v>710</v>
      </c>
      <c r="D617" s="14">
        <v>0.57477999999999996</v>
      </c>
      <c r="E617" s="14">
        <v>0.53900000000000003</v>
      </c>
      <c r="F617" s="14">
        <v>0.55600000000000005</v>
      </c>
      <c r="G617" s="14">
        <v>0.28760000000000002</v>
      </c>
      <c r="H617" s="14">
        <v>0</v>
      </c>
      <c r="I617" s="17">
        <v>538</v>
      </c>
      <c r="J617" s="131">
        <v>0.67600000000000005</v>
      </c>
      <c r="K617" s="131">
        <v>0.54500000000000004</v>
      </c>
      <c r="L617" s="131">
        <v>0.61</v>
      </c>
      <c r="M617" s="132">
        <v>0.53129999999999999</v>
      </c>
      <c r="N617" s="17">
        <v>4</v>
      </c>
      <c r="O617" s="17">
        <v>543</v>
      </c>
      <c r="P617" s="131">
        <v>0.67800000000000005</v>
      </c>
      <c r="Q617" s="131">
        <v>0.54700000000000004</v>
      </c>
      <c r="R617" s="131">
        <v>0.61199999999999999</v>
      </c>
      <c r="S617" s="132">
        <v>0.53129999999999999</v>
      </c>
      <c r="T617" s="17">
        <v>4</v>
      </c>
      <c r="V617" s="63">
        <f t="shared" si="10"/>
        <v>9.2936802973977699E-3</v>
      </c>
    </row>
    <row r="618" spans="1:22" x14ac:dyDescent="0.3">
      <c r="A618" s="98" t="s">
        <v>1229</v>
      </c>
      <c r="B618" s="98" t="s">
        <v>2680</v>
      </c>
      <c r="C618" s="14">
        <v>1065</v>
      </c>
      <c r="D618" s="14">
        <v>0.53249000000000002</v>
      </c>
      <c r="E618" s="14">
        <v>0.54400000000000004</v>
      </c>
      <c r="F618" s="14">
        <v>0.53800000000000003</v>
      </c>
      <c r="G618" s="14">
        <v>0.3579</v>
      </c>
      <c r="H618" s="14">
        <v>0</v>
      </c>
      <c r="I618" s="17">
        <v>822</v>
      </c>
      <c r="J618" s="131">
        <v>0.69299999999999995</v>
      </c>
      <c r="K618" s="131">
        <v>0.6</v>
      </c>
      <c r="L618" s="131">
        <v>0.64600000000000002</v>
      </c>
      <c r="M618" s="132">
        <v>0.44740000000000002</v>
      </c>
      <c r="N618" s="17">
        <v>4</v>
      </c>
      <c r="O618" s="17">
        <v>825</v>
      </c>
      <c r="P618" s="131">
        <v>0.69499999999999995</v>
      </c>
      <c r="Q618" s="131">
        <v>0.60199999999999998</v>
      </c>
      <c r="R618" s="131">
        <v>0.64800000000000002</v>
      </c>
      <c r="S618" s="132">
        <v>0.44740000000000002</v>
      </c>
      <c r="T618" s="17">
        <v>4</v>
      </c>
      <c r="V618" s="63">
        <f t="shared" si="10"/>
        <v>3.6496350364963502E-3</v>
      </c>
    </row>
    <row r="619" spans="1:22" x14ac:dyDescent="0.3">
      <c r="A619" s="98" t="s">
        <v>1231</v>
      </c>
      <c r="B619" s="98" t="s">
        <v>2682</v>
      </c>
      <c r="C619" s="14">
        <v>869</v>
      </c>
      <c r="D619" s="14">
        <v>0.60104000000000002</v>
      </c>
      <c r="E619" s="14">
        <v>0.42499999999999999</v>
      </c>
      <c r="F619" s="14">
        <v>0.51200000000000001</v>
      </c>
      <c r="G619" s="14">
        <v>0.49809999999999999</v>
      </c>
      <c r="H619" s="14">
        <v>0</v>
      </c>
      <c r="I619" s="17">
        <v>710</v>
      </c>
      <c r="J619" s="131">
        <v>0.82099999999999995</v>
      </c>
      <c r="K619" s="131">
        <v>0.42499999999999999</v>
      </c>
      <c r="L619" s="131">
        <v>0.622</v>
      </c>
      <c r="M619" s="132">
        <v>0.65139999999999998</v>
      </c>
      <c r="N619" s="17">
        <v>1</v>
      </c>
      <c r="O619" s="17">
        <v>728</v>
      </c>
      <c r="P619" s="131">
        <v>0.82299999999999995</v>
      </c>
      <c r="Q619" s="131">
        <v>0.42599999999999999</v>
      </c>
      <c r="R619" s="131">
        <v>0.624</v>
      </c>
      <c r="S619" s="132">
        <v>0.65139999999999998</v>
      </c>
      <c r="T619" s="17">
        <v>1</v>
      </c>
      <c r="V619" s="63">
        <f t="shared" si="10"/>
        <v>2.5352112676056339E-2</v>
      </c>
    </row>
    <row r="620" spans="1:22" x14ac:dyDescent="0.3">
      <c r="A620" s="98" t="s">
        <v>1233</v>
      </c>
      <c r="B620" s="98" t="s">
        <v>2684</v>
      </c>
      <c r="C620" s="14">
        <v>2428</v>
      </c>
      <c r="D620" s="14">
        <v>0.37611</v>
      </c>
      <c r="E620" s="14">
        <v>0.52100000000000002</v>
      </c>
      <c r="F620" s="14">
        <v>0.44800000000000001</v>
      </c>
      <c r="G620" s="14">
        <v>0.40910000000000002</v>
      </c>
      <c r="H620" s="14">
        <v>48</v>
      </c>
      <c r="I620" s="17">
        <v>1877</v>
      </c>
      <c r="J620" s="131">
        <v>0.35</v>
      </c>
      <c r="K620" s="131">
        <v>0.45800000000000002</v>
      </c>
      <c r="L620" s="131">
        <v>0.40400000000000003</v>
      </c>
      <c r="M620" s="132">
        <v>0.62280000000000002</v>
      </c>
      <c r="N620" s="17">
        <v>21</v>
      </c>
      <c r="O620" s="17">
        <v>1911</v>
      </c>
      <c r="P620" s="131">
        <v>0.35099999999999998</v>
      </c>
      <c r="Q620" s="131">
        <v>0.45900000000000002</v>
      </c>
      <c r="R620" s="131">
        <v>0.40400000000000003</v>
      </c>
      <c r="S620" s="132">
        <v>0.62280000000000002</v>
      </c>
      <c r="T620" s="17">
        <v>21</v>
      </c>
      <c r="V620" s="63">
        <f t="shared" si="10"/>
        <v>1.8114011720831113E-2</v>
      </c>
    </row>
    <row r="621" spans="1:22" x14ac:dyDescent="0.3">
      <c r="A621" s="98" t="s">
        <v>1235</v>
      </c>
      <c r="B621" s="98" t="s">
        <v>1236</v>
      </c>
      <c r="C621" s="14">
        <v>976</v>
      </c>
      <c r="D621" s="14">
        <v>0.32307999999999998</v>
      </c>
      <c r="E621" s="14">
        <v>0.45200000000000001</v>
      </c>
      <c r="F621" s="14">
        <v>0.38700000000000001</v>
      </c>
      <c r="G621" s="14">
        <v>0.47160000000000002</v>
      </c>
      <c r="H621" s="14">
        <v>0</v>
      </c>
      <c r="I621" s="17">
        <v>770</v>
      </c>
      <c r="J621" s="131">
        <v>0.36899999999999999</v>
      </c>
      <c r="K621" s="131">
        <v>0.44800000000000001</v>
      </c>
      <c r="L621" s="131">
        <v>0.40799999999999997</v>
      </c>
      <c r="M621" s="132">
        <v>0.55659999999999998</v>
      </c>
      <c r="N621" s="17">
        <v>11</v>
      </c>
      <c r="O621" s="17">
        <v>755</v>
      </c>
      <c r="P621" s="131">
        <v>0.37</v>
      </c>
      <c r="Q621" s="131">
        <v>0.44900000000000001</v>
      </c>
      <c r="R621" s="131">
        <v>0.40899999999999997</v>
      </c>
      <c r="S621" s="132">
        <v>0.55659999999999998</v>
      </c>
      <c r="T621" s="17">
        <v>11</v>
      </c>
      <c r="V621" s="63">
        <f t="shared" si="10"/>
        <v>-1.948051948051948E-2</v>
      </c>
    </row>
    <row r="622" spans="1:22" x14ac:dyDescent="0.3">
      <c r="A622" s="98" t="s">
        <v>1237</v>
      </c>
      <c r="B622" s="98" t="s">
        <v>2688</v>
      </c>
      <c r="C622" s="14">
        <v>1039</v>
      </c>
      <c r="D622" s="14">
        <v>0.33323000000000003</v>
      </c>
      <c r="E622" s="14">
        <v>0.49399999999999999</v>
      </c>
      <c r="F622" s="14">
        <v>0.41299999999999998</v>
      </c>
      <c r="G622" s="14">
        <v>0.48899999999999999</v>
      </c>
      <c r="H622" s="14">
        <v>13</v>
      </c>
      <c r="I622" s="17">
        <v>870</v>
      </c>
      <c r="J622" s="131">
        <v>0.29499999999999998</v>
      </c>
      <c r="K622" s="131">
        <v>0.45</v>
      </c>
      <c r="L622" s="131">
        <v>0.372</v>
      </c>
      <c r="M622" s="132">
        <v>0.64400000000000002</v>
      </c>
      <c r="N622" s="17">
        <v>0</v>
      </c>
      <c r="O622" s="17">
        <v>856</v>
      </c>
      <c r="P622" s="131">
        <v>0.29599999999999999</v>
      </c>
      <c r="Q622" s="131">
        <v>0.45100000000000001</v>
      </c>
      <c r="R622" s="131">
        <v>0.373</v>
      </c>
      <c r="S622" s="132">
        <v>0.64400000000000002</v>
      </c>
      <c r="T622" s="17">
        <v>0</v>
      </c>
      <c r="V622" s="63">
        <f t="shared" si="10"/>
        <v>-1.6091954022988506E-2</v>
      </c>
    </row>
    <row r="623" spans="1:22" x14ac:dyDescent="0.3">
      <c r="A623" s="98" t="s">
        <v>1239</v>
      </c>
      <c r="B623" s="98" t="s">
        <v>2690</v>
      </c>
      <c r="C623" s="14">
        <v>1084</v>
      </c>
      <c r="D623" s="14">
        <v>0.35399000000000003</v>
      </c>
      <c r="E623" s="14">
        <v>0.53200000000000003</v>
      </c>
      <c r="F623" s="14">
        <v>0.442</v>
      </c>
      <c r="G623" s="14">
        <v>0.36399999999999999</v>
      </c>
      <c r="H623" s="14">
        <v>8</v>
      </c>
      <c r="I623" s="17">
        <v>624</v>
      </c>
      <c r="J623" s="131">
        <v>0.503</v>
      </c>
      <c r="K623" s="131">
        <v>0.69199999999999995</v>
      </c>
      <c r="L623" s="131">
        <v>0.59699999999999998</v>
      </c>
      <c r="M623" s="132">
        <v>0.47560000000000002</v>
      </c>
      <c r="N623" s="17">
        <v>8</v>
      </c>
      <c r="O623" s="17">
        <v>617</v>
      </c>
      <c r="P623" s="131">
        <v>0.504</v>
      </c>
      <c r="Q623" s="131">
        <v>0.69399999999999995</v>
      </c>
      <c r="R623" s="131">
        <v>0.59899999999999998</v>
      </c>
      <c r="S623" s="132">
        <v>0.47560000000000002</v>
      </c>
      <c r="T623" s="17">
        <v>8</v>
      </c>
      <c r="V623" s="63">
        <f t="shared" si="10"/>
        <v>-1.1217948717948718E-2</v>
      </c>
    </row>
    <row r="624" spans="1:22" x14ac:dyDescent="0.3">
      <c r="A624" s="98" t="s">
        <v>1241</v>
      </c>
      <c r="B624" s="98" t="s">
        <v>2692</v>
      </c>
      <c r="C624" s="14">
        <v>2678</v>
      </c>
      <c r="D624" s="14">
        <v>0.71923000000000004</v>
      </c>
      <c r="E624" s="14">
        <v>0.70099999999999996</v>
      </c>
      <c r="F624" s="14">
        <v>0.70899999999999996</v>
      </c>
      <c r="G624" s="14">
        <v>0.20080000000000001</v>
      </c>
      <c r="H624" s="14">
        <v>0</v>
      </c>
      <c r="I624" s="17">
        <v>2039</v>
      </c>
      <c r="J624" s="131">
        <v>0.72199999999999998</v>
      </c>
      <c r="K624" s="131">
        <v>0.79400000000000004</v>
      </c>
      <c r="L624" s="131">
        <v>0.75800000000000001</v>
      </c>
      <c r="M624" s="132">
        <v>0.3508</v>
      </c>
      <c r="N624" s="17">
        <v>21</v>
      </c>
      <c r="O624" s="17">
        <v>2025</v>
      </c>
      <c r="P624" s="131">
        <v>0.72399999999999998</v>
      </c>
      <c r="Q624" s="131">
        <v>0.79600000000000004</v>
      </c>
      <c r="R624" s="131">
        <v>0.76</v>
      </c>
      <c r="S624" s="132">
        <v>0.3508</v>
      </c>
      <c r="T624" s="17">
        <v>21</v>
      </c>
      <c r="V624" s="63">
        <f t="shared" si="10"/>
        <v>-6.8661108386463953E-3</v>
      </c>
    </row>
    <row r="625" spans="1:22" x14ac:dyDescent="0.3">
      <c r="A625" s="98" t="s">
        <v>1243</v>
      </c>
      <c r="B625" s="98" t="s">
        <v>1244</v>
      </c>
      <c r="C625" s="14">
        <v>2165</v>
      </c>
      <c r="D625" s="14">
        <v>0.49953999999999998</v>
      </c>
      <c r="E625" s="14">
        <v>0.64200000000000002</v>
      </c>
      <c r="F625" s="14">
        <v>0.56999999999999995</v>
      </c>
      <c r="G625" s="14">
        <v>0.23699999999999999</v>
      </c>
      <c r="H625" s="14">
        <v>8</v>
      </c>
      <c r="I625" s="17">
        <v>1768</v>
      </c>
      <c r="J625" s="131">
        <v>0.45400000000000001</v>
      </c>
      <c r="K625" s="131">
        <v>0.56799999999999995</v>
      </c>
      <c r="L625" s="131">
        <v>0.51100000000000001</v>
      </c>
      <c r="M625" s="132">
        <v>0.46010000000000001</v>
      </c>
      <c r="N625" s="17">
        <v>13</v>
      </c>
      <c r="O625" s="17">
        <v>1759</v>
      </c>
      <c r="P625" s="131">
        <v>0.45500000000000002</v>
      </c>
      <c r="Q625" s="131">
        <v>0.56999999999999995</v>
      </c>
      <c r="R625" s="131">
        <v>0.51200000000000001</v>
      </c>
      <c r="S625" s="132">
        <v>0.46010000000000001</v>
      </c>
      <c r="T625" s="17">
        <v>13</v>
      </c>
      <c r="V625" s="63">
        <f t="shared" si="10"/>
        <v>-5.0904977375565612E-3</v>
      </c>
    </row>
    <row r="626" spans="1:22" x14ac:dyDescent="0.3">
      <c r="A626" s="98" t="s">
        <v>1245</v>
      </c>
      <c r="B626" s="98" t="s">
        <v>2695</v>
      </c>
      <c r="C626" s="14">
        <v>1177</v>
      </c>
      <c r="D626" s="14">
        <v>0.42193999999999998</v>
      </c>
      <c r="E626" s="14">
        <v>0.62</v>
      </c>
      <c r="F626" s="14">
        <v>0.52</v>
      </c>
      <c r="G626" s="14">
        <v>0.1464</v>
      </c>
      <c r="H626" s="14">
        <v>3</v>
      </c>
      <c r="I626" s="17">
        <v>830</v>
      </c>
      <c r="J626" s="131">
        <v>0.41599999999999998</v>
      </c>
      <c r="K626" s="131">
        <v>0.65100000000000002</v>
      </c>
      <c r="L626" s="131">
        <v>0.53300000000000003</v>
      </c>
      <c r="M626" s="132">
        <v>0.32169999999999999</v>
      </c>
      <c r="N626" s="17">
        <v>12</v>
      </c>
      <c r="O626" s="17">
        <v>851</v>
      </c>
      <c r="P626" s="131">
        <v>0.41699999999999998</v>
      </c>
      <c r="Q626" s="131">
        <v>0.65300000000000002</v>
      </c>
      <c r="R626" s="131">
        <v>0.53400000000000003</v>
      </c>
      <c r="S626" s="132">
        <v>0.32169999999999999</v>
      </c>
      <c r="T626" s="17">
        <v>12</v>
      </c>
      <c r="V626" s="63">
        <f t="shared" si="10"/>
        <v>2.5301204819277109E-2</v>
      </c>
    </row>
    <row r="627" spans="1:22" x14ac:dyDescent="0.3">
      <c r="A627" s="98" t="s">
        <v>1247</v>
      </c>
      <c r="B627" s="98" t="s">
        <v>2697</v>
      </c>
      <c r="C627" s="14">
        <v>1339</v>
      </c>
      <c r="D627" s="14">
        <v>0.47199999999999998</v>
      </c>
      <c r="E627" s="14">
        <v>0.53400000000000003</v>
      </c>
      <c r="F627" s="14">
        <v>0.503</v>
      </c>
      <c r="G627" s="14">
        <v>0.51829999999999998</v>
      </c>
      <c r="H627" s="14">
        <v>55</v>
      </c>
      <c r="I627" s="17">
        <v>981</v>
      </c>
      <c r="J627" s="131">
        <v>0.503</v>
      </c>
      <c r="K627" s="131">
        <v>0.51500000000000001</v>
      </c>
      <c r="L627" s="131">
        <v>0.50800000000000001</v>
      </c>
      <c r="M627" s="132">
        <v>0.72989999999999999</v>
      </c>
      <c r="N627" s="17">
        <v>75</v>
      </c>
      <c r="O627" s="17">
        <v>953</v>
      </c>
      <c r="P627" s="131">
        <v>0.505</v>
      </c>
      <c r="Q627" s="131">
        <v>0.51600000000000001</v>
      </c>
      <c r="R627" s="131">
        <v>0.51</v>
      </c>
      <c r="S627" s="132">
        <v>0.72989999999999999</v>
      </c>
      <c r="T627" s="17">
        <v>75</v>
      </c>
      <c r="V627" s="63">
        <f t="shared" si="10"/>
        <v>-2.8542303771661569E-2</v>
      </c>
    </row>
    <row r="628" spans="1:22" x14ac:dyDescent="0.3">
      <c r="A628" s="98" t="s">
        <v>1249</v>
      </c>
      <c r="B628" s="98" t="s">
        <v>2699</v>
      </c>
      <c r="C628" s="14">
        <v>1264</v>
      </c>
      <c r="D628" s="14">
        <v>0.43663000000000002</v>
      </c>
      <c r="E628" s="14">
        <v>0.60899999999999999</v>
      </c>
      <c r="F628" s="14">
        <v>0.52200000000000002</v>
      </c>
      <c r="G628" s="14">
        <v>0.28539999999999999</v>
      </c>
      <c r="H628" s="14">
        <v>15</v>
      </c>
      <c r="I628" s="17">
        <v>983</v>
      </c>
      <c r="J628" s="131">
        <v>0.46300000000000002</v>
      </c>
      <c r="K628" s="131">
        <v>0.621</v>
      </c>
      <c r="L628" s="131">
        <v>0.54100000000000004</v>
      </c>
      <c r="M628" s="132">
        <v>0.49159999999999998</v>
      </c>
      <c r="N628" s="17">
        <v>14</v>
      </c>
      <c r="O628" s="17">
        <v>964</v>
      </c>
      <c r="P628" s="131">
        <v>0.46400000000000002</v>
      </c>
      <c r="Q628" s="131">
        <v>0.623</v>
      </c>
      <c r="R628" s="131">
        <v>0.54300000000000004</v>
      </c>
      <c r="S628" s="132">
        <v>0.49159999999999998</v>
      </c>
      <c r="T628" s="17">
        <v>14</v>
      </c>
      <c r="V628" s="63">
        <f t="shared" si="10"/>
        <v>-1.9328585961342827E-2</v>
      </c>
    </row>
    <row r="629" spans="1:22" x14ac:dyDescent="0.3">
      <c r="A629" s="98" t="s">
        <v>1251</v>
      </c>
      <c r="B629" s="98" t="s">
        <v>1252</v>
      </c>
      <c r="C629" s="14">
        <v>1525</v>
      </c>
      <c r="D629" s="14">
        <v>0.51166999999999996</v>
      </c>
      <c r="E629" s="14">
        <v>0.48899999999999999</v>
      </c>
      <c r="F629" s="14">
        <v>0.499</v>
      </c>
      <c r="G629" s="14">
        <v>0.48670000000000002</v>
      </c>
      <c r="H629" s="14">
        <v>0</v>
      </c>
      <c r="I629" s="17">
        <v>1074</v>
      </c>
      <c r="J629" s="131">
        <v>0.66300000000000003</v>
      </c>
      <c r="K629" s="131">
        <v>0.51300000000000001</v>
      </c>
      <c r="L629" s="131">
        <v>0.58699999999999997</v>
      </c>
      <c r="M629" s="132">
        <v>0.65</v>
      </c>
      <c r="N629" s="17">
        <v>24</v>
      </c>
      <c r="O629" s="17">
        <v>1068</v>
      </c>
      <c r="P629" s="131">
        <v>0.66600000000000004</v>
      </c>
      <c r="Q629" s="131">
        <v>0.51400000000000001</v>
      </c>
      <c r="R629" s="131">
        <v>0.59</v>
      </c>
      <c r="S629" s="132">
        <v>0.65</v>
      </c>
      <c r="T629" s="17">
        <v>24</v>
      </c>
      <c r="V629" s="63">
        <f t="shared" si="10"/>
        <v>-5.5865921787709499E-3</v>
      </c>
    </row>
    <row r="630" spans="1:22" x14ac:dyDescent="0.3">
      <c r="A630" s="98" t="s">
        <v>1253</v>
      </c>
      <c r="B630" s="98" t="s">
        <v>2702</v>
      </c>
      <c r="C630" s="14">
        <v>1037</v>
      </c>
      <c r="D630" s="14">
        <v>0.36799999999999999</v>
      </c>
      <c r="E630" s="14">
        <v>0.39300000000000002</v>
      </c>
      <c r="F630" s="14">
        <v>0.38</v>
      </c>
      <c r="G630" s="14">
        <v>0.4204</v>
      </c>
      <c r="H630" s="14">
        <v>0</v>
      </c>
      <c r="I630" s="17">
        <v>799</v>
      </c>
      <c r="J630" s="131">
        <v>0.45400000000000001</v>
      </c>
      <c r="K630" s="131">
        <v>0.45800000000000002</v>
      </c>
      <c r="L630" s="131">
        <v>0.45600000000000002</v>
      </c>
      <c r="M630" s="132">
        <v>0.51259999999999994</v>
      </c>
      <c r="N630" s="17">
        <v>4</v>
      </c>
      <c r="O630" s="17">
        <v>784</v>
      </c>
      <c r="P630" s="131">
        <v>0.45500000000000002</v>
      </c>
      <c r="Q630" s="131">
        <v>0.45900000000000002</v>
      </c>
      <c r="R630" s="131">
        <v>0.45600000000000002</v>
      </c>
      <c r="S630" s="132">
        <v>0.51259999999999994</v>
      </c>
      <c r="T630" s="17">
        <v>4</v>
      </c>
      <c r="V630" s="63">
        <f t="shared" si="10"/>
        <v>-1.8773466833541929E-2</v>
      </c>
    </row>
    <row r="631" spans="1:22" x14ac:dyDescent="0.3">
      <c r="A631" s="98" t="s">
        <v>1255</v>
      </c>
      <c r="B631" s="98" t="s">
        <v>1256</v>
      </c>
      <c r="C631" s="14">
        <v>4053</v>
      </c>
      <c r="D631" s="14">
        <v>2.3703500000000002</v>
      </c>
      <c r="E631" s="14">
        <v>2.343</v>
      </c>
      <c r="F631" s="14">
        <v>2.3559999999999999</v>
      </c>
      <c r="G631" s="14">
        <v>1.34E-2</v>
      </c>
      <c r="H631" s="14">
        <v>0</v>
      </c>
      <c r="I631" s="17">
        <v>2892</v>
      </c>
      <c r="J631" s="131">
        <v>1.722</v>
      </c>
      <c r="K631" s="131">
        <v>2.306</v>
      </c>
      <c r="L631" s="131">
        <v>2.0139999999999998</v>
      </c>
      <c r="M631" s="132">
        <v>6.8599999999999994E-2</v>
      </c>
      <c r="N631" s="17">
        <v>46</v>
      </c>
      <c r="O631" s="17">
        <v>2898</v>
      </c>
      <c r="P631" s="131">
        <v>1.7270000000000001</v>
      </c>
      <c r="Q631" s="131">
        <v>2.3119999999999998</v>
      </c>
      <c r="R631" s="131">
        <v>2.0190000000000001</v>
      </c>
      <c r="S631" s="132">
        <v>6.8599999999999994E-2</v>
      </c>
      <c r="T631" s="17">
        <v>46</v>
      </c>
      <c r="V631" s="63">
        <f t="shared" si="10"/>
        <v>2.0746887966804979E-3</v>
      </c>
    </row>
    <row r="632" spans="1:22" x14ac:dyDescent="0.3">
      <c r="A632" s="98" t="s">
        <v>1257</v>
      </c>
      <c r="B632" s="98" t="s">
        <v>2706</v>
      </c>
      <c r="C632" s="14">
        <v>4332</v>
      </c>
      <c r="D632" s="14">
        <v>3.59328</v>
      </c>
      <c r="E632" s="14">
        <v>3.762</v>
      </c>
      <c r="F632" s="14">
        <v>3.677</v>
      </c>
      <c r="G632" s="14">
        <v>0.1449</v>
      </c>
      <c r="H632" s="14">
        <v>0</v>
      </c>
      <c r="I632" s="17">
        <v>3693</v>
      </c>
      <c r="J632" s="131">
        <v>2.2189999999999999</v>
      </c>
      <c r="K632" s="131">
        <v>2.8570000000000002</v>
      </c>
      <c r="L632" s="131">
        <v>2.5369999999999999</v>
      </c>
      <c r="M632" s="132">
        <v>0.35249999999999998</v>
      </c>
      <c r="N632" s="17">
        <v>688</v>
      </c>
      <c r="O632" s="17">
        <v>3724</v>
      </c>
      <c r="P632" s="131">
        <v>2.2250000000000001</v>
      </c>
      <c r="Q632" s="131">
        <v>2.8650000000000002</v>
      </c>
      <c r="R632" s="131">
        <v>2.544</v>
      </c>
      <c r="S632" s="132">
        <v>0.35249999999999998</v>
      </c>
      <c r="T632" s="17">
        <v>688</v>
      </c>
      <c r="V632" s="63">
        <f t="shared" si="10"/>
        <v>8.394259409694016E-3</v>
      </c>
    </row>
    <row r="633" spans="1:22" x14ac:dyDescent="0.3">
      <c r="A633" s="98" t="s">
        <v>1259</v>
      </c>
      <c r="B633" s="98" t="s">
        <v>2708</v>
      </c>
      <c r="C633" s="14">
        <v>1732</v>
      </c>
      <c r="D633" s="14">
        <v>2.1436999999999999</v>
      </c>
      <c r="E633" s="14">
        <v>1.8540000000000001</v>
      </c>
      <c r="F633" s="14">
        <v>1.998</v>
      </c>
      <c r="G633" s="14">
        <v>0</v>
      </c>
      <c r="H633" s="14">
        <v>300</v>
      </c>
      <c r="I633" s="17">
        <v>1550</v>
      </c>
      <c r="J633" s="131">
        <v>1.456</v>
      </c>
      <c r="K633" s="131">
        <v>1.829</v>
      </c>
      <c r="L633" s="131">
        <v>1.6419999999999999</v>
      </c>
      <c r="M633" s="132">
        <v>9.2200000000000004E-2</v>
      </c>
      <c r="N633" s="17">
        <v>40</v>
      </c>
      <c r="O633" s="17">
        <v>1540</v>
      </c>
      <c r="P633" s="131">
        <v>1.46</v>
      </c>
      <c r="Q633" s="131">
        <v>1.8340000000000001</v>
      </c>
      <c r="R633" s="131">
        <v>1.647</v>
      </c>
      <c r="S633" s="132">
        <v>9.2200000000000004E-2</v>
      </c>
      <c r="T633" s="17">
        <v>40</v>
      </c>
      <c r="V633" s="63">
        <f t="shared" si="10"/>
        <v>-6.4516129032258064E-3</v>
      </c>
    </row>
    <row r="634" spans="1:22" x14ac:dyDescent="0.3">
      <c r="A634" s="98" t="s">
        <v>1261</v>
      </c>
      <c r="B634" s="98" t="s">
        <v>1262</v>
      </c>
      <c r="C634" s="14">
        <v>2820</v>
      </c>
      <c r="D634" s="14">
        <v>2.6991700000000001</v>
      </c>
      <c r="E634" s="14">
        <v>1.31</v>
      </c>
      <c r="F634" s="14">
        <v>2.004</v>
      </c>
      <c r="G634" s="14">
        <v>6.3899999999999998E-2</v>
      </c>
      <c r="H634" s="14">
        <v>77</v>
      </c>
      <c r="I634" s="17">
        <v>2187</v>
      </c>
      <c r="J634" s="131">
        <v>2.004</v>
      </c>
      <c r="K634" s="131">
        <v>1.1819999999999999</v>
      </c>
      <c r="L634" s="131">
        <v>1.593</v>
      </c>
      <c r="M634" s="132">
        <v>0.28120000000000001</v>
      </c>
      <c r="N634" s="17">
        <v>54</v>
      </c>
      <c r="O634" s="17">
        <v>2217</v>
      </c>
      <c r="P634" s="131">
        <v>2.0099999999999998</v>
      </c>
      <c r="Q634" s="131">
        <v>1.1859999999999999</v>
      </c>
      <c r="R634" s="131">
        <v>1.5980000000000001</v>
      </c>
      <c r="S634" s="132">
        <v>0.28120000000000001</v>
      </c>
      <c r="T634" s="17">
        <v>54</v>
      </c>
      <c r="V634" s="63">
        <f t="shared" si="10"/>
        <v>1.3717421124828532E-2</v>
      </c>
    </row>
    <row r="635" spans="1:22" x14ac:dyDescent="0.3">
      <c r="A635" s="98" t="s">
        <v>1263</v>
      </c>
      <c r="B635" s="98" t="s">
        <v>2711</v>
      </c>
      <c r="C635" s="14">
        <v>2953</v>
      </c>
      <c r="D635" s="14">
        <v>2.6415999999999999</v>
      </c>
      <c r="E635" s="14">
        <v>1.635</v>
      </c>
      <c r="F635" s="14">
        <v>2.137</v>
      </c>
      <c r="G635" s="14">
        <v>5.9999999999999995E-4</v>
      </c>
      <c r="H635" s="14">
        <v>118</v>
      </c>
      <c r="I635" s="17">
        <v>3162</v>
      </c>
      <c r="J635" s="131">
        <v>1.5720000000000001</v>
      </c>
      <c r="K635" s="131">
        <v>1.371</v>
      </c>
      <c r="L635" s="131">
        <v>1.4710000000000001</v>
      </c>
      <c r="M635" s="132">
        <v>7.9000000000000008E-3</v>
      </c>
      <c r="N635" s="17">
        <v>133</v>
      </c>
      <c r="O635" s="17">
        <v>3152</v>
      </c>
      <c r="P635" s="131">
        <v>1.5760000000000001</v>
      </c>
      <c r="Q635" s="131">
        <v>1.375</v>
      </c>
      <c r="R635" s="131">
        <v>1.4750000000000001</v>
      </c>
      <c r="S635" s="132">
        <v>7.9000000000000008E-3</v>
      </c>
      <c r="T635" s="17">
        <v>133</v>
      </c>
      <c r="V635" s="63">
        <f t="shared" si="10"/>
        <v>-3.1625553447185324E-3</v>
      </c>
    </row>
    <row r="636" spans="1:22" x14ac:dyDescent="0.3">
      <c r="A636" s="98" t="s">
        <v>1265</v>
      </c>
      <c r="B636" s="98" t="s">
        <v>2713</v>
      </c>
      <c r="C636" s="14">
        <v>1001</v>
      </c>
      <c r="D636" s="14">
        <v>2.5036700000000001</v>
      </c>
      <c r="E636" s="14">
        <v>2.4430000000000001</v>
      </c>
      <c r="F636" s="14">
        <v>2.472</v>
      </c>
      <c r="G636" s="14">
        <v>0.14330000000000001</v>
      </c>
      <c r="H636" s="14">
        <v>40</v>
      </c>
      <c r="I636" s="17">
        <v>1105</v>
      </c>
      <c r="J636" s="131">
        <v>1.554</v>
      </c>
      <c r="K636" s="131">
        <v>1.972</v>
      </c>
      <c r="L636" s="131">
        <v>1.7629999999999999</v>
      </c>
      <c r="M636" s="132">
        <v>0.14749999999999999</v>
      </c>
      <c r="N636" s="17">
        <v>44</v>
      </c>
      <c r="O636" s="17">
        <v>1094</v>
      </c>
      <c r="P636" s="131">
        <v>1.5580000000000001</v>
      </c>
      <c r="Q636" s="131">
        <v>1.9770000000000001</v>
      </c>
      <c r="R636" s="131">
        <v>1.7669999999999999</v>
      </c>
      <c r="S636" s="132">
        <v>0.14749999999999999</v>
      </c>
      <c r="T636" s="17">
        <v>44</v>
      </c>
      <c r="V636" s="63">
        <f t="shared" si="10"/>
        <v>-9.9547511312217188E-3</v>
      </c>
    </row>
    <row r="637" spans="1:22" x14ac:dyDescent="0.3">
      <c r="A637" s="98" t="s">
        <v>1267</v>
      </c>
      <c r="B637" s="98" t="s">
        <v>2715</v>
      </c>
      <c r="C637" s="14">
        <v>1547</v>
      </c>
      <c r="D637" s="14">
        <v>2.73488</v>
      </c>
      <c r="E637" s="14">
        <v>6.125</v>
      </c>
      <c r="F637" s="14">
        <v>4.4290000000000003</v>
      </c>
      <c r="G637" s="14">
        <v>2.5000000000000001E-3</v>
      </c>
      <c r="H637" s="14">
        <v>0</v>
      </c>
      <c r="I637" s="17">
        <v>1604</v>
      </c>
      <c r="J637" s="131">
        <v>2.234</v>
      </c>
      <c r="K637" s="131">
        <v>5.2089999999999996</v>
      </c>
      <c r="L637" s="131">
        <v>3.7210000000000001</v>
      </c>
      <c r="M637" s="132">
        <v>1.34E-2</v>
      </c>
      <c r="N637" s="17">
        <v>10</v>
      </c>
      <c r="O637" s="17">
        <v>1563</v>
      </c>
      <c r="P637" s="131">
        <v>2.2400000000000002</v>
      </c>
      <c r="Q637" s="131">
        <v>5.2240000000000002</v>
      </c>
      <c r="R637" s="131">
        <v>3.7320000000000002</v>
      </c>
      <c r="S637" s="132">
        <v>1.34E-2</v>
      </c>
      <c r="T637" s="17">
        <v>10</v>
      </c>
      <c r="V637" s="63">
        <f t="shared" si="10"/>
        <v>-2.5561097256857856E-2</v>
      </c>
    </row>
    <row r="638" spans="1:22" x14ac:dyDescent="0.3">
      <c r="A638" s="98" t="s">
        <v>1269</v>
      </c>
      <c r="B638" s="98" t="s">
        <v>2717</v>
      </c>
      <c r="C638" s="14">
        <v>2521</v>
      </c>
      <c r="D638" s="14">
        <v>1.6144799999999999</v>
      </c>
      <c r="E638" s="14">
        <v>1.571</v>
      </c>
      <c r="F638" s="14">
        <v>1.5920000000000001</v>
      </c>
      <c r="G638" s="14">
        <v>0.46139999999999998</v>
      </c>
      <c r="H638" s="14">
        <v>530</v>
      </c>
      <c r="I638" s="17">
        <v>2613</v>
      </c>
      <c r="J638" s="131">
        <v>1.075</v>
      </c>
      <c r="K638" s="131">
        <v>1.554</v>
      </c>
      <c r="L638" s="131">
        <v>1.3140000000000001</v>
      </c>
      <c r="M638" s="132">
        <v>0.54010000000000002</v>
      </c>
      <c r="N638" s="17">
        <v>425</v>
      </c>
      <c r="O638" s="17">
        <v>2583</v>
      </c>
      <c r="P638" s="131">
        <v>1.0780000000000001</v>
      </c>
      <c r="Q638" s="131">
        <v>1.5589999999999999</v>
      </c>
      <c r="R638" s="131">
        <v>1.3180000000000001</v>
      </c>
      <c r="S638" s="132">
        <v>0.54010000000000002</v>
      </c>
      <c r="T638" s="17">
        <v>425</v>
      </c>
      <c r="V638" s="63">
        <f t="shared" si="10"/>
        <v>-1.1481056257175661E-2</v>
      </c>
    </row>
    <row r="639" spans="1:22" x14ac:dyDescent="0.3">
      <c r="A639" s="98" t="s">
        <v>1271</v>
      </c>
      <c r="B639" s="98" t="s">
        <v>2719</v>
      </c>
      <c r="C639" s="14">
        <v>1973</v>
      </c>
      <c r="D639" s="14">
        <v>2.3100499999999999</v>
      </c>
      <c r="E639" s="14">
        <v>2.145</v>
      </c>
      <c r="F639" s="14">
        <v>2.2269999999999999</v>
      </c>
      <c r="G639" s="14">
        <v>5.1999999999999998E-3</v>
      </c>
      <c r="H639" s="14">
        <v>0</v>
      </c>
      <c r="I639" s="17">
        <v>1764</v>
      </c>
      <c r="J639" s="131">
        <v>1.7569999999999999</v>
      </c>
      <c r="K639" s="131">
        <v>2.1680000000000001</v>
      </c>
      <c r="L639" s="131">
        <v>1.962</v>
      </c>
      <c r="M639" s="132">
        <v>6.8000000000000005E-2</v>
      </c>
      <c r="N639" s="17">
        <v>40</v>
      </c>
      <c r="O639" s="17">
        <v>1737</v>
      </c>
      <c r="P639" s="131">
        <v>1.7609999999999999</v>
      </c>
      <c r="Q639" s="131">
        <v>2.1739999999999999</v>
      </c>
      <c r="R639" s="131">
        <v>1.9670000000000001</v>
      </c>
      <c r="S639" s="132">
        <v>6.8000000000000005E-2</v>
      </c>
      <c r="T639" s="17">
        <v>40</v>
      </c>
      <c r="V639" s="63">
        <f t="shared" si="10"/>
        <v>-1.5306122448979591E-2</v>
      </c>
    </row>
    <row r="640" spans="1:22" x14ac:dyDescent="0.3">
      <c r="A640" s="98" t="s">
        <v>1273</v>
      </c>
      <c r="B640" s="98" t="s">
        <v>2721</v>
      </c>
      <c r="C640" s="14">
        <v>1442</v>
      </c>
      <c r="D640" s="14">
        <v>1.8164</v>
      </c>
      <c r="E640" s="14">
        <v>2.2509999999999999</v>
      </c>
      <c r="F640" s="14">
        <v>2.0329999999999999</v>
      </c>
      <c r="G640" s="14">
        <v>0.1106</v>
      </c>
      <c r="H640" s="14">
        <v>45</v>
      </c>
      <c r="I640" s="17">
        <v>1507</v>
      </c>
      <c r="J640" s="131">
        <v>1.22</v>
      </c>
      <c r="K640" s="131">
        <v>1.762</v>
      </c>
      <c r="L640" s="131">
        <v>1.4910000000000001</v>
      </c>
      <c r="M640" s="132">
        <v>0.124</v>
      </c>
      <c r="N640" s="17">
        <v>42</v>
      </c>
      <c r="O640" s="17">
        <v>1518</v>
      </c>
      <c r="P640" s="131">
        <v>1.2350000000000001</v>
      </c>
      <c r="Q640" s="131">
        <v>1.784</v>
      </c>
      <c r="R640" s="131">
        <v>1.5089999999999999</v>
      </c>
      <c r="S640" s="132">
        <v>0.124</v>
      </c>
      <c r="T640" s="17">
        <v>42</v>
      </c>
      <c r="V640" s="63">
        <f t="shared" si="10"/>
        <v>7.2992700729927005E-3</v>
      </c>
    </row>
    <row r="641" spans="1:22" x14ac:dyDescent="0.3">
      <c r="A641" s="98" t="s">
        <v>1275</v>
      </c>
      <c r="B641" s="98" t="s">
        <v>1276</v>
      </c>
      <c r="C641" s="14">
        <v>1651</v>
      </c>
      <c r="D641" s="14">
        <v>1.55074</v>
      </c>
      <c r="E641" s="14">
        <v>1.746</v>
      </c>
      <c r="F641" s="14">
        <v>1.6479999999999999</v>
      </c>
      <c r="G641" s="14">
        <v>2.6200000000000001E-2</v>
      </c>
      <c r="H641" s="14">
        <v>33</v>
      </c>
      <c r="I641" s="17">
        <v>1641</v>
      </c>
      <c r="J641" s="131">
        <v>1.3260000000000001</v>
      </c>
      <c r="K641" s="131">
        <v>1.5509999999999999</v>
      </c>
      <c r="L641" s="131">
        <v>1.4379999999999999</v>
      </c>
      <c r="M641" s="132">
        <v>2.23E-2</v>
      </c>
      <c r="N641" s="17">
        <v>29</v>
      </c>
      <c r="O641" s="17">
        <v>1611</v>
      </c>
      <c r="P641" s="131">
        <v>1.329</v>
      </c>
      <c r="Q641" s="131">
        <v>1.5549999999999999</v>
      </c>
      <c r="R641" s="131">
        <v>1.4410000000000001</v>
      </c>
      <c r="S641" s="132">
        <v>2.23E-2</v>
      </c>
      <c r="T641" s="17">
        <v>29</v>
      </c>
      <c r="V641" s="63">
        <f t="shared" si="10"/>
        <v>-1.8281535648994516E-2</v>
      </c>
    </row>
    <row r="642" spans="1:22" x14ac:dyDescent="0.3">
      <c r="A642" s="98" t="s">
        <v>1277</v>
      </c>
      <c r="B642" s="98" t="s">
        <v>2724</v>
      </c>
      <c r="C642" s="14">
        <v>2308</v>
      </c>
      <c r="D642" s="14">
        <v>1.7674700000000001</v>
      </c>
      <c r="E642" s="14">
        <v>1.31</v>
      </c>
      <c r="F642" s="14">
        <v>1.538</v>
      </c>
      <c r="G642" s="14">
        <v>1.67E-2</v>
      </c>
      <c r="H642" s="14">
        <v>0</v>
      </c>
      <c r="I642" s="17">
        <v>2358</v>
      </c>
      <c r="J642" s="131">
        <v>1.234</v>
      </c>
      <c r="K642" s="131">
        <v>1.278</v>
      </c>
      <c r="L642" s="131">
        <v>1.256</v>
      </c>
      <c r="M642" s="132">
        <v>7.9500000000000001E-2</v>
      </c>
      <c r="N642" s="17">
        <v>43</v>
      </c>
      <c r="O642" s="17">
        <v>2338</v>
      </c>
      <c r="P642" s="131">
        <v>1.2370000000000001</v>
      </c>
      <c r="Q642" s="131">
        <v>1.282</v>
      </c>
      <c r="R642" s="131">
        <v>1.2589999999999999</v>
      </c>
      <c r="S642" s="132">
        <v>7.9500000000000001E-2</v>
      </c>
      <c r="T642" s="17">
        <v>43</v>
      </c>
      <c r="V642" s="63">
        <f t="shared" si="10"/>
        <v>-8.4817642069550461E-3</v>
      </c>
    </row>
    <row r="643" spans="1:22" x14ac:dyDescent="0.3">
      <c r="A643" s="98" t="s">
        <v>1279</v>
      </c>
      <c r="B643" s="98" t="s">
        <v>2726</v>
      </c>
      <c r="C643" s="14">
        <v>1932</v>
      </c>
      <c r="D643" s="14">
        <v>2.06182</v>
      </c>
      <c r="E643" s="14">
        <v>2.395</v>
      </c>
      <c r="F643" s="14">
        <v>2.2269999999999999</v>
      </c>
      <c r="G643" s="14">
        <v>0</v>
      </c>
      <c r="H643" s="14">
        <v>0</v>
      </c>
      <c r="I643" s="17">
        <v>1974</v>
      </c>
      <c r="J643" s="131">
        <v>1.3959999999999999</v>
      </c>
      <c r="K643" s="131">
        <v>2.0779999999999998</v>
      </c>
      <c r="L643" s="131">
        <v>1.7370000000000001</v>
      </c>
      <c r="M643" s="132">
        <v>1.5E-3</v>
      </c>
      <c r="N643" s="17">
        <v>45</v>
      </c>
      <c r="O643" s="17">
        <v>1973</v>
      </c>
      <c r="P643" s="131">
        <v>1.4</v>
      </c>
      <c r="Q643" s="131">
        <v>2.0840000000000001</v>
      </c>
      <c r="R643" s="131">
        <v>1.742</v>
      </c>
      <c r="S643" s="132">
        <v>1.5E-3</v>
      </c>
      <c r="T643" s="17">
        <v>45</v>
      </c>
      <c r="V643" s="63">
        <f t="shared" si="10"/>
        <v>-5.0658561296859173E-4</v>
      </c>
    </row>
    <row r="644" spans="1:22" x14ac:dyDescent="0.3">
      <c r="A644" s="98" t="s">
        <v>1281</v>
      </c>
      <c r="B644" s="98" t="s">
        <v>2728</v>
      </c>
      <c r="C644" s="14">
        <v>1694</v>
      </c>
      <c r="D644" s="14">
        <v>3.7392400000000001</v>
      </c>
      <c r="E644" s="14">
        <v>2.5710000000000002</v>
      </c>
      <c r="F644" s="14">
        <v>3.1539999999999999</v>
      </c>
      <c r="G644" s="14">
        <v>0.36320000000000002</v>
      </c>
      <c r="H644" s="14">
        <v>150</v>
      </c>
      <c r="I644" s="17">
        <v>1513</v>
      </c>
      <c r="J644" s="131">
        <v>2.46</v>
      </c>
      <c r="K644" s="131">
        <v>2.306</v>
      </c>
      <c r="L644" s="131">
        <v>2.383</v>
      </c>
      <c r="M644" s="132">
        <v>0.54710000000000003</v>
      </c>
      <c r="N644" s="17">
        <v>150</v>
      </c>
      <c r="O644" s="17">
        <v>1533</v>
      </c>
      <c r="P644" s="131">
        <v>2.4369999999999998</v>
      </c>
      <c r="Q644" s="131">
        <v>2.2850000000000001</v>
      </c>
      <c r="R644" s="131">
        <v>2.36</v>
      </c>
      <c r="S644" s="132">
        <v>0.54710000000000003</v>
      </c>
      <c r="T644" s="17">
        <v>150</v>
      </c>
      <c r="V644" s="63">
        <f t="shared" si="10"/>
        <v>1.3218770654329148E-2</v>
      </c>
    </row>
    <row r="645" spans="1:22" x14ac:dyDescent="0.3">
      <c r="A645" s="98" t="s">
        <v>1283</v>
      </c>
      <c r="B645" s="98" t="s">
        <v>2730</v>
      </c>
      <c r="C645" s="14">
        <v>952</v>
      </c>
      <c r="D645" s="14">
        <v>2.9548100000000002</v>
      </c>
      <c r="E645" s="14">
        <v>1.48</v>
      </c>
      <c r="F645" s="14">
        <v>2.2170000000000001</v>
      </c>
      <c r="G645" s="14">
        <v>0.32100000000000001</v>
      </c>
      <c r="H645" s="14">
        <v>137</v>
      </c>
      <c r="I645" s="17">
        <v>991</v>
      </c>
      <c r="J645" s="131">
        <v>1.653</v>
      </c>
      <c r="K645" s="131">
        <v>1.3240000000000001</v>
      </c>
      <c r="L645" s="131">
        <v>1.488</v>
      </c>
      <c r="M645" s="132">
        <v>0.4244</v>
      </c>
      <c r="N645" s="17">
        <v>189</v>
      </c>
      <c r="O645" s="17">
        <v>966</v>
      </c>
      <c r="P645" s="131">
        <v>1.659</v>
      </c>
      <c r="Q645" s="131">
        <v>1.3280000000000001</v>
      </c>
      <c r="R645" s="131">
        <v>1.4930000000000001</v>
      </c>
      <c r="S645" s="132">
        <v>0.4244</v>
      </c>
      <c r="T645" s="17">
        <v>189</v>
      </c>
      <c r="V645" s="63">
        <f t="shared" si="10"/>
        <v>-2.5227043390514632E-2</v>
      </c>
    </row>
    <row r="646" spans="1:22" x14ac:dyDescent="0.3">
      <c r="A646" s="98" t="s">
        <v>1285</v>
      </c>
      <c r="B646" s="98" t="s">
        <v>2732</v>
      </c>
      <c r="C646" s="14">
        <v>3592</v>
      </c>
      <c r="D646" s="14">
        <v>4.71699</v>
      </c>
      <c r="E646" s="14">
        <v>5.7549999999999999</v>
      </c>
      <c r="F646" s="14">
        <v>5.2350000000000003</v>
      </c>
      <c r="G646" s="14">
        <v>6.0499999999999998E-2</v>
      </c>
      <c r="H646" s="14">
        <v>243</v>
      </c>
      <c r="I646" s="17">
        <v>3573</v>
      </c>
      <c r="J646" s="131">
        <v>2.4620000000000002</v>
      </c>
      <c r="K646" s="131">
        <v>3.6680000000000001</v>
      </c>
      <c r="L646" s="131">
        <v>3.0649999999999999</v>
      </c>
      <c r="M646" s="132">
        <v>0.17280000000000001</v>
      </c>
      <c r="N646" s="17">
        <v>372</v>
      </c>
      <c r="O646" s="17">
        <v>3621</v>
      </c>
      <c r="P646" s="131">
        <v>2.4689999999999999</v>
      </c>
      <c r="Q646" s="131">
        <v>3.6779999999999999</v>
      </c>
      <c r="R646" s="131">
        <v>3.073</v>
      </c>
      <c r="S646" s="132">
        <v>0.17280000000000001</v>
      </c>
      <c r="T646" s="17">
        <v>372</v>
      </c>
      <c r="V646" s="63">
        <f t="shared" ref="V646:V678" si="11">(O646-I646)/I646</f>
        <v>1.343408900083963E-2</v>
      </c>
    </row>
    <row r="647" spans="1:22" x14ac:dyDescent="0.3">
      <c r="A647" s="98" t="s">
        <v>1287</v>
      </c>
      <c r="B647" s="98" t="s">
        <v>2734</v>
      </c>
      <c r="C647" s="14">
        <v>4940</v>
      </c>
      <c r="D647" s="14">
        <v>2.8403700000000001</v>
      </c>
      <c r="E647" s="14">
        <v>3.3530000000000002</v>
      </c>
      <c r="F647" s="14">
        <v>3.0960000000000001</v>
      </c>
      <c r="G647" s="14">
        <v>6.4799999999999996E-2</v>
      </c>
      <c r="H647" s="14">
        <v>0</v>
      </c>
      <c r="I647" s="17">
        <v>5469</v>
      </c>
      <c r="J647" s="131">
        <v>1.8080000000000001</v>
      </c>
      <c r="K647" s="131">
        <v>2.7919999999999998</v>
      </c>
      <c r="L647" s="131">
        <v>2.2999999999999998</v>
      </c>
      <c r="M647" s="132">
        <v>0.16689999999999999</v>
      </c>
      <c r="N647" s="17">
        <v>265</v>
      </c>
      <c r="O647" s="17">
        <v>5382</v>
      </c>
      <c r="P647" s="131">
        <v>1.8120000000000001</v>
      </c>
      <c r="Q647" s="131">
        <v>2.8</v>
      </c>
      <c r="R647" s="131">
        <v>2.306</v>
      </c>
      <c r="S647" s="132">
        <v>0.16689999999999999</v>
      </c>
      <c r="T647" s="17">
        <v>265</v>
      </c>
      <c r="V647" s="63">
        <f t="shared" si="11"/>
        <v>-1.5907844212835986E-2</v>
      </c>
    </row>
    <row r="648" spans="1:22" x14ac:dyDescent="0.3">
      <c r="A648" s="98" t="s">
        <v>1289</v>
      </c>
      <c r="B648" s="98" t="s">
        <v>2736</v>
      </c>
      <c r="C648" s="14">
        <v>1971</v>
      </c>
      <c r="D648" s="14">
        <v>2.6726000000000001</v>
      </c>
      <c r="E648" s="14">
        <v>1.3</v>
      </c>
      <c r="F648" s="14">
        <v>1.986</v>
      </c>
      <c r="G648" s="14">
        <v>4.2299999999999997E-2</v>
      </c>
      <c r="H648" s="14">
        <v>39</v>
      </c>
      <c r="I648" s="17">
        <v>1899</v>
      </c>
      <c r="J648" s="131">
        <v>1.556</v>
      </c>
      <c r="K648" s="131">
        <v>1.3480000000000001</v>
      </c>
      <c r="L648" s="131">
        <v>1.452</v>
      </c>
      <c r="M648" s="132">
        <v>7.8100000000000003E-2</v>
      </c>
      <c r="N648" s="17">
        <v>56</v>
      </c>
      <c r="O648" s="17">
        <v>1889</v>
      </c>
      <c r="P648" s="131">
        <v>1.56</v>
      </c>
      <c r="Q648" s="131">
        <v>1.351</v>
      </c>
      <c r="R648" s="131">
        <v>1.4550000000000001</v>
      </c>
      <c r="S648" s="132">
        <v>7.8100000000000003E-2</v>
      </c>
      <c r="T648" s="17">
        <v>56</v>
      </c>
      <c r="V648" s="63">
        <f t="shared" si="11"/>
        <v>-5.2659294365455505E-3</v>
      </c>
    </row>
    <row r="649" spans="1:22" x14ac:dyDescent="0.3">
      <c r="A649" s="98" t="s">
        <v>1291</v>
      </c>
      <c r="B649" s="98" t="s">
        <v>1292</v>
      </c>
      <c r="C649" s="14">
        <v>332</v>
      </c>
      <c r="D649" s="14">
        <v>7.2287600000000003</v>
      </c>
      <c r="E649" s="14">
        <v>1.2589999999999999</v>
      </c>
      <c r="F649" s="14">
        <v>4.2430000000000003</v>
      </c>
      <c r="G649" s="14">
        <v>0.13919999999999999</v>
      </c>
      <c r="H649" s="14">
        <v>0</v>
      </c>
      <c r="I649" s="17">
        <v>267</v>
      </c>
      <c r="J649" s="131">
        <v>6.7519999999999998</v>
      </c>
      <c r="K649" s="131">
        <v>1.8520000000000001</v>
      </c>
      <c r="L649" s="131">
        <v>4.3019999999999996</v>
      </c>
      <c r="M649" s="132">
        <v>0.22459999999999999</v>
      </c>
      <c r="N649" s="17">
        <v>0</v>
      </c>
      <c r="O649" s="17">
        <v>276</v>
      </c>
      <c r="P649" s="131">
        <v>6.7690000000000001</v>
      </c>
      <c r="Q649" s="131">
        <v>1.857</v>
      </c>
      <c r="R649" s="131">
        <v>4.3120000000000003</v>
      </c>
      <c r="S649" s="132">
        <v>0.22459999999999999</v>
      </c>
      <c r="T649" s="17">
        <v>0</v>
      </c>
      <c r="V649" s="63">
        <f t="shared" si="11"/>
        <v>3.3707865168539325E-2</v>
      </c>
    </row>
    <row r="650" spans="1:22" x14ac:dyDescent="0.3">
      <c r="A650" s="98" t="s">
        <v>1293</v>
      </c>
      <c r="B650" s="98" t="s">
        <v>2739</v>
      </c>
      <c r="C650" s="14">
        <v>1539</v>
      </c>
      <c r="D650" s="14">
        <v>2.6025</v>
      </c>
      <c r="E650" s="14">
        <v>1.2949999999999999</v>
      </c>
      <c r="F650" s="14">
        <v>1.948</v>
      </c>
      <c r="G650" s="14">
        <v>7.9000000000000001E-2</v>
      </c>
      <c r="H650" s="14">
        <v>0</v>
      </c>
      <c r="I650" s="17">
        <v>1406</v>
      </c>
      <c r="J650" s="131">
        <v>1.7</v>
      </c>
      <c r="K650" s="131">
        <v>1.2749999999999999</v>
      </c>
      <c r="L650" s="131">
        <v>1.4870000000000001</v>
      </c>
      <c r="M650" s="132">
        <v>0.15590000000000001</v>
      </c>
      <c r="N650" s="17">
        <v>81</v>
      </c>
      <c r="O650" s="17">
        <v>1366</v>
      </c>
      <c r="P650" s="131">
        <v>1.704</v>
      </c>
      <c r="Q650" s="131">
        <v>1.2789999999999999</v>
      </c>
      <c r="R650" s="131">
        <v>1.4910000000000001</v>
      </c>
      <c r="S650" s="132">
        <v>0.15590000000000001</v>
      </c>
      <c r="T650" s="17">
        <v>81</v>
      </c>
      <c r="V650" s="63">
        <f t="shared" si="11"/>
        <v>-2.8449502133712661E-2</v>
      </c>
    </row>
    <row r="651" spans="1:22" x14ac:dyDescent="0.3">
      <c r="A651" s="98" t="s">
        <v>1295</v>
      </c>
      <c r="B651" s="98" t="s">
        <v>2741</v>
      </c>
      <c r="C651" s="14">
        <v>1812</v>
      </c>
      <c r="D651" s="14">
        <v>1.6259999999999999</v>
      </c>
      <c r="E651" s="14">
        <v>1.367</v>
      </c>
      <c r="F651" s="14">
        <v>1.496</v>
      </c>
      <c r="G651" s="14">
        <v>6.8999999999999999E-3</v>
      </c>
      <c r="H651" s="14">
        <v>0</v>
      </c>
      <c r="I651" s="17">
        <v>1614</v>
      </c>
      <c r="J651" s="131">
        <v>1.1319999999999999</v>
      </c>
      <c r="K651" s="131">
        <v>1.4319999999999999</v>
      </c>
      <c r="L651" s="131">
        <v>1.282</v>
      </c>
      <c r="M651" s="132">
        <v>9.5899999999999999E-2</v>
      </c>
      <c r="N651" s="17">
        <v>39</v>
      </c>
      <c r="O651" s="17">
        <v>1612</v>
      </c>
      <c r="P651" s="131">
        <v>1.1339999999999999</v>
      </c>
      <c r="Q651" s="131">
        <v>1.4359999999999999</v>
      </c>
      <c r="R651" s="131">
        <v>1.2849999999999999</v>
      </c>
      <c r="S651" s="132">
        <v>9.5899999999999999E-2</v>
      </c>
      <c r="T651" s="17">
        <v>39</v>
      </c>
      <c r="V651" s="63">
        <f t="shared" si="11"/>
        <v>-1.2391573729863693E-3</v>
      </c>
    </row>
    <row r="652" spans="1:22" x14ac:dyDescent="0.3">
      <c r="A652" s="98" t="s">
        <v>1297</v>
      </c>
      <c r="B652" s="98" t="s">
        <v>2743</v>
      </c>
      <c r="C652" s="14">
        <v>9843</v>
      </c>
      <c r="D652" s="14">
        <v>0.97907999999999995</v>
      </c>
      <c r="E652" s="14">
        <v>0.84099999999999997</v>
      </c>
      <c r="F652" s="14">
        <v>0.90900000000000003</v>
      </c>
      <c r="G652" s="14">
        <v>0.68089999999999995</v>
      </c>
      <c r="H652" s="14">
        <v>981</v>
      </c>
      <c r="I652" s="17">
        <v>7665</v>
      </c>
      <c r="J652" s="131">
        <v>0.80900000000000005</v>
      </c>
      <c r="K652" s="131">
        <v>0.85099999999999998</v>
      </c>
      <c r="L652" s="131">
        <v>0.82899999999999996</v>
      </c>
      <c r="M652" s="132">
        <v>0.75249999999999995</v>
      </c>
      <c r="N652" s="17">
        <v>560</v>
      </c>
      <c r="O652" s="17">
        <v>7372</v>
      </c>
      <c r="P652" s="131">
        <v>0.8</v>
      </c>
      <c r="Q652" s="131">
        <v>0.84199999999999997</v>
      </c>
      <c r="R652" s="131">
        <v>0.82099999999999995</v>
      </c>
      <c r="S652" s="132">
        <v>0.75249999999999995</v>
      </c>
      <c r="T652" s="17">
        <v>560</v>
      </c>
      <c r="V652" s="63">
        <f t="shared" si="11"/>
        <v>-3.8225701239399869E-2</v>
      </c>
    </row>
    <row r="653" spans="1:22" x14ac:dyDescent="0.3">
      <c r="A653" s="98" t="s">
        <v>1299</v>
      </c>
      <c r="B653" s="98" t="s">
        <v>2745</v>
      </c>
      <c r="C653" s="14">
        <v>4226</v>
      </c>
      <c r="D653" s="14">
        <v>2.34016</v>
      </c>
      <c r="E653" s="14">
        <v>3.2629999999999999</v>
      </c>
      <c r="F653" s="14">
        <v>2.8010000000000002</v>
      </c>
      <c r="G653" s="14">
        <v>7.4000000000000003E-3</v>
      </c>
      <c r="H653" s="14">
        <v>0</v>
      </c>
      <c r="I653" s="17">
        <v>3574</v>
      </c>
      <c r="J653" s="131">
        <v>1.581</v>
      </c>
      <c r="K653" s="131">
        <v>3.1859999999999999</v>
      </c>
      <c r="L653" s="131">
        <v>2.383</v>
      </c>
      <c r="M653" s="132">
        <v>4.3099999999999999E-2</v>
      </c>
      <c r="N653" s="17">
        <v>80</v>
      </c>
      <c r="O653" s="17">
        <v>3551</v>
      </c>
      <c r="P653" s="131">
        <v>1.585</v>
      </c>
      <c r="Q653" s="131">
        <v>3.1949999999999998</v>
      </c>
      <c r="R653" s="131">
        <v>2.3889999999999998</v>
      </c>
      <c r="S653" s="132">
        <v>4.3099999999999999E-2</v>
      </c>
      <c r="T653" s="17">
        <v>80</v>
      </c>
      <c r="V653" s="63">
        <f t="shared" si="11"/>
        <v>-6.4353665360940126E-3</v>
      </c>
    </row>
    <row r="654" spans="1:22" x14ac:dyDescent="0.3">
      <c r="A654" s="98" t="s">
        <v>1301</v>
      </c>
      <c r="B654" s="98" t="s">
        <v>2747</v>
      </c>
      <c r="C654" s="14">
        <v>10301</v>
      </c>
      <c r="D654" s="14">
        <v>1.6991499999999999</v>
      </c>
      <c r="E654" s="14">
        <v>1.5029999999999999</v>
      </c>
      <c r="F654" s="14">
        <v>1.6</v>
      </c>
      <c r="G654" s="14">
        <v>0.47410000000000002</v>
      </c>
      <c r="H654" s="14">
        <v>1275</v>
      </c>
      <c r="I654" s="17">
        <v>9915</v>
      </c>
      <c r="J654" s="131">
        <v>1.125</v>
      </c>
      <c r="K654" s="131">
        <v>1.3540000000000001</v>
      </c>
      <c r="L654" s="131">
        <v>1.2390000000000001</v>
      </c>
      <c r="M654" s="132">
        <v>0.50019999999999998</v>
      </c>
      <c r="N654" s="17">
        <v>1250</v>
      </c>
      <c r="O654" s="17">
        <v>9832</v>
      </c>
      <c r="P654" s="131">
        <v>1.1279999999999999</v>
      </c>
      <c r="Q654" s="131">
        <v>1.3580000000000001</v>
      </c>
      <c r="R654" s="131">
        <v>1.2430000000000001</v>
      </c>
      <c r="S654" s="132">
        <v>0.50019999999999998</v>
      </c>
      <c r="T654" s="17">
        <v>1250</v>
      </c>
      <c r="V654" s="63">
        <f t="shared" si="11"/>
        <v>-8.3711548159354516E-3</v>
      </c>
    </row>
    <row r="655" spans="1:22" x14ac:dyDescent="0.3">
      <c r="A655" s="98" t="s">
        <v>1303</v>
      </c>
      <c r="B655" s="98" t="s">
        <v>2749</v>
      </c>
      <c r="C655" s="14">
        <v>2820</v>
      </c>
      <c r="D655" s="14">
        <v>3.80768</v>
      </c>
      <c r="E655" s="14">
        <v>4.2969999999999997</v>
      </c>
      <c r="F655" s="14">
        <v>4.0510000000000002</v>
      </c>
      <c r="G655" s="14">
        <v>4.8999999999999998E-3</v>
      </c>
      <c r="H655" s="14">
        <v>9</v>
      </c>
      <c r="I655" s="17">
        <v>2328</v>
      </c>
      <c r="J655" s="131">
        <v>2.4039999999999999</v>
      </c>
      <c r="K655" s="131">
        <v>3.4969999999999999</v>
      </c>
      <c r="L655" s="131">
        <v>2.95</v>
      </c>
      <c r="M655" s="132">
        <v>3.9399999999999998E-2</v>
      </c>
      <c r="N655" s="17">
        <v>15</v>
      </c>
      <c r="O655" s="17">
        <v>2318</v>
      </c>
      <c r="P655" s="131">
        <v>2.41</v>
      </c>
      <c r="Q655" s="131">
        <v>3.5070000000000001</v>
      </c>
      <c r="R655" s="131">
        <v>2.9580000000000002</v>
      </c>
      <c r="S655" s="132">
        <v>3.9399999999999998E-2</v>
      </c>
      <c r="T655" s="17">
        <v>15</v>
      </c>
      <c r="V655" s="63">
        <f t="shared" si="11"/>
        <v>-4.2955326460481103E-3</v>
      </c>
    </row>
    <row r="656" spans="1:22" x14ac:dyDescent="0.3">
      <c r="A656" s="98" t="s">
        <v>1305</v>
      </c>
      <c r="B656" s="98" t="s">
        <v>2751</v>
      </c>
      <c r="C656" s="14">
        <v>1382</v>
      </c>
      <c r="D656" s="14">
        <v>2.9029199999999999</v>
      </c>
      <c r="E656" s="14">
        <v>1.982</v>
      </c>
      <c r="F656" s="14">
        <v>2.4420000000000002</v>
      </c>
      <c r="G656" s="14">
        <v>3.1800000000000002E-2</v>
      </c>
      <c r="H656" s="14">
        <v>14</v>
      </c>
      <c r="I656" s="17">
        <v>1030</v>
      </c>
      <c r="J656" s="131">
        <v>1.89</v>
      </c>
      <c r="K656" s="131">
        <v>2.2309999999999999</v>
      </c>
      <c r="L656" s="131">
        <v>2.06</v>
      </c>
      <c r="M656" s="132">
        <v>0.1474</v>
      </c>
      <c r="N656" s="17">
        <v>29</v>
      </c>
      <c r="O656" s="17">
        <v>1024</v>
      </c>
      <c r="P656" s="131">
        <v>1.895</v>
      </c>
      <c r="Q656" s="131">
        <v>2.2370000000000001</v>
      </c>
      <c r="R656" s="131">
        <v>2.0649999999999999</v>
      </c>
      <c r="S656" s="132">
        <v>0.1474</v>
      </c>
      <c r="T656" s="17">
        <v>29</v>
      </c>
      <c r="V656" s="63">
        <f t="shared" si="11"/>
        <v>-5.8252427184466021E-3</v>
      </c>
    </row>
    <row r="657" spans="1:22" x14ac:dyDescent="0.3">
      <c r="A657" s="98" t="s">
        <v>1307</v>
      </c>
      <c r="B657" s="98" t="s">
        <v>2753</v>
      </c>
      <c r="C657" s="14">
        <v>3957</v>
      </c>
      <c r="D657" s="14">
        <v>1.71319</v>
      </c>
      <c r="E657" s="14">
        <v>1.548</v>
      </c>
      <c r="F657" s="14">
        <v>1.63</v>
      </c>
      <c r="G657" s="14">
        <v>0.35199999999999998</v>
      </c>
      <c r="H657" s="14">
        <v>456</v>
      </c>
      <c r="I657" s="17">
        <v>4735</v>
      </c>
      <c r="J657" s="131">
        <v>0.89300000000000002</v>
      </c>
      <c r="K657" s="131">
        <v>1.1120000000000001</v>
      </c>
      <c r="L657" s="131">
        <v>1.002</v>
      </c>
      <c r="M657" s="132">
        <v>0.58650000000000002</v>
      </c>
      <c r="N657" s="17">
        <v>700</v>
      </c>
      <c r="O657" s="17">
        <v>4781</v>
      </c>
      <c r="P657" s="131">
        <v>0.89500000000000002</v>
      </c>
      <c r="Q657" s="131">
        <v>1.115</v>
      </c>
      <c r="R657" s="131">
        <v>1.004</v>
      </c>
      <c r="S657" s="132">
        <v>0.58650000000000002</v>
      </c>
      <c r="T657" s="17">
        <v>700</v>
      </c>
      <c r="V657" s="63">
        <f t="shared" si="11"/>
        <v>9.7148891235480459E-3</v>
      </c>
    </row>
    <row r="658" spans="1:22" x14ac:dyDescent="0.3">
      <c r="A658" s="98" t="s">
        <v>1309</v>
      </c>
      <c r="B658" s="98" t="s">
        <v>1310</v>
      </c>
      <c r="C658" s="14">
        <v>1792</v>
      </c>
      <c r="D658" s="14">
        <v>2.0565199999999999</v>
      </c>
      <c r="E658" s="14">
        <v>2.8090000000000002</v>
      </c>
      <c r="F658" s="14">
        <v>2.4319999999999999</v>
      </c>
      <c r="G658" s="14">
        <v>1.6999999999999999E-3</v>
      </c>
      <c r="H658" s="14">
        <v>0</v>
      </c>
      <c r="I658" s="17">
        <v>1344</v>
      </c>
      <c r="J658" s="131">
        <v>1.72</v>
      </c>
      <c r="K658" s="131">
        <v>2.6</v>
      </c>
      <c r="L658" s="131">
        <v>2.16</v>
      </c>
      <c r="M658" s="132">
        <v>2.35E-2</v>
      </c>
      <c r="N658" s="17">
        <v>12</v>
      </c>
      <c r="O658" s="17">
        <v>1341</v>
      </c>
      <c r="P658" s="131">
        <v>1.7250000000000001</v>
      </c>
      <c r="Q658" s="131">
        <v>2.6080000000000001</v>
      </c>
      <c r="R658" s="131">
        <v>2.1659999999999999</v>
      </c>
      <c r="S658" s="132">
        <v>2.35E-2</v>
      </c>
      <c r="T658" s="17">
        <v>12</v>
      </c>
      <c r="V658" s="63">
        <f t="shared" si="11"/>
        <v>-2.232142857142857E-3</v>
      </c>
    </row>
    <row r="659" spans="1:22" x14ac:dyDescent="0.3">
      <c r="A659" s="98" t="s">
        <v>1311</v>
      </c>
      <c r="B659" s="98" t="s">
        <v>2756</v>
      </c>
      <c r="C659" s="14">
        <v>2807</v>
      </c>
      <c r="D659" s="14">
        <v>0.90510999999999997</v>
      </c>
      <c r="E659" s="14">
        <v>0.83799999999999997</v>
      </c>
      <c r="F659" s="14">
        <v>0.871</v>
      </c>
      <c r="G659" s="14">
        <v>0.58909999999999996</v>
      </c>
      <c r="H659" s="14">
        <v>390</v>
      </c>
      <c r="I659" s="17">
        <v>3269</v>
      </c>
      <c r="J659" s="131">
        <v>0.55000000000000004</v>
      </c>
      <c r="K659" s="131">
        <v>0.60199999999999998</v>
      </c>
      <c r="L659" s="131">
        <v>0.57599999999999996</v>
      </c>
      <c r="M659" s="132">
        <v>0.65820000000000001</v>
      </c>
      <c r="N659" s="17">
        <v>820</v>
      </c>
      <c r="O659" s="17">
        <v>3455</v>
      </c>
      <c r="P659" s="131">
        <v>0.55100000000000005</v>
      </c>
      <c r="Q659" s="131">
        <v>0.60399999999999998</v>
      </c>
      <c r="R659" s="131">
        <v>0.57699999999999996</v>
      </c>
      <c r="S659" s="132">
        <v>0.65820000000000001</v>
      </c>
      <c r="T659" s="17">
        <v>820</v>
      </c>
      <c r="V659" s="63">
        <f t="shared" si="11"/>
        <v>5.6898133985928419E-2</v>
      </c>
    </row>
    <row r="660" spans="1:22" x14ac:dyDescent="0.3">
      <c r="A660" s="98" t="s">
        <v>1313</v>
      </c>
      <c r="B660" s="98" t="s">
        <v>2758</v>
      </c>
      <c r="C660" s="14">
        <v>2713</v>
      </c>
      <c r="D660" s="14">
        <v>1.8524400000000001</v>
      </c>
      <c r="E660" s="14">
        <v>1.9470000000000001</v>
      </c>
      <c r="F660" s="14">
        <v>1.899</v>
      </c>
      <c r="G660" s="14">
        <v>2.8400000000000002E-2</v>
      </c>
      <c r="H660" s="14">
        <v>25</v>
      </c>
      <c r="I660" s="17">
        <v>2797</v>
      </c>
      <c r="J660" s="131">
        <v>1.359</v>
      </c>
      <c r="K660" s="131">
        <v>1.9179999999999999</v>
      </c>
      <c r="L660" s="131">
        <v>1.6379999999999999</v>
      </c>
      <c r="M660" s="132">
        <v>9.5100000000000004E-2</v>
      </c>
      <c r="N660" s="17">
        <v>17</v>
      </c>
      <c r="O660" s="17">
        <v>2799</v>
      </c>
      <c r="P660" s="131">
        <v>1.3580000000000001</v>
      </c>
      <c r="Q660" s="131">
        <v>1.9179999999999999</v>
      </c>
      <c r="R660" s="131">
        <v>1.6379999999999999</v>
      </c>
      <c r="S660" s="132">
        <v>9.5100000000000004E-2</v>
      </c>
      <c r="T660" s="17">
        <v>17</v>
      </c>
      <c r="V660" s="63">
        <f t="shared" si="11"/>
        <v>7.1505184125849122E-4</v>
      </c>
    </row>
    <row r="661" spans="1:22" x14ac:dyDescent="0.3">
      <c r="A661" s="98" t="s">
        <v>1315</v>
      </c>
      <c r="B661" s="98" t="s">
        <v>2760</v>
      </c>
      <c r="C661" s="14">
        <v>2879</v>
      </c>
      <c r="D661" s="14">
        <v>3.6617899999999999</v>
      </c>
      <c r="E661" s="14">
        <v>5.7969999999999997</v>
      </c>
      <c r="F661" s="14">
        <v>4.7279999999999998</v>
      </c>
      <c r="G661" s="14">
        <v>1.6E-2</v>
      </c>
      <c r="H661" s="14">
        <v>0</v>
      </c>
      <c r="I661" s="17">
        <v>2888</v>
      </c>
      <c r="J661" s="131">
        <v>2.89</v>
      </c>
      <c r="K661" s="131">
        <v>4.4539999999999997</v>
      </c>
      <c r="L661" s="131">
        <v>3.6720000000000002</v>
      </c>
      <c r="M661" s="132">
        <v>1.2800000000000001E-2</v>
      </c>
      <c r="N661" s="17">
        <v>108</v>
      </c>
      <c r="O661" s="17">
        <v>2923</v>
      </c>
      <c r="P661" s="131">
        <v>2.8969999999999998</v>
      </c>
      <c r="Q661" s="131">
        <v>4.4669999999999996</v>
      </c>
      <c r="R661" s="131">
        <v>3.681</v>
      </c>
      <c r="S661" s="132">
        <v>1.2800000000000001E-2</v>
      </c>
      <c r="T661" s="17">
        <v>108</v>
      </c>
      <c r="V661" s="63">
        <f t="shared" si="11"/>
        <v>1.2119113573407203E-2</v>
      </c>
    </row>
    <row r="662" spans="1:22" x14ac:dyDescent="0.3">
      <c r="A662" s="98" t="s">
        <v>1317</v>
      </c>
      <c r="B662" s="98" t="s">
        <v>2762</v>
      </c>
      <c r="C662" s="14">
        <v>1455</v>
      </c>
      <c r="D662" s="14">
        <v>2.6396199999999999</v>
      </c>
      <c r="E662" s="14">
        <v>2.7250000000000001</v>
      </c>
      <c r="F662" s="14">
        <v>2.681</v>
      </c>
      <c r="G662" s="14">
        <v>1.7399999999999999E-2</v>
      </c>
      <c r="H662" s="14">
        <v>68</v>
      </c>
      <c r="I662" s="17">
        <v>1527</v>
      </c>
      <c r="J662" s="131">
        <v>1.702</v>
      </c>
      <c r="K662" s="131">
        <v>2.2309999999999999</v>
      </c>
      <c r="L662" s="131">
        <v>1.966</v>
      </c>
      <c r="M662" s="132">
        <v>0.13689999999999999</v>
      </c>
      <c r="N662" s="17">
        <v>95</v>
      </c>
      <c r="O662" s="17">
        <v>1519</v>
      </c>
      <c r="P662" s="131">
        <v>1.706</v>
      </c>
      <c r="Q662" s="131">
        <v>2.238</v>
      </c>
      <c r="R662" s="131">
        <v>1.972</v>
      </c>
      <c r="S662" s="132">
        <v>0.13689999999999999</v>
      </c>
      <c r="T662" s="17">
        <v>95</v>
      </c>
      <c r="V662" s="63">
        <f t="shared" si="11"/>
        <v>-5.2390307793058286E-3</v>
      </c>
    </row>
    <row r="663" spans="1:22" x14ac:dyDescent="0.3">
      <c r="A663" s="98" t="s">
        <v>1319</v>
      </c>
      <c r="B663" s="98" t="s">
        <v>2764</v>
      </c>
      <c r="C663" s="14">
        <v>3797</v>
      </c>
      <c r="D663" s="14">
        <v>1.6851799999999999</v>
      </c>
      <c r="E663" s="14">
        <v>0.94</v>
      </c>
      <c r="F663" s="14">
        <v>1.3120000000000001</v>
      </c>
      <c r="G663" s="14">
        <v>0.5847</v>
      </c>
      <c r="H663" s="14">
        <v>1032</v>
      </c>
      <c r="I663" s="17">
        <v>4636</v>
      </c>
      <c r="J663" s="131">
        <v>0.79700000000000004</v>
      </c>
      <c r="K663" s="131">
        <v>0.67500000000000004</v>
      </c>
      <c r="L663" s="131">
        <v>0.73499999999999999</v>
      </c>
      <c r="M663" s="132">
        <v>0.74819999999999998</v>
      </c>
      <c r="N663" s="17">
        <v>1668</v>
      </c>
      <c r="O663" s="17">
        <v>4578</v>
      </c>
      <c r="P663" s="131">
        <v>0.79900000000000004</v>
      </c>
      <c r="Q663" s="131">
        <v>0.67700000000000005</v>
      </c>
      <c r="R663" s="131">
        <v>0.73699999999999999</v>
      </c>
      <c r="S663" s="132">
        <v>0.74819999999999998</v>
      </c>
      <c r="T663" s="17">
        <v>1668</v>
      </c>
      <c r="V663" s="63">
        <f t="shared" si="11"/>
        <v>-1.2510785159620362E-2</v>
      </c>
    </row>
    <row r="664" spans="1:22" x14ac:dyDescent="0.3">
      <c r="A664" s="98" t="s">
        <v>1321</v>
      </c>
      <c r="B664" s="98" t="s">
        <v>1322</v>
      </c>
      <c r="C664" s="14">
        <v>1491</v>
      </c>
      <c r="D664" s="14">
        <v>2.8454899999999999</v>
      </c>
      <c r="E664" s="14">
        <v>2.2280000000000002</v>
      </c>
      <c r="F664" s="14">
        <v>2.536</v>
      </c>
      <c r="G664" s="14">
        <v>0</v>
      </c>
      <c r="H664" s="14">
        <v>12</v>
      </c>
      <c r="I664" s="17">
        <v>1347</v>
      </c>
      <c r="J664" s="131">
        <v>1.819</v>
      </c>
      <c r="K664" s="131">
        <v>2.0990000000000002</v>
      </c>
      <c r="L664" s="131">
        <v>1.958</v>
      </c>
      <c r="M664" s="132">
        <v>1.0800000000000001E-2</v>
      </c>
      <c r="N664" s="17">
        <v>30</v>
      </c>
      <c r="O664" s="17">
        <v>1281</v>
      </c>
      <c r="P664" s="131">
        <v>1.823</v>
      </c>
      <c r="Q664" s="131">
        <v>2.105</v>
      </c>
      <c r="R664" s="131">
        <v>1.9630000000000001</v>
      </c>
      <c r="S664" s="132">
        <v>1.0800000000000001E-2</v>
      </c>
      <c r="T664" s="17">
        <v>30</v>
      </c>
      <c r="V664" s="63">
        <f t="shared" si="11"/>
        <v>-4.8997772828507792E-2</v>
      </c>
    </row>
    <row r="665" spans="1:22" x14ac:dyDescent="0.3">
      <c r="A665" s="98" t="s">
        <v>1323</v>
      </c>
      <c r="B665" s="98" t="s">
        <v>2767</v>
      </c>
      <c r="C665" s="14">
        <v>4696</v>
      </c>
      <c r="D665" s="14">
        <v>3.1631200000000002</v>
      </c>
      <c r="E665" s="14">
        <v>4.9580000000000002</v>
      </c>
      <c r="F665" s="14">
        <v>4.0599999999999996</v>
      </c>
      <c r="G665" s="14">
        <v>0</v>
      </c>
      <c r="H665" s="14">
        <v>0</v>
      </c>
      <c r="I665" s="17">
        <v>4643</v>
      </c>
      <c r="J665" s="131">
        <v>2.2629999999999999</v>
      </c>
      <c r="K665" s="131">
        <v>4.2690000000000001</v>
      </c>
      <c r="L665" s="131">
        <v>3.2650000000000001</v>
      </c>
      <c r="M665" s="132">
        <v>0</v>
      </c>
      <c r="N665" s="17">
        <v>112</v>
      </c>
      <c r="O665" s="17">
        <v>4621</v>
      </c>
      <c r="P665" s="131">
        <v>2.3010000000000002</v>
      </c>
      <c r="Q665" s="131">
        <v>4.3419999999999996</v>
      </c>
      <c r="R665" s="131">
        <v>3.3210000000000002</v>
      </c>
      <c r="S665" s="132">
        <v>0</v>
      </c>
      <c r="T665" s="17">
        <v>134</v>
      </c>
      <c r="V665" s="63">
        <f t="shared" si="11"/>
        <v>-4.7383157441309495E-3</v>
      </c>
    </row>
    <row r="666" spans="1:22" x14ac:dyDescent="0.3">
      <c r="A666" s="98" t="s">
        <v>1325</v>
      </c>
      <c r="B666" s="98" t="s">
        <v>2769</v>
      </c>
      <c r="C666" s="14">
        <v>3454</v>
      </c>
      <c r="D666" s="14">
        <v>2.10487</v>
      </c>
      <c r="E666" s="14">
        <v>1.5609999999999999</v>
      </c>
      <c r="F666" s="14">
        <v>1.8320000000000001</v>
      </c>
      <c r="G666" s="14">
        <v>3.1699999999999999E-2</v>
      </c>
      <c r="H666" s="14">
        <v>0</v>
      </c>
      <c r="I666" s="17">
        <v>2815</v>
      </c>
      <c r="J666" s="131">
        <v>1.4350000000000001</v>
      </c>
      <c r="K666" s="131">
        <v>1.5449999999999999</v>
      </c>
      <c r="L666" s="131">
        <v>1.4890000000000001</v>
      </c>
      <c r="M666" s="132">
        <v>9.4100000000000003E-2</v>
      </c>
      <c r="N666" s="17">
        <v>59</v>
      </c>
      <c r="O666" s="17">
        <v>2738</v>
      </c>
      <c r="P666" s="131">
        <v>1.4379999999999999</v>
      </c>
      <c r="Q666" s="131">
        <v>1.5489999999999999</v>
      </c>
      <c r="R666" s="131">
        <v>1.4930000000000001</v>
      </c>
      <c r="S666" s="132">
        <v>9.4100000000000003E-2</v>
      </c>
      <c r="T666" s="17">
        <v>59</v>
      </c>
      <c r="V666" s="63">
        <f t="shared" si="11"/>
        <v>-2.7353463587921848E-2</v>
      </c>
    </row>
    <row r="667" spans="1:22" x14ac:dyDescent="0.3">
      <c r="A667" s="98" t="s">
        <v>1327</v>
      </c>
      <c r="B667" s="98" t="s">
        <v>2771</v>
      </c>
      <c r="C667" s="14">
        <v>6845</v>
      </c>
      <c r="D667" s="14">
        <v>2.2122000000000002</v>
      </c>
      <c r="E667" s="14">
        <v>1.6919999999999999</v>
      </c>
      <c r="F667" s="14">
        <v>1.952</v>
      </c>
      <c r="G667" s="14">
        <v>0.45019999999999999</v>
      </c>
      <c r="H667" s="14">
        <v>950</v>
      </c>
      <c r="I667" s="17">
        <v>6991</v>
      </c>
      <c r="J667" s="131">
        <v>1.514</v>
      </c>
      <c r="K667" s="131">
        <v>1.6339999999999999</v>
      </c>
      <c r="L667" s="131">
        <v>1.5740000000000001</v>
      </c>
      <c r="M667" s="132">
        <v>0.52600000000000002</v>
      </c>
      <c r="N667" s="17">
        <v>1227</v>
      </c>
      <c r="O667" s="17">
        <v>6771</v>
      </c>
      <c r="P667" s="131">
        <v>1.5169999999999999</v>
      </c>
      <c r="Q667" s="131">
        <v>1.639</v>
      </c>
      <c r="R667" s="131">
        <v>1.577</v>
      </c>
      <c r="S667" s="132">
        <v>0.52600000000000002</v>
      </c>
      <c r="T667" s="17">
        <v>1227</v>
      </c>
      <c r="V667" s="63">
        <f t="shared" si="11"/>
        <v>-3.1469031612072665E-2</v>
      </c>
    </row>
    <row r="668" spans="1:22" x14ac:dyDescent="0.3">
      <c r="A668" s="98" t="s">
        <v>1329</v>
      </c>
      <c r="B668" s="98" t="s">
        <v>2773</v>
      </c>
      <c r="C668" s="14">
        <v>23902</v>
      </c>
      <c r="D668" s="14">
        <v>1.1496299999999999</v>
      </c>
      <c r="E668" s="14">
        <v>0.95599999999999996</v>
      </c>
      <c r="F668" s="14">
        <v>1.052</v>
      </c>
      <c r="G668" s="14">
        <v>0.67290000000000005</v>
      </c>
      <c r="H668" s="14">
        <v>3538</v>
      </c>
      <c r="I668" s="17">
        <v>25499</v>
      </c>
      <c r="J668" s="131">
        <v>0.78100000000000003</v>
      </c>
      <c r="K668" s="131">
        <v>0.76400000000000001</v>
      </c>
      <c r="L668" s="131">
        <v>0.77200000000000002</v>
      </c>
      <c r="M668" s="132">
        <v>0.69320000000000004</v>
      </c>
      <c r="N668" s="17">
        <v>3300</v>
      </c>
      <c r="O668" s="17">
        <v>24169</v>
      </c>
      <c r="P668" s="131">
        <v>0.78300000000000003</v>
      </c>
      <c r="Q668" s="131">
        <v>0.76600000000000001</v>
      </c>
      <c r="R668" s="131">
        <v>0.77400000000000002</v>
      </c>
      <c r="S668" s="132">
        <v>0.69320000000000004</v>
      </c>
      <c r="T668" s="17">
        <v>3300</v>
      </c>
      <c r="V668" s="63">
        <f t="shared" si="11"/>
        <v>-5.2158908192478134E-2</v>
      </c>
    </row>
    <row r="669" spans="1:22" x14ac:dyDescent="0.3">
      <c r="A669" s="98" t="s">
        <v>1331</v>
      </c>
      <c r="B669" s="98" t="s">
        <v>2775</v>
      </c>
      <c r="C669" s="14">
        <v>6371</v>
      </c>
      <c r="D669" s="14">
        <v>1.2785200000000001</v>
      </c>
      <c r="E669" s="14">
        <v>0.90600000000000003</v>
      </c>
      <c r="F669" s="14">
        <v>1.0920000000000001</v>
      </c>
      <c r="G669" s="14">
        <v>8.2400000000000001E-2</v>
      </c>
      <c r="H669" s="14">
        <v>88</v>
      </c>
      <c r="I669" s="17">
        <v>5462</v>
      </c>
      <c r="J669" s="131">
        <v>0.90400000000000003</v>
      </c>
      <c r="K669" s="131">
        <v>0.87</v>
      </c>
      <c r="L669" s="131">
        <v>0.88700000000000001</v>
      </c>
      <c r="M669" s="132">
        <v>0.19400000000000001</v>
      </c>
      <c r="N669" s="17">
        <v>160</v>
      </c>
      <c r="O669" s="17">
        <v>5385</v>
      </c>
      <c r="P669" s="131">
        <v>0.90600000000000003</v>
      </c>
      <c r="Q669" s="131">
        <v>0.872</v>
      </c>
      <c r="R669" s="131">
        <v>0.88900000000000001</v>
      </c>
      <c r="S669" s="132">
        <v>0.19400000000000001</v>
      </c>
      <c r="T669" s="17">
        <v>160</v>
      </c>
      <c r="V669" s="63">
        <f t="shared" si="11"/>
        <v>-1.4097400219699744E-2</v>
      </c>
    </row>
    <row r="670" spans="1:22" x14ac:dyDescent="0.3">
      <c r="A670" s="98" t="s">
        <v>1333</v>
      </c>
      <c r="B670" s="98" t="s">
        <v>2777</v>
      </c>
      <c r="C670" s="14">
        <v>4144</v>
      </c>
      <c r="D670" s="14">
        <v>1.4557500000000001</v>
      </c>
      <c r="E670" s="14">
        <v>1.2929999999999999</v>
      </c>
      <c r="F670" s="14">
        <v>1.373</v>
      </c>
      <c r="G670" s="14">
        <v>2.3599999999999999E-2</v>
      </c>
      <c r="H670" s="14">
        <v>105</v>
      </c>
      <c r="I670" s="17">
        <v>3396</v>
      </c>
      <c r="J670" s="131">
        <v>1.0349999999999999</v>
      </c>
      <c r="K670" s="131">
        <v>1.2509999999999999</v>
      </c>
      <c r="L670" s="131">
        <v>1.1419999999999999</v>
      </c>
      <c r="M670" s="132">
        <v>0.1033</v>
      </c>
      <c r="N670" s="17">
        <v>88</v>
      </c>
      <c r="O670" s="17">
        <v>3413</v>
      </c>
      <c r="P670" s="131">
        <v>1.038</v>
      </c>
      <c r="Q670" s="131">
        <v>1.254</v>
      </c>
      <c r="R670" s="131">
        <v>1.1459999999999999</v>
      </c>
      <c r="S670" s="132">
        <v>0.1033</v>
      </c>
      <c r="T670" s="17">
        <v>88</v>
      </c>
      <c r="V670" s="63">
        <f t="shared" si="11"/>
        <v>5.0058892815076561E-3</v>
      </c>
    </row>
    <row r="671" spans="1:22" x14ac:dyDescent="0.3">
      <c r="A671" s="98" t="s">
        <v>1335</v>
      </c>
      <c r="B671" s="98" t="s">
        <v>2779</v>
      </c>
      <c r="C671" s="14">
        <v>1693</v>
      </c>
      <c r="D671" s="14">
        <v>0.50761000000000001</v>
      </c>
      <c r="E671" s="14">
        <v>0.59699999999999998</v>
      </c>
      <c r="F671" s="14">
        <v>0.55100000000000005</v>
      </c>
      <c r="G671" s="14">
        <v>0.30719999999999997</v>
      </c>
      <c r="H671" s="14">
        <v>0</v>
      </c>
      <c r="I671" s="17">
        <v>1126</v>
      </c>
      <c r="J671" s="131">
        <v>0.58199999999999996</v>
      </c>
      <c r="K671" s="131">
        <v>0.66100000000000003</v>
      </c>
      <c r="L671" s="131">
        <v>0.621</v>
      </c>
      <c r="M671" s="132">
        <v>0.40720000000000001</v>
      </c>
      <c r="N671" s="17">
        <v>0</v>
      </c>
      <c r="O671" s="17">
        <v>1103</v>
      </c>
      <c r="P671" s="131">
        <v>0.58299999999999996</v>
      </c>
      <c r="Q671" s="131">
        <v>0.66300000000000003</v>
      </c>
      <c r="R671" s="131">
        <v>0.622</v>
      </c>
      <c r="S671" s="132">
        <v>0.40720000000000001</v>
      </c>
      <c r="T671" s="17">
        <v>0</v>
      </c>
      <c r="V671" s="63">
        <f t="shared" si="11"/>
        <v>-2.0426287744227355E-2</v>
      </c>
    </row>
    <row r="672" spans="1:22" x14ac:dyDescent="0.3">
      <c r="A672" s="98" t="s">
        <v>1337</v>
      </c>
      <c r="B672" s="98" t="s">
        <v>2782</v>
      </c>
      <c r="C672" s="14">
        <v>1143</v>
      </c>
      <c r="D672" s="14">
        <v>0.35785</v>
      </c>
      <c r="E672" s="14">
        <v>0.46100000000000002</v>
      </c>
      <c r="F672" s="14">
        <v>0.40799999999999997</v>
      </c>
      <c r="G672" s="14">
        <v>0.38</v>
      </c>
      <c r="H672" s="14">
        <v>0</v>
      </c>
      <c r="I672" s="17">
        <v>866</v>
      </c>
      <c r="J672" s="131">
        <v>0.45500000000000002</v>
      </c>
      <c r="K672" s="131">
        <v>0.56499999999999995</v>
      </c>
      <c r="L672" s="131">
        <v>0.50900000000000001</v>
      </c>
      <c r="M672" s="132">
        <v>0.45700000000000002</v>
      </c>
      <c r="N672" s="17">
        <v>5</v>
      </c>
      <c r="O672" s="17">
        <v>861</v>
      </c>
      <c r="P672" s="131">
        <v>0.45600000000000002</v>
      </c>
      <c r="Q672" s="131">
        <v>0.56599999999999995</v>
      </c>
      <c r="R672" s="131">
        <v>0.51100000000000001</v>
      </c>
      <c r="S672" s="132">
        <v>0.45700000000000002</v>
      </c>
      <c r="T672" s="17">
        <v>5</v>
      </c>
      <c r="V672" s="63">
        <f t="shared" si="11"/>
        <v>-5.7736720554272519E-3</v>
      </c>
    </row>
    <row r="673" spans="1:22" x14ac:dyDescent="0.3">
      <c r="A673" s="98" t="s">
        <v>1339</v>
      </c>
      <c r="B673" s="98" t="s">
        <v>2784</v>
      </c>
      <c r="C673" s="14">
        <v>179</v>
      </c>
      <c r="D673" s="14">
        <v>0.46625</v>
      </c>
      <c r="E673" s="14">
        <v>0.51100000000000001</v>
      </c>
      <c r="F673" s="14">
        <v>0.48799999999999999</v>
      </c>
      <c r="G673" s="14">
        <v>0.3266</v>
      </c>
      <c r="H673" s="14">
        <v>0</v>
      </c>
      <c r="I673" s="17">
        <v>138</v>
      </c>
      <c r="J673" s="131">
        <v>0.77800000000000002</v>
      </c>
      <c r="K673" s="131">
        <v>0.75</v>
      </c>
      <c r="L673" s="131">
        <v>0.76400000000000001</v>
      </c>
      <c r="M673" s="132">
        <v>0.41749999999999998</v>
      </c>
      <c r="N673" s="17">
        <v>0</v>
      </c>
      <c r="O673" s="17">
        <v>138</v>
      </c>
      <c r="P673" s="131">
        <v>0.78</v>
      </c>
      <c r="Q673" s="131">
        <v>0.752</v>
      </c>
      <c r="R673" s="131">
        <v>0.76600000000000001</v>
      </c>
      <c r="S673" s="132">
        <v>0.41749999999999998</v>
      </c>
      <c r="T673" s="17">
        <v>0</v>
      </c>
      <c r="V673" s="63">
        <f t="shared" si="11"/>
        <v>0</v>
      </c>
    </row>
    <row r="674" spans="1:22" x14ac:dyDescent="0.3">
      <c r="A674" s="98" t="s">
        <v>1341</v>
      </c>
      <c r="B674" s="98" t="s">
        <v>2786</v>
      </c>
      <c r="C674" s="14">
        <v>1006</v>
      </c>
      <c r="D674" s="14">
        <v>0.49232999999999999</v>
      </c>
      <c r="E674" s="14">
        <v>0.54</v>
      </c>
      <c r="F674" s="14">
        <v>0.51600000000000001</v>
      </c>
      <c r="G674" s="14">
        <v>0.28299999999999997</v>
      </c>
      <c r="H674" s="14">
        <v>0</v>
      </c>
      <c r="I674" s="17">
        <v>759</v>
      </c>
      <c r="J674" s="131">
        <v>0.629</v>
      </c>
      <c r="K674" s="131">
        <v>0.57299999999999995</v>
      </c>
      <c r="L674" s="131">
        <v>0.6</v>
      </c>
      <c r="M674" s="132">
        <v>0.47410000000000002</v>
      </c>
      <c r="N674" s="17">
        <v>13</v>
      </c>
      <c r="O674" s="17">
        <v>758</v>
      </c>
      <c r="P674" s="131">
        <v>0.63100000000000001</v>
      </c>
      <c r="Q674" s="131">
        <v>0.57399999999999995</v>
      </c>
      <c r="R674" s="131">
        <v>0.60199999999999998</v>
      </c>
      <c r="S674" s="132">
        <v>0.47410000000000002</v>
      </c>
      <c r="T674" s="17">
        <v>13</v>
      </c>
      <c r="V674" s="63">
        <f t="shared" si="11"/>
        <v>-1.3175230566534915E-3</v>
      </c>
    </row>
    <row r="675" spans="1:22" x14ac:dyDescent="0.3">
      <c r="A675" s="98" t="s">
        <v>1343</v>
      </c>
      <c r="B675" s="98" t="s">
        <v>2788</v>
      </c>
      <c r="C675" s="14">
        <v>1023</v>
      </c>
      <c r="D675" s="14">
        <v>0.49159000000000003</v>
      </c>
      <c r="E675" s="14">
        <v>0.58299999999999996</v>
      </c>
      <c r="F675" s="14">
        <v>0.53600000000000003</v>
      </c>
      <c r="G675" s="14">
        <v>0.27050000000000002</v>
      </c>
      <c r="H675" s="14">
        <v>0</v>
      </c>
      <c r="I675" s="17">
        <v>819</v>
      </c>
      <c r="J675" s="131">
        <v>0.47299999999999998</v>
      </c>
      <c r="K675" s="131">
        <v>0.56899999999999995</v>
      </c>
      <c r="L675" s="131">
        <v>0.52</v>
      </c>
      <c r="M675" s="132">
        <v>0.50190000000000001</v>
      </c>
      <c r="N675" s="17">
        <v>5</v>
      </c>
      <c r="O675" s="17">
        <v>809</v>
      </c>
      <c r="P675" s="131">
        <v>0.47399999999999998</v>
      </c>
      <c r="Q675" s="131">
        <v>0.57099999999999995</v>
      </c>
      <c r="R675" s="131">
        <v>0.52200000000000002</v>
      </c>
      <c r="S675" s="132">
        <v>0.50190000000000001</v>
      </c>
      <c r="T675" s="17">
        <v>5</v>
      </c>
      <c r="V675" s="63">
        <f t="shared" si="11"/>
        <v>-1.221001221001221E-2</v>
      </c>
    </row>
    <row r="676" spans="1:22" x14ac:dyDescent="0.3">
      <c r="A676" s="98" t="s">
        <v>1345</v>
      </c>
      <c r="B676" s="98" t="s">
        <v>2790</v>
      </c>
      <c r="C676" s="14">
        <v>1941</v>
      </c>
      <c r="D676" s="14">
        <v>1.03278</v>
      </c>
      <c r="E676" s="14">
        <v>0.61199999999999999</v>
      </c>
      <c r="F676" s="14">
        <v>0.82199999999999995</v>
      </c>
      <c r="G676" s="14">
        <v>0.42520000000000002</v>
      </c>
      <c r="H676" s="14">
        <v>0</v>
      </c>
      <c r="I676" s="17">
        <v>1309</v>
      </c>
      <c r="J676" s="131">
        <v>1.528</v>
      </c>
      <c r="K676" s="131">
        <v>0.8</v>
      </c>
      <c r="L676" s="131">
        <v>1.1639999999999999</v>
      </c>
      <c r="M676" s="132">
        <v>0.5605</v>
      </c>
      <c r="N676" s="17">
        <v>10</v>
      </c>
      <c r="O676" s="17">
        <v>1263</v>
      </c>
      <c r="P676" s="131">
        <v>1.532</v>
      </c>
      <c r="Q676" s="131">
        <v>0.80200000000000005</v>
      </c>
      <c r="R676" s="131">
        <v>1.167</v>
      </c>
      <c r="S676" s="132">
        <v>0.5605</v>
      </c>
      <c r="T676" s="17">
        <v>10</v>
      </c>
      <c r="V676" s="63">
        <f t="shared" si="11"/>
        <v>-3.5141329258976318E-2</v>
      </c>
    </row>
    <row r="677" spans="1:22" x14ac:dyDescent="0.3">
      <c r="A677" s="98" t="s">
        <v>1347</v>
      </c>
      <c r="B677" s="98" t="s">
        <v>2793</v>
      </c>
      <c r="C677" s="14">
        <v>894</v>
      </c>
      <c r="D677" s="14">
        <v>0.53056999999999999</v>
      </c>
      <c r="E677" s="14">
        <v>0.47199999999999998</v>
      </c>
      <c r="F677" s="14">
        <v>0.501</v>
      </c>
      <c r="G677" s="14">
        <v>0.59489999999999998</v>
      </c>
      <c r="H677" s="14">
        <v>0</v>
      </c>
      <c r="I677" s="17">
        <v>617</v>
      </c>
      <c r="J677" s="131">
        <v>0.91800000000000004</v>
      </c>
      <c r="K677" s="131">
        <v>0.61299999999999999</v>
      </c>
      <c r="L677" s="131">
        <v>0.76500000000000001</v>
      </c>
      <c r="M677" s="132">
        <v>0.56979999999999997</v>
      </c>
      <c r="N677" s="17">
        <v>0</v>
      </c>
      <c r="O677" s="17">
        <v>623</v>
      </c>
      <c r="P677" s="131">
        <v>0.92</v>
      </c>
      <c r="Q677" s="131">
        <v>0.61499999999999999</v>
      </c>
      <c r="R677" s="131">
        <v>0.76700000000000002</v>
      </c>
      <c r="S677" s="132">
        <v>0.56979999999999997</v>
      </c>
      <c r="T677" s="17">
        <v>0</v>
      </c>
      <c r="V677" s="63">
        <f t="shared" si="11"/>
        <v>9.7244732576985422E-3</v>
      </c>
    </row>
    <row r="678" spans="1:22" x14ac:dyDescent="0.3">
      <c r="A678" s="98" t="s">
        <v>1349</v>
      </c>
      <c r="B678" s="98" t="s">
        <v>2795</v>
      </c>
      <c r="C678" s="135">
        <f>SUM(C5:C677)</f>
        <v>2780785</v>
      </c>
      <c r="D678" s="136">
        <v>1</v>
      </c>
      <c r="E678" s="136">
        <v>1</v>
      </c>
      <c r="F678" s="136">
        <v>1</v>
      </c>
      <c r="G678" s="14">
        <v>0.49404020853358666</v>
      </c>
      <c r="H678" s="14">
        <f>SUM(H5:H677)</f>
        <v>177250</v>
      </c>
      <c r="I678" s="17">
        <v>2552272</v>
      </c>
      <c r="J678" s="131">
        <v>1</v>
      </c>
      <c r="K678" s="131">
        <v>1</v>
      </c>
      <c r="L678" s="131">
        <v>1</v>
      </c>
      <c r="M678" s="132">
        <v>0.5409938119969685</v>
      </c>
      <c r="N678" s="17">
        <f>SUM(N5:N677)</f>
        <v>225316</v>
      </c>
      <c r="O678" s="17">
        <f t="shared" ref="O678:T678" si="12">SUM(O5:O677)</f>
        <v>2477188</v>
      </c>
      <c r="P678" s="131">
        <f t="shared" si="12"/>
        <v>995.04199999999946</v>
      </c>
      <c r="Q678" s="131">
        <f t="shared" si="12"/>
        <v>612.69199999999933</v>
      </c>
      <c r="R678" s="131">
        <f t="shared" si="12"/>
        <v>803.53200000000049</v>
      </c>
      <c r="S678" s="132">
        <f t="shared" si="12"/>
        <v>284.9346000000001</v>
      </c>
      <c r="T678" s="17">
        <f t="shared" si="12"/>
        <v>225811</v>
      </c>
      <c r="V678" s="63">
        <f t="shared" si="11"/>
        <v>-2.9418494580514931E-2</v>
      </c>
    </row>
  </sheetData>
  <sheetProtection algorithmName="SHA-512" hashValue="0Nzh+CmOKI/hkwUqIqQ/3IEbridKQ7NAvkKaiJT2OtBeeAwAQ/2uLJbx2NbzbajtA/j1j+TWawY7OMp+Z+XI8A==" saltValue="hg6BdUSLEl7e3QV6VW+wkA=="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0D6E3-43EC-4275-BF10-D4AE39BE1EFC}">
  <dimension ref="A1"/>
  <sheetViews>
    <sheetView workbookViewId="0">
      <selection activeCell="AA11" sqref="AA11"/>
    </sheetView>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A0F99-888E-4758-999E-FC059724200C}">
  <sheetPr>
    <pageSetUpPr fitToPage="1"/>
  </sheetPr>
  <dimension ref="A1:L55"/>
  <sheetViews>
    <sheetView zoomScale="90" zoomScaleNormal="90" workbookViewId="0">
      <selection activeCell="D20" sqref="D20"/>
    </sheetView>
  </sheetViews>
  <sheetFormatPr defaultRowHeight="14.4" x14ac:dyDescent="0.3"/>
  <cols>
    <col min="1" max="1" width="35.109375" style="14" bestFit="1" customWidth="1"/>
    <col min="2" max="2" width="1.33203125" style="14" hidden="1" customWidth="1"/>
    <col min="3" max="5" width="16.109375" style="14" bestFit="1" customWidth="1"/>
    <col min="6" max="7" width="15.6640625" style="14" customWidth="1"/>
    <col min="8" max="8" width="1.6640625" style="14" customWidth="1"/>
    <col min="9" max="10" width="16.109375" style="14" bestFit="1" customWidth="1"/>
    <col min="11" max="11" width="15.6640625" style="14" customWidth="1"/>
    <col min="12" max="12" width="3" style="14" customWidth="1"/>
    <col min="13" max="16384" width="8.88671875" style="14"/>
  </cols>
  <sheetData>
    <row r="1" spans="1:12" ht="28.95" customHeight="1" x14ac:dyDescent="0.3">
      <c r="A1" s="155" t="s">
        <v>2811</v>
      </c>
      <c r="B1" s="155"/>
      <c r="C1" s="155"/>
      <c r="D1" s="155"/>
      <c r="E1" s="155"/>
      <c r="F1" s="155"/>
      <c r="G1" s="155"/>
      <c r="H1" s="155"/>
      <c r="I1" s="155"/>
      <c r="J1" s="155"/>
      <c r="K1" s="155"/>
    </row>
    <row r="2" spans="1:12" ht="28.95" customHeight="1" x14ac:dyDescent="0.45">
      <c r="A2" s="83"/>
      <c r="B2" s="161" t="s">
        <v>2835</v>
      </c>
      <c r="C2" s="161"/>
      <c r="D2" s="161"/>
      <c r="E2" s="161"/>
      <c r="F2" s="161"/>
      <c r="G2" s="83"/>
      <c r="H2" s="83"/>
      <c r="I2" s="83"/>
      <c r="J2" s="83"/>
      <c r="K2" s="83"/>
    </row>
    <row r="3" spans="1:12" ht="21" x14ac:dyDescent="0.4">
      <c r="A3" s="92" t="s">
        <v>2818</v>
      </c>
      <c r="B3" s="161"/>
      <c r="C3" s="161"/>
      <c r="D3" s="161"/>
      <c r="E3" s="161"/>
      <c r="F3" s="161"/>
      <c r="G3" s="92"/>
      <c r="H3" s="92"/>
      <c r="I3" s="92"/>
      <c r="J3" s="92"/>
      <c r="K3" s="92"/>
    </row>
    <row r="4" spans="1:12" ht="18" x14ac:dyDescent="0.35">
      <c r="A4" s="20"/>
      <c r="B4" s="20"/>
      <c r="C4" s="25" t="s">
        <v>2798</v>
      </c>
      <c r="D4" s="40" t="str">
        <f>VLOOKUP(Code,Names,4)</f>
        <v>TOTAL STATE</v>
      </c>
      <c r="E4" s="40"/>
      <c r="F4" s="20"/>
      <c r="G4" s="20"/>
      <c r="H4" s="20"/>
      <c r="I4" s="20"/>
      <c r="J4" s="20"/>
      <c r="K4" s="20"/>
    </row>
    <row r="5" spans="1:12" ht="18" x14ac:dyDescent="0.35">
      <c r="A5" s="20"/>
      <c r="B5" s="20"/>
      <c r="C5" s="25" t="s">
        <v>2799</v>
      </c>
      <c r="D5" s="40" t="str">
        <f>VLOOKUP(Code,Names,5)</f>
        <v>--</v>
      </c>
      <c r="E5" s="40"/>
      <c r="F5" s="20"/>
      <c r="G5" s="20"/>
      <c r="H5" s="20"/>
      <c r="I5" s="20"/>
      <c r="J5" s="20"/>
      <c r="K5" s="20"/>
    </row>
    <row r="6" spans="1:12" x14ac:dyDescent="0.3">
      <c r="A6" s="20"/>
      <c r="B6" s="20"/>
      <c r="C6" s="20"/>
      <c r="D6" s="20"/>
      <c r="E6" s="20"/>
      <c r="F6" s="20"/>
      <c r="G6" s="20"/>
      <c r="H6" s="20"/>
      <c r="I6" s="20"/>
      <c r="J6" s="20"/>
      <c r="K6" s="20"/>
    </row>
    <row r="7" spans="1:12" ht="18" x14ac:dyDescent="0.35">
      <c r="A7" s="22"/>
      <c r="B7" s="20"/>
      <c r="C7" s="165" t="s">
        <v>2850</v>
      </c>
      <c r="D7" s="165"/>
      <c r="E7" s="165"/>
      <c r="F7" s="165"/>
      <c r="G7" s="165"/>
      <c r="H7" s="71"/>
      <c r="I7" s="165" t="s">
        <v>2950</v>
      </c>
      <c r="J7" s="165"/>
      <c r="K7" s="165"/>
    </row>
    <row r="8" spans="1:12" ht="15.6" customHeight="1" x14ac:dyDescent="0.3">
      <c r="A8" s="22"/>
      <c r="B8" s="20"/>
      <c r="C8" s="163" t="s">
        <v>2960</v>
      </c>
      <c r="D8" s="163"/>
      <c r="E8" s="163"/>
      <c r="F8" s="163"/>
      <c r="G8" s="163"/>
      <c r="H8" s="71"/>
      <c r="I8" s="164" t="s">
        <v>2951</v>
      </c>
      <c r="J8" s="164"/>
      <c r="K8" s="164"/>
    </row>
    <row r="9" spans="1:12" ht="15.6" x14ac:dyDescent="0.3">
      <c r="A9" s="22"/>
      <c r="B9" s="20"/>
      <c r="C9" s="163"/>
      <c r="D9" s="163"/>
      <c r="E9" s="163"/>
      <c r="F9" s="163"/>
      <c r="G9" s="163"/>
      <c r="H9" s="72"/>
      <c r="I9" s="164"/>
      <c r="J9" s="164"/>
      <c r="K9" s="164"/>
    </row>
    <row r="10" spans="1:12" ht="28.2" customHeight="1" x14ac:dyDescent="0.3">
      <c r="A10" s="22" t="s">
        <v>2810</v>
      </c>
      <c r="B10" s="20"/>
      <c r="C10" s="56" t="s">
        <v>2849</v>
      </c>
      <c r="D10" s="56" t="s">
        <v>2947</v>
      </c>
      <c r="E10" s="56" t="s">
        <v>2961</v>
      </c>
      <c r="F10" s="55" t="s">
        <v>2957</v>
      </c>
      <c r="G10" s="140" t="s">
        <v>2958</v>
      </c>
      <c r="H10" s="20"/>
      <c r="I10" s="141" t="s">
        <v>2952</v>
      </c>
      <c r="J10" s="56" t="s">
        <v>2961</v>
      </c>
      <c r="K10" s="55" t="s">
        <v>2953</v>
      </c>
    </row>
    <row r="11" spans="1:12" x14ac:dyDescent="0.3">
      <c r="A11" s="29" t="s">
        <v>1472</v>
      </c>
      <c r="B11" s="20"/>
      <c r="C11" s="31">
        <f t="shared" ref="C11:C32" si="0">VLOOKUP(Code,Apr_Estimate,$L11)</f>
        <v>19811782573</v>
      </c>
      <c r="D11" s="31">
        <f t="shared" ref="D11:D31" si="1">VLOOKUP(Code,January22_Base,$L11)</f>
        <v>19816470010</v>
      </c>
      <c r="E11" s="31">
        <f t="shared" ref="E11:E32" si="2">VLOOKUP(Code,February22_Base,$L11)</f>
        <v>19817899582</v>
      </c>
      <c r="F11" s="31">
        <f>E11-C11</f>
        <v>6117009</v>
      </c>
      <c r="G11" s="32">
        <f>E11-D11</f>
        <v>1429572</v>
      </c>
      <c r="H11" s="59"/>
      <c r="I11" s="31">
        <f t="shared" ref="I11:I32" si="3">VLOOKUP(Code,January22_estimate,$L11)</f>
        <v>21416608220</v>
      </c>
      <c r="J11" s="31">
        <f>VLOOKUP(Code,February22_Estimate,30)</f>
        <v>21344712276</v>
      </c>
      <c r="K11" s="31">
        <f t="shared" ref="K11:K32" si="4">J11-I11</f>
        <v>-71895944</v>
      </c>
      <c r="L11" s="33">
        <v>5</v>
      </c>
    </row>
    <row r="12" spans="1:12" x14ac:dyDescent="0.3">
      <c r="A12" s="27" t="s">
        <v>1473</v>
      </c>
      <c r="B12" s="20"/>
      <c r="C12" s="57">
        <f t="shared" si="0"/>
        <v>49851173</v>
      </c>
      <c r="D12" s="57">
        <f t="shared" si="1"/>
        <v>47221594</v>
      </c>
      <c r="E12" s="57">
        <f t="shared" si="2"/>
        <v>47221594</v>
      </c>
      <c r="F12" s="57">
        <f t="shared" ref="F12:F32" si="5">E12-C12</f>
        <v>-2629579</v>
      </c>
      <c r="G12" s="57">
        <f t="shared" ref="G12:G32" si="6">E12-D12</f>
        <v>0</v>
      </c>
      <c r="H12" s="59"/>
      <c r="I12" s="57">
        <f t="shared" si="3"/>
        <v>52297367</v>
      </c>
      <c r="J12" s="57">
        <f t="shared" ref="J12:J32" si="7">VLOOKUP(Code,February22_Estimate,$L12)</f>
        <v>50271256</v>
      </c>
      <c r="K12" s="58">
        <f t="shared" si="4"/>
        <v>-2026111</v>
      </c>
      <c r="L12" s="33">
        <v>6</v>
      </c>
    </row>
    <row r="13" spans="1:12" x14ac:dyDescent="0.3">
      <c r="A13" s="29" t="s">
        <v>1474</v>
      </c>
      <c r="B13" s="20"/>
      <c r="C13" s="32">
        <f t="shared" si="0"/>
        <v>223298324</v>
      </c>
      <c r="D13" s="32">
        <f t="shared" si="1"/>
        <v>223298324</v>
      </c>
      <c r="E13" s="32">
        <f t="shared" si="2"/>
        <v>223298324</v>
      </c>
      <c r="F13" s="32">
        <f t="shared" si="5"/>
        <v>0</v>
      </c>
      <c r="G13" s="32">
        <f t="shared" si="6"/>
        <v>0</v>
      </c>
      <c r="H13" s="59"/>
      <c r="I13" s="32">
        <f t="shared" si="3"/>
        <v>223298324</v>
      </c>
      <c r="J13" s="32">
        <f t="shared" si="7"/>
        <v>223298324</v>
      </c>
      <c r="K13" s="31">
        <f t="shared" si="4"/>
        <v>0</v>
      </c>
      <c r="L13" s="33">
        <v>7</v>
      </c>
    </row>
    <row r="14" spans="1:12" x14ac:dyDescent="0.3">
      <c r="A14" s="27" t="s">
        <v>1475</v>
      </c>
      <c r="B14" s="20"/>
      <c r="C14" s="57">
        <f t="shared" si="0"/>
        <v>4999942</v>
      </c>
      <c r="D14" s="57">
        <f t="shared" si="1"/>
        <v>1078048</v>
      </c>
      <c r="E14" s="57">
        <f t="shared" si="2"/>
        <v>1086423</v>
      </c>
      <c r="F14" s="57">
        <f t="shared" si="5"/>
        <v>-3913519</v>
      </c>
      <c r="G14" s="57">
        <f t="shared" si="6"/>
        <v>8375</v>
      </c>
      <c r="H14" s="59"/>
      <c r="I14" s="57">
        <f t="shared" si="3"/>
        <v>4999887</v>
      </c>
      <c r="J14" s="57">
        <f t="shared" si="7"/>
        <v>4999884</v>
      </c>
      <c r="K14" s="58">
        <f t="shared" si="4"/>
        <v>-3</v>
      </c>
      <c r="L14" s="33">
        <v>8</v>
      </c>
    </row>
    <row r="15" spans="1:12" x14ac:dyDescent="0.3">
      <c r="A15" s="29" t="s">
        <v>1476</v>
      </c>
      <c r="B15" s="20"/>
      <c r="C15" s="32">
        <f t="shared" si="0"/>
        <v>2082753393</v>
      </c>
      <c r="D15" s="32">
        <f t="shared" si="1"/>
        <v>1946732915</v>
      </c>
      <c r="E15" s="32">
        <f t="shared" si="2"/>
        <v>1992574138</v>
      </c>
      <c r="F15" s="32">
        <f t="shared" si="5"/>
        <v>-90179255</v>
      </c>
      <c r="G15" s="32">
        <f t="shared" si="6"/>
        <v>45841223</v>
      </c>
      <c r="H15" s="59"/>
      <c r="I15" s="32">
        <f t="shared" si="3"/>
        <v>2244349837</v>
      </c>
      <c r="J15" s="32">
        <f t="shared" si="7"/>
        <v>2261954048</v>
      </c>
      <c r="K15" s="31">
        <f t="shared" si="4"/>
        <v>17604211</v>
      </c>
      <c r="L15" s="33">
        <v>9</v>
      </c>
    </row>
    <row r="16" spans="1:12" x14ac:dyDescent="0.3">
      <c r="A16" s="27" t="s">
        <v>1477</v>
      </c>
      <c r="B16" s="20"/>
      <c r="C16" s="57">
        <f t="shared" si="0"/>
        <v>3151281639</v>
      </c>
      <c r="D16" s="57">
        <f t="shared" si="1"/>
        <v>3139530032</v>
      </c>
      <c r="E16" s="57">
        <f t="shared" si="2"/>
        <v>3221010858</v>
      </c>
      <c r="F16" s="57">
        <f t="shared" si="5"/>
        <v>69729219</v>
      </c>
      <c r="G16" s="57">
        <f t="shared" si="6"/>
        <v>81480826</v>
      </c>
      <c r="H16" s="59"/>
      <c r="I16" s="57">
        <f t="shared" si="3"/>
        <v>3172148675</v>
      </c>
      <c r="J16" s="57">
        <f t="shared" si="7"/>
        <v>3277144519</v>
      </c>
      <c r="K16" s="58">
        <f t="shared" si="4"/>
        <v>104995844</v>
      </c>
      <c r="L16" s="33">
        <v>10</v>
      </c>
    </row>
    <row r="17" spans="1:12" x14ac:dyDescent="0.3">
      <c r="A17" s="29" t="s">
        <v>1478</v>
      </c>
      <c r="B17" s="20"/>
      <c r="C17" s="32">
        <f t="shared" si="0"/>
        <v>17696185</v>
      </c>
      <c r="D17" s="32">
        <f t="shared" si="1"/>
        <v>18139743</v>
      </c>
      <c r="E17" s="32">
        <f t="shared" si="2"/>
        <v>18114194</v>
      </c>
      <c r="F17" s="32">
        <f t="shared" si="5"/>
        <v>418009</v>
      </c>
      <c r="G17" s="32">
        <f t="shared" si="6"/>
        <v>-25549</v>
      </c>
      <c r="H17" s="59"/>
      <c r="I17" s="32">
        <f t="shared" si="3"/>
        <v>15504118</v>
      </c>
      <c r="J17" s="32">
        <f t="shared" si="7"/>
        <v>15536782</v>
      </c>
      <c r="K17" s="31">
        <f t="shared" si="4"/>
        <v>32664</v>
      </c>
      <c r="L17" s="33">
        <v>11</v>
      </c>
    </row>
    <row r="18" spans="1:12" x14ac:dyDescent="0.3">
      <c r="A18" s="27" t="s">
        <v>1479</v>
      </c>
      <c r="B18" s="20"/>
      <c r="C18" s="57">
        <f t="shared" si="0"/>
        <v>4491252</v>
      </c>
      <c r="D18" s="57">
        <f t="shared" si="1"/>
        <v>4491253</v>
      </c>
      <c r="E18" s="57">
        <f t="shared" si="2"/>
        <v>4491253</v>
      </c>
      <c r="F18" s="57">
        <f t="shared" si="5"/>
        <v>1</v>
      </c>
      <c r="G18" s="57">
        <f t="shared" si="6"/>
        <v>0</v>
      </c>
      <c r="H18" s="59"/>
      <c r="I18" s="57">
        <f t="shared" si="3"/>
        <v>3614300</v>
      </c>
      <c r="J18" s="57">
        <f t="shared" si="7"/>
        <v>3614300</v>
      </c>
      <c r="K18" s="58">
        <f t="shared" si="4"/>
        <v>0</v>
      </c>
      <c r="L18" s="33">
        <v>12</v>
      </c>
    </row>
    <row r="19" spans="1:12" x14ac:dyDescent="0.3">
      <c r="A19" s="29" t="s">
        <v>1480</v>
      </c>
      <c r="B19" s="20"/>
      <c r="C19" s="32">
        <f t="shared" si="0"/>
        <v>34743984</v>
      </c>
      <c r="D19" s="32">
        <f t="shared" si="1"/>
        <v>34727704</v>
      </c>
      <c r="E19" s="32">
        <f t="shared" si="2"/>
        <v>34727704</v>
      </c>
      <c r="F19" s="32">
        <f t="shared" si="5"/>
        <v>-16280</v>
      </c>
      <c r="G19" s="32">
        <f t="shared" si="6"/>
        <v>0</v>
      </c>
      <c r="H19" s="59"/>
      <c r="I19" s="32">
        <f t="shared" si="3"/>
        <v>34660148</v>
      </c>
      <c r="J19" s="32">
        <f t="shared" si="7"/>
        <v>32943197</v>
      </c>
      <c r="K19" s="31">
        <f t="shared" si="4"/>
        <v>-1716951</v>
      </c>
      <c r="L19" s="33">
        <v>13</v>
      </c>
    </row>
    <row r="20" spans="1:12" x14ac:dyDescent="0.3">
      <c r="A20" s="27" t="s">
        <v>1481</v>
      </c>
      <c r="B20" s="20"/>
      <c r="C20" s="57">
        <f t="shared" si="0"/>
        <v>180273428</v>
      </c>
      <c r="D20" s="57">
        <f t="shared" si="1"/>
        <v>161320457</v>
      </c>
      <c r="E20" s="57">
        <f t="shared" si="2"/>
        <v>158324066</v>
      </c>
      <c r="F20" s="57">
        <f t="shared" si="5"/>
        <v>-21949362</v>
      </c>
      <c r="G20" s="57">
        <f t="shared" si="6"/>
        <v>-2996391</v>
      </c>
      <c r="H20" s="59"/>
      <c r="I20" s="57">
        <f t="shared" si="3"/>
        <v>161736203</v>
      </c>
      <c r="J20" s="57">
        <f t="shared" si="7"/>
        <v>160294337</v>
      </c>
      <c r="K20" s="58">
        <f t="shared" si="4"/>
        <v>-1441866</v>
      </c>
      <c r="L20" s="33">
        <v>14</v>
      </c>
    </row>
    <row r="21" spans="1:12" x14ac:dyDescent="0.3">
      <c r="A21" s="29" t="s">
        <v>1482</v>
      </c>
      <c r="B21" s="20"/>
      <c r="C21" s="32">
        <f t="shared" si="0"/>
        <v>65842465</v>
      </c>
      <c r="D21" s="32">
        <f t="shared" si="1"/>
        <v>58633103</v>
      </c>
      <c r="E21" s="32">
        <f t="shared" si="2"/>
        <v>57007754</v>
      </c>
      <c r="F21" s="32">
        <f t="shared" si="5"/>
        <v>-8834711</v>
      </c>
      <c r="G21" s="32">
        <f t="shared" si="6"/>
        <v>-1625349</v>
      </c>
      <c r="H21" s="59"/>
      <c r="I21" s="32">
        <f t="shared" si="3"/>
        <v>57983903</v>
      </c>
      <c r="J21" s="32">
        <f t="shared" si="7"/>
        <v>57258792</v>
      </c>
      <c r="K21" s="31">
        <f t="shared" si="4"/>
        <v>-725111</v>
      </c>
      <c r="L21" s="33">
        <v>15</v>
      </c>
    </row>
    <row r="22" spans="1:12" x14ac:dyDescent="0.3">
      <c r="A22" s="27" t="s">
        <v>1483</v>
      </c>
      <c r="B22" s="20"/>
      <c r="C22" s="57">
        <f t="shared" si="0"/>
        <v>1088462768</v>
      </c>
      <c r="D22" s="57">
        <f t="shared" si="1"/>
        <v>1044594100</v>
      </c>
      <c r="E22" s="57">
        <f t="shared" si="2"/>
        <v>1043205517</v>
      </c>
      <c r="F22" s="57">
        <f t="shared" si="5"/>
        <v>-45257251</v>
      </c>
      <c r="G22" s="57">
        <f t="shared" si="6"/>
        <v>-1388583</v>
      </c>
      <c r="H22" s="59"/>
      <c r="I22" s="57">
        <f t="shared" si="3"/>
        <v>1122205470</v>
      </c>
      <c r="J22" s="57">
        <f t="shared" si="7"/>
        <v>1124394890</v>
      </c>
      <c r="K22" s="58">
        <f t="shared" si="4"/>
        <v>2189420</v>
      </c>
      <c r="L22" s="33">
        <v>16</v>
      </c>
    </row>
    <row r="23" spans="1:12" x14ac:dyDescent="0.3">
      <c r="A23" s="29" t="s">
        <v>1484</v>
      </c>
      <c r="B23" s="20"/>
      <c r="C23" s="32">
        <f t="shared" si="0"/>
        <v>663967800</v>
      </c>
      <c r="D23" s="32">
        <f t="shared" si="1"/>
        <v>568062966</v>
      </c>
      <c r="E23" s="32">
        <f t="shared" si="2"/>
        <v>580578758</v>
      </c>
      <c r="F23" s="32">
        <f t="shared" si="5"/>
        <v>-83389042</v>
      </c>
      <c r="G23" s="32">
        <f t="shared" si="6"/>
        <v>12515792</v>
      </c>
      <c r="H23" s="59"/>
      <c r="I23" s="32">
        <f t="shared" si="3"/>
        <v>573963879</v>
      </c>
      <c r="J23" s="32">
        <f t="shared" si="7"/>
        <v>600753726</v>
      </c>
      <c r="K23" s="31">
        <f t="shared" si="4"/>
        <v>26789847</v>
      </c>
      <c r="L23" s="33">
        <v>17</v>
      </c>
    </row>
    <row r="24" spans="1:12" x14ac:dyDescent="0.3">
      <c r="A24" s="27" t="s">
        <v>1485</v>
      </c>
      <c r="B24" s="20"/>
      <c r="C24" s="57">
        <f t="shared" si="0"/>
        <v>433940097</v>
      </c>
      <c r="D24" s="57">
        <f t="shared" si="1"/>
        <v>371546868</v>
      </c>
      <c r="E24" s="57">
        <f t="shared" si="2"/>
        <v>388667644</v>
      </c>
      <c r="F24" s="57">
        <f t="shared" si="5"/>
        <v>-45272453</v>
      </c>
      <c r="G24" s="57">
        <f t="shared" si="6"/>
        <v>17120776</v>
      </c>
      <c r="H24" s="59"/>
      <c r="I24" s="57">
        <f t="shared" si="3"/>
        <v>411374268</v>
      </c>
      <c r="J24" s="57">
        <f t="shared" si="7"/>
        <v>407594664</v>
      </c>
      <c r="K24" s="58">
        <f t="shared" si="4"/>
        <v>-3779604</v>
      </c>
      <c r="L24" s="33">
        <v>18</v>
      </c>
    </row>
    <row r="25" spans="1:12" x14ac:dyDescent="0.3">
      <c r="A25" s="29" t="s">
        <v>1486</v>
      </c>
      <c r="B25" s="20"/>
      <c r="C25" s="32">
        <f t="shared" si="0"/>
        <v>43740426</v>
      </c>
      <c r="D25" s="32">
        <f t="shared" si="1"/>
        <v>43111825</v>
      </c>
      <c r="E25" s="32">
        <f t="shared" si="2"/>
        <v>42666173</v>
      </c>
      <c r="F25" s="32">
        <f t="shared" si="5"/>
        <v>-1074253</v>
      </c>
      <c r="G25" s="32">
        <f t="shared" si="6"/>
        <v>-445652</v>
      </c>
      <c r="H25" s="59"/>
      <c r="I25" s="32">
        <f t="shared" si="3"/>
        <v>43987679</v>
      </c>
      <c r="J25" s="32">
        <f t="shared" si="7"/>
        <v>42857583</v>
      </c>
      <c r="K25" s="31">
        <f t="shared" si="4"/>
        <v>-1130096</v>
      </c>
      <c r="L25" s="33">
        <v>19</v>
      </c>
    </row>
    <row r="26" spans="1:12" x14ac:dyDescent="0.3">
      <c r="A26" s="27" t="s">
        <v>1487</v>
      </c>
      <c r="B26" s="20"/>
      <c r="C26" s="57">
        <f t="shared" si="0"/>
        <v>18249586</v>
      </c>
      <c r="D26" s="57">
        <f t="shared" si="1"/>
        <v>17478943</v>
      </c>
      <c r="E26" s="57">
        <f t="shared" si="2"/>
        <v>17321163</v>
      </c>
      <c r="F26" s="57">
        <f t="shared" si="5"/>
        <v>-928423</v>
      </c>
      <c r="G26" s="57">
        <f t="shared" si="6"/>
        <v>-157780</v>
      </c>
      <c r="H26" s="59"/>
      <c r="I26" s="57">
        <f t="shared" si="3"/>
        <v>18352751</v>
      </c>
      <c r="J26" s="57">
        <f t="shared" si="7"/>
        <v>17881245</v>
      </c>
      <c r="K26" s="58">
        <f t="shared" si="4"/>
        <v>-471506</v>
      </c>
      <c r="L26" s="33">
        <v>20</v>
      </c>
    </row>
    <row r="27" spans="1:12" x14ac:dyDescent="0.3">
      <c r="A27" s="29" t="s">
        <v>1488</v>
      </c>
      <c r="B27" s="20"/>
      <c r="C27" s="32">
        <f t="shared" si="0"/>
        <v>168847151</v>
      </c>
      <c r="D27" s="32">
        <f t="shared" si="1"/>
        <v>165901319</v>
      </c>
      <c r="E27" s="32">
        <f t="shared" si="2"/>
        <v>165810407</v>
      </c>
      <c r="F27" s="32">
        <f t="shared" si="5"/>
        <v>-3036744</v>
      </c>
      <c r="G27" s="32">
        <f t="shared" si="6"/>
        <v>-90912</v>
      </c>
      <c r="H27" s="59"/>
      <c r="I27" s="32">
        <f t="shared" si="3"/>
        <v>170077326</v>
      </c>
      <c r="J27" s="32">
        <f t="shared" si="7"/>
        <v>165471742</v>
      </c>
      <c r="K27" s="31">
        <f t="shared" si="4"/>
        <v>-4605584</v>
      </c>
      <c r="L27" s="33">
        <v>21</v>
      </c>
    </row>
    <row r="28" spans="1:12" x14ac:dyDescent="0.3">
      <c r="A28" s="27" t="s">
        <v>1489</v>
      </c>
      <c r="B28" s="20"/>
      <c r="C28" s="57">
        <f t="shared" si="0"/>
        <v>35571115</v>
      </c>
      <c r="D28" s="57">
        <f t="shared" si="1"/>
        <v>35007916</v>
      </c>
      <c r="E28" s="57">
        <f t="shared" si="2"/>
        <v>34943887</v>
      </c>
      <c r="F28" s="57">
        <f t="shared" si="5"/>
        <v>-627228</v>
      </c>
      <c r="G28" s="57">
        <f t="shared" si="6"/>
        <v>-64029</v>
      </c>
      <c r="H28" s="59"/>
      <c r="I28" s="57">
        <f t="shared" si="3"/>
        <v>35806755</v>
      </c>
      <c r="J28" s="57">
        <f t="shared" si="7"/>
        <v>34914192</v>
      </c>
      <c r="K28" s="58">
        <f t="shared" si="4"/>
        <v>-892563</v>
      </c>
      <c r="L28" s="33">
        <v>22</v>
      </c>
    </row>
    <row r="29" spans="1:12" x14ac:dyDescent="0.3">
      <c r="A29" s="29" t="s">
        <v>1490</v>
      </c>
      <c r="B29" s="20"/>
      <c r="C29" s="32">
        <f t="shared" si="0"/>
        <v>1427588</v>
      </c>
      <c r="D29" s="32">
        <f t="shared" si="1"/>
        <v>1235524</v>
      </c>
      <c r="E29" s="32">
        <f t="shared" si="2"/>
        <v>1239410</v>
      </c>
      <c r="F29" s="32">
        <f t="shared" si="5"/>
        <v>-188178</v>
      </c>
      <c r="G29" s="32">
        <f t="shared" si="6"/>
        <v>3886</v>
      </c>
      <c r="H29" s="59"/>
      <c r="I29" s="32">
        <f t="shared" si="3"/>
        <v>0</v>
      </c>
      <c r="J29" s="32">
        <f t="shared" si="7"/>
        <v>0</v>
      </c>
      <c r="K29" s="31">
        <f t="shared" si="4"/>
        <v>0</v>
      </c>
      <c r="L29" s="33">
        <v>23</v>
      </c>
    </row>
    <row r="30" spans="1:12" x14ac:dyDescent="0.3">
      <c r="A30" s="27" t="s">
        <v>1504</v>
      </c>
      <c r="B30" s="20"/>
      <c r="C30" s="57">
        <f t="shared" si="0"/>
        <v>938608852</v>
      </c>
      <c r="D30" s="57">
        <f t="shared" si="1"/>
        <v>945350254</v>
      </c>
      <c r="E30" s="57">
        <f t="shared" si="2"/>
        <v>945350254</v>
      </c>
      <c r="F30" s="57">
        <f t="shared" si="5"/>
        <v>6741402</v>
      </c>
      <c r="G30" s="57">
        <f t="shared" si="6"/>
        <v>0</v>
      </c>
      <c r="H30" s="59"/>
      <c r="I30" s="57">
        <f t="shared" si="3"/>
        <v>951968852</v>
      </c>
      <c r="J30" s="57">
        <f t="shared" si="7"/>
        <v>951968852</v>
      </c>
      <c r="K30" s="58">
        <f t="shared" si="4"/>
        <v>0</v>
      </c>
      <c r="L30" s="33">
        <v>24</v>
      </c>
    </row>
    <row r="31" spans="1:12" x14ac:dyDescent="0.3">
      <c r="A31" s="29" t="s">
        <v>1491</v>
      </c>
      <c r="B31" s="20"/>
      <c r="C31" s="32">
        <f t="shared" si="0"/>
        <v>4313167</v>
      </c>
      <c r="D31" s="32">
        <f t="shared" si="1"/>
        <v>4313167</v>
      </c>
      <c r="E31" s="32">
        <f t="shared" si="2"/>
        <v>4313167</v>
      </c>
      <c r="F31" s="32">
        <f t="shared" si="5"/>
        <v>0</v>
      </c>
      <c r="G31" s="32">
        <f t="shared" si="6"/>
        <v>0</v>
      </c>
      <c r="H31" s="59"/>
      <c r="I31" s="32">
        <f t="shared" si="3"/>
        <v>4313167</v>
      </c>
      <c r="J31" s="32">
        <f t="shared" si="7"/>
        <v>4313167</v>
      </c>
      <c r="K31" s="31">
        <f t="shared" si="4"/>
        <v>0</v>
      </c>
      <c r="L31" s="33">
        <v>25</v>
      </c>
    </row>
    <row r="32" spans="1:12" x14ac:dyDescent="0.3">
      <c r="A32" s="27" t="s">
        <v>1492</v>
      </c>
      <c r="B32" s="20"/>
      <c r="C32" s="57">
        <f t="shared" si="0"/>
        <v>28271832</v>
      </c>
      <c r="D32" s="57">
        <f t="shared" ref="D32" si="8">VLOOKUP(Code,November22_base,$L32)</f>
        <v>28271832</v>
      </c>
      <c r="E32" s="57">
        <f t="shared" si="2"/>
        <v>28271832</v>
      </c>
      <c r="F32" s="57">
        <f t="shared" si="5"/>
        <v>0</v>
      </c>
      <c r="G32" s="57">
        <f t="shared" si="6"/>
        <v>0</v>
      </c>
      <c r="H32" s="59"/>
      <c r="I32" s="57">
        <f t="shared" si="3"/>
        <v>28271832</v>
      </c>
      <c r="J32" s="57">
        <f t="shared" si="7"/>
        <v>28271832</v>
      </c>
      <c r="K32" s="58">
        <f t="shared" si="4"/>
        <v>0</v>
      </c>
      <c r="L32" s="33">
        <v>26</v>
      </c>
    </row>
    <row r="33" spans="1:12" x14ac:dyDescent="0.3">
      <c r="A33" s="137" t="s">
        <v>2902</v>
      </c>
      <c r="B33" s="139"/>
      <c r="C33" s="138">
        <f>SUM(C11:C32)</f>
        <v>29052414740</v>
      </c>
      <c r="D33" s="138">
        <f>SUM(D11:D32)</f>
        <v>28676517897</v>
      </c>
      <c r="E33" s="138">
        <f>SUM(E11:E32)</f>
        <v>28828124102</v>
      </c>
      <c r="F33" s="138">
        <f>SUM(F11:F32)</f>
        <v>-224290638</v>
      </c>
      <c r="G33" s="138">
        <f>SUM(G11:G32)</f>
        <v>151606205</v>
      </c>
      <c r="H33" s="106"/>
      <c r="I33" s="149">
        <f>SUM(I11:I32)</f>
        <v>30747522961</v>
      </c>
      <c r="J33" s="149">
        <f>SUM(J11:J32)</f>
        <v>30810449608</v>
      </c>
      <c r="K33" s="149">
        <f t="shared" ref="K33" si="9">J33-I33</f>
        <v>62926647</v>
      </c>
      <c r="L33" s="33">
        <v>27</v>
      </c>
    </row>
    <row r="34" spans="1:12" ht="9.6" customHeight="1" x14ac:dyDescent="0.3">
      <c r="A34" s="68"/>
      <c r="B34" s="26"/>
      <c r="C34" s="69"/>
      <c r="D34" s="69"/>
      <c r="E34" s="69"/>
      <c r="F34" s="69"/>
      <c r="G34" s="69"/>
      <c r="H34" s="69"/>
      <c r="I34" s="69"/>
      <c r="J34" s="69"/>
      <c r="K34" s="69"/>
      <c r="L34" s="33"/>
    </row>
    <row r="35" spans="1:12" hidden="1" x14ac:dyDescent="0.3">
      <c r="A35" s="64" t="s">
        <v>1494</v>
      </c>
      <c r="B35" s="20"/>
      <c r="C35" s="65">
        <f>VLOOKUP(Code,March_Base,L35)</f>
        <v>690010</v>
      </c>
      <c r="D35" s="65">
        <f>VLOOKUP(Code,November_Base,29)</f>
        <v>1807381</v>
      </c>
      <c r="E35" s="65">
        <f>VLOOKUP(Code,Apr_Base,29)</f>
        <v>1371700</v>
      </c>
      <c r="F35" s="66">
        <f t="shared" ref="F35:F37" si="10">IF($D35="DNS*","---",(E35-D35))</f>
        <v>-435681</v>
      </c>
      <c r="G35" s="67" t="s">
        <v>1503</v>
      </c>
      <c r="H35" s="59"/>
      <c r="I35" s="66">
        <f>D35</f>
        <v>1807381</v>
      </c>
      <c r="J35" s="65" t="s">
        <v>1503</v>
      </c>
      <c r="K35" s="66" t="s">
        <v>1503</v>
      </c>
      <c r="L35" s="33">
        <v>28</v>
      </c>
    </row>
    <row r="36" spans="1:12" hidden="1" x14ac:dyDescent="0.3">
      <c r="A36" s="27" t="s">
        <v>1495</v>
      </c>
      <c r="B36" s="20"/>
      <c r="C36" s="57">
        <f>VLOOKUP(Code,March_Base,L36)</f>
        <v>250001547</v>
      </c>
      <c r="D36" s="57">
        <f>VLOOKUP(Code,November_Base,30)</f>
        <v>250001547</v>
      </c>
      <c r="E36" s="57">
        <f>VLOOKUP(Code,Apr_Base,30)</f>
        <v>250001547</v>
      </c>
      <c r="F36" s="58">
        <f t="shared" si="10"/>
        <v>0</v>
      </c>
      <c r="G36" s="28">
        <f>IF(C36=0,"NA",(F36/C36))</f>
        <v>0</v>
      </c>
      <c r="H36" s="59"/>
      <c r="I36" s="58">
        <f>D36</f>
        <v>250001547</v>
      </c>
      <c r="J36" s="57">
        <f>VLOOKUP(Code,Apr_Estimate,30)</f>
        <v>629214300</v>
      </c>
      <c r="K36" s="58">
        <f>IF($I36="DNS*","---",(J36-I36))</f>
        <v>379212753</v>
      </c>
      <c r="L36" s="33">
        <v>29</v>
      </c>
    </row>
    <row r="37" spans="1:12" hidden="1" x14ac:dyDescent="0.3">
      <c r="A37" s="29" t="s">
        <v>1501</v>
      </c>
      <c r="B37" s="20"/>
      <c r="C37" s="32" t="e">
        <f>VLOOKUP(Code,March_Estimate,#REF!)</f>
        <v>#REF!</v>
      </c>
      <c r="D37" s="32">
        <f>VLOOKUP(Code,November_Base,27)</f>
        <v>-1133623251</v>
      </c>
      <c r="E37" s="32">
        <f>VLOOKUP(Code,Apr_Base,27)</f>
        <v>-1130646956</v>
      </c>
      <c r="F37" s="31">
        <f t="shared" si="10"/>
        <v>2976295</v>
      </c>
      <c r="G37" s="30">
        <f>IF(D37=0,"NA",(F37/D37))</f>
        <v>-2.6254710260878375E-3</v>
      </c>
      <c r="H37" s="59"/>
      <c r="I37" s="30" t="s">
        <v>1503</v>
      </c>
      <c r="J37" s="30" t="s">
        <v>1503</v>
      </c>
      <c r="K37" s="30" t="s">
        <v>1503</v>
      </c>
      <c r="L37" s="33"/>
    </row>
    <row r="38" spans="1:12" hidden="1" x14ac:dyDescent="0.3">
      <c r="A38" s="87" t="s">
        <v>1502</v>
      </c>
      <c r="B38" s="26"/>
      <c r="C38" s="89">
        <f>VLOOKUP(Code,March_Estimate,L35)</f>
        <v>1127892096</v>
      </c>
      <c r="D38" s="89">
        <f>VLOOKUP(Code,November_Base,31)</f>
        <v>1123420352</v>
      </c>
      <c r="E38" s="89" t="s">
        <v>1503</v>
      </c>
      <c r="F38" s="90" t="s">
        <v>1503</v>
      </c>
      <c r="G38" s="70" t="s">
        <v>1503</v>
      </c>
      <c r="H38" s="60"/>
      <c r="I38" s="70" t="s">
        <v>1503</v>
      </c>
      <c r="J38" s="70" t="s">
        <v>1503</v>
      </c>
      <c r="K38" s="70" t="s">
        <v>1503</v>
      </c>
      <c r="L38" s="33"/>
    </row>
    <row r="39" spans="1:12" x14ac:dyDescent="0.3">
      <c r="A39" s="162" t="s">
        <v>2964</v>
      </c>
      <c r="B39" s="162"/>
      <c r="C39" s="162"/>
      <c r="D39" s="162"/>
      <c r="E39" s="162"/>
      <c r="F39" s="162"/>
      <c r="G39" s="162"/>
      <c r="H39" s="162"/>
      <c r="I39" s="162"/>
      <c r="J39" s="162"/>
      <c r="K39" s="162"/>
    </row>
    <row r="40" spans="1:12" ht="58.2" customHeight="1" x14ac:dyDescent="0.3">
      <c r="A40" s="162"/>
      <c r="B40" s="162"/>
      <c r="C40" s="162"/>
      <c r="D40" s="162"/>
      <c r="E40" s="162"/>
      <c r="F40" s="162"/>
      <c r="G40" s="162"/>
      <c r="H40" s="162"/>
      <c r="I40" s="162"/>
      <c r="J40" s="162"/>
      <c r="K40" s="162"/>
    </row>
    <row r="41" spans="1:12" x14ac:dyDescent="0.3">
      <c r="A41" s="53"/>
      <c r="B41" s="50"/>
      <c r="C41" s="50"/>
      <c r="D41" s="50"/>
      <c r="E41" s="50"/>
      <c r="F41" s="50"/>
      <c r="G41" s="50"/>
      <c r="H41" s="50"/>
      <c r="I41" s="50"/>
      <c r="J41" s="50"/>
      <c r="K41" s="50"/>
    </row>
    <row r="42" spans="1:12" ht="7.2" customHeight="1" x14ac:dyDescent="0.3">
      <c r="A42" s="54"/>
      <c r="B42" s="52"/>
      <c r="C42" s="52"/>
      <c r="D42" s="52"/>
      <c r="E42" s="52"/>
      <c r="F42" s="52"/>
      <c r="G42" s="52"/>
      <c r="H42" s="52"/>
      <c r="I42" s="52"/>
      <c r="J42" s="52"/>
      <c r="K42" s="52"/>
    </row>
    <row r="43" spans="1:12" x14ac:dyDescent="0.3">
      <c r="A43" s="53"/>
      <c r="B43" s="51"/>
      <c r="C43" s="51"/>
      <c r="D43" s="51"/>
      <c r="E43" s="51"/>
      <c r="F43" s="51"/>
      <c r="G43" s="51"/>
      <c r="H43" s="51"/>
      <c r="I43" s="51"/>
      <c r="J43" s="51"/>
      <c r="K43" s="51"/>
    </row>
    <row r="44" spans="1:12" ht="7.2" customHeight="1" x14ac:dyDescent="0.3">
      <c r="A44" s="53"/>
      <c r="B44" s="51"/>
      <c r="C44" s="51"/>
      <c r="D44" s="51"/>
      <c r="E44" s="51"/>
      <c r="F44" s="51"/>
      <c r="G44" s="51"/>
      <c r="H44" s="51"/>
      <c r="I44" s="51"/>
      <c r="J44" s="51"/>
      <c r="K44" s="51"/>
    </row>
    <row r="45" spans="1:12" x14ac:dyDescent="0.3">
      <c r="A45" s="53"/>
      <c r="B45" s="51"/>
      <c r="C45" s="51"/>
      <c r="D45" s="51"/>
      <c r="E45" s="51"/>
      <c r="F45" s="51"/>
      <c r="G45" s="51"/>
      <c r="H45" s="51"/>
      <c r="I45" s="51"/>
      <c r="J45" s="51"/>
      <c r="K45" s="51"/>
    </row>
    <row r="46" spans="1:12" x14ac:dyDescent="0.3">
      <c r="A46" s="53"/>
      <c r="B46" s="51"/>
      <c r="C46" s="51"/>
      <c r="D46" s="51"/>
      <c r="E46" s="51"/>
      <c r="F46" s="51"/>
      <c r="G46" s="51"/>
      <c r="H46" s="51"/>
      <c r="I46" s="51"/>
      <c r="J46" s="51"/>
      <c r="K46" s="51"/>
    </row>
    <row r="47" spans="1:12" ht="7.2" customHeight="1" x14ac:dyDescent="0.3">
      <c r="A47" s="54"/>
      <c r="B47" s="52"/>
      <c r="C47" s="52"/>
      <c r="D47" s="52"/>
      <c r="E47" s="52"/>
      <c r="F47" s="52"/>
      <c r="G47" s="52"/>
      <c r="H47" s="52"/>
      <c r="I47" s="52"/>
      <c r="J47" s="52"/>
      <c r="K47" s="52"/>
    </row>
    <row r="48" spans="1:12" x14ac:dyDescent="0.3">
      <c r="A48" s="53"/>
      <c r="B48" s="50"/>
      <c r="C48" s="50"/>
      <c r="D48" s="50"/>
      <c r="E48" s="50"/>
      <c r="F48" s="50"/>
      <c r="G48" s="50"/>
      <c r="H48" s="50"/>
      <c r="I48" s="50"/>
      <c r="J48" s="50"/>
      <c r="K48" s="50"/>
    </row>
    <row r="49" spans="1:11" x14ac:dyDescent="0.3">
      <c r="A49" s="49"/>
      <c r="B49" s="49"/>
      <c r="C49" s="49"/>
      <c r="D49" s="49"/>
      <c r="E49" s="49"/>
      <c r="F49" s="49"/>
      <c r="G49" s="49"/>
      <c r="H49" s="49"/>
      <c r="I49" s="49"/>
      <c r="J49" s="49"/>
      <c r="K49" s="49"/>
    </row>
    <row r="50" spans="1:11" x14ac:dyDescent="0.3">
      <c r="A50" s="49"/>
      <c r="B50" s="49"/>
      <c r="C50" s="49"/>
      <c r="D50" s="49"/>
      <c r="E50" s="49"/>
      <c r="F50" s="49"/>
      <c r="G50" s="49"/>
      <c r="H50" s="49"/>
      <c r="I50" s="49"/>
      <c r="J50" s="49"/>
      <c r="K50" s="49"/>
    </row>
    <row r="51" spans="1:11" x14ac:dyDescent="0.3">
      <c r="A51" s="49"/>
      <c r="B51" s="49"/>
      <c r="C51" s="49"/>
      <c r="D51" s="49"/>
      <c r="E51" s="49"/>
      <c r="F51" s="49"/>
      <c r="G51" s="49"/>
      <c r="H51" s="49"/>
      <c r="I51" s="49"/>
      <c r="J51" s="49"/>
      <c r="K51" s="49"/>
    </row>
    <row r="52" spans="1:11" x14ac:dyDescent="0.3">
      <c r="A52" s="49"/>
      <c r="B52" s="49"/>
      <c r="C52" s="49"/>
      <c r="D52" s="49"/>
      <c r="E52" s="49"/>
      <c r="F52" s="49"/>
      <c r="G52" s="49"/>
      <c r="H52" s="49"/>
      <c r="I52" s="49"/>
      <c r="J52" s="49"/>
      <c r="K52" s="49"/>
    </row>
    <row r="53" spans="1:11" x14ac:dyDescent="0.3">
      <c r="A53" s="49"/>
      <c r="B53" s="49"/>
      <c r="C53" s="49"/>
      <c r="D53" s="49"/>
      <c r="E53" s="49"/>
      <c r="F53" s="49"/>
      <c r="G53" s="49"/>
      <c r="H53" s="49"/>
      <c r="I53" s="49"/>
      <c r="J53" s="49"/>
      <c r="K53" s="49"/>
    </row>
    <row r="54" spans="1:11" x14ac:dyDescent="0.3">
      <c r="A54" s="49"/>
      <c r="B54" s="49"/>
      <c r="C54" s="49"/>
      <c r="D54" s="49"/>
      <c r="E54" s="49"/>
      <c r="F54" s="49"/>
      <c r="G54" s="49"/>
      <c r="H54" s="49"/>
      <c r="I54" s="49"/>
      <c r="J54" s="49"/>
      <c r="K54" s="49"/>
    </row>
    <row r="55" spans="1:11" x14ac:dyDescent="0.3">
      <c r="A55" s="49"/>
      <c r="B55" s="49"/>
      <c r="C55" s="49"/>
      <c r="D55" s="49"/>
      <c r="E55" s="49"/>
      <c r="F55" s="49"/>
      <c r="G55" s="49"/>
      <c r="H55" s="49"/>
      <c r="I55" s="49"/>
      <c r="J55" s="49"/>
      <c r="K55" s="49"/>
    </row>
  </sheetData>
  <sheetProtection algorithmName="SHA-512" hashValue="YSrkt8r2wJ71xvOOpuzJTHWMBUQMc2hxFy5HuNLYj3Z7b4kI5MWGMdt6XeEEDD3BFDru8voZPWk3tGB0xzYd3Q==" saltValue="j3cTBhc2GoHtm6Iiv2o2lw==" spinCount="100000" sheet="1" objects="1" scenarios="1"/>
  <mergeCells count="8">
    <mergeCell ref="A1:K1"/>
    <mergeCell ref="B3:F3"/>
    <mergeCell ref="B2:F2"/>
    <mergeCell ref="A39:K40"/>
    <mergeCell ref="C8:G9"/>
    <mergeCell ref="I8:K9"/>
    <mergeCell ref="C7:G7"/>
    <mergeCell ref="I7:K7"/>
  </mergeCells>
  <printOptions horizontalCentered="1"/>
  <pageMargins left="0.7" right="0.7" top="0.75" bottom="0.75" header="0.3" footer="0.3"/>
  <pageSetup scale="7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0CE5-6F22-4AAD-A64B-F93D4B962E53}">
  <dimension ref="A1"/>
  <sheetViews>
    <sheetView workbookViewId="0">
      <selection activeCell="X3" sqref="X3"/>
    </sheetView>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9A87A-945F-43FF-A076-FBD1E6E585D7}">
  <dimension ref="A1:AB678"/>
  <sheetViews>
    <sheetView topLeftCell="I1" workbookViewId="0">
      <selection activeCell="X3" sqref="X3"/>
    </sheetView>
  </sheetViews>
  <sheetFormatPr defaultRowHeight="14.4" x14ac:dyDescent="0.3"/>
  <cols>
    <col min="5" max="5" width="13.44140625" bestFit="1" customWidth="1"/>
  </cols>
  <sheetData>
    <row r="1" spans="1:28" x14ac:dyDescent="0.3">
      <c r="A1">
        <v>1</v>
      </c>
      <c r="B1">
        <f>A1+1</f>
        <v>2</v>
      </c>
      <c r="C1" s="14">
        <f t="shared" ref="C1:AB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row>
    <row r="2" spans="1:28" ht="129.6" x14ac:dyDescent="0.3">
      <c r="A2" s="19" t="s">
        <v>2954</v>
      </c>
      <c r="B2" s="14" t="s">
        <v>2955</v>
      </c>
      <c r="C2" s="14" t="s">
        <v>0</v>
      </c>
      <c r="D2" s="14" t="s">
        <v>1</v>
      </c>
      <c r="E2" s="16" t="s">
        <v>2878</v>
      </c>
      <c r="F2" s="16" t="s">
        <v>2879</v>
      </c>
      <c r="G2" s="16" t="s">
        <v>2880</v>
      </c>
      <c r="H2" s="16" t="s">
        <v>2881</v>
      </c>
      <c r="I2" s="16" t="s">
        <v>2882</v>
      </c>
      <c r="J2" s="16" t="s">
        <v>2883</v>
      </c>
      <c r="K2" s="16" t="s">
        <v>2884</v>
      </c>
      <c r="L2" s="16" t="s">
        <v>2885</v>
      </c>
      <c r="M2" s="16" t="s">
        <v>2886</v>
      </c>
      <c r="N2" s="16" t="s">
        <v>2887</v>
      </c>
      <c r="O2" s="16" t="s">
        <v>2888</v>
      </c>
      <c r="P2" s="16" t="s">
        <v>2889</v>
      </c>
      <c r="Q2" s="16" t="s">
        <v>2890</v>
      </c>
      <c r="R2" s="16" t="s">
        <v>2891</v>
      </c>
      <c r="S2" s="16" t="s">
        <v>2892</v>
      </c>
      <c r="T2" s="16" t="s">
        <v>2893</v>
      </c>
      <c r="U2" s="16" t="s">
        <v>2894</v>
      </c>
      <c r="V2" s="16" t="s">
        <v>2895</v>
      </c>
      <c r="W2" s="16" t="s">
        <v>2896</v>
      </c>
      <c r="X2" s="148" t="s">
        <v>2963</v>
      </c>
      <c r="Y2" s="16" t="s">
        <v>2898</v>
      </c>
      <c r="Z2" s="16" t="s">
        <v>2899</v>
      </c>
      <c r="AA2" s="16" t="s">
        <v>2900</v>
      </c>
      <c r="AB2" s="16" t="s">
        <v>2901</v>
      </c>
    </row>
    <row r="3" spans="1:28"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c r="AB3" s="16"/>
    </row>
    <row r="4" spans="1:28"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c r="AB4" s="16"/>
    </row>
    <row r="5" spans="1:28" x14ac:dyDescent="0.3">
      <c r="A5" s="15" t="s">
        <v>3</v>
      </c>
      <c r="B5" s="14" t="s">
        <v>4</v>
      </c>
      <c r="C5" s="14">
        <v>1</v>
      </c>
      <c r="D5" s="14">
        <v>1</v>
      </c>
      <c r="E5" s="17">
        <v>92081099</v>
      </c>
      <c r="F5" s="17">
        <v>767038</v>
      </c>
      <c r="G5" s="17">
        <v>0</v>
      </c>
      <c r="H5" s="17">
        <v>0</v>
      </c>
      <c r="I5" s="17">
        <v>6662706</v>
      </c>
      <c r="J5" s="17">
        <v>13888695</v>
      </c>
      <c r="K5" s="17">
        <v>0</v>
      </c>
      <c r="L5" s="17">
        <v>0</v>
      </c>
      <c r="M5" s="17">
        <v>445669</v>
      </c>
      <c r="N5" s="17">
        <v>2911635</v>
      </c>
      <c r="O5" s="17">
        <v>1400490</v>
      </c>
      <c r="P5" s="17">
        <v>0</v>
      </c>
      <c r="Q5" s="17">
        <v>1305253</v>
      </c>
      <c r="R5" s="17">
        <v>3508977</v>
      </c>
      <c r="S5" s="17">
        <v>197692</v>
      </c>
      <c r="T5" s="17">
        <v>79968</v>
      </c>
      <c r="U5" s="17">
        <v>675642</v>
      </c>
      <c r="V5" s="17">
        <v>237290</v>
      </c>
      <c r="W5" s="17">
        <v>0</v>
      </c>
      <c r="X5" s="17">
        <v>5306481</v>
      </c>
      <c r="Y5" s="17">
        <v>0</v>
      </c>
      <c r="Z5" s="17">
        <v>1247799</v>
      </c>
      <c r="AA5" s="17">
        <v>130716434</v>
      </c>
      <c r="AB5" s="17">
        <v>0</v>
      </c>
    </row>
    <row r="6" spans="1:28" x14ac:dyDescent="0.3">
      <c r="A6" s="15" t="s">
        <v>5</v>
      </c>
      <c r="B6" s="14" t="s">
        <v>6</v>
      </c>
      <c r="C6" s="14">
        <v>1</v>
      </c>
      <c r="D6" s="14">
        <v>0</v>
      </c>
      <c r="E6" s="17">
        <v>6666508</v>
      </c>
      <c r="F6" s="17">
        <v>0</v>
      </c>
      <c r="G6" s="17">
        <v>0</v>
      </c>
      <c r="H6" s="17">
        <v>13902</v>
      </c>
      <c r="I6" s="17">
        <v>1302300</v>
      </c>
      <c r="J6" s="17">
        <v>2023811</v>
      </c>
      <c r="K6" s="17">
        <v>0</v>
      </c>
      <c r="L6" s="17">
        <v>0</v>
      </c>
      <c r="M6" s="17">
        <v>0</v>
      </c>
      <c r="N6" s="17">
        <v>0</v>
      </c>
      <c r="O6" s="17">
        <v>0</v>
      </c>
      <c r="P6" s="17">
        <v>919214</v>
      </c>
      <c r="Q6" s="17">
        <v>59893</v>
      </c>
      <c r="R6" s="17">
        <v>269082</v>
      </c>
      <c r="S6" s="17">
        <v>3761</v>
      </c>
      <c r="T6" s="17">
        <v>4493</v>
      </c>
      <c r="U6" s="17">
        <v>33322</v>
      </c>
      <c r="V6" s="17">
        <v>5521</v>
      </c>
      <c r="W6" s="17">
        <v>0</v>
      </c>
      <c r="X6" s="17">
        <v>67761</v>
      </c>
      <c r="Y6" s="17">
        <v>0</v>
      </c>
      <c r="Z6" s="17">
        <v>0</v>
      </c>
      <c r="AA6" s="17">
        <v>11369568</v>
      </c>
      <c r="AB6" s="17">
        <v>0</v>
      </c>
    </row>
    <row r="7" spans="1:28" x14ac:dyDescent="0.3">
      <c r="A7" s="15" t="s">
        <v>7</v>
      </c>
      <c r="B7" s="14" t="s">
        <v>8</v>
      </c>
      <c r="C7" s="14">
        <v>1</v>
      </c>
      <c r="D7" s="14">
        <v>0</v>
      </c>
      <c r="E7" s="17">
        <v>13890316</v>
      </c>
      <c r="F7" s="17">
        <v>0</v>
      </c>
      <c r="G7" s="17">
        <v>950728</v>
      </c>
      <c r="H7" s="17">
        <v>0</v>
      </c>
      <c r="I7" s="17">
        <v>4545349</v>
      </c>
      <c r="J7" s="17">
        <v>4430894</v>
      </c>
      <c r="K7" s="17">
        <v>0</v>
      </c>
      <c r="L7" s="17">
        <v>0</v>
      </c>
      <c r="M7" s="17">
        <v>0</v>
      </c>
      <c r="N7" s="17">
        <v>0</v>
      </c>
      <c r="O7" s="17">
        <v>0</v>
      </c>
      <c r="P7" s="17">
        <v>1697096</v>
      </c>
      <c r="Q7" s="17">
        <v>323575</v>
      </c>
      <c r="R7" s="17">
        <v>636946</v>
      </c>
      <c r="S7" s="17">
        <v>66512</v>
      </c>
      <c r="T7" s="17">
        <v>27750</v>
      </c>
      <c r="U7" s="17">
        <v>265329</v>
      </c>
      <c r="V7" s="17">
        <v>64362</v>
      </c>
      <c r="W7" s="17">
        <v>0</v>
      </c>
      <c r="X7" s="17">
        <v>480600</v>
      </c>
      <c r="Y7" s="17">
        <v>0</v>
      </c>
      <c r="Z7" s="17">
        <v>0</v>
      </c>
      <c r="AA7" s="17">
        <v>27379457</v>
      </c>
      <c r="AB7" s="17">
        <v>0</v>
      </c>
    </row>
    <row r="8" spans="1:28" x14ac:dyDescent="0.3">
      <c r="A8" s="15" t="s">
        <v>9</v>
      </c>
      <c r="B8" s="14" t="s">
        <v>10</v>
      </c>
      <c r="C8" s="14">
        <v>1</v>
      </c>
      <c r="D8" s="14">
        <v>0</v>
      </c>
      <c r="E8" s="17">
        <v>11998992</v>
      </c>
      <c r="F8" s="17">
        <v>0</v>
      </c>
      <c r="G8" s="17">
        <v>0</v>
      </c>
      <c r="H8" s="17">
        <v>0</v>
      </c>
      <c r="I8" s="17">
        <v>2353156</v>
      </c>
      <c r="J8" s="17">
        <v>1516746</v>
      </c>
      <c r="K8" s="17">
        <v>0</v>
      </c>
      <c r="L8" s="17">
        <v>0</v>
      </c>
      <c r="M8" s="17">
        <v>0</v>
      </c>
      <c r="N8" s="17">
        <v>0</v>
      </c>
      <c r="O8" s="17">
        <v>0</v>
      </c>
      <c r="P8" s="17">
        <v>1188065</v>
      </c>
      <c r="Q8" s="17">
        <v>134076</v>
      </c>
      <c r="R8" s="17">
        <v>568827</v>
      </c>
      <c r="S8" s="17">
        <v>26485</v>
      </c>
      <c r="T8" s="17">
        <v>11050</v>
      </c>
      <c r="U8" s="17">
        <v>109510</v>
      </c>
      <c r="V8" s="17">
        <v>26185</v>
      </c>
      <c r="W8" s="17">
        <v>0</v>
      </c>
      <c r="X8" s="17">
        <v>173163</v>
      </c>
      <c r="Y8" s="17">
        <v>0</v>
      </c>
      <c r="Z8" s="17">
        <v>0</v>
      </c>
      <c r="AA8" s="17">
        <v>18106255</v>
      </c>
      <c r="AB8" s="17">
        <v>0</v>
      </c>
    </row>
    <row r="9" spans="1:28" x14ac:dyDescent="0.3">
      <c r="A9" s="15" t="s">
        <v>11</v>
      </c>
      <c r="B9" s="14" t="s">
        <v>12</v>
      </c>
      <c r="C9" s="14">
        <v>1</v>
      </c>
      <c r="D9" s="14">
        <v>0</v>
      </c>
      <c r="E9" s="17">
        <v>17918980</v>
      </c>
      <c r="F9" s="17">
        <v>201764</v>
      </c>
      <c r="G9" s="17">
        <v>0</v>
      </c>
      <c r="H9" s="17">
        <v>0</v>
      </c>
      <c r="I9" s="17">
        <v>1091060</v>
      </c>
      <c r="J9" s="17">
        <v>3304879</v>
      </c>
      <c r="K9" s="17">
        <v>0</v>
      </c>
      <c r="L9" s="17">
        <v>0</v>
      </c>
      <c r="M9" s="17">
        <v>0</v>
      </c>
      <c r="N9" s="17">
        <v>0</v>
      </c>
      <c r="O9" s="17">
        <v>0</v>
      </c>
      <c r="P9" s="17">
        <v>1303004</v>
      </c>
      <c r="Q9" s="17">
        <v>384352</v>
      </c>
      <c r="R9" s="17">
        <v>406487</v>
      </c>
      <c r="S9" s="17">
        <v>27713</v>
      </c>
      <c r="T9" s="17">
        <v>10255</v>
      </c>
      <c r="U9" s="17">
        <v>114520</v>
      </c>
      <c r="V9" s="17">
        <v>33981</v>
      </c>
      <c r="W9" s="17">
        <v>0</v>
      </c>
      <c r="X9" s="17">
        <v>929437</v>
      </c>
      <c r="Y9" s="17">
        <v>0</v>
      </c>
      <c r="Z9" s="17">
        <v>0</v>
      </c>
      <c r="AA9" s="17">
        <v>25726432</v>
      </c>
      <c r="AB9" s="17">
        <v>0</v>
      </c>
    </row>
    <row r="10" spans="1:28" x14ac:dyDescent="0.3">
      <c r="A10" s="15" t="s">
        <v>13</v>
      </c>
      <c r="B10" s="14" t="s">
        <v>14</v>
      </c>
      <c r="C10" s="14">
        <v>1</v>
      </c>
      <c r="D10" s="14">
        <v>0</v>
      </c>
      <c r="E10" s="17">
        <v>18689571</v>
      </c>
      <c r="F10" s="17">
        <v>0</v>
      </c>
      <c r="G10" s="17">
        <v>0</v>
      </c>
      <c r="H10" s="17">
        <v>42771</v>
      </c>
      <c r="I10" s="17">
        <v>2830914</v>
      </c>
      <c r="J10" s="17">
        <v>1816032</v>
      </c>
      <c r="K10" s="17">
        <v>0</v>
      </c>
      <c r="L10" s="17">
        <v>0</v>
      </c>
      <c r="M10" s="17">
        <v>0</v>
      </c>
      <c r="N10" s="17">
        <v>0</v>
      </c>
      <c r="O10" s="17">
        <v>0</v>
      </c>
      <c r="P10" s="17">
        <v>1259236</v>
      </c>
      <c r="Q10" s="17">
        <v>0</v>
      </c>
      <c r="R10" s="17">
        <v>295745</v>
      </c>
      <c r="S10" s="17">
        <v>81537</v>
      </c>
      <c r="T10" s="17">
        <v>34018</v>
      </c>
      <c r="U10" s="17">
        <v>291192</v>
      </c>
      <c r="V10" s="17">
        <v>71261</v>
      </c>
      <c r="W10" s="17">
        <v>0</v>
      </c>
      <c r="X10" s="17">
        <v>970078</v>
      </c>
      <c r="Y10" s="17">
        <v>0</v>
      </c>
      <c r="Z10" s="17">
        <v>0</v>
      </c>
      <c r="AA10" s="17">
        <v>26382355</v>
      </c>
      <c r="AB10" s="17">
        <v>0</v>
      </c>
    </row>
    <row r="11" spans="1:28" x14ac:dyDescent="0.3">
      <c r="A11" s="15" t="s">
        <v>15</v>
      </c>
      <c r="B11" s="14" t="s">
        <v>16</v>
      </c>
      <c r="C11" s="14">
        <v>1</v>
      </c>
      <c r="D11" s="14">
        <v>0</v>
      </c>
      <c r="E11" s="17">
        <v>806305</v>
      </c>
      <c r="F11" s="17">
        <v>110284</v>
      </c>
      <c r="G11" s="17">
        <v>0</v>
      </c>
      <c r="H11" s="17">
        <v>0</v>
      </c>
      <c r="I11" s="17">
        <v>289719</v>
      </c>
      <c r="J11" s="17">
        <v>467660</v>
      </c>
      <c r="K11" s="17">
        <v>0</v>
      </c>
      <c r="L11" s="17">
        <v>0</v>
      </c>
      <c r="M11" s="17">
        <v>0</v>
      </c>
      <c r="N11" s="17">
        <v>0</v>
      </c>
      <c r="O11" s="17">
        <v>0</v>
      </c>
      <c r="P11" s="17">
        <v>196862</v>
      </c>
      <c r="Q11" s="17">
        <v>75980</v>
      </c>
      <c r="R11" s="17">
        <v>63660</v>
      </c>
      <c r="S11" s="17">
        <v>4704</v>
      </c>
      <c r="T11" s="17">
        <v>1962</v>
      </c>
      <c r="U11" s="17">
        <v>25759</v>
      </c>
      <c r="V11" s="17">
        <v>4225</v>
      </c>
      <c r="W11" s="17">
        <v>0</v>
      </c>
      <c r="X11" s="17">
        <v>108000</v>
      </c>
      <c r="Y11" s="17">
        <v>0</v>
      </c>
      <c r="Z11" s="17">
        <v>0</v>
      </c>
      <c r="AA11" s="17">
        <v>2155120</v>
      </c>
      <c r="AB11" s="17">
        <v>0</v>
      </c>
    </row>
    <row r="12" spans="1:28" x14ac:dyDescent="0.3">
      <c r="A12" s="15" t="s">
        <v>17</v>
      </c>
      <c r="B12" s="14" t="s">
        <v>18</v>
      </c>
      <c r="C12" s="14">
        <v>1</v>
      </c>
      <c r="D12" s="14">
        <v>1</v>
      </c>
      <c r="E12" s="17">
        <v>15399866</v>
      </c>
      <c r="F12" s="17">
        <v>0</v>
      </c>
      <c r="G12" s="17">
        <v>0</v>
      </c>
      <c r="H12" s="17">
        <v>0</v>
      </c>
      <c r="I12" s="17">
        <v>3551389</v>
      </c>
      <c r="J12" s="17">
        <v>3543174</v>
      </c>
      <c r="K12" s="17">
        <v>637818</v>
      </c>
      <c r="L12" s="17">
        <v>285659</v>
      </c>
      <c r="M12" s="17">
        <v>0</v>
      </c>
      <c r="N12" s="17">
        <v>0</v>
      </c>
      <c r="O12" s="17">
        <v>0</v>
      </c>
      <c r="P12" s="17">
        <v>1292056</v>
      </c>
      <c r="Q12" s="17">
        <v>464373</v>
      </c>
      <c r="R12" s="17">
        <v>281211</v>
      </c>
      <c r="S12" s="17">
        <v>42897</v>
      </c>
      <c r="T12" s="17">
        <v>41225</v>
      </c>
      <c r="U12" s="17">
        <v>275031</v>
      </c>
      <c r="V12" s="17">
        <v>84282</v>
      </c>
      <c r="W12" s="17">
        <v>0</v>
      </c>
      <c r="X12" s="17">
        <v>507600</v>
      </c>
      <c r="Y12" s="17">
        <v>531</v>
      </c>
      <c r="Z12" s="17">
        <v>0</v>
      </c>
      <c r="AA12" s="17">
        <v>26407112</v>
      </c>
      <c r="AB12" s="17">
        <v>0</v>
      </c>
    </row>
    <row r="13" spans="1:28" x14ac:dyDescent="0.3">
      <c r="A13" s="15" t="s">
        <v>19</v>
      </c>
      <c r="B13" s="14" t="s">
        <v>20</v>
      </c>
      <c r="C13" s="14">
        <v>1</v>
      </c>
      <c r="D13" s="14">
        <v>0</v>
      </c>
      <c r="E13" s="17">
        <v>2460688</v>
      </c>
      <c r="F13" s="17">
        <v>58488</v>
      </c>
      <c r="G13" s="17">
        <v>0</v>
      </c>
      <c r="H13" s="17">
        <v>0</v>
      </c>
      <c r="I13" s="17">
        <v>16820</v>
      </c>
      <c r="J13" s="17">
        <v>323584</v>
      </c>
      <c r="K13" s="17">
        <v>0</v>
      </c>
      <c r="L13" s="17">
        <v>0</v>
      </c>
      <c r="M13" s="17">
        <v>0</v>
      </c>
      <c r="N13" s="17">
        <v>0</v>
      </c>
      <c r="O13" s="17">
        <v>0</v>
      </c>
      <c r="P13" s="17">
        <v>239417</v>
      </c>
      <c r="Q13" s="17">
        <v>466</v>
      </c>
      <c r="R13" s="17">
        <v>36242</v>
      </c>
      <c r="S13" s="17">
        <v>3308</v>
      </c>
      <c r="T13" s="17">
        <v>0</v>
      </c>
      <c r="U13" s="17">
        <v>4653</v>
      </c>
      <c r="V13" s="17">
        <v>3837</v>
      </c>
      <c r="W13" s="17">
        <v>0</v>
      </c>
      <c r="X13" s="17">
        <v>127520</v>
      </c>
      <c r="Y13" s="17">
        <v>0</v>
      </c>
      <c r="Z13" s="17">
        <v>0</v>
      </c>
      <c r="AA13" s="17">
        <v>3275023</v>
      </c>
      <c r="AB13" s="17">
        <v>16126</v>
      </c>
    </row>
    <row r="14" spans="1:28" x14ac:dyDescent="0.3">
      <c r="A14" s="15" t="s">
        <v>21</v>
      </c>
      <c r="B14" s="14" t="s">
        <v>22</v>
      </c>
      <c r="C14" s="14">
        <v>1</v>
      </c>
      <c r="D14" s="14">
        <v>0</v>
      </c>
      <c r="E14" s="17">
        <v>16577184</v>
      </c>
      <c r="F14" s="17">
        <v>0</v>
      </c>
      <c r="G14" s="17">
        <v>0</v>
      </c>
      <c r="H14" s="17">
        <v>0</v>
      </c>
      <c r="I14" s="17">
        <v>3964826</v>
      </c>
      <c r="J14" s="17">
        <v>3045162</v>
      </c>
      <c r="K14" s="17">
        <v>0</v>
      </c>
      <c r="L14" s="17">
        <v>0</v>
      </c>
      <c r="M14" s="17">
        <v>0</v>
      </c>
      <c r="N14" s="17">
        <v>0</v>
      </c>
      <c r="O14" s="17">
        <v>0</v>
      </c>
      <c r="P14" s="17">
        <v>1534950</v>
      </c>
      <c r="Q14" s="17">
        <v>645279</v>
      </c>
      <c r="R14" s="17">
        <v>752801</v>
      </c>
      <c r="S14" s="17">
        <v>74286</v>
      </c>
      <c r="T14" s="17">
        <v>30251</v>
      </c>
      <c r="U14" s="17">
        <v>293988</v>
      </c>
      <c r="V14" s="17">
        <v>68285</v>
      </c>
      <c r="W14" s="17">
        <v>0</v>
      </c>
      <c r="X14" s="17">
        <v>626400</v>
      </c>
      <c r="Y14" s="17">
        <v>0</v>
      </c>
      <c r="Z14" s="17">
        <v>0</v>
      </c>
      <c r="AA14" s="17">
        <v>27613412</v>
      </c>
      <c r="AB14" s="17">
        <v>0</v>
      </c>
    </row>
    <row r="15" spans="1:28" x14ac:dyDescent="0.3">
      <c r="A15" s="15" t="s">
        <v>23</v>
      </c>
      <c r="B15" s="14" t="s">
        <v>24</v>
      </c>
      <c r="C15" s="14">
        <v>1</v>
      </c>
      <c r="D15" s="14">
        <v>0</v>
      </c>
      <c r="E15" s="17">
        <v>3761505</v>
      </c>
      <c r="F15" s="17">
        <v>0</v>
      </c>
      <c r="G15" s="17">
        <v>0</v>
      </c>
      <c r="H15" s="17">
        <v>0</v>
      </c>
      <c r="I15" s="17">
        <v>859844</v>
      </c>
      <c r="J15" s="17">
        <v>885892</v>
      </c>
      <c r="K15" s="17">
        <v>0</v>
      </c>
      <c r="L15" s="17">
        <v>0</v>
      </c>
      <c r="M15" s="17">
        <v>0</v>
      </c>
      <c r="N15" s="17">
        <v>0</v>
      </c>
      <c r="O15" s="17">
        <v>0</v>
      </c>
      <c r="P15" s="17">
        <v>680535</v>
      </c>
      <c r="Q15" s="17">
        <v>216638</v>
      </c>
      <c r="R15" s="17">
        <v>16702</v>
      </c>
      <c r="S15" s="17">
        <v>17827</v>
      </c>
      <c r="T15" s="17">
        <v>7437</v>
      </c>
      <c r="U15" s="17">
        <v>72056</v>
      </c>
      <c r="V15" s="17">
        <v>16646</v>
      </c>
      <c r="W15" s="17">
        <v>0</v>
      </c>
      <c r="X15" s="17">
        <v>145800</v>
      </c>
      <c r="Y15" s="17">
        <v>0</v>
      </c>
      <c r="Z15" s="17">
        <v>0</v>
      </c>
      <c r="AA15" s="17">
        <v>6680882</v>
      </c>
      <c r="AB15" s="17">
        <v>29469</v>
      </c>
    </row>
    <row r="16" spans="1:28" x14ac:dyDescent="0.3">
      <c r="A16" s="15" t="s">
        <v>25</v>
      </c>
      <c r="B16" s="14" t="s">
        <v>26</v>
      </c>
      <c r="C16" s="14">
        <v>1</v>
      </c>
      <c r="D16" s="14">
        <v>0</v>
      </c>
      <c r="E16" s="17">
        <v>14435457</v>
      </c>
      <c r="F16" s="17">
        <v>222133</v>
      </c>
      <c r="G16" s="17">
        <v>0</v>
      </c>
      <c r="H16" s="17">
        <v>0</v>
      </c>
      <c r="I16" s="17">
        <v>1008861</v>
      </c>
      <c r="J16" s="17">
        <v>3956442</v>
      </c>
      <c r="K16" s="17">
        <v>0</v>
      </c>
      <c r="L16" s="17">
        <v>0</v>
      </c>
      <c r="M16" s="17">
        <v>0</v>
      </c>
      <c r="N16" s="17">
        <v>0</v>
      </c>
      <c r="O16" s="17">
        <v>0</v>
      </c>
      <c r="P16" s="17">
        <v>917468</v>
      </c>
      <c r="Q16" s="17">
        <v>816262</v>
      </c>
      <c r="R16" s="17">
        <v>756705</v>
      </c>
      <c r="S16" s="17">
        <v>2813</v>
      </c>
      <c r="T16" s="17">
        <v>8606</v>
      </c>
      <c r="U16" s="17">
        <v>12300</v>
      </c>
      <c r="V16" s="17">
        <v>2597</v>
      </c>
      <c r="W16" s="17">
        <v>0</v>
      </c>
      <c r="X16" s="17">
        <v>518627</v>
      </c>
      <c r="Y16" s="17">
        <v>0</v>
      </c>
      <c r="Z16" s="17">
        <v>0</v>
      </c>
      <c r="AA16" s="17">
        <v>22658271</v>
      </c>
      <c r="AB16" s="17">
        <v>0</v>
      </c>
    </row>
    <row r="17" spans="1:28" x14ac:dyDescent="0.3">
      <c r="A17" s="15" t="s">
        <v>27</v>
      </c>
      <c r="B17" s="14" t="s">
        <v>28</v>
      </c>
      <c r="C17" s="14">
        <v>1</v>
      </c>
      <c r="D17" s="14">
        <v>0</v>
      </c>
      <c r="E17" s="17">
        <v>5463064</v>
      </c>
      <c r="F17" s="17">
        <v>0</v>
      </c>
      <c r="G17" s="17">
        <v>0</v>
      </c>
      <c r="H17" s="17">
        <v>0</v>
      </c>
      <c r="I17" s="17">
        <v>607912</v>
      </c>
      <c r="J17" s="17">
        <v>1299503</v>
      </c>
      <c r="K17" s="17">
        <v>0</v>
      </c>
      <c r="L17" s="17">
        <v>0</v>
      </c>
      <c r="M17" s="17">
        <v>0</v>
      </c>
      <c r="N17" s="17">
        <v>0</v>
      </c>
      <c r="O17" s="17">
        <v>0</v>
      </c>
      <c r="P17" s="17">
        <v>1204979</v>
      </c>
      <c r="Q17" s="17">
        <v>97277</v>
      </c>
      <c r="R17" s="17">
        <v>0</v>
      </c>
      <c r="S17" s="17">
        <v>6605</v>
      </c>
      <c r="T17" s="17">
        <v>0</v>
      </c>
      <c r="U17" s="17">
        <v>5867</v>
      </c>
      <c r="V17" s="17">
        <v>9999</v>
      </c>
      <c r="W17" s="17">
        <v>0</v>
      </c>
      <c r="X17" s="17">
        <v>66336</v>
      </c>
      <c r="Y17" s="17">
        <v>0</v>
      </c>
      <c r="Z17" s="17">
        <v>0</v>
      </c>
      <c r="AA17" s="17">
        <v>8761542</v>
      </c>
      <c r="AB17" s="17">
        <v>0</v>
      </c>
    </row>
    <row r="18" spans="1:28" x14ac:dyDescent="0.3">
      <c r="A18" s="15" t="s">
        <v>29</v>
      </c>
      <c r="B18" s="14" t="s">
        <v>30</v>
      </c>
      <c r="C18" s="14">
        <v>1</v>
      </c>
      <c r="D18" s="14">
        <v>0</v>
      </c>
      <c r="E18" s="17">
        <v>4256834</v>
      </c>
      <c r="F18" s="17">
        <v>0</v>
      </c>
      <c r="G18" s="17">
        <v>0</v>
      </c>
      <c r="H18" s="17">
        <v>0</v>
      </c>
      <c r="I18" s="17">
        <v>463994</v>
      </c>
      <c r="J18" s="17">
        <v>967115</v>
      </c>
      <c r="K18" s="17">
        <v>0</v>
      </c>
      <c r="L18" s="17">
        <v>0</v>
      </c>
      <c r="M18" s="17">
        <v>0</v>
      </c>
      <c r="N18" s="17">
        <v>0</v>
      </c>
      <c r="O18" s="17">
        <v>0</v>
      </c>
      <c r="P18" s="17">
        <v>730710</v>
      </c>
      <c r="Q18" s="17">
        <v>14572</v>
      </c>
      <c r="R18" s="17">
        <v>0</v>
      </c>
      <c r="S18" s="17">
        <v>3955</v>
      </c>
      <c r="T18" s="17">
        <v>121</v>
      </c>
      <c r="U18" s="17">
        <v>15262</v>
      </c>
      <c r="V18" s="17">
        <v>5112</v>
      </c>
      <c r="W18" s="17">
        <v>0</v>
      </c>
      <c r="X18" s="17">
        <v>59517</v>
      </c>
      <c r="Y18" s="17">
        <v>0</v>
      </c>
      <c r="Z18" s="17">
        <v>0</v>
      </c>
      <c r="AA18" s="17">
        <v>6517192</v>
      </c>
      <c r="AB18" s="17">
        <v>0</v>
      </c>
    </row>
    <row r="19" spans="1:28" x14ac:dyDescent="0.3">
      <c r="A19" s="15" t="s">
        <v>31</v>
      </c>
      <c r="B19" s="14" t="s">
        <v>32</v>
      </c>
      <c r="C19" s="14">
        <v>1</v>
      </c>
      <c r="D19" s="14">
        <v>0</v>
      </c>
      <c r="E19" s="17">
        <v>8132176</v>
      </c>
      <c r="F19" s="17">
        <v>0</v>
      </c>
      <c r="G19" s="17">
        <v>0</v>
      </c>
      <c r="H19" s="17">
        <v>0</v>
      </c>
      <c r="I19" s="17">
        <v>603907</v>
      </c>
      <c r="J19" s="17">
        <v>3255521</v>
      </c>
      <c r="K19" s="17">
        <v>0</v>
      </c>
      <c r="L19" s="17">
        <v>0</v>
      </c>
      <c r="M19" s="17">
        <v>0</v>
      </c>
      <c r="N19" s="17">
        <v>0</v>
      </c>
      <c r="O19" s="17">
        <v>0</v>
      </c>
      <c r="P19" s="17">
        <v>1124087</v>
      </c>
      <c r="Q19" s="17">
        <v>208700</v>
      </c>
      <c r="R19" s="17">
        <v>0</v>
      </c>
      <c r="S19" s="17">
        <v>6936</v>
      </c>
      <c r="T19" s="17">
        <v>2893</v>
      </c>
      <c r="U19" s="17">
        <v>25164</v>
      </c>
      <c r="V19" s="17">
        <v>8740</v>
      </c>
      <c r="W19" s="17">
        <v>0</v>
      </c>
      <c r="X19" s="17">
        <v>324204</v>
      </c>
      <c r="Y19" s="17">
        <v>0</v>
      </c>
      <c r="Z19" s="17">
        <v>0</v>
      </c>
      <c r="AA19" s="17">
        <v>13692328</v>
      </c>
      <c r="AB19" s="17">
        <v>0</v>
      </c>
    </row>
    <row r="20" spans="1:28" x14ac:dyDescent="0.3">
      <c r="A20" s="15" t="s">
        <v>33</v>
      </c>
      <c r="B20" s="14" t="s">
        <v>34</v>
      </c>
      <c r="C20" s="14">
        <v>1</v>
      </c>
      <c r="D20" s="14">
        <v>0</v>
      </c>
      <c r="E20" s="17">
        <v>4990854</v>
      </c>
      <c r="F20" s="17">
        <v>0</v>
      </c>
      <c r="G20" s="17">
        <v>0</v>
      </c>
      <c r="H20" s="17">
        <v>2656</v>
      </c>
      <c r="I20" s="17">
        <v>522311</v>
      </c>
      <c r="J20" s="17">
        <v>1275408</v>
      </c>
      <c r="K20" s="17">
        <v>0</v>
      </c>
      <c r="L20" s="17">
        <v>0</v>
      </c>
      <c r="M20" s="17">
        <v>0</v>
      </c>
      <c r="N20" s="17">
        <v>0</v>
      </c>
      <c r="O20" s="17">
        <v>0</v>
      </c>
      <c r="P20" s="17">
        <v>937732</v>
      </c>
      <c r="Q20" s="17">
        <v>77721</v>
      </c>
      <c r="R20" s="17">
        <v>0</v>
      </c>
      <c r="S20" s="17">
        <v>5318</v>
      </c>
      <c r="T20" s="17">
        <v>2218</v>
      </c>
      <c r="U20" s="17">
        <v>20330</v>
      </c>
      <c r="V20" s="17">
        <v>7002</v>
      </c>
      <c r="W20" s="17">
        <v>0</v>
      </c>
      <c r="X20" s="17">
        <v>105638</v>
      </c>
      <c r="Y20" s="17">
        <v>0</v>
      </c>
      <c r="Z20" s="17">
        <v>0</v>
      </c>
      <c r="AA20" s="17">
        <v>7947188</v>
      </c>
      <c r="AB20" s="17">
        <v>0</v>
      </c>
    </row>
    <row r="21" spans="1:28" x14ac:dyDescent="0.3">
      <c r="A21" s="15" t="s">
        <v>35</v>
      </c>
      <c r="B21" s="14" t="s">
        <v>36</v>
      </c>
      <c r="C21" s="14">
        <v>1</v>
      </c>
      <c r="D21" s="14">
        <v>0</v>
      </c>
      <c r="E21" s="17">
        <v>3292648</v>
      </c>
      <c r="F21" s="17">
        <v>0</v>
      </c>
      <c r="G21" s="17">
        <v>0</v>
      </c>
      <c r="H21" s="17">
        <v>0</v>
      </c>
      <c r="I21" s="17">
        <v>269933</v>
      </c>
      <c r="J21" s="17">
        <v>477622</v>
      </c>
      <c r="K21" s="17">
        <v>0</v>
      </c>
      <c r="L21" s="17">
        <v>0</v>
      </c>
      <c r="M21" s="17">
        <v>0</v>
      </c>
      <c r="N21" s="17">
        <v>0</v>
      </c>
      <c r="O21" s="17">
        <v>0</v>
      </c>
      <c r="P21" s="17">
        <v>440334</v>
      </c>
      <c r="Q21" s="17">
        <v>0</v>
      </c>
      <c r="R21" s="17">
        <v>0</v>
      </c>
      <c r="S21" s="17">
        <v>2892</v>
      </c>
      <c r="T21" s="17">
        <v>283</v>
      </c>
      <c r="U21" s="17">
        <v>10835</v>
      </c>
      <c r="V21" s="17">
        <v>3391</v>
      </c>
      <c r="W21" s="17">
        <v>0</v>
      </c>
      <c r="X21" s="17">
        <v>82278</v>
      </c>
      <c r="Y21" s="17">
        <v>0</v>
      </c>
      <c r="Z21" s="17">
        <v>0</v>
      </c>
      <c r="AA21" s="17">
        <v>4580216</v>
      </c>
      <c r="AB21" s="17">
        <v>0</v>
      </c>
    </row>
    <row r="22" spans="1:28" x14ac:dyDescent="0.3">
      <c r="A22" s="15" t="s">
        <v>37</v>
      </c>
      <c r="B22" s="14" t="s">
        <v>38</v>
      </c>
      <c r="C22" s="14">
        <v>1</v>
      </c>
      <c r="D22" s="14">
        <v>0</v>
      </c>
      <c r="E22" s="17">
        <v>5189148</v>
      </c>
      <c r="F22" s="17">
        <v>0</v>
      </c>
      <c r="G22" s="17">
        <v>0</v>
      </c>
      <c r="H22" s="17">
        <v>0</v>
      </c>
      <c r="I22" s="17">
        <v>281961</v>
      </c>
      <c r="J22" s="17">
        <v>1268588</v>
      </c>
      <c r="K22" s="17">
        <v>0</v>
      </c>
      <c r="L22" s="17">
        <v>0</v>
      </c>
      <c r="M22" s="17">
        <v>0</v>
      </c>
      <c r="N22" s="17">
        <v>0</v>
      </c>
      <c r="O22" s="17">
        <v>0</v>
      </c>
      <c r="P22" s="17">
        <v>1121863</v>
      </c>
      <c r="Q22" s="17">
        <v>266697</v>
      </c>
      <c r="R22" s="17">
        <v>0</v>
      </c>
      <c r="S22" s="17">
        <v>4899</v>
      </c>
      <c r="T22" s="17">
        <v>1252</v>
      </c>
      <c r="U22" s="17">
        <v>18466</v>
      </c>
      <c r="V22" s="17">
        <v>4521</v>
      </c>
      <c r="W22" s="17">
        <v>0</v>
      </c>
      <c r="X22" s="17">
        <v>109929</v>
      </c>
      <c r="Y22" s="17">
        <v>0</v>
      </c>
      <c r="Z22" s="17">
        <v>0</v>
      </c>
      <c r="AA22" s="17">
        <v>8267324</v>
      </c>
      <c r="AB22" s="17">
        <v>0</v>
      </c>
    </row>
    <row r="23" spans="1:28" x14ac:dyDescent="0.3">
      <c r="A23" s="15" t="s">
        <v>39</v>
      </c>
      <c r="B23" s="14" t="s">
        <v>40</v>
      </c>
      <c r="C23" s="14">
        <v>1</v>
      </c>
      <c r="D23" s="14">
        <v>0</v>
      </c>
      <c r="E23" s="17">
        <v>8529251</v>
      </c>
      <c r="F23" s="17">
        <v>0</v>
      </c>
      <c r="G23" s="17">
        <v>0</v>
      </c>
      <c r="H23" s="17">
        <v>0</v>
      </c>
      <c r="I23" s="17">
        <v>944645</v>
      </c>
      <c r="J23" s="17">
        <v>2456838</v>
      </c>
      <c r="K23" s="17">
        <v>0</v>
      </c>
      <c r="L23" s="17">
        <v>0</v>
      </c>
      <c r="M23" s="17">
        <v>0</v>
      </c>
      <c r="N23" s="17">
        <v>0</v>
      </c>
      <c r="O23" s="17">
        <v>0</v>
      </c>
      <c r="P23" s="17">
        <v>1199250</v>
      </c>
      <c r="Q23" s="17">
        <v>229529</v>
      </c>
      <c r="R23" s="17">
        <v>0</v>
      </c>
      <c r="S23" s="17">
        <v>10217</v>
      </c>
      <c r="T23" s="17">
        <v>4262</v>
      </c>
      <c r="U23" s="17">
        <v>22862</v>
      </c>
      <c r="V23" s="17">
        <v>10231</v>
      </c>
      <c r="W23" s="17">
        <v>0</v>
      </c>
      <c r="X23" s="17">
        <v>313336</v>
      </c>
      <c r="Y23" s="17">
        <v>0</v>
      </c>
      <c r="Z23" s="17">
        <v>0</v>
      </c>
      <c r="AA23" s="17">
        <v>13720421</v>
      </c>
      <c r="AB23" s="17">
        <v>0</v>
      </c>
    </row>
    <row r="24" spans="1:28" x14ac:dyDescent="0.3">
      <c r="A24" s="15" t="s">
        <v>41</v>
      </c>
      <c r="B24" s="14" t="s">
        <v>42</v>
      </c>
      <c r="C24" s="14">
        <v>1</v>
      </c>
      <c r="D24" s="14">
        <v>0</v>
      </c>
      <c r="E24" s="17">
        <v>3391584</v>
      </c>
      <c r="F24" s="17">
        <v>0</v>
      </c>
      <c r="G24" s="17">
        <v>0</v>
      </c>
      <c r="H24" s="17">
        <v>0</v>
      </c>
      <c r="I24" s="17">
        <v>325620</v>
      </c>
      <c r="J24" s="17">
        <v>865519</v>
      </c>
      <c r="K24" s="17">
        <v>0</v>
      </c>
      <c r="L24" s="17">
        <v>0</v>
      </c>
      <c r="M24" s="17">
        <v>0</v>
      </c>
      <c r="N24" s="17">
        <v>0</v>
      </c>
      <c r="O24" s="17">
        <v>0</v>
      </c>
      <c r="P24" s="17">
        <v>560886</v>
      </c>
      <c r="Q24" s="17">
        <v>0</v>
      </c>
      <c r="R24" s="17">
        <v>0</v>
      </c>
      <c r="S24" s="17">
        <v>2337</v>
      </c>
      <c r="T24" s="17">
        <v>975</v>
      </c>
      <c r="U24" s="17">
        <v>7689</v>
      </c>
      <c r="V24" s="17">
        <v>2938</v>
      </c>
      <c r="W24" s="17">
        <v>0</v>
      </c>
      <c r="X24" s="17">
        <v>37407</v>
      </c>
      <c r="Y24" s="17">
        <v>0</v>
      </c>
      <c r="Z24" s="17">
        <v>0</v>
      </c>
      <c r="AA24" s="17">
        <v>5194955</v>
      </c>
      <c r="AB24" s="17">
        <v>0</v>
      </c>
    </row>
    <row r="25" spans="1:28" x14ac:dyDescent="0.3">
      <c r="A25" s="15" t="s">
        <v>43</v>
      </c>
      <c r="B25" s="14" t="s">
        <v>44</v>
      </c>
      <c r="C25" s="14">
        <v>1</v>
      </c>
      <c r="D25" s="14">
        <v>0</v>
      </c>
      <c r="E25" s="17">
        <v>10584721</v>
      </c>
      <c r="F25" s="17">
        <v>0</v>
      </c>
      <c r="G25" s="17">
        <v>0</v>
      </c>
      <c r="H25" s="17">
        <v>0</v>
      </c>
      <c r="I25" s="17">
        <v>1132974</v>
      </c>
      <c r="J25" s="17">
        <v>1611004</v>
      </c>
      <c r="K25" s="17">
        <v>0</v>
      </c>
      <c r="L25" s="17">
        <v>0</v>
      </c>
      <c r="M25" s="17">
        <v>0</v>
      </c>
      <c r="N25" s="17">
        <v>0</v>
      </c>
      <c r="O25" s="17">
        <v>0</v>
      </c>
      <c r="P25" s="17">
        <v>1550705</v>
      </c>
      <c r="Q25" s="17">
        <v>129138</v>
      </c>
      <c r="R25" s="17">
        <v>35039</v>
      </c>
      <c r="S25" s="17">
        <v>11505</v>
      </c>
      <c r="T25" s="17">
        <v>1928</v>
      </c>
      <c r="U25" s="17">
        <v>45261</v>
      </c>
      <c r="V25" s="17">
        <v>13066</v>
      </c>
      <c r="W25" s="17">
        <v>0</v>
      </c>
      <c r="X25" s="17">
        <v>133764</v>
      </c>
      <c r="Y25" s="17">
        <v>0</v>
      </c>
      <c r="Z25" s="17">
        <v>0</v>
      </c>
      <c r="AA25" s="17">
        <v>15249105</v>
      </c>
      <c r="AB25" s="17">
        <v>0</v>
      </c>
    </row>
    <row r="26" spans="1:28" x14ac:dyDescent="0.3">
      <c r="A26" s="15" t="s">
        <v>45</v>
      </c>
      <c r="B26" s="14" t="s">
        <v>46</v>
      </c>
      <c r="C26" s="14">
        <v>1</v>
      </c>
      <c r="D26" s="14">
        <v>0</v>
      </c>
      <c r="E26" s="17">
        <v>5278945</v>
      </c>
      <c r="F26" s="17">
        <v>0</v>
      </c>
      <c r="G26" s="17">
        <v>0</v>
      </c>
      <c r="H26" s="17">
        <v>0</v>
      </c>
      <c r="I26" s="17">
        <v>478138</v>
      </c>
      <c r="J26" s="17">
        <v>886064</v>
      </c>
      <c r="K26" s="17">
        <v>0</v>
      </c>
      <c r="L26" s="17">
        <v>0</v>
      </c>
      <c r="M26" s="17">
        <v>0</v>
      </c>
      <c r="N26" s="17">
        <v>0</v>
      </c>
      <c r="O26" s="17">
        <v>0</v>
      </c>
      <c r="P26" s="17">
        <v>1087508</v>
      </c>
      <c r="Q26" s="17">
        <v>47656</v>
      </c>
      <c r="R26" s="17">
        <v>0</v>
      </c>
      <c r="S26" s="17">
        <v>4330</v>
      </c>
      <c r="T26" s="17">
        <v>807</v>
      </c>
      <c r="U26" s="17">
        <v>15844</v>
      </c>
      <c r="V26" s="17">
        <v>5791</v>
      </c>
      <c r="W26" s="17">
        <v>0</v>
      </c>
      <c r="X26" s="17">
        <v>101006</v>
      </c>
      <c r="Y26" s="17">
        <v>0</v>
      </c>
      <c r="Z26" s="17">
        <v>0</v>
      </c>
      <c r="AA26" s="17">
        <v>7906089</v>
      </c>
      <c r="AB26" s="17">
        <v>0</v>
      </c>
    </row>
    <row r="27" spans="1:28" x14ac:dyDescent="0.3">
      <c r="A27" s="15" t="s">
        <v>47</v>
      </c>
      <c r="B27" s="14" t="s">
        <v>48</v>
      </c>
      <c r="C27" s="14">
        <v>1</v>
      </c>
      <c r="D27" s="14">
        <v>0</v>
      </c>
      <c r="E27" s="17">
        <v>13168655</v>
      </c>
      <c r="F27" s="17">
        <v>0</v>
      </c>
      <c r="G27" s="17">
        <v>0</v>
      </c>
      <c r="H27" s="17">
        <v>0</v>
      </c>
      <c r="I27" s="17">
        <v>1032906</v>
      </c>
      <c r="J27" s="17">
        <v>5002564</v>
      </c>
      <c r="K27" s="17">
        <v>0</v>
      </c>
      <c r="L27" s="17">
        <v>0</v>
      </c>
      <c r="M27" s="17">
        <v>0</v>
      </c>
      <c r="N27" s="17">
        <v>0</v>
      </c>
      <c r="O27" s="17">
        <v>0</v>
      </c>
      <c r="P27" s="17">
        <v>2103165</v>
      </c>
      <c r="Q27" s="17">
        <v>428079</v>
      </c>
      <c r="R27" s="17">
        <v>35986</v>
      </c>
      <c r="S27" s="17">
        <v>17872</v>
      </c>
      <c r="T27" s="17">
        <v>7112</v>
      </c>
      <c r="U27" s="17">
        <v>66405</v>
      </c>
      <c r="V27" s="17">
        <v>23646</v>
      </c>
      <c r="W27" s="17">
        <v>0</v>
      </c>
      <c r="X27" s="17">
        <v>256381</v>
      </c>
      <c r="Y27" s="17">
        <v>0</v>
      </c>
      <c r="Z27" s="17">
        <v>0</v>
      </c>
      <c r="AA27" s="17">
        <v>22142771</v>
      </c>
      <c r="AB27" s="17">
        <v>0</v>
      </c>
    </row>
    <row r="28" spans="1:28" x14ac:dyDescent="0.3">
      <c r="A28" s="15" t="s">
        <v>49</v>
      </c>
      <c r="B28" s="14" t="s">
        <v>50</v>
      </c>
      <c r="C28" s="14">
        <v>1</v>
      </c>
      <c r="D28" s="14">
        <v>0</v>
      </c>
      <c r="E28" s="17">
        <v>11006532</v>
      </c>
      <c r="F28" s="17">
        <v>0</v>
      </c>
      <c r="G28" s="17">
        <v>0</v>
      </c>
      <c r="H28" s="17">
        <v>0</v>
      </c>
      <c r="I28" s="17">
        <v>1034145</v>
      </c>
      <c r="J28" s="17">
        <v>1321260</v>
      </c>
      <c r="K28" s="17">
        <v>15363</v>
      </c>
      <c r="L28" s="17">
        <v>0</v>
      </c>
      <c r="M28" s="17">
        <v>0</v>
      </c>
      <c r="N28" s="17">
        <v>0</v>
      </c>
      <c r="O28" s="17">
        <v>0</v>
      </c>
      <c r="P28" s="17">
        <v>1913235</v>
      </c>
      <c r="Q28" s="17">
        <v>287308</v>
      </c>
      <c r="R28" s="17">
        <v>0</v>
      </c>
      <c r="S28" s="17">
        <v>10142</v>
      </c>
      <c r="T28" s="17">
        <v>4231</v>
      </c>
      <c r="U28" s="17">
        <v>36085</v>
      </c>
      <c r="V28" s="17">
        <v>14172</v>
      </c>
      <c r="W28" s="17">
        <v>0</v>
      </c>
      <c r="X28" s="17">
        <v>461659</v>
      </c>
      <c r="Y28" s="17">
        <v>0</v>
      </c>
      <c r="Z28" s="17">
        <v>0</v>
      </c>
      <c r="AA28" s="17">
        <v>16104132</v>
      </c>
      <c r="AB28" s="17">
        <v>0</v>
      </c>
    </row>
    <row r="29" spans="1:28" x14ac:dyDescent="0.3">
      <c r="A29" s="15" t="s">
        <v>51</v>
      </c>
      <c r="B29" s="14" t="s">
        <v>52</v>
      </c>
      <c r="C29" s="14">
        <v>1</v>
      </c>
      <c r="D29" s="14">
        <v>0</v>
      </c>
      <c r="E29" s="17">
        <v>13183443</v>
      </c>
      <c r="F29" s="17">
        <v>0</v>
      </c>
      <c r="G29" s="17">
        <v>0</v>
      </c>
      <c r="H29" s="17">
        <v>0</v>
      </c>
      <c r="I29" s="17">
        <v>1989897</v>
      </c>
      <c r="J29" s="17">
        <v>3087061</v>
      </c>
      <c r="K29" s="17">
        <v>0</v>
      </c>
      <c r="L29" s="17">
        <v>0</v>
      </c>
      <c r="M29" s="17">
        <v>0</v>
      </c>
      <c r="N29" s="17">
        <v>0</v>
      </c>
      <c r="O29" s="17">
        <v>0</v>
      </c>
      <c r="P29" s="17">
        <v>1984083</v>
      </c>
      <c r="Q29" s="17">
        <v>253889</v>
      </c>
      <c r="R29" s="17">
        <v>166391</v>
      </c>
      <c r="S29" s="17">
        <v>20029</v>
      </c>
      <c r="T29" s="17">
        <v>8356</v>
      </c>
      <c r="U29" s="17">
        <v>77123</v>
      </c>
      <c r="V29" s="17">
        <v>26144</v>
      </c>
      <c r="W29" s="17">
        <v>0</v>
      </c>
      <c r="X29" s="17">
        <v>201965</v>
      </c>
      <c r="Y29" s="17">
        <v>47253</v>
      </c>
      <c r="Z29" s="17">
        <v>0</v>
      </c>
      <c r="AA29" s="17">
        <v>21045634</v>
      </c>
      <c r="AB29" s="17">
        <v>0</v>
      </c>
    </row>
    <row r="30" spans="1:28" x14ac:dyDescent="0.3">
      <c r="A30" s="15" t="s">
        <v>53</v>
      </c>
      <c r="B30" s="14" t="s">
        <v>54</v>
      </c>
      <c r="C30" s="14">
        <v>1</v>
      </c>
      <c r="D30" s="14">
        <v>0</v>
      </c>
      <c r="E30" s="17">
        <v>56773573</v>
      </c>
      <c r="F30" s="17">
        <v>0</v>
      </c>
      <c r="G30" s="17">
        <v>0</v>
      </c>
      <c r="H30" s="17">
        <v>0</v>
      </c>
      <c r="I30" s="17">
        <v>2068599</v>
      </c>
      <c r="J30" s="17">
        <v>8427317</v>
      </c>
      <c r="K30" s="17">
        <v>0</v>
      </c>
      <c r="L30" s="17">
        <v>0</v>
      </c>
      <c r="M30" s="17">
        <v>0</v>
      </c>
      <c r="N30" s="17">
        <v>0</v>
      </c>
      <c r="O30" s="17">
        <v>0</v>
      </c>
      <c r="P30" s="17">
        <v>8436011</v>
      </c>
      <c r="Q30" s="17">
        <v>1044730</v>
      </c>
      <c r="R30" s="17">
        <v>1116395</v>
      </c>
      <c r="S30" s="17">
        <v>80099</v>
      </c>
      <c r="T30" s="17">
        <v>33418</v>
      </c>
      <c r="U30" s="17">
        <v>302842</v>
      </c>
      <c r="V30" s="17">
        <v>107659</v>
      </c>
      <c r="W30" s="17">
        <v>0</v>
      </c>
      <c r="X30" s="17">
        <v>2374590</v>
      </c>
      <c r="Y30" s="17">
        <v>0</v>
      </c>
      <c r="Z30" s="17">
        <v>0</v>
      </c>
      <c r="AA30" s="17">
        <v>80765233</v>
      </c>
      <c r="AB30" s="17">
        <v>0</v>
      </c>
    </row>
    <row r="31" spans="1:28" x14ac:dyDescent="0.3">
      <c r="A31" s="15" t="s">
        <v>55</v>
      </c>
      <c r="B31" s="14" t="s">
        <v>56</v>
      </c>
      <c r="C31" s="14">
        <v>1</v>
      </c>
      <c r="D31" s="14">
        <v>0</v>
      </c>
      <c r="E31" s="17">
        <v>10867630</v>
      </c>
      <c r="F31" s="17">
        <v>0</v>
      </c>
      <c r="G31" s="17">
        <v>0</v>
      </c>
      <c r="H31" s="17">
        <v>0</v>
      </c>
      <c r="I31" s="17">
        <v>1101967</v>
      </c>
      <c r="J31" s="17">
        <v>2068298</v>
      </c>
      <c r="K31" s="17">
        <v>0</v>
      </c>
      <c r="L31" s="17">
        <v>0</v>
      </c>
      <c r="M31" s="17">
        <v>0</v>
      </c>
      <c r="N31" s="17">
        <v>0</v>
      </c>
      <c r="O31" s="17">
        <v>0</v>
      </c>
      <c r="P31" s="17">
        <v>1300633</v>
      </c>
      <c r="Q31" s="17">
        <v>296727</v>
      </c>
      <c r="R31" s="17">
        <v>130396</v>
      </c>
      <c r="S31" s="17">
        <v>9663</v>
      </c>
      <c r="T31" s="17">
        <v>4031</v>
      </c>
      <c r="U31" s="17">
        <v>37164</v>
      </c>
      <c r="V31" s="17">
        <v>12254</v>
      </c>
      <c r="W31" s="17">
        <v>0</v>
      </c>
      <c r="X31" s="17">
        <v>166175</v>
      </c>
      <c r="Y31" s="17">
        <v>0</v>
      </c>
      <c r="Z31" s="17">
        <v>0</v>
      </c>
      <c r="AA31" s="17">
        <v>15994938</v>
      </c>
      <c r="AB31" s="17">
        <v>0</v>
      </c>
    </row>
    <row r="32" spans="1:28" x14ac:dyDescent="0.3">
      <c r="A32" s="15" t="s">
        <v>57</v>
      </c>
      <c r="B32" s="14" t="s">
        <v>58</v>
      </c>
      <c r="C32" s="14">
        <v>1</v>
      </c>
      <c r="D32" s="14">
        <v>0</v>
      </c>
      <c r="E32" s="17">
        <v>13683712</v>
      </c>
      <c r="F32" s="17">
        <v>0</v>
      </c>
      <c r="G32" s="17">
        <v>0</v>
      </c>
      <c r="H32" s="17">
        <v>0</v>
      </c>
      <c r="I32" s="17">
        <v>1418777</v>
      </c>
      <c r="J32" s="17">
        <v>3241370</v>
      </c>
      <c r="K32" s="17">
        <v>0</v>
      </c>
      <c r="L32" s="17">
        <v>0</v>
      </c>
      <c r="M32" s="17">
        <v>0</v>
      </c>
      <c r="N32" s="17">
        <v>0</v>
      </c>
      <c r="O32" s="17">
        <v>0</v>
      </c>
      <c r="P32" s="17">
        <v>1933450</v>
      </c>
      <c r="Q32" s="17">
        <v>83455</v>
      </c>
      <c r="R32" s="17">
        <v>144108</v>
      </c>
      <c r="S32" s="17">
        <v>20493</v>
      </c>
      <c r="T32" s="17">
        <v>8550</v>
      </c>
      <c r="U32" s="17">
        <v>81317</v>
      </c>
      <c r="V32" s="17">
        <v>25194</v>
      </c>
      <c r="W32" s="17">
        <v>0</v>
      </c>
      <c r="X32" s="17">
        <v>256320</v>
      </c>
      <c r="Y32" s="17">
        <v>0</v>
      </c>
      <c r="Z32" s="17">
        <v>0</v>
      </c>
      <c r="AA32" s="17">
        <v>20896746</v>
      </c>
      <c r="AB32" s="17">
        <v>0</v>
      </c>
    </row>
    <row r="33" spans="1:28" x14ac:dyDescent="0.3">
      <c r="A33" s="15" t="s">
        <v>59</v>
      </c>
      <c r="B33" s="14" t="s">
        <v>60</v>
      </c>
      <c r="C33" s="14">
        <v>1</v>
      </c>
      <c r="D33" s="14">
        <v>0</v>
      </c>
      <c r="E33" s="17">
        <v>11380190</v>
      </c>
      <c r="F33" s="17">
        <v>0</v>
      </c>
      <c r="G33" s="17">
        <v>0</v>
      </c>
      <c r="H33" s="17">
        <v>0</v>
      </c>
      <c r="I33" s="17">
        <v>1370528</v>
      </c>
      <c r="J33" s="17">
        <v>3995008</v>
      </c>
      <c r="K33" s="17">
        <v>0</v>
      </c>
      <c r="L33" s="17">
        <v>0</v>
      </c>
      <c r="M33" s="17">
        <v>0</v>
      </c>
      <c r="N33" s="17">
        <v>0</v>
      </c>
      <c r="O33" s="17">
        <v>0</v>
      </c>
      <c r="P33" s="17">
        <v>2441597</v>
      </c>
      <c r="Q33" s="17">
        <v>391734</v>
      </c>
      <c r="R33" s="17">
        <v>45528</v>
      </c>
      <c r="S33" s="17">
        <v>24972</v>
      </c>
      <c r="T33" s="17">
        <v>10418</v>
      </c>
      <c r="U33" s="17">
        <v>97278</v>
      </c>
      <c r="V33" s="17">
        <v>31426</v>
      </c>
      <c r="W33" s="17">
        <v>0</v>
      </c>
      <c r="X33" s="17">
        <v>245882</v>
      </c>
      <c r="Y33" s="17">
        <v>0</v>
      </c>
      <c r="Z33" s="17">
        <v>0</v>
      </c>
      <c r="AA33" s="17">
        <v>20034561</v>
      </c>
      <c r="AB33" s="17">
        <v>0</v>
      </c>
    </row>
    <row r="34" spans="1:28" x14ac:dyDescent="0.3">
      <c r="A34" s="15" t="s">
        <v>61</v>
      </c>
      <c r="B34" s="14" t="s">
        <v>62</v>
      </c>
      <c r="C34" s="14">
        <v>1</v>
      </c>
      <c r="D34" s="14">
        <v>0</v>
      </c>
      <c r="E34" s="17">
        <v>16502802</v>
      </c>
      <c r="F34" s="17">
        <v>0</v>
      </c>
      <c r="G34" s="17">
        <v>0</v>
      </c>
      <c r="H34" s="17">
        <v>1053</v>
      </c>
      <c r="I34" s="17">
        <v>2236384</v>
      </c>
      <c r="J34" s="17">
        <v>6569448</v>
      </c>
      <c r="K34" s="17">
        <v>0</v>
      </c>
      <c r="L34" s="17">
        <v>0</v>
      </c>
      <c r="M34" s="17">
        <v>0</v>
      </c>
      <c r="N34" s="17">
        <v>0</v>
      </c>
      <c r="O34" s="17">
        <v>0</v>
      </c>
      <c r="P34" s="17">
        <v>3228681</v>
      </c>
      <c r="Q34" s="17">
        <v>803484</v>
      </c>
      <c r="R34" s="17">
        <v>199028</v>
      </c>
      <c r="S34" s="17">
        <v>37450</v>
      </c>
      <c r="T34" s="17">
        <v>15625</v>
      </c>
      <c r="U34" s="17">
        <v>146150</v>
      </c>
      <c r="V34" s="17">
        <v>49489</v>
      </c>
      <c r="W34" s="17">
        <v>0</v>
      </c>
      <c r="X34" s="17">
        <v>759548</v>
      </c>
      <c r="Y34" s="17">
        <v>0</v>
      </c>
      <c r="Z34" s="17">
        <v>0</v>
      </c>
      <c r="AA34" s="17">
        <v>30549142</v>
      </c>
      <c r="AB34" s="17">
        <v>0</v>
      </c>
    </row>
    <row r="35" spans="1:28" x14ac:dyDescent="0.3">
      <c r="A35" s="15" t="s">
        <v>63</v>
      </c>
      <c r="B35" s="14" t="s">
        <v>64</v>
      </c>
      <c r="C35" s="14">
        <v>1</v>
      </c>
      <c r="D35" s="14">
        <v>0</v>
      </c>
      <c r="E35" s="17">
        <v>5364782</v>
      </c>
      <c r="F35" s="17">
        <v>0</v>
      </c>
      <c r="G35" s="17">
        <v>290478</v>
      </c>
      <c r="H35" s="17">
        <v>0</v>
      </c>
      <c r="I35" s="17">
        <v>509783</v>
      </c>
      <c r="J35" s="17">
        <v>810354</v>
      </c>
      <c r="K35" s="17">
        <v>0</v>
      </c>
      <c r="L35" s="17">
        <v>0</v>
      </c>
      <c r="M35" s="17">
        <v>0</v>
      </c>
      <c r="N35" s="17">
        <v>0</v>
      </c>
      <c r="O35" s="17">
        <v>0</v>
      </c>
      <c r="P35" s="17">
        <v>520731</v>
      </c>
      <c r="Q35" s="17">
        <v>36455</v>
      </c>
      <c r="R35" s="17">
        <v>72639</v>
      </c>
      <c r="S35" s="17">
        <v>7101</v>
      </c>
      <c r="T35" s="17">
        <v>2962</v>
      </c>
      <c r="U35" s="17">
        <v>27786</v>
      </c>
      <c r="V35" s="17">
        <v>3430</v>
      </c>
      <c r="W35" s="17">
        <v>0</v>
      </c>
      <c r="X35" s="17">
        <v>84000</v>
      </c>
      <c r="Y35" s="17">
        <v>0</v>
      </c>
      <c r="Z35" s="17">
        <v>0</v>
      </c>
      <c r="AA35" s="17">
        <v>7730501</v>
      </c>
      <c r="AB35" s="17">
        <v>0</v>
      </c>
    </row>
    <row r="36" spans="1:28" x14ac:dyDescent="0.3">
      <c r="A36" s="15" t="s">
        <v>65</v>
      </c>
      <c r="B36" s="14" t="s">
        <v>66</v>
      </c>
      <c r="C36" s="14">
        <v>1</v>
      </c>
      <c r="D36" s="14">
        <v>0</v>
      </c>
      <c r="E36" s="17">
        <v>18094291</v>
      </c>
      <c r="F36" s="17">
        <v>0</v>
      </c>
      <c r="G36" s="17">
        <v>0</v>
      </c>
      <c r="H36" s="17">
        <v>0</v>
      </c>
      <c r="I36" s="17">
        <v>2369490</v>
      </c>
      <c r="J36" s="17">
        <v>5114793</v>
      </c>
      <c r="K36" s="17">
        <v>0</v>
      </c>
      <c r="L36" s="17">
        <v>0</v>
      </c>
      <c r="M36" s="17">
        <v>0</v>
      </c>
      <c r="N36" s="17">
        <v>0</v>
      </c>
      <c r="O36" s="17">
        <v>0</v>
      </c>
      <c r="P36" s="17">
        <v>2180304</v>
      </c>
      <c r="Q36" s="17">
        <v>207497</v>
      </c>
      <c r="R36" s="17">
        <v>125465</v>
      </c>
      <c r="S36" s="17">
        <v>20987</v>
      </c>
      <c r="T36" s="17">
        <v>8756</v>
      </c>
      <c r="U36" s="17">
        <v>81143</v>
      </c>
      <c r="V36" s="17">
        <v>28073</v>
      </c>
      <c r="W36" s="17">
        <v>0</v>
      </c>
      <c r="X36" s="17">
        <v>1549821</v>
      </c>
      <c r="Y36" s="17">
        <v>0</v>
      </c>
      <c r="Z36" s="17">
        <v>0</v>
      </c>
      <c r="AA36" s="17">
        <v>29780620</v>
      </c>
      <c r="AB36" s="17">
        <v>0</v>
      </c>
    </row>
    <row r="37" spans="1:28" x14ac:dyDescent="0.3">
      <c r="A37" s="15" t="s">
        <v>67</v>
      </c>
      <c r="B37" s="14" t="s">
        <v>68</v>
      </c>
      <c r="C37" s="14">
        <v>1</v>
      </c>
      <c r="D37" s="14">
        <v>0</v>
      </c>
      <c r="E37" s="17">
        <v>26215992</v>
      </c>
      <c r="F37" s="17">
        <v>0</v>
      </c>
      <c r="G37" s="17">
        <v>0</v>
      </c>
      <c r="H37" s="17">
        <v>0</v>
      </c>
      <c r="I37" s="17">
        <v>2177855</v>
      </c>
      <c r="J37" s="17">
        <v>6995263</v>
      </c>
      <c r="K37" s="17">
        <v>0</v>
      </c>
      <c r="L37" s="17">
        <v>0</v>
      </c>
      <c r="M37" s="17">
        <v>0</v>
      </c>
      <c r="N37" s="17">
        <v>0</v>
      </c>
      <c r="O37" s="17">
        <v>0</v>
      </c>
      <c r="P37" s="17">
        <v>5275323</v>
      </c>
      <c r="Q37" s="17">
        <v>1060004</v>
      </c>
      <c r="R37" s="17">
        <v>343028</v>
      </c>
      <c r="S37" s="17">
        <v>55906</v>
      </c>
      <c r="T37" s="17">
        <v>23325</v>
      </c>
      <c r="U37" s="17">
        <v>220477</v>
      </c>
      <c r="V37" s="17">
        <v>71349</v>
      </c>
      <c r="W37" s="17">
        <v>0</v>
      </c>
      <c r="X37" s="17">
        <v>455250</v>
      </c>
      <c r="Y37" s="17">
        <v>0</v>
      </c>
      <c r="Z37" s="17">
        <v>0</v>
      </c>
      <c r="AA37" s="17">
        <v>42893772</v>
      </c>
      <c r="AB37" s="17">
        <v>0</v>
      </c>
    </row>
    <row r="38" spans="1:28" x14ac:dyDescent="0.3">
      <c r="A38" s="15" t="s">
        <v>69</v>
      </c>
      <c r="B38" s="14" t="s">
        <v>70</v>
      </c>
      <c r="C38" s="14">
        <v>1</v>
      </c>
      <c r="D38" s="14">
        <v>0</v>
      </c>
      <c r="E38" s="17">
        <v>19719985</v>
      </c>
      <c r="F38" s="17">
        <v>0</v>
      </c>
      <c r="G38" s="17">
        <v>0</v>
      </c>
      <c r="H38" s="17">
        <v>0</v>
      </c>
      <c r="I38" s="17">
        <v>1934979</v>
      </c>
      <c r="J38" s="17">
        <v>4333535</v>
      </c>
      <c r="K38" s="17">
        <v>0</v>
      </c>
      <c r="L38" s="17">
        <v>0</v>
      </c>
      <c r="M38" s="17">
        <v>0</v>
      </c>
      <c r="N38" s="17">
        <v>0</v>
      </c>
      <c r="O38" s="17">
        <v>0</v>
      </c>
      <c r="P38" s="17">
        <v>2279651</v>
      </c>
      <c r="Q38" s="17">
        <v>609399</v>
      </c>
      <c r="R38" s="17">
        <v>205647</v>
      </c>
      <c r="S38" s="17">
        <v>36417</v>
      </c>
      <c r="T38" s="17">
        <v>15193</v>
      </c>
      <c r="U38" s="17">
        <v>136888</v>
      </c>
      <c r="V38" s="17">
        <v>45417</v>
      </c>
      <c r="W38" s="17">
        <v>0</v>
      </c>
      <c r="X38" s="17">
        <v>251187</v>
      </c>
      <c r="Y38" s="17">
        <v>0</v>
      </c>
      <c r="Z38" s="17">
        <v>0</v>
      </c>
      <c r="AA38" s="17">
        <v>29568298</v>
      </c>
      <c r="AB38" s="17">
        <v>0</v>
      </c>
    </row>
    <row r="39" spans="1:28" x14ac:dyDescent="0.3">
      <c r="A39" s="15" t="s">
        <v>71</v>
      </c>
      <c r="B39" s="14" t="s">
        <v>72</v>
      </c>
      <c r="C39" s="14">
        <v>1</v>
      </c>
      <c r="D39" s="14">
        <v>0</v>
      </c>
      <c r="E39" s="17">
        <v>15245982</v>
      </c>
      <c r="F39" s="17">
        <v>0</v>
      </c>
      <c r="G39" s="17">
        <v>0</v>
      </c>
      <c r="H39" s="17">
        <v>0</v>
      </c>
      <c r="I39" s="17">
        <v>2574453</v>
      </c>
      <c r="J39" s="17">
        <v>4341966</v>
      </c>
      <c r="K39" s="17">
        <v>0</v>
      </c>
      <c r="L39" s="17">
        <v>0</v>
      </c>
      <c r="M39" s="17">
        <v>0</v>
      </c>
      <c r="N39" s="17">
        <v>0</v>
      </c>
      <c r="O39" s="17">
        <v>0</v>
      </c>
      <c r="P39" s="17">
        <v>3705267</v>
      </c>
      <c r="Q39" s="17">
        <v>933281</v>
      </c>
      <c r="R39" s="17">
        <v>145609</v>
      </c>
      <c r="S39" s="17">
        <v>51442</v>
      </c>
      <c r="T39" s="17">
        <v>21462</v>
      </c>
      <c r="U39" s="17">
        <v>201371</v>
      </c>
      <c r="V39" s="17">
        <v>55347</v>
      </c>
      <c r="W39" s="17">
        <v>0</v>
      </c>
      <c r="X39" s="17">
        <v>715500</v>
      </c>
      <c r="Y39" s="17">
        <v>4264</v>
      </c>
      <c r="Z39" s="17">
        <v>0</v>
      </c>
      <c r="AA39" s="17">
        <v>27995944</v>
      </c>
      <c r="AB39" s="17">
        <v>0</v>
      </c>
    </row>
    <row r="40" spans="1:28" x14ac:dyDescent="0.3">
      <c r="A40" s="15" t="s">
        <v>73</v>
      </c>
      <c r="B40" s="14" t="s">
        <v>74</v>
      </c>
      <c r="C40" s="14">
        <v>1</v>
      </c>
      <c r="D40" s="14">
        <v>0</v>
      </c>
      <c r="E40" s="17">
        <v>14716628</v>
      </c>
      <c r="F40" s="17">
        <v>0</v>
      </c>
      <c r="G40" s="17">
        <v>0</v>
      </c>
      <c r="H40" s="17">
        <v>0</v>
      </c>
      <c r="I40" s="17">
        <v>2308342</v>
      </c>
      <c r="J40" s="17">
        <v>4429414</v>
      </c>
      <c r="K40" s="17">
        <v>0</v>
      </c>
      <c r="L40" s="17">
        <v>0</v>
      </c>
      <c r="M40" s="17">
        <v>0</v>
      </c>
      <c r="N40" s="17">
        <v>0</v>
      </c>
      <c r="O40" s="17">
        <v>0</v>
      </c>
      <c r="P40" s="17">
        <v>2642259</v>
      </c>
      <c r="Q40" s="17">
        <v>300333</v>
      </c>
      <c r="R40" s="17">
        <v>34797</v>
      </c>
      <c r="S40" s="17">
        <v>22815</v>
      </c>
      <c r="T40" s="17">
        <v>9518</v>
      </c>
      <c r="U40" s="17">
        <v>86676</v>
      </c>
      <c r="V40" s="17">
        <v>27680</v>
      </c>
      <c r="W40" s="17">
        <v>0</v>
      </c>
      <c r="X40" s="17">
        <v>540343</v>
      </c>
      <c r="Y40" s="17">
        <v>0</v>
      </c>
      <c r="Z40" s="17">
        <v>0</v>
      </c>
      <c r="AA40" s="17">
        <v>25118805</v>
      </c>
      <c r="AB40" s="17">
        <v>0</v>
      </c>
    </row>
    <row r="41" spans="1:28" x14ac:dyDescent="0.3">
      <c r="A41" s="15" t="s">
        <v>75</v>
      </c>
      <c r="B41" s="14" t="s">
        <v>76</v>
      </c>
      <c r="C41" s="14">
        <v>1</v>
      </c>
      <c r="D41" s="14">
        <v>0</v>
      </c>
      <c r="E41" s="17">
        <v>3458229</v>
      </c>
      <c r="F41" s="17">
        <v>0</v>
      </c>
      <c r="G41" s="17">
        <v>166648</v>
      </c>
      <c r="H41" s="17">
        <v>0</v>
      </c>
      <c r="I41" s="17">
        <v>404265</v>
      </c>
      <c r="J41" s="17">
        <v>270978</v>
      </c>
      <c r="K41" s="17">
        <v>0</v>
      </c>
      <c r="L41" s="17">
        <v>0</v>
      </c>
      <c r="M41" s="17">
        <v>0</v>
      </c>
      <c r="N41" s="17">
        <v>0</v>
      </c>
      <c r="O41" s="17">
        <v>0</v>
      </c>
      <c r="P41" s="17">
        <v>587801</v>
      </c>
      <c r="Q41" s="17">
        <v>0</v>
      </c>
      <c r="R41" s="17">
        <v>0</v>
      </c>
      <c r="S41" s="17">
        <v>2892</v>
      </c>
      <c r="T41" s="17">
        <v>1206</v>
      </c>
      <c r="U41" s="17">
        <v>10951</v>
      </c>
      <c r="V41" s="17">
        <v>3013</v>
      </c>
      <c r="W41" s="17">
        <v>0</v>
      </c>
      <c r="X41" s="17">
        <v>76933</v>
      </c>
      <c r="Y41" s="17">
        <v>4176</v>
      </c>
      <c r="Z41" s="17">
        <v>0</v>
      </c>
      <c r="AA41" s="17">
        <v>4987092</v>
      </c>
      <c r="AB41" s="17">
        <v>0</v>
      </c>
    </row>
    <row r="42" spans="1:28" x14ac:dyDescent="0.3">
      <c r="A42" s="15" t="s">
        <v>77</v>
      </c>
      <c r="B42" s="14" t="s">
        <v>78</v>
      </c>
      <c r="C42" s="14">
        <v>1</v>
      </c>
      <c r="D42" s="14">
        <v>0</v>
      </c>
      <c r="E42" s="17">
        <v>10419154</v>
      </c>
      <c r="F42" s="17">
        <v>0</v>
      </c>
      <c r="G42" s="17">
        <v>0</v>
      </c>
      <c r="H42" s="17">
        <v>0</v>
      </c>
      <c r="I42" s="17">
        <v>1317399</v>
      </c>
      <c r="J42" s="17">
        <v>2247908</v>
      </c>
      <c r="K42" s="17">
        <v>79632</v>
      </c>
      <c r="L42" s="17">
        <v>0</v>
      </c>
      <c r="M42" s="17">
        <v>0</v>
      </c>
      <c r="N42" s="17">
        <v>0</v>
      </c>
      <c r="O42" s="17">
        <v>0</v>
      </c>
      <c r="P42" s="17">
        <v>2168036</v>
      </c>
      <c r="Q42" s="17">
        <v>401148</v>
      </c>
      <c r="R42" s="17">
        <v>36319</v>
      </c>
      <c r="S42" s="17">
        <v>15804</v>
      </c>
      <c r="T42" s="17">
        <v>6593</v>
      </c>
      <c r="U42" s="17">
        <v>61046</v>
      </c>
      <c r="V42" s="17">
        <v>19991</v>
      </c>
      <c r="W42" s="17">
        <v>0</v>
      </c>
      <c r="X42" s="17">
        <v>149871</v>
      </c>
      <c r="Y42" s="17">
        <v>0</v>
      </c>
      <c r="Z42" s="17">
        <v>0</v>
      </c>
      <c r="AA42" s="17">
        <v>16922901</v>
      </c>
      <c r="AB42" s="17">
        <v>0</v>
      </c>
    </row>
    <row r="43" spans="1:28" x14ac:dyDescent="0.3">
      <c r="A43" s="15" t="s">
        <v>79</v>
      </c>
      <c r="B43" s="14" t="s">
        <v>80</v>
      </c>
      <c r="C43" s="14">
        <v>1</v>
      </c>
      <c r="D43" s="14">
        <v>0</v>
      </c>
      <c r="E43" s="17">
        <v>2962377</v>
      </c>
      <c r="F43" s="17">
        <v>0</v>
      </c>
      <c r="G43" s="17">
        <v>0</v>
      </c>
      <c r="H43" s="17">
        <v>0</v>
      </c>
      <c r="I43" s="17">
        <v>229800</v>
      </c>
      <c r="J43" s="17">
        <v>561484</v>
      </c>
      <c r="K43" s="17">
        <v>0</v>
      </c>
      <c r="L43" s="17">
        <v>0</v>
      </c>
      <c r="M43" s="17">
        <v>0</v>
      </c>
      <c r="N43" s="17">
        <v>0</v>
      </c>
      <c r="O43" s="17">
        <v>0</v>
      </c>
      <c r="P43" s="17">
        <v>375966</v>
      </c>
      <c r="Q43" s="17">
        <v>0</v>
      </c>
      <c r="R43" s="17">
        <v>0</v>
      </c>
      <c r="S43" s="17">
        <v>8959</v>
      </c>
      <c r="T43" s="17">
        <v>977</v>
      </c>
      <c r="U43" s="17">
        <v>26984</v>
      </c>
      <c r="V43" s="17">
        <v>0</v>
      </c>
      <c r="W43" s="17">
        <v>0</v>
      </c>
      <c r="X43" s="17">
        <v>42944</v>
      </c>
      <c r="Y43" s="17">
        <v>0</v>
      </c>
      <c r="Z43" s="17">
        <v>0</v>
      </c>
      <c r="AA43" s="17">
        <v>4209491</v>
      </c>
      <c r="AB43" s="17">
        <v>0</v>
      </c>
    </row>
    <row r="44" spans="1:28" x14ac:dyDescent="0.3">
      <c r="A44" s="15" t="s">
        <v>81</v>
      </c>
      <c r="B44" s="14" t="s">
        <v>82</v>
      </c>
      <c r="C44" s="14">
        <v>1</v>
      </c>
      <c r="D44" s="14">
        <v>0</v>
      </c>
      <c r="E44" s="17">
        <v>9768589</v>
      </c>
      <c r="F44" s="17">
        <v>0</v>
      </c>
      <c r="G44" s="17">
        <v>0</v>
      </c>
      <c r="H44" s="17">
        <v>0</v>
      </c>
      <c r="I44" s="17">
        <v>1020051</v>
      </c>
      <c r="J44" s="17">
        <v>1876335</v>
      </c>
      <c r="K44" s="17">
        <v>0</v>
      </c>
      <c r="L44" s="17">
        <v>0</v>
      </c>
      <c r="M44" s="17">
        <v>0</v>
      </c>
      <c r="N44" s="17">
        <v>0</v>
      </c>
      <c r="O44" s="17">
        <v>0</v>
      </c>
      <c r="P44" s="17">
        <v>1604094</v>
      </c>
      <c r="Q44" s="17">
        <v>271158</v>
      </c>
      <c r="R44" s="17">
        <v>126266</v>
      </c>
      <c r="S44" s="17">
        <v>9228</v>
      </c>
      <c r="T44" s="17">
        <v>3850</v>
      </c>
      <c r="U44" s="17">
        <v>33436</v>
      </c>
      <c r="V44" s="17">
        <v>11688</v>
      </c>
      <c r="W44" s="17">
        <v>0</v>
      </c>
      <c r="X44" s="17">
        <v>426451</v>
      </c>
      <c r="Y44" s="17">
        <v>0</v>
      </c>
      <c r="Z44" s="17">
        <v>0</v>
      </c>
      <c r="AA44" s="17">
        <v>15151146</v>
      </c>
      <c r="AB44" s="17">
        <v>0</v>
      </c>
    </row>
    <row r="45" spans="1:28" x14ac:dyDescent="0.3">
      <c r="A45" s="15" t="s">
        <v>83</v>
      </c>
      <c r="B45" s="14" t="s">
        <v>84</v>
      </c>
      <c r="C45" s="14">
        <v>1</v>
      </c>
      <c r="D45" s="14">
        <v>0</v>
      </c>
      <c r="E45" s="17">
        <v>5426460</v>
      </c>
      <c r="F45" s="17">
        <v>0</v>
      </c>
      <c r="G45" s="17">
        <v>0</v>
      </c>
      <c r="H45" s="17">
        <v>0</v>
      </c>
      <c r="I45" s="17">
        <v>462307</v>
      </c>
      <c r="J45" s="17">
        <v>797784</v>
      </c>
      <c r="K45" s="17">
        <v>0</v>
      </c>
      <c r="L45" s="17">
        <v>0</v>
      </c>
      <c r="M45" s="17">
        <v>0</v>
      </c>
      <c r="N45" s="17">
        <v>0</v>
      </c>
      <c r="O45" s="17">
        <v>0</v>
      </c>
      <c r="P45" s="17">
        <v>1014542</v>
      </c>
      <c r="Q45" s="17">
        <v>0</v>
      </c>
      <c r="R45" s="17">
        <v>19882</v>
      </c>
      <c r="S45" s="17">
        <v>5663</v>
      </c>
      <c r="T45" s="17">
        <v>2362</v>
      </c>
      <c r="U45" s="17">
        <v>18341</v>
      </c>
      <c r="V45" s="17">
        <v>924</v>
      </c>
      <c r="W45" s="17">
        <v>0</v>
      </c>
      <c r="X45" s="17">
        <v>98300</v>
      </c>
      <c r="Y45" s="17">
        <v>0</v>
      </c>
      <c r="Z45" s="17">
        <v>0</v>
      </c>
      <c r="AA45" s="17">
        <v>7846565</v>
      </c>
      <c r="AB45" s="17">
        <v>0</v>
      </c>
    </row>
    <row r="46" spans="1:28" x14ac:dyDescent="0.3">
      <c r="A46" s="15" t="s">
        <v>85</v>
      </c>
      <c r="B46" s="14" t="s">
        <v>86</v>
      </c>
      <c r="C46" s="14">
        <v>1</v>
      </c>
      <c r="D46" s="14">
        <v>0</v>
      </c>
      <c r="E46" s="17">
        <v>11357610</v>
      </c>
      <c r="F46" s="17">
        <v>0</v>
      </c>
      <c r="G46" s="17">
        <v>0</v>
      </c>
      <c r="H46" s="17">
        <v>2859</v>
      </c>
      <c r="I46" s="17">
        <v>1690121</v>
      </c>
      <c r="J46" s="17">
        <v>3652290</v>
      </c>
      <c r="K46" s="17">
        <v>211090</v>
      </c>
      <c r="L46" s="17">
        <v>0</v>
      </c>
      <c r="M46" s="17">
        <v>0</v>
      </c>
      <c r="N46" s="17">
        <v>0</v>
      </c>
      <c r="O46" s="17">
        <v>0</v>
      </c>
      <c r="P46" s="17">
        <v>1820797</v>
      </c>
      <c r="Q46" s="17">
        <v>366792</v>
      </c>
      <c r="R46" s="17">
        <v>262020</v>
      </c>
      <c r="S46" s="17">
        <v>12733</v>
      </c>
      <c r="T46" s="17">
        <v>5312</v>
      </c>
      <c r="U46" s="17">
        <v>49338</v>
      </c>
      <c r="V46" s="17">
        <v>15490</v>
      </c>
      <c r="W46" s="17">
        <v>0</v>
      </c>
      <c r="X46" s="17">
        <v>254112</v>
      </c>
      <c r="Y46" s="17">
        <v>45377</v>
      </c>
      <c r="Z46" s="17">
        <v>0</v>
      </c>
      <c r="AA46" s="17">
        <v>19745941</v>
      </c>
      <c r="AB46" s="17">
        <v>0</v>
      </c>
    </row>
    <row r="47" spans="1:28" x14ac:dyDescent="0.3">
      <c r="A47" s="15" t="s">
        <v>87</v>
      </c>
      <c r="B47" s="14" t="s">
        <v>88</v>
      </c>
      <c r="C47" s="14">
        <v>1</v>
      </c>
      <c r="D47" s="14">
        <v>0</v>
      </c>
      <c r="E47" s="17">
        <v>19502659</v>
      </c>
      <c r="F47" s="17">
        <v>0</v>
      </c>
      <c r="G47" s="17">
        <v>0</v>
      </c>
      <c r="H47" s="17">
        <v>0</v>
      </c>
      <c r="I47" s="17">
        <v>865998</v>
      </c>
      <c r="J47" s="17">
        <v>3494263</v>
      </c>
      <c r="K47" s="17">
        <v>0</v>
      </c>
      <c r="L47" s="17">
        <v>0</v>
      </c>
      <c r="M47" s="17">
        <v>0</v>
      </c>
      <c r="N47" s="17">
        <v>0</v>
      </c>
      <c r="O47" s="17">
        <v>0</v>
      </c>
      <c r="P47" s="17">
        <v>2896159</v>
      </c>
      <c r="Q47" s="17">
        <v>756315</v>
      </c>
      <c r="R47" s="17">
        <v>72651</v>
      </c>
      <c r="S47" s="17">
        <v>31863</v>
      </c>
      <c r="T47" s="17">
        <v>13293</v>
      </c>
      <c r="U47" s="17">
        <v>116617</v>
      </c>
      <c r="V47" s="17">
        <v>42157</v>
      </c>
      <c r="W47" s="17">
        <v>0</v>
      </c>
      <c r="X47" s="17">
        <v>477387</v>
      </c>
      <c r="Y47" s="17">
        <v>0</v>
      </c>
      <c r="Z47" s="17">
        <v>0</v>
      </c>
      <c r="AA47" s="17">
        <v>28269362</v>
      </c>
      <c r="AB47" s="17">
        <v>0</v>
      </c>
    </row>
    <row r="48" spans="1:28" x14ac:dyDescent="0.3">
      <c r="A48" s="15" t="s">
        <v>89</v>
      </c>
      <c r="B48" s="14" t="s">
        <v>90</v>
      </c>
      <c r="C48" s="14">
        <v>1</v>
      </c>
      <c r="D48" s="14">
        <v>0</v>
      </c>
      <c r="E48" s="17">
        <v>14651030</v>
      </c>
      <c r="F48" s="17">
        <v>0</v>
      </c>
      <c r="G48" s="17">
        <v>0</v>
      </c>
      <c r="H48" s="17">
        <v>0</v>
      </c>
      <c r="I48" s="17">
        <v>1411530</v>
      </c>
      <c r="J48" s="17">
        <v>1543201</v>
      </c>
      <c r="K48" s="17">
        <v>0</v>
      </c>
      <c r="L48" s="17">
        <v>0</v>
      </c>
      <c r="M48" s="17">
        <v>0</v>
      </c>
      <c r="N48" s="17">
        <v>0</v>
      </c>
      <c r="O48" s="17">
        <v>0</v>
      </c>
      <c r="P48" s="17">
        <v>1616464</v>
      </c>
      <c r="Q48" s="17">
        <v>359574</v>
      </c>
      <c r="R48" s="17">
        <v>428668</v>
      </c>
      <c r="S48" s="17">
        <v>15520</v>
      </c>
      <c r="T48" s="17">
        <v>6475</v>
      </c>
      <c r="U48" s="17">
        <v>61978</v>
      </c>
      <c r="V48" s="17">
        <v>20734</v>
      </c>
      <c r="W48" s="17">
        <v>0</v>
      </c>
      <c r="X48" s="17">
        <v>159730</v>
      </c>
      <c r="Y48" s="17">
        <v>0</v>
      </c>
      <c r="Z48" s="17">
        <v>0</v>
      </c>
      <c r="AA48" s="17">
        <v>20274904</v>
      </c>
      <c r="AB48" s="17">
        <v>0</v>
      </c>
    </row>
    <row r="49" spans="1:28" x14ac:dyDescent="0.3">
      <c r="A49" s="15" t="s">
        <v>91</v>
      </c>
      <c r="B49" s="14" t="s">
        <v>92</v>
      </c>
      <c r="C49" s="14">
        <v>1</v>
      </c>
      <c r="D49" s="14">
        <v>0</v>
      </c>
      <c r="E49" s="17">
        <v>9363956</v>
      </c>
      <c r="F49" s="17">
        <v>0</v>
      </c>
      <c r="G49" s="17">
        <v>0</v>
      </c>
      <c r="H49" s="17">
        <v>0</v>
      </c>
      <c r="I49" s="17">
        <v>1016311</v>
      </c>
      <c r="J49" s="17">
        <v>1276635</v>
      </c>
      <c r="K49" s="17">
        <v>0</v>
      </c>
      <c r="L49" s="17">
        <v>0</v>
      </c>
      <c r="M49" s="17">
        <v>0</v>
      </c>
      <c r="N49" s="17">
        <v>0</v>
      </c>
      <c r="O49" s="17">
        <v>0</v>
      </c>
      <c r="P49" s="17">
        <v>1388781</v>
      </c>
      <c r="Q49" s="17">
        <v>150453</v>
      </c>
      <c r="R49" s="17">
        <v>50995</v>
      </c>
      <c r="S49" s="17">
        <v>13947</v>
      </c>
      <c r="T49" s="17">
        <v>5818</v>
      </c>
      <c r="U49" s="17">
        <v>41008</v>
      </c>
      <c r="V49" s="17">
        <v>19331</v>
      </c>
      <c r="W49" s="17">
        <v>0</v>
      </c>
      <c r="X49" s="17">
        <v>169472</v>
      </c>
      <c r="Y49" s="17">
        <v>0</v>
      </c>
      <c r="Z49" s="17">
        <v>0</v>
      </c>
      <c r="AA49" s="17">
        <v>13496707</v>
      </c>
      <c r="AB49" s="17">
        <v>0</v>
      </c>
    </row>
    <row r="50" spans="1:28" x14ac:dyDescent="0.3">
      <c r="A50" s="15" t="s">
        <v>93</v>
      </c>
      <c r="B50" s="14" t="s">
        <v>94</v>
      </c>
      <c r="C50" s="14">
        <v>1</v>
      </c>
      <c r="D50" s="14">
        <v>0</v>
      </c>
      <c r="E50" s="17">
        <v>9516864</v>
      </c>
      <c r="F50" s="17">
        <v>0</v>
      </c>
      <c r="G50" s="17">
        <v>0</v>
      </c>
      <c r="H50" s="17">
        <v>0</v>
      </c>
      <c r="I50" s="17">
        <v>1144035</v>
      </c>
      <c r="J50" s="17">
        <v>970686</v>
      </c>
      <c r="K50" s="17">
        <v>0</v>
      </c>
      <c r="L50" s="17">
        <v>0</v>
      </c>
      <c r="M50" s="17">
        <v>0</v>
      </c>
      <c r="N50" s="17">
        <v>0</v>
      </c>
      <c r="O50" s="17">
        <v>0</v>
      </c>
      <c r="P50" s="17">
        <v>1193354</v>
      </c>
      <c r="Q50" s="17">
        <v>274524</v>
      </c>
      <c r="R50" s="17">
        <v>202610</v>
      </c>
      <c r="S50" s="17">
        <v>12604</v>
      </c>
      <c r="T50" s="17">
        <v>6400</v>
      </c>
      <c r="U50" s="17">
        <v>53248</v>
      </c>
      <c r="V50" s="17">
        <v>14177</v>
      </c>
      <c r="W50" s="17">
        <v>0</v>
      </c>
      <c r="X50" s="17">
        <v>131324</v>
      </c>
      <c r="Y50" s="17">
        <v>0</v>
      </c>
      <c r="Z50" s="17">
        <v>0</v>
      </c>
      <c r="AA50" s="17">
        <v>13519826</v>
      </c>
      <c r="AB50" s="17">
        <v>0</v>
      </c>
    </row>
    <row r="51" spans="1:28" x14ac:dyDescent="0.3">
      <c r="A51" s="15" t="s">
        <v>95</v>
      </c>
      <c r="B51" s="14" t="s">
        <v>96</v>
      </c>
      <c r="C51" s="14">
        <v>1</v>
      </c>
      <c r="D51" s="14">
        <v>0</v>
      </c>
      <c r="E51" s="17">
        <v>16012606</v>
      </c>
      <c r="F51" s="17">
        <v>0</v>
      </c>
      <c r="G51" s="17">
        <v>0</v>
      </c>
      <c r="H51" s="17">
        <v>0</v>
      </c>
      <c r="I51" s="17">
        <v>689614</v>
      </c>
      <c r="J51" s="17">
        <v>4042072</v>
      </c>
      <c r="K51" s="17">
        <v>0</v>
      </c>
      <c r="L51" s="17">
        <v>0</v>
      </c>
      <c r="M51" s="17">
        <v>0</v>
      </c>
      <c r="N51" s="17">
        <v>0</v>
      </c>
      <c r="O51" s="17">
        <v>0</v>
      </c>
      <c r="P51" s="17">
        <v>2822045</v>
      </c>
      <c r="Q51" s="17">
        <v>421355</v>
      </c>
      <c r="R51" s="17">
        <v>69276</v>
      </c>
      <c r="S51" s="17">
        <v>19190</v>
      </c>
      <c r="T51" s="17">
        <v>8006</v>
      </c>
      <c r="U51" s="17">
        <v>76133</v>
      </c>
      <c r="V51" s="17">
        <v>28180</v>
      </c>
      <c r="W51" s="17">
        <v>0</v>
      </c>
      <c r="X51" s="17">
        <v>560628</v>
      </c>
      <c r="Y51" s="17">
        <v>0</v>
      </c>
      <c r="Z51" s="17">
        <v>0</v>
      </c>
      <c r="AA51" s="17">
        <v>24749105</v>
      </c>
      <c r="AB51" s="17">
        <v>0</v>
      </c>
    </row>
    <row r="52" spans="1:28" x14ac:dyDescent="0.3">
      <c r="A52" s="15" t="s">
        <v>97</v>
      </c>
      <c r="B52" s="14" t="s">
        <v>98</v>
      </c>
      <c r="C52" s="14">
        <v>1</v>
      </c>
      <c r="D52" s="14">
        <v>0</v>
      </c>
      <c r="E52" s="17">
        <v>27528503</v>
      </c>
      <c r="F52" s="17">
        <v>0</v>
      </c>
      <c r="G52" s="17">
        <v>0</v>
      </c>
      <c r="H52" s="17">
        <v>0</v>
      </c>
      <c r="I52" s="17">
        <v>2047150</v>
      </c>
      <c r="J52" s="17">
        <v>6380369</v>
      </c>
      <c r="K52" s="17">
        <v>208430</v>
      </c>
      <c r="L52" s="17">
        <v>0</v>
      </c>
      <c r="M52" s="17">
        <v>0</v>
      </c>
      <c r="N52" s="17">
        <v>0</v>
      </c>
      <c r="O52" s="17">
        <v>0</v>
      </c>
      <c r="P52" s="17">
        <v>3311546</v>
      </c>
      <c r="Q52" s="17">
        <v>503709</v>
      </c>
      <c r="R52" s="17">
        <v>89842</v>
      </c>
      <c r="S52" s="17">
        <v>34604</v>
      </c>
      <c r="T52" s="17">
        <v>14437</v>
      </c>
      <c r="U52" s="17">
        <v>131471</v>
      </c>
      <c r="V52" s="17">
        <v>42766</v>
      </c>
      <c r="W52" s="17">
        <v>0</v>
      </c>
      <c r="X52" s="17">
        <v>890402</v>
      </c>
      <c r="Y52" s="17">
        <v>12169</v>
      </c>
      <c r="Z52" s="17">
        <v>0</v>
      </c>
      <c r="AA52" s="17">
        <v>41195398</v>
      </c>
      <c r="AB52" s="17">
        <v>0</v>
      </c>
    </row>
    <row r="53" spans="1:28" x14ac:dyDescent="0.3">
      <c r="A53" s="15" t="s">
        <v>99</v>
      </c>
      <c r="B53" s="14" t="s">
        <v>100</v>
      </c>
      <c r="C53" s="14">
        <v>1</v>
      </c>
      <c r="D53" s="14">
        <v>0</v>
      </c>
      <c r="E53" s="17">
        <v>32967312</v>
      </c>
      <c r="F53" s="17">
        <v>0</v>
      </c>
      <c r="G53" s="17">
        <v>0</v>
      </c>
      <c r="H53" s="17">
        <v>0</v>
      </c>
      <c r="I53" s="17">
        <v>1656716</v>
      </c>
      <c r="J53" s="17">
        <v>3565378</v>
      </c>
      <c r="K53" s="17">
        <v>0</v>
      </c>
      <c r="L53" s="17">
        <v>0</v>
      </c>
      <c r="M53" s="17">
        <v>0</v>
      </c>
      <c r="N53" s="17">
        <v>0</v>
      </c>
      <c r="O53" s="17">
        <v>0</v>
      </c>
      <c r="P53" s="17">
        <v>5631002</v>
      </c>
      <c r="Q53" s="17">
        <v>900643</v>
      </c>
      <c r="R53" s="17">
        <v>0</v>
      </c>
      <c r="S53" s="17">
        <v>62123</v>
      </c>
      <c r="T53" s="17">
        <v>14272</v>
      </c>
      <c r="U53" s="17">
        <v>241330</v>
      </c>
      <c r="V53" s="17">
        <v>76272</v>
      </c>
      <c r="W53" s="17">
        <v>0</v>
      </c>
      <c r="X53" s="17">
        <v>3527361</v>
      </c>
      <c r="Y53" s="17">
        <v>0</v>
      </c>
      <c r="Z53" s="17">
        <v>0</v>
      </c>
      <c r="AA53" s="17">
        <v>48642409</v>
      </c>
      <c r="AB53" s="17">
        <v>0</v>
      </c>
    </row>
    <row r="54" spans="1:28" x14ac:dyDescent="0.3">
      <c r="A54" s="15" t="s">
        <v>101</v>
      </c>
      <c r="B54" s="14" t="s">
        <v>102</v>
      </c>
      <c r="C54" s="14">
        <v>1</v>
      </c>
      <c r="D54" s="14">
        <v>0</v>
      </c>
      <c r="E54" s="17">
        <v>6289573</v>
      </c>
      <c r="F54" s="17">
        <v>0</v>
      </c>
      <c r="G54" s="17">
        <v>0</v>
      </c>
      <c r="H54" s="17">
        <v>0</v>
      </c>
      <c r="I54" s="17">
        <v>691846</v>
      </c>
      <c r="J54" s="17">
        <v>2008003</v>
      </c>
      <c r="K54" s="17">
        <v>0</v>
      </c>
      <c r="L54" s="17">
        <v>0</v>
      </c>
      <c r="M54" s="17">
        <v>0</v>
      </c>
      <c r="N54" s="17">
        <v>0</v>
      </c>
      <c r="O54" s="17">
        <v>0</v>
      </c>
      <c r="P54" s="17">
        <v>1209320</v>
      </c>
      <c r="Q54" s="17">
        <v>68189</v>
      </c>
      <c r="R54" s="17">
        <v>0</v>
      </c>
      <c r="S54" s="17">
        <v>10816</v>
      </c>
      <c r="T54" s="17">
        <v>3544</v>
      </c>
      <c r="U54" s="17">
        <v>42232</v>
      </c>
      <c r="V54" s="17">
        <v>12982</v>
      </c>
      <c r="W54" s="17">
        <v>0</v>
      </c>
      <c r="X54" s="17">
        <v>126432</v>
      </c>
      <c r="Y54" s="17">
        <v>0</v>
      </c>
      <c r="Z54" s="17">
        <v>0</v>
      </c>
      <c r="AA54" s="17">
        <v>10462937</v>
      </c>
      <c r="AB54" s="17">
        <v>0</v>
      </c>
    </row>
    <row r="55" spans="1:28" x14ac:dyDescent="0.3">
      <c r="A55" s="15" t="s">
        <v>103</v>
      </c>
      <c r="B55" s="14" t="s">
        <v>104</v>
      </c>
      <c r="C55" s="14">
        <v>1</v>
      </c>
      <c r="D55" s="14">
        <v>0</v>
      </c>
      <c r="E55" s="17">
        <v>10064818</v>
      </c>
      <c r="F55" s="17">
        <v>0</v>
      </c>
      <c r="G55" s="17">
        <v>0</v>
      </c>
      <c r="H55" s="17">
        <v>22047</v>
      </c>
      <c r="I55" s="17">
        <v>1401568</v>
      </c>
      <c r="J55" s="17">
        <v>1991074</v>
      </c>
      <c r="K55" s="17">
        <v>0</v>
      </c>
      <c r="L55" s="17">
        <v>0</v>
      </c>
      <c r="M55" s="17">
        <v>0</v>
      </c>
      <c r="N55" s="17">
        <v>0</v>
      </c>
      <c r="O55" s="17">
        <v>0</v>
      </c>
      <c r="P55" s="17">
        <v>1534824</v>
      </c>
      <c r="Q55" s="17">
        <v>161055</v>
      </c>
      <c r="R55" s="17">
        <v>34024</v>
      </c>
      <c r="S55" s="17">
        <v>12748</v>
      </c>
      <c r="T55" s="17">
        <v>4187</v>
      </c>
      <c r="U55" s="17">
        <v>49222</v>
      </c>
      <c r="V55" s="17">
        <v>16393</v>
      </c>
      <c r="W55" s="17">
        <v>0</v>
      </c>
      <c r="X55" s="17">
        <v>161533</v>
      </c>
      <c r="Y55" s="17">
        <v>0</v>
      </c>
      <c r="Z55" s="17">
        <v>0</v>
      </c>
      <c r="AA55" s="17">
        <v>15453493</v>
      </c>
      <c r="AB55" s="17">
        <v>0</v>
      </c>
    </row>
    <row r="56" spans="1:28" x14ac:dyDescent="0.3">
      <c r="A56" s="15" t="s">
        <v>105</v>
      </c>
      <c r="B56" s="14" t="s">
        <v>106</v>
      </c>
      <c r="C56" s="14">
        <v>1</v>
      </c>
      <c r="D56" s="14">
        <v>0</v>
      </c>
      <c r="E56" s="17">
        <v>6847245</v>
      </c>
      <c r="F56" s="17">
        <v>0</v>
      </c>
      <c r="G56" s="17">
        <v>0</v>
      </c>
      <c r="H56" s="17">
        <v>0</v>
      </c>
      <c r="I56" s="17">
        <v>674591</v>
      </c>
      <c r="J56" s="17">
        <v>864952</v>
      </c>
      <c r="K56" s="17">
        <v>0</v>
      </c>
      <c r="L56" s="17">
        <v>0</v>
      </c>
      <c r="M56" s="17">
        <v>0</v>
      </c>
      <c r="N56" s="17">
        <v>0</v>
      </c>
      <c r="O56" s="17">
        <v>0</v>
      </c>
      <c r="P56" s="17">
        <v>570677</v>
      </c>
      <c r="Q56" s="17">
        <v>146183</v>
      </c>
      <c r="R56" s="17">
        <v>0</v>
      </c>
      <c r="S56" s="17">
        <v>10292</v>
      </c>
      <c r="T56" s="17">
        <v>4293</v>
      </c>
      <c r="U56" s="17">
        <v>39610</v>
      </c>
      <c r="V56" s="17">
        <v>8579</v>
      </c>
      <c r="W56" s="17">
        <v>0</v>
      </c>
      <c r="X56" s="17">
        <v>296824</v>
      </c>
      <c r="Y56" s="17">
        <v>0</v>
      </c>
      <c r="Z56" s="17">
        <v>0</v>
      </c>
      <c r="AA56" s="17">
        <v>9283246</v>
      </c>
      <c r="AB56" s="17">
        <v>0</v>
      </c>
    </row>
    <row r="57" spans="1:28" x14ac:dyDescent="0.3">
      <c r="A57" s="15" t="s">
        <v>107</v>
      </c>
      <c r="B57" s="14" t="s">
        <v>108</v>
      </c>
      <c r="C57" s="14">
        <v>1</v>
      </c>
      <c r="D57" s="14">
        <v>0</v>
      </c>
      <c r="E57" s="17">
        <v>9755642</v>
      </c>
      <c r="F57" s="17">
        <v>0</v>
      </c>
      <c r="G57" s="17">
        <v>0</v>
      </c>
      <c r="H57" s="17">
        <v>0</v>
      </c>
      <c r="I57" s="17">
        <v>1022553</v>
      </c>
      <c r="J57" s="17">
        <v>1892372</v>
      </c>
      <c r="K57" s="17">
        <v>0</v>
      </c>
      <c r="L57" s="17">
        <v>0</v>
      </c>
      <c r="M57" s="17">
        <v>0</v>
      </c>
      <c r="N57" s="17">
        <v>0</v>
      </c>
      <c r="O57" s="17">
        <v>0</v>
      </c>
      <c r="P57" s="17">
        <v>2171067</v>
      </c>
      <c r="Q57" s="17">
        <v>129799</v>
      </c>
      <c r="R57" s="17">
        <v>0</v>
      </c>
      <c r="S57" s="17">
        <v>11775</v>
      </c>
      <c r="T57" s="17">
        <v>4564</v>
      </c>
      <c r="U57" s="17">
        <v>46600</v>
      </c>
      <c r="V57" s="17">
        <v>14799</v>
      </c>
      <c r="W57" s="17">
        <v>0</v>
      </c>
      <c r="X57" s="17">
        <v>390820</v>
      </c>
      <c r="Y57" s="17">
        <v>0</v>
      </c>
      <c r="Z57" s="17">
        <v>0</v>
      </c>
      <c r="AA57" s="17">
        <v>15439991</v>
      </c>
      <c r="AB57" s="17">
        <v>0</v>
      </c>
    </row>
    <row r="58" spans="1:28" x14ac:dyDescent="0.3">
      <c r="A58" s="15" t="s">
        <v>109</v>
      </c>
      <c r="B58" s="14" t="s">
        <v>110</v>
      </c>
      <c r="C58" s="14">
        <v>1</v>
      </c>
      <c r="D58" s="14">
        <v>0</v>
      </c>
      <c r="E58" s="17">
        <v>9221585</v>
      </c>
      <c r="F58" s="17">
        <v>0</v>
      </c>
      <c r="G58" s="17">
        <v>0</v>
      </c>
      <c r="H58" s="17">
        <v>0</v>
      </c>
      <c r="I58" s="17">
        <v>1363856</v>
      </c>
      <c r="J58" s="17">
        <v>3023674</v>
      </c>
      <c r="K58" s="17">
        <v>0</v>
      </c>
      <c r="L58" s="17">
        <v>0</v>
      </c>
      <c r="M58" s="17">
        <v>0</v>
      </c>
      <c r="N58" s="17">
        <v>0</v>
      </c>
      <c r="O58" s="17">
        <v>0</v>
      </c>
      <c r="P58" s="17">
        <v>1550490</v>
      </c>
      <c r="Q58" s="17">
        <v>218633</v>
      </c>
      <c r="R58" s="17">
        <v>0</v>
      </c>
      <c r="S58" s="17">
        <v>13363</v>
      </c>
      <c r="T58" s="17">
        <v>2979</v>
      </c>
      <c r="U58" s="17">
        <v>53940</v>
      </c>
      <c r="V58" s="17">
        <v>14636</v>
      </c>
      <c r="W58" s="17">
        <v>0</v>
      </c>
      <c r="X58" s="17">
        <v>129511</v>
      </c>
      <c r="Y58" s="17">
        <v>0</v>
      </c>
      <c r="Z58" s="17">
        <v>0</v>
      </c>
      <c r="AA58" s="17">
        <v>15592667</v>
      </c>
      <c r="AB58" s="17">
        <v>0</v>
      </c>
    </row>
    <row r="59" spans="1:28" x14ac:dyDescent="0.3">
      <c r="A59" s="15" t="s">
        <v>111</v>
      </c>
      <c r="B59" s="14" t="s">
        <v>112</v>
      </c>
      <c r="C59" s="14">
        <v>1</v>
      </c>
      <c r="D59" s="14">
        <v>0</v>
      </c>
      <c r="E59" s="17">
        <v>7366988</v>
      </c>
      <c r="F59" s="17">
        <v>0</v>
      </c>
      <c r="G59" s="17">
        <v>0</v>
      </c>
      <c r="H59" s="17">
        <v>0</v>
      </c>
      <c r="I59" s="17">
        <v>564350</v>
      </c>
      <c r="J59" s="17">
        <v>1546442</v>
      </c>
      <c r="K59" s="17">
        <v>0</v>
      </c>
      <c r="L59" s="17">
        <v>0</v>
      </c>
      <c r="M59" s="17">
        <v>0</v>
      </c>
      <c r="N59" s="17">
        <v>0</v>
      </c>
      <c r="O59" s="17">
        <v>0</v>
      </c>
      <c r="P59" s="17">
        <v>1336348</v>
      </c>
      <c r="Q59" s="17">
        <v>0</v>
      </c>
      <c r="R59" s="17">
        <v>0</v>
      </c>
      <c r="S59" s="17">
        <v>5572</v>
      </c>
      <c r="T59" s="17">
        <v>5270</v>
      </c>
      <c r="U59" s="17">
        <v>42650</v>
      </c>
      <c r="V59" s="17">
        <v>12918</v>
      </c>
      <c r="W59" s="17">
        <v>0</v>
      </c>
      <c r="X59" s="17">
        <v>300000</v>
      </c>
      <c r="Y59" s="17">
        <v>0</v>
      </c>
      <c r="Z59" s="17">
        <v>0</v>
      </c>
      <c r="AA59" s="17">
        <v>11180538</v>
      </c>
      <c r="AB59" s="17">
        <v>0</v>
      </c>
    </row>
    <row r="60" spans="1:28" x14ac:dyDescent="0.3">
      <c r="A60" s="15" t="s">
        <v>113</v>
      </c>
      <c r="B60" s="14" t="s">
        <v>114</v>
      </c>
      <c r="C60" s="14">
        <v>1</v>
      </c>
      <c r="D60" s="14">
        <v>0</v>
      </c>
      <c r="E60" s="17">
        <v>8065719</v>
      </c>
      <c r="F60" s="17">
        <v>0</v>
      </c>
      <c r="G60" s="17">
        <v>0</v>
      </c>
      <c r="H60" s="17">
        <v>0</v>
      </c>
      <c r="I60" s="17">
        <v>974830</v>
      </c>
      <c r="J60" s="17">
        <v>5880424</v>
      </c>
      <c r="K60" s="17">
        <v>0</v>
      </c>
      <c r="L60" s="17">
        <v>0</v>
      </c>
      <c r="M60" s="17">
        <v>0</v>
      </c>
      <c r="N60" s="17">
        <v>0</v>
      </c>
      <c r="O60" s="17">
        <v>0</v>
      </c>
      <c r="P60" s="17">
        <v>1579288</v>
      </c>
      <c r="Q60" s="17">
        <v>334486</v>
      </c>
      <c r="R60" s="17">
        <v>0</v>
      </c>
      <c r="S60" s="17">
        <v>20373</v>
      </c>
      <c r="T60" s="17">
        <v>8500</v>
      </c>
      <c r="U60" s="17">
        <v>75259</v>
      </c>
      <c r="V60" s="17">
        <v>24125</v>
      </c>
      <c r="W60" s="17">
        <v>0</v>
      </c>
      <c r="X60" s="17">
        <v>132675</v>
      </c>
      <c r="Y60" s="17">
        <v>1094</v>
      </c>
      <c r="Z60" s="17">
        <v>0</v>
      </c>
      <c r="AA60" s="17">
        <v>17096773</v>
      </c>
      <c r="AB60" s="17">
        <v>0</v>
      </c>
    </row>
    <row r="61" spans="1:28" x14ac:dyDescent="0.3">
      <c r="A61" s="15" t="s">
        <v>115</v>
      </c>
      <c r="B61" s="14" t="s">
        <v>116</v>
      </c>
      <c r="C61" s="14">
        <v>1</v>
      </c>
      <c r="D61" s="14">
        <v>0</v>
      </c>
      <c r="E61" s="17">
        <v>8194658</v>
      </c>
      <c r="F61" s="17">
        <v>0</v>
      </c>
      <c r="G61" s="17">
        <v>0</v>
      </c>
      <c r="H61" s="17">
        <v>0</v>
      </c>
      <c r="I61" s="17">
        <v>742959</v>
      </c>
      <c r="J61" s="17">
        <v>1956016</v>
      </c>
      <c r="K61" s="17">
        <v>0</v>
      </c>
      <c r="L61" s="17">
        <v>0</v>
      </c>
      <c r="M61" s="17">
        <v>0</v>
      </c>
      <c r="N61" s="17">
        <v>0</v>
      </c>
      <c r="O61" s="17">
        <v>0</v>
      </c>
      <c r="P61" s="17">
        <v>1051504</v>
      </c>
      <c r="Q61" s="17">
        <v>457003</v>
      </c>
      <c r="R61" s="17">
        <v>212748</v>
      </c>
      <c r="S61" s="17">
        <v>11685</v>
      </c>
      <c r="T61" s="17">
        <v>128</v>
      </c>
      <c r="U61" s="17">
        <v>43863</v>
      </c>
      <c r="V61" s="17">
        <v>10344</v>
      </c>
      <c r="W61" s="17">
        <v>0</v>
      </c>
      <c r="X61" s="17">
        <v>256768</v>
      </c>
      <c r="Y61" s="17">
        <v>0</v>
      </c>
      <c r="Z61" s="17">
        <v>0</v>
      </c>
      <c r="AA61" s="17">
        <v>12757676</v>
      </c>
      <c r="AB61" s="17">
        <v>0</v>
      </c>
    </row>
    <row r="62" spans="1:28" x14ac:dyDescent="0.3">
      <c r="A62" s="15" t="s">
        <v>117</v>
      </c>
      <c r="B62" s="14" t="s">
        <v>118</v>
      </c>
      <c r="C62" s="14">
        <v>1</v>
      </c>
      <c r="D62" s="14">
        <v>0</v>
      </c>
      <c r="E62" s="17">
        <v>12335500</v>
      </c>
      <c r="F62" s="17">
        <v>0</v>
      </c>
      <c r="G62" s="17">
        <v>0</v>
      </c>
      <c r="H62" s="17">
        <v>0</v>
      </c>
      <c r="I62" s="17">
        <v>1003781</v>
      </c>
      <c r="J62" s="17">
        <v>2056132</v>
      </c>
      <c r="K62" s="17">
        <v>0</v>
      </c>
      <c r="L62" s="17">
        <v>0</v>
      </c>
      <c r="M62" s="17">
        <v>0</v>
      </c>
      <c r="N62" s="17">
        <v>0</v>
      </c>
      <c r="O62" s="17">
        <v>0</v>
      </c>
      <c r="P62" s="17">
        <v>954331</v>
      </c>
      <c r="Q62" s="17">
        <v>469030</v>
      </c>
      <c r="R62" s="17">
        <v>73632</v>
      </c>
      <c r="S62" s="17">
        <v>11850</v>
      </c>
      <c r="T62" s="17">
        <v>4403</v>
      </c>
      <c r="U62" s="17">
        <v>46950</v>
      </c>
      <c r="V62" s="17">
        <v>14855</v>
      </c>
      <c r="W62" s="17">
        <v>0</v>
      </c>
      <c r="X62" s="17">
        <v>247225</v>
      </c>
      <c r="Y62" s="17">
        <v>0</v>
      </c>
      <c r="Z62" s="17">
        <v>0</v>
      </c>
      <c r="AA62" s="17">
        <v>17217689</v>
      </c>
      <c r="AB62" s="17">
        <v>0</v>
      </c>
    </row>
    <row r="63" spans="1:28" x14ac:dyDescent="0.3">
      <c r="A63" s="15" t="s">
        <v>119</v>
      </c>
      <c r="B63" s="14" t="s">
        <v>120</v>
      </c>
      <c r="C63" s="14">
        <v>1</v>
      </c>
      <c r="D63" s="14">
        <v>0</v>
      </c>
      <c r="E63" s="17">
        <v>4526044</v>
      </c>
      <c r="F63" s="17">
        <v>0</v>
      </c>
      <c r="G63" s="17">
        <v>256703</v>
      </c>
      <c r="H63" s="17">
        <v>0</v>
      </c>
      <c r="I63" s="17">
        <v>336297</v>
      </c>
      <c r="J63" s="17">
        <v>2449608</v>
      </c>
      <c r="K63" s="17">
        <v>379050</v>
      </c>
      <c r="L63" s="17">
        <v>0</v>
      </c>
      <c r="M63" s="17">
        <v>0</v>
      </c>
      <c r="N63" s="17">
        <v>0</v>
      </c>
      <c r="O63" s="17">
        <v>0</v>
      </c>
      <c r="P63" s="17">
        <v>398741</v>
      </c>
      <c r="Q63" s="17">
        <v>0</v>
      </c>
      <c r="R63" s="17">
        <v>0</v>
      </c>
      <c r="S63" s="17">
        <v>11250</v>
      </c>
      <c r="T63" s="17">
        <v>2636</v>
      </c>
      <c r="U63" s="17">
        <v>36873</v>
      </c>
      <c r="V63" s="17">
        <v>0</v>
      </c>
      <c r="W63" s="17">
        <v>0</v>
      </c>
      <c r="X63" s="17">
        <v>162000</v>
      </c>
      <c r="Y63" s="17">
        <v>0</v>
      </c>
      <c r="Z63" s="17">
        <v>0</v>
      </c>
      <c r="AA63" s="17">
        <v>8559202</v>
      </c>
      <c r="AB63" s="17">
        <v>0</v>
      </c>
    </row>
    <row r="64" spans="1:28" x14ac:dyDescent="0.3">
      <c r="A64" s="15" t="s">
        <v>121</v>
      </c>
      <c r="B64" s="14" t="s">
        <v>122</v>
      </c>
      <c r="C64" s="14">
        <v>1</v>
      </c>
      <c r="D64" s="14">
        <v>0</v>
      </c>
      <c r="E64" s="17">
        <v>8067645</v>
      </c>
      <c r="F64" s="17">
        <v>0</v>
      </c>
      <c r="G64" s="17">
        <v>0</v>
      </c>
      <c r="H64" s="17">
        <v>0</v>
      </c>
      <c r="I64" s="17">
        <v>1325534</v>
      </c>
      <c r="J64" s="17">
        <v>1778828</v>
      </c>
      <c r="K64" s="17">
        <v>0</v>
      </c>
      <c r="L64" s="17">
        <v>0</v>
      </c>
      <c r="M64" s="17">
        <v>0</v>
      </c>
      <c r="N64" s="17">
        <v>0</v>
      </c>
      <c r="O64" s="17">
        <v>0</v>
      </c>
      <c r="P64" s="17">
        <v>742984</v>
      </c>
      <c r="Q64" s="17">
        <v>91932</v>
      </c>
      <c r="R64" s="17">
        <v>68557</v>
      </c>
      <c r="S64" s="17">
        <v>6123</v>
      </c>
      <c r="T64" s="17">
        <v>646</v>
      </c>
      <c r="U64" s="17">
        <v>38095</v>
      </c>
      <c r="V64" s="17">
        <v>12308</v>
      </c>
      <c r="W64" s="17">
        <v>0</v>
      </c>
      <c r="X64" s="17">
        <v>279112</v>
      </c>
      <c r="Y64" s="17">
        <v>0</v>
      </c>
      <c r="Z64" s="17">
        <v>0</v>
      </c>
      <c r="AA64" s="17">
        <v>12231764</v>
      </c>
      <c r="AB64" s="17">
        <v>0</v>
      </c>
    </row>
    <row r="65" spans="1:28" x14ac:dyDescent="0.3">
      <c r="A65" s="15" t="s">
        <v>123</v>
      </c>
      <c r="B65" s="14" t="s">
        <v>124</v>
      </c>
      <c r="C65" s="14">
        <v>1</v>
      </c>
      <c r="D65" s="14">
        <v>0</v>
      </c>
      <c r="E65" s="17">
        <v>4158768</v>
      </c>
      <c r="F65" s="17">
        <v>0</v>
      </c>
      <c r="G65" s="17">
        <v>111903</v>
      </c>
      <c r="H65" s="17">
        <v>0</v>
      </c>
      <c r="I65" s="17">
        <v>335518</v>
      </c>
      <c r="J65" s="17">
        <v>841273</v>
      </c>
      <c r="K65" s="17">
        <v>0</v>
      </c>
      <c r="L65" s="17">
        <v>0</v>
      </c>
      <c r="M65" s="17">
        <v>0</v>
      </c>
      <c r="N65" s="17">
        <v>0</v>
      </c>
      <c r="O65" s="17">
        <v>0</v>
      </c>
      <c r="P65" s="17">
        <v>376838</v>
      </c>
      <c r="Q65" s="17">
        <v>160353</v>
      </c>
      <c r="R65" s="17">
        <v>0</v>
      </c>
      <c r="S65" s="17">
        <v>6801</v>
      </c>
      <c r="T65" s="17">
        <v>1299</v>
      </c>
      <c r="U65" s="17">
        <v>25689</v>
      </c>
      <c r="V65" s="17">
        <v>6823</v>
      </c>
      <c r="W65" s="17">
        <v>0</v>
      </c>
      <c r="X65" s="17">
        <v>184143</v>
      </c>
      <c r="Y65" s="17">
        <v>0</v>
      </c>
      <c r="Z65" s="17">
        <v>0</v>
      </c>
      <c r="AA65" s="17">
        <v>6209408</v>
      </c>
      <c r="AB65" s="17">
        <v>0</v>
      </c>
    </row>
    <row r="66" spans="1:28" x14ac:dyDescent="0.3">
      <c r="A66" s="15" t="s">
        <v>125</v>
      </c>
      <c r="B66" s="14" t="s">
        <v>126</v>
      </c>
      <c r="C66" s="14">
        <v>1</v>
      </c>
      <c r="D66" s="14">
        <v>0</v>
      </c>
      <c r="E66" s="17">
        <v>23712328</v>
      </c>
      <c r="F66" s="17">
        <v>0</v>
      </c>
      <c r="G66" s="17">
        <v>0</v>
      </c>
      <c r="H66" s="17">
        <v>0</v>
      </c>
      <c r="I66" s="17">
        <v>893127</v>
      </c>
      <c r="J66" s="17">
        <v>4556659</v>
      </c>
      <c r="K66" s="17">
        <v>0</v>
      </c>
      <c r="L66" s="17">
        <v>0</v>
      </c>
      <c r="M66" s="17">
        <v>0</v>
      </c>
      <c r="N66" s="17">
        <v>0</v>
      </c>
      <c r="O66" s="17">
        <v>0</v>
      </c>
      <c r="P66" s="17">
        <v>2711439</v>
      </c>
      <c r="Q66" s="17">
        <v>1015014</v>
      </c>
      <c r="R66" s="17">
        <v>439702</v>
      </c>
      <c r="S66" s="17">
        <v>13379</v>
      </c>
      <c r="T66" s="17">
        <v>4233</v>
      </c>
      <c r="U66" s="17">
        <v>85934</v>
      </c>
      <c r="V66" s="17">
        <v>44159</v>
      </c>
      <c r="W66" s="17">
        <v>0</v>
      </c>
      <c r="X66" s="17">
        <v>2202569</v>
      </c>
      <c r="Y66" s="17">
        <v>0</v>
      </c>
      <c r="Z66" s="17">
        <v>0</v>
      </c>
      <c r="AA66" s="17">
        <v>35678543</v>
      </c>
      <c r="AB66" s="17">
        <v>8134</v>
      </c>
    </row>
    <row r="67" spans="1:28" x14ac:dyDescent="0.3">
      <c r="A67" s="15" t="s">
        <v>127</v>
      </c>
      <c r="B67" s="14" t="s">
        <v>128</v>
      </c>
      <c r="C67" s="14">
        <v>1</v>
      </c>
      <c r="D67" s="14">
        <v>0</v>
      </c>
      <c r="E67" s="17">
        <v>3589926</v>
      </c>
      <c r="F67" s="17">
        <v>0</v>
      </c>
      <c r="G67" s="17">
        <v>0</v>
      </c>
      <c r="H67" s="17">
        <v>0</v>
      </c>
      <c r="I67" s="17">
        <v>433286</v>
      </c>
      <c r="J67" s="17">
        <v>1281858</v>
      </c>
      <c r="K67" s="17">
        <v>0</v>
      </c>
      <c r="L67" s="17">
        <v>0</v>
      </c>
      <c r="M67" s="17">
        <v>0</v>
      </c>
      <c r="N67" s="17">
        <v>0</v>
      </c>
      <c r="O67" s="17">
        <v>0</v>
      </c>
      <c r="P67" s="17">
        <v>370589</v>
      </c>
      <c r="Q67" s="17">
        <v>106208</v>
      </c>
      <c r="R67" s="17">
        <v>53142</v>
      </c>
      <c r="S67" s="17">
        <v>9288</v>
      </c>
      <c r="T67" s="17">
        <v>1495</v>
      </c>
      <c r="U67" s="17">
        <v>34659</v>
      </c>
      <c r="V67" s="17">
        <v>7157</v>
      </c>
      <c r="W67" s="17">
        <v>0</v>
      </c>
      <c r="X67" s="17">
        <v>67500</v>
      </c>
      <c r="Y67" s="17">
        <v>0</v>
      </c>
      <c r="Z67" s="17">
        <v>0</v>
      </c>
      <c r="AA67" s="17">
        <v>5955108</v>
      </c>
      <c r="AB67" s="17">
        <v>0</v>
      </c>
    </row>
    <row r="68" spans="1:28" x14ac:dyDescent="0.3">
      <c r="A68" s="15" t="s">
        <v>129</v>
      </c>
      <c r="B68" s="14" t="s">
        <v>130</v>
      </c>
      <c r="C68" s="14">
        <v>1</v>
      </c>
      <c r="D68" s="14">
        <v>0</v>
      </c>
      <c r="E68" s="17">
        <v>10765584</v>
      </c>
      <c r="F68" s="17">
        <v>0</v>
      </c>
      <c r="G68" s="17">
        <v>0</v>
      </c>
      <c r="H68" s="17">
        <v>0</v>
      </c>
      <c r="I68" s="17">
        <v>1136924</v>
      </c>
      <c r="J68" s="17">
        <v>1291484</v>
      </c>
      <c r="K68" s="17">
        <v>0</v>
      </c>
      <c r="L68" s="17">
        <v>0</v>
      </c>
      <c r="M68" s="17">
        <v>0</v>
      </c>
      <c r="N68" s="17">
        <v>0</v>
      </c>
      <c r="O68" s="17">
        <v>0</v>
      </c>
      <c r="P68" s="17">
        <v>1379762</v>
      </c>
      <c r="Q68" s="17">
        <v>241613</v>
      </c>
      <c r="R68" s="17">
        <v>145480</v>
      </c>
      <c r="S68" s="17">
        <v>16928</v>
      </c>
      <c r="T68" s="17">
        <v>7062</v>
      </c>
      <c r="U68" s="17">
        <v>64075</v>
      </c>
      <c r="V68" s="17">
        <v>22096</v>
      </c>
      <c r="W68" s="17">
        <v>0</v>
      </c>
      <c r="X68" s="17">
        <v>155082</v>
      </c>
      <c r="Y68" s="17">
        <v>0</v>
      </c>
      <c r="Z68" s="17">
        <v>0</v>
      </c>
      <c r="AA68" s="17">
        <v>15226090</v>
      </c>
      <c r="AB68" s="17">
        <v>0</v>
      </c>
    </row>
    <row r="69" spans="1:28" x14ac:dyDescent="0.3">
      <c r="A69" s="15" t="s">
        <v>131</v>
      </c>
      <c r="B69" s="14" t="s">
        <v>132</v>
      </c>
      <c r="C69" s="14">
        <v>1</v>
      </c>
      <c r="D69" s="14">
        <v>0</v>
      </c>
      <c r="E69" s="17">
        <v>10984244</v>
      </c>
      <c r="F69" s="17">
        <v>0</v>
      </c>
      <c r="G69" s="17">
        <v>0</v>
      </c>
      <c r="H69" s="17">
        <v>9401</v>
      </c>
      <c r="I69" s="17">
        <v>1028764</v>
      </c>
      <c r="J69" s="17">
        <v>1931426</v>
      </c>
      <c r="K69" s="17">
        <v>0</v>
      </c>
      <c r="L69" s="17">
        <v>0</v>
      </c>
      <c r="M69" s="17">
        <v>0</v>
      </c>
      <c r="N69" s="17">
        <v>0</v>
      </c>
      <c r="O69" s="17">
        <v>0</v>
      </c>
      <c r="P69" s="17">
        <v>1707073</v>
      </c>
      <c r="Q69" s="17">
        <v>465971</v>
      </c>
      <c r="R69" s="17">
        <v>116953</v>
      </c>
      <c r="S69" s="17">
        <v>14462</v>
      </c>
      <c r="T69" s="17">
        <v>6306</v>
      </c>
      <c r="U69" s="17">
        <v>50527</v>
      </c>
      <c r="V69" s="17">
        <v>19706</v>
      </c>
      <c r="W69" s="17">
        <v>0</v>
      </c>
      <c r="X69" s="17">
        <v>297145</v>
      </c>
      <c r="Y69" s="17">
        <v>0</v>
      </c>
      <c r="Z69" s="17">
        <v>0</v>
      </c>
      <c r="AA69" s="17">
        <v>16631978</v>
      </c>
      <c r="AB69" s="17">
        <v>0</v>
      </c>
    </row>
    <row r="70" spans="1:28" x14ac:dyDescent="0.3">
      <c r="A70" s="15" t="s">
        <v>133</v>
      </c>
      <c r="B70" s="14" t="s">
        <v>134</v>
      </c>
      <c r="C70" s="14">
        <v>1</v>
      </c>
      <c r="D70" s="14">
        <v>0</v>
      </c>
      <c r="E70" s="17">
        <v>4967325</v>
      </c>
      <c r="F70" s="17">
        <v>0</v>
      </c>
      <c r="G70" s="17">
        <v>0</v>
      </c>
      <c r="H70" s="17">
        <v>0</v>
      </c>
      <c r="I70" s="17">
        <v>612922</v>
      </c>
      <c r="J70" s="17">
        <v>1576712</v>
      </c>
      <c r="K70" s="17">
        <v>0</v>
      </c>
      <c r="L70" s="17">
        <v>0</v>
      </c>
      <c r="M70" s="17">
        <v>0</v>
      </c>
      <c r="N70" s="17">
        <v>0</v>
      </c>
      <c r="O70" s="17">
        <v>0</v>
      </c>
      <c r="P70" s="17">
        <v>490225</v>
      </c>
      <c r="Q70" s="17">
        <v>130564</v>
      </c>
      <c r="R70" s="17">
        <v>64717</v>
      </c>
      <c r="S70" s="17">
        <v>6127</v>
      </c>
      <c r="T70" s="17">
        <v>2556</v>
      </c>
      <c r="U70" s="17">
        <v>23941</v>
      </c>
      <c r="V70" s="17">
        <v>7097</v>
      </c>
      <c r="W70" s="17">
        <v>0</v>
      </c>
      <c r="X70" s="17">
        <v>153091</v>
      </c>
      <c r="Y70" s="17">
        <v>0</v>
      </c>
      <c r="Z70" s="17">
        <v>0</v>
      </c>
      <c r="AA70" s="17">
        <v>8035277</v>
      </c>
      <c r="AB70" s="17">
        <v>0</v>
      </c>
    </row>
    <row r="71" spans="1:28" x14ac:dyDescent="0.3">
      <c r="A71" s="15" t="s">
        <v>135</v>
      </c>
      <c r="B71" s="14" t="s">
        <v>136</v>
      </c>
      <c r="C71" s="14">
        <v>1</v>
      </c>
      <c r="D71" s="14">
        <v>0</v>
      </c>
      <c r="E71" s="17">
        <v>6749284</v>
      </c>
      <c r="F71" s="17">
        <v>0</v>
      </c>
      <c r="G71" s="17">
        <v>0</v>
      </c>
      <c r="H71" s="17">
        <v>3596</v>
      </c>
      <c r="I71" s="17">
        <v>532193</v>
      </c>
      <c r="J71" s="17">
        <v>595195</v>
      </c>
      <c r="K71" s="17">
        <v>0</v>
      </c>
      <c r="L71" s="17">
        <v>0</v>
      </c>
      <c r="M71" s="17">
        <v>0</v>
      </c>
      <c r="N71" s="17">
        <v>0</v>
      </c>
      <c r="O71" s="17">
        <v>0</v>
      </c>
      <c r="P71" s="17">
        <v>513773</v>
      </c>
      <c r="Q71" s="17">
        <v>121057</v>
      </c>
      <c r="R71" s="17">
        <v>0</v>
      </c>
      <c r="S71" s="17">
        <v>6322</v>
      </c>
      <c r="T71" s="17">
        <v>2637</v>
      </c>
      <c r="U71" s="17">
        <v>23999</v>
      </c>
      <c r="V71" s="17">
        <v>7731</v>
      </c>
      <c r="W71" s="17">
        <v>0</v>
      </c>
      <c r="X71" s="17">
        <v>77100</v>
      </c>
      <c r="Y71" s="17">
        <v>0</v>
      </c>
      <c r="Z71" s="17">
        <v>0</v>
      </c>
      <c r="AA71" s="17">
        <v>8632887</v>
      </c>
      <c r="AB71" s="17">
        <v>0</v>
      </c>
    </row>
    <row r="72" spans="1:28" x14ac:dyDescent="0.3">
      <c r="A72" s="15" t="s">
        <v>137</v>
      </c>
      <c r="B72" s="14" t="s">
        <v>138</v>
      </c>
      <c r="C72" s="14">
        <v>1</v>
      </c>
      <c r="D72" s="14">
        <v>0</v>
      </c>
      <c r="E72" s="17">
        <v>53030717</v>
      </c>
      <c r="F72" s="17">
        <v>0</v>
      </c>
      <c r="G72" s="17">
        <v>0</v>
      </c>
      <c r="H72" s="17">
        <v>0</v>
      </c>
      <c r="I72" s="17">
        <v>1397394</v>
      </c>
      <c r="J72" s="17">
        <v>10251156</v>
      </c>
      <c r="K72" s="17">
        <v>0</v>
      </c>
      <c r="L72" s="17">
        <v>0</v>
      </c>
      <c r="M72" s="17">
        <v>0</v>
      </c>
      <c r="N72" s="17">
        <v>0</v>
      </c>
      <c r="O72" s="17">
        <v>0</v>
      </c>
      <c r="P72" s="17">
        <v>3746421</v>
      </c>
      <c r="Q72" s="17">
        <v>1516660</v>
      </c>
      <c r="R72" s="17">
        <v>252705</v>
      </c>
      <c r="S72" s="17">
        <v>66572</v>
      </c>
      <c r="T72" s="17">
        <v>27775</v>
      </c>
      <c r="U72" s="17">
        <v>149266</v>
      </c>
      <c r="V72" s="17">
        <v>97113</v>
      </c>
      <c r="W72" s="17">
        <v>0</v>
      </c>
      <c r="X72" s="17">
        <v>3066147</v>
      </c>
      <c r="Y72" s="17">
        <v>0</v>
      </c>
      <c r="Z72" s="17">
        <v>0</v>
      </c>
      <c r="AA72" s="17">
        <v>73601926</v>
      </c>
      <c r="AB72" s="17">
        <v>0</v>
      </c>
    </row>
    <row r="73" spans="1:28" x14ac:dyDescent="0.3">
      <c r="A73" s="15" t="s">
        <v>139</v>
      </c>
      <c r="B73" s="14" t="s">
        <v>140</v>
      </c>
      <c r="C73" s="14">
        <v>1</v>
      </c>
      <c r="D73" s="14">
        <v>0</v>
      </c>
      <c r="E73" s="17">
        <v>9636248</v>
      </c>
      <c r="F73" s="17">
        <v>0</v>
      </c>
      <c r="G73" s="17">
        <v>0</v>
      </c>
      <c r="H73" s="17">
        <v>7173</v>
      </c>
      <c r="I73" s="17">
        <v>713826</v>
      </c>
      <c r="J73" s="17">
        <v>1013710</v>
      </c>
      <c r="K73" s="17">
        <v>0</v>
      </c>
      <c r="L73" s="17">
        <v>0</v>
      </c>
      <c r="M73" s="17">
        <v>0</v>
      </c>
      <c r="N73" s="17">
        <v>0</v>
      </c>
      <c r="O73" s="17">
        <v>0</v>
      </c>
      <c r="P73" s="17">
        <v>1103330</v>
      </c>
      <c r="Q73" s="17">
        <v>444064</v>
      </c>
      <c r="R73" s="17">
        <v>99320</v>
      </c>
      <c r="S73" s="17">
        <v>13078</v>
      </c>
      <c r="T73" s="17">
        <v>8662</v>
      </c>
      <c r="U73" s="17">
        <v>85337</v>
      </c>
      <c r="V73" s="17">
        <v>24184</v>
      </c>
      <c r="W73" s="17">
        <v>0</v>
      </c>
      <c r="X73" s="17">
        <v>136560</v>
      </c>
      <c r="Y73" s="17">
        <v>0</v>
      </c>
      <c r="Z73" s="17">
        <v>0</v>
      </c>
      <c r="AA73" s="17">
        <v>13285492</v>
      </c>
      <c r="AB73" s="17">
        <v>0</v>
      </c>
    </row>
    <row r="74" spans="1:28" x14ac:dyDescent="0.3">
      <c r="A74" s="15" t="s">
        <v>141</v>
      </c>
      <c r="B74" s="14" t="s">
        <v>142</v>
      </c>
      <c r="C74" s="14">
        <v>1</v>
      </c>
      <c r="D74" s="14">
        <v>0</v>
      </c>
      <c r="E74" s="17">
        <v>7996096</v>
      </c>
      <c r="F74" s="17">
        <v>0</v>
      </c>
      <c r="G74" s="17">
        <v>275127</v>
      </c>
      <c r="H74" s="17">
        <v>0</v>
      </c>
      <c r="I74" s="17">
        <v>541117</v>
      </c>
      <c r="J74" s="17">
        <v>2073807</v>
      </c>
      <c r="K74" s="17">
        <v>0</v>
      </c>
      <c r="L74" s="17">
        <v>0</v>
      </c>
      <c r="M74" s="17">
        <v>0</v>
      </c>
      <c r="N74" s="17">
        <v>0</v>
      </c>
      <c r="O74" s="17">
        <v>0</v>
      </c>
      <c r="P74" s="17">
        <v>698093</v>
      </c>
      <c r="Q74" s="17">
        <v>326262</v>
      </c>
      <c r="R74" s="17">
        <v>0</v>
      </c>
      <c r="S74" s="17">
        <v>8105</v>
      </c>
      <c r="T74" s="17">
        <v>3381</v>
      </c>
      <c r="U74" s="17">
        <v>32620</v>
      </c>
      <c r="V74" s="17">
        <v>10592</v>
      </c>
      <c r="W74" s="17">
        <v>0</v>
      </c>
      <c r="X74" s="17">
        <v>350949</v>
      </c>
      <c r="Y74" s="17">
        <v>0</v>
      </c>
      <c r="Z74" s="17">
        <v>0</v>
      </c>
      <c r="AA74" s="17">
        <v>12316149</v>
      </c>
      <c r="AB74" s="17">
        <v>0</v>
      </c>
    </row>
    <row r="75" spans="1:28" x14ac:dyDescent="0.3">
      <c r="A75" s="15" t="s">
        <v>143</v>
      </c>
      <c r="B75" s="14" t="s">
        <v>144</v>
      </c>
      <c r="C75" s="14">
        <v>1</v>
      </c>
      <c r="D75" s="14">
        <v>0</v>
      </c>
      <c r="E75" s="17">
        <v>4644656</v>
      </c>
      <c r="F75" s="17">
        <v>0</v>
      </c>
      <c r="G75" s="17">
        <v>147825</v>
      </c>
      <c r="H75" s="17">
        <v>0</v>
      </c>
      <c r="I75" s="17">
        <v>488660</v>
      </c>
      <c r="J75" s="17">
        <v>1111177</v>
      </c>
      <c r="K75" s="17">
        <v>0</v>
      </c>
      <c r="L75" s="17">
        <v>0</v>
      </c>
      <c r="M75" s="17">
        <v>0</v>
      </c>
      <c r="N75" s="17">
        <v>0</v>
      </c>
      <c r="O75" s="17">
        <v>0</v>
      </c>
      <c r="P75" s="17">
        <v>649989</v>
      </c>
      <c r="Q75" s="17">
        <v>23173</v>
      </c>
      <c r="R75" s="17">
        <v>0</v>
      </c>
      <c r="S75" s="17">
        <v>1933</v>
      </c>
      <c r="T75" s="17">
        <v>806</v>
      </c>
      <c r="U75" s="17">
        <v>15553</v>
      </c>
      <c r="V75" s="17">
        <v>2595</v>
      </c>
      <c r="W75" s="17">
        <v>0</v>
      </c>
      <c r="X75" s="17">
        <v>194319</v>
      </c>
      <c r="Y75" s="17">
        <v>0</v>
      </c>
      <c r="Z75" s="17">
        <v>0</v>
      </c>
      <c r="AA75" s="17">
        <v>7280686</v>
      </c>
      <c r="AB75" s="17">
        <v>0</v>
      </c>
    </row>
    <row r="76" spans="1:28" x14ac:dyDescent="0.3">
      <c r="A76" s="15" t="s">
        <v>145</v>
      </c>
      <c r="B76" s="14" t="s">
        <v>146</v>
      </c>
      <c r="C76" s="14">
        <v>1</v>
      </c>
      <c r="D76" s="14">
        <v>0</v>
      </c>
      <c r="E76" s="17">
        <v>5402955</v>
      </c>
      <c r="F76" s="17">
        <v>0</v>
      </c>
      <c r="G76" s="17">
        <v>0</v>
      </c>
      <c r="H76" s="17">
        <v>0</v>
      </c>
      <c r="I76" s="17">
        <v>407979</v>
      </c>
      <c r="J76" s="17">
        <v>977683</v>
      </c>
      <c r="K76" s="17">
        <v>0</v>
      </c>
      <c r="L76" s="17">
        <v>0</v>
      </c>
      <c r="M76" s="17">
        <v>0</v>
      </c>
      <c r="N76" s="17">
        <v>0</v>
      </c>
      <c r="O76" s="17">
        <v>0</v>
      </c>
      <c r="P76" s="17">
        <v>600853</v>
      </c>
      <c r="Q76" s="17">
        <v>0</v>
      </c>
      <c r="R76" s="17">
        <v>0</v>
      </c>
      <c r="S76" s="17">
        <v>7476</v>
      </c>
      <c r="T76" s="17">
        <v>2935</v>
      </c>
      <c r="U76" s="17">
        <v>24990</v>
      </c>
      <c r="V76" s="17">
        <v>9094</v>
      </c>
      <c r="W76" s="17">
        <v>0</v>
      </c>
      <c r="X76" s="17">
        <v>234016</v>
      </c>
      <c r="Y76" s="17">
        <v>0</v>
      </c>
      <c r="Z76" s="17">
        <v>0</v>
      </c>
      <c r="AA76" s="17">
        <v>7667981</v>
      </c>
      <c r="AB76" s="17">
        <v>0</v>
      </c>
    </row>
    <row r="77" spans="1:28" x14ac:dyDescent="0.3">
      <c r="A77" s="15" t="s">
        <v>147</v>
      </c>
      <c r="B77" s="14" t="s">
        <v>148</v>
      </c>
      <c r="C77" s="14">
        <v>1</v>
      </c>
      <c r="D77" s="14">
        <v>0</v>
      </c>
      <c r="E77" s="17">
        <v>7402039</v>
      </c>
      <c r="F77" s="17">
        <v>0</v>
      </c>
      <c r="G77" s="17">
        <v>250006</v>
      </c>
      <c r="H77" s="17">
        <v>0</v>
      </c>
      <c r="I77" s="17">
        <v>724944</v>
      </c>
      <c r="J77" s="17">
        <v>755091</v>
      </c>
      <c r="K77" s="17">
        <v>0</v>
      </c>
      <c r="L77" s="17">
        <v>0</v>
      </c>
      <c r="M77" s="17">
        <v>0</v>
      </c>
      <c r="N77" s="17">
        <v>0</v>
      </c>
      <c r="O77" s="17">
        <v>0</v>
      </c>
      <c r="P77" s="17">
        <v>830022</v>
      </c>
      <c r="Q77" s="17">
        <v>0</v>
      </c>
      <c r="R77" s="17">
        <v>64062</v>
      </c>
      <c r="S77" s="17">
        <v>9333</v>
      </c>
      <c r="T77" s="17">
        <v>3893</v>
      </c>
      <c r="U77" s="17">
        <v>36756</v>
      </c>
      <c r="V77" s="17">
        <v>10976</v>
      </c>
      <c r="W77" s="17">
        <v>0</v>
      </c>
      <c r="X77" s="17">
        <v>71567</v>
      </c>
      <c r="Y77" s="17">
        <v>0</v>
      </c>
      <c r="Z77" s="17">
        <v>0</v>
      </c>
      <c r="AA77" s="17">
        <v>10158689</v>
      </c>
      <c r="AB77" s="17">
        <v>0</v>
      </c>
    </row>
    <row r="78" spans="1:28" x14ac:dyDescent="0.3">
      <c r="A78" s="15" t="s">
        <v>149</v>
      </c>
      <c r="B78" s="14" t="s">
        <v>150</v>
      </c>
      <c r="C78" s="14">
        <v>1</v>
      </c>
      <c r="D78" s="14">
        <v>0</v>
      </c>
      <c r="E78" s="17">
        <v>66847847</v>
      </c>
      <c r="F78" s="17">
        <v>367040</v>
      </c>
      <c r="G78" s="17">
        <v>0</v>
      </c>
      <c r="H78" s="17">
        <v>128115</v>
      </c>
      <c r="I78" s="17">
        <v>4490616</v>
      </c>
      <c r="J78" s="17">
        <v>11783832</v>
      </c>
      <c r="K78" s="17">
        <v>0</v>
      </c>
      <c r="L78" s="17">
        <v>0</v>
      </c>
      <c r="M78" s="17">
        <v>0</v>
      </c>
      <c r="N78" s="17">
        <v>0</v>
      </c>
      <c r="O78" s="17">
        <v>0</v>
      </c>
      <c r="P78" s="17">
        <v>8859901</v>
      </c>
      <c r="Q78" s="17">
        <v>1712224</v>
      </c>
      <c r="R78" s="17">
        <v>122087</v>
      </c>
      <c r="S78" s="17">
        <v>97281</v>
      </c>
      <c r="T78" s="17">
        <v>34250</v>
      </c>
      <c r="U78" s="17">
        <v>375946</v>
      </c>
      <c r="V78" s="17">
        <v>133582</v>
      </c>
      <c r="W78" s="17">
        <v>0</v>
      </c>
      <c r="X78" s="17">
        <v>1386068</v>
      </c>
      <c r="Y78" s="17">
        <v>0</v>
      </c>
      <c r="Z78" s="17">
        <v>0</v>
      </c>
      <c r="AA78" s="17">
        <v>96338789</v>
      </c>
      <c r="AB78" s="17">
        <v>0</v>
      </c>
    </row>
    <row r="79" spans="1:28" x14ac:dyDescent="0.3">
      <c r="A79" s="15" t="s">
        <v>151</v>
      </c>
      <c r="B79" s="14" t="s">
        <v>152</v>
      </c>
      <c r="C79" s="14">
        <v>1</v>
      </c>
      <c r="D79" s="14">
        <v>0</v>
      </c>
      <c r="E79" s="17">
        <v>22661905</v>
      </c>
      <c r="F79" s="17">
        <v>0</v>
      </c>
      <c r="G79" s="17">
        <v>0</v>
      </c>
      <c r="H79" s="17">
        <v>0</v>
      </c>
      <c r="I79" s="17">
        <v>3247401</v>
      </c>
      <c r="J79" s="17">
        <v>6598173</v>
      </c>
      <c r="K79" s="17">
        <v>0</v>
      </c>
      <c r="L79" s="17">
        <v>0</v>
      </c>
      <c r="M79" s="17">
        <v>0</v>
      </c>
      <c r="N79" s="17">
        <v>0</v>
      </c>
      <c r="O79" s="17">
        <v>0</v>
      </c>
      <c r="P79" s="17">
        <v>4971061</v>
      </c>
      <c r="Q79" s="17">
        <v>742871</v>
      </c>
      <c r="R79" s="17">
        <v>0</v>
      </c>
      <c r="S79" s="17">
        <v>60699</v>
      </c>
      <c r="T79" s="17">
        <v>25325</v>
      </c>
      <c r="U79" s="17">
        <v>228282</v>
      </c>
      <c r="V79" s="17">
        <v>70701</v>
      </c>
      <c r="W79" s="17">
        <v>0</v>
      </c>
      <c r="X79" s="17">
        <v>371608</v>
      </c>
      <c r="Y79" s="17">
        <v>50827</v>
      </c>
      <c r="Z79" s="17">
        <v>0</v>
      </c>
      <c r="AA79" s="17">
        <v>39028853</v>
      </c>
      <c r="AB79" s="17">
        <v>0</v>
      </c>
    </row>
    <row r="80" spans="1:28" x14ac:dyDescent="0.3">
      <c r="A80" s="15" t="s">
        <v>153</v>
      </c>
      <c r="B80" s="14" t="s">
        <v>154</v>
      </c>
      <c r="C80" s="14">
        <v>1</v>
      </c>
      <c r="D80" s="14">
        <v>0</v>
      </c>
      <c r="E80" s="17">
        <v>8429854</v>
      </c>
      <c r="F80" s="17">
        <v>0</v>
      </c>
      <c r="G80" s="17">
        <v>0</v>
      </c>
      <c r="H80" s="17">
        <v>0</v>
      </c>
      <c r="I80" s="17">
        <v>558802</v>
      </c>
      <c r="J80" s="17">
        <v>1928918</v>
      </c>
      <c r="K80" s="17">
        <v>0</v>
      </c>
      <c r="L80" s="17">
        <v>0</v>
      </c>
      <c r="M80" s="17">
        <v>0</v>
      </c>
      <c r="N80" s="17">
        <v>0</v>
      </c>
      <c r="O80" s="17">
        <v>0</v>
      </c>
      <c r="P80" s="17">
        <v>1749208</v>
      </c>
      <c r="Q80" s="17">
        <v>382130</v>
      </c>
      <c r="R80" s="17">
        <v>0</v>
      </c>
      <c r="S80" s="17">
        <v>15040</v>
      </c>
      <c r="T80" s="17">
        <v>6275</v>
      </c>
      <c r="U80" s="17">
        <v>55831</v>
      </c>
      <c r="V80" s="17">
        <v>19972</v>
      </c>
      <c r="W80" s="17">
        <v>0</v>
      </c>
      <c r="X80" s="17">
        <v>164736</v>
      </c>
      <c r="Y80" s="17">
        <v>0</v>
      </c>
      <c r="Z80" s="17">
        <v>0</v>
      </c>
      <c r="AA80" s="17">
        <v>13310766</v>
      </c>
      <c r="AB80" s="17">
        <v>0</v>
      </c>
    </row>
    <row r="81" spans="1:28" x14ac:dyDescent="0.3">
      <c r="A81" s="15" t="s">
        <v>155</v>
      </c>
      <c r="B81" s="14" t="s">
        <v>156</v>
      </c>
      <c r="C81" s="14">
        <v>1</v>
      </c>
      <c r="D81" s="14">
        <v>0</v>
      </c>
      <c r="E81" s="17">
        <v>7753672</v>
      </c>
      <c r="F81" s="17">
        <v>0</v>
      </c>
      <c r="G81" s="17">
        <v>283125</v>
      </c>
      <c r="H81" s="17">
        <v>0</v>
      </c>
      <c r="I81" s="17">
        <v>913149</v>
      </c>
      <c r="J81" s="17">
        <v>841128</v>
      </c>
      <c r="K81" s="17">
        <v>0</v>
      </c>
      <c r="L81" s="17">
        <v>0</v>
      </c>
      <c r="M81" s="17">
        <v>0</v>
      </c>
      <c r="N81" s="17">
        <v>0</v>
      </c>
      <c r="O81" s="17">
        <v>0</v>
      </c>
      <c r="P81" s="17">
        <v>1161614</v>
      </c>
      <c r="Q81" s="17">
        <v>44753</v>
      </c>
      <c r="R81" s="17">
        <v>0</v>
      </c>
      <c r="S81" s="17">
        <v>8030</v>
      </c>
      <c r="T81" s="17">
        <v>3350</v>
      </c>
      <c r="U81" s="17">
        <v>30523</v>
      </c>
      <c r="V81" s="17">
        <v>10040</v>
      </c>
      <c r="W81" s="17">
        <v>0</v>
      </c>
      <c r="X81" s="17">
        <v>303497</v>
      </c>
      <c r="Y81" s="17">
        <v>0</v>
      </c>
      <c r="Z81" s="17">
        <v>0</v>
      </c>
      <c r="AA81" s="17">
        <v>11352881</v>
      </c>
      <c r="AB81" s="17">
        <v>0</v>
      </c>
    </row>
    <row r="82" spans="1:28" x14ac:dyDescent="0.3">
      <c r="A82" s="15" t="s">
        <v>157</v>
      </c>
      <c r="B82" s="14" t="s">
        <v>158</v>
      </c>
      <c r="C82" s="14">
        <v>1</v>
      </c>
      <c r="D82" s="14">
        <v>0</v>
      </c>
      <c r="E82" s="17">
        <v>8769707</v>
      </c>
      <c r="F82" s="17">
        <v>0</v>
      </c>
      <c r="G82" s="17">
        <v>0</v>
      </c>
      <c r="H82" s="17">
        <v>0</v>
      </c>
      <c r="I82" s="17">
        <v>779471</v>
      </c>
      <c r="J82" s="17">
        <v>1556581</v>
      </c>
      <c r="K82" s="17">
        <v>0</v>
      </c>
      <c r="L82" s="17">
        <v>0</v>
      </c>
      <c r="M82" s="17">
        <v>0</v>
      </c>
      <c r="N82" s="17">
        <v>0</v>
      </c>
      <c r="O82" s="17">
        <v>0</v>
      </c>
      <c r="P82" s="17">
        <v>1326679</v>
      </c>
      <c r="Q82" s="17">
        <v>192165</v>
      </c>
      <c r="R82" s="17">
        <v>0</v>
      </c>
      <c r="S82" s="17">
        <v>11355</v>
      </c>
      <c r="T82" s="17">
        <v>4737</v>
      </c>
      <c r="U82" s="17">
        <v>33398</v>
      </c>
      <c r="V82" s="17">
        <v>14272</v>
      </c>
      <c r="W82" s="17">
        <v>0</v>
      </c>
      <c r="X82" s="17">
        <v>128230</v>
      </c>
      <c r="Y82" s="17">
        <v>0</v>
      </c>
      <c r="Z82" s="17">
        <v>0</v>
      </c>
      <c r="AA82" s="17">
        <v>12816595</v>
      </c>
      <c r="AB82" s="17">
        <v>0</v>
      </c>
    </row>
    <row r="83" spans="1:28" x14ac:dyDescent="0.3">
      <c r="A83" s="15" t="s">
        <v>159</v>
      </c>
      <c r="B83" s="14" t="s">
        <v>160</v>
      </c>
      <c r="C83" s="14">
        <v>1</v>
      </c>
      <c r="D83" s="14">
        <v>0</v>
      </c>
      <c r="E83" s="17">
        <v>11972832</v>
      </c>
      <c r="F83" s="17">
        <v>0</v>
      </c>
      <c r="G83" s="17">
        <v>0</v>
      </c>
      <c r="H83" s="17">
        <v>0</v>
      </c>
      <c r="I83" s="17">
        <v>1542161</v>
      </c>
      <c r="J83" s="17">
        <v>3258947</v>
      </c>
      <c r="K83" s="17">
        <v>0</v>
      </c>
      <c r="L83" s="17">
        <v>0</v>
      </c>
      <c r="M83" s="17">
        <v>0</v>
      </c>
      <c r="N83" s="17">
        <v>0</v>
      </c>
      <c r="O83" s="17">
        <v>0</v>
      </c>
      <c r="P83" s="17">
        <v>1922738</v>
      </c>
      <c r="Q83" s="17">
        <v>284243</v>
      </c>
      <c r="R83" s="17">
        <v>143666</v>
      </c>
      <c r="S83" s="17">
        <v>13752</v>
      </c>
      <c r="T83" s="17">
        <v>5737</v>
      </c>
      <c r="U83" s="17">
        <v>49215</v>
      </c>
      <c r="V83" s="17">
        <v>17440</v>
      </c>
      <c r="W83" s="17">
        <v>0</v>
      </c>
      <c r="X83" s="17">
        <v>380696</v>
      </c>
      <c r="Y83" s="17">
        <v>0</v>
      </c>
      <c r="Z83" s="17">
        <v>0</v>
      </c>
      <c r="AA83" s="17">
        <v>19591427</v>
      </c>
      <c r="AB83" s="17">
        <v>0</v>
      </c>
    </row>
    <row r="84" spans="1:28" x14ac:dyDescent="0.3">
      <c r="A84" s="15" t="s">
        <v>161</v>
      </c>
      <c r="B84" s="14" t="s">
        <v>162</v>
      </c>
      <c r="C84" s="14">
        <v>1</v>
      </c>
      <c r="D84" s="14">
        <v>0</v>
      </c>
      <c r="E84" s="17">
        <v>11179717</v>
      </c>
      <c r="F84" s="17">
        <v>0</v>
      </c>
      <c r="G84" s="17">
        <v>0</v>
      </c>
      <c r="H84" s="17">
        <v>11260</v>
      </c>
      <c r="I84" s="17">
        <v>1097378</v>
      </c>
      <c r="J84" s="17">
        <v>1400883</v>
      </c>
      <c r="K84" s="17">
        <v>612</v>
      </c>
      <c r="L84" s="17">
        <v>0</v>
      </c>
      <c r="M84" s="17">
        <v>0</v>
      </c>
      <c r="N84" s="17">
        <v>0</v>
      </c>
      <c r="O84" s="17">
        <v>0</v>
      </c>
      <c r="P84" s="17">
        <v>1459269</v>
      </c>
      <c r="Q84" s="17">
        <v>58277</v>
      </c>
      <c r="R84" s="17">
        <v>191086</v>
      </c>
      <c r="S84" s="17">
        <v>10815</v>
      </c>
      <c r="T84" s="17">
        <v>3963</v>
      </c>
      <c r="U84" s="17">
        <v>35611</v>
      </c>
      <c r="V84" s="17">
        <v>14367</v>
      </c>
      <c r="W84" s="17">
        <v>0</v>
      </c>
      <c r="X84" s="17">
        <v>145595</v>
      </c>
      <c r="Y84" s="17">
        <v>0</v>
      </c>
      <c r="Z84" s="17">
        <v>0</v>
      </c>
      <c r="AA84" s="17">
        <v>15608833</v>
      </c>
      <c r="AB84" s="17">
        <v>0</v>
      </c>
    </row>
    <row r="85" spans="1:28" x14ac:dyDescent="0.3">
      <c r="A85" s="15" t="s">
        <v>163</v>
      </c>
      <c r="B85" s="14" t="s">
        <v>164</v>
      </c>
      <c r="C85" s="14">
        <v>1</v>
      </c>
      <c r="D85" s="14">
        <v>0</v>
      </c>
      <c r="E85" s="17">
        <v>20012730</v>
      </c>
      <c r="F85" s="17">
        <v>0</v>
      </c>
      <c r="G85" s="17">
        <v>0</v>
      </c>
      <c r="H85" s="17">
        <v>0</v>
      </c>
      <c r="I85" s="17">
        <v>1564399</v>
      </c>
      <c r="J85" s="17">
        <v>4208669</v>
      </c>
      <c r="K85" s="17">
        <v>0</v>
      </c>
      <c r="L85" s="17">
        <v>0</v>
      </c>
      <c r="M85" s="17">
        <v>0</v>
      </c>
      <c r="N85" s="17">
        <v>0</v>
      </c>
      <c r="O85" s="17">
        <v>0</v>
      </c>
      <c r="P85" s="17">
        <v>3297449</v>
      </c>
      <c r="Q85" s="17">
        <v>483922</v>
      </c>
      <c r="R85" s="17">
        <v>234007</v>
      </c>
      <c r="S85" s="17">
        <v>26710</v>
      </c>
      <c r="T85" s="17">
        <v>11143</v>
      </c>
      <c r="U85" s="17">
        <v>101122</v>
      </c>
      <c r="V85" s="17">
        <v>35426</v>
      </c>
      <c r="W85" s="17">
        <v>0</v>
      </c>
      <c r="X85" s="17">
        <v>373543</v>
      </c>
      <c r="Y85" s="17">
        <v>0</v>
      </c>
      <c r="Z85" s="17">
        <v>0</v>
      </c>
      <c r="AA85" s="17">
        <v>30349120</v>
      </c>
      <c r="AB85" s="17">
        <v>0</v>
      </c>
    </row>
    <row r="86" spans="1:28" x14ac:dyDescent="0.3">
      <c r="A86" s="15" t="s">
        <v>165</v>
      </c>
      <c r="B86" s="14" t="s">
        <v>166</v>
      </c>
      <c r="C86" s="14">
        <v>1</v>
      </c>
      <c r="D86" s="14">
        <v>0</v>
      </c>
      <c r="E86" s="17">
        <v>4781761</v>
      </c>
      <c r="F86" s="17">
        <v>0</v>
      </c>
      <c r="G86" s="17">
        <v>0</v>
      </c>
      <c r="H86" s="17">
        <v>0</v>
      </c>
      <c r="I86" s="17">
        <v>888329</v>
      </c>
      <c r="J86" s="17">
        <v>919370</v>
      </c>
      <c r="K86" s="17">
        <v>0</v>
      </c>
      <c r="L86" s="17">
        <v>0</v>
      </c>
      <c r="M86" s="17">
        <v>0</v>
      </c>
      <c r="N86" s="17">
        <v>0</v>
      </c>
      <c r="O86" s="17">
        <v>0</v>
      </c>
      <c r="P86" s="17">
        <v>800428</v>
      </c>
      <c r="Q86" s="17">
        <v>10537</v>
      </c>
      <c r="R86" s="17">
        <v>34770</v>
      </c>
      <c r="S86" s="17">
        <v>4494</v>
      </c>
      <c r="T86" s="17">
        <v>1875</v>
      </c>
      <c r="U86" s="17">
        <v>18000</v>
      </c>
      <c r="V86" s="17">
        <v>4661</v>
      </c>
      <c r="W86" s="17">
        <v>0</v>
      </c>
      <c r="X86" s="17">
        <v>151833</v>
      </c>
      <c r="Y86" s="17">
        <v>0</v>
      </c>
      <c r="Z86" s="17">
        <v>0</v>
      </c>
      <c r="AA86" s="17">
        <v>7616058</v>
      </c>
      <c r="AB86" s="17">
        <v>0</v>
      </c>
    </row>
    <row r="87" spans="1:28" x14ac:dyDescent="0.3">
      <c r="A87" s="15" t="s">
        <v>167</v>
      </c>
      <c r="B87" s="14" t="s">
        <v>168</v>
      </c>
      <c r="C87" s="14">
        <v>1</v>
      </c>
      <c r="D87" s="14">
        <v>0</v>
      </c>
      <c r="E87" s="17">
        <v>9508597</v>
      </c>
      <c r="F87" s="17">
        <v>0</v>
      </c>
      <c r="G87" s="17">
        <v>0</v>
      </c>
      <c r="H87" s="17">
        <v>0</v>
      </c>
      <c r="I87" s="17">
        <v>1124369</v>
      </c>
      <c r="J87" s="17">
        <v>1546694</v>
      </c>
      <c r="K87" s="17">
        <v>0</v>
      </c>
      <c r="L87" s="17">
        <v>0</v>
      </c>
      <c r="M87" s="17">
        <v>0</v>
      </c>
      <c r="N87" s="17">
        <v>0</v>
      </c>
      <c r="O87" s="17">
        <v>0</v>
      </c>
      <c r="P87" s="17">
        <v>1372258</v>
      </c>
      <c r="Q87" s="17">
        <v>86102</v>
      </c>
      <c r="R87" s="17">
        <v>0</v>
      </c>
      <c r="S87" s="17">
        <v>10067</v>
      </c>
      <c r="T87" s="17">
        <v>4200</v>
      </c>
      <c r="U87" s="17">
        <v>39494</v>
      </c>
      <c r="V87" s="17">
        <v>13238</v>
      </c>
      <c r="W87" s="17">
        <v>0</v>
      </c>
      <c r="X87" s="17">
        <v>136589</v>
      </c>
      <c r="Y87" s="17">
        <v>0</v>
      </c>
      <c r="Z87" s="17">
        <v>0</v>
      </c>
      <c r="AA87" s="17">
        <v>13841608</v>
      </c>
      <c r="AB87" s="17">
        <v>0</v>
      </c>
    </row>
    <row r="88" spans="1:28" x14ac:dyDescent="0.3">
      <c r="A88" s="15" t="s">
        <v>169</v>
      </c>
      <c r="B88" s="14" t="s">
        <v>170</v>
      </c>
      <c r="C88" s="14">
        <v>1</v>
      </c>
      <c r="D88" s="14">
        <v>0</v>
      </c>
      <c r="E88" s="17">
        <v>18356735</v>
      </c>
      <c r="F88" s="17">
        <v>0</v>
      </c>
      <c r="G88" s="17">
        <v>0</v>
      </c>
      <c r="H88" s="17">
        <v>0</v>
      </c>
      <c r="I88" s="17">
        <v>2010283</v>
      </c>
      <c r="J88" s="17">
        <v>3202181</v>
      </c>
      <c r="K88" s="17">
        <v>38151</v>
      </c>
      <c r="L88" s="17">
        <v>0</v>
      </c>
      <c r="M88" s="17">
        <v>0</v>
      </c>
      <c r="N88" s="17">
        <v>0</v>
      </c>
      <c r="O88" s="17">
        <v>0</v>
      </c>
      <c r="P88" s="17">
        <v>2605266</v>
      </c>
      <c r="Q88" s="17">
        <v>214327</v>
      </c>
      <c r="R88" s="17">
        <v>181031</v>
      </c>
      <c r="S88" s="17">
        <v>10453</v>
      </c>
      <c r="T88" s="17">
        <v>742</v>
      </c>
      <c r="U88" s="17">
        <v>19793</v>
      </c>
      <c r="V88" s="17">
        <v>0</v>
      </c>
      <c r="W88" s="17">
        <v>0</v>
      </c>
      <c r="X88" s="17">
        <v>255058</v>
      </c>
      <c r="Y88" s="17">
        <v>0</v>
      </c>
      <c r="Z88" s="17">
        <v>0</v>
      </c>
      <c r="AA88" s="17">
        <v>26894020</v>
      </c>
      <c r="AB88" s="17">
        <v>0</v>
      </c>
    </row>
    <row r="89" spans="1:28" x14ac:dyDescent="0.3">
      <c r="A89" s="15" t="s">
        <v>171</v>
      </c>
      <c r="B89" s="14" t="s">
        <v>172</v>
      </c>
      <c r="C89" s="14">
        <v>1</v>
      </c>
      <c r="D89" s="14">
        <v>0</v>
      </c>
      <c r="E89" s="17">
        <v>11669516</v>
      </c>
      <c r="F89" s="17">
        <v>0</v>
      </c>
      <c r="G89" s="17">
        <v>283996</v>
      </c>
      <c r="H89" s="17">
        <v>0</v>
      </c>
      <c r="I89" s="17">
        <v>1598267</v>
      </c>
      <c r="J89" s="17">
        <v>2897737</v>
      </c>
      <c r="K89" s="17">
        <v>662968</v>
      </c>
      <c r="L89" s="17">
        <v>0</v>
      </c>
      <c r="M89" s="17">
        <v>0</v>
      </c>
      <c r="N89" s="17">
        <v>0</v>
      </c>
      <c r="O89" s="17">
        <v>0</v>
      </c>
      <c r="P89" s="17">
        <v>905573</v>
      </c>
      <c r="Q89" s="17">
        <v>136097</v>
      </c>
      <c r="R89" s="17">
        <v>27744</v>
      </c>
      <c r="S89" s="17">
        <v>17347</v>
      </c>
      <c r="T89" s="17">
        <v>2020</v>
      </c>
      <c r="U89" s="17">
        <v>65590</v>
      </c>
      <c r="V89" s="17">
        <v>17095</v>
      </c>
      <c r="W89" s="17">
        <v>0</v>
      </c>
      <c r="X89" s="17">
        <v>346918</v>
      </c>
      <c r="Y89" s="17">
        <v>0</v>
      </c>
      <c r="Z89" s="17">
        <v>0</v>
      </c>
      <c r="AA89" s="17">
        <v>18630868</v>
      </c>
      <c r="AB89" s="17">
        <v>0</v>
      </c>
    </row>
    <row r="90" spans="1:28" x14ac:dyDescent="0.3">
      <c r="A90" s="15" t="s">
        <v>173</v>
      </c>
      <c r="B90" s="14" t="s">
        <v>174</v>
      </c>
      <c r="C90" s="14">
        <v>1</v>
      </c>
      <c r="D90" s="14">
        <v>0</v>
      </c>
      <c r="E90" s="17">
        <v>14018809</v>
      </c>
      <c r="F90" s="17">
        <v>0</v>
      </c>
      <c r="G90" s="17">
        <v>0</v>
      </c>
      <c r="H90" s="17">
        <v>4843</v>
      </c>
      <c r="I90" s="17">
        <v>1693280</v>
      </c>
      <c r="J90" s="17">
        <v>2153755</v>
      </c>
      <c r="K90" s="17">
        <v>0</v>
      </c>
      <c r="L90" s="17">
        <v>0</v>
      </c>
      <c r="M90" s="17">
        <v>0</v>
      </c>
      <c r="N90" s="17">
        <v>0</v>
      </c>
      <c r="O90" s="17">
        <v>0</v>
      </c>
      <c r="P90" s="17">
        <v>1479756</v>
      </c>
      <c r="Q90" s="17">
        <v>289833</v>
      </c>
      <c r="R90" s="17">
        <v>0</v>
      </c>
      <c r="S90" s="17">
        <v>28762</v>
      </c>
      <c r="T90" s="17">
        <v>12000</v>
      </c>
      <c r="U90" s="17">
        <v>112889</v>
      </c>
      <c r="V90" s="17">
        <v>30527</v>
      </c>
      <c r="W90" s="17">
        <v>0</v>
      </c>
      <c r="X90" s="17">
        <v>433390</v>
      </c>
      <c r="Y90" s="17">
        <v>0</v>
      </c>
      <c r="Z90" s="17">
        <v>0</v>
      </c>
      <c r="AA90" s="17">
        <v>20257844</v>
      </c>
      <c r="AB90" s="17">
        <v>0</v>
      </c>
    </row>
    <row r="91" spans="1:28" x14ac:dyDescent="0.3">
      <c r="A91" s="15" t="s">
        <v>175</v>
      </c>
      <c r="B91" s="14" t="s">
        <v>176</v>
      </c>
      <c r="C91" s="14">
        <v>1</v>
      </c>
      <c r="D91" s="14">
        <v>0</v>
      </c>
      <c r="E91" s="17">
        <v>12759142</v>
      </c>
      <c r="F91" s="17">
        <v>0</v>
      </c>
      <c r="G91" s="17">
        <v>0</v>
      </c>
      <c r="H91" s="17">
        <v>0</v>
      </c>
      <c r="I91" s="17">
        <v>1735640</v>
      </c>
      <c r="J91" s="17">
        <v>1715905</v>
      </c>
      <c r="K91" s="17">
        <v>150548</v>
      </c>
      <c r="L91" s="17">
        <v>0</v>
      </c>
      <c r="M91" s="17">
        <v>0</v>
      </c>
      <c r="N91" s="17">
        <v>0</v>
      </c>
      <c r="O91" s="17">
        <v>0</v>
      </c>
      <c r="P91" s="17">
        <v>1379449</v>
      </c>
      <c r="Q91" s="17">
        <v>510922</v>
      </c>
      <c r="R91" s="17">
        <v>0</v>
      </c>
      <c r="S91" s="17">
        <v>17812</v>
      </c>
      <c r="T91" s="17">
        <v>7431</v>
      </c>
      <c r="U91" s="17">
        <v>44760</v>
      </c>
      <c r="V91" s="17">
        <v>22041</v>
      </c>
      <c r="W91" s="17">
        <v>0</v>
      </c>
      <c r="X91" s="17">
        <v>142354</v>
      </c>
      <c r="Y91" s="17">
        <v>0</v>
      </c>
      <c r="Z91" s="17">
        <v>0</v>
      </c>
      <c r="AA91" s="17">
        <v>18486004</v>
      </c>
      <c r="AB91" s="17">
        <v>0</v>
      </c>
    </row>
    <row r="92" spans="1:28" x14ac:dyDescent="0.3">
      <c r="A92" s="15" t="s">
        <v>177</v>
      </c>
      <c r="B92" s="14" t="s">
        <v>178</v>
      </c>
      <c r="C92" s="14">
        <v>1</v>
      </c>
      <c r="D92" s="14">
        <v>0</v>
      </c>
      <c r="E92" s="17">
        <v>3337841</v>
      </c>
      <c r="F92" s="17">
        <v>0</v>
      </c>
      <c r="G92" s="17">
        <v>0</v>
      </c>
      <c r="H92" s="17">
        <v>0</v>
      </c>
      <c r="I92" s="17">
        <v>504335</v>
      </c>
      <c r="J92" s="17">
        <v>783959</v>
      </c>
      <c r="K92" s="17">
        <v>0</v>
      </c>
      <c r="L92" s="17">
        <v>0</v>
      </c>
      <c r="M92" s="17">
        <v>0</v>
      </c>
      <c r="N92" s="17">
        <v>0</v>
      </c>
      <c r="O92" s="17">
        <v>0</v>
      </c>
      <c r="P92" s="17">
        <v>541675</v>
      </c>
      <c r="Q92" s="17">
        <v>88830</v>
      </c>
      <c r="R92" s="17">
        <v>0</v>
      </c>
      <c r="S92" s="17">
        <v>2886</v>
      </c>
      <c r="T92" s="17">
        <v>2187</v>
      </c>
      <c r="U92" s="17">
        <v>20349</v>
      </c>
      <c r="V92" s="17">
        <v>7650</v>
      </c>
      <c r="W92" s="17">
        <v>0</v>
      </c>
      <c r="X92" s="17">
        <v>138320</v>
      </c>
      <c r="Y92" s="17">
        <v>0</v>
      </c>
      <c r="Z92" s="17">
        <v>0</v>
      </c>
      <c r="AA92" s="17">
        <v>5428032</v>
      </c>
      <c r="AB92" s="17">
        <v>0</v>
      </c>
    </row>
    <row r="93" spans="1:28" x14ac:dyDescent="0.3">
      <c r="A93" s="15" t="s">
        <v>179</v>
      </c>
      <c r="B93" s="14" t="s">
        <v>180</v>
      </c>
      <c r="C93" s="14">
        <v>1</v>
      </c>
      <c r="D93" s="14">
        <v>0</v>
      </c>
      <c r="E93" s="17">
        <v>11466390</v>
      </c>
      <c r="F93" s="17">
        <v>0</v>
      </c>
      <c r="G93" s="17">
        <v>0</v>
      </c>
      <c r="H93" s="17">
        <v>0</v>
      </c>
      <c r="I93" s="17">
        <v>1520640</v>
      </c>
      <c r="J93" s="17">
        <v>1788746</v>
      </c>
      <c r="K93" s="17">
        <v>2529</v>
      </c>
      <c r="L93" s="17">
        <v>0</v>
      </c>
      <c r="M93" s="17">
        <v>0</v>
      </c>
      <c r="N93" s="17">
        <v>0</v>
      </c>
      <c r="O93" s="17">
        <v>0</v>
      </c>
      <c r="P93" s="17">
        <v>1226759</v>
      </c>
      <c r="Q93" s="17">
        <v>26480</v>
      </c>
      <c r="R93" s="17">
        <v>0</v>
      </c>
      <c r="S93" s="17">
        <v>3630</v>
      </c>
      <c r="T93" s="17">
        <v>4055</v>
      </c>
      <c r="U93" s="17">
        <v>11733</v>
      </c>
      <c r="V93" s="17">
        <v>7267</v>
      </c>
      <c r="W93" s="17">
        <v>0</v>
      </c>
      <c r="X93" s="17">
        <v>0</v>
      </c>
      <c r="Y93" s="17">
        <v>0</v>
      </c>
      <c r="Z93" s="17">
        <v>0</v>
      </c>
      <c r="AA93" s="17">
        <v>16058229</v>
      </c>
      <c r="AB93" s="17">
        <v>0</v>
      </c>
    </row>
    <row r="94" spans="1:28" x14ac:dyDescent="0.3">
      <c r="A94" s="15" t="s">
        <v>181</v>
      </c>
      <c r="B94" s="14" t="s">
        <v>182</v>
      </c>
      <c r="C94" s="14">
        <v>1</v>
      </c>
      <c r="D94" s="14">
        <v>0</v>
      </c>
      <c r="E94" s="17">
        <v>18799610</v>
      </c>
      <c r="F94" s="17">
        <v>0</v>
      </c>
      <c r="G94" s="17">
        <v>0</v>
      </c>
      <c r="H94" s="17">
        <v>0</v>
      </c>
      <c r="I94" s="17">
        <v>2863426</v>
      </c>
      <c r="J94" s="17">
        <v>1633868</v>
      </c>
      <c r="K94" s="17">
        <v>0</v>
      </c>
      <c r="L94" s="17">
        <v>0</v>
      </c>
      <c r="M94" s="17">
        <v>0</v>
      </c>
      <c r="N94" s="17">
        <v>0</v>
      </c>
      <c r="O94" s="17">
        <v>0</v>
      </c>
      <c r="P94" s="17">
        <v>1951073</v>
      </c>
      <c r="Q94" s="17">
        <v>341953</v>
      </c>
      <c r="R94" s="17">
        <v>107988</v>
      </c>
      <c r="S94" s="17">
        <v>30215</v>
      </c>
      <c r="T94" s="17">
        <v>12606</v>
      </c>
      <c r="U94" s="17">
        <v>107821</v>
      </c>
      <c r="V94" s="17">
        <v>36267</v>
      </c>
      <c r="W94" s="17">
        <v>0</v>
      </c>
      <c r="X94" s="17">
        <v>558203</v>
      </c>
      <c r="Y94" s="17">
        <v>2222</v>
      </c>
      <c r="Z94" s="17">
        <v>0</v>
      </c>
      <c r="AA94" s="17">
        <v>26445252</v>
      </c>
      <c r="AB94" s="17">
        <v>0</v>
      </c>
    </row>
    <row r="95" spans="1:28" x14ac:dyDescent="0.3">
      <c r="A95" s="15" t="s">
        <v>183</v>
      </c>
      <c r="B95" s="14" t="s">
        <v>184</v>
      </c>
      <c r="C95" s="14">
        <v>1</v>
      </c>
      <c r="D95" s="14">
        <v>0</v>
      </c>
      <c r="E95" s="17">
        <v>15033921</v>
      </c>
      <c r="F95" s="17">
        <v>0</v>
      </c>
      <c r="G95" s="17">
        <v>507748</v>
      </c>
      <c r="H95" s="17">
        <v>0</v>
      </c>
      <c r="I95" s="17">
        <v>236618</v>
      </c>
      <c r="J95" s="17">
        <v>1235844</v>
      </c>
      <c r="K95" s="17">
        <v>0</v>
      </c>
      <c r="L95" s="17">
        <v>0</v>
      </c>
      <c r="M95" s="17">
        <v>0</v>
      </c>
      <c r="N95" s="17">
        <v>0</v>
      </c>
      <c r="O95" s="17">
        <v>0</v>
      </c>
      <c r="P95" s="17">
        <v>1711823</v>
      </c>
      <c r="Q95" s="17">
        <v>442263</v>
      </c>
      <c r="R95" s="17">
        <v>29689</v>
      </c>
      <c r="S95" s="17">
        <v>26470</v>
      </c>
      <c r="T95" s="17">
        <v>11043</v>
      </c>
      <c r="U95" s="17">
        <v>104617</v>
      </c>
      <c r="V95" s="17">
        <v>30276</v>
      </c>
      <c r="W95" s="17">
        <v>0</v>
      </c>
      <c r="X95" s="17">
        <v>226069</v>
      </c>
      <c r="Y95" s="17">
        <v>43246</v>
      </c>
      <c r="Z95" s="17">
        <v>0</v>
      </c>
      <c r="AA95" s="17">
        <v>19639627</v>
      </c>
      <c r="AB95" s="17">
        <v>802</v>
      </c>
    </row>
    <row r="96" spans="1:28" x14ac:dyDescent="0.3">
      <c r="A96" s="15" t="s">
        <v>185</v>
      </c>
      <c r="B96" s="14" t="s">
        <v>186</v>
      </c>
      <c r="C96" s="14">
        <v>1</v>
      </c>
      <c r="D96" s="14">
        <v>0</v>
      </c>
      <c r="E96" s="17">
        <v>15583847</v>
      </c>
      <c r="F96" s="17">
        <v>0</v>
      </c>
      <c r="G96" s="17">
        <v>0</v>
      </c>
      <c r="H96" s="17">
        <v>0</v>
      </c>
      <c r="I96" s="17">
        <v>1575204</v>
      </c>
      <c r="J96" s="17">
        <v>539661</v>
      </c>
      <c r="K96" s="17">
        <v>0</v>
      </c>
      <c r="L96" s="17">
        <v>0</v>
      </c>
      <c r="M96" s="17">
        <v>0</v>
      </c>
      <c r="N96" s="17">
        <v>0</v>
      </c>
      <c r="O96" s="17">
        <v>0</v>
      </c>
      <c r="P96" s="17">
        <v>1029592</v>
      </c>
      <c r="Q96" s="17">
        <v>319660</v>
      </c>
      <c r="R96" s="17">
        <v>137088</v>
      </c>
      <c r="S96" s="17">
        <v>21527</v>
      </c>
      <c r="T96" s="17">
        <v>8981</v>
      </c>
      <c r="U96" s="17">
        <v>83298</v>
      </c>
      <c r="V96" s="17">
        <v>26047</v>
      </c>
      <c r="W96" s="17">
        <v>0</v>
      </c>
      <c r="X96" s="17">
        <v>515760</v>
      </c>
      <c r="Y96" s="17">
        <v>0</v>
      </c>
      <c r="Z96" s="17">
        <v>0</v>
      </c>
      <c r="AA96" s="17">
        <v>19840665</v>
      </c>
      <c r="AB96" s="17">
        <v>0</v>
      </c>
    </row>
    <row r="97" spans="1:28" x14ac:dyDescent="0.3">
      <c r="A97" s="15" t="s">
        <v>187</v>
      </c>
      <c r="B97" s="14" t="s">
        <v>188</v>
      </c>
      <c r="C97" s="14">
        <v>1</v>
      </c>
      <c r="D97" s="14">
        <v>0</v>
      </c>
      <c r="E97" s="17">
        <v>7744950</v>
      </c>
      <c r="F97" s="17">
        <v>0</v>
      </c>
      <c r="G97" s="17">
        <v>352002</v>
      </c>
      <c r="H97" s="17">
        <v>0</v>
      </c>
      <c r="I97" s="17">
        <v>694046</v>
      </c>
      <c r="J97" s="17">
        <v>2720408</v>
      </c>
      <c r="K97" s="17">
        <v>10062</v>
      </c>
      <c r="L97" s="17">
        <v>0</v>
      </c>
      <c r="M97" s="17">
        <v>0</v>
      </c>
      <c r="N97" s="17">
        <v>0</v>
      </c>
      <c r="O97" s="17">
        <v>0</v>
      </c>
      <c r="P97" s="17">
        <v>491743</v>
      </c>
      <c r="Q97" s="17">
        <v>51426</v>
      </c>
      <c r="R97" s="17">
        <v>294030</v>
      </c>
      <c r="S97" s="17">
        <v>21197</v>
      </c>
      <c r="T97" s="17">
        <v>8843</v>
      </c>
      <c r="U97" s="17">
        <v>73279</v>
      </c>
      <c r="V97" s="17">
        <v>0</v>
      </c>
      <c r="W97" s="17">
        <v>0</v>
      </c>
      <c r="X97" s="17">
        <v>97200</v>
      </c>
      <c r="Y97" s="17">
        <v>0</v>
      </c>
      <c r="Z97" s="17">
        <v>0</v>
      </c>
      <c r="AA97" s="17">
        <v>12559186</v>
      </c>
      <c r="AB97" s="17">
        <v>0</v>
      </c>
    </row>
    <row r="98" spans="1:28" x14ac:dyDescent="0.3">
      <c r="A98" s="15" t="s">
        <v>189</v>
      </c>
      <c r="B98" s="14" t="s">
        <v>190</v>
      </c>
      <c r="C98" s="14">
        <v>1</v>
      </c>
      <c r="D98" s="14">
        <v>0</v>
      </c>
      <c r="E98" s="17">
        <v>3796188</v>
      </c>
      <c r="F98" s="17">
        <v>0</v>
      </c>
      <c r="G98" s="17">
        <v>143067</v>
      </c>
      <c r="H98" s="17">
        <v>0</v>
      </c>
      <c r="I98" s="17">
        <v>309524</v>
      </c>
      <c r="J98" s="17">
        <v>363464</v>
      </c>
      <c r="K98" s="17">
        <v>0</v>
      </c>
      <c r="L98" s="17">
        <v>0</v>
      </c>
      <c r="M98" s="17">
        <v>0</v>
      </c>
      <c r="N98" s="17">
        <v>0</v>
      </c>
      <c r="O98" s="17">
        <v>0</v>
      </c>
      <c r="P98" s="17">
        <v>309761</v>
      </c>
      <c r="Q98" s="17">
        <v>30199</v>
      </c>
      <c r="R98" s="17">
        <v>0</v>
      </c>
      <c r="S98" s="17">
        <v>7401</v>
      </c>
      <c r="T98" s="17">
        <v>1077</v>
      </c>
      <c r="U98" s="17">
        <v>29533</v>
      </c>
      <c r="V98" s="17">
        <v>3109</v>
      </c>
      <c r="W98" s="17">
        <v>0</v>
      </c>
      <c r="X98" s="17">
        <v>380000</v>
      </c>
      <c r="Y98" s="17">
        <v>70</v>
      </c>
      <c r="Z98" s="17">
        <v>0</v>
      </c>
      <c r="AA98" s="17">
        <v>5373393</v>
      </c>
      <c r="AB98" s="17">
        <v>0</v>
      </c>
    </row>
    <row r="99" spans="1:28" x14ac:dyDescent="0.3">
      <c r="A99" s="15" t="s">
        <v>191</v>
      </c>
      <c r="B99" s="14" t="s">
        <v>192</v>
      </c>
      <c r="C99" s="14">
        <v>1</v>
      </c>
      <c r="D99" s="14">
        <v>0</v>
      </c>
      <c r="E99" s="17">
        <v>5021221</v>
      </c>
      <c r="F99" s="17">
        <v>0</v>
      </c>
      <c r="G99" s="17">
        <v>148960</v>
      </c>
      <c r="H99" s="17">
        <v>0</v>
      </c>
      <c r="I99" s="17">
        <v>765892</v>
      </c>
      <c r="J99" s="17">
        <v>899824</v>
      </c>
      <c r="K99" s="17">
        <v>0</v>
      </c>
      <c r="L99" s="17">
        <v>0</v>
      </c>
      <c r="M99" s="17">
        <v>0</v>
      </c>
      <c r="N99" s="17">
        <v>0</v>
      </c>
      <c r="O99" s="17">
        <v>0</v>
      </c>
      <c r="P99" s="17">
        <v>624482</v>
      </c>
      <c r="Q99" s="17">
        <v>24264</v>
      </c>
      <c r="R99" s="17">
        <v>134824</v>
      </c>
      <c r="S99" s="17">
        <v>13827</v>
      </c>
      <c r="T99" s="17">
        <v>5762</v>
      </c>
      <c r="U99" s="17">
        <v>57784</v>
      </c>
      <c r="V99" s="17">
        <v>3909</v>
      </c>
      <c r="W99" s="17">
        <v>0</v>
      </c>
      <c r="X99" s="17">
        <v>108000</v>
      </c>
      <c r="Y99" s="17">
        <v>0</v>
      </c>
      <c r="Z99" s="17">
        <v>0</v>
      </c>
      <c r="AA99" s="17">
        <v>7808749</v>
      </c>
      <c r="AB99" s="17">
        <v>0</v>
      </c>
    </row>
    <row r="100" spans="1:28" x14ac:dyDescent="0.3">
      <c r="A100" s="15" t="s">
        <v>193</v>
      </c>
      <c r="B100" s="14" t="s">
        <v>194</v>
      </c>
      <c r="C100" s="14">
        <v>1</v>
      </c>
      <c r="D100" s="14">
        <v>0</v>
      </c>
      <c r="E100" s="17">
        <v>16838779</v>
      </c>
      <c r="F100" s="17">
        <v>0</v>
      </c>
      <c r="G100" s="17">
        <v>218990</v>
      </c>
      <c r="H100" s="17">
        <v>0</v>
      </c>
      <c r="I100" s="17">
        <v>1212552</v>
      </c>
      <c r="J100" s="17">
        <v>3911400</v>
      </c>
      <c r="K100" s="17">
        <v>714908</v>
      </c>
      <c r="L100" s="17">
        <v>0</v>
      </c>
      <c r="M100" s="17">
        <v>0</v>
      </c>
      <c r="N100" s="17">
        <v>0</v>
      </c>
      <c r="O100" s="17">
        <v>0</v>
      </c>
      <c r="P100" s="17">
        <v>1049354</v>
      </c>
      <c r="Q100" s="17">
        <v>127989</v>
      </c>
      <c r="R100" s="17">
        <v>537237</v>
      </c>
      <c r="S100" s="17">
        <v>24658</v>
      </c>
      <c r="T100" s="17">
        <v>10287</v>
      </c>
      <c r="U100" s="17">
        <v>100831</v>
      </c>
      <c r="V100" s="17">
        <v>20037</v>
      </c>
      <c r="W100" s="17">
        <v>0</v>
      </c>
      <c r="X100" s="17">
        <v>284590</v>
      </c>
      <c r="Y100" s="17">
        <v>0</v>
      </c>
      <c r="Z100" s="17">
        <v>0</v>
      </c>
      <c r="AA100" s="17">
        <v>25051612</v>
      </c>
      <c r="AB100" s="17">
        <v>0</v>
      </c>
    </row>
    <row r="101" spans="1:28" x14ac:dyDescent="0.3">
      <c r="A101" s="15" t="s">
        <v>195</v>
      </c>
      <c r="B101" s="14" t="s">
        <v>196</v>
      </c>
      <c r="C101" s="14">
        <v>1</v>
      </c>
      <c r="D101" s="14">
        <v>0</v>
      </c>
      <c r="E101" s="17">
        <v>11127967</v>
      </c>
      <c r="F101" s="17">
        <v>0</v>
      </c>
      <c r="G101" s="17">
        <v>224558</v>
      </c>
      <c r="H101" s="17">
        <v>0</v>
      </c>
      <c r="I101" s="17">
        <v>1907226</v>
      </c>
      <c r="J101" s="17">
        <v>2203418</v>
      </c>
      <c r="K101" s="17">
        <v>0</v>
      </c>
      <c r="L101" s="17">
        <v>0</v>
      </c>
      <c r="M101" s="17">
        <v>0</v>
      </c>
      <c r="N101" s="17">
        <v>0</v>
      </c>
      <c r="O101" s="17">
        <v>0</v>
      </c>
      <c r="P101" s="17">
        <v>1225674</v>
      </c>
      <c r="Q101" s="17">
        <v>311259</v>
      </c>
      <c r="R101" s="17">
        <v>198723</v>
      </c>
      <c r="S101" s="17">
        <v>24732</v>
      </c>
      <c r="T101" s="17">
        <v>10318</v>
      </c>
      <c r="U101" s="17">
        <v>101647</v>
      </c>
      <c r="V101" s="17">
        <v>22694</v>
      </c>
      <c r="W101" s="17">
        <v>0</v>
      </c>
      <c r="X101" s="17">
        <v>185504</v>
      </c>
      <c r="Y101" s="17">
        <v>2199</v>
      </c>
      <c r="Z101" s="17">
        <v>0</v>
      </c>
      <c r="AA101" s="17">
        <v>17545919</v>
      </c>
      <c r="AB101" s="17">
        <v>0</v>
      </c>
    </row>
    <row r="102" spans="1:28" x14ac:dyDescent="0.3">
      <c r="A102" s="15" t="s">
        <v>197</v>
      </c>
      <c r="B102" s="14" t="s">
        <v>198</v>
      </c>
      <c r="C102" s="14">
        <v>1</v>
      </c>
      <c r="D102" s="14">
        <v>0</v>
      </c>
      <c r="E102" s="17">
        <v>2442609</v>
      </c>
      <c r="F102" s="17">
        <v>0</v>
      </c>
      <c r="G102" s="17">
        <v>143187</v>
      </c>
      <c r="H102" s="17">
        <v>0</v>
      </c>
      <c r="I102" s="17">
        <v>261993</v>
      </c>
      <c r="J102" s="17">
        <v>462757</v>
      </c>
      <c r="K102" s="17">
        <v>11208</v>
      </c>
      <c r="L102" s="17">
        <v>0</v>
      </c>
      <c r="M102" s="17">
        <v>0</v>
      </c>
      <c r="N102" s="17">
        <v>0</v>
      </c>
      <c r="O102" s="17">
        <v>0</v>
      </c>
      <c r="P102" s="17">
        <v>136685</v>
      </c>
      <c r="Q102" s="17">
        <v>5232</v>
      </c>
      <c r="R102" s="17">
        <v>53573</v>
      </c>
      <c r="S102" s="17">
        <v>7161</v>
      </c>
      <c r="T102" s="17">
        <v>2987</v>
      </c>
      <c r="U102" s="17">
        <v>17739</v>
      </c>
      <c r="V102" s="17">
        <v>1502</v>
      </c>
      <c r="W102" s="17">
        <v>0</v>
      </c>
      <c r="X102" s="17">
        <v>108000</v>
      </c>
      <c r="Y102" s="17">
        <v>3825</v>
      </c>
      <c r="Z102" s="17">
        <v>0</v>
      </c>
      <c r="AA102" s="17">
        <v>3658458</v>
      </c>
      <c r="AB102" s="17">
        <v>0</v>
      </c>
    </row>
    <row r="103" spans="1:28" x14ac:dyDescent="0.3">
      <c r="A103" s="15" t="s">
        <v>199</v>
      </c>
      <c r="B103" s="14" t="s">
        <v>200</v>
      </c>
      <c r="C103" s="14">
        <v>1</v>
      </c>
      <c r="D103" s="14">
        <v>0</v>
      </c>
      <c r="E103" s="17">
        <v>8178446</v>
      </c>
      <c r="F103" s="17">
        <v>0</v>
      </c>
      <c r="G103" s="17">
        <v>0</v>
      </c>
      <c r="H103" s="17">
        <v>0</v>
      </c>
      <c r="I103" s="17">
        <v>754767</v>
      </c>
      <c r="J103" s="17">
        <v>2271439</v>
      </c>
      <c r="K103" s="17">
        <v>0</v>
      </c>
      <c r="L103" s="17">
        <v>0</v>
      </c>
      <c r="M103" s="17">
        <v>0</v>
      </c>
      <c r="N103" s="17">
        <v>0</v>
      </c>
      <c r="O103" s="17">
        <v>0</v>
      </c>
      <c r="P103" s="17">
        <v>1067293</v>
      </c>
      <c r="Q103" s="17">
        <v>127729</v>
      </c>
      <c r="R103" s="17">
        <v>0</v>
      </c>
      <c r="S103" s="17">
        <v>8000</v>
      </c>
      <c r="T103" s="17">
        <v>3337</v>
      </c>
      <c r="U103" s="17">
        <v>30873</v>
      </c>
      <c r="V103" s="17">
        <v>8714</v>
      </c>
      <c r="W103" s="17">
        <v>0</v>
      </c>
      <c r="X103" s="17">
        <v>156015</v>
      </c>
      <c r="Y103" s="17">
        <v>0</v>
      </c>
      <c r="Z103" s="17">
        <v>0</v>
      </c>
      <c r="AA103" s="17">
        <v>12606613</v>
      </c>
      <c r="AB103" s="17">
        <v>0</v>
      </c>
    </row>
    <row r="104" spans="1:28" x14ac:dyDescent="0.3">
      <c r="A104" s="15" t="s">
        <v>201</v>
      </c>
      <c r="B104" s="14" t="s">
        <v>202</v>
      </c>
      <c r="C104" s="14">
        <v>1</v>
      </c>
      <c r="D104" s="14">
        <v>0</v>
      </c>
      <c r="E104" s="17">
        <v>21988949</v>
      </c>
      <c r="F104" s="17">
        <v>0</v>
      </c>
      <c r="G104" s="17">
        <v>0</v>
      </c>
      <c r="H104" s="17">
        <v>0</v>
      </c>
      <c r="I104" s="17">
        <v>1213903</v>
      </c>
      <c r="J104" s="17">
        <v>3743555</v>
      </c>
      <c r="K104" s="17">
        <v>0</v>
      </c>
      <c r="L104" s="17">
        <v>0</v>
      </c>
      <c r="M104" s="17">
        <v>0</v>
      </c>
      <c r="N104" s="17">
        <v>0</v>
      </c>
      <c r="O104" s="17">
        <v>0</v>
      </c>
      <c r="P104" s="17">
        <v>2124924</v>
      </c>
      <c r="Q104" s="17">
        <v>470264</v>
      </c>
      <c r="R104" s="17">
        <v>213292</v>
      </c>
      <c r="S104" s="17">
        <v>30981</v>
      </c>
      <c r="T104" s="17">
        <v>14193</v>
      </c>
      <c r="U104" s="17">
        <v>100272</v>
      </c>
      <c r="V104" s="17">
        <v>42098</v>
      </c>
      <c r="W104" s="17">
        <v>0</v>
      </c>
      <c r="X104" s="17">
        <v>410134</v>
      </c>
      <c r="Y104" s="17">
        <v>0</v>
      </c>
      <c r="Z104" s="17">
        <v>0</v>
      </c>
      <c r="AA104" s="17">
        <v>30352565</v>
      </c>
      <c r="AB104" s="17">
        <v>0</v>
      </c>
    </row>
    <row r="105" spans="1:28" x14ac:dyDescent="0.3">
      <c r="A105" s="15" t="s">
        <v>203</v>
      </c>
      <c r="B105" s="14" t="s">
        <v>204</v>
      </c>
      <c r="C105" s="14">
        <v>1</v>
      </c>
      <c r="D105" s="14">
        <v>0</v>
      </c>
      <c r="E105" s="17">
        <v>6921818</v>
      </c>
      <c r="F105" s="17">
        <v>0</v>
      </c>
      <c r="G105" s="17">
        <v>0</v>
      </c>
      <c r="H105" s="17">
        <v>0</v>
      </c>
      <c r="I105" s="17">
        <v>502572</v>
      </c>
      <c r="J105" s="17">
        <v>1553648</v>
      </c>
      <c r="K105" s="17">
        <v>0</v>
      </c>
      <c r="L105" s="17">
        <v>0</v>
      </c>
      <c r="M105" s="17">
        <v>0</v>
      </c>
      <c r="N105" s="17">
        <v>0</v>
      </c>
      <c r="O105" s="17">
        <v>0</v>
      </c>
      <c r="P105" s="17">
        <v>932643</v>
      </c>
      <c r="Q105" s="17">
        <v>270805</v>
      </c>
      <c r="R105" s="17">
        <v>0</v>
      </c>
      <c r="S105" s="17">
        <v>7910</v>
      </c>
      <c r="T105" s="17">
        <v>2448</v>
      </c>
      <c r="U105" s="17">
        <v>31572</v>
      </c>
      <c r="V105" s="17">
        <v>10695</v>
      </c>
      <c r="W105" s="17">
        <v>0</v>
      </c>
      <c r="X105" s="17">
        <v>260512</v>
      </c>
      <c r="Y105" s="17">
        <v>0</v>
      </c>
      <c r="Z105" s="17">
        <v>0</v>
      </c>
      <c r="AA105" s="17">
        <v>10494623</v>
      </c>
      <c r="AB105" s="17">
        <v>0</v>
      </c>
    </row>
    <row r="106" spans="1:28" x14ac:dyDescent="0.3">
      <c r="A106" s="15" t="s">
        <v>205</v>
      </c>
      <c r="B106" s="14" t="s">
        <v>206</v>
      </c>
      <c r="C106" s="14">
        <v>1</v>
      </c>
      <c r="D106" s="14">
        <v>0</v>
      </c>
      <c r="E106" s="17">
        <v>16662752</v>
      </c>
      <c r="F106" s="17">
        <v>0</v>
      </c>
      <c r="G106" s="17">
        <v>0</v>
      </c>
      <c r="H106" s="17">
        <v>30235</v>
      </c>
      <c r="I106" s="17">
        <v>1807356</v>
      </c>
      <c r="J106" s="17">
        <v>3375494</v>
      </c>
      <c r="K106" s="17">
        <v>112095</v>
      </c>
      <c r="L106" s="17">
        <v>0</v>
      </c>
      <c r="M106" s="17">
        <v>0</v>
      </c>
      <c r="N106" s="17">
        <v>0</v>
      </c>
      <c r="O106" s="17">
        <v>0</v>
      </c>
      <c r="P106" s="17">
        <v>2210225</v>
      </c>
      <c r="Q106" s="17">
        <v>113903</v>
      </c>
      <c r="R106" s="17">
        <v>6214</v>
      </c>
      <c r="S106" s="17">
        <v>27848</v>
      </c>
      <c r="T106" s="17">
        <v>9697</v>
      </c>
      <c r="U106" s="17">
        <v>67380</v>
      </c>
      <c r="V106" s="17">
        <v>27234</v>
      </c>
      <c r="W106" s="17">
        <v>0</v>
      </c>
      <c r="X106" s="17">
        <v>315422</v>
      </c>
      <c r="Y106" s="17">
        <v>0</v>
      </c>
      <c r="Z106" s="17">
        <v>0</v>
      </c>
      <c r="AA106" s="17">
        <v>24765855</v>
      </c>
      <c r="AB106" s="17">
        <v>0</v>
      </c>
    </row>
    <row r="107" spans="1:28" x14ac:dyDescent="0.3">
      <c r="A107" s="15" t="s">
        <v>207</v>
      </c>
      <c r="B107" s="14" t="s">
        <v>208</v>
      </c>
      <c r="C107" s="14">
        <v>1</v>
      </c>
      <c r="D107" s="14">
        <v>0</v>
      </c>
      <c r="E107" s="17">
        <v>9773537</v>
      </c>
      <c r="F107" s="17">
        <v>0</v>
      </c>
      <c r="G107" s="17">
        <v>0</v>
      </c>
      <c r="H107" s="17">
        <v>0</v>
      </c>
      <c r="I107" s="17">
        <v>994729</v>
      </c>
      <c r="J107" s="17">
        <v>2102671</v>
      </c>
      <c r="K107" s="17">
        <v>0</v>
      </c>
      <c r="L107" s="17">
        <v>0</v>
      </c>
      <c r="M107" s="17">
        <v>0</v>
      </c>
      <c r="N107" s="17">
        <v>0</v>
      </c>
      <c r="O107" s="17">
        <v>0</v>
      </c>
      <c r="P107" s="17">
        <v>859022</v>
      </c>
      <c r="Q107" s="17">
        <v>0</v>
      </c>
      <c r="R107" s="17">
        <v>0</v>
      </c>
      <c r="S107" s="17">
        <v>9633</v>
      </c>
      <c r="T107" s="17">
        <v>0</v>
      </c>
      <c r="U107" s="17">
        <v>37688</v>
      </c>
      <c r="V107" s="17">
        <v>12153</v>
      </c>
      <c r="W107" s="17">
        <v>0</v>
      </c>
      <c r="X107" s="17">
        <v>85523</v>
      </c>
      <c r="Y107" s="17">
        <v>0</v>
      </c>
      <c r="Z107" s="17">
        <v>0</v>
      </c>
      <c r="AA107" s="17">
        <v>13874956</v>
      </c>
      <c r="AB107" s="17">
        <v>0</v>
      </c>
    </row>
    <row r="108" spans="1:28" x14ac:dyDescent="0.3">
      <c r="A108" s="15" t="s">
        <v>209</v>
      </c>
      <c r="B108" s="14" t="s">
        <v>210</v>
      </c>
      <c r="C108" s="14">
        <v>1</v>
      </c>
      <c r="D108" s="14">
        <v>0</v>
      </c>
      <c r="E108" s="17">
        <v>692799</v>
      </c>
      <c r="F108" s="17">
        <v>0</v>
      </c>
      <c r="G108" s="17">
        <v>100000</v>
      </c>
      <c r="H108" s="17">
        <v>0</v>
      </c>
      <c r="I108" s="17">
        <v>16325</v>
      </c>
      <c r="J108" s="17">
        <v>78947</v>
      </c>
      <c r="K108" s="17">
        <v>0</v>
      </c>
      <c r="L108" s="17">
        <v>0</v>
      </c>
      <c r="M108" s="17">
        <v>0</v>
      </c>
      <c r="N108" s="17">
        <v>0</v>
      </c>
      <c r="O108" s="17">
        <v>0</v>
      </c>
      <c r="P108" s="17">
        <v>113704</v>
      </c>
      <c r="Q108" s="17">
        <v>0</v>
      </c>
      <c r="R108" s="17">
        <v>0</v>
      </c>
      <c r="S108" s="17">
        <v>914</v>
      </c>
      <c r="T108" s="17">
        <v>381</v>
      </c>
      <c r="U108" s="17">
        <v>3321</v>
      </c>
      <c r="V108" s="17">
        <v>0</v>
      </c>
      <c r="W108" s="17">
        <v>0</v>
      </c>
      <c r="X108" s="17">
        <v>0</v>
      </c>
      <c r="Y108" s="17">
        <v>1318</v>
      </c>
      <c r="Z108" s="17">
        <v>0</v>
      </c>
      <c r="AA108" s="17">
        <v>1007709</v>
      </c>
      <c r="AB108" s="17">
        <v>0</v>
      </c>
    </row>
    <row r="109" spans="1:28" x14ac:dyDescent="0.3">
      <c r="A109" s="15" t="s">
        <v>211</v>
      </c>
      <c r="B109" s="14" t="s">
        <v>212</v>
      </c>
      <c r="C109" s="14">
        <v>1</v>
      </c>
      <c r="D109" s="14">
        <v>0</v>
      </c>
      <c r="E109" s="17">
        <v>1184272</v>
      </c>
      <c r="F109" s="17">
        <v>0</v>
      </c>
      <c r="G109" s="17">
        <v>237714</v>
      </c>
      <c r="H109" s="17">
        <v>0</v>
      </c>
      <c r="I109" s="17">
        <v>42077</v>
      </c>
      <c r="J109" s="17">
        <v>111754</v>
      </c>
      <c r="K109" s="17">
        <v>0</v>
      </c>
      <c r="L109" s="17">
        <v>0</v>
      </c>
      <c r="M109" s="17">
        <v>0</v>
      </c>
      <c r="N109" s="17">
        <v>0</v>
      </c>
      <c r="O109" s="17">
        <v>0</v>
      </c>
      <c r="P109" s="17">
        <v>190415</v>
      </c>
      <c r="Q109" s="17">
        <v>0</v>
      </c>
      <c r="R109" s="17">
        <v>32520</v>
      </c>
      <c r="S109" s="17">
        <v>3491</v>
      </c>
      <c r="T109" s="17">
        <v>1456</v>
      </c>
      <c r="U109" s="17">
        <v>13747</v>
      </c>
      <c r="V109" s="17">
        <v>0</v>
      </c>
      <c r="W109" s="17">
        <v>0</v>
      </c>
      <c r="X109" s="17">
        <v>0</v>
      </c>
      <c r="Y109" s="17">
        <v>0</v>
      </c>
      <c r="Z109" s="17">
        <v>0</v>
      </c>
      <c r="AA109" s="17">
        <v>1817446</v>
      </c>
      <c r="AB109" s="17">
        <v>0</v>
      </c>
    </row>
    <row r="110" spans="1:28" x14ac:dyDescent="0.3">
      <c r="A110" s="15" t="s">
        <v>213</v>
      </c>
      <c r="B110" s="14" t="s">
        <v>214</v>
      </c>
      <c r="C110" s="14">
        <v>1</v>
      </c>
      <c r="D110" s="14">
        <v>0</v>
      </c>
      <c r="E110" s="17">
        <v>4014190</v>
      </c>
      <c r="F110" s="17">
        <v>0</v>
      </c>
      <c r="G110" s="17">
        <v>70000</v>
      </c>
      <c r="H110" s="17">
        <v>0</v>
      </c>
      <c r="I110" s="17">
        <v>423729</v>
      </c>
      <c r="J110" s="17">
        <v>1087587</v>
      </c>
      <c r="K110" s="17">
        <v>0</v>
      </c>
      <c r="L110" s="17">
        <v>0</v>
      </c>
      <c r="M110" s="17">
        <v>0</v>
      </c>
      <c r="N110" s="17">
        <v>0</v>
      </c>
      <c r="O110" s="17">
        <v>0</v>
      </c>
      <c r="P110" s="17">
        <v>549298</v>
      </c>
      <c r="Q110" s="17">
        <v>47045</v>
      </c>
      <c r="R110" s="17">
        <v>47941</v>
      </c>
      <c r="S110" s="17">
        <v>5693</v>
      </c>
      <c r="T110" s="17">
        <v>2375</v>
      </c>
      <c r="U110" s="17">
        <v>21961</v>
      </c>
      <c r="V110" s="17">
        <v>5840</v>
      </c>
      <c r="W110" s="17">
        <v>0</v>
      </c>
      <c r="X110" s="17">
        <v>80000</v>
      </c>
      <c r="Y110" s="17">
        <v>0</v>
      </c>
      <c r="Z110" s="17">
        <v>0</v>
      </c>
      <c r="AA110" s="17">
        <v>6355659</v>
      </c>
      <c r="AB110" s="17">
        <v>0</v>
      </c>
    </row>
    <row r="111" spans="1:28" x14ac:dyDescent="0.3">
      <c r="A111" s="15" t="s">
        <v>215</v>
      </c>
      <c r="B111" s="14" t="s">
        <v>216</v>
      </c>
      <c r="C111" s="14">
        <v>1</v>
      </c>
      <c r="D111" s="14">
        <v>0</v>
      </c>
      <c r="E111" s="17">
        <v>6301732</v>
      </c>
      <c r="F111" s="17">
        <v>0</v>
      </c>
      <c r="G111" s="17">
        <v>181328</v>
      </c>
      <c r="H111" s="17">
        <v>0</v>
      </c>
      <c r="I111" s="17">
        <v>640683</v>
      </c>
      <c r="J111" s="17">
        <v>1224440</v>
      </c>
      <c r="K111" s="17">
        <v>188416</v>
      </c>
      <c r="L111" s="17">
        <v>0</v>
      </c>
      <c r="M111" s="17">
        <v>0</v>
      </c>
      <c r="N111" s="17">
        <v>0</v>
      </c>
      <c r="O111" s="17">
        <v>0</v>
      </c>
      <c r="P111" s="17">
        <v>603889</v>
      </c>
      <c r="Q111" s="17">
        <v>59216</v>
      </c>
      <c r="R111" s="17">
        <v>94994</v>
      </c>
      <c r="S111" s="17">
        <v>11026</v>
      </c>
      <c r="T111" s="17">
        <v>4600</v>
      </c>
      <c r="U111" s="17">
        <v>42173</v>
      </c>
      <c r="V111" s="17">
        <v>9565</v>
      </c>
      <c r="W111" s="17">
        <v>0</v>
      </c>
      <c r="X111" s="17">
        <v>118900</v>
      </c>
      <c r="Y111" s="17">
        <v>16795</v>
      </c>
      <c r="Z111" s="17">
        <v>0</v>
      </c>
      <c r="AA111" s="17">
        <v>9497757</v>
      </c>
      <c r="AB111" s="17">
        <v>0</v>
      </c>
    </row>
    <row r="112" spans="1:28" x14ac:dyDescent="0.3">
      <c r="A112" s="15" t="s">
        <v>217</v>
      </c>
      <c r="B112" s="14" t="s">
        <v>218</v>
      </c>
      <c r="C112" s="14">
        <v>1</v>
      </c>
      <c r="D112" s="14">
        <v>0</v>
      </c>
      <c r="E112" s="17">
        <v>2882709</v>
      </c>
      <c r="F112" s="17">
        <v>0</v>
      </c>
      <c r="G112" s="17">
        <v>100000</v>
      </c>
      <c r="H112" s="17">
        <v>0</v>
      </c>
      <c r="I112" s="17">
        <v>539354</v>
      </c>
      <c r="J112" s="17">
        <v>617430</v>
      </c>
      <c r="K112" s="17">
        <v>0</v>
      </c>
      <c r="L112" s="17">
        <v>0</v>
      </c>
      <c r="M112" s="17">
        <v>0</v>
      </c>
      <c r="N112" s="17">
        <v>0</v>
      </c>
      <c r="O112" s="17">
        <v>0</v>
      </c>
      <c r="P112" s="17">
        <v>376651</v>
      </c>
      <c r="Q112" s="17">
        <v>29627</v>
      </c>
      <c r="R112" s="17">
        <v>0</v>
      </c>
      <c r="S112" s="17">
        <v>3536</v>
      </c>
      <c r="T112" s="17">
        <v>1475</v>
      </c>
      <c r="U112" s="17">
        <v>12408</v>
      </c>
      <c r="V112" s="17">
        <v>3290</v>
      </c>
      <c r="W112" s="17">
        <v>0</v>
      </c>
      <c r="X112" s="17">
        <v>34623</v>
      </c>
      <c r="Y112" s="17">
        <v>3938</v>
      </c>
      <c r="Z112" s="17">
        <v>0</v>
      </c>
      <c r="AA112" s="17">
        <v>4605041</v>
      </c>
      <c r="AB112" s="17">
        <v>0</v>
      </c>
    </row>
    <row r="113" spans="1:28" x14ac:dyDescent="0.3">
      <c r="A113" s="15" t="s">
        <v>219</v>
      </c>
      <c r="B113" s="14" t="s">
        <v>220</v>
      </c>
      <c r="C113" s="14">
        <v>1</v>
      </c>
      <c r="D113" s="14">
        <v>0</v>
      </c>
      <c r="E113" s="17">
        <v>4999441</v>
      </c>
      <c r="F113" s="17">
        <v>0</v>
      </c>
      <c r="G113" s="17">
        <v>249655</v>
      </c>
      <c r="H113" s="17">
        <v>2802</v>
      </c>
      <c r="I113" s="17">
        <v>291971</v>
      </c>
      <c r="J113" s="17">
        <v>784172</v>
      </c>
      <c r="K113" s="17">
        <v>0</v>
      </c>
      <c r="L113" s="17">
        <v>0</v>
      </c>
      <c r="M113" s="17">
        <v>0</v>
      </c>
      <c r="N113" s="17">
        <v>0</v>
      </c>
      <c r="O113" s="17">
        <v>0</v>
      </c>
      <c r="P113" s="17">
        <v>364953</v>
      </c>
      <c r="Q113" s="17">
        <v>1757</v>
      </c>
      <c r="R113" s="17">
        <v>0</v>
      </c>
      <c r="S113" s="17">
        <v>4584</v>
      </c>
      <c r="T113" s="17">
        <v>1912</v>
      </c>
      <c r="U113" s="17">
        <v>14912</v>
      </c>
      <c r="V113" s="17">
        <v>2859</v>
      </c>
      <c r="W113" s="17">
        <v>0</v>
      </c>
      <c r="X113" s="17">
        <v>0</v>
      </c>
      <c r="Y113" s="17">
        <v>3994</v>
      </c>
      <c r="Z113" s="17">
        <v>0</v>
      </c>
      <c r="AA113" s="17">
        <v>6723012</v>
      </c>
      <c r="AB113" s="17">
        <v>0</v>
      </c>
    </row>
    <row r="114" spans="1:28" x14ac:dyDescent="0.3">
      <c r="A114" s="15" t="s">
        <v>221</v>
      </c>
      <c r="B114" s="14" t="s">
        <v>222</v>
      </c>
      <c r="C114" s="14">
        <v>1</v>
      </c>
      <c r="D114" s="14">
        <v>0</v>
      </c>
      <c r="E114" s="17">
        <v>2479727</v>
      </c>
      <c r="F114" s="17">
        <v>0</v>
      </c>
      <c r="G114" s="17">
        <v>70000</v>
      </c>
      <c r="H114" s="17">
        <v>0</v>
      </c>
      <c r="I114" s="17">
        <v>174949</v>
      </c>
      <c r="J114" s="17">
        <v>214879</v>
      </c>
      <c r="K114" s="17">
        <v>10846</v>
      </c>
      <c r="L114" s="17">
        <v>0</v>
      </c>
      <c r="M114" s="17">
        <v>0</v>
      </c>
      <c r="N114" s="17">
        <v>0</v>
      </c>
      <c r="O114" s="17">
        <v>0</v>
      </c>
      <c r="P114" s="17">
        <v>357011</v>
      </c>
      <c r="Q114" s="17">
        <v>0</v>
      </c>
      <c r="R114" s="17">
        <v>0</v>
      </c>
      <c r="S114" s="17">
        <v>5034</v>
      </c>
      <c r="T114" s="17">
        <v>2100</v>
      </c>
      <c r="U114" s="17">
        <v>19165</v>
      </c>
      <c r="V114" s="17">
        <v>0</v>
      </c>
      <c r="W114" s="17">
        <v>0</v>
      </c>
      <c r="X114" s="17">
        <v>48000</v>
      </c>
      <c r="Y114" s="17">
        <v>10960</v>
      </c>
      <c r="Z114" s="17">
        <v>0</v>
      </c>
      <c r="AA114" s="17">
        <v>3392671</v>
      </c>
      <c r="AB114" s="17">
        <v>0</v>
      </c>
    </row>
    <row r="115" spans="1:28" x14ac:dyDescent="0.3">
      <c r="A115" s="15" t="s">
        <v>223</v>
      </c>
      <c r="B115" s="14" t="s">
        <v>224</v>
      </c>
      <c r="C115" s="14">
        <v>1</v>
      </c>
      <c r="D115" s="14">
        <v>0</v>
      </c>
      <c r="E115" s="17">
        <v>2520549</v>
      </c>
      <c r="F115" s="17">
        <v>0</v>
      </c>
      <c r="G115" s="17">
        <v>192600</v>
      </c>
      <c r="H115" s="17">
        <v>0</v>
      </c>
      <c r="I115" s="17">
        <v>200982</v>
      </c>
      <c r="J115" s="17">
        <v>114331</v>
      </c>
      <c r="K115" s="17">
        <v>0</v>
      </c>
      <c r="L115" s="17">
        <v>0</v>
      </c>
      <c r="M115" s="17">
        <v>0</v>
      </c>
      <c r="N115" s="17">
        <v>0</v>
      </c>
      <c r="O115" s="17">
        <v>0</v>
      </c>
      <c r="P115" s="17">
        <v>215008</v>
      </c>
      <c r="Q115" s="17">
        <v>0</v>
      </c>
      <c r="R115" s="17">
        <v>29772</v>
      </c>
      <c r="S115" s="17">
        <v>3731</v>
      </c>
      <c r="T115" s="17">
        <v>1556</v>
      </c>
      <c r="U115" s="17">
        <v>14330</v>
      </c>
      <c r="V115" s="17">
        <v>31</v>
      </c>
      <c r="W115" s="17">
        <v>0</v>
      </c>
      <c r="X115" s="17">
        <v>28350</v>
      </c>
      <c r="Y115" s="17">
        <v>290</v>
      </c>
      <c r="Z115" s="17">
        <v>0</v>
      </c>
      <c r="AA115" s="17">
        <v>3321530</v>
      </c>
      <c r="AB115" s="17">
        <v>0</v>
      </c>
    </row>
    <row r="116" spans="1:28" x14ac:dyDescent="0.3">
      <c r="A116" s="15" t="s">
        <v>225</v>
      </c>
      <c r="B116" s="14" t="s">
        <v>226</v>
      </c>
      <c r="C116" s="14">
        <v>1</v>
      </c>
      <c r="D116" s="14">
        <v>0</v>
      </c>
      <c r="E116" s="17">
        <v>12208810</v>
      </c>
      <c r="F116" s="17">
        <v>0</v>
      </c>
      <c r="G116" s="17">
        <v>125580</v>
      </c>
      <c r="H116" s="17">
        <v>0</v>
      </c>
      <c r="I116" s="17">
        <v>1194097</v>
      </c>
      <c r="J116" s="17">
        <v>2861577</v>
      </c>
      <c r="K116" s="17">
        <v>0</v>
      </c>
      <c r="L116" s="17">
        <v>0</v>
      </c>
      <c r="M116" s="17">
        <v>0</v>
      </c>
      <c r="N116" s="17">
        <v>0</v>
      </c>
      <c r="O116" s="17">
        <v>0</v>
      </c>
      <c r="P116" s="17">
        <v>2206955</v>
      </c>
      <c r="Q116" s="17">
        <v>410520</v>
      </c>
      <c r="R116" s="17">
        <v>52735</v>
      </c>
      <c r="S116" s="17">
        <v>15909</v>
      </c>
      <c r="T116" s="17">
        <v>2116</v>
      </c>
      <c r="U116" s="17">
        <v>59357</v>
      </c>
      <c r="V116" s="17">
        <v>20741</v>
      </c>
      <c r="W116" s="17">
        <v>0</v>
      </c>
      <c r="X116" s="17">
        <v>83978</v>
      </c>
      <c r="Y116" s="17">
        <v>0</v>
      </c>
      <c r="Z116" s="17">
        <v>0</v>
      </c>
      <c r="AA116" s="17">
        <v>19242375</v>
      </c>
      <c r="AB116" s="17">
        <v>0</v>
      </c>
    </row>
    <row r="117" spans="1:28" x14ac:dyDescent="0.3">
      <c r="A117" s="15" t="s">
        <v>227</v>
      </c>
      <c r="B117" s="14" t="s">
        <v>228</v>
      </c>
      <c r="C117" s="14">
        <v>1</v>
      </c>
      <c r="D117" s="14">
        <v>0</v>
      </c>
      <c r="E117" s="17">
        <v>4269529</v>
      </c>
      <c r="F117" s="17">
        <v>0</v>
      </c>
      <c r="G117" s="17">
        <v>92649</v>
      </c>
      <c r="H117" s="17">
        <v>0</v>
      </c>
      <c r="I117" s="17">
        <v>370723</v>
      </c>
      <c r="J117" s="17">
        <v>500085</v>
      </c>
      <c r="K117" s="17">
        <v>0</v>
      </c>
      <c r="L117" s="17">
        <v>0</v>
      </c>
      <c r="M117" s="17">
        <v>0</v>
      </c>
      <c r="N117" s="17">
        <v>0</v>
      </c>
      <c r="O117" s="17">
        <v>0</v>
      </c>
      <c r="P117" s="17">
        <v>424093</v>
      </c>
      <c r="Q117" s="17">
        <v>30837</v>
      </c>
      <c r="R117" s="17">
        <v>42682</v>
      </c>
      <c r="S117" s="17">
        <v>3745</v>
      </c>
      <c r="T117" s="17">
        <v>1562</v>
      </c>
      <c r="U117" s="17">
        <v>15553</v>
      </c>
      <c r="V117" s="17">
        <v>2291</v>
      </c>
      <c r="W117" s="17">
        <v>0</v>
      </c>
      <c r="X117" s="17">
        <v>39199</v>
      </c>
      <c r="Y117" s="17">
        <v>0</v>
      </c>
      <c r="Z117" s="17">
        <v>0</v>
      </c>
      <c r="AA117" s="17">
        <v>5792948</v>
      </c>
      <c r="AB117" s="17">
        <v>0</v>
      </c>
    </row>
    <row r="118" spans="1:28" x14ac:dyDescent="0.3">
      <c r="A118" s="15" t="s">
        <v>229</v>
      </c>
      <c r="B118" s="14" t="s">
        <v>230</v>
      </c>
      <c r="C118" s="14">
        <v>1</v>
      </c>
      <c r="D118" s="14">
        <v>0</v>
      </c>
      <c r="E118" s="17">
        <v>3242292</v>
      </c>
      <c r="F118" s="17">
        <v>0</v>
      </c>
      <c r="G118" s="17">
        <v>100000</v>
      </c>
      <c r="H118" s="17">
        <v>0</v>
      </c>
      <c r="I118" s="17">
        <v>584333</v>
      </c>
      <c r="J118" s="17">
        <v>834916</v>
      </c>
      <c r="K118" s="17">
        <v>0</v>
      </c>
      <c r="L118" s="17">
        <v>0</v>
      </c>
      <c r="M118" s="17">
        <v>0</v>
      </c>
      <c r="N118" s="17">
        <v>0</v>
      </c>
      <c r="O118" s="17">
        <v>0</v>
      </c>
      <c r="P118" s="17">
        <v>419748</v>
      </c>
      <c r="Q118" s="17">
        <v>26473</v>
      </c>
      <c r="R118" s="17">
        <v>79914</v>
      </c>
      <c r="S118" s="17">
        <v>4674</v>
      </c>
      <c r="T118" s="17">
        <v>1950</v>
      </c>
      <c r="U118" s="17">
        <v>16776</v>
      </c>
      <c r="V118" s="17">
        <v>3919</v>
      </c>
      <c r="W118" s="17">
        <v>0</v>
      </c>
      <c r="X118" s="17">
        <v>56250</v>
      </c>
      <c r="Y118" s="17">
        <v>0</v>
      </c>
      <c r="Z118" s="17">
        <v>0</v>
      </c>
      <c r="AA118" s="17">
        <v>5371245</v>
      </c>
      <c r="AB118" s="17">
        <v>0</v>
      </c>
    </row>
    <row r="119" spans="1:28" x14ac:dyDescent="0.3">
      <c r="A119" s="15" t="s">
        <v>231</v>
      </c>
      <c r="B119" s="14" t="s">
        <v>232</v>
      </c>
      <c r="C119" s="14">
        <v>1</v>
      </c>
      <c r="D119" s="14">
        <v>0</v>
      </c>
      <c r="E119" s="17">
        <v>10382341</v>
      </c>
      <c r="F119" s="17">
        <v>0</v>
      </c>
      <c r="G119" s="17">
        <v>117847</v>
      </c>
      <c r="H119" s="17">
        <v>0</v>
      </c>
      <c r="I119" s="17">
        <v>1048863</v>
      </c>
      <c r="J119" s="17">
        <v>858759</v>
      </c>
      <c r="K119" s="17">
        <v>0</v>
      </c>
      <c r="L119" s="17">
        <v>0</v>
      </c>
      <c r="M119" s="17">
        <v>0</v>
      </c>
      <c r="N119" s="17">
        <v>0</v>
      </c>
      <c r="O119" s="17">
        <v>0</v>
      </c>
      <c r="P119" s="17">
        <v>1409248</v>
      </c>
      <c r="Q119" s="17">
        <v>149911</v>
      </c>
      <c r="R119" s="17">
        <v>148204</v>
      </c>
      <c r="S119" s="17">
        <v>12599</v>
      </c>
      <c r="T119" s="17">
        <v>5027</v>
      </c>
      <c r="U119" s="17">
        <v>48464</v>
      </c>
      <c r="V119" s="17">
        <v>13636</v>
      </c>
      <c r="W119" s="17">
        <v>0</v>
      </c>
      <c r="X119" s="17">
        <v>105496</v>
      </c>
      <c r="Y119" s="17">
        <v>0</v>
      </c>
      <c r="Z119" s="17">
        <v>0</v>
      </c>
      <c r="AA119" s="17">
        <v>14300395</v>
      </c>
      <c r="AB119" s="17">
        <v>0</v>
      </c>
    </row>
    <row r="120" spans="1:28" x14ac:dyDescent="0.3">
      <c r="A120" s="15" t="s">
        <v>233</v>
      </c>
      <c r="B120" s="14" t="s">
        <v>234</v>
      </c>
      <c r="C120" s="14">
        <v>1</v>
      </c>
      <c r="D120" s="14">
        <v>0</v>
      </c>
      <c r="E120" s="17">
        <v>20091064</v>
      </c>
      <c r="F120" s="17">
        <v>0</v>
      </c>
      <c r="G120" s="17">
        <v>0</v>
      </c>
      <c r="H120" s="17">
        <v>0</v>
      </c>
      <c r="I120" s="17">
        <v>1748465</v>
      </c>
      <c r="J120" s="17">
        <v>3701652</v>
      </c>
      <c r="K120" s="17">
        <v>701890</v>
      </c>
      <c r="L120" s="17">
        <v>0</v>
      </c>
      <c r="M120" s="17">
        <v>0</v>
      </c>
      <c r="N120" s="17">
        <v>0</v>
      </c>
      <c r="O120" s="17">
        <v>0</v>
      </c>
      <c r="P120" s="17">
        <v>1681221</v>
      </c>
      <c r="Q120" s="17">
        <v>602998</v>
      </c>
      <c r="R120" s="17">
        <v>849469</v>
      </c>
      <c r="S120" s="17">
        <v>40432</v>
      </c>
      <c r="T120" s="17">
        <v>14060</v>
      </c>
      <c r="U120" s="17">
        <v>167760</v>
      </c>
      <c r="V120" s="17">
        <v>16872</v>
      </c>
      <c r="W120" s="17">
        <v>0</v>
      </c>
      <c r="X120" s="17">
        <v>295880</v>
      </c>
      <c r="Y120" s="17">
        <v>0</v>
      </c>
      <c r="Z120" s="17">
        <v>0</v>
      </c>
      <c r="AA120" s="17">
        <v>29911763</v>
      </c>
      <c r="AB120" s="17">
        <v>0</v>
      </c>
    </row>
    <row r="121" spans="1:28" x14ac:dyDescent="0.3">
      <c r="A121" s="15" t="s">
        <v>235</v>
      </c>
      <c r="B121" s="14" t="s">
        <v>236</v>
      </c>
      <c r="C121" s="14">
        <v>1</v>
      </c>
      <c r="D121" s="14">
        <v>0</v>
      </c>
      <c r="E121" s="17">
        <v>10109253</v>
      </c>
      <c r="F121" s="17">
        <v>0</v>
      </c>
      <c r="G121" s="17">
        <v>0</v>
      </c>
      <c r="H121" s="17">
        <v>0</v>
      </c>
      <c r="I121" s="17">
        <v>1315897</v>
      </c>
      <c r="J121" s="17">
        <v>479183</v>
      </c>
      <c r="K121" s="17">
        <v>0</v>
      </c>
      <c r="L121" s="17">
        <v>0</v>
      </c>
      <c r="M121" s="17">
        <v>0</v>
      </c>
      <c r="N121" s="17">
        <v>0</v>
      </c>
      <c r="O121" s="17">
        <v>0</v>
      </c>
      <c r="P121" s="17">
        <v>952499</v>
      </c>
      <c r="Q121" s="17">
        <v>274474</v>
      </c>
      <c r="R121" s="17">
        <v>335682</v>
      </c>
      <c r="S121" s="17">
        <v>20268</v>
      </c>
      <c r="T121" s="17">
        <v>0</v>
      </c>
      <c r="U121" s="17">
        <v>84288</v>
      </c>
      <c r="V121" s="17">
        <v>20982</v>
      </c>
      <c r="W121" s="17">
        <v>0</v>
      </c>
      <c r="X121" s="17">
        <v>328369</v>
      </c>
      <c r="Y121" s="17">
        <v>0</v>
      </c>
      <c r="Z121" s="17">
        <v>0</v>
      </c>
      <c r="AA121" s="17">
        <v>13920895</v>
      </c>
      <c r="AB121" s="17">
        <v>0</v>
      </c>
    </row>
    <row r="122" spans="1:28" x14ac:dyDescent="0.3">
      <c r="A122" s="15" t="s">
        <v>237</v>
      </c>
      <c r="B122" s="14" t="s">
        <v>238</v>
      </c>
      <c r="C122" s="14">
        <v>1</v>
      </c>
      <c r="D122" s="14">
        <v>0</v>
      </c>
      <c r="E122" s="17">
        <v>20779121</v>
      </c>
      <c r="F122" s="17">
        <v>0</v>
      </c>
      <c r="G122" s="17">
        <v>727915</v>
      </c>
      <c r="H122" s="17">
        <v>0</v>
      </c>
      <c r="I122" s="17">
        <v>4248945</v>
      </c>
      <c r="J122" s="17">
        <v>3066518</v>
      </c>
      <c r="K122" s="17">
        <v>0</v>
      </c>
      <c r="L122" s="17">
        <v>0</v>
      </c>
      <c r="M122" s="17">
        <v>0</v>
      </c>
      <c r="N122" s="17">
        <v>0</v>
      </c>
      <c r="O122" s="17">
        <v>0</v>
      </c>
      <c r="P122" s="17">
        <v>2531528</v>
      </c>
      <c r="Q122" s="17">
        <v>455396</v>
      </c>
      <c r="R122" s="17">
        <v>1007405</v>
      </c>
      <c r="S122" s="17">
        <v>51487</v>
      </c>
      <c r="T122" s="17">
        <v>21481</v>
      </c>
      <c r="U122" s="17">
        <v>209933</v>
      </c>
      <c r="V122" s="17">
        <v>48991</v>
      </c>
      <c r="W122" s="17">
        <v>0</v>
      </c>
      <c r="X122" s="17">
        <v>1462768</v>
      </c>
      <c r="Y122" s="17">
        <v>0</v>
      </c>
      <c r="Z122" s="17">
        <v>0</v>
      </c>
      <c r="AA122" s="17">
        <v>34611488</v>
      </c>
      <c r="AB122" s="17">
        <v>0</v>
      </c>
    </row>
    <row r="123" spans="1:28" x14ac:dyDescent="0.3">
      <c r="A123" s="15" t="s">
        <v>239</v>
      </c>
      <c r="B123" s="14" t="s">
        <v>240</v>
      </c>
      <c r="C123" s="14">
        <v>1</v>
      </c>
      <c r="D123" s="14">
        <v>0</v>
      </c>
      <c r="E123" s="17">
        <v>4182288</v>
      </c>
      <c r="F123" s="17">
        <v>0</v>
      </c>
      <c r="G123" s="17">
        <v>232682</v>
      </c>
      <c r="H123" s="17">
        <v>0</v>
      </c>
      <c r="I123" s="17">
        <v>381731</v>
      </c>
      <c r="J123" s="17">
        <v>892496</v>
      </c>
      <c r="K123" s="17">
        <v>0</v>
      </c>
      <c r="L123" s="17">
        <v>0</v>
      </c>
      <c r="M123" s="17">
        <v>0</v>
      </c>
      <c r="N123" s="17">
        <v>0</v>
      </c>
      <c r="O123" s="17">
        <v>0</v>
      </c>
      <c r="P123" s="17">
        <v>353594</v>
      </c>
      <c r="Q123" s="17">
        <v>21180</v>
      </c>
      <c r="R123" s="17">
        <v>86945</v>
      </c>
      <c r="S123" s="17">
        <v>14411</v>
      </c>
      <c r="T123" s="17">
        <v>0</v>
      </c>
      <c r="U123" s="17">
        <v>38620</v>
      </c>
      <c r="V123" s="17">
        <v>1397</v>
      </c>
      <c r="W123" s="17">
        <v>0</v>
      </c>
      <c r="X123" s="17">
        <v>77002</v>
      </c>
      <c r="Y123" s="17">
        <v>0</v>
      </c>
      <c r="Z123" s="17">
        <v>0</v>
      </c>
      <c r="AA123" s="17">
        <v>6282346</v>
      </c>
      <c r="AB123" s="17">
        <v>0</v>
      </c>
    </row>
    <row r="124" spans="1:28" x14ac:dyDescent="0.3">
      <c r="A124" s="15" t="s">
        <v>241</v>
      </c>
      <c r="B124" s="14" t="s">
        <v>242</v>
      </c>
      <c r="C124" s="14">
        <v>1</v>
      </c>
      <c r="D124" s="14">
        <v>0</v>
      </c>
      <c r="E124" s="17">
        <v>4158207</v>
      </c>
      <c r="F124" s="17">
        <v>0</v>
      </c>
      <c r="G124" s="17">
        <v>505490</v>
      </c>
      <c r="H124" s="17">
        <v>0</v>
      </c>
      <c r="I124" s="17">
        <v>1344278</v>
      </c>
      <c r="J124" s="17">
        <v>962063</v>
      </c>
      <c r="K124" s="17">
        <v>0</v>
      </c>
      <c r="L124" s="17">
        <v>0</v>
      </c>
      <c r="M124" s="17">
        <v>0</v>
      </c>
      <c r="N124" s="17">
        <v>0</v>
      </c>
      <c r="O124" s="17">
        <v>0</v>
      </c>
      <c r="P124" s="17">
        <v>1197170</v>
      </c>
      <c r="Q124" s="17">
        <v>84637</v>
      </c>
      <c r="R124" s="17">
        <v>53771</v>
      </c>
      <c r="S124" s="17">
        <v>22081</v>
      </c>
      <c r="T124" s="17">
        <v>9212</v>
      </c>
      <c r="U124" s="17">
        <v>69260</v>
      </c>
      <c r="V124" s="17">
        <v>15981</v>
      </c>
      <c r="W124" s="17">
        <v>0</v>
      </c>
      <c r="X124" s="17">
        <v>129600</v>
      </c>
      <c r="Y124" s="17">
        <v>0</v>
      </c>
      <c r="Z124" s="17">
        <v>0</v>
      </c>
      <c r="AA124" s="17">
        <v>8551750</v>
      </c>
      <c r="AB124" s="17">
        <v>0</v>
      </c>
    </row>
    <row r="125" spans="1:28" x14ac:dyDescent="0.3">
      <c r="A125" s="15" t="s">
        <v>243</v>
      </c>
      <c r="B125" s="14" t="s">
        <v>244</v>
      </c>
      <c r="C125" s="14">
        <v>1</v>
      </c>
      <c r="D125" s="14">
        <v>0</v>
      </c>
      <c r="E125" s="17">
        <v>6026707</v>
      </c>
      <c r="F125" s="17">
        <v>0</v>
      </c>
      <c r="G125" s="17">
        <v>27384</v>
      </c>
      <c r="H125" s="17">
        <v>0</v>
      </c>
      <c r="I125" s="17">
        <v>568050</v>
      </c>
      <c r="J125" s="17">
        <v>491428</v>
      </c>
      <c r="K125" s="17">
        <v>0</v>
      </c>
      <c r="L125" s="17">
        <v>0</v>
      </c>
      <c r="M125" s="17">
        <v>0</v>
      </c>
      <c r="N125" s="17">
        <v>0</v>
      </c>
      <c r="O125" s="17">
        <v>0</v>
      </c>
      <c r="P125" s="17">
        <v>553781</v>
      </c>
      <c r="Q125" s="17">
        <v>17792</v>
      </c>
      <c r="R125" s="17">
        <v>304285</v>
      </c>
      <c r="S125" s="17">
        <v>12704</v>
      </c>
      <c r="T125" s="17">
        <v>5300</v>
      </c>
      <c r="U125" s="17">
        <v>51901</v>
      </c>
      <c r="V125" s="17">
        <v>0</v>
      </c>
      <c r="W125" s="17">
        <v>0</v>
      </c>
      <c r="X125" s="17">
        <v>108000</v>
      </c>
      <c r="Y125" s="17">
        <v>2989</v>
      </c>
      <c r="Z125" s="17">
        <v>0</v>
      </c>
      <c r="AA125" s="17">
        <v>8170321</v>
      </c>
      <c r="AB125" s="17">
        <v>0</v>
      </c>
    </row>
    <row r="126" spans="1:28" x14ac:dyDescent="0.3">
      <c r="A126" s="15" t="s">
        <v>245</v>
      </c>
      <c r="B126" s="14" t="s">
        <v>246</v>
      </c>
      <c r="C126" s="14">
        <v>1</v>
      </c>
      <c r="D126" s="14">
        <v>0</v>
      </c>
      <c r="E126" s="17">
        <v>60943328</v>
      </c>
      <c r="F126" s="17">
        <v>0</v>
      </c>
      <c r="G126" s="17">
        <v>0</v>
      </c>
      <c r="H126" s="17">
        <v>0</v>
      </c>
      <c r="I126" s="17">
        <v>2901661</v>
      </c>
      <c r="J126" s="17">
        <v>1538133</v>
      </c>
      <c r="K126" s="17">
        <v>0</v>
      </c>
      <c r="L126" s="17">
        <v>0</v>
      </c>
      <c r="M126" s="17">
        <v>0</v>
      </c>
      <c r="N126" s="17">
        <v>0</v>
      </c>
      <c r="O126" s="17">
        <v>0</v>
      </c>
      <c r="P126" s="17">
        <v>2390698</v>
      </c>
      <c r="Q126" s="17">
        <v>1774471</v>
      </c>
      <c r="R126" s="17">
        <v>3158310</v>
      </c>
      <c r="S126" s="17">
        <v>58156</v>
      </c>
      <c r="T126" s="17">
        <v>7982</v>
      </c>
      <c r="U126" s="17">
        <v>247309</v>
      </c>
      <c r="V126" s="17">
        <v>78200</v>
      </c>
      <c r="W126" s="17">
        <v>0</v>
      </c>
      <c r="X126" s="17">
        <v>3027487</v>
      </c>
      <c r="Y126" s="17">
        <v>0</v>
      </c>
      <c r="Z126" s="17">
        <v>0</v>
      </c>
      <c r="AA126" s="17">
        <v>75285735</v>
      </c>
      <c r="AB126" s="17">
        <v>0</v>
      </c>
    </row>
    <row r="127" spans="1:28" x14ac:dyDescent="0.3">
      <c r="A127" s="15" t="s">
        <v>247</v>
      </c>
      <c r="B127" s="14" t="s">
        <v>248</v>
      </c>
      <c r="C127" s="14">
        <v>1</v>
      </c>
      <c r="D127" s="14">
        <v>0</v>
      </c>
      <c r="E127" s="17">
        <v>40023939</v>
      </c>
      <c r="F127" s="17">
        <v>0</v>
      </c>
      <c r="G127" s="17">
        <v>222138</v>
      </c>
      <c r="H127" s="17">
        <v>0</v>
      </c>
      <c r="I127" s="17">
        <v>10550577</v>
      </c>
      <c r="J127" s="17">
        <v>8092879</v>
      </c>
      <c r="K127" s="17">
        <v>0</v>
      </c>
      <c r="L127" s="17">
        <v>0</v>
      </c>
      <c r="M127" s="17">
        <v>0</v>
      </c>
      <c r="N127" s="17">
        <v>0</v>
      </c>
      <c r="O127" s="17">
        <v>0</v>
      </c>
      <c r="P127" s="17">
        <v>5441650</v>
      </c>
      <c r="Q127" s="17">
        <v>1584384</v>
      </c>
      <c r="R127" s="17">
        <v>1619912</v>
      </c>
      <c r="S127" s="17">
        <v>136124</v>
      </c>
      <c r="T127" s="17">
        <v>56793</v>
      </c>
      <c r="U127" s="17">
        <v>484116</v>
      </c>
      <c r="V127" s="17">
        <v>139421</v>
      </c>
      <c r="W127" s="17">
        <v>0</v>
      </c>
      <c r="X127" s="17">
        <v>1036800</v>
      </c>
      <c r="Y127" s="17">
        <v>0</v>
      </c>
      <c r="Z127" s="17">
        <v>0</v>
      </c>
      <c r="AA127" s="17">
        <v>69388733</v>
      </c>
      <c r="AB127" s="17">
        <v>0</v>
      </c>
    </row>
    <row r="128" spans="1:28" x14ac:dyDescent="0.3">
      <c r="A128" s="15" t="s">
        <v>249</v>
      </c>
      <c r="B128" s="14" t="s">
        <v>250</v>
      </c>
      <c r="C128" s="14">
        <v>1</v>
      </c>
      <c r="D128" s="14">
        <v>0</v>
      </c>
      <c r="E128" s="17">
        <v>6470108</v>
      </c>
      <c r="F128" s="17">
        <v>0</v>
      </c>
      <c r="G128" s="17">
        <v>341381</v>
      </c>
      <c r="H128" s="17">
        <v>0</v>
      </c>
      <c r="I128" s="17">
        <v>1201543</v>
      </c>
      <c r="J128" s="17">
        <v>1123685</v>
      </c>
      <c r="K128" s="17">
        <v>0</v>
      </c>
      <c r="L128" s="17">
        <v>0</v>
      </c>
      <c r="M128" s="17">
        <v>0</v>
      </c>
      <c r="N128" s="17">
        <v>0</v>
      </c>
      <c r="O128" s="17">
        <v>0</v>
      </c>
      <c r="P128" s="17">
        <v>1527913</v>
      </c>
      <c r="Q128" s="17">
        <v>32470</v>
      </c>
      <c r="R128" s="17">
        <v>174164</v>
      </c>
      <c r="S128" s="17">
        <v>27009</v>
      </c>
      <c r="T128" s="17">
        <v>11268</v>
      </c>
      <c r="U128" s="17">
        <v>86385</v>
      </c>
      <c r="V128" s="17">
        <v>29932</v>
      </c>
      <c r="W128" s="17">
        <v>0</v>
      </c>
      <c r="X128" s="17">
        <v>162780</v>
      </c>
      <c r="Y128" s="17">
        <v>0</v>
      </c>
      <c r="Z128" s="17">
        <v>0</v>
      </c>
      <c r="AA128" s="17">
        <v>11188638</v>
      </c>
      <c r="AB128" s="17">
        <v>0</v>
      </c>
    </row>
    <row r="129" spans="1:28" x14ac:dyDescent="0.3">
      <c r="A129" s="15" t="s">
        <v>251</v>
      </c>
      <c r="B129" s="14" t="s">
        <v>252</v>
      </c>
      <c r="C129" s="14">
        <v>1</v>
      </c>
      <c r="D129" s="14">
        <v>0</v>
      </c>
      <c r="E129" s="17">
        <v>10600237</v>
      </c>
      <c r="F129" s="17">
        <v>0</v>
      </c>
      <c r="G129" s="17">
        <v>438238</v>
      </c>
      <c r="H129" s="17">
        <v>0</v>
      </c>
      <c r="I129" s="17">
        <v>2002684</v>
      </c>
      <c r="J129" s="17">
        <v>1580422</v>
      </c>
      <c r="K129" s="17">
        <v>216431</v>
      </c>
      <c r="L129" s="17">
        <v>0</v>
      </c>
      <c r="M129" s="17">
        <v>0</v>
      </c>
      <c r="N129" s="17">
        <v>0</v>
      </c>
      <c r="O129" s="17">
        <v>0</v>
      </c>
      <c r="P129" s="17">
        <v>1061814</v>
      </c>
      <c r="Q129" s="17">
        <v>153678</v>
      </c>
      <c r="R129" s="17">
        <v>348563</v>
      </c>
      <c r="S129" s="17">
        <v>25257</v>
      </c>
      <c r="T129" s="17">
        <v>10537</v>
      </c>
      <c r="U129" s="17">
        <v>101122</v>
      </c>
      <c r="V129" s="17">
        <v>21911</v>
      </c>
      <c r="W129" s="17">
        <v>0</v>
      </c>
      <c r="X129" s="17">
        <v>124200</v>
      </c>
      <c r="Y129" s="17">
        <v>0</v>
      </c>
      <c r="Z129" s="17">
        <v>0</v>
      </c>
      <c r="AA129" s="17">
        <v>16685094</v>
      </c>
      <c r="AB129" s="17">
        <v>0</v>
      </c>
    </row>
    <row r="130" spans="1:28" x14ac:dyDescent="0.3">
      <c r="A130" s="15" t="s">
        <v>253</v>
      </c>
      <c r="B130" s="14" t="s">
        <v>254</v>
      </c>
      <c r="C130" s="14">
        <v>1</v>
      </c>
      <c r="D130" s="14">
        <v>0</v>
      </c>
      <c r="E130" s="17">
        <v>2070399</v>
      </c>
      <c r="F130" s="17">
        <v>0</v>
      </c>
      <c r="G130" s="17">
        <v>100000</v>
      </c>
      <c r="H130" s="17">
        <v>658</v>
      </c>
      <c r="I130" s="17">
        <v>151544</v>
      </c>
      <c r="J130" s="17">
        <v>407622</v>
      </c>
      <c r="K130" s="17">
        <v>0</v>
      </c>
      <c r="L130" s="17">
        <v>0</v>
      </c>
      <c r="M130" s="17">
        <v>0</v>
      </c>
      <c r="N130" s="17">
        <v>0</v>
      </c>
      <c r="O130" s="17">
        <v>0</v>
      </c>
      <c r="P130" s="17">
        <v>423626</v>
      </c>
      <c r="Q130" s="17">
        <v>0</v>
      </c>
      <c r="R130" s="17">
        <v>140751</v>
      </c>
      <c r="S130" s="17">
        <v>15205</v>
      </c>
      <c r="T130" s="17">
        <v>6343</v>
      </c>
      <c r="U130" s="17">
        <v>57377</v>
      </c>
      <c r="V130" s="17">
        <v>0</v>
      </c>
      <c r="W130" s="17">
        <v>0</v>
      </c>
      <c r="X130" s="17">
        <v>0</v>
      </c>
      <c r="Y130" s="17">
        <v>0</v>
      </c>
      <c r="Z130" s="17">
        <v>0</v>
      </c>
      <c r="AA130" s="17">
        <v>3373525</v>
      </c>
      <c r="AB130" s="17">
        <v>147746</v>
      </c>
    </row>
    <row r="131" spans="1:28" x14ac:dyDescent="0.3">
      <c r="A131" s="15" t="s">
        <v>255</v>
      </c>
      <c r="B131" s="14" t="s">
        <v>256</v>
      </c>
      <c r="C131" s="14">
        <v>1</v>
      </c>
      <c r="D131" s="14">
        <v>0</v>
      </c>
      <c r="E131" s="17">
        <v>45445967</v>
      </c>
      <c r="F131" s="17">
        <v>0</v>
      </c>
      <c r="G131" s="17">
        <v>0</v>
      </c>
      <c r="H131" s="17">
        <v>12401</v>
      </c>
      <c r="I131" s="17">
        <v>10405940</v>
      </c>
      <c r="J131" s="17">
        <v>5141701</v>
      </c>
      <c r="K131" s="17">
        <v>0</v>
      </c>
      <c r="L131" s="17">
        <v>0</v>
      </c>
      <c r="M131" s="17">
        <v>0</v>
      </c>
      <c r="N131" s="17">
        <v>0</v>
      </c>
      <c r="O131" s="17">
        <v>0</v>
      </c>
      <c r="P131" s="17">
        <v>3249561</v>
      </c>
      <c r="Q131" s="17">
        <v>3570669</v>
      </c>
      <c r="R131" s="17">
        <v>3197039</v>
      </c>
      <c r="S131" s="17">
        <v>164316</v>
      </c>
      <c r="T131" s="17">
        <v>68556</v>
      </c>
      <c r="U131" s="17">
        <v>428599</v>
      </c>
      <c r="V131" s="17">
        <v>133677</v>
      </c>
      <c r="W131" s="17">
        <v>0</v>
      </c>
      <c r="X131" s="17">
        <v>1225800</v>
      </c>
      <c r="Y131" s="17">
        <v>0</v>
      </c>
      <c r="Z131" s="17">
        <v>0</v>
      </c>
      <c r="AA131" s="17">
        <v>73044226</v>
      </c>
      <c r="AB131" s="17">
        <v>0</v>
      </c>
    </row>
    <row r="132" spans="1:28" x14ac:dyDescent="0.3">
      <c r="A132" s="15" t="s">
        <v>257</v>
      </c>
      <c r="B132" s="14" t="s">
        <v>258</v>
      </c>
      <c r="C132" s="14">
        <v>1</v>
      </c>
      <c r="D132" s="14">
        <v>0</v>
      </c>
      <c r="E132" s="17">
        <v>2392320</v>
      </c>
      <c r="F132" s="17">
        <v>0</v>
      </c>
      <c r="G132" s="17">
        <v>83975</v>
      </c>
      <c r="H132" s="17">
        <v>1424</v>
      </c>
      <c r="I132" s="17">
        <v>284515</v>
      </c>
      <c r="J132" s="17">
        <v>462032</v>
      </c>
      <c r="K132" s="17">
        <v>0</v>
      </c>
      <c r="L132" s="17">
        <v>0</v>
      </c>
      <c r="M132" s="17">
        <v>0</v>
      </c>
      <c r="N132" s="17">
        <v>0</v>
      </c>
      <c r="O132" s="17">
        <v>0</v>
      </c>
      <c r="P132" s="17">
        <v>501394</v>
      </c>
      <c r="Q132" s="17">
        <v>45289</v>
      </c>
      <c r="R132" s="17">
        <v>55990</v>
      </c>
      <c r="S132" s="17">
        <v>16419</v>
      </c>
      <c r="T132" s="17">
        <v>6850</v>
      </c>
      <c r="U132" s="17">
        <v>54074</v>
      </c>
      <c r="V132" s="17">
        <v>1141</v>
      </c>
      <c r="W132" s="17">
        <v>0</v>
      </c>
      <c r="X132" s="17">
        <v>140400</v>
      </c>
      <c r="Y132" s="17">
        <v>0</v>
      </c>
      <c r="Z132" s="17">
        <v>0</v>
      </c>
      <c r="AA132" s="17">
        <v>4045823</v>
      </c>
      <c r="AB132" s="17">
        <v>0</v>
      </c>
    </row>
    <row r="133" spans="1:28" x14ac:dyDescent="0.3">
      <c r="A133" s="15" t="s">
        <v>259</v>
      </c>
      <c r="B133" s="14" t="s">
        <v>260</v>
      </c>
      <c r="C133" s="14">
        <v>1</v>
      </c>
      <c r="D133" s="14">
        <v>0</v>
      </c>
      <c r="E133" s="17">
        <v>9799555</v>
      </c>
      <c r="F133" s="17">
        <v>0</v>
      </c>
      <c r="G133" s="17">
        <v>0</v>
      </c>
      <c r="H133" s="17">
        <v>0</v>
      </c>
      <c r="I133" s="17">
        <v>1727604</v>
      </c>
      <c r="J133" s="17">
        <v>2430447</v>
      </c>
      <c r="K133" s="17">
        <v>0</v>
      </c>
      <c r="L133" s="17">
        <v>0</v>
      </c>
      <c r="M133" s="17">
        <v>0</v>
      </c>
      <c r="N133" s="17">
        <v>0</v>
      </c>
      <c r="O133" s="17">
        <v>0</v>
      </c>
      <c r="P133" s="17">
        <v>1132447</v>
      </c>
      <c r="Q133" s="17">
        <v>52284</v>
      </c>
      <c r="R133" s="17">
        <v>254211</v>
      </c>
      <c r="S133" s="17">
        <v>23968</v>
      </c>
      <c r="T133" s="17">
        <v>10000</v>
      </c>
      <c r="U133" s="17">
        <v>91045</v>
      </c>
      <c r="V133" s="17">
        <v>26562</v>
      </c>
      <c r="W133" s="17">
        <v>0</v>
      </c>
      <c r="X133" s="17">
        <v>420372</v>
      </c>
      <c r="Y133" s="17">
        <v>878</v>
      </c>
      <c r="Z133" s="17">
        <v>0</v>
      </c>
      <c r="AA133" s="17">
        <v>15969373</v>
      </c>
      <c r="AB133" s="17">
        <v>0</v>
      </c>
    </row>
    <row r="134" spans="1:28" x14ac:dyDescent="0.3">
      <c r="A134" s="15" t="s">
        <v>261</v>
      </c>
      <c r="B134" s="14" t="s">
        <v>262</v>
      </c>
      <c r="C134" s="14">
        <v>1</v>
      </c>
      <c r="D134" s="14">
        <v>0</v>
      </c>
      <c r="E134" s="17">
        <v>9369483</v>
      </c>
      <c r="F134" s="17">
        <v>0</v>
      </c>
      <c r="G134" s="17">
        <v>0</v>
      </c>
      <c r="H134" s="17">
        <v>0</v>
      </c>
      <c r="I134" s="17">
        <v>1430252</v>
      </c>
      <c r="J134" s="17">
        <v>4728444</v>
      </c>
      <c r="K134" s="17">
        <v>267158</v>
      </c>
      <c r="L134" s="17">
        <v>0</v>
      </c>
      <c r="M134" s="17">
        <v>0</v>
      </c>
      <c r="N134" s="17">
        <v>0</v>
      </c>
      <c r="O134" s="17">
        <v>0</v>
      </c>
      <c r="P134" s="17">
        <v>1734820</v>
      </c>
      <c r="Q134" s="17">
        <v>222021</v>
      </c>
      <c r="R134" s="17">
        <v>931741</v>
      </c>
      <c r="S134" s="17">
        <v>60834</v>
      </c>
      <c r="T134" s="17">
        <v>25381</v>
      </c>
      <c r="U134" s="17">
        <v>205506</v>
      </c>
      <c r="V134" s="17">
        <v>65747</v>
      </c>
      <c r="W134" s="17">
        <v>0</v>
      </c>
      <c r="X134" s="17">
        <v>377955</v>
      </c>
      <c r="Y134" s="17">
        <v>0</v>
      </c>
      <c r="Z134" s="17">
        <v>0</v>
      </c>
      <c r="AA134" s="17">
        <v>19419342</v>
      </c>
      <c r="AB134" s="17">
        <v>0</v>
      </c>
    </row>
    <row r="135" spans="1:28" x14ac:dyDescent="0.3">
      <c r="A135" s="15" t="s">
        <v>263</v>
      </c>
      <c r="B135" s="14" t="s">
        <v>264</v>
      </c>
      <c r="C135" s="14">
        <v>1</v>
      </c>
      <c r="D135" s="14">
        <v>0</v>
      </c>
      <c r="E135" s="17">
        <v>29371656</v>
      </c>
      <c r="F135" s="17">
        <v>0</v>
      </c>
      <c r="G135" s="17">
        <v>0</v>
      </c>
      <c r="H135" s="17">
        <v>0</v>
      </c>
      <c r="I135" s="17">
        <v>4690030</v>
      </c>
      <c r="J135" s="17">
        <v>6483207</v>
      </c>
      <c r="K135" s="17">
        <v>0</v>
      </c>
      <c r="L135" s="17">
        <v>0</v>
      </c>
      <c r="M135" s="17">
        <v>0</v>
      </c>
      <c r="N135" s="17">
        <v>0</v>
      </c>
      <c r="O135" s="17">
        <v>0</v>
      </c>
      <c r="P135" s="17">
        <v>3385676</v>
      </c>
      <c r="Q135" s="17">
        <v>209849</v>
      </c>
      <c r="R135" s="17">
        <v>1733200</v>
      </c>
      <c r="S135" s="17">
        <v>162728</v>
      </c>
      <c r="T135" s="17">
        <v>67893</v>
      </c>
      <c r="U135" s="17">
        <v>638304</v>
      </c>
      <c r="V135" s="17">
        <v>164829</v>
      </c>
      <c r="W135" s="17">
        <v>0</v>
      </c>
      <c r="X135" s="17">
        <v>1833231</v>
      </c>
      <c r="Y135" s="17">
        <v>0</v>
      </c>
      <c r="Z135" s="17">
        <v>0</v>
      </c>
      <c r="AA135" s="17">
        <v>48740603</v>
      </c>
      <c r="AB135" s="17">
        <v>0</v>
      </c>
    </row>
    <row r="136" spans="1:28" x14ac:dyDescent="0.3">
      <c r="A136" s="15" t="s">
        <v>265</v>
      </c>
      <c r="B136" s="14" t="s">
        <v>266</v>
      </c>
      <c r="C136" s="14">
        <v>1</v>
      </c>
      <c r="D136" s="14">
        <v>0</v>
      </c>
      <c r="E136" s="17">
        <v>15973115</v>
      </c>
      <c r="F136" s="17">
        <v>0</v>
      </c>
      <c r="G136" s="17">
        <v>0</v>
      </c>
      <c r="H136" s="17">
        <v>0</v>
      </c>
      <c r="I136" s="17">
        <v>2953088</v>
      </c>
      <c r="J136" s="17">
        <v>3251207</v>
      </c>
      <c r="K136" s="17">
        <v>0</v>
      </c>
      <c r="L136" s="17">
        <v>0</v>
      </c>
      <c r="M136" s="17">
        <v>0</v>
      </c>
      <c r="N136" s="17">
        <v>0</v>
      </c>
      <c r="O136" s="17">
        <v>0</v>
      </c>
      <c r="P136" s="17">
        <v>1349870</v>
      </c>
      <c r="Q136" s="17">
        <v>148804</v>
      </c>
      <c r="R136" s="17">
        <v>950698</v>
      </c>
      <c r="S136" s="17">
        <v>53884</v>
      </c>
      <c r="T136" s="17">
        <v>20016</v>
      </c>
      <c r="U136" s="17">
        <v>212030</v>
      </c>
      <c r="V136" s="17">
        <v>48272</v>
      </c>
      <c r="W136" s="17">
        <v>0</v>
      </c>
      <c r="X136" s="17">
        <v>326700</v>
      </c>
      <c r="Y136" s="17">
        <v>0</v>
      </c>
      <c r="Z136" s="17">
        <v>0</v>
      </c>
      <c r="AA136" s="17">
        <v>25287684</v>
      </c>
      <c r="AB136" s="17">
        <v>0</v>
      </c>
    </row>
    <row r="137" spans="1:28" x14ac:dyDescent="0.3">
      <c r="A137" s="15" t="s">
        <v>267</v>
      </c>
      <c r="B137" s="14" t="s">
        <v>268</v>
      </c>
      <c r="C137" s="14">
        <v>1</v>
      </c>
      <c r="D137" s="14">
        <v>0</v>
      </c>
      <c r="E137" s="17">
        <v>5546675</v>
      </c>
      <c r="F137" s="17">
        <v>0</v>
      </c>
      <c r="G137" s="17">
        <v>0</v>
      </c>
      <c r="H137" s="17">
        <v>0</v>
      </c>
      <c r="I137" s="17">
        <v>1079359</v>
      </c>
      <c r="J137" s="17">
        <v>2862883</v>
      </c>
      <c r="K137" s="17">
        <v>0</v>
      </c>
      <c r="L137" s="17">
        <v>0</v>
      </c>
      <c r="M137" s="17">
        <v>0</v>
      </c>
      <c r="N137" s="17">
        <v>0</v>
      </c>
      <c r="O137" s="17">
        <v>0</v>
      </c>
      <c r="P137" s="17">
        <v>1032936</v>
      </c>
      <c r="Q137" s="17">
        <v>502247</v>
      </c>
      <c r="R137" s="17">
        <v>130271</v>
      </c>
      <c r="S137" s="17">
        <v>31219</v>
      </c>
      <c r="T137" s="17">
        <v>13025</v>
      </c>
      <c r="U137" s="17">
        <v>110734</v>
      </c>
      <c r="V137" s="17">
        <v>28949</v>
      </c>
      <c r="W137" s="17">
        <v>0</v>
      </c>
      <c r="X137" s="17">
        <v>248400</v>
      </c>
      <c r="Y137" s="17">
        <v>0</v>
      </c>
      <c r="Z137" s="17">
        <v>0</v>
      </c>
      <c r="AA137" s="17">
        <v>11586698</v>
      </c>
      <c r="AB137" s="17">
        <v>0</v>
      </c>
    </row>
    <row r="138" spans="1:28" x14ac:dyDescent="0.3">
      <c r="A138" s="15" t="s">
        <v>269</v>
      </c>
      <c r="B138" s="14" t="s">
        <v>270</v>
      </c>
      <c r="C138" s="14">
        <v>1</v>
      </c>
      <c r="D138" s="14">
        <v>1</v>
      </c>
      <c r="E138" s="17">
        <v>585432636</v>
      </c>
      <c r="F138" s="17">
        <v>7473840</v>
      </c>
      <c r="G138" s="17">
        <v>0</v>
      </c>
      <c r="H138" s="17">
        <v>0</v>
      </c>
      <c r="I138" s="17">
        <v>25905054</v>
      </c>
      <c r="J138" s="17">
        <v>117242606</v>
      </c>
      <c r="K138" s="17">
        <v>0</v>
      </c>
      <c r="L138" s="17">
        <v>0</v>
      </c>
      <c r="M138" s="17">
        <v>2073758</v>
      </c>
      <c r="N138" s="17">
        <v>6569482</v>
      </c>
      <c r="O138" s="17">
        <v>5432376</v>
      </c>
      <c r="P138" s="17">
        <v>0</v>
      </c>
      <c r="Q138" s="17">
        <v>2724477</v>
      </c>
      <c r="R138" s="17">
        <v>25979280</v>
      </c>
      <c r="S138" s="17">
        <v>651645</v>
      </c>
      <c r="T138" s="17">
        <v>268270</v>
      </c>
      <c r="U138" s="17">
        <v>2553622</v>
      </c>
      <c r="V138" s="17">
        <v>911660</v>
      </c>
      <c r="W138" s="17">
        <v>0</v>
      </c>
      <c r="X138" s="17">
        <v>16594227</v>
      </c>
      <c r="Y138" s="17">
        <v>0</v>
      </c>
      <c r="Z138" s="17">
        <v>0</v>
      </c>
      <c r="AA138" s="17">
        <v>799812933</v>
      </c>
      <c r="AB138" s="17">
        <v>0</v>
      </c>
    </row>
    <row r="139" spans="1:28" x14ac:dyDescent="0.3">
      <c r="A139" s="15" t="s">
        <v>271</v>
      </c>
      <c r="B139" s="14" t="s">
        <v>272</v>
      </c>
      <c r="C139" s="14">
        <v>1</v>
      </c>
      <c r="D139" s="14">
        <v>0</v>
      </c>
      <c r="E139" s="17">
        <v>11644922</v>
      </c>
      <c r="F139" s="17">
        <v>187124</v>
      </c>
      <c r="G139" s="17">
        <v>0</v>
      </c>
      <c r="H139" s="17">
        <v>0</v>
      </c>
      <c r="I139" s="17">
        <v>3802850</v>
      </c>
      <c r="J139" s="17">
        <v>2272655</v>
      </c>
      <c r="K139" s="17">
        <v>0</v>
      </c>
      <c r="L139" s="17">
        <v>0</v>
      </c>
      <c r="M139" s="17">
        <v>0</v>
      </c>
      <c r="N139" s="17">
        <v>0</v>
      </c>
      <c r="O139" s="17">
        <v>0</v>
      </c>
      <c r="P139" s="17">
        <v>1394823</v>
      </c>
      <c r="Q139" s="17">
        <v>219412</v>
      </c>
      <c r="R139" s="17">
        <v>709794</v>
      </c>
      <c r="S139" s="17">
        <v>32252</v>
      </c>
      <c r="T139" s="17">
        <v>11899</v>
      </c>
      <c r="U139" s="17">
        <v>147839</v>
      </c>
      <c r="V139" s="17">
        <v>33815</v>
      </c>
      <c r="W139" s="17">
        <v>0</v>
      </c>
      <c r="X139" s="17">
        <v>1254320</v>
      </c>
      <c r="Y139" s="17">
        <v>0</v>
      </c>
      <c r="Z139" s="17">
        <v>0</v>
      </c>
      <c r="AA139" s="17">
        <v>21711705</v>
      </c>
      <c r="AB139" s="17">
        <v>0</v>
      </c>
    </row>
    <row r="140" spans="1:28" x14ac:dyDescent="0.3">
      <c r="A140" s="15" t="s">
        <v>273</v>
      </c>
      <c r="B140" s="14" t="s">
        <v>274</v>
      </c>
      <c r="C140" s="14">
        <v>1</v>
      </c>
      <c r="D140" s="14">
        <v>0</v>
      </c>
      <c r="E140" s="17">
        <v>12596511</v>
      </c>
      <c r="F140" s="17">
        <v>0</v>
      </c>
      <c r="G140" s="17">
        <v>0</v>
      </c>
      <c r="H140" s="17">
        <v>0</v>
      </c>
      <c r="I140" s="17">
        <v>1385967</v>
      </c>
      <c r="J140" s="17">
        <v>6195717</v>
      </c>
      <c r="K140" s="17">
        <v>0</v>
      </c>
      <c r="L140" s="17">
        <v>0</v>
      </c>
      <c r="M140" s="17">
        <v>0</v>
      </c>
      <c r="N140" s="17">
        <v>0</v>
      </c>
      <c r="O140" s="17">
        <v>0</v>
      </c>
      <c r="P140" s="17">
        <v>1546880</v>
      </c>
      <c r="Q140" s="17">
        <v>443059</v>
      </c>
      <c r="R140" s="17">
        <v>919067</v>
      </c>
      <c r="S140" s="17">
        <v>33795</v>
      </c>
      <c r="T140" s="17">
        <v>14100</v>
      </c>
      <c r="U140" s="17">
        <v>132170</v>
      </c>
      <c r="V140" s="17">
        <v>37890</v>
      </c>
      <c r="W140" s="17">
        <v>0</v>
      </c>
      <c r="X140" s="17">
        <v>170392</v>
      </c>
      <c r="Y140" s="17">
        <v>0</v>
      </c>
      <c r="Z140" s="17">
        <v>0</v>
      </c>
      <c r="AA140" s="17">
        <v>23475548</v>
      </c>
      <c r="AB140" s="17">
        <v>0</v>
      </c>
    </row>
    <row r="141" spans="1:28" x14ac:dyDescent="0.3">
      <c r="A141" s="15" t="s">
        <v>275</v>
      </c>
      <c r="B141" s="14" t="s">
        <v>276</v>
      </c>
      <c r="C141" s="14">
        <v>1</v>
      </c>
      <c r="D141" s="14">
        <v>0</v>
      </c>
      <c r="E141" s="17">
        <v>10035705</v>
      </c>
      <c r="F141" s="17">
        <v>106553</v>
      </c>
      <c r="G141" s="17">
        <v>0</v>
      </c>
      <c r="H141" s="17">
        <v>0</v>
      </c>
      <c r="I141" s="17">
        <v>868966</v>
      </c>
      <c r="J141" s="17">
        <v>1598286</v>
      </c>
      <c r="K141" s="17">
        <v>0</v>
      </c>
      <c r="L141" s="17">
        <v>0</v>
      </c>
      <c r="M141" s="17">
        <v>0</v>
      </c>
      <c r="N141" s="17">
        <v>0</v>
      </c>
      <c r="O141" s="17">
        <v>0</v>
      </c>
      <c r="P141" s="17">
        <v>1069867</v>
      </c>
      <c r="Q141" s="17">
        <v>278454</v>
      </c>
      <c r="R141" s="17">
        <v>855039</v>
      </c>
      <c r="S141" s="17">
        <v>19594</v>
      </c>
      <c r="T141" s="17">
        <v>8175</v>
      </c>
      <c r="U141" s="17">
        <v>85395</v>
      </c>
      <c r="V141" s="17">
        <v>25260</v>
      </c>
      <c r="W141" s="17">
        <v>0</v>
      </c>
      <c r="X141" s="17">
        <v>358604</v>
      </c>
      <c r="Y141" s="17">
        <v>0</v>
      </c>
      <c r="Z141" s="17">
        <v>0</v>
      </c>
      <c r="AA141" s="17">
        <v>15309898</v>
      </c>
      <c r="AB141" s="17">
        <v>0</v>
      </c>
    </row>
    <row r="142" spans="1:28" x14ac:dyDescent="0.3">
      <c r="A142" s="15" t="s">
        <v>277</v>
      </c>
      <c r="B142" s="14" t="s">
        <v>278</v>
      </c>
      <c r="C142" s="14">
        <v>1</v>
      </c>
      <c r="D142" s="14">
        <v>0</v>
      </c>
      <c r="E142" s="17">
        <v>13344202</v>
      </c>
      <c r="F142" s="17">
        <v>0</v>
      </c>
      <c r="G142" s="17">
        <v>0</v>
      </c>
      <c r="H142" s="17">
        <v>0</v>
      </c>
      <c r="I142" s="17">
        <v>1565134</v>
      </c>
      <c r="J142" s="17">
        <v>4413270</v>
      </c>
      <c r="K142" s="17">
        <v>0</v>
      </c>
      <c r="L142" s="17">
        <v>0</v>
      </c>
      <c r="M142" s="17">
        <v>0</v>
      </c>
      <c r="N142" s="17">
        <v>0</v>
      </c>
      <c r="O142" s="17">
        <v>0</v>
      </c>
      <c r="P142" s="17">
        <v>1068776</v>
      </c>
      <c r="Q142" s="17">
        <v>301830</v>
      </c>
      <c r="R142" s="17">
        <v>886222</v>
      </c>
      <c r="S142" s="17">
        <v>22861</v>
      </c>
      <c r="T142" s="17">
        <v>11387</v>
      </c>
      <c r="U142" s="17">
        <v>100573</v>
      </c>
      <c r="V142" s="17">
        <v>32276</v>
      </c>
      <c r="W142" s="17">
        <v>0</v>
      </c>
      <c r="X142" s="17">
        <v>184447</v>
      </c>
      <c r="Y142" s="17">
        <v>19075</v>
      </c>
      <c r="Z142" s="17">
        <v>0</v>
      </c>
      <c r="AA142" s="17">
        <v>21950053</v>
      </c>
      <c r="AB142" s="17">
        <v>0</v>
      </c>
    </row>
    <row r="143" spans="1:28" x14ac:dyDescent="0.3">
      <c r="A143" s="15" t="s">
        <v>279</v>
      </c>
      <c r="B143" s="14" t="s">
        <v>280</v>
      </c>
      <c r="C143" s="14">
        <v>1</v>
      </c>
      <c r="D143" s="14">
        <v>0</v>
      </c>
      <c r="E143" s="17">
        <v>11068580</v>
      </c>
      <c r="F143" s="17">
        <v>207998</v>
      </c>
      <c r="G143" s="17">
        <v>520911</v>
      </c>
      <c r="H143" s="17">
        <v>0</v>
      </c>
      <c r="I143" s="17">
        <v>1212584</v>
      </c>
      <c r="J143" s="17">
        <v>2276929</v>
      </c>
      <c r="K143" s="17">
        <v>0</v>
      </c>
      <c r="L143" s="17">
        <v>0</v>
      </c>
      <c r="M143" s="17">
        <v>0</v>
      </c>
      <c r="N143" s="17">
        <v>0</v>
      </c>
      <c r="O143" s="17">
        <v>0</v>
      </c>
      <c r="P143" s="17">
        <v>1194667</v>
      </c>
      <c r="Q143" s="17">
        <v>291295</v>
      </c>
      <c r="R143" s="17">
        <v>987157</v>
      </c>
      <c r="S143" s="17">
        <v>19010</v>
      </c>
      <c r="T143" s="17">
        <v>7931</v>
      </c>
      <c r="U143" s="17">
        <v>79919</v>
      </c>
      <c r="V143" s="17">
        <v>24415</v>
      </c>
      <c r="W143" s="17">
        <v>0</v>
      </c>
      <c r="X143" s="17">
        <v>174853</v>
      </c>
      <c r="Y143" s="17">
        <v>0</v>
      </c>
      <c r="Z143" s="17">
        <v>0</v>
      </c>
      <c r="AA143" s="17">
        <v>18066249</v>
      </c>
      <c r="AB143" s="17">
        <v>0</v>
      </c>
    </row>
    <row r="144" spans="1:28" x14ac:dyDescent="0.3">
      <c r="A144" s="15" t="s">
        <v>281</v>
      </c>
      <c r="B144" s="14" t="s">
        <v>282</v>
      </c>
      <c r="C144" s="14">
        <v>1</v>
      </c>
      <c r="D144" s="14">
        <v>0</v>
      </c>
      <c r="E144" s="17">
        <v>14689858</v>
      </c>
      <c r="F144" s="17">
        <v>0</v>
      </c>
      <c r="G144" s="17">
        <v>0</v>
      </c>
      <c r="H144" s="17">
        <v>0</v>
      </c>
      <c r="I144" s="17">
        <v>3424989</v>
      </c>
      <c r="J144" s="17">
        <v>4215239</v>
      </c>
      <c r="K144" s="17">
        <v>0</v>
      </c>
      <c r="L144" s="17">
        <v>0</v>
      </c>
      <c r="M144" s="17">
        <v>0</v>
      </c>
      <c r="N144" s="17">
        <v>0</v>
      </c>
      <c r="O144" s="17">
        <v>0</v>
      </c>
      <c r="P144" s="17">
        <v>1363896</v>
      </c>
      <c r="Q144" s="17">
        <v>84743</v>
      </c>
      <c r="R144" s="17">
        <v>1225328</v>
      </c>
      <c r="S144" s="17">
        <v>63920</v>
      </c>
      <c r="T144" s="17">
        <v>26668</v>
      </c>
      <c r="U144" s="17">
        <v>267135</v>
      </c>
      <c r="V144" s="17">
        <v>58240</v>
      </c>
      <c r="W144" s="17">
        <v>0</v>
      </c>
      <c r="X144" s="17">
        <v>729000</v>
      </c>
      <c r="Y144" s="17">
        <v>0</v>
      </c>
      <c r="Z144" s="17">
        <v>0</v>
      </c>
      <c r="AA144" s="17">
        <v>26149016</v>
      </c>
      <c r="AB144" s="17">
        <v>0</v>
      </c>
    </row>
    <row r="145" spans="1:28" x14ac:dyDescent="0.3">
      <c r="A145" s="15" t="s">
        <v>283</v>
      </c>
      <c r="B145" s="14" t="s">
        <v>284</v>
      </c>
      <c r="C145" s="14">
        <v>1</v>
      </c>
      <c r="D145" s="14">
        <v>0</v>
      </c>
      <c r="E145" s="17">
        <v>13350446</v>
      </c>
      <c r="F145" s="17">
        <v>0</v>
      </c>
      <c r="G145" s="17">
        <v>0</v>
      </c>
      <c r="H145" s="17">
        <v>0</v>
      </c>
      <c r="I145" s="17">
        <v>1912160</v>
      </c>
      <c r="J145" s="17">
        <v>3214565</v>
      </c>
      <c r="K145" s="17">
        <v>0</v>
      </c>
      <c r="L145" s="17">
        <v>0</v>
      </c>
      <c r="M145" s="17">
        <v>0</v>
      </c>
      <c r="N145" s="17">
        <v>0</v>
      </c>
      <c r="O145" s="17">
        <v>0</v>
      </c>
      <c r="P145" s="17">
        <v>1687905</v>
      </c>
      <c r="Q145" s="17">
        <v>261692</v>
      </c>
      <c r="R145" s="17">
        <v>71317</v>
      </c>
      <c r="S145" s="17">
        <v>24433</v>
      </c>
      <c r="T145" s="17">
        <v>10193</v>
      </c>
      <c r="U145" s="17">
        <v>96404</v>
      </c>
      <c r="V145" s="17">
        <v>27117</v>
      </c>
      <c r="W145" s="17">
        <v>0</v>
      </c>
      <c r="X145" s="17">
        <v>179001</v>
      </c>
      <c r="Y145" s="17">
        <v>0</v>
      </c>
      <c r="Z145" s="17">
        <v>0</v>
      </c>
      <c r="AA145" s="17">
        <v>20835233</v>
      </c>
      <c r="AB145" s="17">
        <v>0</v>
      </c>
    </row>
    <row r="146" spans="1:28" x14ac:dyDescent="0.3">
      <c r="A146" s="15" t="s">
        <v>285</v>
      </c>
      <c r="B146" s="14" t="s">
        <v>286</v>
      </c>
      <c r="C146" s="14">
        <v>1</v>
      </c>
      <c r="D146" s="14">
        <v>0</v>
      </c>
      <c r="E146" s="17">
        <v>7621818</v>
      </c>
      <c r="F146" s="17">
        <v>0</v>
      </c>
      <c r="G146" s="17">
        <v>0</v>
      </c>
      <c r="H146" s="17">
        <v>0</v>
      </c>
      <c r="I146" s="17">
        <v>1522514</v>
      </c>
      <c r="J146" s="17">
        <v>2138055</v>
      </c>
      <c r="K146" s="17">
        <v>0</v>
      </c>
      <c r="L146" s="17">
        <v>0</v>
      </c>
      <c r="M146" s="17">
        <v>0</v>
      </c>
      <c r="N146" s="17">
        <v>0</v>
      </c>
      <c r="O146" s="17">
        <v>0</v>
      </c>
      <c r="P146" s="17">
        <v>1130440</v>
      </c>
      <c r="Q146" s="17">
        <v>299635</v>
      </c>
      <c r="R146" s="17">
        <v>234219</v>
      </c>
      <c r="S146" s="17">
        <v>19190</v>
      </c>
      <c r="T146" s="17">
        <v>8006</v>
      </c>
      <c r="U146" s="17">
        <v>78055</v>
      </c>
      <c r="V146" s="17">
        <v>21205</v>
      </c>
      <c r="W146" s="17">
        <v>0</v>
      </c>
      <c r="X146" s="17">
        <v>134616</v>
      </c>
      <c r="Y146" s="17">
        <v>0</v>
      </c>
      <c r="Z146" s="17">
        <v>0</v>
      </c>
      <c r="AA146" s="17">
        <v>13207753</v>
      </c>
      <c r="AB146" s="17">
        <v>0</v>
      </c>
    </row>
    <row r="147" spans="1:28" x14ac:dyDescent="0.3">
      <c r="A147" s="15" t="s">
        <v>287</v>
      </c>
      <c r="B147" s="14" t="s">
        <v>288</v>
      </c>
      <c r="C147" s="14">
        <v>1</v>
      </c>
      <c r="D147" s="14">
        <v>0</v>
      </c>
      <c r="E147" s="17">
        <v>9706491</v>
      </c>
      <c r="F147" s="17">
        <v>0</v>
      </c>
      <c r="G147" s="17">
        <v>0</v>
      </c>
      <c r="H147" s="17">
        <v>0</v>
      </c>
      <c r="I147" s="17">
        <v>1770539</v>
      </c>
      <c r="J147" s="17">
        <v>2031171</v>
      </c>
      <c r="K147" s="17">
        <v>0</v>
      </c>
      <c r="L147" s="17">
        <v>0</v>
      </c>
      <c r="M147" s="17">
        <v>0</v>
      </c>
      <c r="N147" s="17">
        <v>0</v>
      </c>
      <c r="O147" s="17">
        <v>0</v>
      </c>
      <c r="P147" s="17">
        <v>1225490</v>
      </c>
      <c r="Q147" s="17">
        <v>103594</v>
      </c>
      <c r="R147" s="17">
        <v>270521</v>
      </c>
      <c r="S147" s="17">
        <v>31024</v>
      </c>
      <c r="T147" s="17">
        <v>12943</v>
      </c>
      <c r="U147" s="17">
        <v>130422</v>
      </c>
      <c r="V147" s="17">
        <v>25561</v>
      </c>
      <c r="W147" s="17">
        <v>0</v>
      </c>
      <c r="X147" s="17">
        <v>205200</v>
      </c>
      <c r="Y147" s="17">
        <v>0</v>
      </c>
      <c r="Z147" s="17">
        <v>0</v>
      </c>
      <c r="AA147" s="17">
        <v>15512956</v>
      </c>
      <c r="AB147" s="17">
        <v>0</v>
      </c>
    </row>
    <row r="148" spans="1:28" x14ac:dyDescent="0.3">
      <c r="A148" s="15" t="s">
        <v>289</v>
      </c>
      <c r="B148" s="14" t="s">
        <v>290</v>
      </c>
      <c r="C148" s="14">
        <v>1</v>
      </c>
      <c r="D148" s="14">
        <v>0</v>
      </c>
      <c r="E148" s="17">
        <v>22134126</v>
      </c>
      <c r="F148" s="17">
        <v>0</v>
      </c>
      <c r="G148" s="17">
        <v>0</v>
      </c>
      <c r="H148" s="17">
        <v>42852</v>
      </c>
      <c r="I148" s="17">
        <v>3009989</v>
      </c>
      <c r="J148" s="17">
        <v>2186552</v>
      </c>
      <c r="K148" s="17">
        <v>143980</v>
      </c>
      <c r="L148" s="17">
        <v>0</v>
      </c>
      <c r="M148" s="17">
        <v>0</v>
      </c>
      <c r="N148" s="17">
        <v>0</v>
      </c>
      <c r="O148" s="17">
        <v>0</v>
      </c>
      <c r="P148" s="17">
        <v>1753631</v>
      </c>
      <c r="Q148" s="17">
        <v>501196</v>
      </c>
      <c r="R148" s="17">
        <v>440001</v>
      </c>
      <c r="S148" s="17">
        <v>31743</v>
      </c>
      <c r="T148" s="17">
        <v>13243</v>
      </c>
      <c r="U148" s="17">
        <v>130306</v>
      </c>
      <c r="V148" s="17">
        <v>37178</v>
      </c>
      <c r="W148" s="17">
        <v>0</v>
      </c>
      <c r="X148" s="17">
        <v>213767</v>
      </c>
      <c r="Y148" s="17">
        <v>7236</v>
      </c>
      <c r="Z148" s="17">
        <v>0</v>
      </c>
      <c r="AA148" s="17">
        <v>30645800</v>
      </c>
      <c r="AB148" s="17">
        <v>0</v>
      </c>
    </row>
    <row r="149" spans="1:28" x14ac:dyDescent="0.3">
      <c r="A149" s="15" t="s">
        <v>291</v>
      </c>
      <c r="B149" s="14" t="s">
        <v>292</v>
      </c>
      <c r="C149" s="14">
        <v>1</v>
      </c>
      <c r="D149" s="14">
        <v>0</v>
      </c>
      <c r="E149" s="17">
        <v>12333627</v>
      </c>
      <c r="F149" s="17">
        <v>0</v>
      </c>
      <c r="G149" s="17">
        <v>0</v>
      </c>
      <c r="H149" s="17">
        <v>0</v>
      </c>
      <c r="I149" s="17">
        <v>2436455</v>
      </c>
      <c r="J149" s="17">
        <v>4585386</v>
      </c>
      <c r="K149" s="17">
        <v>0</v>
      </c>
      <c r="L149" s="17">
        <v>0</v>
      </c>
      <c r="M149" s="17">
        <v>0</v>
      </c>
      <c r="N149" s="17">
        <v>0</v>
      </c>
      <c r="O149" s="17">
        <v>0</v>
      </c>
      <c r="P149" s="17">
        <v>1506430</v>
      </c>
      <c r="Q149" s="17">
        <v>277071</v>
      </c>
      <c r="R149" s="17">
        <v>465471</v>
      </c>
      <c r="S149" s="17">
        <v>44461</v>
      </c>
      <c r="T149" s="17">
        <v>18550</v>
      </c>
      <c r="U149" s="17">
        <v>182090</v>
      </c>
      <c r="V149" s="17">
        <v>46974</v>
      </c>
      <c r="W149" s="17">
        <v>0</v>
      </c>
      <c r="X149" s="17">
        <v>478023</v>
      </c>
      <c r="Y149" s="17">
        <v>0</v>
      </c>
      <c r="Z149" s="17">
        <v>0</v>
      </c>
      <c r="AA149" s="17">
        <v>22374538</v>
      </c>
      <c r="AB149" s="17">
        <v>0</v>
      </c>
    </row>
    <row r="150" spans="1:28" x14ac:dyDescent="0.3">
      <c r="A150" s="15" t="s">
        <v>293</v>
      </c>
      <c r="B150" s="14" t="s">
        <v>294</v>
      </c>
      <c r="C150" s="14">
        <v>1</v>
      </c>
      <c r="D150" s="14">
        <v>0</v>
      </c>
      <c r="E150" s="17">
        <v>16642661</v>
      </c>
      <c r="F150" s="17">
        <v>0</v>
      </c>
      <c r="G150" s="17">
        <v>0</v>
      </c>
      <c r="H150" s="17">
        <v>0</v>
      </c>
      <c r="I150" s="17">
        <v>2525460</v>
      </c>
      <c r="J150" s="17">
        <v>4150016</v>
      </c>
      <c r="K150" s="17">
        <v>0</v>
      </c>
      <c r="L150" s="17">
        <v>0</v>
      </c>
      <c r="M150" s="17">
        <v>0</v>
      </c>
      <c r="N150" s="17">
        <v>0</v>
      </c>
      <c r="O150" s="17">
        <v>0</v>
      </c>
      <c r="P150" s="17">
        <v>2159208</v>
      </c>
      <c r="Q150" s="17">
        <v>687300</v>
      </c>
      <c r="R150" s="17">
        <v>358980</v>
      </c>
      <c r="S150" s="17">
        <v>51741</v>
      </c>
      <c r="T150" s="17">
        <v>21587</v>
      </c>
      <c r="U150" s="17">
        <v>206846</v>
      </c>
      <c r="V150" s="17">
        <v>57090</v>
      </c>
      <c r="W150" s="17">
        <v>0</v>
      </c>
      <c r="X150" s="17">
        <v>505505</v>
      </c>
      <c r="Y150" s="17">
        <v>0</v>
      </c>
      <c r="Z150" s="17">
        <v>0</v>
      </c>
      <c r="AA150" s="17">
        <v>27366394</v>
      </c>
      <c r="AB150" s="17">
        <v>0</v>
      </c>
    </row>
    <row r="151" spans="1:28" x14ac:dyDescent="0.3">
      <c r="A151" s="15" t="s">
        <v>295</v>
      </c>
      <c r="B151" s="14" t="s">
        <v>296</v>
      </c>
      <c r="C151" s="14">
        <v>1</v>
      </c>
      <c r="D151" s="14">
        <v>0</v>
      </c>
      <c r="E151" s="17">
        <v>24558382</v>
      </c>
      <c r="F151" s="17">
        <v>0</v>
      </c>
      <c r="G151" s="17">
        <v>0</v>
      </c>
      <c r="H151" s="17">
        <v>0</v>
      </c>
      <c r="I151" s="17">
        <v>3658533</v>
      </c>
      <c r="J151" s="17">
        <v>4623786</v>
      </c>
      <c r="K151" s="17">
        <v>0</v>
      </c>
      <c r="L151" s="17">
        <v>0</v>
      </c>
      <c r="M151" s="17">
        <v>0</v>
      </c>
      <c r="N151" s="17">
        <v>0</v>
      </c>
      <c r="O151" s="17">
        <v>0</v>
      </c>
      <c r="P151" s="17">
        <v>2775453</v>
      </c>
      <c r="Q151" s="17">
        <v>750277</v>
      </c>
      <c r="R151" s="17">
        <v>919546</v>
      </c>
      <c r="S151" s="17">
        <v>77297</v>
      </c>
      <c r="T151" s="17">
        <v>32250</v>
      </c>
      <c r="U151" s="17">
        <v>292707</v>
      </c>
      <c r="V151" s="17">
        <v>84539</v>
      </c>
      <c r="W151" s="17">
        <v>0</v>
      </c>
      <c r="X151" s="17">
        <v>757049</v>
      </c>
      <c r="Y151" s="17">
        <v>0</v>
      </c>
      <c r="Z151" s="17">
        <v>0</v>
      </c>
      <c r="AA151" s="17">
        <v>38529819</v>
      </c>
      <c r="AB151" s="17">
        <v>0</v>
      </c>
    </row>
    <row r="152" spans="1:28" x14ac:dyDescent="0.3">
      <c r="A152" s="15" t="s">
        <v>297</v>
      </c>
      <c r="B152" s="14" t="s">
        <v>298</v>
      </c>
      <c r="C152" s="14">
        <v>1</v>
      </c>
      <c r="D152" s="14">
        <v>0</v>
      </c>
      <c r="E152" s="17">
        <v>6926741</v>
      </c>
      <c r="F152" s="17">
        <v>0</v>
      </c>
      <c r="G152" s="17">
        <v>0</v>
      </c>
      <c r="H152" s="17">
        <v>9579</v>
      </c>
      <c r="I152" s="17">
        <v>1099076</v>
      </c>
      <c r="J152" s="17">
        <v>1680768</v>
      </c>
      <c r="K152" s="17">
        <v>0</v>
      </c>
      <c r="L152" s="17">
        <v>0</v>
      </c>
      <c r="M152" s="17">
        <v>0</v>
      </c>
      <c r="N152" s="17">
        <v>0</v>
      </c>
      <c r="O152" s="17">
        <v>0</v>
      </c>
      <c r="P152" s="17">
        <v>1169457</v>
      </c>
      <c r="Q152" s="17">
        <v>0</v>
      </c>
      <c r="R152" s="17">
        <v>114281</v>
      </c>
      <c r="S152" s="17">
        <v>11625</v>
      </c>
      <c r="T152" s="17">
        <v>4850</v>
      </c>
      <c r="U152" s="17">
        <v>44933</v>
      </c>
      <c r="V152" s="17">
        <v>9838</v>
      </c>
      <c r="W152" s="17">
        <v>0</v>
      </c>
      <c r="X152" s="17">
        <v>84418</v>
      </c>
      <c r="Y152" s="17">
        <v>0</v>
      </c>
      <c r="Z152" s="17">
        <v>0</v>
      </c>
      <c r="AA152" s="17">
        <v>11155566</v>
      </c>
      <c r="AB152" s="17">
        <v>0</v>
      </c>
    </row>
    <row r="153" spans="1:28" x14ac:dyDescent="0.3">
      <c r="A153" s="15" t="s">
        <v>299</v>
      </c>
      <c r="B153" s="14" t="s">
        <v>300</v>
      </c>
      <c r="C153" s="14">
        <v>1</v>
      </c>
      <c r="D153" s="14">
        <v>0</v>
      </c>
      <c r="E153" s="17">
        <v>31751481</v>
      </c>
      <c r="F153" s="17">
        <v>673760</v>
      </c>
      <c r="G153" s="17">
        <v>0</v>
      </c>
      <c r="H153" s="17">
        <v>0</v>
      </c>
      <c r="I153" s="17">
        <v>3012930</v>
      </c>
      <c r="J153" s="17">
        <v>4224541</v>
      </c>
      <c r="K153" s="17">
        <v>0</v>
      </c>
      <c r="L153" s="17">
        <v>0</v>
      </c>
      <c r="M153" s="17">
        <v>0</v>
      </c>
      <c r="N153" s="17">
        <v>0</v>
      </c>
      <c r="O153" s="17">
        <v>0</v>
      </c>
      <c r="P153" s="17">
        <v>2393447</v>
      </c>
      <c r="Q153" s="17">
        <v>467407</v>
      </c>
      <c r="R153" s="17">
        <v>1360796</v>
      </c>
      <c r="S153" s="17">
        <v>48146</v>
      </c>
      <c r="T153" s="17">
        <v>14354</v>
      </c>
      <c r="U153" s="17">
        <v>174226</v>
      </c>
      <c r="V153" s="17">
        <v>67357</v>
      </c>
      <c r="W153" s="17">
        <v>0</v>
      </c>
      <c r="X153" s="17">
        <v>1068649</v>
      </c>
      <c r="Y153" s="17">
        <v>0</v>
      </c>
      <c r="Z153" s="17">
        <v>0</v>
      </c>
      <c r="AA153" s="17">
        <v>45257094</v>
      </c>
      <c r="AB153" s="17">
        <v>0</v>
      </c>
    </row>
    <row r="154" spans="1:28" x14ac:dyDescent="0.3">
      <c r="A154" s="15" t="s">
        <v>301</v>
      </c>
      <c r="B154" s="14" t="s">
        <v>302</v>
      </c>
      <c r="C154" s="14">
        <v>1</v>
      </c>
      <c r="D154" s="14">
        <v>0</v>
      </c>
      <c r="E154" s="17">
        <v>24419984</v>
      </c>
      <c r="F154" s="17">
        <v>0</v>
      </c>
      <c r="G154" s="17">
        <v>0</v>
      </c>
      <c r="H154" s="17">
        <v>5662</v>
      </c>
      <c r="I154" s="17">
        <v>5050763</v>
      </c>
      <c r="J154" s="17">
        <v>6943112</v>
      </c>
      <c r="K154" s="17">
        <v>0</v>
      </c>
      <c r="L154" s="17">
        <v>0</v>
      </c>
      <c r="M154" s="17">
        <v>0</v>
      </c>
      <c r="N154" s="17">
        <v>0</v>
      </c>
      <c r="O154" s="17">
        <v>0</v>
      </c>
      <c r="P154" s="17">
        <v>2614805</v>
      </c>
      <c r="Q154" s="17">
        <v>942166</v>
      </c>
      <c r="R154" s="17">
        <v>1199056</v>
      </c>
      <c r="S154" s="17">
        <v>93176</v>
      </c>
      <c r="T154" s="17">
        <v>38875</v>
      </c>
      <c r="U154" s="17">
        <v>350374</v>
      </c>
      <c r="V154" s="17">
        <v>102808</v>
      </c>
      <c r="W154" s="17">
        <v>0</v>
      </c>
      <c r="X154" s="17">
        <v>999000</v>
      </c>
      <c r="Y154" s="17">
        <v>0</v>
      </c>
      <c r="Z154" s="17">
        <v>0</v>
      </c>
      <c r="AA154" s="17">
        <v>42759781</v>
      </c>
      <c r="AB154" s="17">
        <v>0</v>
      </c>
    </row>
    <row r="155" spans="1:28" x14ac:dyDescent="0.3">
      <c r="A155" s="15" t="s">
        <v>303</v>
      </c>
      <c r="B155" s="14" t="s">
        <v>304</v>
      </c>
      <c r="C155" s="14">
        <v>1</v>
      </c>
      <c r="D155" s="14">
        <v>0</v>
      </c>
      <c r="E155" s="17">
        <v>10550836</v>
      </c>
      <c r="F155" s="17">
        <v>0</v>
      </c>
      <c r="G155" s="17">
        <v>0</v>
      </c>
      <c r="H155" s="17">
        <v>0</v>
      </c>
      <c r="I155" s="17">
        <v>1315342</v>
      </c>
      <c r="J155" s="17">
        <v>2885793</v>
      </c>
      <c r="K155" s="17">
        <v>0</v>
      </c>
      <c r="L155" s="17">
        <v>0</v>
      </c>
      <c r="M155" s="17">
        <v>0</v>
      </c>
      <c r="N155" s="17">
        <v>0</v>
      </c>
      <c r="O155" s="17">
        <v>0</v>
      </c>
      <c r="P155" s="17">
        <v>1229069</v>
      </c>
      <c r="Q155" s="17">
        <v>169678</v>
      </c>
      <c r="R155" s="17">
        <v>477005</v>
      </c>
      <c r="S155" s="17">
        <v>18950</v>
      </c>
      <c r="T155" s="17">
        <v>7906</v>
      </c>
      <c r="U155" s="17">
        <v>76308</v>
      </c>
      <c r="V155" s="17">
        <v>22715</v>
      </c>
      <c r="W155" s="17">
        <v>0</v>
      </c>
      <c r="X155" s="17">
        <v>180158</v>
      </c>
      <c r="Y155" s="17">
        <v>0</v>
      </c>
      <c r="Z155" s="17">
        <v>0</v>
      </c>
      <c r="AA155" s="17">
        <v>16933760</v>
      </c>
      <c r="AB155" s="17">
        <v>0</v>
      </c>
    </row>
    <row r="156" spans="1:28" x14ac:dyDescent="0.3">
      <c r="A156" s="15" t="s">
        <v>305</v>
      </c>
      <c r="B156" s="14" t="s">
        <v>306</v>
      </c>
      <c r="C156" s="14">
        <v>1</v>
      </c>
      <c r="D156" s="14">
        <v>0</v>
      </c>
      <c r="E156" s="17">
        <v>5362687</v>
      </c>
      <c r="F156" s="17">
        <v>0</v>
      </c>
      <c r="G156" s="17">
        <v>0</v>
      </c>
      <c r="H156" s="17">
        <v>0</v>
      </c>
      <c r="I156" s="17">
        <v>1002443</v>
      </c>
      <c r="J156" s="17">
        <v>510332</v>
      </c>
      <c r="K156" s="17">
        <v>0</v>
      </c>
      <c r="L156" s="17">
        <v>0</v>
      </c>
      <c r="M156" s="17">
        <v>0</v>
      </c>
      <c r="N156" s="17">
        <v>0</v>
      </c>
      <c r="O156" s="17">
        <v>0</v>
      </c>
      <c r="P156" s="17">
        <v>583512</v>
      </c>
      <c r="Q156" s="17">
        <v>157750</v>
      </c>
      <c r="R156" s="17">
        <v>193461</v>
      </c>
      <c r="S156" s="17">
        <v>8105</v>
      </c>
      <c r="T156" s="17">
        <v>3381</v>
      </c>
      <c r="U156" s="17">
        <v>33436</v>
      </c>
      <c r="V156" s="17">
        <v>9073</v>
      </c>
      <c r="W156" s="17">
        <v>0</v>
      </c>
      <c r="X156" s="17">
        <v>81245</v>
      </c>
      <c r="Y156" s="17">
        <v>0</v>
      </c>
      <c r="Z156" s="17">
        <v>0</v>
      </c>
      <c r="AA156" s="17">
        <v>7945425</v>
      </c>
      <c r="AB156" s="17">
        <v>0</v>
      </c>
    </row>
    <row r="157" spans="1:28" x14ac:dyDescent="0.3">
      <c r="A157" s="15" t="s">
        <v>307</v>
      </c>
      <c r="B157" s="14" t="s">
        <v>308</v>
      </c>
      <c r="C157" s="14">
        <v>1</v>
      </c>
      <c r="D157" s="14">
        <v>0</v>
      </c>
      <c r="E157" s="17">
        <v>16654718</v>
      </c>
      <c r="F157" s="17">
        <v>0</v>
      </c>
      <c r="G157" s="17">
        <v>0</v>
      </c>
      <c r="H157" s="17">
        <v>0</v>
      </c>
      <c r="I157" s="17">
        <v>3409282</v>
      </c>
      <c r="J157" s="17">
        <v>3416116</v>
      </c>
      <c r="K157" s="17">
        <v>0</v>
      </c>
      <c r="L157" s="17">
        <v>0</v>
      </c>
      <c r="M157" s="17">
        <v>0</v>
      </c>
      <c r="N157" s="17">
        <v>0</v>
      </c>
      <c r="O157" s="17">
        <v>0</v>
      </c>
      <c r="P157" s="17">
        <v>2338129</v>
      </c>
      <c r="Q157" s="17">
        <v>841662</v>
      </c>
      <c r="R157" s="17">
        <v>653081</v>
      </c>
      <c r="S157" s="17">
        <v>74646</v>
      </c>
      <c r="T157" s="17">
        <v>30355</v>
      </c>
      <c r="U157" s="17">
        <v>302609</v>
      </c>
      <c r="V157" s="17">
        <v>72957</v>
      </c>
      <c r="W157" s="17">
        <v>0</v>
      </c>
      <c r="X157" s="17">
        <v>912600</v>
      </c>
      <c r="Y157" s="17">
        <v>0</v>
      </c>
      <c r="Z157" s="17">
        <v>0</v>
      </c>
      <c r="AA157" s="17">
        <v>28706155</v>
      </c>
      <c r="AB157" s="17">
        <v>0</v>
      </c>
    </row>
    <row r="158" spans="1:28" x14ac:dyDescent="0.3">
      <c r="A158" s="15" t="s">
        <v>309</v>
      </c>
      <c r="B158" s="14" t="s">
        <v>310</v>
      </c>
      <c r="C158" s="14">
        <v>1</v>
      </c>
      <c r="D158" s="14">
        <v>0</v>
      </c>
      <c r="E158" s="17">
        <v>14236668</v>
      </c>
      <c r="F158" s="17">
        <v>70150</v>
      </c>
      <c r="G158" s="17">
        <v>0</v>
      </c>
      <c r="H158" s="17">
        <v>0</v>
      </c>
      <c r="I158" s="17">
        <v>602597</v>
      </c>
      <c r="J158" s="17">
        <v>1427337</v>
      </c>
      <c r="K158" s="17">
        <v>0</v>
      </c>
      <c r="L158" s="17">
        <v>0</v>
      </c>
      <c r="M158" s="17">
        <v>0</v>
      </c>
      <c r="N158" s="17">
        <v>0</v>
      </c>
      <c r="O158" s="17">
        <v>0</v>
      </c>
      <c r="P158" s="17">
        <v>1489318</v>
      </c>
      <c r="Q158" s="17">
        <v>83178</v>
      </c>
      <c r="R158" s="17">
        <v>678289</v>
      </c>
      <c r="S158" s="17">
        <v>26335</v>
      </c>
      <c r="T158" s="17">
        <v>10987</v>
      </c>
      <c r="U158" s="17">
        <v>109802</v>
      </c>
      <c r="V158" s="17">
        <v>32589</v>
      </c>
      <c r="W158" s="17">
        <v>0</v>
      </c>
      <c r="X158" s="17">
        <v>260275</v>
      </c>
      <c r="Y158" s="17">
        <v>0</v>
      </c>
      <c r="Z158" s="17">
        <v>0</v>
      </c>
      <c r="AA158" s="17">
        <v>19027525</v>
      </c>
      <c r="AB158" s="17">
        <v>0</v>
      </c>
    </row>
    <row r="159" spans="1:28" x14ac:dyDescent="0.3">
      <c r="A159" s="15" t="s">
        <v>311</v>
      </c>
      <c r="B159" s="14" t="s">
        <v>312</v>
      </c>
      <c r="C159" s="14">
        <v>1</v>
      </c>
      <c r="D159" s="14">
        <v>0</v>
      </c>
      <c r="E159" s="17">
        <v>41658704</v>
      </c>
      <c r="F159" s="17">
        <v>366110</v>
      </c>
      <c r="G159" s="17">
        <v>0</v>
      </c>
      <c r="H159" s="17">
        <v>0</v>
      </c>
      <c r="I159" s="17">
        <v>3909111</v>
      </c>
      <c r="J159" s="17">
        <v>6900735</v>
      </c>
      <c r="K159" s="17">
        <v>0</v>
      </c>
      <c r="L159" s="17">
        <v>0</v>
      </c>
      <c r="M159" s="17">
        <v>0</v>
      </c>
      <c r="N159" s="17">
        <v>0</v>
      </c>
      <c r="O159" s="17">
        <v>0</v>
      </c>
      <c r="P159" s="17">
        <v>4005497</v>
      </c>
      <c r="Q159" s="17">
        <v>530380</v>
      </c>
      <c r="R159" s="17">
        <v>3365957</v>
      </c>
      <c r="S159" s="17">
        <v>163627</v>
      </c>
      <c r="T159" s="17">
        <v>68268</v>
      </c>
      <c r="U159" s="17">
        <v>465185</v>
      </c>
      <c r="V159" s="17">
        <v>169705</v>
      </c>
      <c r="W159" s="17">
        <v>0</v>
      </c>
      <c r="X159" s="17">
        <v>1968361</v>
      </c>
      <c r="Y159" s="17">
        <v>0</v>
      </c>
      <c r="Z159" s="17">
        <v>0</v>
      </c>
      <c r="AA159" s="17">
        <v>63571640</v>
      </c>
      <c r="AB159" s="17">
        <v>0</v>
      </c>
    </row>
    <row r="160" spans="1:28" x14ac:dyDescent="0.3">
      <c r="A160" s="15" t="s">
        <v>313</v>
      </c>
      <c r="B160" s="14" t="s">
        <v>314</v>
      </c>
      <c r="C160" s="14">
        <v>1</v>
      </c>
      <c r="D160" s="14">
        <v>0</v>
      </c>
      <c r="E160" s="17">
        <v>35765384</v>
      </c>
      <c r="F160" s="17">
        <v>0</v>
      </c>
      <c r="G160" s="17">
        <v>0</v>
      </c>
      <c r="H160" s="17">
        <v>0</v>
      </c>
      <c r="I160" s="17">
        <v>4318455</v>
      </c>
      <c r="J160" s="17">
        <v>4009921</v>
      </c>
      <c r="K160" s="17">
        <v>0</v>
      </c>
      <c r="L160" s="17">
        <v>0</v>
      </c>
      <c r="M160" s="17">
        <v>0</v>
      </c>
      <c r="N160" s="17">
        <v>0</v>
      </c>
      <c r="O160" s="17">
        <v>0</v>
      </c>
      <c r="P160" s="17">
        <v>3242668</v>
      </c>
      <c r="Q160" s="17">
        <v>1380905</v>
      </c>
      <c r="R160" s="17">
        <v>1276467</v>
      </c>
      <c r="S160" s="17">
        <v>97835</v>
      </c>
      <c r="T160" s="17">
        <v>38989</v>
      </c>
      <c r="U160" s="17">
        <v>393770</v>
      </c>
      <c r="V160" s="17">
        <v>110003</v>
      </c>
      <c r="W160" s="17">
        <v>0</v>
      </c>
      <c r="X160" s="17">
        <v>643437</v>
      </c>
      <c r="Y160" s="17">
        <v>0</v>
      </c>
      <c r="Z160" s="17">
        <v>0</v>
      </c>
      <c r="AA160" s="17">
        <v>51277834</v>
      </c>
      <c r="AB160" s="17">
        <v>0</v>
      </c>
    </row>
    <row r="161" spans="1:28" x14ac:dyDescent="0.3">
      <c r="A161" s="15" t="s">
        <v>315</v>
      </c>
      <c r="B161" s="14" t="s">
        <v>316</v>
      </c>
      <c r="C161" s="14">
        <v>1</v>
      </c>
      <c r="D161" s="14">
        <v>0</v>
      </c>
      <c r="E161" s="17">
        <v>3934927</v>
      </c>
      <c r="F161" s="17">
        <v>0</v>
      </c>
      <c r="G161" s="17">
        <v>70000</v>
      </c>
      <c r="H161" s="17">
        <v>5488</v>
      </c>
      <c r="I161" s="17">
        <v>406481</v>
      </c>
      <c r="J161" s="17">
        <v>249216</v>
      </c>
      <c r="K161" s="17">
        <v>0</v>
      </c>
      <c r="L161" s="17">
        <v>0</v>
      </c>
      <c r="M161" s="17">
        <v>0</v>
      </c>
      <c r="N161" s="17">
        <v>0</v>
      </c>
      <c r="O161" s="17">
        <v>0</v>
      </c>
      <c r="P161" s="17">
        <v>336055</v>
      </c>
      <c r="Q161" s="17">
        <v>0</v>
      </c>
      <c r="R161" s="17">
        <v>0</v>
      </c>
      <c r="S161" s="17">
        <v>4644</v>
      </c>
      <c r="T161" s="17">
        <v>1937</v>
      </c>
      <c r="U161" s="17">
        <v>17941</v>
      </c>
      <c r="V161" s="17">
        <v>5304</v>
      </c>
      <c r="W161" s="17">
        <v>0</v>
      </c>
      <c r="X161" s="17">
        <v>66424</v>
      </c>
      <c r="Y161" s="17">
        <v>1248</v>
      </c>
      <c r="Z161" s="17">
        <v>0</v>
      </c>
      <c r="AA161" s="17">
        <v>5099665</v>
      </c>
      <c r="AB161" s="17">
        <v>0</v>
      </c>
    </row>
    <row r="162" spans="1:28" x14ac:dyDescent="0.3">
      <c r="A162" s="15" t="s">
        <v>317</v>
      </c>
      <c r="B162" s="14" t="s">
        <v>318</v>
      </c>
      <c r="C162" s="14">
        <v>1</v>
      </c>
      <c r="D162" s="14">
        <v>0</v>
      </c>
      <c r="E162" s="17">
        <v>458194</v>
      </c>
      <c r="F162" s="17">
        <v>0</v>
      </c>
      <c r="G162" s="17">
        <v>170528</v>
      </c>
      <c r="H162" s="17">
        <v>0</v>
      </c>
      <c r="I162" s="17">
        <v>20303</v>
      </c>
      <c r="J162" s="17">
        <v>364</v>
      </c>
      <c r="K162" s="17">
        <v>0</v>
      </c>
      <c r="L162" s="17">
        <v>0</v>
      </c>
      <c r="M162" s="17">
        <v>0</v>
      </c>
      <c r="N162" s="17">
        <v>0</v>
      </c>
      <c r="O162" s="17">
        <v>0</v>
      </c>
      <c r="P162" s="17">
        <v>104346</v>
      </c>
      <c r="Q162" s="17">
        <v>0</v>
      </c>
      <c r="R162" s="17">
        <v>0</v>
      </c>
      <c r="S162" s="17">
        <v>2337</v>
      </c>
      <c r="T162" s="17">
        <v>0</v>
      </c>
      <c r="U162" s="17">
        <v>7282</v>
      </c>
      <c r="V162" s="17">
        <v>0</v>
      </c>
      <c r="W162" s="17">
        <v>0</v>
      </c>
      <c r="X162" s="17">
        <v>8100</v>
      </c>
      <c r="Y162" s="17">
        <v>1555</v>
      </c>
      <c r="Z162" s="17">
        <v>0</v>
      </c>
      <c r="AA162" s="17">
        <v>773009</v>
      </c>
      <c r="AB162" s="17">
        <v>0</v>
      </c>
    </row>
    <row r="163" spans="1:28" x14ac:dyDescent="0.3">
      <c r="A163" s="15" t="s">
        <v>319</v>
      </c>
      <c r="B163" s="14" t="s">
        <v>320</v>
      </c>
      <c r="C163" s="14">
        <v>1</v>
      </c>
      <c r="D163" s="14">
        <v>0</v>
      </c>
      <c r="E163" s="17">
        <v>948616</v>
      </c>
      <c r="F163" s="17">
        <v>0</v>
      </c>
      <c r="G163" s="17">
        <v>285697</v>
      </c>
      <c r="H163" s="17">
        <v>0</v>
      </c>
      <c r="I163" s="17">
        <v>23504</v>
      </c>
      <c r="J163" s="17">
        <v>77300</v>
      </c>
      <c r="K163" s="17">
        <v>0</v>
      </c>
      <c r="L163" s="17">
        <v>0</v>
      </c>
      <c r="M163" s="17">
        <v>0</v>
      </c>
      <c r="N163" s="17">
        <v>0</v>
      </c>
      <c r="O163" s="17">
        <v>0</v>
      </c>
      <c r="P163" s="17">
        <v>106528</v>
      </c>
      <c r="Q163" s="17">
        <v>0</v>
      </c>
      <c r="R163" s="17">
        <v>0</v>
      </c>
      <c r="S163" s="17">
        <v>1618</v>
      </c>
      <c r="T163" s="17">
        <v>675</v>
      </c>
      <c r="U163" s="17">
        <v>6058</v>
      </c>
      <c r="V163" s="17">
        <v>0</v>
      </c>
      <c r="W163" s="17">
        <v>0</v>
      </c>
      <c r="X163" s="17">
        <v>21600</v>
      </c>
      <c r="Y163" s="17">
        <v>0</v>
      </c>
      <c r="Z163" s="17">
        <v>0</v>
      </c>
      <c r="AA163" s="17">
        <v>1471596</v>
      </c>
      <c r="AB163" s="17">
        <v>0</v>
      </c>
    </row>
    <row r="164" spans="1:28" x14ac:dyDescent="0.3">
      <c r="A164" s="15" t="s">
        <v>321</v>
      </c>
      <c r="B164" s="14" t="s">
        <v>322</v>
      </c>
      <c r="C164" s="14">
        <v>1</v>
      </c>
      <c r="D164" s="14">
        <v>0</v>
      </c>
      <c r="E164" s="17">
        <v>8932736</v>
      </c>
      <c r="F164" s="17">
        <v>0</v>
      </c>
      <c r="G164" s="17">
        <v>75884</v>
      </c>
      <c r="H164" s="17">
        <v>0</v>
      </c>
      <c r="I164" s="17">
        <v>739233</v>
      </c>
      <c r="J164" s="17">
        <v>1634186</v>
      </c>
      <c r="K164" s="17">
        <v>0</v>
      </c>
      <c r="L164" s="17">
        <v>0</v>
      </c>
      <c r="M164" s="17">
        <v>0</v>
      </c>
      <c r="N164" s="17">
        <v>0</v>
      </c>
      <c r="O164" s="17">
        <v>0</v>
      </c>
      <c r="P164" s="17">
        <v>966894</v>
      </c>
      <c r="Q164" s="17">
        <v>356782</v>
      </c>
      <c r="R164" s="17">
        <v>0</v>
      </c>
      <c r="S164" s="17">
        <v>10202</v>
      </c>
      <c r="T164" s="17">
        <v>4256</v>
      </c>
      <c r="U164" s="17">
        <v>39261</v>
      </c>
      <c r="V164" s="17">
        <v>13663</v>
      </c>
      <c r="W164" s="17">
        <v>0</v>
      </c>
      <c r="X164" s="17">
        <v>163268</v>
      </c>
      <c r="Y164" s="17">
        <v>0</v>
      </c>
      <c r="Z164" s="17">
        <v>0</v>
      </c>
      <c r="AA164" s="17">
        <v>12936365</v>
      </c>
      <c r="AB164" s="17">
        <v>0</v>
      </c>
    </row>
    <row r="165" spans="1:28" x14ac:dyDescent="0.3">
      <c r="A165" s="15" t="s">
        <v>323</v>
      </c>
      <c r="B165" s="14" t="s">
        <v>324</v>
      </c>
      <c r="C165" s="14">
        <v>1</v>
      </c>
      <c r="D165" s="14">
        <v>0</v>
      </c>
      <c r="E165" s="17">
        <v>331208</v>
      </c>
      <c r="F165" s="17">
        <v>0</v>
      </c>
      <c r="G165" s="17">
        <v>70000</v>
      </c>
      <c r="H165" s="17">
        <v>99</v>
      </c>
      <c r="I165" s="17">
        <v>9475</v>
      </c>
      <c r="J165" s="17">
        <v>86875</v>
      </c>
      <c r="K165" s="17">
        <v>0</v>
      </c>
      <c r="L165" s="17">
        <v>0</v>
      </c>
      <c r="M165" s="17">
        <v>0</v>
      </c>
      <c r="N165" s="17">
        <v>0</v>
      </c>
      <c r="O165" s="17">
        <v>0</v>
      </c>
      <c r="P165" s="17">
        <v>86911</v>
      </c>
      <c r="Q165" s="17">
        <v>0</v>
      </c>
      <c r="R165" s="17">
        <v>0</v>
      </c>
      <c r="S165" s="17">
        <v>1079</v>
      </c>
      <c r="T165" s="17">
        <v>450</v>
      </c>
      <c r="U165" s="17">
        <v>3379</v>
      </c>
      <c r="V165" s="17">
        <v>0</v>
      </c>
      <c r="W165" s="17">
        <v>0</v>
      </c>
      <c r="X165" s="17">
        <v>0</v>
      </c>
      <c r="Y165" s="17">
        <v>0</v>
      </c>
      <c r="Z165" s="17">
        <v>0</v>
      </c>
      <c r="AA165" s="17">
        <v>589476</v>
      </c>
      <c r="AB165" s="17">
        <v>0</v>
      </c>
    </row>
    <row r="166" spans="1:28" x14ac:dyDescent="0.3">
      <c r="A166" s="15" t="s">
        <v>325</v>
      </c>
      <c r="B166" s="14" t="s">
        <v>326</v>
      </c>
      <c r="C166" s="14">
        <v>1</v>
      </c>
      <c r="D166" s="14">
        <v>0</v>
      </c>
      <c r="E166" s="17">
        <v>1908481</v>
      </c>
      <c r="F166" s="17">
        <v>0</v>
      </c>
      <c r="G166" s="17">
        <v>150669</v>
      </c>
      <c r="H166" s="17">
        <v>196</v>
      </c>
      <c r="I166" s="17">
        <v>44403</v>
      </c>
      <c r="J166" s="17">
        <v>447495</v>
      </c>
      <c r="K166" s="17">
        <v>0</v>
      </c>
      <c r="L166" s="17">
        <v>0</v>
      </c>
      <c r="M166" s="17">
        <v>0</v>
      </c>
      <c r="N166" s="17">
        <v>0</v>
      </c>
      <c r="O166" s="17">
        <v>0</v>
      </c>
      <c r="P166" s="17">
        <v>374832</v>
      </c>
      <c r="Q166" s="17">
        <v>19601</v>
      </c>
      <c r="R166" s="17">
        <v>0</v>
      </c>
      <c r="S166" s="17">
        <v>12988</v>
      </c>
      <c r="T166" s="17">
        <v>5418</v>
      </c>
      <c r="U166" s="17">
        <v>37164</v>
      </c>
      <c r="V166" s="17">
        <v>0</v>
      </c>
      <c r="W166" s="17">
        <v>0</v>
      </c>
      <c r="X166" s="17">
        <v>405000</v>
      </c>
      <c r="Y166" s="17">
        <v>0</v>
      </c>
      <c r="Z166" s="17">
        <v>0</v>
      </c>
      <c r="AA166" s="17">
        <v>3406247</v>
      </c>
      <c r="AB166" s="17">
        <v>0</v>
      </c>
    </row>
    <row r="167" spans="1:28" x14ac:dyDescent="0.3">
      <c r="A167" s="15" t="s">
        <v>327</v>
      </c>
      <c r="B167" s="14" t="s">
        <v>328</v>
      </c>
      <c r="C167" s="14">
        <v>1</v>
      </c>
      <c r="D167" s="14">
        <v>0</v>
      </c>
      <c r="E167" s="17">
        <v>797255</v>
      </c>
      <c r="F167" s="17">
        <v>0</v>
      </c>
      <c r="G167" s="17">
        <v>181474</v>
      </c>
      <c r="H167" s="17">
        <v>106</v>
      </c>
      <c r="I167" s="17">
        <v>27118</v>
      </c>
      <c r="J167" s="17">
        <v>49048</v>
      </c>
      <c r="K167" s="17">
        <v>0</v>
      </c>
      <c r="L167" s="17">
        <v>0</v>
      </c>
      <c r="M167" s="17">
        <v>0</v>
      </c>
      <c r="N167" s="17">
        <v>0</v>
      </c>
      <c r="O167" s="17">
        <v>0</v>
      </c>
      <c r="P167" s="17">
        <v>82476</v>
      </c>
      <c r="Q167" s="17">
        <v>0</v>
      </c>
      <c r="R167" s="17">
        <v>9193</v>
      </c>
      <c r="S167" s="17">
        <v>3041</v>
      </c>
      <c r="T167" s="17">
        <v>1268</v>
      </c>
      <c r="U167" s="17">
        <v>10893</v>
      </c>
      <c r="V167" s="17">
        <v>0</v>
      </c>
      <c r="W167" s="17">
        <v>0</v>
      </c>
      <c r="X167" s="17">
        <v>0</v>
      </c>
      <c r="Y167" s="17">
        <v>0</v>
      </c>
      <c r="Z167" s="17">
        <v>0</v>
      </c>
      <c r="AA167" s="17">
        <v>1161872</v>
      </c>
      <c r="AB167" s="17">
        <v>0</v>
      </c>
    </row>
    <row r="168" spans="1:28" x14ac:dyDescent="0.3">
      <c r="A168" s="15" t="s">
        <v>329</v>
      </c>
      <c r="B168" s="14" t="s">
        <v>330</v>
      </c>
      <c r="C168" s="14">
        <v>1</v>
      </c>
      <c r="D168" s="14">
        <v>0</v>
      </c>
      <c r="E168" s="17">
        <v>5807375</v>
      </c>
      <c r="F168" s="17">
        <v>0</v>
      </c>
      <c r="G168" s="17">
        <v>247326</v>
      </c>
      <c r="H168" s="17">
        <v>0</v>
      </c>
      <c r="I168" s="17">
        <v>456697</v>
      </c>
      <c r="J168" s="17">
        <v>1031161</v>
      </c>
      <c r="K168" s="17">
        <v>171105</v>
      </c>
      <c r="L168" s="17">
        <v>0</v>
      </c>
      <c r="M168" s="17">
        <v>0</v>
      </c>
      <c r="N168" s="17">
        <v>0</v>
      </c>
      <c r="O168" s="17">
        <v>0</v>
      </c>
      <c r="P168" s="17">
        <v>228981</v>
      </c>
      <c r="Q168" s="17">
        <v>1833</v>
      </c>
      <c r="R168" s="17">
        <v>0</v>
      </c>
      <c r="S168" s="17">
        <v>11865</v>
      </c>
      <c r="T168" s="17">
        <v>3718</v>
      </c>
      <c r="U168" s="17">
        <v>44096</v>
      </c>
      <c r="V168" s="17">
        <v>1706</v>
      </c>
      <c r="W168" s="17">
        <v>0</v>
      </c>
      <c r="X168" s="17">
        <v>189000</v>
      </c>
      <c r="Y168" s="17">
        <v>0</v>
      </c>
      <c r="Z168" s="17">
        <v>0</v>
      </c>
      <c r="AA168" s="17">
        <v>8194863</v>
      </c>
      <c r="AB168" s="17">
        <v>0</v>
      </c>
    </row>
    <row r="169" spans="1:28" x14ac:dyDescent="0.3">
      <c r="A169" s="15" t="s">
        <v>331</v>
      </c>
      <c r="B169" s="14" t="s">
        <v>332</v>
      </c>
      <c r="C169" s="14">
        <v>1</v>
      </c>
      <c r="D169" s="14">
        <v>0</v>
      </c>
      <c r="E169" s="17">
        <v>1833264</v>
      </c>
      <c r="F169" s="17">
        <v>0</v>
      </c>
      <c r="G169" s="17">
        <v>127909</v>
      </c>
      <c r="H169" s="17">
        <v>252</v>
      </c>
      <c r="I169" s="17">
        <v>137576</v>
      </c>
      <c r="J169" s="17">
        <v>377799</v>
      </c>
      <c r="K169" s="17">
        <v>0</v>
      </c>
      <c r="L169" s="17">
        <v>0</v>
      </c>
      <c r="M169" s="17">
        <v>0</v>
      </c>
      <c r="N169" s="17">
        <v>0</v>
      </c>
      <c r="O169" s="17">
        <v>0</v>
      </c>
      <c r="P169" s="17">
        <v>168367</v>
      </c>
      <c r="Q169" s="17">
        <v>36035</v>
      </c>
      <c r="R169" s="17">
        <v>157357</v>
      </c>
      <c r="S169" s="17">
        <v>28</v>
      </c>
      <c r="T169" s="17">
        <v>35</v>
      </c>
      <c r="U169" s="17">
        <v>4968</v>
      </c>
      <c r="V169" s="17">
        <v>0</v>
      </c>
      <c r="W169" s="17">
        <v>0</v>
      </c>
      <c r="X169" s="17">
        <v>25138</v>
      </c>
      <c r="Y169" s="17">
        <v>0</v>
      </c>
      <c r="Z169" s="17">
        <v>0</v>
      </c>
      <c r="AA169" s="17">
        <v>2868728</v>
      </c>
      <c r="AB169" s="17">
        <v>0</v>
      </c>
    </row>
    <row r="170" spans="1:28" x14ac:dyDescent="0.3">
      <c r="A170" s="15" t="s">
        <v>333</v>
      </c>
      <c r="B170" s="14" t="s">
        <v>334</v>
      </c>
      <c r="C170" s="14">
        <v>1</v>
      </c>
      <c r="D170" s="14">
        <v>1</v>
      </c>
      <c r="E170" s="17">
        <v>4680099</v>
      </c>
      <c r="F170" s="17">
        <v>0</v>
      </c>
      <c r="G170" s="17">
        <v>209232</v>
      </c>
      <c r="H170" s="17">
        <v>0</v>
      </c>
      <c r="I170" s="17">
        <v>310770</v>
      </c>
      <c r="J170" s="17">
        <v>182738</v>
      </c>
      <c r="K170" s="17">
        <v>0</v>
      </c>
      <c r="L170" s="17">
        <v>657839</v>
      </c>
      <c r="M170" s="17">
        <v>0</v>
      </c>
      <c r="N170" s="17">
        <v>0</v>
      </c>
      <c r="O170" s="17">
        <v>0</v>
      </c>
      <c r="P170" s="17">
        <v>528079</v>
      </c>
      <c r="Q170" s="17">
        <v>79256</v>
      </c>
      <c r="R170" s="17">
        <v>0</v>
      </c>
      <c r="S170" s="17">
        <v>6397</v>
      </c>
      <c r="T170" s="17">
        <v>2668</v>
      </c>
      <c r="U170" s="17">
        <v>24407</v>
      </c>
      <c r="V170" s="17">
        <v>3256</v>
      </c>
      <c r="W170" s="17">
        <v>0</v>
      </c>
      <c r="X170" s="17">
        <v>166743</v>
      </c>
      <c r="Y170" s="17">
        <v>3796</v>
      </c>
      <c r="Z170" s="17">
        <v>0</v>
      </c>
      <c r="AA170" s="17">
        <v>6855280</v>
      </c>
      <c r="AB170" s="17">
        <v>0</v>
      </c>
    </row>
    <row r="171" spans="1:28" x14ac:dyDescent="0.3">
      <c r="A171" s="15" t="s">
        <v>335</v>
      </c>
      <c r="B171" s="14" t="s">
        <v>336</v>
      </c>
      <c r="C171" s="14">
        <v>1</v>
      </c>
      <c r="D171" s="14">
        <v>0</v>
      </c>
      <c r="E171" s="17">
        <v>7145143</v>
      </c>
      <c r="F171" s="17">
        <v>0</v>
      </c>
      <c r="G171" s="17">
        <v>0</v>
      </c>
      <c r="H171" s="17">
        <v>0</v>
      </c>
      <c r="I171" s="17">
        <v>609006</v>
      </c>
      <c r="J171" s="17">
        <v>622344</v>
      </c>
      <c r="K171" s="17">
        <v>0</v>
      </c>
      <c r="L171" s="17">
        <v>0</v>
      </c>
      <c r="M171" s="17">
        <v>0</v>
      </c>
      <c r="N171" s="17">
        <v>0</v>
      </c>
      <c r="O171" s="17">
        <v>0</v>
      </c>
      <c r="P171" s="17">
        <v>955495</v>
      </c>
      <c r="Q171" s="17">
        <v>0</v>
      </c>
      <c r="R171" s="17">
        <v>0</v>
      </c>
      <c r="S171" s="17">
        <v>10711</v>
      </c>
      <c r="T171" s="17">
        <v>4468</v>
      </c>
      <c r="U171" s="17">
        <v>42057</v>
      </c>
      <c r="V171" s="17">
        <v>9240</v>
      </c>
      <c r="W171" s="17">
        <v>0</v>
      </c>
      <c r="X171" s="17">
        <v>97907</v>
      </c>
      <c r="Y171" s="17">
        <v>0</v>
      </c>
      <c r="Z171" s="17">
        <v>0</v>
      </c>
      <c r="AA171" s="17">
        <v>9496371</v>
      </c>
      <c r="AB171" s="17">
        <v>0</v>
      </c>
    </row>
    <row r="172" spans="1:28" x14ac:dyDescent="0.3">
      <c r="A172" s="15" t="s">
        <v>337</v>
      </c>
      <c r="B172" s="14" t="s">
        <v>338</v>
      </c>
      <c r="C172" s="14">
        <v>1</v>
      </c>
      <c r="D172" s="14">
        <v>0</v>
      </c>
      <c r="E172" s="17">
        <v>5679010</v>
      </c>
      <c r="F172" s="17">
        <v>0</v>
      </c>
      <c r="G172" s="17">
        <v>0</v>
      </c>
      <c r="H172" s="17">
        <v>0</v>
      </c>
      <c r="I172" s="17">
        <v>642740</v>
      </c>
      <c r="J172" s="17">
        <v>1054674</v>
      </c>
      <c r="K172" s="17">
        <v>0</v>
      </c>
      <c r="L172" s="17">
        <v>0</v>
      </c>
      <c r="M172" s="17">
        <v>0</v>
      </c>
      <c r="N172" s="17">
        <v>0</v>
      </c>
      <c r="O172" s="17">
        <v>0</v>
      </c>
      <c r="P172" s="17">
        <v>787512</v>
      </c>
      <c r="Q172" s="17">
        <v>0</v>
      </c>
      <c r="R172" s="17">
        <v>0</v>
      </c>
      <c r="S172" s="17">
        <v>4310</v>
      </c>
      <c r="T172" s="17">
        <v>2900</v>
      </c>
      <c r="U172" s="17">
        <v>21720</v>
      </c>
      <c r="V172" s="17">
        <v>7226</v>
      </c>
      <c r="W172" s="17">
        <v>0</v>
      </c>
      <c r="X172" s="17">
        <v>264663</v>
      </c>
      <c r="Y172" s="17">
        <v>0</v>
      </c>
      <c r="Z172" s="17">
        <v>0</v>
      </c>
      <c r="AA172" s="17">
        <v>8464755</v>
      </c>
      <c r="AB172" s="17">
        <v>0</v>
      </c>
    </row>
    <row r="173" spans="1:28" x14ac:dyDescent="0.3">
      <c r="A173" s="15" t="s">
        <v>339</v>
      </c>
      <c r="B173" s="14" t="s">
        <v>340</v>
      </c>
      <c r="C173" s="14">
        <v>1</v>
      </c>
      <c r="D173" s="14">
        <v>0</v>
      </c>
      <c r="E173" s="17">
        <v>20299594</v>
      </c>
      <c r="F173" s="17">
        <v>0</v>
      </c>
      <c r="G173" s="17">
        <v>0</v>
      </c>
      <c r="H173" s="17">
        <v>0</v>
      </c>
      <c r="I173" s="17">
        <v>1358467</v>
      </c>
      <c r="J173" s="17">
        <v>4211526</v>
      </c>
      <c r="K173" s="17">
        <v>0</v>
      </c>
      <c r="L173" s="17">
        <v>0</v>
      </c>
      <c r="M173" s="17">
        <v>0</v>
      </c>
      <c r="N173" s="17">
        <v>0</v>
      </c>
      <c r="O173" s="17">
        <v>0</v>
      </c>
      <c r="P173" s="17">
        <v>3054436</v>
      </c>
      <c r="Q173" s="17">
        <v>175156</v>
      </c>
      <c r="R173" s="17">
        <v>98255</v>
      </c>
      <c r="S173" s="17">
        <v>20268</v>
      </c>
      <c r="T173" s="17">
        <v>8456</v>
      </c>
      <c r="U173" s="17">
        <v>77764</v>
      </c>
      <c r="V173" s="17">
        <v>30222</v>
      </c>
      <c r="W173" s="17">
        <v>0</v>
      </c>
      <c r="X173" s="17">
        <v>152513</v>
      </c>
      <c r="Y173" s="17">
        <v>32260</v>
      </c>
      <c r="Z173" s="17">
        <v>0</v>
      </c>
      <c r="AA173" s="17">
        <v>29518917</v>
      </c>
      <c r="AB173" s="17">
        <v>0</v>
      </c>
    </row>
    <row r="174" spans="1:28" x14ac:dyDescent="0.3">
      <c r="A174" s="15" t="s">
        <v>341</v>
      </c>
      <c r="B174" s="14" t="s">
        <v>342</v>
      </c>
      <c r="C174" s="14">
        <v>1</v>
      </c>
      <c r="D174" s="14">
        <v>0</v>
      </c>
      <c r="E174" s="17">
        <v>7136691</v>
      </c>
      <c r="F174" s="17">
        <v>0</v>
      </c>
      <c r="G174" s="17">
        <v>227664</v>
      </c>
      <c r="H174" s="17">
        <v>0</v>
      </c>
      <c r="I174" s="17">
        <v>502762</v>
      </c>
      <c r="J174" s="17">
        <v>732463</v>
      </c>
      <c r="K174" s="17">
        <v>0</v>
      </c>
      <c r="L174" s="17">
        <v>0</v>
      </c>
      <c r="M174" s="17">
        <v>0</v>
      </c>
      <c r="N174" s="17">
        <v>0</v>
      </c>
      <c r="O174" s="17">
        <v>0</v>
      </c>
      <c r="P174" s="17">
        <v>475569</v>
      </c>
      <c r="Q174" s="17">
        <v>0</v>
      </c>
      <c r="R174" s="17">
        <v>3207</v>
      </c>
      <c r="S174" s="17">
        <v>17302</v>
      </c>
      <c r="T174" s="17">
        <v>7218</v>
      </c>
      <c r="U174" s="17">
        <v>68328</v>
      </c>
      <c r="V174" s="17">
        <v>280</v>
      </c>
      <c r="W174" s="17">
        <v>0</v>
      </c>
      <c r="X174" s="17">
        <v>245700</v>
      </c>
      <c r="Y174" s="17">
        <v>0</v>
      </c>
      <c r="Z174" s="17">
        <v>0</v>
      </c>
      <c r="AA174" s="17">
        <v>9417184</v>
      </c>
      <c r="AB174" s="17">
        <v>0</v>
      </c>
    </row>
    <row r="175" spans="1:28" x14ac:dyDescent="0.3">
      <c r="A175" s="15" t="s">
        <v>343</v>
      </c>
      <c r="B175" s="14" t="s">
        <v>344</v>
      </c>
      <c r="C175" s="14">
        <v>1</v>
      </c>
      <c r="D175" s="14">
        <v>0</v>
      </c>
      <c r="E175" s="17">
        <v>26709463</v>
      </c>
      <c r="F175" s="17">
        <v>0</v>
      </c>
      <c r="G175" s="17">
        <v>0</v>
      </c>
      <c r="H175" s="17">
        <v>0</v>
      </c>
      <c r="I175" s="17">
        <v>2119504</v>
      </c>
      <c r="J175" s="17">
        <v>3718585</v>
      </c>
      <c r="K175" s="17">
        <v>0</v>
      </c>
      <c r="L175" s="17">
        <v>0</v>
      </c>
      <c r="M175" s="17">
        <v>0</v>
      </c>
      <c r="N175" s="17">
        <v>0</v>
      </c>
      <c r="O175" s="17">
        <v>0</v>
      </c>
      <c r="P175" s="17">
        <v>4050412</v>
      </c>
      <c r="Q175" s="17">
        <v>1021786</v>
      </c>
      <c r="R175" s="17">
        <v>242029</v>
      </c>
      <c r="S175" s="17">
        <v>32357</v>
      </c>
      <c r="T175" s="17">
        <v>13500</v>
      </c>
      <c r="U175" s="17">
        <v>126112</v>
      </c>
      <c r="V175" s="17">
        <v>42654</v>
      </c>
      <c r="W175" s="17">
        <v>0</v>
      </c>
      <c r="X175" s="17">
        <v>490300</v>
      </c>
      <c r="Y175" s="17">
        <v>0</v>
      </c>
      <c r="Z175" s="17">
        <v>0</v>
      </c>
      <c r="AA175" s="17">
        <v>38566702</v>
      </c>
      <c r="AB175" s="17">
        <v>0</v>
      </c>
    </row>
    <row r="176" spans="1:28" x14ac:dyDescent="0.3">
      <c r="A176" s="15" t="s">
        <v>345</v>
      </c>
      <c r="B176" s="14" t="s">
        <v>346</v>
      </c>
      <c r="C176" s="14">
        <v>1</v>
      </c>
      <c r="D176" s="14">
        <v>0</v>
      </c>
      <c r="E176" s="17">
        <v>10152381</v>
      </c>
      <c r="F176" s="17">
        <v>0</v>
      </c>
      <c r="G176" s="17">
        <v>0</v>
      </c>
      <c r="H176" s="17">
        <v>0</v>
      </c>
      <c r="I176" s="17">
        <v>1043871</v>
      </c>
      <c r="J176" s="17">
        <v>2254163</v>
      </c>
      <c r="K176" s="17">
        <v>0</v>
      </c>
      <c r="L176" s="17">
        <v>0</v>
      </c>
      <c r="M176" s="17">
        <v>0</v>
      </c>
      <c r="N176" s="17">
        <v>0</v>
      </c>
      <c r="O176" s="17">
        <v>0</v>
      </c>
      <c r="P176" s="17">
        <v>1817656</v>
      </c>
      <c r="Q176" s="17">
        <v>140862</v>
      </c>
      <c r="R176" s="17">
        <v>0</v>
      </c>
      <c r="S176" s="17">
        <v>10981</v>
      </c>
      <c r="T176" s="17">
        <v>4581</v>
      </c>
      <c r="U176" s="17">
        <v>41416</v>
      </c>
      <c r="V176" s="17">
        <v>15504</v>
      </c>
      <c r="W176" s="17">
        <v>0</v>
      </c>
      <c r="X176" s="17">
        <v>245060</v>
      </c>
      <c r="Y176" s="17">
        <v>0</v>
      </c>
      <c r="Z176" s="17">
        <v>0</v>
      </c>
      <c r="AA176" s="17">
        <v>15576475</v>
      </c>
      <c r="AB176" s="17">
        <v>0</v>
      </c>
    </row>
    <row r="177" spans="1:28" x14ac:dyDescent="0.3">
      <c r="A177" s="15" t="s">
        <v>347</v>
      </c>
      <c r="B177" s="14" t="s">
        <v>348</v>
      </c>
      <c r="C177" s="14">
        <v>1</v>
      </c>
      <c r="D177" s="14">
        <v>0</v>
      </c>
      <c r="E177" s="17">
        <v>3712520</v>
      </c>
      <c r="F177" s="17">
        <v>0</v>
      </c>
      <c r="G177" s="17">
        <v>88986</v>
      </c>
      <c r="H177" s="17">
        <v>0</v>
      </c>
      <c r="I177" s="17">
        <v>352443</v>
      </c>
      <c r="J177" s="17">
        <v>1038457</v>
      </c>
      <c r="K177" s="17">
        <v>0</v>
      </c>
      <c r="L177" s="17">
        <v>0</v>
      </c>
      <c r="M177" s="17">
        <v>0</v>
      </c>
      <c r="N177" s="17">
        <v>0</v>
      </c>
      <c r="O177" s="17">
        <v>0</v>
      </c>
      <c r="P177" s="17">
        <v>819810</v>
      </c>
      <c r="Q177" s="17">
        <v>2484</v>
      </c>
      <c r="R177" s="17">
        <v>0</v>
      </c>
      <c r="S177" s="17">
        <v>3895</v>
      </c>
      <c r="T177" s="17">
        <v>1625</v>
      </c>
      <c r="U177" s="17">
        <v>14796</v>
      </c>
      <c r="V177" s="17">
        <v>4078</v>
      </c>
      <c r="W177" s="17">
        <v>0</v>
      </c>
      <c r="X177" s="17">
        <v>41103</v>
      </c>
      <c r="Y177" s="17">
        <v>0</v>
      </c>
      <c r="Z177" s="17">
        <v>0</v>
      </c>
      <c r="AA177" s="17">
        <v>6080197</v>
      </c>
      <c r="AB177" s="17">
        <v>0</v>
      </c>
    </row>
    <row r="178" spans="1:28" x14ac:dyDescent="0.3">
      <c r="A178" s="15" t="s">
        <v>349</v>
      </c>
      <c r="B178" s="14" t="s">
        <v>350</v>
      </c>
      <c r="C178" s="14">
        <v>1</v>
      </c>
      <c r="D178" s="14">
        <v>0</v>
      </c>
      <c r="E178" s="17">
        <v>1088183</v>
      </c>
      <c r="F178" s="17">
        <v>0</v>
      </c>
      <c r="G178" s="17">
        <v>142853</v>
      </c>
      <c r="H178" s="17">
        <v>0</v>
      </c>
      <c r="I178" s="17">
        <v>110329</v>
      </c>
      <c r="J178" s="17">
        <v>256388</v>
      </c>
      <c r="K178" s="17">
        <v>0</v>
      </c>
      <c r="L178" s="17">
        <v>0</v>
      </c>
      <c r="M178" s="17">
        <v>0</v>
      </c>
      <c r="N178" s="17">
        <v>0</v>
      </c>
      <c r="O178" s="17">
        <v>0</v>
      </c>
      <c r="P178" s="17">
        <v>96257</v>
      </c>
      <c r="Q178" s="17">
        <v>0</v>
      </c>
      <c r="R178" s="17">
        <v>0</v>
      </c>
      <c r="S178" s="17">
        <v>1663</v>
      </c>
      <c r="T178" s="17">
        <v>693</v>
      </c>
      <c r="U178" s="17">
        <v>7689</v>
      </c>
      <c r="V178" s="17">
        <v>0</v>
      </c>
      <c r="W178" s="17">
        <v>0</v>
      </c>
      <c r="X178" s="17">
        <v>0</v>
      </c>
      <c r="Y178" s="17">
        <v>845</v>
      </c>
      <c r="Z178" s="17">
        <v>0</v>
      </c>
      <c r="AA178" s="17">
        <v>1704900</v>
      </c>
      <c r="AB178" s="17">
        <v>0</v>
      </c>
    </row>
    <row r="179" spans="1:28" x14ac:dyDescent="0.3">
      <c r="A179" s="15" t="s">
        <v>351</v>
      </c>
      <c r="B179" s="14" t="s">
        <v>352</v>
      </c>
      <c r="C179" s="14">
        <v>1</v>
      </c>
      <c r="D179" s="14">
        <v>0</v>
      </c>
      <c r="E179" s="17">
        <v>31493846</v>
      </c>
      <c r="F179" s="17">
        <v>0</v>
      </c>
      <c r="G179" s="17">
        <v>0</v>
      </c>
      <c r="H179" s="17">
        <v>0</v>
      </c>
      <c r="I179" s="17">
        <v>2250459</v>
      </c>
      <c r="J179" s="17">
        <v>7727194</v>
      </c>
      <c r="K179" s="17">
        <v>50834</v>
      </c>
      <c r="L179" s="17">
        <v>0</v>
      </c>
      <c r="M179" s="17">
        <v>0</v>
      </c>
      <c r="N179" s="17">
        <v>0</v>
      </c>
      <c r="O179" s="17">
        <v>0</v>
      </c>
      <c r="P179" s="17">
        <v>3119204</v>
      </c>
      <c r="Q179" s="17">
        <v>1920790</v>
      </c>
      <c r="R179" s="17">
        <v>658188</v>
      </c>
      <c r="S179" s="17">
        <v>37600</v>
      </c>
      <c r="T179" s="17">
        <v>15687</v>
      </c>
      <c r="U179" s="17">
        <v>134662</v>
      </c>
      <c r="V179" s="17">
        <v>51874</v>
      </c>
      <c r="W179" s="17">
        <v>0</v>
      </c>
      <c r="X179" s="17">
        <v>1544902</v>
      </c>
      <c r="Y179" s="17">
        <v>0</v>
      </c>
      <c r="Z179" s="17">
        <v>0</v>
      </c>
      <c r="AA179" s="17">
        <v>49005240</v>
      </c>
      <c r="AB179" s="17">
        <v>0</v>
      </c>
    </row>
    <row r="180" spans="1:28" x14ac:dyDescent="0.3">
      <c r="A180" s="15" t="s">
        <v>353</v>
      </c>
      <c r="B180" s="14" t="s">
        <v>354</v>
      </c>
      <c r="C180" s="14">
        <v>1</v>
      </c>
      <c r="D180" s="14">
        <v>0</v>
      </c>
      <c r="E180" s="17">
        <v>16251006</v>
      </c>
      <c r="F180" s="17">
        <v>0</v>
      </c>
      <c r="G180" s="17">
        <v>0</v>
      </c>
      <c r="H180" s="17">
        <v>0</v>
      </c>
      <c r="I180" s="17">
        <v>1654423</v>
      </c>
      <c r="J180" s="17">
        <v>3263244</v>
      </c>
      <c r="K180" s="17">
        <v>41795</v>
      </c>
      <c r="L180" s="17">
        <v>0</v>
      </c>
      <c r="M180" s="17">
        <v>0</v>
      </c>
      <c r="N180" s="17">
        <v>0</v>
      </c>
      <c r="O180" s="17">
        <v>0</v>
      </c>
      <c r="P180" s="17">
        <v>1951619</v>
      </c>
      <c r="Q180" s="17">
        <v>343164</v>
      </c>
      <c r="R180" s="17">
        <v>38824</v>
      </c>
      <c r="S180" s="17">
        <v>21392</v>
      </c>
      <c r="T180" s="17">
        <v>8925</v>
      </c>
      <c r="U180" s="17">
        <v>84113</v>
      </c>
      <c r="V180" s="17">
        <v>27059</v>
      </c>
      <c r="W180" s="17">
        <v>0</v>
      </c>
      <c r="X180" s="17">
        <v>456595</v>
      </c>
      <c r="Y180" s="17">
        <v>0</v>
      </c>
      <c r="Z180" s="17">
        <v>0</v>
      </c>
      <c r="AA180" s="17">
        <v>23962159</v>
      </c>
      <c r="AB180" s="17">
        <v>0</v>
      </c>
    </row>
    <row r="181" spans="1:28" x14ac:dyDescent="0.3">
      <c r="A181" s="15" t="s">
        <v>355</v>
      </c>
      <c r="B181" s="14" t="s">
        <v>356</v>
      </c>
      <c r="C181" s="14">
        <v>1</v>
      </c>
      <c r="D181" s="14">
        <v>0</v>
      </c>
      <c r="E181" s="17">
        <v>7533329</v>
      </c>
      <c r="F181" s="17">
        <v>0</v>
      </c>
      <c r="G181" s="17">
        <v>0</v>
      </c>
      <c r="H181" s="17">
        <v>0</v>
      </c>
      <c r="I181" s="17">
        <v>667714</v>
      </c>
      <c r="J181" s="17">
        <v>1372972</v>
      </c>
      <c r="K181" s="17">
        <v>0</v>
      </c>
      <c r="L181" s="17">
        <v>0</v>
      </c>
      <c r="M181" s="17">
        <v>0</v>
      </c>
      <c r="N181" s="17">
        <v>0</v>
      </c>
      <c r="O181" s="17">
        <v>0</v>
      </c>
      <c r="P181" s="17">
        <v>1062837</v>
      </c>
      <c r="Q181" s="17">
        <v>181637</v>
      </c>
      <c r="R181" s="17">
        <v>181301</v>
      </c>
      <c r="S181" s="17">
        <v>12733</v>
      </c>
      <c r="T181" s="17">
        <v>4843</v>
      </c>
      <c r="U181" s="17">
        <v>50387</v>
      </c>
      <c r="V181" s="17">
        <v>14523</v>
      </c>
      <c r="W181" s="17">
        <v>0</v>
      </c>
      <c r="X181" s="17">
        <v>128256</v>
      </c>
      <c r="Y181" s="17">
        <v>0</v>
      </c>
      <c r="Z181" s="17">
        <v>0</v>
      </c>
      <c r="AA181" s="17">
        <v>11210532</v>
      </c>
      <c r="AB181" s="17">
        <v>0</v>
      </c>
    </row>
    <row r="182" spans="1:28" x14ac:dyDescent="0.3">
      <c r="A182" s="15" t="s">
        <v>357</v>
      </c>
      <c r="B182" s="14" t="s">
        <v>358</v>
      </c>
      <c r="C182" s="14">
        <v>1</v>
      </c>
      <c r="D182" s="14">
        <v>0</v>
      </c>
      <c r="E182" s="17">
        <v>3220006</v>
      </c>
      <c r="F182" s="17">
        <v>0</v>
      </c>
      <c r="G182" s="17">
        <v>74724</v>
      </c>
      <c r="H182" s="17">
        <v>0</v>
      </c>
      <c r="I182" s="17">
        <v>306544</v>
      </c>
      <c r="J182" s="17">
        <v>779806</v>
      </c>
      <c r="K182" s="17">
        <v>0</v>
      </c>
      <c r="L182" s="17">
        <v>0</v>
      </c>
      <c r="M182" s="17">
        <v>0</v>
      </c>
      <c r="N182" s="17">
        <v>0</v>
      </c>
      <c r="O182" s="17">
        <v>0</v>
      </c>
      <c r="P182" s="17">
        <v>159538</v>
      </c>
      <c r="Q182" s="17">
        <v>609</v>
      </c>
      <c r="R182" s="17">
        <v>0</v>
      </c>
      <c r="S182" s="17">
        <v>6307</v>
      </c>
      <c r="T182" s="17">
        <v>2631</v>
      </c>
      <c r="U182" s="17">
        <v>21495</v>
      </c>
      <c r="V182" s="17">
        <v>2680</v>
      </c>
      <c r="W182" s="17">
        <v>0</v>
      </c>
      <c r="X182" s="17">
        <v>48600</v>
      </c>
      <c r="Y182" s="17">
        <v>0</v>
      </c>
      <c r="Z182" s="17">
        <v>0</v>
      </c>
      <c r="AA182" s="17">
        <v>4622940</v>
      </c>
      <c r="AB182" s="17">
        <v>0</v>
      </c>
    </row>
    <row r="183" spans="1:28" x14ac:dyDescent="0.3">
      <c r="A183" s="15" t="s">
        <v>359</v>
      </c>
      <c r="B183" s="14" t="s">
        <v>360</v>
      </c>
      <c r="C183" s="14">
        <v>1</v>
      </c>
      <c r="D183" s="14">
        <v>0</v>
      </c>
      <c r="E183" s="17">
        <v>11765164</v>
      </c>
      <c r="F183" s="17">
        <v>0</v>
      </c>
      <c r="G183" s="17">
        <v>0</v>
      </c>
      <c r="H183" s="17">
        <v>0</v>
      </c>
      <c r="I183" s="17">
        <v>2205668</v>
      </c>
      <c r="J183" s="17">
        <v>1122349</v>
      </c>
      <c r="K183" s="17">
        <v>69583</v>
      </c>
      <c r="L183" s="17">
        <v>0</v>
      </c>
      <c r="M183" s="17">
        <v>0</v>
      </c>
      <c r="N183" s="17">
        <v>0</v>
      </c>
      <c r="O183" s="17">
        <v>0</v>
      </c>
      <c r="P183" s="17">
        <v>1611603</v>
      </c>
      <c r="Q183" s="17">
        <v>658916</v>
      </c>
      <c r="R183" s="17">
        <v>193202</v>
      </c>
      <c r="S183" s="17">
        <v>25586</v>
      </c>
      <c r="T183" s="17">
        <v>10675</v>
      </c>
      <c r="U183" s="17">
        <v>96637</v>
      </c>
      <c r="V183" s="17">
        <v>29678</v>
      </c>
      <c r="W183" s="17">
        <v>0</v>
      </c>
      <c r="X183" s="17">
        <v>763594</v>
      </c>
      <c r="Y183" s="17">
        <v>0</v>
      </c>
      <c r="Z183" s="17">
        <v>0</v>
      </c>
      <c r="AA183" s="17">
        <v>18552655</v>
      </c>
      <c r="AB183" s="17">
        <v>0</v>
      </c>
    </row>
    <row r="184" spans="1:28" x14ac:dyDescent="0.3">
      <c r="A184" s="15" t="s">
        <v>361</v>
      </c>
      <c r="B184" s="14" t="s">
        <v>362</v>
      </c>
      <c r="C184" s="14">
        <v>1</v>
      </c>
      <c r="D184" s="14">
        <v>0</v>
      </c>
      <c r="E184" s="17">
        <v>8006264</v>
      </c>
      <c r="F184" s="17">
        <v>0</v>
      </c>
      <c r="G184" s="17">
        <v>0</v>
      </c>
      <c r="H184" s="17">
        <v>0</v>
      </c>
      <c r="I184" s="17">
        <v>992239</v>
      </c>
      <c r="J184" s="17">
        <v>878021</v>
      </c>
      <c r="K184" s="17">
        <v>0</v>
      </c>
      <c r="L184" s="17">
        <v>0</v>
      </c>
      <c r="M184" s="17">
        <v>0</v>
      </c>
      <c r="N184" s="17">
        <v>0</v>
      </c>
      <c r="O184" s="17">
        <v>0</v>
      </c>
      <c r="P184" s="17">
        <v>931468</v>
      </c>
      <c r="Q184" s="17">
        <v>250358</v>
      </c>
      <c r="R184" s="17">
        <v>39922</v>
      </c>
      <c r="S184" s="17">
        <v>11191</v>
      </c>
      <c r="T184" s="17">
        <v>4668</v>
      </c>
      <c r="U184" s="17">
        <v>36003</v>
      </c>
      <c r="V184" s="17">
        <v>14300</v>
      </c>
      <c r="W184" s="17">
        <v>0</v>
      </c>
      <c r="X184" s="17">
        <v>76982</v>
      </c>
      <c r="Y184" s="17">
        <v>0</v>
      </c>
      <c r="Z184" s="17">
        <v>0</v>
      </c>
      <c r="AA184" s="17">
        <v>11241416</v>
      </c>
      <c r="AB184" s="17">
        <v>0</v>
      </c>
    </row>
    <row r="185" spans="1:28" x14ac:dyDescent="0.3">
      <c r="A185" s="15" t="s">
        <v>363</v>
      </c>
      <c r="B185" s="14" t="s">
        <v>364</v>
      </c>
      <c r="C185" s="14">
        <v>1</v>
      </c>
      <c r="D185" s="14">
        <v>0</v>
      </c>
      <c r="E185" s="17">
        <v>19315107</v>
      </c>
      <c r="F185" s="17">
        <v>0</v>
      </c>
      <c r="G185" s="17">
        <v>729993</v>
      </c>
      <c r="H185" s="17">
        <v>0</v>
      </c>
      <c r="I185" s="17">
        <v>1010632</v>
      </c>
      <c r="J185" s="17">
        <v>3030583</v>
      </c>
      <c r="K185" s="17">
        <v>0</v>
      </c>
      <c r="L185" s="17">
        <v>0</v>
      </c>
      <c r="M185" s="17">
        <v>0</v>
      </c>
      <c r="N185" s="17">
        <v>0</v>
      </c>
      <c r="O185" s="17">
        <v>0</v>
      </c>
      <c r="P185" s="17">
        <v>2998613</v>
      </c>
      <c r="Q185" s="17">
        <v>149598</v>
      </c>
      <c r="R185" s="17">
        <v>494016</v>
      </c>
      <c r="S185" s="17">
        <v>13594</v>
      </c>
      <c r="T185" s="17">
        <v>15712</v>
      </c>
      <c r="U185" s="17">
        <v>125692</v>
      </c>
      <c r="V185" s="17">
        <v>12570</v>
      </c>
      <c r="W185" s="17">
        <v>0</v>
      </c>
      <c r="X185" s="17">
        <v>658094</v>
      </c>
      <c r="Y185" s="17">
        <v>0</v>
      </c>
      <c r="Z185" s="17">
        <v>0</v>
      </c>
      <c r="AA185" s="17">
        <v>28554204</v>
      </c>
      <c r="AB185" s="17">
        <v>0</v>
      </c>
    </row>
    <row r="186" spans="1:28" x14ac:dyDescent="0.3">
      <c r="A186" s="15" t="s">
        <v>365</v>
      </c>
      <c r="B186" s="14" t="s">
        <v>366</v>
      </c>
      <c r="C186" s="14">
        <v>1</v>
      </c>
      <c r="D186" s="14">
        <v>0</v>
      </c>
      <c r="E186" s="17">
        <v>8634696</v>
      </c>
      <c r="F186" s="17">
        <v>0</v>
      </c>
      <c r="G186" s="17">
        <v>0</v>
      </c>
      <c r="H186" s="17">
        <v>0</v>
      </c>
      <c r="I186" s="17">
        <v>1272197</v>
      </c>
      <c r="J186" s="17">
        <v>2882106</v>
      </c>
      <c r="K186" s="17">
        <v>0</v>
      </c>
      <c r="L186" s="17">
        <v>0</v>
      </c>
      <c r="M186" s="17">
        <v>0</v>
      </c>
      <c r="N186" s="17">
        <v>0</v>
      </c>
      <c r="O186" s="17">
        <v>0</v>
      </c>
      <c r="P186" s="17">
        <v>1549544</v>
      </c>
      <c r="Q186" s="17">
        <v>106186</v>
      </c>
      <c r="R186" s="17">
        <v>163355</v>
      </c>
      <c r="S186" s="17">
        <v>11910</v>
      </c>
      <c r="T186" s="17">
        <v>4968</v>
      </c>
      <c r="U186" s="17">
        <v>47358</v>
      </c>
      <c r="V186" s="17">
        <v>14872</v>
      </c>
      <c r="W186" s="17">
        <v>0</v>
      </c>
      <c r="X186" s="17">
        <v>80976</v>
      </c>
      <c r="Y186" s="17">
        <v>0</v>
      </c>
      <c r="Z186" s="17">
        <v>0</v>
      </c>
      <c r="AA186" s="17">
        <v>14768168</v>
      </c>
      <c r="AB186" s="17">
        <v>0</v>
      </c>
    </row>
    <row r="187" spans="1:28" x14ac:dyDescent="0.3">
      <c r="A187" s="15" t="s">
        <v>367</v>
      </c>
      <c r="B187" s="14" t="s">
        <v>368</v>
      </c>
      <c r="C187" s="14">
        <v>1</v>
      </c>
      <c r="D187" s="14">
        <v>0</v>
      </c>
      <c r="E187" s="17">
        <v>4789233</v>
      </c>
      <c r="F187" s="17">
        <v>0</v>
      </c>
      <c r="G187" s="17">
        <v>0</v>
      </c>
      <c r="H187" s="17">
        <v>0</v>
      </c>
      <c r="I187" s="17">
        <v>415640</v>
      </c>
      <c r="J187" s="17">
        <v>802962</v>
      </c>
      <c r="K187" s="17">
        <v>0</v>
      </c>
      <c r="L187" s="17">
        <v>0</v>
      </c>
      <c r="M187" s="17">
        <v>0</v>
      </c>
      <c r="N187" s="17">
        <v>0</v>
      </c>
      <c r="O187" s="17">
        <v>0</v>
      </c>
      <c r="P187" s="17">
        <v>439527</v>
      </c>
      <c r="Q187" s="17">
        <v>80574</v>
      </c>
      <c r="R187" s="17">
        <v>49252</v>
      </c>
      <c r="S187" s="17">
        <v>5828</v>
      </c>
      <c r="T187" s="17">
        <v>2261</v>
      </c>
      <c r="U187" s="17">
        <v>23592</v>
      </c>
      <c r="V187" s="17">
        <v>7447</v>
      </c>
      <c r="W187" s="17">
        <v>0</v>
      </c>
      <c r="X187" s="17">
        <v>60827</v>
      </c>
      <c r="Y187" s="17">
        <v>0</v>
      </c>
      <c r="Z187" s="17">
        <v>0</v>
      </c>
      <c r="AA187" s="17">
        <v>6677143</v>
      </c>
      <c r="AB187" s="17">
        <v>0</v>
      </c>
    </row>
    <row r="188" spans="1:28" x14ac:dyDescent="0.3">
      <c r="A188" s="15" t="s">
        <v>369</v>
      </c>
      <c r="B188" s="14" t="s">
        <v>370</v>
      </c>
      <c r="C188" s="14">
        <v>1</v>
      </c>
      <c r="D188" s="14">
        <v>0</v>
      </c>
      <c r="E188" s="17">
        <v>8922193</v>
      </c>
      <c r="F188" s="17">
        <v>0</v>
      </c>
      <c r="G188" s="17">
        <v>0</v>
      </c>
      <c r="H188" s="17">
        <v>27388</v>
      </c>
      <c r="I188" s="17">
        <v>1308729</v>
      </c>
      <c r="J188" s="17">
        <v>2474839</v>
      </c>
      <c r="K188" s="17">
        <v>0</v>
      </c>
      <c r="L188" s="17">
        <v>0</v>
      </c>
      <c r="M188" s="17">
        <v>0</v>
      </c>
      <c r="N188" s="17">
        <v>0</v>
      </c>
      <c r="O188" s="17">
        <v>0</v>
      </c>
      <c r="P188" s="17">
        <v>1858595</v>
      </c>
      <c r="Q188" s="17">
        <v>323842</v>
      </c>
      <c r="R188" s="17">
        <v>334506</v>
      </c>
      <c r="S188" s="17">
        <v>17198</v>
      </c>
      <c r="T188" s="17">
        <v>7175</v>
      </c>
      <c r="U188" s="17">
        <v>70541</v>
      </c>
      <c r="V188" s="17">
        <v>22420</v>
      </c>
      <c r="W188" s="17">
        <v>0</v>
      </c>
      <c r="X188" s="17">
        <v>303372</v>
      </c>
      <c r="Y188" s="17">
        <v>0</v>
      </c>
      <c r="Z188" s="17">
        <v>0</v>
      </c>
      <c r="AA188" s="17">
        <v>15670798</v>
      </c>
      <c r="AB188" s="17">
        <v>0</v>
      </c>
    </row>
    <row r="189" spans="1:28" x14ac:dyDescent="0.3">
      <c r="A189" s="15" t="s">
        <v>371</v>
      </c>
      <c r="B189" s="14" t="s">
        <v>372</v>
      </c>
      <c r="C189" s="14">
        <v>1</v>
      </c>
      <c r="D189" s="14">
        <v>0</v>
      </c>
      <c r="E189" s="17">
        <v>9345129</v>
      </c>
      <c r="F189" s="17">
        <v>0</v>
      </c>
      <c r="G189" s="17">
        <v>0</v>
      </c>
      <c r="H189" s="17">
        <v>0</v>
      </c>
      <c r="I189" s="17">
        <v>1189287</v>
      </c>
      <c r="J189" s="17">
        <v>2198509</v>
      </c>
      <c r="K189" s="17">
        <v>0</v>
      </c>
      <c r="L189" s="17">
        <v>0</v>
      </c>
      <c r="M189" s="17">
        <v>0</v>
      </c>
      <c r="N189" s="17">
        <v>0</v>
      </c>
      <c r="O189" s="17">
        <v>0</v>
      </c>
      <c r="P189" s="17">
        <v>1143547</v>
      </c>
      <c r="Q189" s="17">
        <v>857</v>
      </c>
      <c r="R189" s="17">
        <v>169971</v>
      </c>
      <c r="S189" s="17">
        <v>11235</v>
      </c>
      <c r="T189" s="17">
        <v>4687</v>
      </c>
      <c r="U189" s="17">
        <v>43921</v>
      </c>
      <c r="V189" s="17">
        <v>15119</v>
      </c>
      <c r="W189" s="17">
        <v>0</v>
      </c>
      <c r="X189" s="17">
        <v>111626</v>
      </c>
      <c r="Y189" s="17">
        <v>0</v>
      </c>
      <c r="Z189" s="17">
        <v>0</v>
      </c>
      <c r="AA189" s="17">
        <v>14233888</v>
      </c>
      <c r="AB189" s="17">
        <v>0</v>
      </c>
    </row>
    <row r="190" spans="1:28" x14ac:dyDescent="0.3">
      <c r="A190" s="15" t="s">
        <v>373</v>
      </c>
      <c r="B190" s="14" t="s">
        <v>374</v>
      </c>
      <c r="C190" s="14">
        <v>1</v>
      </c>
      <c r="D190" s="14">
        <v>0</v>
      </c>
      <c r="E190" s="17">
        <v>7696252</v>
      </c>
      <c r="F190" s="17">
        <v>0</v>
      </c>
      <c r="G190" s="17">
        <v>0</v>
      </c>
      <c r="H190" s="17">
        <v>0</v>
      </c>
      <c r="I190" s="17">
        <v>900230</v>
      </c>
      <c r="J190" s="17">
        <v>499584</v>
      </c>
      <c r="K190" s="17">
        <v>0</v>
      </c>
      <c r="L190" s="17">
        <v>0</v>
      </c>
      <c r="M190" s="17">
        <v>0</v>
      </c>
      <c r="N190" s="17">
        <v>0</v>
      </c>
      <c r="O190" s="17">
        <v>0</v>
      </c>
      <c r="P190" s="17">
        <v>1110869</v>
      </c>
      <c r="Q190" s="17">
        <v>52191</v>
      </c>
      <c r="R190" s="17">
        <v>234080</v>
      </c>
      <c r="S190" s="17">
        <v>9408</v>
      </c>
      <c r="T190" s="17">
        <v>3925</v>
      </c>
      <c r="U190" s="17">
        <v>36115</v>
      </c>
      <c r="V190" s="17">
        <v>11611</v>
      </c>
      <c r="W190" s="17">
        <v>0</v>
      </c>
      <c r="X190" s="17">
        <v>96617</v>
      </c>
      <c r="Y190" s="17">
        <v>0</v>
      </c>
      <c r="Z190" s="17">
        <v>0</v>
      </c>
      <c r="AA190" s="17">
        <v>10650882</v>
      </c>
      <c r="AB190" s="17">
        <v>0</v>
      </c>
    </row>
    <row r="191" spans="1:28" x14ac:dyDescent="0.3">
      <c r="A191" s="15" t="s">
        <v>375</v>
      </c>
      <c r="B191" s="14" t="s">
        <v>376</v>
      </c>
      <c r="C191" s="14">
        <v>1</v>
      </c>
      <c r="D191" s="14">
        <v>0</v>
      </c>
      <c r="E191" s="17">
        <v>9288836</v>
      </c>
      <c r="F191" s="17">
        <v>0</v>
      </c>
      <c r="G191" s="17">
        <v>0</v>
      </c>
      <c r="H191" s="17">
        <v>0</v>
      </c>
      <c r="I191" s="17">
        <v>1450074</v>
      </c>
      <c r="J191" s="17">
        <v>1906805</v>
      </c>
      <c r="K191" s="17">
        <v>0</v>
      </c>
      <c r="L191" s="17">
        <v>0</v>
      </c>
      <c r="M191" s="17">
        <v>0</v>
      </c>
      <c r="N191" s="17">
        <v>0</v>
      </c>
      <c r="O191" s="17">
        <v>0</v>
      </c>
      <c r="P191" s="17">
        <v>1061158</v>
      </c>
      <c r="Q191" s="17">
        <v>120067</v>
      </c>
      <c r="R191" s="17">
        <v>267400</v>
      </c>
      <c r="S191" s="17">
        <v>13482</v>
      </c>
      <c r="T191" s="17">
        <v>5625</v>
      </c>
      <c r="U191" s="17">
        <v>53066</v>
      </c>
      <c r="V191" s="17">
        <v>16227</v>
      </c>
      <c r="W191" s="17">
        <v>0</v>
      </c>
      <c r="X191" s="17">
        <v>195381</v>
      </c>
      <c r="Y191" s="17">
        <v>0</v>
      </c>
      <c r="Z191" s="17">
        <v>0</v>
      </c>
      <c r="AA191" s="17">
        <v>14378121</v>
      </c>
      <c r="AB191" s="17">
        <v>0</v>
      </c>
    </row>
    <row r="192" spans="1:28" x14ac:dyDescent="0.3">
      <c r="A192" s="15" t="s">
        <v>377</v>
      </c>
      <c r="B192" s="14" t="s">
        <v>378</v>
      </c>
      <c r="C192" s="14">
        <v>1</v>
      </c>
      <c r="D192" s="14">
        <v>0</v>
      </c>
      <c r="E192" s="17">
        <v>11022509</v>
      </c>
      <c r="F192" s="17">
        <v>0</v>
      </c>
      <c r="G192" s="17">
        <v>184142</v>
      </c>
      <c r="H192" s="17">
        <v>0</v>
      </c>
      <c r="I192" s="17">
        <v>1599158</v>
      </c>
      <c r="J192" s="17">
        <v>1054947</v>
      </c>
      <c r="K192" s="17">
        <v>140475</v>
      </c>
      <c r="L192" s="17">
        <v>0</v>
      </c>
      <c r="M192" s="17">
        <v>0</v>
      </c>
      <c r="N192" s="17">
        <v>0</v>
      </c>
      <c r="O192" s="17">
        <v>0</v>
      </c>
      <c r="P192" s="17">
        <v>1076239</v>
      </c>
      <c r="Q192" s="17">
        <v>217500</v>
      </c>
      <c r="R192" s="17">
        <v>426682</v>
      </c>
      <c r="S192" s="17">
        <v>16958</v>
      </c>
      <c r="T192" s="17">
        <v>7075</v>
      </c>
      <c r="U192" s="17">
        <v>67629</v>
      </c>
      <c r="V192" s="17">
        <v>16382</v>
      </c>
      <c r="W192" s="17">
        <v>0</v>
      </c>
      <c r="X192" s="17">
        <v>257344</v>
      </c>
      <c r="Y192" s="17">
        <v>0</v>
      </c>
      <c r="Z192" s="17">
        <v>0</v>
      </c>
      <c r="AA192" s="17">
        <v>16087040</v>
      </c>
      <c r="AB192" s="17">
        <v>0</v>
      </c>
    </row>
    <row r="193" spans="1:28" x14ac:dyDescent="0.3">
      <c r="A193" s="15" t="s">
        <v>379</v>
      </c>
      <c r="B193" s="14" t="s">
        <v>380</v>
      </c>
      <c r="C193" s="14">
        <v>1</v>
      </c>
      <c r="D193" s="14">
        <v>0</v>
      </c>
      <c r="E193" s="17">
        <v>11170779</v>
      </c>
      <c r="F193" s="17">
        <v>0</v>
      </c>
      <c r="G193" s="17">
        <v>188575</v>
      </c>
      <c r="H193" s="17">
        <v>0</v>
      </c>
      <c r="I193" s="17">
        <v>1356202</v>
      </c>
      <c r="J193" s="17">
        <v>2923009</v>
      </c>
      <c r="K193" s="17">
        <v>652937</v>
      </c>
      <c r="L193" s="17">
        <v>0</v>
      </c>
      <c r="M193" s="17">
        <v>0</v>
      </c>
      <c r="N193" s="17">
        <v>0</v>
      </c>
      <c r="O193" s="17">
        <v>0</v>
      </c>
      <c r="P193" s="17">
        <v>1327202</v>
      </c>
      <c r="Q193" s="17">
        <v>160952</v>
      </c>
      <c r="R193" s="17">
        <v>564866</v>
      </c>
      <c r="S193" s="17">
        <v>20298</v>
      </c>
      <c r="T193" s="17">
        <v>8468</v>
      </c>
      <c r="U193" s="17">
        <v>80094</v>
      </c>
      <c r="V193" s="17">
        <v>18232</v>
      </c>
      <c r="W193" s="17">
        <v>0</v>
      </c>
      <c r="X193" s="17">
        <v>318367</v>
      </c>
      <c r="Y193" s="17">
        <v>0</v>
      </c>
      <c r="Z193" s="17">
        <v>0</v>
      </c>
      <c r="AA193" s="17">
        <v>18789981</v>
      </c>
      <c r="AB193" s="17">
        <v>0</v>
      </c>
    </row>
    <row r="194" spans="1:28" x14ac:dyDescent="0.3">
      <c r="A194" s="15" t="s">
        <v>381</v>
      </c>
      <c r="B194" s="14" t="s">
        <v>382</v>
      </c>
      <c r="C194" s="14">
        <v>1</v>
      </c>
      <c r="D194" s="14">
        <v>0</v>
      </c>
      <c r="E194" s="17">
        <v>7248108</v>
      </c>
      <c r="F194" s="17">
        <v>0</v>
      </c>
      <c r="G194" s="17">
        <v>166717</v>
      </c>
      <c r="H194" s="17">
        <v>0</v>
      </c>
      <c r="I194" s="17">
        <v>1115105</v>
      </c>
      <c r="J194" s="17">
        <v>1367301</v>
      </c>
      <c r="K194" s="17">
        <v>0</v>
      </c>
      <c r="L194" s="17">
        <v>0</v>
      </c>
      <c r="M194" s="17">
        <v>0</v>
      </c>
      <c r="N194" s="17">
        <v>0</v>
      </c>
      <c r="O194" s="17">
        <v>0</v>
      </c>
      <c r="P194" s="17">
        <v>1258933</v>
      </c>
      <c r="Q194" s="17">
        <v>62531</v>
      </c>
      <c r="R194" s="17">
        <v>320301</v>
      </c>
      <c r="S194" s="17">
        <v>18051</v>
      </c>
      <c r="T194" s="17">
        <v>7531</v>
      </c>
      <c r="U194" s="17">
        <v>72871</v>
      </c>
      <c r="V194" s="17">
        <v>16885</v>
      </c>
      <c r="W194" s="17">
        <v>0</v>
      </c>
      <c r="X194" s="17">
        <v>480164</v>
      </c>
      <c r="Y194" s="17">
        <v>0</v>
      </c>
      <c r="Z194" s="17">
        <v>0</v>
      </c>
      <c r="AA194" s="17">
        <v>11774498</v>
      </c>
      <c r="AB194" s="17">
        <v>0</v>
      </c>
    </row>
    <row r="195" spans="1:28" x14ac:dyDescent="0.3">
      <c r="A195" s="15" t="s">
        <v>383</v>
      </c>
      <c r="B195" s="14" t="s">
        <v>384</v>
      </c>
      <c r="C195" s="14">
        <v>1</v>
      </c>
      <c r="D195" s="14">
        <v>0</v>
      </c>
      <c r="E195" s="17">
        <v>8541582</v>
      </c>
      <c r="F195" s="17">
        <v>0</v>
      </c>
      <c r="G195" s="17">
        <v>281504</v>
      </c>
      <c r="H195" s="17">
        <v>0</v>
      </c>
      <c r="I195" s="17">
        <v>1627205</v>
      </c>
      <c r="J195" s="17">
        <v>1713748</v>
      </c>
      <c r="K195" s="17">
        <v>0</v>
      </c>
      <c r="L195" s="17">
        <v>0</v>
      </c>
      <c r="M195" s="17">
        <v>0</v>
      </c>
      <c r="N195" s="17">
        <v>0</v>
      </c>
      <c r="O195" s="17">
        <v>0</v>
      </c>
      <c r="P195" s="17">
        <v>1026233</v>
      </c>
      <c r="Q195" s="17">
        <v>185722</v>
      </c>
      <c r="R195" s="17">
        <v>283199</v>
      </c>
      <c r="S195" s="17">
        <v>17018</v>
      </c>
      <c r="T195" s="17">
        <v>7100</v>
      </c>
      <c r="U195" s="17">
        <v>64774</v>
      </c>
      <c r="V195" s="17">
        <v>17073</v>
      </c>
      <c r="W195" s="17">
        <v>0</v>
      </c>
      <c r="X195" s="17">
        <v>282218</v>
      </c>
      <c r="Y195" s="17">
        <v>0</v>
      </c>
      <c r="Z195" s="17">
        <v>0</v>
      </c>
      <c r="AA195" s="17">
        <v>14047376</v>
      </c>
      <c r="AB195" s="17">
        <v>0</v>
      </c>
    </row>
    <row r="196" spans="1:28" x14ac:dyDescent="0.3">
      <c r="A196" s="15" t="s">
        <v>385</v>
      </c>
      <c r="B196" s="14" t="s">
        <v>386</v>
      </c>
      <c r="C196" s="14">
        <v>1</v>
      </c>
      <c r="D196" s="14">
        <v>0</v>
      </c>
      <c r="E196" s="17">
        <v>1718045</v>
      </c>
      <c r="F196" s="17">
        <v>0</v>
      </c>
      <c r="G196" s="17">
        <v>210056</v>
      </c>
      <c r="H196" s="17">
        <v>0</v>
      </c>
      <c r="I196" s="17">
        <v>125140</v>
      </c>
      <c r="J196" s="17">
        <v>201445</v>
      </c>
      <c r="K196" s="17">
        <v>0</v>
      </c>
      <c r="L196" s="17">
        <v>0</v>
      </c>
      <c r="M196" s="17">
        <v>0</v>
      </c>
      <c r="N196" s="17">
        <v>0</v>
      </c>
      <c r="O196" s="17">
        <v>0</v>
      </c>
      <c r="P196" s="17">
        <v>216947</v>
      </c>
      <c r="Q196" s="17">
        <v>23326</v>
      </c>
      <c r="R196" s="17">
        <v>8873</v>
      </c>
      <c r="S196" s="17">
        <v>5603</v>
      </c>
      <c r="T196" s="17">
        <v>1799</v>
      </c>
      <c r="U196" s="17">
        <v>23126</v>
      </c>
      <c r="V196" s="17">
        <v>0</v>
      </c>
      <c r="W196" s="17">
        <v>0</v>
      </c>
      <c r="X196" s="17">
        <v>45900</v>
      </c>
      <c r="Y196" s="17">
        <v>0</v>
      </c>
      <c r="Z196" s="17">
        <v>0</v>
      </c>
      <c r="AA196" s="17">
        <v>2580260</v>
      </c>
      <c r="AB196" s="17">
        <v>0</v>
      </c>
    </row>
    <row r="197" spans="1:28" x14ac:dyDescent="0.3">
      <c r="A197" s="15" t="s">
        <v>387</v>
      </c>
      <c r="B197" s="14" t="s">
        <v>388</v>
      </c>
      <c r="C197" s="14">
        <v>1</v>
      </c>
      <c r="D197" s="14">
        <v>0</v>
      </c>
      <c r="E197" s="17">
        <v>1105560</v>
      </c>
      <c r="F197" s="17">
        <v>0</v>
      </c>
      <c r="G197" s="17">
        <v>200976</v>
      </c>
      <c r="H197" s="17">
        <v>0</v>
      </c>
      <c r="I197" s="17">
        <v>43686</v>
      </c>
      <c r="J197" s="17">
        <v>89463</v>
      </c>
      <c r="K197" s="17">
        <v>0</v>
      </c>
      <c r="L197" s="17">
        <v>0</v>
      </c>
      <c r="M197" s="17">
        <v>0</v>
      </c>
      <c r="N197" s="17">
        <v>0</v>
      </c>
      <c r="O197" s="17">
        <v>0</v>
      </c>
      <c r="P197" s="17">
        <v>106783</v>
      </c>
      <c r="Q197" s="17">
        <v>0</v>
      </c>
      <c r="R197" s="17">
        <v>0</v>
      </c>
      <c r="S197" s="17">
        <v>3898</v>
      </c>
      <c r="T197" s="17">
        <v>1925</v>
      </c>
      <c r="U197" s="17">
        <v>18349</v>
      </c>
      <c r="V197" s="17">
        <v>0</v>
      </c>
      <c r="W197" s="17">
        <v>0</v>
      </c>
      <c r="X197" s="17">
        <v>0</v>
      </c>
      <c r="Y197" s="17">
        <v>0</v>
      </c>
      <c r="Z197" s="17">
        <v>0</v>
      </c>
      <c r="AA197" s="17">
        <v>1570640</v>
      </c>
      <c r="AB197" s="17">
        <v>0</v>
      </c>
    </row>
    <row r="198" spans="1:28" x14ac:dyDescent="0.3">
      <c r="A198" s="15" t="s">
        <v>389</v>
      </c>
      <c r="B198" s="14" t="s">
        <v>390</v>
      </c>
      <c r="C198" s="14">
        <v>1</v>
      </c>
      <c r="D198" s="14">
        <v>0</v>
      </c>
      <c r="E198" s="17">
        <v>486970</v>
      </c>
      <c r="F198" s="17">
        <v>0</v>
      </c>
      <c r="G198" s="17">
        <v>223843</v>
      </c>
      <c r="H198" s="17">
        <v>0</v>
      </c>
      <c r="I198" s="17">
        <v>24891</v>
      </c>
      <c r="J198" s="17">
        <v>22512</v>
      </c>
      <c r="K198" s="17">
        <v>0</v>
      </c>
      <c r="L198" s="17">
        <v>0</v>
      </c>
      <c r="M198" s="17">
        <v>0</v>
      </c>
      <c r="N198" s="17">
        <v>0</v>
      </c>
      <c r="O198" s="17">
        <v>0</v>
      </c>
      <c r="P198" s="17">
        <v>82656</v>
      </c>
      <c r="Q198" s="17">
        <v>0</v>
      </c>
      <c r="R198" s="17">
        <v>0</v>
      </c>
      <c r="S198" s="17">
        <v>1498</v>
      </c>
      <c r="T198" s="17">
        <v>602</v>
      </c>
      <c r="U198" s="17">
        <v>5884</v>
      </c>
      <c r="V198" s="17">
        <v>0</v>
      </c>
      <c r="W198" s="17">
        <v>0</v>
      </c>
      <c r="X198" s="17">
        <v>0</v>
      </c>
      <c r="Y198" s="17">
        <v>0</v>
      </c>
      <c r="Z198" s="17">
        <v>0</v>
      </c>
      <c r="AA198" s="17">
        <v>848856</v>
      </c>
      <c r="AB198" s="17">
        <v>0</v>
      </c>
    </row>
    <row r="199" spans="1:28" x14ac:dyDescent="0.3">
      <c r="A199" s="15" t="s">
        <v>391</v>
      </c>
      <c r="B199" s="14" t="s">
        <v>392</v>
      </c>
      <c r="C199" s="14">
        <v>1</v>
      </c>
      <c r="D199" s="14">
        <v>0</v>
      </c>
      <c r="E199" s="17">
        <v>335257</v>
      </c>
      <c r="F199" s="17">
        <v>0</v>
      </c>
      <c r="G199" s="17">
        <v>180008</v>
      </c>
      <c r="H199" s="17">
        <v>0</v>
      </c>
      <c r="I199" s="17">
        <v>29794</v>
      </c>
      <c r="J199" s="17">
        <v>59157</v>
      </c>
      <c r="K199" s="17">
        <v>0</v>
      </c>
      <c r="L199" s="17">
        <v>0</v>
      </c>
      <c r="M199" s="17">
        <v>0</v>
      </c>
      <c r="N199" s="17">
        <v>0</v>
      </c>
      <c r="O199" s="17">
        <v>0</v>
      </c>
      <c r="P199" s="17">
        <v>20534</v>
      </c>
      <c r="Q199" s="17">
        <v>0</v>
      </c>
      <c r="R199" s="17">
        <v>0</v>
      </c>
      <c r="S199" s="17">
        <v>1169</v>
      </c>
      <c r="T199" s="17">
        <v>487</v>
      </c>
      <c r="U199" s="17">
        <v>4602</v>
      </c>
      <c r="V199" s="17">
        <v>0</v>
      </c>
      <c r="W199" s="17">
        <v>0</v>
      </c>
      <c r="X199" s="17">
        <v>0</v>
      </c>
      <c r="Y199" s="17">
        <v>0</v>
      </c>
      <c r="Z199" s="17">
        <v>0</v>
      </c>
      <c r="AA199" s="17">
        <v>631008</v>
      </c>
      <c r="AB199" s="17">
        <v>0</v>
      </c>
    </row>
    <row r="200" spans="1:28" x14ac:dyDescent="0.3">
      <c r="A200" s="15" t="s">
        <v>393</v>
      </c>
      <c r="B200" s="14" t="s">
        <v>394</v>
      </c>
      <c r="C200" s="14">
        <v>1</v>
      </c>
      <c r="D200" s="14">
        <v>0</v>
      </c>
      <c r="E200" s="17">
        <v>270524</v>
      </c>
      <c r="F200" s="17">
        <v>0</v>
      </c>
      <c r="G200" s="17">
        <v>202087</v>
      </c>
      <c r="H200" s="17">
        <v>0</v>
      </c>
      <c r="I200" s="17">
        <v>9560</v>
      </c>
      <c r="J200" s="17">
        <v>11775</v>
      </c>
      <c r="K200" s="17">
        <v>0</v>
      </c>
      <c r="L200" s="17">
        <v>0</v>
      </c>
      <c r="M200" s="17">
        <v>0</v>
      </c>
      <c r="N200" s="17">
        <v>0</v>
      </c>
      <c r="O200" s="17">
        <v>0</v>
      </c>
      <c r="P200" s="17">
        <v>59208</v>
      </c>
      <c r="Q200" s="17">
        <v>0</v>
      </c>
      <c r="R200" s="17">
        <v>0</v>
      </c>
      <c r="S200" s="17">
        <v>974</v>
      </c>
      <c r="T200" s="17">
        <v>406</v>
      </c>
      <c r="U200" s="17">
        <v>3321</v>
      </c>
      <c r="V200" s="17">
        <v>0</v>
      </c>
      <c r="W200" s="17">
        <v>0</v>
      </c>
      <c r="X200" s="17">
        <v>0</v>
      </c>
      <c r="Y200" s="17">
        <v>0</v>
      </c>
      <c r="Z200" s="17">
        <v>0</v>
      </c>
      <c r="AA200" s="17">
        <v>557855</v>
      </c>
      <c r="AB200" s="17">
        <v>0</v>
      </c>
    </row>
    <row r="201" spans="1:28" x14ac:dyDescent="0.3">
      <c r="A201" s="15" t="s">
        <v>395</v>
      </c>
      <c r="B201" s="14" t="s">
        <v>396</v>
      </c>
      <c r="C201" s="14">
        <v>1</v>
      </c>
      <c r="D201" s="14">
        <v>0</v>
      </c>
      <c r="E201" s="17">
        <v>880299</v>
      </c>
      <c r="F201" s="17">
        <v>0</v>
      </c>
      <c r="G201" s="17">
        <v>207132</v>
      </c>
      <c r="H201" s="17">
        <v>0</v>
      </c>
      <c r="I201" s="17">
        <v>47116</v>
      </c>
      <c r="J201" s="17">
        <v>257160</v>
      </c>
      <c r="K201" s="17">
        <v>0</v>
      </c>
      <c r="L201" s="17">
        <v>0</v>
      </c>
      <c r="M201" s="17">
        <v>0</v>
      </c>
      <c r="N201" s="17">
        <v>0</v>
      </c>
      <c r="O201" s="17">
        <v>0</v>
      </c>
      <c r="P201" s="17">
        <v>139066</v>
      </c>
      <c r="Q201" s="17">
        <v>0</v>
      </c>
      <c r="R201" s="17">
        <v>0</v>
      </c>
      <c r="S201" s="17">
        <v>2083</v>
      </c>
      <c r="T201" s="17">
        <v>868</v>
      </c>
      <c r="U201" s="17">
        <v>7107</v>
      </c>
      <c r="V201" s="17">
        <v>0</v>
      </c>
      <c r="W201" s="17">
        <v>0</v>
      </c>
      <c r="X201" s="17">
        <v>0</v>
      </c>
      <c r="Y201" s="17">
        <v>0</v>
      </c>
      <c r="Z201" s="17">
        <v>0</v>
      </c>
      <c r="AA201" s="17">
        <v>1540831</v>
      </c>
      <c r="AB201" s="17">
        <v>0</v>
      </c>
    </row>
    <row r="202" spans="1:28" x14ac:dyDescent="0.3">
      <c r="A202" s="15" t="s">
        <v>397</v>
      </c>
      <c r="B202" s="14" t="s">
        <v>398</v>
      </c>
      <c r="C202" s="14">
        <v>1</v>
      </c>
      <c r="D202" s="14">
        <v>0</v>
      </c>
      <c r="E202" s="17">
        <v>7763174</v>
      </c>
      <c r="F202" s="17">
        <v>0</v>
      </c>
      <c r="G202" s="17">
        <v>0</v>
      </c>
      <c r="H202" s="17">
        <v>0</v>
      </c>
      <c r="I202" s="17">
        <v>1272303</v>
      </c>
      <c r="J202" s="17">
        <v>1338897</v>
      </c>
      <c r="K202" s="17">
        <v>0</v>
      </c>
      <c r="L202" s="17">
        <v>0</v>
      </c>
      <c r="M202" s="17">
        <v>0</v>
      </c>
      <c r="N202" s="17">
        <v>0</v>
      </c>
      <c r="O202" s="17">
        <v>0</v>
      </c>
      <c r="P202" s="17">
        <v>1171888</v>
      </c>
      <c r="Q202" s="17">
        <v>57741</v>
      </c>
      <c r="R202" s="17">
        <v>48135</v>
      </c>
      <c r="S202" s="17">
        <v>9857</v>
      </c>
      <c r="T202" s="17">
        <v>4112</v>
      </c>
      <c r="U202" s="17">
        <v>37572</v>
      </c>
      <c r="V202" s="17">
        <v>12214</v>
      </c>
      <c r="W202" s="17">
        <v>0</v>
      </c>
      <c r="X202" s="17">
        <v>87204</v>
      </c>
      <c r="Y202" s="17">
        <v>0</v>
      </c>
      <c r="Z202" s="17">
        <v>0</v>
      </c>
      <c r="AA202" s="17">
        <v>11803097</v>
      </c>
      <c r="AB202" s="17">
        <v>0</v>
      </c>
    </row>
    <row r="203" spans="1:28" x14ac:dyDescent="0.3">
      <c r="A203" s="15" t="s">
        <v>399</v>
      </c>
      <c r="B203" s="14" t="s">
        <v>400</v>
      </c>
      <c r="C203" s="14">
        <v>1</v>
      </c>
      <c r="D203" s="14">
        <v>0</v>
      </c>
      <c r="E203" s="17">
        <v>7572271</v>
      </c>
      <c r="F203" s="17">
        <v>0</v>
      </c>
      <c r="G203" s="17">
        <v>0</v>
      </c>
      <c r="H203" s="17">
        <v>0</v>
      </c>
      <c r="I203" s="17">
        <v>808456</v>
      </c>
      <c r="J203" s="17">
        <v>795681</v>
      </c>
      <c r="K203" s="17">
        <v>0</v>
      </c>
      <c r="L203" s="17">
        <v>0</v>
      </c>
      <c r="M203" s="17">
        <v>0</v>
      </c>
      <c r="N203" s="17">
        <v>0</v>
      </c>
      <c r="O203" s="17">
        <v>0</v>
      </c>
      <c r="P203" s="17">
        <v>1471464</v>
      </c>
      <c r="Q203" s="17">
        <v>180940</v>
      </c>
      <c r="R203" s="17">
        <v>113872</v>
      </c>
      <c r="S203" s="17">
        <v>13453</v>
      </c>
      <c r="T203" s="17">
        <v>5612</v>
      </c>
      <c r="U203" s="17">
        <v>51726</v>
      </c>
      <c r="V203" s="17">
        <v>16734</v>
      </c>
      <c r="W203" s="17">
        <v>0</v>
      </c>
      <c r="X203" s="17">
        <v>253566</v>
      </c>
      <c r="Y203" s="17">
        <v>0</v>
      </c>
      <c r="Z203" s="17">
        <v>0</v>
      </c>
      <c r="AA203" s="17">
        <v>11283775</v>
      </c>
      <c r="AB203" s="17">
        <v>0</v>
      </c>
    </row>
    <row r="204" spans="1:28" x14ac:dyDescent="0.3">
      <c r="A204" s="15" t="s">
        <v>401</v>
      </c>
      <c r="B204" s="14" t="s">
        <v>402</v>
      </c>
      <c r="C204" s="14">
        <v>1</v>
      </c>
      <c r="D204" s="14">
        <v>0</v>
      </c>
      <c r="E204" s="17">
        <v>9586635</v>
      </c>
      <c r="F204" s="17">
        <v>0</v>
      </c>
      <c r="G204" s="17">
        <v>0</v>
      </c>
      <c r="H204" s="17">
        <v>0</v>
      </c>
      <c r="I204" s="17">
        <v>1198580</v>
      </c>
      <c r="J204" s="17">
        <v>1961730</v>
      </c>
      <c r="K204" s="17">
        <v>0</v>
      </c>
      <c r="L204" s="17">
        <v>0</v>
      </c>
      <c r="M204" s="17">
        <v>0</v>
      </c>
      <c r="N204" s="17">
        <v>0</v>
      </c>
      <c r="O204" s="17">
        <v>0</v>
      </c>
      <c r="P204" s="17">
        <v>1989556</v>
      </c>
      <c r="Q204" s="17">
        <v>402287</v>
      </c>
      <c r="R204" s="17">
        <v>84039</v>
      </c>
      <c r="S204" s="17">
        <v>16449</v>
      </c>
      <c r="T204" s="17">
        <v>6470</v>
      </c>
      <c r="U204" s="17">
        <v>63959</v>
      </c>
      <c r="V204" s="17">
        <v>22028</v>
      </c>
      <c r="W204" s="17">
        <v>0</v>
      </c>
      <c r="X204" s="17">
        <v>245144</v>
      </c>
      <c r="Y204" s="17">
        <v>0</v>
      </c>
      <c r="Z204" s="17">
        <v>0</v>
      </c>
      <c r="AA204" s="17">
        <v>15576877</v>
      </c>
      <c r="AB204" s="17">
        <v>0</v>
      </c>
    </row>
    <row r="205" spans="1:28" x14ac:dyDescent="0.3">
      <c r="A205" s="15" t="s">
        <v>403</v>
      </c>
      <c r="B205" s="14" t="s">
        <v>404</v>
      </c>
      <c r="C205" s="14">
        <v>1</v>
      </c>
      <c r="D205" s="14">
        <v>0</v>
      </c>
      <c r="E205" s="17">
        <v>10783478</v>
      </c>
      <c r="F205" s="17">
        <v>0</v>
      </c>
      <c r="G205" s="17">
        <v>0</v>
      </c>
      <c r="H205" s="17">
        <v>0</v>
      </c>
      <c r="I205" s="17">
        <v>1019234</v>
      </c>
      <c r="J205" s="17">
        <v>1616912</v>
      </c>
      <c r="K205" s="17">
        <v>0</v>
      </c>
      <c r="L205" s="17">
        <v>0</v>
      </c>
      <c r="M205" s="17">
        <v>0</v>
      </c>
      <c r="N205" s="17">
        <v>0</v>
      </c>
      <c r="O205" s="17">
        <v>0</v>
      </c>
      <c r="P205" s="17">
        <v>1412936</v>
      </c>
      <c r="Q205" s="17">
        <v>174114</v>
      </c>
      <c r="R205" s="17">
        <v>124817</v>
      </c>
      <c r="S205" s="17">
        <v>16374</v>
      </c>
      <c r="T205" s="17">
        <v>5628</v>
      </c>
      <c r="U205" s="17">
        <v>57435</v>
      </c>
      <c r="V205" s="17">
        <v>22060</v>
      </c>
      <c r="W205" s="17">
        <v>0</v>
      </c>
      <c r="X205" s="17">
        <v>152881</v>
      </c>
      <c r="Y205" s="17">
        <v>3453</v>
      </c>
      <c r="Z205" s="17">
        <v>0</v>
      </c>
      <c r="AA205" s="17">
        <v>15389322</v>
      </c>
      <c r="AB205" s="17">
        <v>0</v>
      </c>
    </row>
    <row r="206" spans="1:28" x14ac:dyDescent="0.3">
      <c r="A206" s="15" t="s">
        <v>405</v>
      </c>
      <c r="B206" s="14" t="s">
        <v>406</v>
      </c>
      <c r="C206" s="14">
        <v>1</v>
      </c>
      <c r="D206" s="14">
        <v>0</v>
      </c>
      <c r="E206" s="17">
        <v>10166341</v>
      </c>
      <c r="F206" s="17">
        <v>0</v>
      </c>
      <c r="G206" s="17">
        <v>0</v>
      </c>
      <c r="H206" s="17">
        <v>0</v>
      </c>
      <c r="I206" s="17">
        <v>866511</v>
      </c>
      <c r="J206" s="17">
        <v>1132946</v>
      </c>
      <c r="K206" s="17">
        <v>63863</v>
      </c>
      <c r="L206" s="17">
        <v>0</v>
      </c>
      <c r="M206" s="17">
        <v>0</v>
      </c>
      <c r="N206" s="17">
        <v>0</v>
      </c>
      <c r="O206" s="17">
        <v>0</v>
      </c>
      <c r="P206" s="17">
        <v>1068375</v>
      </c>
      <c r="Q206" s="17">
        <v>21551</v>
      </c>
      <c r="R206" s="17">
        <v>49890</v>
      </c>
      <c r="S206" s="17">
        <v>12044</v>
      </c>
      <c r="T206" s="17">
        <v>5025</v>
      </c>
      <c r="U206" s="17">
        <v>42931</v>
      </c>
      <c r="V206" s="17">
        <v>14379</v>
      </c>
      <c r="W206" s="17">
        <v>0</v>
      </c>
      <c r="X206" s="17">
        <v>234586</v>
      </c>
      <c r="Y206" s="17">
        <v>0</v>
      </c>
      <c r="Z206" s="17">
        <v>0</v>
      </c>
      <c r="AA206" s="17">
        <v>13678442</v>
      </c>
      <c r="AB206" s="17">
        <v>0</v>
      </c>
    </row>
    <row r="207" spans="1:28" x14ac:dyDescent="0.3">
      <c r="A207" s="15" t="s">
        <v>407</v>
      </c>
      <c r="B207" s="14" t="s">
        <v>408</v>
      </c>
      <c r="C207" s="14">
        <v>1</v>
      </c>
      <c r="D207" s="14">
        <v>0</v>
      </c>
      <c r="E207" s="17">
        <v>5058096</v>
      </c>
      <c r="F207" s="17">
        <v>0</v>
      </c>
      <c r="G207" s="17">
        <v>0</v>
      </c>
      <c r="H207" s="17">
        <v>0</v>
      </c>
      <c r="I207" s="17">
        <v>697028</v>
      </c>
      <c r="J207" s="17">
        <v>196458</v>
      </c>
      <c r="K207" s="17">
        <v>0</v>
      </c>
      <c r="L207" s="17">
        <v>0</v>
      </c>
      <c r="M207" s="17">
        <v>0</v>
      </c>
      <c r="N207" s="17">
        <v>0</v>
      </c>
      <c r="O207" s="17">
        <v>0</v>
      </c>
      <c r="P207" s="17">
        <v>618592</v>
      </c>
      <c r="Q207" s="17">
        <v>77264</v>
      </c>
      <c r="R207" s="17">
        <v>40815</v>
      </c>
      <c r="S207" s="17">
        <v>7685</v>
      </c>
      <c r="T207" s="17">
        <v>3206</v>
      </c>
      <c r="U207" s="17">
        <v>18895</v>
      </c>
      <c r="V207" s="17">
        <v>5823</v>
      </c>
      <c r="W207" s="17">
        <v>0</v>
      </c>
      <c r="X207" s="17">
        <v>132961</v>
      </c>
      <c r="Y207" s="17">
        <v>0</v>
      </c>
      <c r="Z207" s="17">
        <v>0</v>
      </c>
      <c r="AA207" s="17">
        <v>6856823</v>
      </c>
      <c r="AB207" s="17">
        <v>0</v>
      </c>
    </row>
    <row r="208" spans="1:28" x14ac:dyDescent="0.3">
      <c r="A208" s="15" t="s">
        <v>409</v>
      </c>
      <c r="B208" s="14" t="s">
        <v>410</v>
      </c>
      <c r="C208" s="14">
        <v>1</v>
      </c>
      <c r="D208" s="14">
        <v>0</v>
      </c>
      <c r="E208" s="17">
        <v>2544244</v>
      </c>
      <c r="F208" s="17">
        <v>0</v>
      </c>
      <c r="G208" s="17">
        <v>0</v>
      </c>
      <c r="H208" s="17">
        <v>0</v>
      </c>
      <c r="I208" s="17">
        <v>386554</v>
      </c>
      <c r="J208" s="17">
        <v>386232</v>
      </c>
      <c r="K208" s="17">
        <v>0</v>
      </c>
      <c r="L208" s="17">
        <v>0</v>
      </c>
      <c r="M208" s="17">
        <v>0</v>
      </c>
      <c r="N208" s="17">
        <v>0</v>
      </c>
      <c r="O208" s="17">
        <v>0</v>
      </c>
      <c r="P208" s="17">
        <v>515528</v>
      </c>
      <c r="Q208" s="17">
        <v>0</v>
      </c>
      <c r="R208" s="17">
        <v>0</v>
      </c>
      <c r="S208" s="17">
        <v>1166</v>
      </c>
      <c r="T208" s="17">
        <v>1075</v>
      </c>
      <c r="U208" s="17">
        <v>7327</v>
      </c>
      <c r="V208" s="17">
        <v>1266</v>
      </c>
      <c r="W208" s="17">
        <v>0</v>
      </c>
      <c r="X208" s="17">
        <v>0</v>
      </c>
      <c r="Y208" s="17">
        <v>0</v>
      </c>
      <c r="Z208" s="17">
        <v>0</v>
      </c>
      <c r="AA208" s="17">
        <v>3843392</v>
      </c>
      <c r="AB208" s="17">
        <v>0</v>
      </c>
    </row>
    <row r="209" spans="1:28" x14ac:dyDescent="0.3">
      <c r="A209" s="15" t="s">
        <v>411</v>
      </c>
      <c r="B209" s="14" t="s">
        <v>412</v>
      </c>
      <c r="C209" s="14">
        <v>1</v>
      </c>
      <c r="D209" s="14">
        <v>0</v>
      </c>
      <c r="E209" s="17">
        <v>624508</v>
      </c>
      <c r="F209" s="17">
        <v>0</v>
      </c>
      <c r="G209" s="17">
        <v>271313</v>
      </c>
      <c r="H209" s="17">
        <v>0</v>
      </c>
      <c r="I209" s="17">
        <v>28214</v>
      </c>
      <c r="J209" s="17">
        <v>20270</v>
      </c>
      <c r="K209" s="17">
        <v>0</v>
      </c>
      <c r="L209" s="17">
        <v>0</v>
      </c>
      <c r="M209" s="17">
        <v>0</v>
      </c>
      <c r="N209" s="17">
        <v>0</v>
      </c>
      <c r="O209" s="17">
        <v>0</v>
      </c>
      <c r="P209" s="17">
        <v>158007</v>
      </c>
      <c r="Q209" s="17">
        <v>0</v>
      </c>
      <c r="R209" s="17">
        <v>0</v>
      </c>
      <c r="S209" s="17">
        <v>3701</v>
      </c>
      <c r="T209" s="17">
        <v>1543</v>
      </c>
      <c r="U209" s="17">
        <v>5292</v>
      </c>
      <c r="V209" s="17">
        <v>0</v>
      </c>
      <c r="W209" s="17">
        <v>0</v>
      </c>
      <c r="X209" s="17">
        <v>0</v>
      </c>
      <c r="Y209" s="17">
        <v>2008</v>
      </c>
      <c r="Z209" s="17">
        <v>0</v>
      </c>
      <c r="AA209" s="17">
        <v>1114856</v>
      </c>
      <c r="AB209" s="17">
        <v>0</v>
      </c>
    </row>
    <row r="210" spans="1:28" x14ac:dyDescent="0.3">
      <c r="A210" s="15" t="s">
        <v>413</v>
      </c>
      <c r="B210" s="14" t="s">
        <v>414</v>
      </c>
      <c r="C210" s="14">
        <v>1</v>
      </c>
      <c r="D210" s="14">
        <v>0</v>
      </c>
      <c r="E210" s="17">
        <v>13519680</v>
      </c>
      <c r="F210" s="17">
        <v>0</v>
      </c>
      <c r="G210" s="17">
        <v>0</v>
      </c>
      <c r="H210" s="17">
        <v>0</v>
      </c>
      <c r="I210" s="17">
        <v>1407083</v>
      </c>
      <c r="J210" s="17">
        <v>3199885</v>
      </c>
      <c r="K210" s="17">
        <v>45673</v>
      </c>
      <c r="L210" s="17">
        <v>0</v>
      </c>
      <c r="M210" s="17">
        <v>0</v>
      </c>
      <c r="N210" s="17">
        <v>0</v>
      </c>
      <c r="O210" s="17">
        <v>0</v>
      </c>
      <c r="P210" s="17">
        <v>1888299</v>
      </c>
      <c r="Q210" s="17">
        <v>204670</v>
      </c>
      <c r="R210" s="17">
        <v>0</v>
      </c>
      <c r="S210" s="17">
        <v>15490</v>
      </c>
      <c r="T210" s="17">
        <v>6462</v>
      </c>
      <c r="U210" s="17">
        <v>59823</v>
      </c>
      <c r="V210" s="17">
        <v>20394</v>
      </c>
      <c r="W210" s="17">
        <v>0</v>
      </c>
      <c r="X210" s="17">
        <v>189864</v>
      </c>
      <c r="Y210" s="17">
        <v>0</v>
      </c>
      <c r="Z210" s="17">
        <v>0</v>
      </c>
      <c r="AA210" s="17">
        <v>20557323</v>
      </c>
      <c r="AB210" s="17">
        <v>0</v>
      </c>
    </row>
    <row r="211" spans="1:28" x14ac:dyDescent="0.3">
      <c r="A211" s="15" t="s">
        <v>415</v>
      </c>
      <c r="B211" s="14" t="s">
        <v>416</v>
      </c>
      <c r="C211" s="14">
        <v>1</v>
      </c>
      <c r="D211" s="14">
        <v>1</v>
      </c>
      <c r="E211" s="17">
        <v>22873257</v>
      </c>
      <c r="F211" s="17">
        <v>0</v>
      </c>
      <c r="G211" s="17">
        <v>0</v>
      </c>
      <c r="H211" s="17">
        <v>0</v>
      </c>
      <c r="I211" s="17">
        <v>1662025</v>
      </c>
      <c r="J211" s="17">
        <v>8281018</v>
      </c>
      <c r="K211" s="17">
        <v>0</v>
      </c>
      <c r="L211" s="17">
        <v>2668059</v>
      </c>
      <c r="M211" s="17">
        <v>0</v>
      </c>
      <c r="N211" s="17">
        <v>0</v>
      </c>
      <c r="O211" s="17">
        <v>0</v>
      </c>
      <c r="P211" s="17">
        <v>3654944</v>
      </c>
      <c r="Q211" s="17">
        <v>612583</v>
      </c>
      <c r="R211" s="17">
        <v>321915</v>
      </c>
      <c r="S211" s="17">
        <v>31578</v>
      </c>
      <c r="T211" s="17">
        <v>13175</v>
      </c>
      <c r="U211" s="17">
        <v>123024</v>
      </c>
      <c r="V211" s="17">
        <v>44892</v>
      </c>
      <c r="W211" s="17">
        <v>0</v>
      </c>
      <c r="X211" s="17">
        <v>937556</v>
      </c>
      <c r="Y211" s="17">
        <v>0</v>
      </c>
      <c r="Z211" s="17">
        <v>0</v>
      </c>
      <c r="AA211" s="17">
        <v>41224026</v>
      </c>
      <c r="AB211" s="17">
        <v>0</v>
      </c>
    </row>
    <row r="212" spans="1:28" x14ac:dyDescent="0.3">
      <c r="A212" s="15" t="s">
        <v>417</v>
      </c>
      <c r="B212" s="14" t="s">
        <v>418</v>
      </c>
      <c r="C212" s="14">
        <v>1</v>
      </c>
      <c r="D212" s="14">
        <v>0</v>
      </c>
      <c r="E212" s="17">
        <v>18067639</v>
      </c>
      <c r="F212" s="17">
        <v>0</v>
      </c>
      <c r="G212" s="17">
        <v>0</v>
      </c>
      <c r="H212" s="17">
        <v>16290</v>
      </c>
      <c r="I212" s="17">
        <v>2329885</v>
      </c>
      <c r="J212" s="17">
        <v>3839728</v>
      </c>
      <c r="K212" s="17">
        <v>209554</v>
      </c>
      <c r="L212" s="17">
        <v>0</v>
      </c>
      <c r="M212" s="17">
        <v>0</v>
      </c>
      <c r="N212" s="17">
        <v>0</v>
      </c>
      <c r="O212" s="17">
        <v>0</v>
      </c>
      <c r="P212" s="17">
        <v>1550589</v>
      </c>
      <c r="Q212" s="17">
        <v>341880</v>
      </c>
      <c r="R212" s="17">
        <v>36643</v>
      </c>
      <c r="S212" s="17">
        <v>25676</v>
      </c>
      <c r="T212" s="17">
        <v>10712</v>
      </c>
      <c r="U212" s="17">
        <v>101530</v>
      </c>
      <c r="V212" s="17">
        <v>32769</v>
      </c>
      <c r="W212" s="17">
        <v>0</v>
      </c>
      <c r="X212" s="17">
        <v>285307</v>
      </c>
      <c r="Y212" s="17">
        <v>0</v>
      </c>
      <c r="Z212" s="17">
        <v>0</v>
      </c>
      <c r="AA212" s="17">
        <v>26848202</v>
      </c>
      <c r="AB212" s="17">
        <v>0</v>
      </c>
    </row>
    <row r="213" spans="1:28" x14ac:dyDescent="0.3">
      <c r="A213" s="15" t="s">
        <v>419</v>
      </c>
      <c r="B213" s="14" t="s">
        <v>420</v>
      </c>
      <c r="C213" s="14">
        <v>1</v>
      </c>
      <c r="D213" s="14">
        <v>0</v>
      </c>
      <c r="E213" s="17">
        <v>3685740</v>
      </c>
      <c r="F213" s="17">
        <v>0</v>
      </c>
      <c r="G213" s="17">
        <v>0</v>
      </c>
      <c r="H213" s="17">
        <v>0</v>
      </c>
      <c r="I213" s="17">
        <v>565605</v>
      </c>
      <c r="J213" s="17">
        <v>477011</v>
      </c>
      <c r="K213" s="17">
        <v>36347</v>
      </c>
      <c r="L213" s="17">
        <v>0</v>
      </c>
      <c r="M213" s="17">
        <v>0</v>
      </c>
      <c r="N213" s="17">
        <v>0</v>
      </c>
      <c r="O213" s="17">
        <v>0</v>
      </c>
      <c r="P213" s="17">
        <v>284523</v>
      </c>
      <c r="Q213" s="17">
        <v>35653</v>
      </c>
      <c r="R213" s="17">
        <v>0</v>
      </c>
      <c r="S213" s="17">
        <v>6936</v>
      </c>
      <c r="T213" s="17">
        <v>2893</v>
      </c>
      <c r="U213" s="17">
        <v>25747</v>
      </c>
      <c r="V213" s="17">
        <v>3292</v>
      </c>
      <c r="W213" s="17">
        <v>0</v>
      </c>
      <c r="X213" s="17">
        <v>48735</v>
      </c>
      <c r="Y213" s="17">
        <v>1320</v>
      </c>
      <c r="Z213" s="17">
        <v>0</v>
      </c>
      <c r="AA213" s="17">
        <v>5173802</v>
      </c>
      <c r="AB213" s="17">
        <v>0</v>
      </c>
    </row>
    <row r="214" spans="1:28" x14ac:dyDescent="0.3">
      <c r="A214" s="15" t="s">
        <v>421</v>
      </c>
      <c r="B214" s="14" t="s">
        <v>422</v>
      </c>
      <c r="C214" s="14">
        <v>1</v>
      </c>
      <c r="D214" s="14">
        <v>0</v>
      </c>
      <c r="E214" s="17">
        <v>41128939</v>
      </c>
      <c r="F214" s="17">
        <v>0</v>
      </c>
      <c r="G214" s="17">
        <v>0</v>
      </c>
      <c r="H214" s="17">
        <v>4459</v>
      </c>
      <c r="I214" s="17">
        <v>5426516</v>
      </c>
      <c r="J214" s="17">
        <v>6728090</v>
      </c>
      <c r="K214" s="17">
        <v>0</v>
      </c>
      <c r="L214" s="17">
        <v>0</v>
      </c>
      <c r="M214" s="17">
        <v>0</v>
      </c>
      <c r="N214" s="17">
        <v>0</v>
      </c>
      <c r="O214" s="17">
        <v>0</v>
      </c>
      <c r="P214" s="17">
        <v>3755686</v>
      </c>
      <c r="Q214" s="17">
        <v>69158</v>
      </c>
      <c r="R214" s="17">
        <v>0</v>
      </c>
      <c r="S214" s="17">
        <v>50228</v>
      </c>
      <c r="T214" s="17">
        <v>20956</v>
      </c>
      <c r="U214" s="17">
        <v>198283</v>
      </c>
      <c r="V214" s="17">
        <v>70676</v>
      </c>
      <c r="W214" s="17">
        <v>0</v>
      </c>
      <c r="X214" s="17">
        <v>915415</v>
      </c>
      <c r="Y214" s="17">
        <v>0</v>
      </c>
      <c r="Z214" s="17">
        <v>0</v>
      </c>
      <c r="AA214" s="17">
        <v>58368406</v>
      </c>
      <c r="AB214" s="17">
        <v>0</v>
      </c>
    </row>
    <row r="215" spans="1:28" x14ac:dyDescent="0.3">
      <c r="A215" s="15" t="s">
        <v>423</v>
      </c>
      <c r="B215" s="14" t="s">
        <v>424</v>
      </c>
      <c r="C215" s="14">
        <v>1</v>
      </c>
      <c r="D215" s="14">
        <v>0</v>
      </c>
      <c r="E215" s="17">
        <v>10762315</v>
      </c>
      <c r="F215" s="17">
        <v>0</v>
      </c>
      <c r="G215" s="17">
        <v>0</v>
      </c>
      <c r="H215" s="17">
        <v>0</v>
      </c>
      <c r="I215" s="17">
        <v>1111205</v>
      </c>
      <c r="J215" s="17">
        <v>1708021</v>
      </c>
      <c r="K215" s="17">
        <v>0</v>
      </c>
      <c r="L215" s="17">
        <v>0</v>
      </c>
      <c r="M215" s="17">
        <v>0</v>
      </c>
      <c r="N215" s="17">
        <v>0</v>
      </c>
      <c r="O215" s="17">
        <v>0</v>
      </c>
      <c r="P215" s="17">
        <v>1242840</v>
      </c>
      <c r="Q215" s="17">
        <v>314128</v>
      </c>
      <c r="R215" s="17">
        <v>0</v>
      </c>
      <c r="S215" s="17">
        <v>20104</v>
      </c>
      <c r="T215" s="17">
        <v>8387</v>
      </c>
      <c r="U215" s="17">
        <v>81026</v>
      </c>
      <c r="V215" s="17">
        <v>22507</v>
      </c>
      <c r="W215" s="17">
        <v>0</v>
      </c>
      <c r="X215" s="17">
        <v>165552</v>
      </c>
      <c r="Y215" s="17">
        <v>0</v>
      </c>
      <c r="Z215" s="17">
        <v>0</v>
      </c>
      <c r="AA215" s="17">
        <v>15436085</v>
      </c>
      <c r="AB215" s="17">
        <v>0</v>
      </c>
    </row>
    <row r="216" spans="1:28" x14ac:dyDescent="0.3">
      <c r="A216" s="15" t="s">
        <v>425</v>
      </c>
      <c r="B216" s="14" t="s">
        <v>426</v>
      </c>
      <c r="C216" s="14">
        <v>1</v>
      </c>
      <c r="D216" s="14">
        <v>0</v>
      </c>
      <c r="E216" s="17">
        <v>6764177</v>
      </c>
      <c r="F216" s="17">
        <v>0</v>
      </c>
      <c r="G216" s="17">
        <v>0</v>
      </c>
      <c r="H216" s="17">
        <v>0</v>
      </c>
      <c r="I216" s="17">
        <v>981070</v>
      </c>
      <c r="J216" s="17">
        <v>1343247</v>
      </c>
      <c r="K216" s="17">
        <v>165478</v>
      </c>
      <c r="L216" s="17">
        <v>0</v>
      </c>
      <c r="M216" s="17">
        <v>0</v>
      </c>
      <c r="N216" s="17">
        <v>0</v>
      </c>
      <c r="O216" s="17">
        <v>0</v>
      </c>
      <c r="P216" s="17">
        <v>531789</v>
      </c>
      <c r="Q216" s="17">
        <v>90167</v>
      </c>
      <c r="R216" s="17">
        <v>0</v>
      </c>
      <c r="S216" s="17">
        <v>11910</v>
      </c>
      <c r="T216" s="17">
        <v>4968</v>
      </c>
      <c r="U216" s="17">
        <v>45785</v>
      </c>
      <c r="V216" s="17">
        <v>6138</v>
      </c>
      <c r="W216" s="17">
        <v>0</v>
      </c>
      <c r="X216" s="17">
        <v>469760</v>
      </c>
      <c r="Y216" s="17">
        <v>0</v>
      </c>
      <c r="Z216" s="17">
        <v>0</v>
      </c>
      <c r="AA216" s="17">
        <v>10054489</v>
      </c>
      <c r="AB216" s="17">
        <v>0</v>
      </c>
    </row>
    <row r="217" spans="1:28" x14ac:dyDescent="0.3">
      <c r="A217" s="15" t="s">
        <v>427</v>
      </c>
      <c r="B217" s="14" t="s">
        <v>428</v>
      </c>
      <c r="C217" s="14">
        <v>1</v>
      </c>
      <c r="D217" s="14">
        <v>0</v>
      </c>
      <c r="E217" s="17">
        <v>3419977</v>
      </c>
      <c r="F217" s="17">
        <v>0</v>
      </c>
      <c r="G217" s="17">
        <v>0</v>
      </c>
      <c r="H217" s="17">
        <v>0</v>
      </c>
      <c r="I217" s="17">
        <v>457278</v>
      </c>
      <c r="J217" s="17">
        <v>868033</v>
      </c>
      <c r="K217" s="17">
        <v>146044</v>
      </c>
      <c r="L217" s="17">
        <v>0</v>
      </c>
      <c r="M217" s="17">
        <v>0</v>
      </c>
      <c r="N217" s="17">
        <v>0</v>
      </c>
      <c r="O217" s="17">
        <v>0</v>
      </c>
      <c r="P217" s="17">
        <v>331282</v>
      </c>
      <c r="Q217" s="17">
        <v>32397</v>
      </c>
      <c r="R217" s="17">
        <v>239063</v>
      </c>
      <c r="S217" s="17">
        <v>7116</v>
      </c>
      <c r="T217" s="17">
        <v>2968</v>
      </c>
      <c r="U217" s="17">
        <v>28019</v>
      </c>
      <c r="V217" s="17">
        <v>4518</v>
      </c>
      <c r="W217" s="17">
        <v>0</v>
      </c>
      <c r="X217" s="17">
        <v>107310</v>
      </c>
      <c r="Y217" s="17">
        <v>3277</v>
      </c>
      <c r="Z217" s="17">
        <v>0</v>
      </c>
      <c r="AA217" s="17">
        <v>5647282</v>
      </c>
      <c r="AB217" s="17">
        <v>0</v>
      </c>
    </row>
    <row r="218" spans="1:28" x14ac:dyDescent="0.3">
      <c r="A218" s="15" t="s">
        <v>429</v>
      </c>
      <c r="B218" s="14" t="s">
        <v>430</v>
      </c>
      <c r="C218" s="14">
        <v>1</v>
      </c>
      <c r="D218" s="14">
        <v>0</v>
      </c>
      <c r="E218" s="17">
        <v>2971360</v>
      </c>
      <c r="F218" s="17">
        <v>0</v>
      </c>
      <c r="G218" s="17">
        <v>0</v>
      </c>
      <c r="H218" s="17">
        <v>0</v>
      </c>
      <c r="I218" s="17">
        <v>291953</v>
      </c>
      <c r="J218" s="17">
        <v>784167</v>
      </c>
      <c r="K218" s="17">
        <v>0</v>
      </c>
      <c r="L218" s="17">
        <v>0</v>
      </c>
      <c r="M218" s="17">
        <v>0</v>
      </c>
      <c r="N218" s="17">
        <v>0</v>
      </c>
      <c r="O218" s="17">
        <v>0</v>
      </c>
      <c r="P218" s="17">
        <v>328549</v>
      </c>
      <c r="Q218" s="17">
        <v>29160</v>
      </c>
      <c r="R218" s="17">
        <v>0</v>
      </c>
      <c r="S218" s="17">
        <v>5918</v>
      </c>
      <c r="T218" s="17">
        <v>2468</v>
      </c>
      <c r="U218" s="17">
        <v>20970</v>
      </c>
      <c r="V218" s="17">
        <v>4589</v>
      </c>
      <c r="W218" s="17">
        <v>0</v>
      </c>
      <c r="X218" s="17">
        <v>113616</v>
      </c>
      <c r="Y218" s="17">
        <v>0</v>
      </c>
      <c r="Z218" s="17">
        <v>0</v>
      </c>
      <c r="AA218" s="17">
        <v>4552750</v>
      </c>
      <c r="AB218" s="17">
        <v>0</v>
      </c>
    </row>
    <row r="219" spans="1:28" x14ac:dyDescent="0.3">
      <c r="A219" s="15" t="s">
        <v>431</v>
      </c>
      <c r="B219" s="14" t="s">
        <v>432</v>
      </c>
      <c r="C219" s="14">
        <v>1</v>
      </c>
      <c r="D219" s="14">
        <v>0</v>
      </c>
      <c r="E219" s="17">
        <v>2683899</v>
      </c>
      <c r="F219" s="17">
        <v>0</v>
      </c>
      <c r="G219" s="17">
        <v>62551</v>
      </c>
      <c r="H219" s="17">
        <v>0</v>
      </c>
      <c r="I219" s="17">
        <v>309649</v>
      </c>
      <c r="J219" s="17">
        <v>455257</v>
      </c>
      <c r="K219" s="17">
        <v>0</v>
      </c>
      <c r="L219" s="17">
        <v>0</v>
      </c>
      <c r="M219" s="17">
        <v>0</v>
      </c>
      <c r="N219" s="17">
        <v>0</v>
      </c>
      <c r="O219" s="17">
        <v>0</v>
      </c>
      <c r="P219" s="17">
        <v>206893</v>
      </c>
      <c r="Q219" s="17">
        <v>405</v>
      </c>
      <c r="R219" s="17">
        <v>0</v>
      </c>
      <c r="S219" s="17">
        <v>5034</v>
      </c>
      <c r="T219" s="17">
        <v>250</v>
      </c>
      <c r="U219" s="17">
        <v>19631</v>
      </c>
      <c r="V219" s="17">
        <v>2838</v>
      </c>
      <c r="W219" s="17">
        <v>0</v>
      </c>
      <c r="X219" s="17">
        <v>35649</v>
      </c>
      <c r="Y219" s="17">
        <v>19298</v>
      </c>
      <c r="Z219" s="17">
        <v>0</v>
      </c>
      <c r="AA219" s="17">
        <v>3801354</v>
      </c>
      <c r="AB219" s="17">
        <v>0</v>
      </c>
    </row>
    <row r="220" spans="1:28" x14ac:dyDescent="0.3">
      <c r="A220" s="15" t="s">
        <v>433</v>
      </c>
      <c r="B220" s="14" t="s">
        <v>434</v>
      </c>
      <c r="C220" s="14">
        <v>1</v>
      </c>
      <c r="D220" s="14">
        <v>0</v>
      </c>
      <c r="E220" s="17">
        <v>4673742</v>
      </c>
      <c r="F220" s="17">
        <v>0</v>
      </c>
      <c r="G220" s="17">
        <v>0</v>
      </c>
      <c r="H220" s="17">
        <v>0</v>
      </c>
      <c r="I220" s="17">
        <v>492485</v>
      </c>
      <c r="J220" s="17">
        <v>987831</v>
      </c>
      <c r="K220" s="17">
        <v>0</v>
      </c>
      <c r="L220" s="17">
        <v>0</v>
      </c>
      <c r="M220" s="17">
        <v>0</v>
      </c>
      <c r="N220" s="17">
        <v>0</v>
      </c>
      <c r="O220" s="17">
        <v>0</v>
      </c>
      <c r="P220" s="17">
        <v>341073</v>
      </c>
      <c r="Q220" s="17">
        <v>35172</v>
      </c>
      <c r="R220" s="17">
        <v>0</v>
      </c>
      <c r="S220" s="17">
        <v>7101</v>
      </c>
      <c r="T220" s="17">
        <v>2962</v>
      </c>
      <c r="U220" s="17">
        <v>27320</v>
      </c>
      <c r="V220" s="17">
        <v>5851</v>
      </c>
      <c r="W220" s="17">
        <v>0</v>
      </c>
      <c r="X220" s="17">
        <v>77943</v>
      </c>
      <c r="Y220" s="17">
        <v>0</v>
      </c>
      <c r="Z220" s="17">
        <v>0</v>
      </c>
      <c r="AA220" s="17">
        <v>6651480</v>
      </c>
      <c r="AB220" s="17">
        <v>0</v>
      </c>
    </row>
    <row r="221" spans="1:28" x14ac:dyDescent="0.3">
      <c r="A221" s="15" t="s">
        <v>435</v>
      </c>
      <c r="B221" s="14" t="s">
        <v>436</v>
      </c>
      <c r="C221" s="14">
        <v>1</v>
      </c>
      <c r="D221" s="14">
        <v>0</v>
      </c>
      <c r="E221" s="17">
        <v>37200978</v>
      </c>
      <c r="F221" s="17">
        <v>0</v>
      </c>
      <c r="G221" s="17">
        <v>0</v>
      </c>
      <c r="H221" s="17">
        <v>0</v>
      </c>
      <c r="I221" s="17">
        <v>1841727</v>
      </c>
      <c r="J221" s="17">
        <v>5109565</v>
      </c>
      <c r="K221" s="17">
        <v>245999</v>
      </c>
      <c r="L221" s="17">
        <v>0</v>
      </c>
      <c r="M221" s="17">
        <v>0</v>
      </c>
      <c r="N221" s="17">
        <v>0</v>
      </c>
      <c r="O221" s="17">
        <v>0</v>
      </c>
      <c r="P221" s="17">
        <v>3050701</v>
      </c>
      <c r="Q221" s="17">
        <v>230823</v>
      </c>
      <c r="R221" s="17">
        <v>0</v>
      </c>
      <c r="S221" s="17">
        <v>27521</v>
      </c>
      <c r="T221" s="17">
        <v>26083</v>
      </c>
      <c r="U221" s="17">
        <v>120480</v>
      </c>
      <c r="V221" s="17">
        <v>59062</v>
      </c>
      <c r="W221" s="17">
        <v>0</v>
      </c>
      <c r="X221" s="17">
        <v>3570540</v>
      </c>
      <c r="Y221" s="17">
        <v>0</v>
      </c>
      <c r="Z221" s="17">
        <v>0</v>
      </c>
      <c r="AA221" s="17">
        <v>51483479</v>
      </c>
      <c r="AB221" s="17">
        <v>0</v>
      </c>
    </row>
    <row r="222" spans="1:28" x14ac:dyDescent="0.3">
      <c r="A222" s="15" t="s">
        <v>437</v>
      </c>
      <c r="B222" s="14" t="s">
        <v>438</v>
      </c>
      <c r="C222" s="14">
        <v>1</v>
      </c>
      <c r="D222" s="14">
        <v>0</v>
      </c>
      <c r="E222" s="17">
        <v>32512478</v>
      </c>
      <c r="F222" s="17">
        <v>0</v>
      </c>
      <c r="G222" s="17">
        <v>0</v>
      </c>
      <c r="H222" s="17">
        <v>0</v>
      </c>
      <c r="I222" s="17">
        <v>4916715</v>
      </c>
      <c r="J222" s="17">
        <v>2344231</v>
      </c>
      <c r="K222" s="17">
        <v>0</v>
      </c>
      <c r="L222" s="17">
        <v>0</v>
      </c>
      <c r="M222" s="17">
        <v>0</v>
      </c>
      <c r="N222" s="17">
        <v>0</v>
      </c>
      <c r="O222" s="17">
        <v>0</v>
      </c>
      <c r="P222" s="17">
        <v>2652681</v>
      </c>
      <c r="Q222" s="17">
        <v>165273</v>
      </c>
      <c r="R222" s="17">
        <v>165990</v>
      </c>
      <c r="S222" s="17">
        <v>43862</v>
      </c>
      <c r="T222" s="17">
        <v>18300</v>
      </c>
      <c r="U222" s="17">
        <v>170964</v>
      </c>
      <c r="V222" s="17">
        <v>60159</v>
      </c>
      <c r="W222" s="17">
        <v>0</v>
      </c>
      <c r="X222" s="17">
        <v>1312233</v>
      </c>
      <c r="Y222" s="17">
        <v>0</v>
      </c>
      <c r="Z222" s="17">
        <v>0</v>
      </c>
      <c r="AA222" s="17">
        <v>44362886</v>
      </c>
      <c r="AB222" s="17">
        <v>0</v>
      </c>
    </row>
    <row r="223" spans="1:28" x14ac:dyDescent="0.3">
      <c r="A223" s="15" t="s">
        <v>439</v>
      </c>
      <c r="B223" s="14" t="s">
        <v>440</v>
      </c>
      <c r="C223" s="14">
        <v>1</v>
      </c>
      <c r="D223" s="14">
        <v>0</v>
      </c>
      <c r="E223" s="17">
        <v>5674899</v>
      </c>
      <c r="F223" s="17">
        <v>0</v>
      </c>
      <c r="G223" s="17">
        <v>0</v>
      </c>
      <c r="H223" s="17">
        <v>9690</v>
      </c>
      <c r="I223" s="17">
        <v>693481</v>
      </c>
      <c r="J223" s="17">
        <v>1339840</v>
      </c>
      <c r="K223" s="17">
        <v>0</v>
      </c>
      <c r="L223" s="17">
        <v>0</v>
      </c>
      <c r="M223" s="17">
        <v>0</v>
      </c>
      <c r="N223" s="17">
        <v>0</v>
      </c>
      <c r="O223" s="17">
        <v>0</v>
      </c>
      <c r="P223" s="17">
        <v>578746</v>
      </c>
      <c r="Q223" s="17">
        <v>3645</v>
      </c>
      <c r="R223" s="17">
        <v>0</v>
      </c>
      <c r="S223" s="17">
        <v>6397</v>
      </c>
      <c r="T223" s="17">
        <v>2668</v>
      </c>
      <c r="U223" s="17">
        <v>23184</v>
      </c>
      <c r="V223" s="17">
        <v>7420</v>
      </c>
      <c r="W223" s="17">
        <v>0</v>
      </c>
      <c r="X223" s="17">
        <v>342744</v>
      </c>
      <c r="Y223" s="17">
        <v>0</v>
      </c>
      <c r="Z223" s="17">
        <v>0</v>
      </c>
      <c r="AA223" s="17">
        <v>8682714</v>
      </c>
      <c r="AB223" s="17">
        <v>0</v>
      </c>
    </row>
    <row r="224" spans="1:28" x14ac:dyDescent="0.3">
      <c r="A224" s="15" t="s">
        <v>441</v>
      </c>
      <c r="B224" s="14" t="s">
        <v>442</v>
      </c>
      <c r="C224" s="14">
        <v>1</v>
      </c>
      <c r="D224" s="14">
        <v>0</v>
      </c>
      <c r="E224" s="17">
        <v>3976435</v>
      </c>
      <c r="F224" s="17">
        <v>0</v>
      </c>
      <c r="G224" s="17">
        <v>0</v>
      </c>
      <c r="H224" s="17">
        <v>0</v>
      </c>
      <c r="I224" s="17">
        <v>594442</v>
      </c>
      <c r="J224" s="17">
        <v>715684</v>
      </c>
      <c r="K224" s="17">
        <v>0</v>
      </c>
      <c r="L224" s="17">
        <v>0</v>
      </c>
      <c r="M224" s="17">
        <v>0</v>
      </c>
      <c r="N224" s="17">
        <v>0</v>
      </c>
      <c r="O224" s="17">
        <v>0</v>
      </c>
      <c r="P224" s="17">
        <v>746011</v>
      </c>
      <c r="Q224" s="17">
        <v>11962</v>
      </c>
      <c r="R224" s="17">
        <v>0</v>
      </c>
      <c r="S224" s="17">
        <v>4869</v>
      </c>
      <c r="T224" s="17">
        <v>2031</v>
      </c>
      <c r="U224" s="17">
        <v>18699</v>
      </c>
      <c r="V224" s="17">
        <v>4932</v>
      </c>
      <c r="W224" s="17">
        <v>0</v>
      </c>
      <c r="X224" s="17">
        <v>79095</v>
      </c>
      <c r="Y224" s="17">
        <v>3888</v>
      </c>
      <c r="Z224" s="17">
        <v>0</v>
      </c>
      <c r="AA224" s="17">
        <v>6158048</v>
      </c>
      <c r="AB224" s="17">
        <v>0</v>
      </c>
    </row>
    <row r="225" spans="1:28" x14ac:dyDescent="0.3">
      <c r="A225" s="15" t="s">
        <v>443</v>
      </c>
      <c r="B225" s="14" t="s">
        <v>444</v>
      </c>
      <c r="C225" s="14">
        <v>1</v>
      </c>
      <c r="D225" s="14">
        <v>0</v>
      </c>
      <c r="E225" s="17">
        <v>13617506</v>
      </c>
      <c r="F225" s="17">
        <v>0</v>
      </c>
      <c r="G225" s="17">
        <v>0</v>
      </c>
      <c r="H225" s="17">
        <v>0</v>
      </c>
      <c r="I225" s="17">
        <v>1327787</v>
      </c>
      <c r="J225" s="17">
        <v>3506300</v>
      </c>
      <c r="K225" s="17">
        <v>0</v>
      </c>
      <c r="L225" s="17">
        <v>0</v>
      </c>
      <c r="M225" s="17">
        <v>0</v>
      </c>
      <c r="N225" s="17">
        <v>0</v>
      </c>
      <c r="O225" s="17">
        <v>0</v>
      </c>
      <c r="P225" s="17">
        <v>1277893</v>
      </c>
      <c r="Q225" s="17">
        <v>173710</v>
      </c>
      <c r="R225" s="17">
        <v>0</v>
      </c>
      <c r="S225" s="17">
        <v>19355</v>
      </c>
      <c r="T225" s="17">
        <v>8075</v>
      </c>
      <c r="U225" s="17">
        <v>71881</v>
      </c>
      <c r="V225" s="17">
        <v>23575</v>
      </c>
      <c r="W225" s="17">
        <v>0</v>
      </c>
      <c r="X225" s="17">
        <v>485963</v>
      </c>
      <c r="Y225" s="17">
        <v>0</v>
      </c>
      <c r="Z225" s="17">
        <v>0</v>
      </c>
      <c r="AA225" s="17">
        <v>20512045</v>
      </c>
      <c r="AB225" s="17">
        <v>0</v>
      </c>
    </row>
    <row r="226" spans="1:28" x14ac:dyDescent="0.3">
      <c r="A226" s="15" t="s">
        <v>445</v>
      </c>
      <c r="B226" s="14" t="s">
        <v>446</v>
      </c>
      <c r="C226" s="14">
        <v>1</v>
      </c>
      <c r="D226" s="14">
        <v>0</v>
      </c>
      <c r="E226" s="17">
        <v>11764221</v>
      </c>
      <c r="F226" s="17">
        <v>0</v>
      </c>
      <c r="G226" s="17">
        <v>0</v>
      </c>
      <c r="H226" s="17">
        <v>0</v>
      </c>
      <c r="I226" s="17">
        <v>1655410</v>
      </c>
      <c r="J226" s="17">
        <v>3334163</v>
      </c>
      <c r="K226" s="17">
        <v>204446</v>
      </c>
      <c r="L226" s="17">
        <v>0</v>
      </c>
      <c r="M226" s="17">
        <v>0</v>
      </c>
      <c r="N226" s="17">
        <v>0</v>
      </c>
      <c r="O226" s="17">
        <v>0</v>
      </c>
      <c r="P226" s="17">
        <v>826929</v>
      </c>
      <c r="Q226" s="17">
        <v>110218</v>
      </c>
      <c r="R226" s="17">
        <v>84175</v>
      </c>
      <c r="S226" s="17">
        <v>13318</v>
      </c>
      <c r="T226" s="17">
        <v>5556</v>
      </c>
      <c r="U226" s="17">
        <v>51086</v>
      </c>
      <c r="V226" s="17">
        <v>13619</v>
      </c>
      <c r="W226" s="17">
        <v>0</v>
      </c>
      <c r="X226" s="17">
        <v>89413</v>
      </c>
      <c r="Y226" s="17">
        <v>0</v>
      </c>
      <c r="Z226" s="17">
        <v>0</v>
      </c>
      <c r="AA226" s="17">
        <v>18152554</v>
      </c>
      <c r="AB226" s="17">
        <v>0</v>
      </c>
    </row>
    <row r="227" spans="1:28" x14ac:dyDescent="0.3">
      <c r="A227" s="15" t="s">
        <v>447</v>
      </c>
      <c r="B227" s="14" t="s">
        <v>448</v>
      </c>
      <c r="C227" s="14">
        <v>1</v>
      </c>
      <c r="D227" s="14">
        <v>0</v>
      </c>
      <c r="E227" s="17">
        <v>7994257</v>
      </c>
      <c r="F227" s="17">
        <v>0</v>
      </c>
      <c r="G227" s="17">
        <v>0</v>
      </c>
      <c r="H227" s="17">
        <v>0</v>
      </c>
      <c r="I227" s="17">
        <v>1075076</v>
      </c>
      <c r="J227" s="17">
        <v>1414618</v>
      </c>
      <c r="K227" s="17">
        <v>0</v>
      </c>
      <c r="L227" s="17">
        <v>0</v>
      </c>
      <c r="M227" s="17">
        <v>0</v>
      </c>
      <c r="N227" s="17">
        <v>0</v>
      </c>
      <c r="O227" s="17">
        <v>0</v>
      </c>
      <c r="P227" s="17">
        <v>868756</v>
      </c>
      <c r="Q227" s="17">
        <v>76121</v>
      </c>
      <c r="R227" s="17">
        <v>0</v>
      </c>
      <c r="S227" s="17">
        <v>12943</v>
      </c>
      <c r="T227" s="17">
        <v>3575</v>
      </c>
      <c r="U227" s="17">
        <v>49396</v>
      </c>
      <c r="V227" s="17">
        <v>14260</v>
      </c>
      <c r="W227" s="17">
        <v>0</v>
      </c>
      <c r="X227" s="17">
        <v>206952</v>
      </c>
      <c r="Y227" s="17">
        <v>0</v>
      </c>
      <c r="Z227" s="17">
        <v>0</v>
      </c>
      <c r="AA227" s="17">
        <v>11715954</v>
      </c>
      <c r="AB227" s="17">
        <v>0</v>
      </c>
    </row>
    <row r="228" spans="1:28" x14ac:dyDescent="0.3">
      <c r="A228" s="15" t="s">
        <v>449</v>
      </c>
      <c r="B228" s="14" t="s">
        <v>450</v>
      </c>
      <c r="C228" s="14">
        <v>1</v>
      </c>
      <c r="D228" s="14">
        <v>0</v>
      </c>
      <c r="E228" s="17">
        <v>6478296</v>
      </c>
      <c r="F228" s="17">
        <v>0</v>
      </c>
      <c r="G228" s="17">
        <v>0</v>
      </c>
      <c r="H228" s="17">
        <v>0</v>
      </c>
      <c r="I228" s="17">
        <v>689914</v>
      </c>
      <c r="J228" s="17">
        <v>1561909</v>
      </c>
      <c r="K228" s="17">
        <v>0</v>
      </c>
      <c r="L228" s="17">
        <v>0</v>
      </c>
      <c r="M228" s="17">
        <v>0</v>
      </c>
      <c r="N228" s="17">
        <v>0</v>
      </c>
      <c r="O228" s="17">
        <v>0</v>
      </c>
      <c r="P228" s="17">
        <v>1091897</v>
      </c>
      <c r="Q228" s="17">
        <v>50860</v>
      </c>
      <c r="R228" s="17">
        <v>214997</v>
      </c>
      <c r="S228" s="17">
        <v>15000</v>
      </c>
      <c r="T228" s="17">
        <v>6300</v>
      </c>
      <c r="U228" s="17">
        <v>57037</v>
      </c>
      <c r="V228" s="17">
        <v>9930</v>
      </c>
      <c r="W228" s="17">
        <v>0</v>
      </c>
      <c r="X228" s="17">
        <v>149320</v>
      </c>
      <c r="Y228" s="17">
        <v>0</v>
      </c>
      <c r="Z228" s="17">
        <v>0</v>
      </c>
      <c r="AA228" s="17">
        <v>10325460</v>
      </c>
      <c r="AB228" s="17">
        <v>0</v>
      </c>
    </row>
    <row r="229" spans="1:28" x14ac:dyDescent="0.3">
      <c r="A229" s="15" t="s">
        <v>451</v>
      </c>
      <c r="B229" s="14" t="s">
        <v>452</v>
      </c>
      <c r="C229" s="14">
        <v>1</v>
      </c>
      <c r="D229" s="14">
        <v>0</v>
      </c>
      <c r="E229" s="17">
        <v>6953263</v>
      </c>
      <c r="F229" s="17">
        <v>0</v>
      </c>
      <c r="G229" s="17">
        <v>0</v>
      </c>
      <c r="H229" s="17">
        <v>0</v>
      </c>
      <c r="I229" s="17">
        <v>709034</v>
      </c>
      <c r="J229" s="17">
        <v>1671519</v>
      </c>
      <c r="K229" s="17">
        <v>0</v>
      </c>
      <c r="L229" s="17">
        <v>0</v>
      </c>
      <c r="M229" s="17">
        <v>0</v>
      </c>
      <c r="N229" s="17">
        <v>0</v>
      </c>
      <c r="O229" s="17">
        <v>0</v>
      </c>
      <c r="P229" s="17">
        <v>1175385</v>
      </c>
      <c r="Q229" s="17">
        <v>148321</v>
      </c>
      <c r="R229" s="17">
        <v>89930</v>
      </c>
      <c r="S229" s="17">
        <v>11355</v>
      </c>
      <c r="T229" s="17">
        <v>4737</v>
      </c>
      <c r="U229" s="17">
        <v>45028</v>
      </c>
      <c r="V229" s="17">
        <v>13593</v>
      </c>
      <c r="W229" s="17">
        <v>0</v>
      </c>
      <c r="X229" s="17">
        <v>61177</v>
      </c>
      <c r="Y229" s="17">
        <v>0</v>
      </c>
      <c r="Z229" s="17">
        <v>0</v>
      </c>
      <c r="AA229" s="17">
        <v>10883342</v>
      </c>
      <c r="AB229" s="17">
        <v>0</v>
      </c>
    </row>
    <row r="230" spans="1:28" x14ac:dyDescent="0.3">
      <c r="A230" s="15" t="s">
        <v>453</v>
      </c>
      <c r="B230" s="14" t="s">
        <v>454</v>
      </c>
      <c r="C230" s="14">
        <v>1</v>
      </c>
      <c r="D230" s="14">
        <v>0</v>
      </c>
      <c r="E230" s="17">
        <v>5519844</v>
      </c>
      <c r="F230" s="17">
        <v>0</v>
      </c>
      <c r="G230" s="17">
        <v>0</v>
      </c>
      <c r="H230" s="17">
        <v>0</v>
      </c>
      <c r="I230" s="17">
        <v>666850</v>
      </c>
      <c r="J230" s="17">
        <v>878456</v>
      </c>
      <c r="K230" s="17">
        <v>0</v>
      </c>
      <c r="L230" s="17">
        <v>0</v>
      </c>
      <c r="M230" s="17">
        <v>0</v>
      </c>
      <c r="N230" s="17">
        <v>0</v>
      </c>
      <c r="O230" s="17">
        <v>0</v>
      </c>
      <c r="P230" s="17">
        <v>658835</v>
      </c>
      <c r="Q230" s="17">
        <v>124858</v>
      </c>
      <c r="R230" s="17">
        <v>296947</v>
      </c>
      <c r="S230" s="17">
        <v>13378</v>
      </c>
      <c r="T230" s="17">
        <v>5581</v>
      </c>
      <c r="U230" s="17">
        <v>52134</v>
      </c>
      <c r="V230" s="17">
        <v>12189</v>
      </c>
      <c r="W230" s="17">
        <v>0</v>
      </c>
      <c r="X230" s="17">
        <v>97200</v>
      </c>
      <c r="Y230" s="17">
        <v>4248</v>
      </c>
      <c r="Z230" s="17">
        <v>0</v>
      </c>
      <c r="AA230" s="17">
        <v>8330520</v>
      </c>
      <c r="AB230" s="17">
        <v>0</v>
      </c>
    </row>
    <row r="231" spans="1:28" x14ac:dyDescent="0.3">
      <c r="A231" s="15" t="s">
        <v>455</v>
      </c>
      <c r="B231" s="14" t="s">
        <v>456</v>
      </c>
      <c r="C231" s="14">
        <v>1</v>
      </c>
      <c r="D231" s="14">
        <v>0</v>
      </c>
      <c r="E231" s="17">
        <v>10994145</v>
      </c>
      <c r="F231" s="17">
        <v>0</v>
      </c>
      <c r="G231" s="17">
        <v>0</v>
      </c>
      <c r="H231" s="17">
        <v>0</v>
      </c>
      <c r="I231" s="17">
        <v>1274744</v>
      </c>
      <c r="J231" s="17">
        <v>1299499</v>
      </c>
      <c r="K231" s="17">
        <v>0</v>
      </c>
      <c r="L231" s="17">
        <v>0</v>
      </c>
      <c r="M231" s="17">
        <v>0</v>
      </c>
      <c r="N231" s="17">
        <v>0</v>
      </c>
      <c r="O231" s="17">
        <v>0</v>
      </c>
      <c r="P231" s="17">
        <v>1715793</v>
      </c>
      <c r="Q231" s="17">
        <v>27297</v>
      </c>
      <c r="R231" s="17">
        <v>204979</v>
      </c>
      <c r="S231" s="17">
        <v>21497</v>
      </c>
      <c r="T231" s="17">
        <v>8414</v>
      </c>
      <c r="U231" s="17">
        <v>83356</v>
      </c>
      <c r="V231" s="17">
        <v>14558</v>
      </c>
      <c r="W231" s="17">
        <v>0</v>
      </c>
      <c r="X231" s="17">
        <v>106400</v>
      </c>
      <c r="Y231" s="17">
        <v>0</v>
      </c>
      <c r="Z231" s="17">
        <v>0</v>
      </c>
      <c r="AA231" s="17">
        <v>15750682</v>
      </c>
      <c r="AB231" s="17">
        <v>0</v>
      </c>
    </row>
    <row r="232" spans="1:28" x14ac:dyDescent="0.3">
      <c r="A232" s="15" t="s">
        <v>457</v>
      </c>
      <c r="B232" s="14" t="s">
        <v>458</v>
      </c>
      <c r="C232" s="14">
        <v>1</v>
      </c>
      <c r="D232" s="14">
        <v>0</v>
      </c>
      <c r="E232" s="17">
        <v>6973230</v>
      </c>
      <c r="F232" s="17">
        <v>0</v>
      </c>
      <c r="G232" s="17">
        <v>0</v>
      </c>
      <c r="H232" s="17">
        <v>0</v>
      </c>
      <c r="I232" s="17">
        <v>731957</v>
      </c>
      <c r="J232" s="17">
        <v>1484378</v>
      </c>
      <c r="K232" s="17">
        <v>0</v>
      </c>
      <c r="L232" s="17">
        <v>0</v>
      </c>
      <c r="M232" s="17">
        <v>0</v>
      </c>
      <c r="N232" s="17">
        <v>0</v>
      </c>
      <c r="O232" s="17">
        <v>0</v>
      </c>
      <c r="P232" s="17">
        <v>1010440</v>
      </c>
      <c r="Q232" s="17">
        <v>293560</v>
      </c>
      <c r="R232" s="17">
        <v>127244</v>
      </c>
      <c r="S232" s="17">
        <v>7865</v>
      </c>
      <c r="T232" s="17">
        <v>3281</v>
      </c>
      <c r="U232" s="17">
        <v>31688</v>
      </c>
      <c r="V232" s="17">
        <v>10647</v>
      </c>
      <c r="W232" s="17">
        <v>0</v>
      </c>
      <c r="X232" s="17">
        <v>204406</v>
      </c>
      <c r="Y232" s="17">
        <v>0</v>
      </c>
      <c r="Z232" s="17">
        <v>0</v>
      </c>
      <c r="AA232" s="17">
        <v>10878696</v>
      </c>
      <c r="AB232" s="17">
        <v>0</v>
      </c>
    </row>
    <row r="233" spans="1:28" x14ac:dyDescent="0.3">
      <c r="A233" s="15" t="s">
        <v>459</v>
      </c>
      <c r="B233" s="14" t="s">
        <v>460</v>
      </c>
      <c r="C233" s="14">
        <v>1</v>
      </c>
      <c r="D233" s="14">
        <v>0</v>
      </c>
      <c r="E233" s="17">
        <v>16025541</v>
      </c>
      <c r="F233" s="17">
        <v>0</v>
      </c>
      <c r="G233" s="17">
        <v>0</v>
      </c>
      <c r="H233" s="17">
        <v>0</v>
      </c>
      <c r="I233" s="17">
        <v>1976913</v>
      </c>
      <c r="J233" s="17">
        <v>1235845</v>
      </c>
      <c r="K233" s="17">
        <v>0</v>
      </c>
      <c r="L233" s="17">
        <v>0</v>
      </c>
      <c r="M233" s="17">
        <v>0</v>
      </c>
      <c r="N233" s="17">
        <v>0</v>
      </c>
      <c r="O233" s="17">
        <v>0</v>
      </c>
      <c r="P233" s="17">
        <v>1618963</v>
      </c>
      <c r="Q233" s="17">
        <v>447256</v>
      </c>
      <c r="R233" s="17">
        <v>419079</v>
      </c>
      <c r="S233" s="17">
        <v>19534</v>
      </c>
      <c r="T233" s="17">
        <v>8150</v>
      </c>
      <c r="U233" s="17">
        <v>76366</v>
      </c>
      <c r="V233" s="17">
        <v>24899</v>
      </c>
      <c r="W233" s="17">
        <v>0</v>
      </c>
      <c r="X233" s="17">
        <v>830569</v>
      </c>
      <c r="Y233" s="17">
        <v>0</v>
      </c>
      <c r="Z233" s="17">
        <v>0</v>
      </c>
      <c r="AA233" s="17">
        <v>22683115</v>
      </c>
      <c r="AB233" s="17">
        <v>0</v>
      </c>
    </row>
    <row r="234" spans="1:28" x14ac:dyDescent="0.3">
      <c r="A234" s="15" t="s">
        <v>461</v>
      </c>
      <c r="B234" s="14" t="s">
        <v>462</v>
      </c>
      <c r="C234" s="14">
        <v>1</v>
      </c>
      <c r="D234" s="14">
        <v>0</v>
      </c>
      <c r="E234" s="17">
        <v>9659726</v>
      </c>
      <c r="F234" s="17">
        <v>0</v>
      </c>
      <c r="G234" s="17">
        <v>0</v>
      </c>
      <c r="H234" s="17">
        <v>0</v>
      </c>
      <c r="I234" s="17">
        <v>713394</v>
      </c>
      <c r="J234" s="17">
        <v>1964320</v>
      </c>
      <c r="K234" s="17">
        <v>53104</v>
      </c>
      <c r="L234" s="17">
        <v>0</v>
      </c>
      <c r="M234" s="17">
        <v>0</v>
      </c>
      <c r="N234" s="17">
        <v>0</v>
      </c>
      <c r="O234" s="17">
        <v>0</v>
      </c>
      <c r="P234" s="17">
        <v>781789</v>
      </c>
      <c r="Q234" s="17">
        <v>34449</v>
      </c>
      <c r="R234" s="17">
        <v>63738</v>
      </c>
      <c r="S234" s="17">
        <v>1906</v>
      </c>
      <c r="T234" s="17">
        <v>3643</v>
      </c>
      <c r="U234" s="17">
        <v>31446</v>
      </c>
      <c r="V234" s="17">
        <v>10921</v>
      </c>
      <c r="W234" s="17">
        <v>0</v>
      </c>
      <c r="X234" s="17">
        <v>318269</v>
      </c>
      <c r="Y234" s="17">
        <v>0</v>
      </c>
      <c r="Z234" s="17">
        <v>0</v>
      </c>
      <c r="AA234" s="17">
        <v>13636705</v>
      </c>
      <c r="AB234" s="17">
        <v>0</v>
      </c>
    </row>
    <row r="235" spans="1:28" x14ac:dyDescent="0.3">
      <c r="A235" s="15" t="s">
        <v>463</v>
      </c>
      <c r="B235" s="14" t="s">
        <v>464</v>
      </c>
      <c r="C235" s="14">
        <v>1</v>
      </c>
      <c r="D235" s="14">
        <v>0</v>
      </c>
      <c r="E235" s="17">
        <v>7311701</v>
      </c>
      <c r="F235" s="17">
        <v>0</v>
      </c>
      <c r="G235" s="17">
        <v>0</v>
      </c>
      <c r="H235" s="17">
        <v>0</v>
      </c>
      <c r="I235" s="17">
        <v>921811</v>
      </c>
      <c r="J235" s="17">
        <v>877699</v>
      </c>
      <c r="K235" s="17">
        <v>0</v>
      </c>
      <c r="L235" s="17">
        <v>0</v>
      </c>
      <c r="M235" s="17">
        <v>0</v>
      </c>
      <c r="N235" s="17">
        <v>0</v>
      </c>
      <c r="O235" s="17">
        <v>0</v>
      </c>
      <c r="P235" s="17">
        <v>996341</v>
      </c>
      <c r="Q235" s="17">
        <v>86365</v>
      </c>
      <c r="R235" s="17">
        <v>58602</v>
      </c>
      <c r="S235" s="17">
        <v>10472</v>
      </c>
      <c r="T235" s="17">
        <v>4368</v>
      </c>
      <c r="U235" s="17">
        <v>41882</v>
      </c>
      <c r="V235" s="17">
        <v>12992</v>
      </c>
      <c r="W235" s="17">
        <v>0</v>
      </c>
      <c r="X235" s="17">
        <v>124245</v>
      </c>
      <c r="Y235" s="17">
        <v>0</v>
      </c>
      <c r="Z235" s="17">
        <v>0</v>
      </c>
      <c r="AA235" s="17">
        <v>10446478</v>
      </c>
      <c r="AB235" s="17">
        <v>0</v>
      </c>
    </row>
    <row r="236" spans="1:28" x14ac:dyDescent="0.3">
      <c r="A236" s="15" t="s">
        <v>465</v>
      </c>
      <c r="B236" s="14" t="s">
        <v>466</v>
      </c>
      <c r="C236" s="14">
        <v>1</v>
      </c>
      <c r="D236" s="14">
        <v>0</v>
      </c>
      <c r="E236" s="17">
        <v>2969563</v>
      </c>
      <c r="F236" s="17">
        <v>0</v>
      </c>
      <c r="G236" s="17">
        <v>0</v>
      </c>
      <c r="H236" s="17">
        <v>0</v>
      </c>
      <c r="I236" s="17">
        <v>395691</v>
      </c>
      <c r="J236" s="17">
        <v>552916</v>
      </c>
      <c r="K236" s="17">
        <v>0</v>
      </c>
      <c r="L236" s="17">
        <v>0</v>
      </c>
      <c r="M236" s="17">
        <v>0</v>
      </c>
      <c r="N236" s="17">
        <v>0</v>
      </c>
      <c r="O236" s="17">
        <v>0</v>
      </c>
      <c r="P236" s="17">
        <v>500557</v>
      </c>
      <c r="Q236" s="17">
        <v>107373</v>
      </c>
      <c r="R236" s="17">
        <v>0</v>
      </c>
      <c r="S236" s="17">
        <v>3266</v>
      </c>
      <c r="T236" s="17">
        <v>1362</v>
      </c>
      <c r="U236" s="17">
        <v>11767</v>
      </c>
      <c r="V236" s="17">
        <v>4084</v>
      </c>
      <c r="W236" s="17">
        <v>0</v>
      </c>
      <c r="X236" s="17">
        <v>30843</v>
      </c>
      <c r="Y236" s="17">
        <v>0</v>
      </c>
      <c r="Z236" s="17">
        <v>0</v>
      </c>
      <c r="AA236" s="17">
        <v>4577422</v>
      </c>
      <c r="AB236" s="17">
        <v>0</v>
      </c>
    </row>
    <row r="237" spans="1:28" x14ac:dyDescent="0.3">
      <c r="A237" s="15" t="s">
        <v>467</v>
      </c>
      <c r="B237" s="14" t="s">
        <v>468</v>
      </c>
      <c r="C237" s="14">
        <v>1</v>
      </c>
      <c r="D237" s="14">
        <v>0</v>
      </c>
      <c r="E237" s="17">
        <v>6567018</v>
      </c>
      <c r="F237" s="17">
        <v>0</v>
      </c>
      <c r="G237" s="17">
        <v>0</v>
      </c>
      <c r="H237" s="17">
        <v>0</v>
      </c>
      <c r="I237" s="17">
        <v>1172925</v>
      </c>
      <c r="J237" s="17">
        <v>2087912</v>
      </c>
      <c r="K237" s="17">
        <v>0</v>
      </c>
      <c r="L237" s="17">
        <v>0</v>
      </c>
      <c r="M237" s="17">
        <v>0</v>
      </c>
      <c r="N237" s="17">
        <v>0</v>
      </c>
      <c r="O237" s="17">
        <v>0</v>
      </c>
      <c r="P237" s="17">
        <v>547405</v>
      </c>
      <c r="Q237" s="17">
        <v>122558</v>
      </c>
      <c r="R237" s="17">
        <v>0</v>
      </c>
      <c r="S237" s="17">
        <v>19879</v>
      </c>
      <c r="T237" s="17">
        <v>8293</v>
      </c>
      <c r="U237" s="17">
        <v>78754</v>
      </c>
      <c r="V237" s="17">
        <v>19108</v>
      </c>
      <c r="W237" s="17">
        <v>0</v>
      </c>
      <c r="X237" s="17">
        <v>162000</v>
      </c>
      <c r="Y237" s="17">
        <v>0</v>
      </c>
      <c r="Z237" s="17">
        <v>0</v>
      </c>
      <c r="AA237" s="17">
        <v>10785852</v>
      </c>
      <c r="AB237" s="17">
        <v>0</v>
      </c>
    </row>
    <row r="238" spans="1:28" x14ac:dyDescent="0.3">
      <c r="A238" s="15" t="s">
        <v>469</v>
      </c>
      <c r="B238" s="14" t="s">
        <v>470</v>
      </c>
      <c r="C238" s="14">
        <v>1</v>
      </c>
      <c r="D238" s="14">
        <v>0</v>
      </c>
      <c r="E238" s="17">
        <v>4591078</v>
      </c>
      <c r="F238" s="17">
        <v>0</v>
      </c>
      <c r="G238" s="17">
        <v>158847</v>
      </c>
      <c r="H238" s="17">
        <v>0</v>
      </c>
      <c r="I238" s="17">
        <v>621981</v>
      </c>
      <c r="J238" s="17">
        <v>751941</v>
      </c>
      <c r="K238" s="17">
        <v>0</v>
      </c>
      <c r="L238" s="17">
        <v>0</v>
      </c>
      <c r="M238" s="17">
        <v>0</v>
      </c>
      <c r="N238" s="17">
        <v>0</v>
      </c>
      <c r="O238" s="17">
        <v>0</v>
      </c>
      <c r="P238" s="17">
        <v>470813</v>
      </c>
      <c r="Q238" s="17">
        <v>9348</v>
      </c>
      <c r="R238" s="17">
        <v>0</v>
      </c>
      <c r="S238" s="17">
        <v>4929</v>
      </c>
      <c r="T238" s="17">
        <v>2056</v>
      </c>
      <c r="U238" s="17">
        <v>19339</v>
      </c>
      <c r="V238" s="17">
        <v>4945</v>
      </c>
      <c r="W238" s="17">
        <v>0</v>
      </c>
      <c r="X238" s="17">
        <v>165247</v>
      </c>
      <c r="Y238" s="17">
        <v>0</v>
      </c>
      <c r="Z238" s="17">
        <v>0</v>
      </c>
      <c r="AA238" s="17">
        <v>6800524</v>
      </c>
      <c r="AB238" s="17">
        <v>0</v>
      </c>
    </row>
    <row r="239" spans="1:28" x14ac:dyDescent="0.3">
      <c r="A239" s="15" t="s">
        <v>471</v>
      </c>
      <c r="B239" s="14" t="s">
        <v>472</v>
      </c>
      <c r="C239" s="14">
        <v>1</v>
      </c>
      <c r="D239" s="14">
        <v>0</v>
      </c>
      <c r="E239" s="17">
        <v>7878779</v>
      </c>
      <c r="F239" s="17">
        <v>0</v>
      </c>
      <c r="G239" s="17">
        <v>0</v>
      </c>
      <c r="H239" s="17">
        <v>0</v>
      </c>
      <c r="I239" s="17">
        <v>1266582</v>
      </c>
      <c r="J239" s="17">
        <v>1618676</v>
      </c>
      <c r="K239" s="17">
        <v>0</v>
      </c>
      <c r="L239" s="17">
        <v>0</v>
      </c>
      <c r="M239" s="17">
        <v>0</v>
      </c>
      <c r="N239" s="17">
        <v>0</v>
      </c>
      <c r="O239" s="17">
        <v>0</v>
      </c>
      <c r="P239" s="17">
        <v>934828</v>
      </c>
      <c r="Q239" s="17">
        <v>90533</v>
      </c>
      <c r="R239" s="17">
        <v>94261</v>
      </c>
      <c r="S239" s="17">
        <v>8344</v>
      </c>
      <c r="T239" s="17">
        <v>3481</v>
      </c>
      <c r="U239" s="17">
        <v>32795</v>
      </c>
      <c r="V239" s="17">
        <v>10002</v>
      </c>
      <c r="W239" s="17">
        <v>0</v>
      </c>
      <c r="X239" s="17">
        <v>99759</v>
      </c>
      <c r="Y239" s="17">
        <v>0</v>
      </c>
      <c r="Z239" s="17">
        <v>0</v>
      </c>
      <c r="AA239" s="17">
        <v>12038040</v>
      </c>
      <c r="AB239" s="17">
        <v>0</v>
      </c>
    </row>
    <row r="240" spans="1:28" x14ac:dyDescent="0.3">
      <c r="A240" s="15" t="s">
        <v>473</v>
      </c>
      <c r="B240" s="14" t="s">
        <v>474</v>
      </c>
      <c r="C240" s="14">
        <v>1</v>
      </c>
      <c r="D240" s="14">
        <v>0</v>
      </c>
      <c r="E240" s="17">
        <v>3550392</v>
      </c>
      <c r="F240" s="17">
        <v>0</v>
      </c>
      <c r="G240" s="17">
        <v>0</v>
      </c>
      <c r="H240" s="17">
        <v>0</v>
      </c>
      <c r="I240" s="17">
        <v>395430</v>
      </c>
      <c r="J240" s="17">
        <v>603347</v>
      </c>
      <c r="K240" s="17">
        <v>0</v>
      </c>
      <c r="L240" s="17">
        <v>0</v>
      </c>
      <c r="M240" s="17">
        <v>0</v>
      </c>
      <c r="N240" s="17">
        <v>0</v>
      </c>
      <c r="O240" s="17">
        <v>0</v>
      </c>
      <c r="P240" s="17">
        <v>422905</v>
      </c>
      <c r="Q240" s="17">
        <v>33004</v>
      </c>
      <c r="R240" s="17">
        <v>58139</v>
      </c>
      <c r="S240" s="17">
        <v>9168</v>
      </c>
      <c r="T240" s="17">
        <v>3311</v>
      </c>
      <c r="U240" s="17">
        <v>31281</v>
      </c>
      <c r="V240" s="17">
        <v>9005</v>
      </c>
      <c r="W240" s="17">
        <v>0</v>
      </c>
      <c r="X240" s="17">
        <v>69500</v>
      </c>
      <c r="Y240" s="17">
        <v>7730</v>
      </c>
      <c r="Z240" s="17">
        <v>0</v>
      </c>
      <c r="AA240" s="17">
        <v>5193212</v>
      </c>
      <c r="AB240" s="17">
        <v>0</v>
      </c>
    </row>
    <row r="241" spans="1:28" x14ac:dyDescent="0.3">
      <c r="A241" s="15" t="s">
        <v>475</v>
      </c>
      <c r="B241" s="14" t="s">
        <v>476</v>
      </c>
      <c r="C241" s="14">
        <v>1</v>
      </c>
      <c r="D241" s="14">
        <v>0</v>
      </c>
      <c r="E241" s="17">
        <v>11121845</v>
      </c>
      <c r="F241" s="17">
        <v>0</v>
      </c>
      <c r="G241" s="17">
        <v>0</v>
      </c>
      <c r="H241" s="17">
        <v>0</v>
      </c>
      <c r="I241" s="17">
        <v>1427319</v>
      </c>
      <c r="J241" s="17">
        <v>1350298</v>
      </c>
      <c r="K241" s="17">
        <v>0</v>
      </c>
      <c r="L241" s="17">
        <v>0</v>
      </c>
      <c r="M241" s="17">
        <v>0</v>
      </c>
      <c r="N241" s="17">
        <v>0</v>
      </c>
      <c r="O241" s="17">
        <v>0</v>
      </c>
      <c r="P241" s="17">
        <v>1803767</v>
      </c>
      <c r="Q241" s="17">
        <v>499867</v>
      </c>
      <c r="R241" s="17">
        <v>180078</v>
      </c>
      <c r="S241" s="17">
        <v>19474</v>
      </c>
      <c r="T241" s="17">
        <v>2746</v>
      </c>
      <c r="U241" s="17">
        <v>77182</v>
      </c>
      <c r="V241" s="17">
        <v>25231</v>
      </c>
      <c r="W241" s="17">
        <v>0</v>
      </c>
      <c r="X241" s="17">
        <v>273524</v>
      </c>
      <c r="Y241" s="17">
        <v>0</v>
      </c>
      <c r="Z241" s="17">
        <v>0</v>
      </c>
      <c r="AA241" s="17">
        <v>16781331</v>
      </c>
      <c r="AB241" s="17">
        <v>0</v>
      </c>
    </row>
    <row r="242" spans="1:28" x14ac:dyDescent="0.3">
      <c r="A242" s="15" t="s">
        <v>477</v>
      </c>
      <c r="B242" s="14" t="s">
        <v>478</v>
      </c>
      <c r="C242" s="14">
        <v>1</v>
      </c>
      <c r="D242" s="14">
        <v>0</v>
      </c>
      <c r="E242" s="17">
        <v>4565580</v>
      </c>
      <c r="F242" s="17">
        <v>0</v>
      </c>
      <c r="G242" s="17">
        <v>0</v>
      </c>
      <c r="H242" s="17">
        <v>0</v>
      </c>
      <c r="I242" s="17">
        <v>476509</v>
      </c>
      <c r="J242" s="17">
        <v>967681</v>
      </c>
      <c r="K242" s="17">
        <v>0</v>
      </c>
      <c r="L242" s="17">
        <v>0</v>
      </c>
      <c r="M242" s="17">
        <v>0</v>
      </c>
      <c r="N242" s="17">
        <v>0</v>
      </c>
      <c r="O242" s="17">
        <v>0</v>
      </c>
      <c r="P242" s="17">
        <v>470133</v>
      </c>
      <c r="Q242" s="17">
        <v>66559</v>
      </c>
      <c r="R242" s="17">
        <v>0</v>
      </c>
      <c r="S242" s="17">
        <v>6637</v>
      </c>
      <c r="T242" s="17">
        <v>2768</v>
      </c>
      <c r="U242" s="17">
        <v>25106</v>
      </c>
      <c r="V242" s="17">
        <v>8480</v>
      </c>
      <c r="W242" s="17">
        <v>0</v>
      </c>
      <c r="X242" s="17">
        <v>274117</v>
      </c>
      <c r="Y242" s="17">
        <v>0</v>
      </c>
      <c r="Z242" s="17">
        <v>0</v>
      </c>
      <c r="AA242" s="17">
        <v>6863570</v>
      </c>
      <c r="AB242" s="17">
        <v>0</v>
      </c>
    </row>
    <row r="243" spans="1:28" x14ac:dyDescent="0.3">
      <c r="A243" s="15" t="s">
        <v>479</v>
      </c>
      <c r="B243" s="14" t="s">
        <v>480</v>
      </c>
      <c r="C243" s="14">
        <v>1</v>
      </c>
      <c r="D243" s="14">
        <v>0</v>
      </c>
      <c r="E243" s="17">
        <v>17757675</v>
      </c>
      <c r="F243" s="17">
        <v>0</v>
      </c>
      <c r="G243" s="17">
        <v>0</v>
      </c>
      <c r="H243" s="17">
        <v>0</v>
      </c>
      <c r="I243" s="17">
        <v>2299454</v>
      </c>
      <c r="J243" s="17">
        <v>2488907</v>
      </c>
      <c r="K243" s="17">
        <v>100036</v>
      </c>
      <c r="L243" s="17">
        <v>0</v>
      </c>
      <c r="M243" s="17">
        <v>0</v>
      </c>
      <c r="N243" s="17">
        <v>0</v>
      </c>
      <c r="O243" s="17">
        <v>0</v>
      </c>
      <c r="P243" s="17">
        <v>2051741</v>
      </c>
      <c r="Q243" s="17">
        <v>642930</v>
      </c>
      <c r="R243" s="17">
        <v>132828</v>
      </c>
      <c r="S243" s="17">
        <v>29466</v>
      </c>
      <c r="T243" s="17">
        <v>12293</v>
      </c>
      <c r="U243" s="17">
        <v>110559</v>
      </c>
      <c r="V243" s="17">
        <v>38034</v>
      </c>
      <c r="W243" s="17">
        <v>0</v>
      </c>
      <c r="X243" s="17">
        <v>274186</v>
      </c>
      <c r="Y243" s="17">
        <v>0</v>
      </c>
      <c r="Z243" s="17">
        <v>0</v>
      </c>
      <c r="AA243" s="17">
        <v>25938109</v>
      </c>
      <c r="AB243" s="17">
        <v>0</v>
      </c>
    </row>
    <row r="244" spans="1:28" x14ac:dyDescent="0.3">
      <c r="A244" s="15" t="s">
        <v>481</v>
      </c>
      <c r="B244" s="14" t="s">
        <v>482</v>
      </c>
      <c r="C244" s="14">
        <v>1</v>
      </c>
      <c r="D244" s="14">
        <v>0</v>
      </c>
      <c r="E244" s="17">
        <v>5381409</v>
      </c>
      <c r="F244" s="17">
        <v>0</v>
      </c>
      <c r="G244" s="17">
        <v>0</v>
      </c>
      <c r="H244" s="17">
        <v>0</v>
      </c>
      <c r="I244" s="17">
        <v>727444</v>
      </c>
      <c r="J244" s="17">
        <v>1041082</v>
      </c>
      <c r="K244" s="17">
        <v>0</v>
      </c>
      <c r="L244" s="17">
        <v>0</v>
      </c>
      <c r="M244" s="17">
        <v>0</v>
      </c>
      <c r="N244" s="17">
        <v>0</v>
      </c>
      <c r="O244" s="17">
        <v>0</v>
      </c>
      <c r="P244" s="17">
        <v>926587</v>
      </c>
      <c r="Q244" s="17">
        <v>108890</v>
      </c>
      <c r="R244" s="17">
        <v>0</v>
      </c>
      <c r="S244" s="17">
        <v>5933</v>
      </c>
      <c r="T244" s="17">
        <v>2475</v>
      </c>
      <c r="U244" s="17">
        <v>22776</v>
      </c>
      <c r="V244" s="17">
        <v>8127</v>
      </c>
      <c r="W244" s="17">
        <v>0</v>
      </c>
      <c r="X244" s="17">
        <v>69466</v>
      </c>
      <c r="Y244" s="17">
        <v>0</v>
      </c>
      <c r="Z244" s="17">
        <v>0</v>
      </c>
      <c r="AA244" s="17">
        <v>8294189</v>
      </c>
      <c r="AB244" s="17">
        <v>0</v>
      </c>
    </row>
    <row r="245" spans="1:28" x14ac:dyDescent="0.3">
      <c r="A245" s="15" t="s">
        <v>483</v>
      </c>
      <c r="B245" s="14" t="s">
        <v>484</v>
      </c>
      <c r="C245" s="14">
        <v>1</v>
      </c>
      <c r="D245" s="14">
        <v>0</v>
      </c>
      <c r="E245" s="17">
        <v>13718502</v>
      </c>
      <c r="F245" s="17">
        <v>0</v>
      </c>
      <c r="G245" s="17">
        <v>0</v>
      </c>
      <c r="H245" s="17">
        <v>34675</v>
      </c>
      <c r="I245" s="17">
        <v>2831747</v>
      </c>
      <c r="J245" s="17">
        <v>2232324</v>
      </c>
      <c r="K245" s="17">
        <v>0</v>
      </c>
      <c r="L245" s="17">
        <v>0</v>
      </c>
      <c r="M245" s="17">
        <v>0</v>
      </c>
      <c r="N245" s="17">
        <v>0</v>
      </c>
      <c r="O245" s="17">
        <v>0</v>
      </c>
      <c r="P245" s="17">
        <v>1511879</v>
      </c>
      <c r="Q245" s="17">
        <v>429140</v>
      </c>
      <c r="R245" s="17">
        <v>0</v>
      </c>
      <c r="S245" s="17">
        <v>27728</v>
      </c>
      <c r="T245" s="17">
        <v>11568</v>
      </c>
      <c r="U245" s="17">
        <v>108404</v>
      </c>
      <c r="V245" s="17">
        <v>34716</v>
      </c>
      <c r="W245" s="17">
        <v>0</v>
      </c>
      <c r="X245" s="17">
        <v>615160</v>
      </c>
      <c r="Y245" s="17">
        <v>0</v>
      </c>
      <c r="Z245" s="17">
        <v>0</v>
      </c>
      <c r="AA245" s="17">
        <v>21555843</v>
      </c>
      <c r="AB245" s="17">
        <v>0</v>
      </c>
    </row>
    <row r="246" spans="1:28" x14ac:dyDescent="0.3">
      <c r="A246" s="15" t="s">
        <v>485</v>
      </c>
      <c r="B246" s="14" t="s">
        <v>486</v>
      </c>
      <c r="C246" s="14">
        <v>1</v>
      </c>
      <c r="D246" s="14">
        <v>0</v>
      </c>
      <c r="E246" s="17">
        <v>10276462</v>
      </c>
      <c r="F246" s="17">
        <v>0</v>
      </c>
      <c r="G246" s="17">
        <v>0</v>
      </c>
      <c r="H246" s="17">
        <v>0</v>
      </c>
      <c r="I246" s="17">
        <v>2927441</v>
      </c>
      <c r="J246" s="17">
        <v>3858443</v>
      </c>
      <c r="K246" s="17">
        <v>95369</v>
      </c>
      <c r="L246" s="17">
        <v>0</v>
      </c>
      <c r="M246" s="17">
        <v>0</v>
      </c>
      <c r="N246" s="17">
        <v>0</v>
      </c>
      <c r="O246" s="17">
        <v>0</v>
      </c>
      <c r="P246" s="17">
        <v>2833121</v>
      </c>
      <c r="Q246" s="17">
        <v>680082</v>
      </c>
      <c r="R246" s="17">
        <v>761009</v>
      </c>
      <c r="S246" s="17">
        <v>80383</v>
      </c>
      <c r="T246" s="17">
        <v>33537</v>
      </c>
      <c r="U246" s="17">
        <v>221642</v>
      </c>
      <c r="V246" s="17">
        <v>87394</v>
      </c>
      <c r="W246" s="17">
        <v>777190</v>
      </c>
      <c r="X246" s="17">
        <v>475200</v>
      </c>
      <c r="Y246" s="17">
        <v>0</v>
      </c>
      <c r="Z246" s="17">
        <v>0</v>
      </c>
      <c r="AA246" s="17">
        <v>23107273</v>
      </c>
      <c r="AB246" s="17">
        <v>0</v>
      </c>
    </row>
    <row r="247" spans="1:28" x14ac:dyDescent="0.3">
      <c r="A247" s="15" t="s">
        <v>487</v>
      </c>
      <c r="B247" s="14" t="s">
        <v>488</v>
      </c>
      <c r="C247" s="14">
        <v>1</v>
      </c>
      <c r="D247" s="14">
        <v>0</v>
      </c>
      <c r="E247" s="17">
        <v>24275849</v>
      </c>
      <c r="F247" s="17">
        <v>0</v>
      </c>
      <c r="G247" s="17">
        <v>1154706</v>
      </c>
      <c r="H247" s="17">
        <v>0</v>
      </c>
      <c r="I247" s="17">
        <v>4476806</v>
      </c>
      <c r="J247" s="17">
        <v>7608512</v>
      </c>
      <c r="K247" s="17">
        <v>0</v>
      </c>
      <c r="L247" s="17">
        <v>0</v>
      </c>
      <c r="M247" s="17">
        <v>0</v>
      </c>
      <c r="N247" s="17">
        <v>0</v>
      </c>
      <c r="O247" s="17">
        <v>0</v>
      </c>
      <c r="P247" s="17">
        <v>3480236</v>
      </c>
      <c r="Q247" s="17">
        <v>1962043</v>
      </c>
      <c r="R247" s="17">
        <v>814192</v>
      </c>
      <c r="S247" s="17">
        <v>63935</v>
      </c>
      <c r="T247" s="17">
        <v>26675</v>
      </c>
      <c r="U247" s="17">
        <v>232185</v>
      </c>
      <c r="V247" s="17">
        <v>73850</v>
      </c>
      <c r="W247" s="17">
        <v>0</v>
      </c>
      <c r="X247" s="17">
        <v>900000</v>
      </c>
      <c r="Y247" s="17">
        <v>0</v>
      </c>
      <c r="Z247" s="17">
        <v>0</v>
      </c>
      <c r="AA247" s="17">
        <v>45068989</v>
      </c>
      <c r="AB247" s="17">
        <v>0</v>
      </c>
    </row>
    <row r="248" spans="1:28" x14ac:dyDescent="0.3">
      <c r="A248" s="15" t="s">
        <v>489</v>
      </c>
      <c r="B248" s="14" t="s">
        <v>490</v>
      </c>
      <c r="C248" s="14">
        <v>1</v>
      </c>
      <c r="D248" s="14">
        <v>0</v>
      </c>
      <c r="E248" s="17">
        <v>72342509</v>
      </c>
      <c r="F248" s="17">
        <v>501473</v>
      </c>
      <c r="G248" s="17">
        <v>0</v>
      </c>
      <c r="H248" s="17">
        <v>0</v>
      </c>
      <c r="I248" s="17">
        <v>14174023</v>
      </c>
      <c r="J248" s="17">
        <v>9706846</v>
      </c>
      <c r="K248" s="17">
        <v>0</v>
      </c>
      <c r="L248" s="17">
        <v>0</v>
      </c>
      <c r="M248" s="17">
        <v>0</v>
      </c>
      <c r="N248" s="17">
        <v>0</v>
      </c>
      <c r="O248" s="17">
        <v>0</v>
      </c>
      <c r="P248" s="17">
        <v>7943567</v>
      </c>
      <c r="Q248" s="17">
        <v>1407851</v>
      </c>
      <c r="R248" s="17">
        <v>1431213</v>
      </c>
      <c r="S248" s="17">
        <v>177648</v>
      </c>
      <c r="T248" s="17">
        <v>74118</v>
      </c>
      <c r="U248" s="17">
        <v>661487</v>
      </c>
      <c r="V248" s="17">
        <v>224138</v>
      </c>
      <c r="W248" s="17">
        <v>0</v>
      </c>
      <c r="X248" s="17">
        <v>1517225</v>
      </c>
      <c r="Y248" s="17">
        <v>0</v>
      </c>
      <c r="Z248" s="17">
        <v>0</v>
      </c>
      <c r="AA248" s="17">
        <v>109802098</v>
      </c>
      <c r="AB248" s="17">
        <v>0</v>
      </c>
    </row>
    <row r="249" spans="1:28" x14ac:dyDescent="0.3">
      <c r="A249" s="15" t="s">
        <v>491</v>
      </c>
      <c r="B249" s="14" t="s">
        <v>492</v>
      </c>
      <c r="C249" s="14">
        <v>1</v>
      </c>
      <c r="D249" s="14">
        <v>0</v>
      </c>
      <c r="E249" s="17">
        <v>17290165</v>
      </c>
      <c r="F249" s="17">
        <v>195274</v>
      </c>
      <c r="G249" s="17">
        <v>0</v>
      </c>
      <c r="H249" s="17">
        <v>0</v>
      </c>
      <c r="I249" s="17">
        <v>3491254</v>
      </c>
      <c r="J249" s="17">
        <v>8356537</v>
      </c>
      <c r="K249" s="17">
        <v>0</v>
      </c>
      <c r="L249" s="17">
        <v>0</v>
      </c>
      <c r="M249" s="17">
        <v>0</v>
      </c>
      <c r="N249" s="17">
        <v>0</v>
      </c>
      <c r="O249" s="17">
        <v>0</v>
      </c>
      <c r="P249" s="17">
        <v>3734107</v>
      </c>
      <c r="Q249" s="17">
        <v>883425</v>
      </c>
      <c r="R249" s="17">
        <v>797597</v>
      </c>
      <c r="S249" s="17">
        <v>50423</v>
      </c>
      <c r="T249" s="17">
        <v>21037</v>
      </c>
      <c r="U249" s="17">
        <v>182498</v>
      </c>
      <c r="V249" s="17">
        <v>59953</v>
      </c>
      <c r="W249" s="17">
        <v>0</v>
      </c>
      <c r="X249" s="17">
        <v>698897</v>
      </c>
      <c r="Y249" s="17">
        <v>0</v>
      </c>
      <c r="Z249" s="17">
        <v>0</v>
      </c>
      <c r="AA249" s="17">
        <v>35761167</v>
      </c>
      <c r="AB249" s="17">
        <v>0</v>
      </c>
    </row>
    <row r="250" spans="1:28" x14ac:dyDescent="0.3">
      <c r="A250" s="15" t="s">
        <v>493</v>
      </c>
      <c r="B250" s="14" t="s">
        <v>494</v>
      </c>
      <c r="C250" s="14">
        <v>1</v>
      </c>
      <c r="D250" s="14">
        <v>0</v>
      </c>
      <c r="E250" s="17">
        <v>19250025</v>
      </c>
      <c r="F250" s="17">
        <v>0</v>
      </c>
      <c r="G250" s="17">
        <v>0</v>
      </c>
      <c r="H250" s="17">
        <v>0</v>
      </c>
      <c r="I250" s="17">
        <v>1737968</v>
      </c>
      <c r="J250" s="17">
        <v>3537688</v>
      </c>
      <c r="K250" s="17">
        <v>0</v>
      </c>
      <c r="L250" s="17">
        <v>0</v>
      </c>
      <c r="M250" s="17">
        <v>0</v>
      </c>
      <c r="N250" s="17">
        <v>0</v>
      </c>
      <c r="O250" s="17">
        <v>0</v>
      </c>
      <c r="P250" s="17">
        <v>3231213</v>
      </c>
      <c r="Q250" s="17">
        <v>640899</v>
      </c>
      <c r="R250" s="17">
        <v>647455</v>
      </c>
      <c r="S250" s="17">
        <v>55471</v>
      </c>
      <c r="T250" s="17">
        <v>23143</v>
      </c>
      <c r="U250" s="17">
        <v>215700</v>
      </c>
      <c r="V250" s="17">
        <v>70436</v>
      </c>
      <c r="W250" s="17">
        <v>0</v>
      </c>
      <c r="X250" s="17">
        <v>495300</v>
      </c>
      <c r="Y250" s="17">
        <v>0</v>
      </c>
      <c r="Z250" s="17">
        <v>0</v>
      </c>
      <c r="AA250" s="17">
        <v>29905298</v>
      </c>
      <c r="AB250" s="17">
        <v>0</v>
      </c>
    </row>
    <row r="251" spans="1:28" x14ac:dyDescent="0.3">
      <c r="A251" s="15" t="s">
        <v>495</v>
      </c>
      <c r="B251" s="14" t="s">
        <v>496</v>
      </c>
      <c r="C251" s="14">
        <v>1</v>
      </c>
      <c r="D251" s="14">
        <v>0</v>
      </c>
      <c r="E251" s="17">
        <v>9054776</v>
      </c>
      <c r="F251" s="17">
        <v>0</v>
      </c>
      <c r="G251" s="17">
        <v>0</v>
      </c>
      <c r="H251" s="17">
        <v>0</v>
      </c>
      <c r="I251" s="17">
        <v>2158821</v>
      </c>
      <c r="J251" s="17">
        <v>4481653</v>
      </c>
      <c r="K251" s="17">
        <v>208009</v>
      </c>
      <c r="L251" s="17">
        <v>0</v>
      </c>
      <c r="M251" s="17">
        <v>0</v>
      </c>
      <c r="N251" s="17">
        <v>0</v>
      </c>
      <c r="O251" s="17">
        <v>0</v>
      </c>
      <c r="P251" s="17">
        <v>1992550</v>
      </c>
      <c r="Q251" s="17">
        <v>229827</v>
      </c>
      <c r="R251" s="17">
        <v>275092</v>
      </c>
      <c r="S251" s="17">
        <v>33586</v>
      </c>
      <c r="T251" s="17">
        <v>14012</v>
      </c>
      <c r="U251" s="17">
        <v>126519</v>
      </c>
      <c r="V251" s="17">
        <v>18691</v>
      </c>
      <c r="W251" s="17">
        <v>0</v>
      </c>
      <c r="X251" s="17">
        <v>329737</v>
      </c>
      <c r="Y251" s="17">
        <v>0</v>
      </c>
      <c r="Z251" s="17">
        <v>0</v>
      </c>
      <c r="AA251" s="17">
        <v>18923273</v>
      </c>
      <c r="AB251" s="17">
        <v>0</v>
      </c>
    </row>
    <row r="252" spans="1:28" x14ac:dyDescent="0.3">
      <c r="A252" s="15" t="s">
        <v>497</v>
      </c>
      <c r="B252" s="14" t="s">
        <v>498</v>
      </c>
      <c r="C252" s="14">
        <v>1</v>
      </c>
      <c r="D252" s="14">
        <v>0</v>
      </c>
      <c r="E252" s="17">
        <v>22875760</v>
      </c>
      <c r="F252" s="17">
        <v>0</v>
      </c>
      <c r="G252" s="17">
        <v>0</v>
      </c>
      <c r="H252" s="17">
        <v>0</v>
      </c>
      <c r="I252" s="17">
        <v>3071631</v>
      </c>
      <c r="J252" s="17">
        <v>7857524</v>
      </c>
      <c r="K252" s="17">
        <v>0</v>
      </c>
      <c r="L252" s="17">
        <v>0</v>
      </c>
      <c r="M252" s="17">
        <v>0</v>
      </c>
      <c r="N252" s="17">
        <v>0</v>
      </c>
      <c r="O252" s="17">
        <v>0</v>
      </c>
      <c r="P252" s="17">
        <v>2917175</v>
      </c>
      <c r="Q252" s="17">
        <v>1095433</v>
      </c>
      <c r="R252" s="17">
        <v>449584</v>
      </c>
      <c r="S252" s="17">
        <v>53614</v>
      </c>
      <c r="T252" s="17">
        <v>22368</v>
      </c>
      <c r="U252" s="17">
        <v>215351</v>
      </c>
      <c r="V252" s="17">
        <v>66518</v>
      </c>
      <c r="W252" s="17">
        <v>0</v>
      </c>
      <c r="X252" s="17">
        <v>487464</v>
      </c>
      <c r="Y252" s="17">
        <v>0</v>
      </c>
      <c r="Z252" s="17">
        <v>0</v>
      </c>
      <c r="AA252" s="17">
        <v>39112422</v>
      </c>
      <c r="AB252" s="17">
        <v>0</v>
      </c>
    </row>
    <row r="253" spans="1:28" x14ac:dyDescent="0.3">
      <c r="A253" s="15" t="s">
        <v>499</v>
      </c>
      <c r="B253" s="14" t="s">
        <v>500</v>
      </c>
      <c r="C253" s="14">
        <v>1</v>
      </c>
      <c r="D253" s="14">
        <v>0</v>
      </c>
      <c r="E253" s="17">
        <v>24738814</v>
      </c>
      <c r="F253" s="17">
        <v>0</v>
      </c>
      <c r="G253" s="17">
        <v>0</v>
      </c>
      <c r="H253" s="17">
        <v>0</v>
      </c>
      <c r="I253" s="17">
        <v>5093959</v>
      </c>
      <c r="J253" s="17">
        <v>4674211</v>
      </c>
      <c r="K253" s="17">
        <v>0</v>
      </c>
      <c r="L253" s="17">
        <v>0</v>
      </c>
      <c r="M253" s="17">
        <v>0</v>
      </c>
      <c r="N253" s="17">
        <v>0</v>
      </c>
      <c r="O253" s="17">
        <v>0</v>
      </c>
      <c r="P253" s="17">
        <v>4326477</v>
      </c>
      <c r="Q253" s="17">
        <v>811145</v>
      </c>
      <c r="R253" s="17">
        <v>422515</v>
      </c>
      <c r="S253" s="17">
        <v>65568</v>
      </c>
      <c r="T253" s="17">
        <v>27356</v>
      </c>
      <c r="U253" s="17">
        <v>253970</v>
      </c>
      <c r="V253" s="17">
        <v>83468</v>
      </c>
      <c r="W253" s="17">
        <v>0</v>
      </c>
      <c r="X253" s="17">
        <v>889390</v>
      </c>
      <c r="Y253" s="17">
        <v>0</v>
      </c>
      <c r="Z253" s="17">
        <v>0</v>
      </c>
      <c r="AA253" s="17">
        <v>41386873</v>
      </c>
      <c r="AB253" s="17">
        <v>0</v>
      </c>
    </row>
    <row r="254" spans="1:28" x14ac:dyDescent="0.3">
      <c r="A254" s="15" t="s">
        <v>501</v>
      </c>
      <c r="B254" s="14" t="s">
        <v>502</v>
      </c>
      <c r="C254" s="14">
        <v>1</v>
      </c>
      <c r="D254" s="14">
        <v>0</v>
      </c>
      <c r="E254" s="17">
        <v>15886407</v>
      </c>
      <c r="F254" s="17">
        <v>0</v>
      </c>
      <c r="G254" s="17">
        <v>0</v>
      </c>
      <c r="H254" s="17">
        <v>0</v>
      </c>
      <c r="I254" s="17">
        <v>3834244</v>
      </c>
      <c r="J254" s="17">
        <v>6520272</v>
      </c>
      <c r="K254" s="17">
        <v>0</v>
      </c>
      <c r="L254" s="17">
        <v>0</v>
      </c>
      <c r="M254" s="17">
        <v>0</v>
      </c>
      <c r="N254" s="17">
        <v>0</v>
      </c>
      <c r="O254" s="17">
        <v>0</v>
      </c>
      <c r="P254" s="17">
        <v>4311983</v>
      </c>
      <c r="Q254" s="17">
        <v>845358</v>
      </c>
      <c r="R254" s="17">
        <v>618660</v>
      </c>
      <c r="S254" s="17">
        <v>83888</v>
      </c>
      <c r="T254" s="17">
        <v>35000</v>
      </c>
      <c r="U254" s="17">
        <v>281814</v>
      </c>
      <c r="V254" s="17">
        <v>95000</v>
      </c>
      <c r="W254" s="17">
        <v>0</v>
      </c>
      <c r="X254" s="17">
        <v>626400</v>
      </c>
      <c r="Y254" s="17">
        <v>0</v>
      </c>
      <c r="Z254" s="17">
        <v>0</v>
      </c>
      <c r="AA254" s="17">
        <v>33139026</v>
      </c>
      <c r="AB254" s="17">
        <v>0</v>
      </c>
    </row>
    <row r="255" spans="1:28" x14ac:dyDescent="0.3">
      <c r="A255" s="15" t="s">
        <v>503</v>
      </c>
      <c r="B255" s="14" t="s">
        <v>504</v>
      </c>
      <c r="C255" s="14">
        <v>1</v>
      </c>
      <c r="D255" s="14">
        <v>0</v>
      </c>
      <c r="E255" s="17">
        <v>25072813</v>
      </c>
      <c r="F255" s="17">
        <v>0</v>
      </c>
      <c r="G255" s="17">
        <v>0</v>
      </c>
      <c r="H255" s="17">
        <v>0</v>
      </c>
      <c r="I255" s="17">
        <v>4648798</v>
      </c>
      <c r="J255" s="17">
        <v>5750058</v>
      </c>
      <c r="K255" s="17">
        <v>0</v>
      </c>
      <c r="L255" s="17">
        <v>0</v>
      </c>
      <c r="M255" s="17">
        <v>0</v>
      </c>
      <c r="N255" s="17">
        <v>0</v>
      </c>
      <c r="O255" s="17">
        <v>0</v>
      </c>
      <c r="P255" s="17">
        <v>3739313</v>
      </c>
      <c r="Q255" s="17">
        <v>1933250</v>
      </c>
      <c r="R255" s="17">
        <v>565478</v>
      </c>
      <c r="S255" s="17">
        <v>83754</v>
      </c>
      <c r="T255" s="17">
        <v>34943</v>
      </c>
      <c r="U255" s="17">
        <v>339423</v>
      </c>
      <c r="V255" s="17">
        <v>92412</v>
      </c>
      <c r="W255" s="17">
        <v>0</v>
      </c>
      <c r="X255" s="17">
        <v>808200</v>
      </c>
      <c r="Y255" s="17">
        <v>0</v>
      </c>
      <c r="Z255" s="17">
        <v>0</v>
      </c>
      <c r="AA255" s="17">
        <v>43068442</v>
      </c>
      <c r="AB255" s="17">
        <v>0</v>
      </c>
    </row>
    <row r="256" spans="1:28" x14ac:dyDescent="0.3">
      <c r="A256" s="15" t="s">
        <v>505</v>
      </c>
      <c r="B256" s="14" t="s">
        <v>506</v>
      </c>
      <c r="C256" s="14">
        <v>1</v>
      </c>
      <c r="D256" s="14">
        <v>0</v>
      </c>
      <c r="E256" s="17">
        <v>7036438</v>
      </c>
      <c r="F256" s="17">
        <v>0</v>
      </c>
      <c r="G256" s="17">
        <v>325321</v>
      </c>
      <c r="H256" s="17">
        <v>0</v>
      </c>
      <c r="I256" s="17">
        <v>364224</v>
      </c>
      <c r="J256" s="17">
        <v>1743206</v>
      </c>
      <c r="K256" s="17">
        <v>0</v>
      </c>
      <c r="L256" s="17">
        <v>0</v>
      </c>
      <c r="M256" s="17">
        <v>0</v>
      </c>
      <c r="N256" s="17">
        <v>0</v>
      </c>
      <c r="O256" s="17">
        <v>0</v>
      </c>
      <c r="P256" s="17">
        <v>1322988</v>
      </c>
      <c r="Q256" s="17">
        <v>282237</v>
      </c>
      <c r="R256" s="17">
        <v>125130</v>
      </c>
      <c r="S256" s="17">
        <v>16643</v>
      </c>
      <c r="T256" s="17">
        <v>6943</v>
      </c>
      <c r="U256" s="17">
        <v>57318</v>
      </c>
      <c r="V256" s="17">
        <v>18633</v>
      </c>
      <c r="W256" s="17">
        <v>0</v>
      </c>
      <c r="X256" s="17">
        <v>100510</v>
      </c>
      <c r="Y256" s="17">
        <v>0</v>
      </c>
      <c r="Z256" s="17">
        <v>0</v>
      </c>
      <c r="AA256" s="17">
        <v>11399591</v>
      </c>
      <c r="AB256" s="17">
        <v>0</v>
      </c>
    </row>
    <row r="257" spans="1:28" x14ac:dyDescent="0.3">
      <c r="A257" s="15" t="s">
        <v>507</v>
      </c>
      <c r="B257" s="14" t="s">
        <v>508</v>
      </c>
      <c r="C257" s="14">
        <v>1</v>
      </c>
      <c r="D257" s="14">
        <v>0</v>
      </c>
      <c r="E257" s="17">
        <v>11275831</v>
      </c>
      <c r="F257" s="17">
        <v>0</v>
      </c>
      <c r="G257" s="17">
        <v>0</v>
      </c>
      <c r="H257" s="17">
        <v>0</v>
      </c>
      <c r="I257" s="17">
        <v>3406300</v>
      </c>
      <c r="J257" s="17">
        <v>4503556</v>
      </c>
      <c r="K257" s="17">
        <v>0</v>
      </c>
      <c r="L257" s="17">
        <v>0</v>
      </c>
      <c r="M257" s="17">
        <v>0</v>
      </c>
      <c r="N257" s="17">
        <v>0</v>
      </c>
      <c r="O257" s="17">
        <v>0</v>
      </c>
      <c r="P257" s="17">
        <v>3622477</v>
      </c>
      <c r="Q257" s="17">
        <v>448223</v>
      </c>
      <c r="R257" s="17">
        <v>341551</v>
      </c>
      <c r="S257" s="17">
        <v>92172</v>
      </c>
      <c r="T257" s="17">
        <v>38456</v>
      </c>
      <c r="U257" s="17">
        <v>349384</v>
      </c>
      <c r="V257" s="17">
        <v>92916</v>
      </c>
      <c r="W257" s="17">
        <v>0</v>
      </c>
      <c r="X257" s="17">
        <v>626400</v>
      </c>
      <c r="Y257" s="17">
        <v>0</v>
      </c>
      <c r="Z257" s="17">
        <v>0</v>
      </c>
      <c r="AA257" s="17">
        <v>24797266</v>
      </c>
      <c r="AB257" s="17">
        <v>0</v>
      </c>
    </row>
    <row r="258" spans="1:28" x14ac:dyDescent="0.3">
      <c r="A258" s="15" t="s">
        <v>509</v>
      </c>
      <c r="B258" s="14" t="s">
        <v>510</v>
      </c>
      <c r="C258" s="14">
        <v>1</v>
      </c>
      <c r="D258" s="14">
        <v>0</v>
      </c>
      <c r="E258" s="17">
        <v>23554009</v>
      </c>
      <c r="F258" s="17">
        <v>0</v>
      </c>
      <c r="G258" s="17">
        <v>0</v>
      </c>
      <c r="H258" s="17">
        <v>0</v>
      </c>
      <c r="I258" s="17">
        <v>4744537</v>
      </c>
      <c r="J258" s="17">
        <v>8546222</v>
      </c>
      <c r="K258" s="17">
        <v>0</v>
      </c>
      <c r="L258" s="17">
        <v>0</v>
      </c>
      <c r="M258" s="17">
        <v>0</v>
      </c>
      <c r="N258" s="17">
        <v>0</v>
      </c>
      <c r="O258" s="17">
        <v>0</v>
      </c>
      <c r="P258" s="17">
        <v>3327821</v>
      </c>
      <c r="Q258" s="17">
        <v>1183894</v>
      </c>
      <c r="R258" s="17">
        <v>520792</v>
      </c>
      <c r="S258" s="17">
        <v>56026</v>
      </c>
      <c r="T258" s="17">
        <v>23375</v>
      </c>
      <c r="U258" s="17">
        <v>231486</v>
      </c>
      <c r="V258" s="17">
        <v>70597</v>
      </c>
      <c r="W258" s="17">
        <v>0</v>
      </c>
      <c r="X258" s="17">
        <v>451696</v>
      </c>
      <c r="Y258" s="17">
        <v>0</v>
      </c>
      <c r="Z258" s="17">
        <v>0</v>
      </c>
      <c r="AA258" s="17">
        <v>42710455</v>
      </c>
      <c r="AB258" s="17">
        <v>0</v>
      </c>
    </row>
    <row r="259" spans="1:28" x14ac:dyDescent="0.3">
      <c r="A259" s="15" t="s">
        <v>511</v>
      </c>
      <c r="B259" s="14" t="s">
        <v>512</v>
      </c>
      <c r="C259" s="14">
        <v>1</v>
      </c>
      <c r="D259" s="14">
        <v>1</v>
      </c>
      <c r="E259" s="17">
        <v>486514073</v>
      </c>
      <c r="F259" s="17">
        <v>8061468</v>
      </c>
      <c r="G259" s="17">
        <v>0</v>
      </c>
      <c r="H259" s="17">
        <v>0</v>
      </c>
      <c r="I259" s="17">
        <v>24286576</v>
      </c>
      <c r="J259" s="17">
        <v>82434151</v>
      </c>
      <c r="K259" s="17">
        <v>0</v>
      </c>
      <c r="L259" s="17">
        <v>0</v>
      </c>
      <c r="M259" s="17">
        <v>1614961</v>
      </c>
      <c r="N259" s="17">
        <v>4322452</v>
      </c>
      <c r="O259" s="17">
        <v>3972920</v>
      </c>
      <c r="P259" s="17">
        <v>0</v>
      </c>
      <c r="Q259" s="17">
        <v>8152873</v>
      </c>
      <c r="R259" s="17">
        <v>9912655</v>
      </c>
      <c r="S259" s="17">
        <v>466208</v>
      </c>
      <c r="T259" s="17">
        <v>194512</v>
      </c>
      <c r="U259" s="17">
        <v>1864816</v>
      </c>
      <c r="V259" s="17">
        <v>663528</v>
      </c>
      <c r="W259" s="17">
        <v>0</v>
      </c>
      <c r="X259" s="17">
        <v>36188959</v>
      </c>
      <c r="Y259" s="17">
        <v>0</v>
      </c>
      <c r="Z259" s="17">
        <v>0</v>
      </c>
      <c r="AA259" s="17">
        <v>668650152</v>
      </c>
      <c r="AB259" s="17">
        <v>0</v>
      </c>
    </row>
    <row r="260" spans="1:28" x14ac:dyDescent="0.3">
      <c r="A260" s="15" t="s">
        <v>513</v>
      </c>
      <c r="B260" s="14" t="s">
        <v>514</v>
      </c>
      <c r="C260" s="14">
        <v>1</v>
      </c>
      <c r="D260" s="14">
        <v>0</v>
      </c>
      <c r="E260" s="17">
        <v>23719656</v>
      </c>
      <c r="F260" s="17">
        <v>0</v>
      </c>
      <c r="G260" s="17">
        <v>0</v>
      </c>
      <c r="H260" s="17">
        <v>0</v>
      </c>
      <c r="I260" s="17">
        <v>6938642</v>
      </c>
      <c r="J260" s="17">
        <v>4477790</v>
      </c>
      <c r="K260" s="17">
        <v>0</v>
      </c>
      <c r="L260" s="17">
        <v>0</v>
      </c>
      <c r="M260" s="17">
        <v>0</v>
      </c>
      <c r="N260" s="17">
        <v>0</v>
      </c>
      <c r="O260" s="17">
        <v>0</v>
      </c>
      <c r="P260" s="17">
        <v>3782567</v>
      </c>
      <c r="Q260" s="17">
        <v>2162851</v>
      </c>
      <c r="R260" s="17">
        <v>707418</v>
      </c>
      <c r="S260" s="17">
        <v>81027</v>
      </c>
      <c r="T260" s="17">
        <v>33806</v>
      </c>
      <c r="U260" s="17">
        <v>331093</v>
      </c>
      <c r="V260" s="17">
        <v>81419</v>
      </c>
      <c r="W260" s="17">
        <v>0</v>
      </c>
      <c r="X260" s="17">
        <v>1555039</v>
      </c>
      <c r="Y260" s="17">
        <v>0</v>
      </c>
      <c r="Z260" s="17">
        <v>0</v>
      </c>
      <c r="AA260" s="17">
        <v>42871308</v>
      </c>
      <c r="AB260" s="17">
        <v>0</v>
      </c>
    </row>
    <row r="261" spans="1:28" x14ac:dyDescent="0.3">
      <c r="A261" s="15" t="s">
        <v>515</v>
      </c>
      <c r="B261" s="14" t="s">
        <v>516</v>
      </c>
      <c r="C261" s="14">
        <v>1</v>
      </c>
      <c r="D261" s="14">
        <v>0</v>
      </c>
      <c r="E261" s="17">
        <v>28840641</v>
      </c>
      <c r="F261" s="17">
        <v>0</v>
      </c>
      <c r="G261" s="17">
        <v>0</v>
      </c>
      <c r="H261" s="17">
        <v>0</v>
      </c>
      <c r="I261" s="17">
        <v>4665632</v>
      </c>
      <c r="J261" s="17">
        <v>4530267</v>
      </c>
      <c r="K261" s="17">
        <v>0</v>
      </c>
      <c r="L261" s="17">
        <v>0</v>
      </c>
      <c r="M261" s="17">
        <v>0</v>
      </c>
      <c r="N261" s="17">
        <v>0</v>
      </c>
      <c r="O261" s="17">
        <v>0</v>
      </c>
      <c r="P261" s="17">
        <v>4188092</v>
      </c>
      <c r="Q261" s="17">
        <v>1344823</v>
      </c>
      <c r="R261" s="17">
        <v>742779</v>
      </c>
      <c r="S261" s="17">
        <v>47262</v>
      </c>
      <c r="T261" s="17">
        <v>19718</v>
      </c>
      <c r="U261" s="17">
        <v>184536</v>
      </c>
      <c r="V261" s="17">
        <v>59402</v>
      </c>
      <c r="W261" s="17">
        <v>0</v>
      </c>
      <c r="X261" s="17">
        <v>359327</v>
      </c>
      <c r="Y261" s="17">
        <v>0</v>
      </c>
      <c r="Z261" s="17">
        <v>0</v>
      </c>
      <c r="AA261" s="17">
        <v>44982479</v>
      </c>
      <c r="AB261" s="17">
        <v>0</v>
      </c>
    </row>
    <row r="262" spans="1:28" x14ac:dyDescent="0.3">
      <c r="A262" s="15" t="s">
        <v>517</v>
      </c>
      <c r="B262" s="14" t="s">
        <v>518</v>
      </c>
      <c r="C262" s="14">
        <v>1</v>
      </c>
      <c r="D262" s="14">
        <v>0</v>
      </c>
      <c r="E262" s="17">
        <v>31839516</v>
      </c>
      <c r="F262" s="17">
        <v>0</v>
      </c>
      <c r="G262" s="17">
        <v>0</v>
      </c>
      <c r="H262" s="17">
        <v>0</v>
      </c>
      <c r="I262" s="17">
        <v>7286018</v>
      </c>
      <c r="J262" s="17">
        <v>10052963</v>
      </c>
      <c r="K262" s="17">
        <v>0</v>
      </c>
      <c r="L262" s="17">
        <v>0</v>
      </c>
      <c r="M262" s="17">
        <v>0</v>
      </c>
      <c r="N262" s="17">
        <v>0</v>
      </c>
      <c r="O262" s="17">
        <v>0</v>
      </c>
      <c r="P262" s="17">
        <v>6687814</v>
      </c>
      <c r="Q262" s="17">
        <v>591519</v>
      </c>
      <c r="R262" s="17">
        <v>849968</v>
      </c>
      <c r="S262" s="17">
        <v>124634</v>
      </c>
      <c r="T262" s="17">
        <v>52000</v>
      </c>
      <c r="U262" s="17">
        <v>505610</v>
      </c>
      <c r="V262" s="17">
        <v>134297</v>
      </c>
      <c r="W262" s="17">
        <v>0</v>
      </c>
      <c r="X262" s="17">
        <v>1422900</v>
      </c>
      <c r="Y262" s="17">
        <v>0</v>
      </c>
      <c r="Z262" s="17">
        <v>0</v>
      </c>
      <c r="AA262" s="17">
        <v>59547239</v>
      </c>
      <c r="AB262" s="17">
        <v>0</v>
      </c>
    </row>
    <row r="263" spans="1:28" x14ac:dyDescent="0.3">
      <c r="A263" s="15" t="s">
        <v>519</v>
      </c>
      <c r="B263" s="14" t="s">
        <v>520</v>
      </c>
      <c r="C263" s="14">
        <v>1</v>
      </c>
      <c r="D263" s="14">
        <v>0</v>
      </c>
      <c r="E263" s="17">
        <v>4578511</v>
      </c>
      <c r="F263" s="17">
        <v>0</v>
      </c>
      <c r="G263" s="17">
        <v>181923</v>
      </c>
      <c r="H263" s="17">
        <v>0</v>
      </c>
      <c r="I263" s="17">
        <v>849731</v>
      </c>
      <c r="J263" s="17">
        <v>1604373</v>
      </c>
      <c r="K263" s="17">
        <v>0</v>
      </c>
      <c r="L263" s="17">
        <v>0</v>
      </c>
      <c r="M263" s="17">
        <v>0</v>
      </c>
      <c r="N263" s="17">
        <v>0</v>
      </c>
      <c r="O263" s="17">
        <v>0</v>
      </c>
      <c r="P263" s="17">
        <v>1213114</v>
      </c>
      <c r="Q263" s="17">
        <v>182493</v>
      </c>
      <c r="R263" s="17">
        <v>283351</v>
      </c>
      <c r="S263" s="17">
        <v>9483</v>
      </c>
      <c r="T263" s="17">
        <v>3956</v>
      </c>
      <c r="U263" s="17">
        <v>36756</v>
      </c>
      <c r="V263" s="17">
        <v>9942</v>
      </c>
      <c r="W263" s="17">
        <v>0</v>
      </c>
      <c r="X263" s="17">
        <v>192040</v>
      </c>
      <c r="Y263" s="17">
        <v>0</v>
      </c>
      <c r="Z263" s="17">
        <v>0</v>
      </c>
      <c r="AA263" s="17">
        <v>9145673</v>
      </c>
      <c r="AB263" s="17">
        <v>0</v>
      </c>
    </row>
    <row r="264" spans="1:28" x14ac:dyDescent="0.3">
      <c r="A264" s="15" t="s">
        <v>521</v>
      </c>
      <c r="B264" s="14" t="s">
        <v>522</v>
      </c>
      <c r="C264" s="14">
        <v>1</v>
      </c>
      <c r="D264" s="14">
        <v>0</v>
      </c>
      <c r="E264" s="17">
        <v>36003464</v>
      </c>
      <c r="F264" s="17">
        <v>0</v>
      </c>
      <c r="G264" s="17">
        <v>0</v>
      </c>
      <c r="H264" s="17">
        <v>0</v>
      </c>
      <c r="I264" s="17">
        <v>4082506</v>
      </c>
      <c r="J264" s="17">
        <v>7654628</v>
      </c>
      <c r="K264" s="17">
        <v>68851</v>
      </c>
      <c r="L264" s="17">
        <v>0</v>
      </c>
      <c r="M264" s="17">
        <v>0</v>
      </c>
      <c r="N264" s="17">
        <v>0</v>
      </c>
      <c r="O264" s="17">
        <v>0</v>
      </c>
      <c r="P264" s="17">
        <v>3459757</v>
      </c>
      <c r="Q264" s="17">
        <v>452266</v>
      </c>
      <c r="R264" s="17">
        <v>773728</v>
      </c>
      <c r="S264" s="17">
        <v>57329</v>
      </c>
      <c r="T264" s="17">
        <v>23375</v>
      </c>
      <c r="U264" s="17">
        <v>226185</v>
      </c>
      <c r="V264" s="17">
        <v>76777</v>
      </c>
      <c r="W264" s="17">
        <v>0</v>
      </c>
      <c r="X264" s="17">
        <v>2171705</v>
      </c>
      <c r="Y264" s="17">
        <v>0</v>
      </c>
      <c r="Z264" s="17">
        <v>0</v>
      </c>
      <c r="AA264" s="17">
        <v>55050571</v>
      </c>
      <c r="AB264" s="17">
        <v>0</v>
      </c>
    </row>
    <row r="265" spans="1:28" x14ac:dyDescent="0.3">
      <c r="A265" s="15" t="s">
        <v>523</v>
      </c>
      <c r="B265" s="14" t="s">
        <v>524</v>
      </c>
      <c r="C265" s="14">
        <v>1</v>
      </c>
      <c r="D265" s="14">
        <v>0</v>
      </c>
      <c r="E265" s="17">
        <v>9287552</v>
      </c>
      <c r="F265" s="17">
        <v>0</v>
      </c>
      <c r="G265" s="17">
        <v>0</v>
      </c>
      <c r="H265" s="17">
        <v>0</v>
      </c>
      <c r="I265" s="17">
        <v>1309552</v>
      </c>
      <c r="J265" s="17">
        <v>2813297</v>
      </c>
      <c r="K265" s="17">
        <v>0</v>
      </c>
      <c r="L265" s="17">
        <v>0</v>
      </c>
      <c r="M265" s="17">
        <v>0</v>
      </c>
      <c r="N265" s="17">
        <v>0</v>
      </c>
      <c r="O265" s="17">
        <v>0</v>
      </c>
      <c r="P265" s="17">
        <v>1279796</v>
      </c>
      <c r="Q265" s="17">
        <v>199605</v>
      </c>
      <c r="R265" s="17">
        <v>208735</v>
      </c>
      <c r="S265" s="17">
        <v>12808</v>
      </c>
      <c r="T265" s="17">
        <v>5343</v>
      </c>
      <c r="U265" s="17">
        <v>46950</v>
      </c>
      <c r="V265" s="17">
        <v>15974</v>
      </c>
      <c r="W265" s="17">
        <v>0</v>
      </c>
      <c r="X265" s="17">
        <v>348112</v>
      </c>
      <c r="Y265" s="17">
        <v>0</v>
      </c>
      <c r="Z265" s="17">
        <v>0</v>
      </c>
      <c r="AA265" s="17">
        <v>15527724</v>
      </c>
      <c r="AB265" s="17">
        <v>0</v>
      </c>
    </row>
    <row r="266" spans="1:28" x14ac:dyDescent="0.3">
      <c r="A266" s="15" t="s">
        <v>525</v>
      </c>
      <c r="B266" s="14" t="s">
        <v>526</v>
      </c>
      <c r="C266" s="14">
        <v>1</v>
      </c>
      <c r="D266" s="14">
        <v>0</v>
      </c>
      <c r="E266" s="17">
        <v>11993207</v>
      </c>
      <c r="F266" s="17">
        <v>0</v>
      </c>
      <c r="G266" s="17">
        <v>0</v>
      </c>
      <c r="H266" s="17">
        <v>0</v>
      </c>
      <c r="I266" s="17">
        <v>1673640</v>
      </c>
      <c r="J266" s="17">
        <v>2163577</v>
      </c>
      <c r="K266" s="17">
        <v>0</v>
      </c>
      <c r="L266" s="17">
        <v>0</v>
      </c>
      <c r="M266" s="17">
        <v>0</v>
      </c>
      <c r="N266" s="17">
        <v>0</v>
      </c>
      <c r="O266" s="17">
        <v>0</v>
      </c>
      <c r="P266" s="17">
        <v>1186425</v>
      </c>
      <c r="Q266" s="17">
        <v>254987</v>
      </c>
      <c r="R266" s="17">
        <v>107231</v>
      </c>
      <c r="S266" s="17">
        <v>18396</v>
      </c>
      <c r="T266" s="17">
        <v>7675</v>
      </c>
      <c r="U266" s="17">
        <v>70308</v>
      </c>
      <c r="V266" s="17">
        <v>21784</v>
      </c>
      <c r="W266" s="17">
        <v>0</v>
      </c>
      <c r="X266" s="17">
        <v>570003</v>
      </c>
      <c r="Y266" s="17">
        <v>0</v>
      </c>
      <c r="Z266" s="17">
        <v>0</v>
      </c>
      <c r="AA266" s="17">
        <v>17887233</v>
      </c>
      <c r="AB266" s="17">
        <v>0</v>
      </c>
    </row>
    <row r="267" spans="1:28" x14ac:dyDescent="0.3">
      <c r="A267" s="15" t="s">
        <v>527</v>
      </c>
      <c r="B267" s="14" t="s">
        <v>528</v>
      </c>
      <c r="C267" s="14">
        <v>1</v>
      </c>
      <c r="D267" s="14">
        <v>0</v>
      </c>
      <c r="E267" s="17">
        <v>10126699</v>
      </c>
      <c r="F267" s="17">
        <v>0</v>
      </c>
      <c r="G267" s="17">
        <v>344565</v>
      </c>
      <c r="H267" s="17">
        <v>0</v>
      </c>
      <c r="I267" s="17">
        <v>1164653</v>
      </c>
      <c r="J267" s="17">
        <v>1941179</v>
      </c>
      <c r="K267" s="17">
        <v>0</v>
      </c>
      <c r="L267" s="17">
        <v>0</v>
      </c>
      <c r="M267" s="17">
        <v>0</v>
      </c>
      <c r="N267" s="17">
        <v>0</v>
      </c>
      <c r="O267" s="17">
        <v>0</v>
      </c>
      <c r="P267" s="17">
        <v>1176515</v>
      </c>
      <c r="Q267" s="17">
        <v>220768</v>
      </c>
      <c r="R267" s="17">
        <v>273547</v>
      </c>
      <c r="S267" s="17">
        <v>10801</v>
      </c>
      <c r="T267" s="17">
        <v>4506</v>
      </c>
      <c r="U267" s="17">
        <v>39552</v>
      </c>
      <c r="V267" s="17">
        <v>13750</v>
      </c>
      <c r="W267" s="17">
        <v>0</v>
      </c>
      <c r="X267" s="17">
        <v>430702</v>
      </c>
      <c r="Y267" s="17">
        <v>0</v>
      </c>
      <c r="Z267" s="17">
        <v>0</v>
      </c>
      <c r="AA267" s="17">
        <v>15747237</v>
      </c>
      <c r="AB267" s="17">
        <v>0</v>
      </c>
    </row>
    <row r="268" spans="1:28" x14ac:dyDescent="0.3">
      <c r="A268" s="15" t="s">
        <v>529</v>
      </c>
      <c r="B268" s="14" t="s">
        <v>530</v>
      </c>
      <c r="C268" s="14">
        <v>1</v>
      </c>
      <c r="D268" s="14">
        <v>1</v>
      </c>
      <c r="E268" s="17">
        <v>9527384</v>
      </c>
      <c r="F268" s="17">
        <v>0</v>
      </c>
      <c r="G268" s="17">
        <v>150754</v>
      </c>
      <c r="H268" s="17">
        <v>0</v>
      </c>
      <c r="I268" s="17">
        <v>1131745</v>
      </c>
      <c r="J268" s="17">
        <v>2464740</v>
      </c>
      <c r="K268" s="17">
        <v>61638</v>
      </c>
      <c r="L268" s="17">
        <v>879696</v>
      </c>
      <c r="M268" s="17">
        <v>0</v>
      </c>
      <c r="N268" s="17">
        <v>0</v>
      </c>
      <c r="O268" s="17">
        <v>0</v>
      </c>
      <c r="P268" s="17">
        <v>873964</v>
      </c>
      <c r="Q268" s="17">
        <v>158529</v>
      </c>
      <c r="R268" s="17">
        <v>101710</v>
      </c>
      <c r="S268" s="17">
        <v>10696</v>
      </c>
      <c r="T268" s="17">
        <v>4462</v>
      </c>
      <c r="U268" s="17">
        <v>41008</v>
      </c>
      <c r="V268" s="17">
        <v>13944</v>
      </c>
      <c r="W268" s="17">
        <v>0</v>
      </c>
      <c r="X268" s="17">
        <v>137627</v>
      </c>
      <c r="Y268" s="17">
        <v>0</v>
      </c>
      <c r="Z268" s="17">
        <v>0</v>
      </c>
      <c r="AA268" s="17">
        <v>15557897</v>
      </c>
      <c r="AB268" s="17">
        <v>0</v>
      </c>
    </row>
    <row r="269" spans="1:28" x14ac:dyDescent="0.3">
      <c r="A269" s="15" t="s">
        <v>531</v>
      </c>
      <c r="B269" s="14" t="s">
        <v>532</v>
      </c>
      <c r="C269" s="14">
        <v>1</v>
      </c>
      <c r="D269" s="14">
        <v>0</v>
      </c>
      <c r="E269" s="17">
        <v>11829917</v>
      </c>
      <c r="F269" s="17">
        <v>0</v>
      </c>
      <c r="G269" s="17">
        <v>317335</v>
      </c>
      <c r="H269" s="17">
        <v>0</v>
      </c>
      <c r="I269" s="17">
        <v>1558676</v>
      </c>
      <c r="J269" s="17">
        <v>392928</v>
      </c>
      <c r="K269" s="17">
        <v>0</v>
      </c>
      <c r="L269" s="17">
        <v>0</v>
      </c>
      <c r="M269" s="17">
        <v>0</v>
      </c>
      <c r="N269" s="17">
        <v>0</v>
      </c>
      <c r="O269" s="17">
        <v>0</v>
      </c>
      <c r="P269" s="17">
        <v>921272</v>
      </c>
      <c r="Q269" s="17">
        <v>916178</v>
      </c>
      <c r="R269" s="17">
        <v>618809</v>
      </c>
      <c r="S269" s="17">
        <v>59681</v>
      </c>
      <c r="T269" s="17">
        <v>24311</v>
      </c>
      <c r="U269" s="17">
        <v>212555</v>
      </c>
      <c r="V269" s="17">
        <v>29406</v>
      </c>
      <c r="W269" s="17">
        <v>0</v>
      </c>
      <c r="X269" s="17">
        <v>616147</v>
      </c>
      <c r="Y269" s="17">
        <v>0</v>
      </c>
      <c r="Z269" s="17">
        <v>0</v>
      </c>
      <c r="AA269" s="17">
        <v>17097215</v>
      </c>
      <c r="AB269" s="17">
        <v>0</v>
      </c>
    </row>
    <row r="270" spans="1:28" x14ac:dyDescent="0.3">
      <c r="A270" s="15" t="s">
        <v>533</v>
      </c>
      <c r="B270" s="14" t="s">
        <v>534</v>
      </c>
      <c r="C270" s="14">
        <v>1</v>
      </c>
      <c r="D270" s="14">
        <v>1</v>
      </c>
      <c r="E270" s="17">
        <v>114592107</v>
      </c>
      <c r="F270" s="17">
        <v>9916632</v>
      </c>
      <c r="G270" s="17">
        <v>2687597</v>
      </c>
      <c r="H270" s="17">
        <v>0</v>
      </c>
      <c r="I270" s="17">
        <v>5966857</v>
      </c>
      <c r="J270" s="17">
        <v>4749811</v>
      </c>
      <c r="K270" s="17">
        <v>0</v>
      </c>
      <c r="L270" s="17">
        <v>0</v>
      </c>
      <c r="M270" s="17">
        <v>0</v>
      </c>
      <c r="N270" s="17">
        <v>0</v>
      </c>
      <c r="O270" s="17">
        <v>0</v>
      </c>
      <c r="P270" s="17">
        <v>3416614</v>
      </c>
      <c r="Q270" s="17">
        <v>11259899</v>
      </c>
      <c r="R270" s="17">
        <v>1733893</v>
      </c>
      <c r="S270" s="17">
        <v>149905</v>
      </c>
      <c r="T270" s="17">
        <v>5334</v>
      </c>
      <c r="U270" s="17">
        <v>547492</v>
      </c>
      <c r="V270" s="17">
        <v>211172</v>
      </c>
      <c r="W270" s="17">
        <v>0</v>
      </c>
      <c r="X270" s="17">
        <v>5955615</v>
      </c>
      <c r="Y270" s="17">
        <v>0</v>
      </c>
      <c r="Z270" s="17">
        <v>2520255</v>
      </c>
      <c r="AA270" s="17">
        <v>163713183</v>
      </c>
      <c r="AB270" s="17">
        <v>0</v>
      </c>
    </row>
    <row r="271" spans="1:28" x14ac:dyDescent="0.3">
      <c r="A271" s="15" t="s">
        <v>535</v>
      </c>
      <c r="B271" s="14" t="s">
        <v>536</v>
      </c>
      <c r="C271" s="14">
        <v>1</v>
      </c>
      <c r="D271" s="14">
        <v>0</v>
      </c>
      <c r="E271" s="17">
        <v>48803311</v>
      </c>
      <c r="F271" s="17">
        <v>3821270</v>
      </c>
      <c r="G271" s="17">
        <v>1755704</v>
      </c>
      <c r="H271" s="17">
        <v>0</v>
      </c>
      <c r="I271" s="17">
        <v>6235001</v>
      </c>
      <c r="J271" s="17">
        <v>1723194</v>
      </c>
      <c r="K271" s="17">
        <v>0</v>
      </c>
      <c r="L271" s="17">
        <v>0</v>
      </c>
      <c r="M271" s="17">
        <v>0</v>
      </c>
      <c r="N271" s="17">
        <v>0</v>
      </c>
      <c r="O271" s="17">
        <v>0</v>
      </c>
      <c r="P271" s="17">
        <v>3269137</v>
      </c>
      <c r="Q271" s="17">
        <v>4624344</v>
      </c>
      <c r="R271" s="17">
        <v>889178</v>
      </c>
      <c r="S271" s="17">
        <v>157875</v>
      </c>
      <c r="T271" s="17">
        <v>65868</v>
      </c>
      <c r="U271" s="17">
        <v>447826</v>
      </c>
      <c r="V271" s="17">
        <v>156342</v>
      </c>
      <c r="W271" s="17">
        <v>0</v>
      </c>
      <c r="X271" s="17">
        <v>3240000</v>
      </c>
      <c r="Y271" s="17">
        <v>0</v>
      </c>
      <c r="Z271" s="17">
        <v>0</v>
      </c>
      <c r="AA271" s="17">
        <v>75189050</v>
      </c>
      <c r="AB271" s="17">
        <v>2505635</v>
      </c>
    </row>
    <row r="272" spans="1:28" x14ac:dyDescent="0.3">
      <c r="A272" s="15" t="s">
        <v>537</v>
      </c>
      <c r="B272" s="14" t="s">
        <v>538</v>
      </c>
      <c r="C272" s="14">
        <v>1</v>
      </c>
      <c r="D272" s="14">
        <v>0</v>
      </c>
      <c r="E272" s="17">
        <v>31742978</v>
      </c>
      <c r="F272" s="17">
        <v>0</v>
      </c>
      <c r="G272" s="17">
        <v>3378742</v>
      </c>
      <c r="H272" s="17">
        <v>0</v>
      </c>
      <c r="I272" s="17">
        <v>4545280</v>
      </c>
      <c r="J272" s="17">
        <v>1474283</v>
      </c>
      <c r="K272" s="17">
        <v>0</v>
      </c>
      <c r="L272" s="17">
        <v>0</v>
      </c>
      <c r="M272" s="17">
        <v>0</v>
      </c>
      <c r="N272" s="17">
        <v>0</v>
      </c>
      <c r="O272" s="17">
        <v>0</v>
      </c>
      <c r="P272" s="17">
        <v>4524800</v>
      </c>
      <c r="Q272" s="17">
        <v>2557766</v>
      </c>
      <c r="R272" s="17">
        <v>493489</v>
      </c>
      <c r="S272" s="17">
        <v>110059</v>
      </c>
      <c r="T272" s="17">
        <v>30245</v>
      </c>
      <c r="U272" s="17">
        <v>457904</v>
      </c>
      <c r="V272" s="17">
        <v>102234</v>
      </c>
      <c r="W272" s="17">
        <v>0</v>
      </c>
      <c r="X272" s="17">
        <v>907200</v>
      </c>
      <c r="Y272" s="17">
        <v>33193</v>
      </c>
      <c r="Z272" s="17">
        <v>0</v>
      </c>
      <c r="AA272" s="17">
        <v>50358173</v>
      </c>
      <c r="AB272" s="17">
        <v>38575</v>
      </c>
    </row>
    <row r="273" spans="1:28" x14ac:dyDescent="0.3">
      <c r="A273" s="15" t="s">
        <v>539</v>
      </c>
      <c r="B273" s="14" t="s">
        <v>540</v>
      </c>
      <c r="C273" s="14">
        <v>1</v>
      </c>
      <c r="D273" s="14">
        <v>0</v>
      </c>
      <c r="E273" s="17">
        <v>10001285</v>
      </c>
      <c r="F273" s="17">
        <v>0</v>
      </c>
      <c r="G273" s="17">
        <v>947589</v>
      </c>
      <c r="H273" s="17">
        <v>0</v>
      </c>
      <c r="I273" s="17">
        <v>989956</v>
      </c>
      <c r="J273" s="17">
        <v>961578</v>
      </c>
      <c r="K273" s="17">
        <v>0</v>
      </c>
      <c r="L273" s="17">
        <v>0</v>
      </c>
      <c r="M273" s="17">
        <v>0</v>
      </c>
      <c r="N273" s="17">
        <v>0</v>
      </c>
      <c r="O273" s="17">
        <v>0</v>
      </c>
      <c r="P273" s="17">
        <v>1489275</v>
      </c>
      <c r="Q273" s="17">
        <v>464021</v>
      </c>
      <c r="R273" s="17">
        <v>216374</v>
      </c>
      <c r="S273" s="17">
        <v>30754</v>
      </c>
      <c r="T273" s="17">
        <v>12831</v>
      </c>
      <c r="U273" s="17">
        <v>122908</v>
      </c>
      <c r="V273" s="17">
        <v>29363</v>
      </c>
      <c r="W273" s="17">
        <v>0</v>
      </c>
      <c r="X273" s="17">
        <v>642600</v>
      </c>
      <c r="Y273" s="17">
        <v>4977</v>
      </c>
      <c r="Z273" s="17">
        <v>0</v>
      </c>
      <c r="AA273" s="17">
        <v>15913511</v>
      </c>
      <c r="AB273" s="17">
        <v>0</v>
      </c>
    </row>
    <row r="274" spans="1:28" x14ac:dyDescent="0.3">
      <c r="A274" s="15" t="s">
        <v>541</v>
      </c>
      <c r="B274" s="14" t="s">
        <v>542</v>
      </c>
      <c r="C274" s="14">
        <v>1</v>
      </c>
      <c r="D274" s="14">
        <v>0</v>
      </c>
      <c r="E274" s="17">
        <v>40817506</v>
      </c>
      <c r="F274" s="17">
        <v>0</v>
      </c>
      <c r="G274" s="17">
        <v>4406095</v>
      </c>
      <c r="H274" s="17">
        <v>0</v>
      </c>
      <c r="I274" s="17">
        <v>3650559</v>
      </c>
      <c r="J274" s="17">
        <v>3243367</v>
      </c>
      <c r="K274" s="17">
        <v>0</v>
      </c>
      <c r="L274" s="17">
        <v>0</v>
      </c>
      <c r="M274" s="17">
        <v>0</v>
      </c>
      <c r="N274" s="17">
        <v>0</v>
      </c>
      <c r="O274" s="17">
        <v>0</v>
      </c>
      <c r="P274" s="17">
        <v>4473655</v>
      </c>
      <c r="Q274" s="17">
        <v>1718604</v>
      </c>
      <c r="R274" s="17">
        <v>769872</v>
      </c>
      <c r="S274" s="17">
        <v>107602</v>
      </c>
      <c r="T274" s="17">
        <v>9515</v>
      </c>
      <c r="U274" s="17">
        <v>433089</v>
      </c>
      <c r="V274" s="17">
        <v>114380</v>
      </c>
      <c r="W274" s="17">
        <v>0</v>
      </c>
      <c r="X274" s="17">
        <v>1153283</v>
      </c>
      <c r="Y274" s="17">
        <v>208322</v>
      </c>
      <c r="Z274" s="17">
        <v>0</v>
      </c>
      <c r="AA274" s="17">
        <v>61105849</v>
      </c>
      <c r="AB274" s="17">
        <v>0</v>
      </c>
    </row>
    <row r="275" spans="1:28" x14ac:dyDescent="0.3">
      <c r="A275" s="15" t="s">
        <v>543</v>
      </c>
      <c r="B275" s="14" t="s">
        <v>544</v>
      </c>
      <c r="C275" s="14">
        <v>1</v>
      </c>
      <c r="D275" s="14">
        <v>0</v>
      </c>
      <c r="E275" s="17">
        <v>8469272</v>
      </c>
      <c r="F275" s="17">
        <v>0</v>
      </c>
      <c r="G275" s="17">
        <v>710955</v>
      </c>
      <c r="H275" s="17">
        <v>0</v>
      </c>
      <c r="I275" s="17">
        <v>1506263</v>
      </c>
      <c r="J275" s="17">
        <v>1467751</v>
      </c>
      <c r="K275" s="17">
        <v>0</v>
      </c>
      <c r="L275" s="17">
        <v>0</v>
      </c>
      <c r="M275" s="17">
        <v>0</v>
      </c>
      <c r="N275" s="17">
        <v>0</v>
      </c>
      <c r="O275" s="17">
        <v>0</v>
      </c>
      <c r="P275" s="17">
        <v>1898705</v>
      </c>
      <c r="Q275" s="17">
        <v>317478</v>
      </c>
      <c r="R275" s="17">
        <v>329307</v>
      </c>
      <c r="S275" s="17">
        <v>38664</v>
      </c>
      <c r="T275" s="17">
        <v>16131</v>
      </c>
      <c r="U275" s="17">
        <v>133846</v>
      </c>
      <c r="V275" s="17">
        <v>6058</v>
      </c>
      <c r="W275" s="17">
        <v>0</v>
      </c>
      <c r="X275" s="17">
        <v>329400</v>
      </c>
      <c r="Y275" s="17">
        <v>13483</v>
      </c>
      <c r="Z275" s="17">
        <v>0</v>
      </c>
      <c r="AA275" s="17">
        <v>15237313</v>
      </c>
      <c r="AB275" s="17">
        <v>0</v>
      </c>
    </row>
    <row r="276" spans="1:28" x14ac:dyDescent="0.3">
      <c r="A276" s="15" t="s">
        <v>545</v>
      </c>
      <c r="B276" s="14" t="s">
        <v>546</v>
      </c>
      <c r="C276" s="14">
        <v>1</v>
      </c>
      <c r="D276" s="14">
        <v>0</v>
      </c>
      <c r="E276" s="17">
        <v>2959691</v>
      </c>
      <c r="F276" s="17">
        <v>0</v>
      </c>
      <c r="G276" s="17">
        <v>413153</v>
      </c>
      <c r="H276" s="17">
        <v>0</v>
      </c>
      <c r="I276" s="17">
        <v>436877</v>
      </c>
      <c r="J276" s="17">
        <v>1046247</v>
      </c>
      <c r="K276" s="17">
        <v>0</v>
      </c>
      <c r="L276" s="17">
        <v>0</v>
      </c>
      <c r="M276" s="17">
        <v>0</v>
      </c>
      <c r="N276" s="17">
        <v>0</v>
      </c>
      <c r="O276" s="17">
        <v>0</v>
      </c>
      <c r="P276" s="17">
        <v>927390</v>
      </c>
      <c r="Q276" s="17">
        <v>74942</v>
      </c>
      <c r="R276" s="17">
        <v>10044</v>
      </c>
      <c r="S276" s="17">
        <v>17003</v>
      </c>
      <c r="T276" s="17">
        <v>7093</v>
      </c>
      <c r="U276" s="17">
        <v>58017</v>
      </c>
      <c r="V276" s="17">
        <v>10932</v>
      </c>
      <c r="W276" s="17">
        <v>0</v>
      </c>
      <c r="X276" s="17">
        <v>50400</v>
      </c>
      <c r="Y276" s="17">
        <v>0</v>
      </c>
      <c r="Z276" s="17">
        <v>0</v>
      </c>
      <c r="AA276" s="17">
        <v>6011789</v>
      </c>
      <c r="AB276" s="17">
        <v>0</v>
      </c>
    </row>
    <row r="277" spans="1:28" x14ac:dyDescent="0.3">
      <c r="A277" s="15" t="s">
        <v>547</v>
      </c>
      <c r="B277" s="14" t="s">
        <v>548</v>
      </c>
      <c r="C277" s="14">
        <v>1</v>
      </c>
      <c r="D277" s="14">
        <v>0</v>
      </c>
      <c r="E277" s="17">
        <v>46544905</v>
      </c>
      <c r="F277" s="17">
        <v>1282306</v>
      </c>
      <c r="G277" s="17">
        <v>3926511</v>
      </c>
      <c r="H277" s="17">
        <v>0</v>
      </c>
      <c r="I277" s="17">
        <v>3953930</v>
      </c>
      <c r="J277" s="17">
        <v>14323482</v>
      </c>
      <c r="K277" s="17">
        <v>0</v>
      </c>
      <c r="L277" s="17">
        <v>0</v>
      </c>
      <c r="M277" s="17">
        <v>0</v>
      </c>
      <c r="N277" s="17">
        <v>0</v>
      </c>
      <c r="O277" s="17">
        <v>0</v>
      </c>
      <c r="P277" s="17">
        <v>1655630</v>
      </c>
      <c r="Q277" s="17">
        <v>2103936</v>
      </c>
      <c r="R277" s="17">
        <v>562216</v>
      </c>
      <c r="S277" s="17">
        <v>59426</v>
      </c>
      <c r="T277" s="17">
        <v>3747</v>
      </c>
      <c r="U277" s="17">
        <v>223972</v>
      </c>
      <c r="V277" s="17">
        <v>79490</v>
      </c>
      <c r="W277" s="17">
        <v>0</v>
      </c>
      <c r="X277" s="17">
        <v>2487439</v>
      </c>
      <c r="Y277" s="17">
        <v>0</v>
      </c>
      <c r="Z277" s="17">
        <v>0</v>
      </c>
      <c r="AA277" s="17">
        <v>76666990</v>
      </c>
      <c r="AB277" s="17">
        <v>0</v>
      </c>
    </row>
    <row r="278" spans="1:28" x14ac:dyDescent="0.3">
      <c r="A278" s="15" t="s">
        <v>549</v>
      </c>
      <c r="B278" s="14" t="s">
        <v>550</v>
      </c>
      <c r="C278" s="14">
        <v>1</v>
      </c>
      <c r="D278" s="14">
        <v>0</v>
      </c>
      <c r="E278" s="17">
        <v>67108061</v>
      </c>
      <c r="F278" s="17">
        <v>0</v>
      </c>
      <c r="G278" s="17">
        <v>3657932</v>
      </c>
      <c r="H278" s="17">
        <v>0</v>
      </c>
      <c r="I278" s="17">
        <v>6432111</v>
      </c>
      <c r="J278" s="17">
        <v>5682851</v>
      </c>
      <c r="K278" s="17">
        <v>0</v>
      </c>
      <c r="L278" s="17">
        <v>0</v>
      </c>
      <c r="M278" s="17">
        <v>0</v>
      </c>
      <c r="N278" s="17">
        <v>0</v>
      </c>
      <c r="O278" s="17">
        <v>0</v>
      </c>
      <c r="P278" s="17">
        <v>4402794</v>
      </c>
      <c r="Q278" s="17">
        <v>4360116</v>
      </c>
      <c r="R278" s="17">
        <v>1035036</v>
      </c>
      <c r="S278" s="17">
        <v>101939</v>
      </c>
      <c r="T278" s="17">
        <v>42531</v>
      </c>
      <c r="U278" s="17">
        <v>420624</v>
      </c>
      <c r="V278" s="17">
        <v>120547</v>
      </c>
      <c r="W278" s="17">
        <v>0</v>
      </c>
      <c r="X278" s="17">
        <v>1823330</v>
      </c>
      <c r="Y278" s="17">
        <v>0</v>
      </c>
      <c r="Z278" s="17">
        <v>0</v>
      </c>
      <c r="AA278" s="17">
        <v>95187872</v>
      </c>
      <c r="AB278" s="17">
        <v>0</v>
      </c>
    </row>
    <row r="279" spans="1:28" x14ac:dyDescent="0.3">
      <c r="A279" s="15" t="s">
        <v>551</v>
      </c>
      <c r="B279" s="14" t="s">
        <v>552</v>
      </c>
      <c r="C279" s="14">
        <v>1</v>
      </c>
      <c r="D279" s="14">
        <v>0</v>
      </c>
      <c r="E279" s="17">
        <v>21845380</v>
      </c>
      <c r="F279" s="17">
        <v>0</v>
      </c>
      <c r="G279" s="17">
        <v>2262592</v>
      </c>
      <c r="H279" s="17">
        <v>0</v>
      </c>
      <c r="I279" s="17">
        <v>3959034</v>
      </c>
      <c r="J279" s="17">
        <v>988433</v>
      </c>
      <c r="K279" s="17">
        <v>0</v>
      </c>
      <c r="L279" s="17">
        <v>0</v>
      </c>
      <c r="M279" s="17">
        <v>0</v>
      </c>
      <c r="N279" s="17">
        <v>0</v>
      </c>
      <c r="O279" s="17">
        <v>0</v>
      </c>
      <c r="P279" s="17">
        <v>2431955</v>
      </c>
      <c r="Q279" s="17">
        <v>1267983</v>
      </c>
      <c r="R279" s="17">
        <v>430098</v>
      </c>
      <c r="S279" s="17">
        <v>70077</v>
      </c>
      <c r="T279" s="17">
        <v>29237</v>
      </c>
      <c r="U279" s="17">
        <v>301910</v>
      </c>
      <c r="V279" s="17">
        <v>66001</v>
      </c>
      <c r="W279" s="17">
        <v>0</v>
      </c>
      <c r="X279" s="17">
        <v>547584</v>
      </c>
      <c r="Y279" s="17">
        <v>99700</v>
      </c>
      <c r="Z279" s="17">
        <v>0</v>
      </c>
      <c r="AA279" s="17">
        <v>34299984</v>
      </c>
      <c r="AB279" s="17">
        <v>0</v>
      </c>
    </row>
    <row r="280" spans="1:28" x14ac:dyDescent="0.3">
      <c r="A280" s="15" t="s">
        <v>553</v>
      </c>
      <c r="B280" s="14" t="s">
        <v>554</v>
      </c>
      <c r="C280" s="14">
        <v>1</v>
      </c>
      <c r="D280" s="14">
        <v>0</v>
      </c>
      <c r="E280" s="17">
        <v>15925457</v>
      </c>
      <c r="F280" s="17">
        <v>0</v>
      </c>
      <c r="G280" s="17">
        <v>2030230</v>
      </c>
      <c r="H280" s="17">
        <v>0</v>
      </c>
      <c r="I280" s="17">
        <v>2093746</v>
      </c>
      <c r="J280" s="17">
        <v>1274395</v>
      </c>
      <c r="K280" s="17">
        <v>0</v>
      </c>
      <c r="L280" s="17">
        <v>0</v>
      </c>
      <c r="M280" s="17">
        <v>0</v>
      </c>
      <c r="N280" s="17">
        <v>0</v>
      </c>
      <c r="O280" s="17">
        <v>0</v>
      </c>
      <c r="P280" s="17">
        <v>1536147</v>
      </c>
      <c r="Q280" s="17">
        <v>740</v>
      </c>
      <c r="R280" s="17">
        <v>60170</v>
      </c>
      <c r="S280" s="17">
        <v>81776</v>
      </c>
      <c r="T280" s="17">
        <v>34118</v>
      </c>
      <c r="U280" s="17">
        <v>345598</v>
      </c>
      <c r="V280" s="17">
        <v>46767</v>
      </c>
      <c r="W280" s="17">
        <v>0</v>
      </c>
      <c r="X280" s="17">
        <v>637200</v>
      </c>
      <c r="Y280" s="17">
        <v>0</v>
      </c>
      <c r="Z280" s="17">
        <v>0</v>
      </c>
      <c r="AA280" s="17">
        <v>24066344</v>
      </c>
      <c r="AB280" s="17">
        <v>0</v>
      </c>
    </row>
    <row r="281" spans="1:28" x14ac:dyDescent="0.3">
      <c r="A281" s="15" t="s">
        <v>555</v>
      </c>
      <c r="B281" s="14" t="s">
        <v>556</v>
      </c>
      <c r="C281" s="14">
        <v>1</v>
      </c>
      <c r="D281" s="14">
        <v>0</v>
      </c>
      <c r="E281" s="17">
        <v>7895577</v>
      </c>
      <c r="F281" s="17">
        <v>0</v>
      </c>
      <c r="G281" s="17">
        <v>599691</v>
      </c>
      <c r="H281" s="17">
        <v>0</v>
      </c>
      <c r="I281" s="17">
        <v>1410526</v>
      </c>
      <c r="J281" s="17">
        <v>1080598</v>
      </c>
      <c r="K281" s="17">
        <v>0</v>
      </c>
      <c r="L281" s="17">
        <v>0</v>
      </c>
      <c r="M281" s="17">
        <v>0</v>
      </c>
      <c r="N281" s="17">
        <v>0</v>
      </c>
      <c r="O281" s="17">
        <v>0</v>
      </c>
      <c r="P281" s="17">
        <v>758606</v>
      </c>
      <c r="Q281" s="17">
        <v>844613</v>
      </c>
      <c r="R281" s="17">
        <v>131684</v>
      </c>
      <c r="S281" s="17">
        <v>30515</v>
      </c>
      <c r="T281" s="17">
        <v>12731</v>
      </c>
      <c r="U281" s="17">
        <v>132170</v>
      </c>
      <c r="V281" s="17">
        <v>23169</v>
      </c>
      <c r="W281" s="17">
        <v>0</v>
      </c>
      <c r="X281" s="17">
        <v>264600</v>
      </c>
      <c r="Y281" s="17">
        <v>9367</v>
      </c>
      <c r="Z281" s="17">
        <v>0</v>
      </c>
      <c r="AA281" s="17">
        <v>13193847</v>
      </c>
      <c r="AB281" s="17">
        <v>0</v>
      </c>
    </row>
    <row r="282" spans="1:28" x14ac:dyDescent="0.3">
      <c r="A282" s="15" t="s">
        <v>557</v>
      </c>
      <c r="B282" s="14" t="s">
        <v>558</v>
      </c>
      <c r="C282" s="14">
        <v>1</v>
      </c>
      <c r="D282" s="14">
        <v>1</v>
      </c>
      <c r="E282" s="17">
        <v>9560978</v>
      </c>
      <c r="F282" s="17">
        <v>0</v>
      </c>
      <c r="G282" s="17">
        <v>805075</v>
      </c>
      <c r="H282" s="17">
        <v>0</v>
      </c>
      <c r="I282" s="17">
        <v>915613</v>
      </c>
      <c r="J282" s="17">
        <v>1826166</v>
      </c>
      <c r="K282" s="17">
        <v>0</v>
      </c>
      <c r="L282" s="17">
        <v>0</v>
      </c>
      <c r="M282" s="17">
        <v>0</v>
      </c>
      <c r="N282" s="17">
        <v>0</v>
      </c>
      <c r="O282" s="17">
        <v>0</v>
      </c>
      <c r="P282" s="17">
        <v>712341</v>
      </c>
      <c r="Q282" s="17">
        <v>0</v>
      </c>
      <c r="R282" s="17">
        <v>275412</v>
      </c>
      <c r="S282" s="17">
        <v>29691</v>
      </c>
      <c r="T282" s="17">
        <v>12387</v>
      </c>
      <c r="U282" s="17">
        <v>123840</v>
      </c>
      <c r="V282" s="17">
        <v>28539</v>
      </c>
      <c r="W282" s="17">
        <v>0</v>
      </c>
      <c r="X282" s="17">
        <v>441440</v>
      </c>
      <c r="Y282" s="17">
        <v>17124</v>
      </c>
      <c r="Z282" s="17">
        <v>0</v>
      </c>
      <c r="AA282" s="17">
        <v>14748606</v>
      </c>
      <c r="AB282" s="17">
        <v>0</v>
      </c>
    </row>
    <row r="283" spans="1:28" x14ac:dyDescent="0.3">
      <c r="A283" s="15" t="s">
        <v>559</v>
      </c>
      <c r="B283" s="14" t="s">
        <v>560</v>
      </c>
      <c r="C283" s="14">
        <v>1</v>
      </c>
      <c r="D283" s="14">
        <v>0</v>
      </c>
      <c r="E283" s="17">
        <v>5951447</v>
      </c>
      <c r="F283" s="17">
        <v>0</v>
      </c>
      <c r="G283" s="17">
        <v>229331</v>
      </c>
      <c r="H283" s="17">
        <v>0</v>
      </c>
      <c r="I283" s="17">
        <v>3500537</v>
      </c>
      <c r="J283" s="17">
        <v>1525510</v>
      </c>
      <c r="K283" s="17">
        <v>0</v>
      </c>
      <c r="L283" s="17">
        <v>0</v>
      </c>
      <c r="M283" s="17">
        <v>0</v>
      </c>
      <c r="N283" s="17">
        <v>0</v>
      </c>
      <c r="O283" s="17">
        <v>0</v>
      </c>
      <c r="P283" s="17">
        <v>1735240</v>
      </c>
      <c r="Q283" s="17">
        <v>95014</v>
      </c>
      <c r="R283" s="17">
        <v>102616</v>
      </c>
      <c r="S283" s="17">
        <v>62872</v>
      </c>
      <c r="T283" s="17">
        <v>26231</v>
      </c>
      <c r="U283" s="17">
        <v>294745</v>
      </c>
      <c r="V283" s="17">
        <v>36362</v>
      </c>
      <c r="W283" s="17">
        <v>0</v>
      </c>
      <c r="X283" s="17">
        <v>822735</v>
      </c>
      <c r="Y283" s="17">
        <v>4496</v>
      </c>
      <c r="Z283" s="17">
        <v>0</v>
      </c>
      <c r="AA283" s="17">
        <v>14387136</v>
      </c>
      <c r="AB283" s="17">
        <v>0</v>
      </c>
    </row>
    <row r="284" spans="1:28" x14ac:dyDescent="0.3">
      <c r="A284" s="15" t="s">
        <v>561</v>
      </c>
      <c r="B284" s="14" t="s">
        <v>562</v>
      </c>
      <c r="C284" s="14">
        <v>1</v>
      </c>
      <c r="D284" s="14">
        <v>0</v>
      </c>
      <c r="E284" s="17">
        <v>6734136</v>
      </c>
      <c r="F284" s="17">
        <v>0</v>
      </c>
      <c r="G284" s="17">
        <v>240598</v>
      </c>
      <c r="H284" s="17">
        <v>0</v>
      </c>
      <c r="I284" s="17">
        <v>3677889</v>
      </c>
      <c r="J284" s="17">
        <v>81555</v>
      </c>
      <c r="K284" s="17">
        <v>0</v>
      </c>
      <c r="L284" s="17">
        <v>0</v>
      </c>
      <c r="M284" s="17">
        <v>0</v>
      </c>
      <c r="N284" s="17">
        <v>0</v>
      </c>
      <c r="O284" s="17">
        <v>0</v>
      </c>
      <c r="P284" s="17">
        <v>331187</v>
      </c>
      <c r="Q284" s="17">
        <v>403773</v>
      </c>
      <c r="R284" s="17">
        <v>91210</v>
      </c>
      <c r="S284" s="17">
        <v>93940</v>
      </c>
      <c r="T284" s="17">
        <v>22814</v>
      </c>
      <c r="U284" s="17">
        <v>441186</v>
      </c>
      <c r="V284" s="17">
        <v>0</v>
      </c>
      <c r="W284" s="17">
        <v>0</v>
      </c>
      <c r="X284" s="17">
        <v>589300</v>
      </c>
      <c r="Y284" s="17">
        <v>22561</v>
      </c>
      <c r="Z284" s="17">
        <v>0</v>
      </c>
      <c r="AA284" s="17">
        <v>12730149</v>
      </c>
      <c r="AB284" s="17">
        <v>10269</v>
      </c>
    </row>
    <row r="285" spans="1:28" x14ac:dyDescent="0.3">
      <c r="A285" s="15" t="s">
        <v>563</v>
      </c>
      <c r="B285" s="14" t="s">
        <v>564</v>
      </c>
      <c r="C285" s="14">
        <v>1</v>
      </c>
      <c r="D285" s="14">
        <v>0</v>
      </c>
      <c r="E285" s="17">
        <v>21087759</v>
      </c>
      <c r="F285" s="17">
        <v>0</v>
      </c>
      <c r="G285" s="17">
        <v>1401076</v>
      </c>
      <c r="H285" s="17">
        <v>45940</v>
      </c>
      <c r="I285" s="17">
        <v>2116040</v>
      </c>
      <c r="J285" s="17">
        <v>1007085</v>
      </c>
      <c r="K285" s="17">
        <v>0</v>
      </c>
      <c r="L285" s="17">
        <v>0</v>
      </c>
      <c r="M285" s="17">
        <v>0</v>
      </c>
      <c r="N285" s="17">
        <v>0</v>
      </c>
      <c r="O285" s="17">
        <v>0</v>
      </c>
      <c r="P285" s="17">
        <v>2097834</v>
      </c>
      <c r="Q285" s="17">
        <v>661925</v>
      </c>
      <c r="R285" s="17">
        <v>216721</v>
      </c>
      <c r="S285" s="17">
        <v>49420</v>
      </c>
      <c r="T285" s="17">
        <v>20618</v>
      </c>
      <c r="U285" s="17">
        <v>206438</v>
      </c>
      <c r="V285" s="17">
        <v>48940</v>
      </c>
      <c r="W285" s="17">
        <v>0</v>
      </c>
      <c r="X285" s="17">
        <v>564510</v>
      </c>
      <c r="Y285" s="17">
        <v>0</v>
      </c>
      <c r="Z285" s="17">
        <v>0</v>
      </c>
      <c r="AA285" s="17">
        <v>29524306</v>
      </c>
      <c r="AB285" s="17">
        <v>0</v>
      </c>
    </row>
    <row r="286" spans="1:28" x14ac:dyDescent="0.3">
      <c r="A286" s="15" t="s">
        <v>565</v>
      </c>
      <c r="B286" s="14" t="s">
        <v>566</v>
      </c>
      <c r="C286" s="14">
        <v>1</v>
      </c>
      <c r="D286" s="14">
        <v>0</v>
      </c>
      <c r="E286" s="17">
        <v>6873345</v>
      </c>
      <c r="F286" s="17">
        <v>0</v>
      </c>
      <c r="G286" s="17">
        <v>553249</v>
      </c>
      <c r="H286" s="17">
        <v>0</v>
      </c>
      <c r="I286" s="17">
        <v>402618</v>
      </c>
      <c r="J286" s="17">
        <v>758367</v>
      </c>
      <c r="K286" s="17">
        <v>0</v>
      </c>
      <c r="L286" s="17">
        <v>0</v>
      </c>
      <c r="M286" s="17">
        <v>0</v>
      </c>
      <c r="N286" s="17">
        <v>0</v>
      </c>
      <c r="O286" s="17">
        <v>0</v>
      </c>
      <c r="P286" s="17">
        <v>401200</v>
      </c>
      <c r="Q286" s="17">
        <v>183729</v>
      </c>
      <c r="R286" s="17">
        <v>0</v>
      </c>
      <c r="S286" s="17">
        <v>27654</v>
      </c>
      <c r="T286" s="17">
        <v>0</v>
      </c>
      <c r="U286" s="17">
        <v>113937</v>
      </c>
      <c r="V286" s="17">
        <v>22918</v>
      </c>
      <c r="W286" s="17">
        <v>0</v>
      </c>
      <c r="X286" s="17">
        <v>405000</v>
      </c>
      <c r="Y286" s="17">
        <v>0</v>
      </c>
      <c r="Z286" s="17">
        <v>0</v>
      </c>
      <c r="AA286" s="17">
        <v>9742017</v>
      </c>
      <c r="AB286" s="17">
        <v>0</v>
      </c>
    </row>
    <row r="287" spans="1:28" x14ac:dyDescent="0.3">
      <c r="A287" s="15" t="s">
        <v>567</v>
      </c>
      <c r="B287" s="14" t="s">
        <v>568</v>
      </c>
      <c r="C287" s="14">
        <v>1</v>
      </c>
      <c r="D287" s="14">
        <v>0</v>
      </c>
      <c r="E287" s="17">
        <v>4246717</v>
      </c>
      <c r="F287" s="17">
        <v>0</v>
      </c>
      <c r="G287" s="17">
        <v>314685</v>
      </c>
      <c r="H287" s="17">
        <v>0</v>
      </c>
      <c r="I287" s="17">
        <v>645264</v>
      </c>
      <c r="J287" s="17">
        <v>413626</v>
      </c>
      <c r="K287" s="17">
        <v>0</v>
      </c>
      <c r="L287" s="17">
        <v>0</v>
      </c>
      <c r="M287" s="17">
        <v>0</v>
      </c>
      <c r="N287" s="17">
        <v>0</v>
      </c>
      <c r="O287" s="17">
        <v>0</v>
      </c>
      <c r="P287" s="17">
        <v>574483</v>
      </c>
      <c r="Q287" s="17">
        <v>364826</v>
      </c>
      <c r="R287" s="17">
        <v>161980</v>
      </c>
      <c r="S287" s="17">
        <v>71141</v>
      </c>
      <c r="T287" s="17">
        <v>29681</v>
      </c>
      <c r="U287" s="17">
        <v>259912</v>
      </c>
      <c r="V287" s="17">
        <v>7471</v>
      </c>
      <c r="W287" s="17">
        <v>0</v>
      </c>
      <c r="X287" s="17">
        <v>0</v>
      </c>
      <c r="Y287" s="17">
        <v>0</v>
      </c>
      <c r="Z287" s="17">
        <v>0</v>
      </c>
      <c r="AA287" s="17">
        <v>7089786</v>
      </c>
      <c r="AB287" s="17">
        <v>2206</v>
      </c>
    </row>
    <row r="288" spans="1:28" x14ac:dyDescent="0.3">
      <c r="A288" s="15" t="s">
        <v>569</v>
      </c>
      <c r="B288" s="14" t="s">
        <v>570</v>
      </c>
      <c r="C288" s="14">
        <v>1</v>
      </c>
      <c r="D288" s="14">
        <v>0</v>
      </c>
      <c r="E288" s="17">
        <v>4481181</v>
      </c>
      <c r="F288" s="17">
        <v>0</v>
      </c>
      <c r="G288" s="17">
        <v>575562</v>
      </c>
      <c r="H288" s="17">
        <v>0</v>
      </c>
      <c r="I288" s="17">
        <v>495832</v>
      </c>
      <c r="J288" s="17">
        <v>972162</v>
      </c>
      <c r="K288" s="17">
        <v>0</v>
      </c>
      <c r="L288" s="17">
        <v>0</v>
      </c>
      <c r="M288" s="17">
        <v>0</v>
      </c>
      <c r="N288" s="17">
        <v>0</v>
      </c>
      <c r="O288" s="17">
        <v>0</v>
      </c>
      <c r="P288" s="17">
        <v>867600</v>
      </c>
      <c r="Q288" s="17">
        <v>90329</v>
      </c>
      <c r="R288" s="17">
        <v>184673</v>
      </c>
      <c r="S288" s="17">
        <v>18920</v>
      </c>
      <c r="T288" s="17">
        <v>7893</v>
      </c>
      <c r="U288" s="17">
        <v>74910</v>
      </c>
      <c r="V288" s="17">
        <v>13418</v>
      </c>
      <c r="W288" s="17">
        <v>0</v>
      </c>
      <c r="X288" s="17">
        <v>140400</v>
      </c>
      <c r="Y288" s="17">
        <v>0</v>
      </c>
      <c r="Z288" s="17">
        <v>0</v>
      </c>
      <c r="AA288" s="17">
        <v>7922880</v>
      </c>
      <c r="AB288" s="17">
        <v>0</v>
      </c>
    </row>
    <row r="289" spans="1:28" x14ac:dyDescent="0.3">
      <c r="A289" s="15" t="s">
        <v>571</v>
      </c>
      <c r="B289" s="14" t="s">
        <v>572</v>
      </c>
      <c r="C289" s="14">
        <v>1</v>
      </c>
      <c r="D289" s="14">
        <v>0</v>
      </c>
      <c r="E289" s="17">
        <v>8125803</v>
      </c>
      <c r="F289" s="17">
        <v>0</v>
      </c>
      <c r="G289" s="17">
        <v>395881</v>
      </c>
      <c r="H289" s="17">
        <v>0</v>
      </c>
      <c r="I289" s="17">
        <v>1214967</v>
      </c>
      <c r="J289" s="17">
        <v>970103</v>
      </c>
      <c r="K289" s="17">
        <v>0</v>
      </c>
      <c r="L289" s="17">
        <v>0</v>
      </c>
      <c r="M289" s="17">
        <v>0</v>
      </c>
      <c r="N289" s="17">
        <v>0</v>
      </c>
      <c r="O289" s="17">
        <v>0</v>
      </c>
      <c r="P289" s="17">
        <v>1296119</v>
      </c>
      <c r="Q289" s="17">
        <v>60436</v>
      </c>
      <c r="R289" s="17">
        <v>291429</v>
      </c>
      <c r="S289" s="17">
        <v>44057</v>
      </c>
      <c r="T289" s="17">
        <v>18381</v>
      </c>
      <c r="U289" s="17">
        <v>173352</v>
      </c>
      <c r="V289" s="17">
        <v>32882</v>
      </c>
      <c r="W289" s="17">
        <v>0</v>
      </c>
      <c r="X289" s="17">
        <v>356400</v>
      </c>
      <c r="Y289" s="17">
        <v>0</v>
      </c>
      <c r="Z289" s="17">
        <v>0</v>
      </c>
      <c r="AA289" s="17">
        <v>12979810</v>
      </c>
      <c r="AB289" s="17">
        <v>97985</v>
      </c>
    </row>
    <row r="290" spans="1:28" x14ac:dyDescent="0.3">
      <c r="A290" s="15" t="s">
        <v>573</v>
      </c>
      <c r="B290" s="14" t="s">
        <v>574</v>
      </c>
      <c r="C290" s="14">
        <v>1</v>
      </c>
      <c r="D290" s="14">
        <v>0</v>
      </c>
      <c r="E290" s="17">
        <v>7026670</v>
      </c>
      <c r="F290" s="17">
        <v>0</v>
      </c>
      <c r="G290" s="17">
        <v>376635</v>
      </c>
      <c r="H290" s="17">
        <v>0</v>
      </c>
      <c r="I290" s="17">
        <v>1589506</v>
      </c>
      <c r="J290" s="17">
        <v>1613016</v>
      </c>
      <c r="K290" s="17">
        <v>0</v>
      </c>
      <c r="L290" s="17">
        <v>0</v>
      </c>
      <c r="M290" s="17">
        <v>0</v>
      </c>
      <c r="N290" s="17">
        <v>0</v>
      </c>
      <c r="O290" s="17">
        <v>0</v>
      </c>
      <c r="P290" s="17">
        <v>2329020</v>
      </c>
      <c r="Q290" s="17">
        <v>166573</v>
      </c>
      <c r="R290" s="17">
        <v>172308</v>
      </c>
      <c r="S290" s="17">
        <v>61523</v>
      </c>
      <c r="T290" s="17">
        <v>25668</v>
      </c>
      <c r="U290" s="17">
        <v>233699</v>
      </c>
      <c r="V290" s="17">
        <v>36675</v>
      </c>
      <c r="W290" s="17">
        <v>0</v>
      </c>
      <c r="X290" s="17">
        <v>502200</v>
      </c>
      <c r="Y290" s="17">
        <v>0</v>
      </c>
      <c r="Z290" s="17">
        <v>0</v>
      </c>
      <c r="AA290" s="17">
        <v>14133493</v>
      </c>
      <c r="AB290" s="17">
        <v>0</v>
      </c>
    </row>
    <row r="291" spans="1:28" x14ac:dyDescent="0.3">
      <c r="A291" s="15" t="s">
        <v>575</v>
      </c>
      <c r="B291" s="14" t="s">
        <v>576</v>
      </c>
      <c r="C291" s="14">
        <v>1</v>
      </c>
      <c r="D291" s="14">
        <v>0</v>
      </c>
      <c r="E291" s="17">
        <v>4027554</v>
      </c>
      <c r="F291" s="17">
        <v>0</v>
      </c>
      <c r="G291" s="17">
        <v>161576</v>
      </c>
      <c r="H291" s="17">
        <v>0</v>
      </c>
      <c r="I291" s="17">
        <v>189406</v>
      </c>
      <c r="J291" s="17">
        <v>710160</v>
      </c>
      <c r="K291" s="17">
        <v>0</v>
      </c>
      <c r="L291" s="17">
        <v>0</v>
      </c>
      <c r="M291" s="17">
        <v>0</v>
      </c>
      <c r="N291" s="17">
        <v>0</v>
      </c>
      <c r="O291" s="17">
        <v>0</v>
      </c>
      <c r="P291" s="17">
        <v>760364</v>
      </c>
      <c r="Q291" s="17">
        <v>77390</v>
      </c>
      <c r="R291" s="17">
        <v>120821</v>
      </c>
      <c r="S291" s="17">
        <v>24747</v>
      </c>
      <c r="T291" s="17">
        <v>10325</v>
      </c>
      <c r="U291" s="17">
        <v>94191</v>
      </c>
      <c r="V291" s="17">
        <v>18630</v>
      </c>
      <c r="W291" s="17">
        <v>0</v>
      </c>
      <c r="X291" s="17">
        <v>410400</v>
      </c>
      <c r="Y291" s="17">
        <v>0</v>
      </c>
      <c r="Z291" s="17">
        <v>0</v>
      </c>
      <c r="AA291" s="17">
        <v>6605564</v>
      </c>
      <c r="AB291" s="17">
        <v>3537</v>
      </c>
    </row>
    <row r="292" spans="1:28" x14ac:dyDescent="0.3">
      <c r="A292" s="15" t="s">
        <v>577</v>
      </c>
      <c r="B292" s="14" t="s">
        <v>578</v>
      </c>
      <c r="C292" s="14">
        <v>1</v>
      </c>
      <c r="D292" s="14">
        <v>0</v>
      </c>
      <c r="E292" s="17">
        <v>11601654</v>
      </c>
      <c r="F292" s="17">
        <v>0</v>
      </c>
      <c r="G292" s="17">
        <v>872758</v>
      </c>
      <c r="H292" s="17">
        <v>0</v>
      </c>
      <c r="I292" s="17">
        <v>1196380</v>
      </c>
      <c r="J292" s="17">
        <v>2353669</v>
      </c>
      <c r="K292" s="17">
        <v>0</v>
      </c>
      <c r="L292" s="17">
        <v>0</v>
      </c>
      <c r="M292" s="17">
        <v>0</v>
      </c>
      <c r="N292" s="17">
        <v>0</v>
      </c>
      <c r="O292" s="17">
        <v>0</v>
      </c>
      <c r="P292" s="17">
        <v>1719788</v>
      </c>
      <c r="Q292" s="17">
        <v>305190</v>
      </c>
      <c r="R292" s="17">
        <v>169332</v>
      </c>
      <c r="S292" s="17">
        <v>41645</v>
      </c>
      <c r="T292" s="17">
        <v>16922</v>
      </c>
      <c r="U292" s="17">
        <v>173877</v>
      </c>
      <c r="V292" s="17">
        <v>34311</v>
      </c>
      <c r="W292" s="17">
        <v>0</v>
      </c>
      <c r="X292" s="17">
        <v>345600</v>
      </c>
      <c r="Y292" s="17">
        <v>22291</v>
      </c>
      <c r="Z292" s="17">
        <v>0</v>
      </c>
      <c r="AA292" s="17">
        <v>18853417</v>
      </c>
      <c r="AB292" s="17">
        <v>0</v>
      </c>
    </row>
    <row r="293" spans="1:28" x14ac:dyDescent="0.3">
      <c r="A293" s="15" t="s">
        <v>579</v>
      </c>
      <c r="B293" s="14" t="s">
        <v>580</v>
      </c>
      <c r="C293" s="14">
        <v>1</v>
      </c>
      <c r="D293" s="14">
        <v>1</v>
      </c>
      <c r="E293" s="17">
        <v>5058596</v>
      </c>
      <c r="F293" s="17">
        <v>0</v>
      </c>
      <c r="G293" s="17">
        <v>1099857</v>
      </c>
      <c r="H293" s="17">
        <v>0</v>
      </c>
      <c r="I293" s="17">
        <v>676664</v>
      </c>
      <c r="J293" s="17">
        <v>549384</v>
      </c>
      <c r="K293" s="17">
        <v>0</v>
      </c>
      <c r="L293" s="17">
        <v>0</v>
      </c>
      <c r="M293" s="17">
        <v>0</v>
      </c>
      <c r="N293" s="17">
        <v>0</v>
      </c>
      <c r="O293" s="17">
        <v>0</v>
      </c>
      <c r="P293" s="17">
        <v>479384</v>
      </c>
      <c r="Q293" s="17">
        <v>444888</v>
      </c>
      <c r="R293" s="17">
        <v>180799</v>
      </c>
      <c r="S293" s="17">
        <v>18441</v>
      </c>
      <c r="T293" s="17">
        <v>2911</v>
      </c>
      <c r="U293" s="17">
        <v>40812</v>
      </c>
      <c r="V293" s="17">
        <v>10718</v>
      </c>
      <c r="W293" s="17">
        <v>0</v>
      </c>
      <c r="X293" s="17">
        <v>300720</v>
      </c>
      <c r="Y293" s="17">
        <v>0</v>
      </c>
      <c r="Z293" s="17">
        <v>0</v>
      </c>
      <c r="AA293" s="17">
        <v>8863174</v>
      </c>
      <c r="AB293" s="17">
        <v>0</v>
      </c>
    </row>
    <row r="294" spans="1:28" x14ac:dyDescent="0.3">
      <c r="A294" s="15" t="s">
        <v>581</v>
      </c>
      <c r="B294" s="14" t="s">
        <v>582</v>
      </c>
      <c r="C294" s="14">
        <v>1</v>
      </c>
      <c r="D294" s="14">
        <v>0</v>
      </c>
      <c r="E294" s="17">
        <v>4420451</v>
      </c>
      <c r="F294" s="17">
        <v>0</v>
      </c>
      <c r="G294" s="17">
        <v>193215</v>
      </c>
      <c r="H294" s="17">
        <v>0</v>
      </c>
      <c r="I294" s="17">
        <v>565236</v>
      </c>
      <c r="J294" s="17">
        <v>518141</v>
      </c>
      <c r="K294" s="17">
        <v>0</v>
      </c>
      <c r="L294" s="17">
        <v>0</v>
      </c>
      <c r="M294" s="17">
        <v>0</v>
      </c>
      <c r="N294" s="17">
        <v>0</v>
      </c>
      <c r="O294" s="17">
        <v>0</v>
      </c>
      <c r="P294" s="17">
        <v>1489078</v>
      </c>
      <c r="Q294" s="17">
        <v>294636</v>
      </c>
      <c r="R294" s="17">
        <v>0</v>
      </c>
      <c r="S294" s="17">
        <v>24118</v>
      </c>
      <c r="T294" s="17">
        <v>6986</v>
      </c>
      <c r="U294" s="17">
        <v>92967</v>
      </c>
      <c r="V294" s="17">
        <v>17378</v>
      </c>
      <c r="W294" s="17">
        <v>0</v>
      </c>
      <c r="X294" s="17">
        <v>151200</v>
      </c>
      <c r="Y294" s="17">
        <v>0</v>
      </c>
      <c r="Z294" s="17">
        <v>0</v>
      </c>
      <c r="AA294" s="17">
        <v>7773406</v>
      </c>
      <c r="AB294" s="17">
        <v>0</v>
      </c>
    </row>
    <row r="295" spans="1:28" x14ac:dyDescent="0.3">
      <c r="A295" s="15" t="s">
        <v>583</v>
      </c>
      <c r="B295" s="14" t="s">
        <v>584</v>
      </c>
      <c r="C295" s="14">
        <v>1</v>
      </c>
      <c r="D295" s="14">
        <v>0</v>
      </c>
      <c r="E295" s="17">
        <v>12040652</v>
      </c>
      <c r="F295" s="17">
        <v>0</v>
      </c>
      <c r="G295" s="17">
        <v>1342564</v>
      </c>
      <c r="H295" s="17">
        <v>0</v>
      </c>
      <c r="I295" s="17">
        <v>1415382</v>
      </c>
      <c r="J295" s="17">
        <v>2046492</v>
      </c>
      <c r="K295" s="17">
        <v>0</v>
      </c>
      <c r="L295" s="17">
        <v>0</v>
      </c>
      <c r="M295" s="17">
        <v>0</v>
      </c>
      <c r="N295" s="17">
        <v>0</v>
      </c>
      <c r="O295" s="17">
        <v>0</v>
      </c>
      <c r="P295" s="17">
        <v>1097422</v>
      </c>
      <c r="Q295" s="17">
        <v>556459</v>
      </c>
      <c r="R295" s="17">
        <v>219682</v>
      </c>
      <c r="S295" s="17">
        <v>32852</v>
      </c>
      <c r="T295" s="17">
        <v>11803</v>
      </c>
      <c r="U295" s="17">
        <v>133393</v>
      </c>
      <c r="V295" s="17">
        <v>29879</v>
      </c>
      <c r="W295" s="17">
        <v>0</v>
      </c>
      <c r="X295" s="17">
        <v>264600</v>
      </c>
      <c r="Y295" s="17">
        <v>366</v>
      </c>
      <c r="Z295" s="17">
        <v>0</v>
      </c>
      <c r="AA295" s="17">
        <v>19191546</v>
      </c>
      <c r="AB295" s="17">
        <v>0</v>
      </c>
    </row>
    <row r="296" spans="1:28" x14ac:dyDescent="0.3">
      <c r="A296" s="15" t="s">
        <v>585</v>
      </c>
      <c r="B296" s="14" t="s">
        <v>586</v>
      </c>
      <c r="C296" s="14">
        <v>1</v>
      </c>
      <c r="D296" s="14">
        <v>0</v>
      </c>
      <c r="E296" s="17">
        <v>6560818</v>
      </c>
      <c r="F296" s="17">
        <v>0</v>
      </c>
      <c r="G296" s="17">
        <v>520201</v>
      </c>
      <c r="H296" s="17">
        <v>0</v>
      </c>
      <c r="I296" s="17">
        <v>3574596</v>
      </c>
      <c r="J296" s="17">
        <v>146232</v>
      </c>
      <c r="K296" s="17">
        <v>0</v>
      </c>
      <c r="L296" s="17">
        <v>0</v>
      </c>
      <c r="M296" s="17">
        <v>0</v>
      </c>
      <c r="N296" s="17">
        <v>0</v>
      </c>
      <c r="O296" s="17">
        <v>0</v>
      </c>
      <c r="P296" s="17">
        <v>634934</v>
      </c>
      <c r="Q296" s="17">
        <v>370256</v>
      </c>
      <c r="R296" s="17">
        <v>213335</v>
      </c>
      <c r="S296" s="17">
        <v>37271</v>
      </c>
      <c r="T296" s="17">
        <v>15550</v>
      </c>
      <c r="U296" s="17">
        <v>180284</v>
      </c>
      <c r="V296" s="17">
        <v>20713</v>
      </c>
      <c r="W296" s="17">
        <v>0</v>
      </c>
      <c r="X296" s="17">
        <v>286200</v>
      </c>
      <c r="Y296" s="17">
        <v>0</v>
      </c>
      <c r="Z296" s="17">
        <v>0</v>
      </c>
      <c r="AA296" s="17">
        <v>12560390</v>
      </c>
      <c r="AB296" s="17">
        <v>0</v>
      </c>
    </row>
    <row r="297" spans="1:28" x14ac:dyDescent="0.3">
      <c r="A297" s="15" t="s">
        <v>587</v>
      </c>
      <c r="B297" s="14" t="s">
        <v>588</v>
      </c>
      <c r="C297" s="14">
        <v>1</v>
      </c>
      <c r="D297" s="14">
        <v>0</v>
      </c>
      <c r="E297" s="17">
        <v>5553820</v>
      </c>
      <c r="F297" s="17">
        <v>0</v>
      </c>
      <c r="G297" s="17">
        <v>620873</v>
      </c>
      <c r="H297" s="17">
        <v>0</v>
      </c>
      <c r="I297" s="17">
        <v>310698</v>
      </c>
      <c r="J297" s="17">
        <v>1048898</v>
      </c>
      <c r="K297" s="17">
        <v>0</v>
      </c>
      <c r="L297" s="17">
        <v>0</v>
      </c>
      <c r="M297" s="17">
        <v>0</v>
      </c>
      <c r="N297" s="17">
        <v>0</v>
      </c>
      <c r="O297" s="17">
        <v>0</v>
      </c>
      <c r="P297" s="17">
        <v>684352</v>
      </c>
      <c r="Q297" s="17">
        <v>374420</v>
      </c>
      <c r="R297" s="17">
        <v>81170</v>
      </c>
      <c r="S297" s="17">
        <v>18666</v>
      </c>
      <c r="T297" s="17">
        <v>7787</v>
      </c>
      <c r="U297" s="17">
        <v>70541</v>
      </c>
      <c r="V297" s="17">
        <v>18545</v>
      </c>
      <c r="W297" s="17">
        <v>0</v>
      </c>
      <c r="X297" s="17">
        <v>280800</v>
      </c>
      <c r="Y297" s="17">
        <v>7831</v>
      </c>
      <c r="Z297" s="17">
        <v>0</v>
      </c>
      <c r="AA297" s="17">
        <v>9078401</v>
      </c>
      <c r="AB297" s="17">
        <v>0</v>
      </c>
    </row>
    <row r="298" spans="1:28" x14ac:dyDescent="0.3">
      <c r="A298" s="15" t="s">
        <v>589</v>
      </c>
      <c r="B298" s="14" t="s">
        <v>590</v>
      </c>
      <c r="C298" s="14">
        <v>1</v>
      </c>
      <c r="D298" s="14">
        <v>1</v>
      </c>
      <c r="E298" s="17">
        <v>7266868</v>
      </c>
      <c r="F298" s="17">
        <v>0</v>
      </c>
      <c r="G298" s="17">
        <v>358885</v>
      </c>
      <c r="H298" s="17">
        <v>0</v>
      </c>
      <c r="I298" s="17">
        <v>369287</v>
      </c>
      <c r="J298" s="17">
        <v>1210725</v>
      </c>
      <c r="K298" s="17">
        <v>0</v>
      </c>
      <c r="L298" s="17">
        <v>0</v>
      </c>
      <c r="M298" s="17">
        <v>0</v>
      </c>
      <c r="N298" s="17">
        <v>0</v>
      </c>
      <c r="O298" s="17">
        <v>0</v>
      </c>
      <c r="P298" s="17">
        <v>1014582</v>
      </c>
      <c r="Q298" s="17">
        <v>140750</v>
      </c>
      <c r="R298" s="17">
        <v>62167</v>
      </c>
      <c r="S298" s="17">
        <v>20688</v>
      </c>
      <c r="T298" s="17">
        <v>8631</v>
      </c>
      <c r="U298" s="17">
        <v>87084</v>
      </c>
      <c r="V298" s="17">
        <v>21155</v>
      </c>
      <c r="W298" s="17">
        <v>0</v>
      </c>
      <c r="X298" s="17">
        <v>395280</v>
      </c>
      <c r="Y298" s="17">
        <v>0</v>
      </c>
      <c r="Z298" s="17">
        <v>0</v>
      </c>
      <c r="AA298" s="17">
        <v>10956102</v>
      </c>
      <c r="AB298" s="17">
        <v>0</v>
      </c>
    </row>
    <row r="299" spans="1:28" x14ac:dyDescent="0.3">
      <c r="A299" s="15" t="s">
        <v>591</v>
      </c>
      <c r="B299" s="14" t="s">
        <v>592</v>
      </c>
      <c r="C299" s="14">
        <v>1</v>
      </c>
      <c r="D299" s="14">
        <v>0</v>
      </c>
      <c r="E299" s="17">
        <v>1748592</v>
      </c>
      <c r="F299" s="17">
        <v>0</v>
      </c>
      <c r="G299" s="17">
        <v>151277</v>
      </c>
      <c r="H299" s="17">
        <v>0</v>
      </c>
      <c r="I299" s="17">
        <v>164974</v>
      </c>
      <c r="J299" s="17">
        <v>173490</v>
      </c>
      <c r="K299" s="17">
        <v>0</v>
      </c>
      <c r="L299" s="17">
        <v>0</v>
      </c>
      <c r="M299" s="17">
        <v>0</v>
      </c>
      <c r="N299" s="17">
        <v>0</v>
      </c>
      <c r="O299" s="17">
        <v>0</v>
      </c>
      <c r="P299" s="17">
        <v>294609</v>
      </c>
      <c r="Q299" s="17">
        <v>76868</v>
      </c>
      <c r="R299" s="17">
        <v>33502</v>
      </c>
      <c r="S299" s="17">
        <v>9962</v>
      </c>
      <c r="T299" s="17">
        <v>4156</v>
      </c>
      <c r="U299" s="17">
        <v>61396</v>
      </c>
      <c r="V299" s="17">
        <v>0</v>
      </c>
      <c r="W299" s="17">
        <v>0</v>
      </c>
      <c r="X299" s="17">
        <v>600000</v>
      </c>
      <c r="Y299" s="17">
        <v>0</v>
      </c>
      <c r="Z299" s="17">
        <v>0</v>
      </c>
      <c r="AA299" s="17">
        <v>3318826</v>
      </c>
      <c r="AB299" s="17">
        <v>0</v>
      </c>
    </row>
    <row r="300" spans="1:28" x14ac:dyDescent="0.3">
      <c r="A300" s="15" t="s">
        <v>593</v>
      </c>
      <c r="B300" s="14" t="s">
        <v>594</v>
      </c>
      <c r="C300" s="14">
        <v>1</v>
      </c>
      <c r="D300" s="14">
        <v>1</v>
      </c>
      <c r="E300" s="17">
        <v>20887335</v>
      </c>
      <c r="F300" s="17">
        <v>0</v>
      </c>
      <c r="G300" s="17">
        <v>475099</v>
      </c>
      <c r="H300" s="17">
        <v>0</v>
      </c>
      <c r="I300" s="17">
        <v>3023934</v>
      </c>
      <c r="J300" s="17">
        <v>2671741</v>
      </c>
      <c r="K300" s="17">
        <v>0</v>
      </c>
      <c r="L300" s="17">
        <v>0</v>
      </c>
      <c r="M300" s="17">
        <v>0</v>
      </c>
      <c r="N300" s="17">
        <v>0</v>
      </c>
      <c r="O300" s="17">
        <v>0</v>
      </c>
      <c r="P300" s="17">
        <v>4157561</v>
      </c>
      <c r="Q300" s="17">
        <v>1640681</v>
      </c>
      <c r="R300" s="17">
        <v>751927</v>
      </c>
      <c r="S300" s="17">
        <v>72234</v>
      </c>
      <c r="T300" s="17">
        <v>30137</v>
      </c>
      <c r="U300" s="17">
        <v>215560</v>
      </c>
      <c r="V300" s="17">
        <v>70599</v>
      </c>
      <c r="W300" s="17">
        <v>0</v>
      </c>
      <c r="X300" s="17">
        <v>0</v>
      </c>
      <c r="Y300" s="17">
        <v>0</v>
      </c>
      <c r="Z300" s="17">
        <v>0</v>
      </c>
      <c r="AA300" s="17">
        <v>33996808</v>
      </c>
      <c r="AB300" s="17">
        <v>0</v>
      </c>
    </row>
    <row r="301" spans="1:28" x14ac:dyDescent="0.3">
      <c r="A301" s="15" t="s">
        <v>595</v>
      </c>
      <c r="B301" s="14" t="s">
        <v>596</v>
      </c>
      <c r="C301" s="14">
        <v>1</v>
      </c>
      <c r="D301" s="14">
        <v>0</v>
      </c>
      <c r="E301" s="17">
        <v>31901515</v>
      </c>
      <c r="F301" s="17">
        <v>0</v>
      </c>
      <c r="G301" s="17">
        <v>889779</v>
      </c>
      <c r="H301" s="17">
        <v>0</v>
      </c>
      <c r="I301" s="17">
        <v>4793310</v>
      </c>
      <c r="J301" s="17">
        <v>5119284</v>
      </c>
      <c r="K301" s="17">
        <v>0</v>
      </c>
      <c r="L301" s="17">
        <v>0</v>
      </c>
      <c r="M301" s="17">
        <v>0</v>
      </c>
      <c r="N301" s="17">
        <v>0</v>
      </c>
      <c r="O301" s="17">
        <v>0</v>
      </c>
      <c r="P301" s="17">
        <v>1503753</v>
      </c>
      <c r="Q301" s="17">
        <v>2101822</v>
      </c>
      <c r="R301" s="17">
        <v>1100660</v>
      </c>
      <c r="S301" s="17">
        <v>121893</v>
      </c>
      <c r="T301" s="17">
        <v>42418</v>
      </c>
      <c r="U301" s="17">
        <v>529668</v>
      </c>
      <c r="V301" s="17">
        <v>103578</v>
      </c>
      <c r="W301" s="17">
        <v>0</v>
      </c>
      <c r="X301" s="17">
        <v>0</v>
      </c>
      <c r="Y301" s="17">
        <v>0</v>
      </c>
      <c r="Z301" s="17">
        <v>0</v>
      </c>
      <c r="AA301" s="17">
        <v>48207680</v>
      </c>
      <c r="AB301" s="17">
        <v>0</v>
      </c>
    </row>
    <row r="302" spans="1:28" x14ac:dyDescent="0.3">
      <c r="A302" s="15" t="s">
        <v>597</v>
      </c>
      <c r="B302" s="14" t="s">
        <v>598</v>
      </c>
      <c r="C302" s="14">
        <v>1</v>
      </c>
      <c r="D302" s="14">
        <v>0</v>
      </c>
      <c r="E302" s="17">
        <v>16905093</v>
      </c>
      <c r="F302" s="17">
        <v>0</v>
      </c>
      <c r="G302" s="17">
        <v>630887</v>
      </c>
      <c r="H302" s="17">
        <v>0</v>
      </c>
      <c r="I302" s="17">
        <v>3891467</v>
      </c>
      <c r="J302" s="17">
        <v>3726786</v>
      </c>
      <c r="K302" s="17">
        <v>0</v>
      </c>
      <c r="L302" s="17">
        <v>0</v>
      </c>
      <c r="M302" s="17">
        <v>0</v>
      </c>
      <c r="N302" s="17">
        <v>0</v>
      </c>
      <c r="O302" s="17">
        <v>0</v>
      </c>
      <c r="P302" s="17">
        <v>3405414</v>
      </c>
      <c r="Q302" s="17">
        <v>1014675</v>
      </c>
      <c r="R302" s="17">
        <v>604920</v>
      </c>
      <c r="S302" s="17">
        <v>79964</v>
      </c>
      <c r="T302" s="17">
        <v>33362</v>
      </c>
      <c r="U302" s="17">
        <v>323055</v>
      </c>
      <c r="V302" s="17">
        <v>67820</v>
      </c>
      <c r="W302" s="17">
        <v>0</v>
      </c>
      <c r="X302" s="17">
        <v>0</v>
      </c>
      <c r="Y302" s="17">
        <v>0</v>
      </c>
      <c r="Z302" s="17">
        <v>0</v>
      </c>
      <c r="AA302" s="17">
        <v>30683443</v>
      </c>
      <c r="AB302" s="17">
        <v>0</v>
      </c>
    </row>
    <row r="303" spans="1:28" x14ac:dyDescent="0.3">
      <c r="A303" s="15" t="s">
        <v>599</v>
      </c>
      <c r="B303" s="14" t="s">
        <v>600</v>
      </c>
      <c r="C303" s="14">
        <v>1</v>
      </c>
      <c r="D303" s="14">
        <v>0</v>
      </c>
      <c r="E303" s="17">
        <v>18392885</v>
      </c>
      <c r="F303" s="17">
        <v>0</v>
      </c>
      <c r="G303" s="17">
        <v>417052</v>
      </c>
      <c r="H303" s="17">
        <v>0</v>
      </c>
      <c r="I303" s="17">
        <v>1114387</v>
      </c>
      <c r="J303" s="17">
        <v>3378461</v>
      </c>
      <c r="K303" s="17">
        <v>0</v>
      </c>
      <c r="L303" s="17">
        <v>0</v>
      </c>
      <c r="M303" s="17">
        <v>0</v>
      </c>
      <c r="N303" s="17">
        <v>0</v>
      </c>
      <c r="O303" s="17">
        <v>0</v>
      </c>
      <c r="P303" s="17">
        <v>1419887</v>
      </c>
      <c r="Q303" s="17">
        <v>45743</v>
      </c>
      <c r="R303" s="17">
        <v>194870</v>
      </c>
      <c r="S303" s="17">
        <v>61149</v>
      </c>
      <c r="T303" s="17">
        <v>25512</v>
      </c>
      <c r="U303" s="17">
        <v>223389</v>
      </c>
      <c r="V303" s="17">
        <v>6817</v>
      </c>
      <c r="W303" s="17">
        <v>0</v>
      </c>
      <c r="X303" s="17">
        <v>567278</v>
      </c>
      <c r="Y303" s="17">
        <v>0</v>
      </c>
      <c r="Z303" s="17">
        <v>0</v>
      </c>
      <c r="AA303" s="17">
        <v>25847430</v>
      </c>
      <c r="AB303" s="17">
        <v>0</v>
      </c>
    </row>
    <row r="304" spans="1:28" x14ac:dyDescent="0.3">
      <c r="A304" s="15" t="s">
        <v>601</v>
      </c>
      <c r="B304" s="14" t="s">
        <v>602</v>
      </c>
      <c r="C304" s="14">
        <v>1</v>
      </c>
      <c r="D304" s="14">
        <v>0</v>
      </c>
      <c r="E304" s="17">
        <v>45603549</v>
      </c>
      <c r="F304" s="17">
        <v>0</v>
      </c>
      <c r="G304" s="17">
        <v>3531123</v>
      </c>
      <c r="H304" s="17">
        <v>0</v>
      </c>
      <c r="I304" s="17">
        <v>5309711</v>
      </c>
      <c r="J304" s="17">
        <v>2096534</v>
      </c>
      <c r="K304" s="17">
        <v>0</v>
      </c>
      <c r="L304" s="17">
        <v>0</v>
      </c>
      <c r="M304" s="17">
        <v>0</v>
      </c>
      <c r="N304" s="17">
        <v>0</v>
      </c>
      <c r="O304" s="17">
        <v>0</v>
      </c>
      <c r="P304" s="17">
        <v>3185161</v>
      </c>
      <c r="Q304" s="17">
        <v>2719406</v>
      </c>
      <c r="R304" s="17">
        <v>1519301</v>
      </c>
      <c r="S304" s="17">
        <v>80338</v>
      </c>
      <c r="T304" s="17">
        <v>25765</v>
      </c>
      <c r="U304" s="17">
        <v>322822</v>
      </c>
      <c r="V304" s="17">
        <v>90331</v>
      </c>
      <c r="W304" s="17">
        <v>0</v>
      </c>
      <c r="X304" s="17">
        <v>0</v>
      </c>
      <c r="Y304" s="17">
        <v>0</v>
      </c>
      <c r="Z304" s="17">
        <v>0</v>
      </c>
      <c r="AA304" s="17">
        <v>64484041</v>
      </c>
      <c r="AB304" s="17">
        <v>0</v>
      </c>
    </row>
    <row r="305" spans="1:28" x14ac:dyDescent="0.3">
      <c r="A305" s="15" t="s">
        <v>603</v>
      </c>
      <c r="B305" s="14" t="s">
        <v>604</v>
      </c>
      <c r="C305" s="14">
        <v>1</v>
      </c>
      <c r="D305" s="14">
        <v>0</v>
      </c>
      <c r="E305" s="17">
        <v>2009396</v>
      </c>
      <c r="F305" s="17">
        <v>0</v>
      </c>
      <c r="G305" s="17">
        <v>136611</v>
      </c>
      <c r="H305" s="17">
        <v>0</v>
      </c>
      <c r="I305" s="17">
        <v>467427</v>
      </c>
      <c r="J305" s="17">
        <v>178077</v>
      </c>
      <c r="K305" s="17">
        <v>0</v>
      </c>
      <c r="L305" s="17">
        <v>0</v>
      </c>
      <c r="M305" s="17">
        <v>0</v>
      </c>
      <c r="N305" s="17">
        <v>0</v>
      </c>
      <c r="O305" s="17">
        <v>0</v>
      </c>
      <c r="P305" s="17">
        <v>759448</v>
      </c>
      <c r="Q305" s="17">
        <v>52530</v>
      </c>
      <c r="R305" s="17">
        <v>200601</v>
      </c>
      <c r="S305" s="17">
        <v>24957</v>
      </c>
      <c r="T305" s="17">
        <v>10412</v>
      </c>
      <c r="U305" s="17">
        <v>105375</v>
      </c>
      <c r="V305" s="17">
        <v>7016</v>
      </c>
      <c r="W305" s="17">
        <v>0</v>
      </c>
      <c r="X305" s="17">
        <v>0</v>
      </c>
      <c r="Y305" s="17">
        <v>13288</v>
      </c>
      <c r="Z305" s="17">
        <v>0</v>
      </c>
      <c r="AA305" s="17">
        <v>3965138</v>
      </c>
      <c r="AB305" s="17">
        <v>6200</v>
      </c>
    </row>
    <row r="306" spans="1:28" x14ac:dyDescent="0.3">
      <c r="A306" s="15" t="s">
        <v>605</v>
      </c>
      <c r="B306" s="14" t="s">
        <v>606</v>
      </c>
      <c r="C306" s="14">
        <v>1</v>
      </c>
      <c r="D306" s="14">
        <v>0</v>
      </c>
      <c r="E306" s="17">
        <v>3934848</v>
      </c>
      <c r="F306" s="17">
        <v>0</v>
      </c>
      <c r="G306" s="17">
        <v>250393</v>
      </c>
      <c r="H306" s="17">
        <v>0</v>
      </c>
      <c r="I306" s="17">
        <v>1164777</v>
      </c>
      <c r="J306" s="17">
        <v>342259</v>
      </c>
      <c r="K306" s="17">
        <v>0</v>
      </c>
      <c r="L306" s="17">
        <v>0</v>
      </c>
      <c r="M306" s="17">
        <v>0</v>
      </c>
      <c r="N306" s="17">
        <v>0</v>
      </c>
      <c r="O306" s="17">
        <v>0</v>
      </c>
      <c r="P306" s="17">
        <v>1073332</v>
      </c>
      <c r="Q306" s="17">
        <v>60321</v>
      </c>
      <c r="R306" s="17">
        <v>244506</v>
      </c>
      <c r="S306" s="17">
        <v>48026</v>
      </c>
      <c r="T306" s="17">
        <v>20037</v>
      </c>
      <c r="U306" s="17">
        <v>199390</v>
      </c>
      <c r="V306" s="17">
        <v>9699</v>
      </c>
      <c r="W306" s="17">
        <v>0</v>
      </c>
      <c r="X306" s="17">
        <v>34078</v>
      </c>
      <c r="Y306" s="17">
        <v>0</v>
      </c>
      <c r="Z306" s="17">
        <v>0</v>
      </c>
      <c r="AA306" s="17">
        <v>7381666</v>
      </c>
      <c r="AB306" s="17">
        <v>0</v>
      </c>
    </row>
    <row r="307" spans="1:28" x14ac:dyDescent="0.3">
      <c r="A307" s="15" t="s">
        <v>607</v>
      </c>
      <c r="B307" s="14" t="s">
        <v>608</v>
      </c>
      <c r="C307" s="14">
        <v>1</v>
      </c>
      <c r="D307" s="14">
        <v>0</v>
      </c>
      <c r="E307" s="17">
        <v>6988363</v>
      </c>
      <c r="F307" s="17">
        <v>0</v>
      </c>
      <c r="G307" s="17">
        <v>361671</v>
      </c>
      <c r="H307" s="17">
        <v>2957</v>
      </c>
      <c r="I307" s="17">
        <v>1254008</v>
      </c>
      <c r="J307" s="17">
        <v>1592256</v>
      </c>
      <c r="K307" s="17">
        <v>0</v>
      </c>
      <c r="L307" s="17">
        <v>0</v>
      </c>
      <c r="M307" s="17">
        <v>0</v>
      </c>
      <c r="N307" s="17">
        <v>0</v>
      </c>
      <c r="O307" s="17">
        <v>0</v>
      </c>
      <c r="P307" s="17">
        <v>856351</v>
      </c>
      <c r="Q307" s="17">
        <v>176267</v>
      </c>
      <c r="R307" s="17">
        <v>476988</v>
      </c>
      <c r="S307" s="17">
        <v>79514</v>
      </c>
      <c r="T307" s="17">
        <v>26875</v>
      </c>
      <c r="U307" s="17">
        <v>333423</v>
      </c>
      <c r="V307" s="17">
        <v>21067</v>
      </c>
      <c r="W307" s="17">
        <v>0</v>
      </c>
      <c r="X307" s="17">
        <v>601723</v>
      </c>
      <c r="Y307" s="17">
        <v>41592</v>
      </c>
      <c r="Z307" s="17">
        <v>0</v>
      </c>
      <c r="AA307" s="17">
        <v>12813055</v>
      </c>
      <c r="AB307" s="17">
        <v>0</v>
      </c>
    </row>
    <row r="308" spans="1:28" x14ac:dyDescent="0.3">
      <c r="A308" s="15" t="s">
        <v>609</v>
      </c>
      <c r="B308" s="14" t="s">
        <v>610</v>
      </c>
      <c r="C308" s="14">
        <v>1</v>
      </c>
      <c r="D308" s="14">
        <v>0</v>
      </c>
      <c r="E308" s="17">
        <v>4946423</v>
      </c>
      <c r="F308" s="17">
        <v>0</v>
      </c>
      <c r="G308" s="17">
        <v>458062</v>
      </c>
      <c r="H308" s="17">
        <v>0</v>
      </c>
      <c r="I308" s="17">
        <v>398339</v>
      </c>
      <c r="J308" s="17">
        <v>873697</v>
      </c>
      <c r="K308" s="17">
        <v>0</v>
      </c>
      <c r="L308" s="17">
        <v>0</v>
      </c>
      <c r="M308" s="17">
        <v>0</v>
      </c>
      <c r="N308" s="17">
        <v>0</v>
      </c>
      <c r="O308" s="17">
        <v>0</v>
      </c>
      <c r="P308" s="17">
        <v>1542125</v>
      </c>
      <c r="Q308" s="17">
        <v>170375</v>
      </c>
      <c r="R308" s="17">
        <v>134116</v>
      </c>
      <c r="S308" s="17">
        <v>27414</v>
      </c>
      <c r="T308" s="17">
        <v>11437</v>
      </c>
      <c r="U308" s="17">
        <v>100715</v>
      </c>
      <c r="V308" s="17">
        <v>18645</v>
      </c>
      <c r="W308" s="17">
        <v>0</v>
      </c>
      <c r="X308" s="17">
        <v>510300</v>
      </c>
      <c r="Y308" s="17">
        <v>0</v>
      </c>
      <c r="Z308" s="17">
        <v>0</v>
      </c>
      <c r="AA308" s="17">
        <v>9191648</v>
      </c>
      <c r="AB308" s="17">
        <v>0</v>
      </c>
    </row>
    <row r="309" spans="1:28" x14ac:dyDescent="0.3">
      <c r="A309" s="15" t="s">
        <v>611</v>
      </c>
      <c r="B309" s="14" t="s">
        <v>612</v>
      </c>
      <c r="C309" s="14">
        <v>1</v>
      </c>
      <c r="D309" s="14">
        <v>0</v>
      </c>
      <c r="E309" s="17">
        <v>2858150</v>
      </c>
      <c r="F309" s="17">
        <v>0</v>
      </c>
      <c r="G309" s="17">
        <v>215117</v>
      </c>
      <c r="H309" s="17">
        <v>0</v>
      </c>
      <c r="I309" s="17">
        <v>199854</v>
      </c>
      <c r="J309" s="17">
        <v>264012</v>
      </c>
      <c r="K309" s="17">
        <v>0</v>
      </c>
      <c r="L309" s="17">
        <v>0</v>
      </c>
      <c r="M309" s="17">
        <v>0</v>
      </c>
      <c r="N309" s="17">
        <v>0</v>
      </c>
      <c r="O309" s="17">
        <v>0</v>
      </c>
      <c r="P309" s="17">
        <v>642371</v>
      </c>
      <c r="Q309" s="17">
        <v>265463</v>
      </c>
      <c r="R309" s="17">
        <v>207480</v>
      </c>
      <c r="S309" s="17">
        <v>55996</v>
      </c>
      <c r="T309" s="17">
        <v>23362</v>
      </c>
      <c r="U309" s="17">
        <v>196536</v>
      </c>
      <c r="V309" s="17">
        <v>0</v>
      </c>
      <c r="W309" s="17">
        <v>0</v>
      </c>
      <c r="X309" s="17">
        <v>0</v>
      </c>
      <c r="Y309" s="17">
        <v>3434</v>
      </c>
      <c r="Z309" s="17">
        <v>0</v>
      </c>
      <c r="AA309" s="17">
        <v>4931775</v>
      </c>
      <c r="AB309" s="17">
        <v>0</v>
      </c>
    </row>
    <row r="310" spans="1:28" x14ac:dyDescent="0.3">
      <c r="A310" s="15" t="s">
        <v>613</v>
      </c>
      <c r="B310" s="14" t="s">
        <v>614</v>
      </c>
      <c r="C310" s="14">
        <v>1</v>
      </c>
      <c r="D310" s="14">
        <v>0</v>
      </c>
      <c r="E310" s="17">
        <v>6174375</v>
      </c>
      <c r="F310" s="17">
        <v>0</v>
      </c>
      <c r="G310" s="17">
        <v>452843</v>
      </c>
      <c r="H310" s="17">
        <v>0</v>
      </c>
      <c r="I310" s="17">
        <v>641408</v>
      </c>
      <c r="J310" s="17">
        <v>283630</v>
      </c>
      <c r="K310" s="17">
        <v>0</v>
      </c>
      <c r="L310" s="17">
        <v>0</v>
      </c>
      <c r="M310" s="17">
        <v>0</v>
      </c>
      <c r="N310" s="17">
        <v>0</v>
      </c>
      <c r="O310" s="17">
        <v>0</v>
      </c>
      <c r="P310" s="17">
        <v>731630</v>
      </c>
      <c r="Q310" s="17">
        <v>447481</v>
      </c>
      <c r="R310" s="17">
        <v>557959</v>
      </c>
      <c r="S310" s="17">
        <v>122492</v>
      </c>
      <c r="T310" s="17">
        <v>51106</v>
      </c>
      <c r="U310" s="17">
        <v>509105</v>
      </c>
      <c r="V310" s="17">
        <v>0</v>
      </c>
      <c r="W310" s="17">
        <v>0</v>
      </c>
      <c r="X310" s="17">
        <v>654324</v>
      </c>
      <c r="Y310" s="17">
        <v>33711</v>
      </c>
      <c r="Z310" s="17">
        <v>0</v>
      </c>
      <c r="AA310" s="17">
        <v>10660064</v>
      </c>
      <c r="AB310" s="17">
        <v>0</v>
      </c>
    </row>
    <row r="311" spans="1:28" x14ac:dyDescent="0.3">
      <c r="A311" s="15" t="s">
        <v>615</v>
      </c>
      <c r="B311" s="14" t="s">
        <v>616</v>
      </c>
      <c r="C311" s="14">
        <v>1</v>
      </c>
      <c r="D311" s="14">
        <v>0</v>
      </c>
      <c r="E311" s="17">
        <v>8752284</v>
      </c>
      <c r="F311" s="17">
        <v>0</v>
      </c>
      <c r="G311" s="17">
        <v>425196</v>
      </c>
      <c r="H311" s="17">
        <v>0</v>
      </c>
      <c r="I311" s="17">
        <v>1211417</v>
      </c>
      <c r="J311" s="17">
        <v>1416560</v>
      </c>
      <c r="K311" s="17">
        <v>0</v>
      </c>
      <c r="L311" s="17">
        <v>0</v>
      </c>
      <c r="M311" s="17">
        <v>0</v>
      </c>
      <c r="N311" s="17">
        <v>0</v>
      </c>
      <c r="O311" s="17">
        <v>0</v>
      </c>
      <c r="P311" s="17">
        <v>1653867</v>
      </c>
      <c r="Q311" s="17">
        <v>181939</v>
      </c>
      <c r="R311" s="17">
        <v>311828</v>
      </c>
      <c r="S311" s="17">
        <v>17555</v>
      </c>
      <c r="T311" s="17">
        <v>27681</v>
      </c>
      <c r="U311" s="17">
        <v>177152</v>
      </c>
      <c r="V311" s="17">
        <v>18853</v>
      </c>
      <c r="W311" s="17">
        <v>0</v>
      </c>
      <c r="X311" s="17">
        <v>602100</v>
      </c>
      <c r="Y311" s="17">
        <v>0</v>
      </c>
      <c r="Z311" s="17">
        <v>0</v>
      </c>
      <c r="AA311" s="17">
        <v>14796432</v>
      </c>
      <c r="AB311" s="17">
        <v>0</v>
      </c>
    </row>
    <row r="312" spans="1:28" x14ac:dyDescent="0.3">
      <c r="A312" s="15" t="s">
        <v>617</v>
      </c>
      <c r="B312" s="14" t="s">
        <v>618</v>
      </c>
      <c r="C312" s="14">
        <v>1</v>
      </c>
      <c r="D312" s="14">
        <v>0</v>
      </c>
      <c r="E312" s="17">
        <v>5622180</v>
      </c>
      <c r="F312" s="17">
        <v>0</v>
      </c>
      <c r="G312" s="17">
        <v>290733</v>
      </c>
      <c r="H312" s="17">
        <v>0</v>
      </c>
      <c r="I312" s="17">
        <v>670101</v>
      </c>
      <c r="J312" s="17">
        <v>508501</v>
      </c>
      <c r="K312" s="17">
        <v>0</v>
      </c>
      <c r="L312" s="17">
        <v>0</v>
      </c>
      <c r="M312" s="17">
        <v>0</v>
      </c>
      <c r="N312" s="17">
        <v>0</v>
      </c>
      <c r="O312" s="17">
        <v>0</v>
      </c>
      <c r="P312" s="17">
        <v>1080136</v>
      </c>
      <c r="Q312" s="17">
        <v>218935</v>
      </c>
      <c r="R312" s="17">
        <v>181196</v>
      </c>
      <c r="S312" s="17">
        <v>74751</v>
      </c>
      <c r="T312" s="17">
        <v>31187</v>
      </c>
      <c r="U312" s="17">
        <v>189604</v>
      </c>
      <c r="V312" s="17">
        <v>11714</v>
      </c>
      <c r="W312" s="17">
        <v>0</v>
      </c>
      <c r="X312" s="17">
        <v>253800</v>
      </c>
      <c r="Y312" s="17">
        <v>0</v>
      </c>
      <c r="Z312" s="17">
        <v>0</v>
      </c>
      <c r="AA312" s="17">
        <v>9132838</v>
      </c>
      <c r="AB312" s="17">
        <v>0</v>
      </c>
    </row>
    <row r="313" spans="1:28" x14ac:dyDescent="0.3">
      <c r="A313" s="15" t="s">
        <v>619</v>
      </c>
      <c r="B313" s="14" t="s">
        <v>620</v>
      </c>
      <c r="C313" s="14">
        <v>1</v>
      </c>
      <c r="D313" s="14">
        <v>0</v>
      </c>
      <c r="E313" s="17">
        <v>3519853</v>
      </c>
      <c r="F313" s="17">
        <v>0</v>
      </c>
      <c r="G313" s="17">
        <v>233260</v>
      </c>
      <c r="H313" s="17">
        <v>0</v>
      </c>
      <c r="I313" s="17">
        <v>101024</v>
      </c>
      <c r="J313" s="17">
        <v>149435</v>
      </c>
      <c r="K313" s="17">
        <v>0</v>
      </c>
      <c r="L313" s="17">
        <v>0</v>
      </c>
      <c r="M313" s="17">
        <v>0</v>
      </c>
      <c r="N313" s="17">
        <v>0</v>
      </c>
      <c r="O313" s="17">
        <v>0</v>
      </c>
      <c r="P313" s="17">
        <v>700070</v>
      </c>
      <c r="Q313" s="17">
        <v>27988</v>
      </c>
      <c r="R313" s="17">
        <v>57885</v>
      </c>
      <c r="S313" s="17">
        <v>19714</v>
      </c>
      <c r="T313" s="17">
        <v>8225</v>
      </c>
      <c r="U313" s="17">
        <v>81842</v>
      </c>
      <c r="V313" s="17">
        <v>510</v>
      </c>
      <c r="W313" s="17">
        <v>0</v>
      </c>
      <c r="X313" s="17">
        <v>189000</v>
      </c>
      <c r="Y313" s="17">
        <v>0</v>
      </c>
      <c r="Z313" s="17">
        <v>0</v>
      </c>
      <c r="AA313" s="17">
        <v>5088806</v>
      </c>
      <c r="AB313" s="17">
        <v>3807</v>
      </c>
    </row>
    <row r="314" spans="1:28" x14ac:dyDescent="0.3">
      <c r="A314" s="15" t="s">
        <v>621</v>
      </c>
      <c r="B314" s="14" t="s">
        <v>622</v>
      </c>
      <c r="C314" s="14">
        <v>1</v>
      </c>
      <c r="D314" s="14">
        <v>0</v>
      </c>
      <c r="E314" s="17">
        <v>3218904</v>
      </c>
      <c r="F314" s="17">
        <v>0</v>
      </c>
      <c r="G314" s="17">
        <v>212171</v>
      </c>
      <c r="H314" s="17">
        <v>0</v>
      </c>
      <c r="I314" s="17">
        <v>242153</v>
      </c>
      <c r="J314" s="17">
        <v>374446</v>
      </c>
      <c r="K314" s="17">
        <v>0</v>
      </c>
      <c r="L314" s="17">
        <v>0</v>
      </c>
      <c r="M314" s="17">
        <v>0</v>
      </c>
      <c r="N314" s="17">
        <v>0</v>
      </c>
      <c r="O314" s="17">
        <v>0</v>
      </c>
      <c r="P314" s="17">
        <v>1051961</v>
      </c>
      <c r="Q314" s="17">
        <v>115863</v>
      </c>
      <c r="R314" s="17">
        <v>312772</v>
      </c>
      <c r="S314" s="17">
        <v>43188</v>
      </c>
      <c r="T314" s="17">
        <v>2000</v>
      </c>
      <c r="U314" s="17">
        <v>165023</v>
      </c>
      <c r="V314" s="17">
        <v>0</v>
      </c>
      <c r="W314" s="17">
        <v>0</v>
      </c>
      <c r="X314" s="17">
        <v>0</v>
      </c>
      <c r="Y314" s="17">
        <v>20389</v>
      </c>
      <c r="Z314" s="17">
        <v>0</v>
      </c>
      <c r="AA314" s="17">
        <v>5758870</v>
      </c>
      <c r="AB314" s="17">
        <v>0</v>
      </c>
    </row>
    <row r="315" spans="1:28" x14ac:dyDescent="0.3">
      <c r="A315" s="15" t="s">
        <v>623</v>
      </c>
      <c r="B315" s="14" t="s">
        <v>624</v>
      </c>
      <c r="C315" s="14">
        <v>1</v>
      </c>
      <c r="D315" s="14">
        <v>0</v>
      </c>
      <c r="E315" s="17">
        <v>10626284</v>
      </c>
      <c r="F315" s="17">
        <v>0</v>
      </c>
      <c r="G315" s="17">
        <v>697595</v>
      </c>
      <c r="H315" s="17">
        <v>0</v>
      </c>
      <c r="I315" s="17">
        <v>2232035</v>
      </c>
      <c r="J315" s="17">
        <v>1237042</v>
      </c>
      <c r="K315" s="17">
        <v>0</v>
      </c>
      <c r="L315" s="17">
        <v>0</v>
      </c>
      <c r="M315" s="17">
        <v>0</v>
      </c>
      <c r="N315" s="17">
        <v>0</v>
      </c>
      <c r="O315" s="17">
        <v>0</v>
      </c>
      <c r="P315" s="17">
        <v>4346894</v>
      </c>
      <c r="Q315" s="17">
        <v>351687</v>
      </c>
      <c r="R315" s="17">
        <v>386866</v>
      </c>
      <c r="S315" s="17">
        <v>107182</v>
      </c>
      <c r="T315" s="17">
        <v>44718</v>
      </c>
      <c r="U315" s="17">
        <v>399479</v>
      </c>
      <c r="V315" s="17">
        <v>38440</v>
      </c>
      <c r="W315" s="17">
        <v>0</v>
      </c>
      <c r="X315" s="17">
        <v>642600</v>
      </c>
      <c r="Y315" s="17">
        <v>0</v>
      </c>
      <c r="Z315" s="17">
        <v>0</v>
      </c>
      <c r="AA315" s="17">
        <v>21110822</v>
      </c>
      <c r="AB315" s="17">
        <v>0</v>
      </c>
    </row>
    <row r="316" spans="1:28" x14ac:dyDescent="0.3">
      <c r="A316" s="15" t="s">
        <v>625</v>
      </c>
      <c r="B316" s="14" t="s">
        <v>626</v>
      </c>
      <c r="C316" s="14">
        <v>1</v>
      </c>
      <c r="D316" s="14">
        <v>0</v>
      </c>
      <c r="E316" s="17">
        <v>2686366</v>
      </c>
      <c r="F316" s="17">
        <v>0</v>
      </c>
      <c r="G316" s="17">
        <v>167690</v>
      </c>
      <c r="H316" s="17">
        <v>0</v>
      </c>
      <c r="I316" s="17">
        <v>309006</v>
      </c>
      <c r="J316" s="17">
        <v>69993</v>
      </c>
      <c r="K316" s="17">
        <v>0</v>
      </c>
      <c r="L316" s="17">
        <v>0</v>
      </c>
      <c r="M316" s="17">
        <v>0</v>
      </c>
      <c r="N316" s="17">
        <v>0</v>
      </c>
      <c r="O316" s="17">
        <v>0</v>
      </c>
      <c r="P316" s="17">
        <v>731054</v>
      </c>
      <c r="Q316" s="17">
        <v>191</v>
      </c>
      <c r="R316" s="17">
        <v>81498</v>
      </c>
      <c r="S316" s="17">
        <v>37480</v>
      </c>
      <c r="T316" s="17">
        <v>15637</v>
      </c>
      <c r="U316" s="17">
        <v>141490</v>
      </c>
      <c r="V316" s="17">
        <v>0</v>
      </c>
      <c r="W316" s="17">
        <v>0</v>
      </c>
      <c r="X316" s="17">
        <v>0</v>
      </c>
      <c r="Y316" s="17">
        <v>0</v>
      </c>
      <c r="Z316" s="17">
        <v>0</v>
      </c>
      <c r="AA316" s="17">
        <v>4240405</v>
      </c>
      <c r="AB316" s="17">
        <v>0</v>
      </c>
    </row>
    <row r="317" spans="1:28" x14ac:dyDescent="0.3">
      <c r="A317" s="15" t="s">
        <v>627</v>
      </c>
      <c r="B317" s="14" t="s">
        <v>628</v>
      </c>
      <c r="C317" s="14">
        <v>1</v>
      </c>
      <c r="D317" s="14">
        <v>0</v>
      </c>
      <c r="E317" s="17">
        <v>13386434</v>
      </c>
      <c r="F317" s="17">
        <v>0</v>
      </c>
      <c r="G317" s="17">
        <v>1623853</v>
      </c>
      <c r="H317" s="17">
        <v>15148</v>
      </c>
      <c r="I317" s="17">
        <v>2306695</v>
      </c>
      <c r="J317" s="17">
        <v>2280580</v>
      </c>
      <c r="K317" s="17">
        <v>0</v>
      </c>
      <c r="L317" s="17">
        <v>0</v>
      </c>
      <c r="M317" s="17">
        <v>0</v>
      </c>
      <c r="N317" s="17">
        <v>0</v>
      </c>
      <c r="O317" s="17">
        <v>0</v>
      </c>
      <c r="P317" s="17">
        <v>2442767</v>
      </c>
      <c r="Q317" s="17">
        <v>442313</v>
      </c>
      <c r="R317" s="17">
        <v>379085</v>
      </c>
      <c r="S317" s="17">
        <v>76593</v>
      </c>
      <c r="T317" s="17">
        <v>31956</v>
      </c>
      <c r="U317" s="17">
        <v>308201</v>
      </c>
      <c r="V317" s="17">
        <v>46525</v>
      </c>
      <c r="W317" s="17">
        <v>0</v>
      </c>
      <c r="X317" s="17">
        <v>523800</v>
      </c>
      <c r="Y317" s="17">
        <v>0</v>
      </c>
      <c r="Z317" s="17">
        <v>0</v>
      </c>
      <c r="AA317" s="17">
        <v>23863950</v>
      </c>
      <c r="AB317" s="17">
        <v>0</v>
      </c>
    </row>
    <row r="318" spans="1:28" x14ac:dyDescent="0.3">
      <c r="A318" s="15" t="s">
        <v>629</v>
      </c>
      <c r="B318" s="14" t="s">
        <v>630</v>
      </c>
      <c r="C318" s="14">
        <v>1</v>
      </c>
      <c r="D318" s="14">
        <v>0</v>
      </c>
      <c r="E318" s="17">
        <v>1809042</v>
      </c>
      <c r="F318" s="17">
        <v>0</v>
      </c>
      <c r="G318" s="17">
        <v>122398</v>
      </c>
      <c r="H318" s="17">
        <v>0</v>
      </c>
      <c r="I318" s="17">
        <v>213671</v>
      </c>
      <c r="J318" s="17">
        <v>228600</v>
      </c>
      <c r="K318" s="17">
        <v>0</v>
      </c>
      <c r="L318" s="17">
        <v>0</v>
      </c>
      <c r="M318" s="17">
        <v>0</v>
      </c>
      <c r="N318" s="17">
        <v>0</v>
      </c>
      <c r="O318" s="17">
        <v>0</v>
      </c>
      <c r="P318" s="17">
        <v>534216</v>
      </c>
      <c r="Q318" s="17">
        <v>55690</v>
      </c>
      <c r="R318" s="17">
        <v>139567</v>
      </c>
      <c r="S318" s="17">
        <v>33226</v>
      </c>
      <c r="T318" s="17">
        <v>6159</v>
      </c>
      <c r="U318" s="17">
        <v>108695</v>
      </c>
      <c r="V318" s="17">
        <v>0</v>
      </c>
      <c r="W318" s="17">
        <v>0</v>
      </c>
      <c r="X318" s="17">
        <v>74892</v>
      </c>
      <c r="Y318" s="17">
        <v>851</v>
      </c>
      <c r="Z318" s="17">
        <v>0</v>
      </c>
      <c r="AA318" s="17">
        <v>3327007</v>
      </c>
      <c r="AB318" s="17">
        <v>0</v>
      </c>
    </row>
    <row r="319" spans="1:28" x14ac:dyDescent="0.3">
      <c r="A319" s="15" t="s">
        <v>631</v>
      </c>
      <c r="B319" s="14" t="s">
        <v>632</v>
      </c>
      <c r="C319" s="14">
        <v>1</v>
      </c>
      <c r="D319" s="14">
        <v>0</v>
      </c>
      <c r="E319" s="17">
        <v>3705064</v>
      </c>
      <c r="F319" s="17">
        <v>0</v>
      </c>
      <c r="G319" s="17">
        <v>239788</v>
      </c>
      <c r="H319" s="17">
        <v>0</v>
      </c>
      <c r="I319" s="17">
        <v>477344</v>
      </c>
      <c r="J319" s="17">
        <v>329253</v>
      </c>
      <c r="K319" s="17">
        <v>0</v>
      </c>
      <c r="L319" s="17">
        <v>0</v>
      </c>
      <c r="M319" s="17">
        <v>0</v>
      </c>
      <c r="N319" s="17">
        <v>0</v>
      </c>
      <c r="O319" s="17">
        <v>0</v>
      </c>
      <c r="P319" s="17">
        <v>1702002</v>
      </c>
      <c r="Q319" s="17">
        <v>195954</v>
      </c>
      <c r="R319" s="17">
        <v>19306</v>
      </c>
      <c r="S319" s="17">
        <v>53449</v>
      </c>
      <c r="T319" s="17">
        <v>22300</v>
      </c>
      <c r="U319" s="17">
        <v>189662</v>
      </c>
      <c r="V319" s="17">
        <v>2073</v>
      </c>
      <c r="W319" s="17">
        <v>0</v>
      </c>
      <c r="X319" s="17">
        <v>0</v>
      </c>
      <c r="Y319" s="17">
        <v>17623</v>
      </c>
      <c r="Z319" s="17">
        <v>0</v>
      </c>
      <c r="AA319" s="17">
        <v>6953818</v>
      </c>
      <c r="AB319" s="17">
        <v>0</v>
      </c>
    </row>
    <row r="320" spans="1:28" x14ac:dyDescent="0.3">
      <c r="A320" s="15" t="s">
        <v>633</v>
      </c>
      <c r="B320" s="14" t="s">
        <v>634</v>
      </c>
      <c r="C320" s="14">
        <v>1</v>
      </c>
      <c r="D320" s="14">
        <v>0</v>
      </c>
      <c r="E320" s="17">
        <v>15896122</v>
      </c>
      <c r="F320" s="17">
        <v>0</v>
      </c>
      <c r="G320" s="17">
        <v>938243</v>
      </c>
      <c r="H320" s="17">
        <v>0</v>
      </c>
      <c r="I320" s="17">
        <v>2050403</v>
      </c>
      <c r="J320" s="17">
        <v>1050376</v>
      </c>
      <c r="K320" s="17">
        <v>0</v>
      </c>
      <c r="L320" s="17">
        <v>0</v>
      </c>
      <c r="M320" s="17">
        <v>0</v>
      </c>
      <c r="N320" s="17">
        <v>0</v>
      </c>
      <c r="O320" s="17">
        <v>0</v>
      </c>
      <c r="P320" s="17">
        <v>1483388</v>
      </c>
      <c r="Q320" s="17">
        <v>22836</v>
      </c>
      <c r="R320" s="17">
        <v>563813</v>
      </c>
      <c r="S320" s="17">
        <v>92906</v>
      </c>
      <c r="T320" s="17">
        <v>38762</v>
      </c>
      <c r="U320" s="17">
        <v>327074</v>
      </c>
      <c r="V320" s="17">
        <v>42926</v>
      </c>
      <c r="W320" s="17">
        <v>0</v>
      </c>
      <c r="X320" s="17">
        <v>631800</v>
      </c>
      <c r="Y320" s="17">
        <v>0</v>
      </c>
      <c r="Z320" s="17">
        <v>0</v>
      </c>
      <c r="AA320" s="17">
        <v>23138649</v>
      </c>
      <c r="AB320" s="17">
        <v>0</v>
      </c>
    </row>
    <row r="321" spans="1:28" x14ac:dyDescent="0.3">
      <c r="A321" s="15" t="s">
        <v>635</v>
      </c>
      <c r="B321" s="14" t="s">
        <v>636</v>
      </c>
      <c r="C321" s="14">
        <v>1</v>
      </c>
      <c r="D321" s="14">
        <v>0</v>
      </c>
      <c r="E321" s="17">
        <v>12614256</v>
      </c>
      <c r="F321" s="17">
        <v>0</v>
      </c>
      <c r="G321" s="17">
        <v>1440012</v>
      </c>
      <c r="H321" s="17">
        <v>0</v>
      </c>
      <c r="I321" s="17">
        <v>1369310</v>
      </c>
      <c r="J321" s="17">
        <v>3172965</v>
      </c>
      <c r="K321" s="17">
        <v>0</v>
      </c>
      <c r="L321" s="17">
        <v>0</v>
      </c>
      <c r="M321" s="17">
        <v>0</v>
      </c>
      <c r="N321" s="17">
        <v>0</v>
      </c>
      <c r="O321" s="17">
        <v>0</v>
      </c>
      <c r="P321" s="17">
        <v>2285001</v>
      </c>
      <c r="Q321" s="17">
        <v>22032</v>
      </c>
      <c r="R321" s="17">
        <v>161909</v>
      </c>
      <c r="S321" s="17">
        <v>44162</v>
      </c>
      <c r="T321" s="17">
        <v>18425</v>
      </c>
      <c r="U321" s="17">
        <v>166654</v>
      </c>
      <c r="V321" s="17">
        <v>36955</v>
      </c>
      <c r="W321" s="17">
        <v>0</v>
      </c>
      <c r="X321" s="17">
        <v>329400</v>
      </c>
      <c r="Y321" s="17">
        <v>12802</v>
      </c>
      <c r="Z321" s="17">
        <v>0</v>
      </c>
      <c r="AA321" s="17">
        <v>21673883</v>
      </c>
      <c r="AB321" s="17">
        <v>0</v>
      </c>
    </row>
    <row r="322" spans="1:28" x14ac:dyDescent="0.3">
      <c r="A322" s="15" t="s">
        <v>637</v>
      </c>
      <c r="B322" s="14" t="s">
        <v>638</v>
      </c>
      <c r="C322" s="14">
        <v>1</v>
      </c>
      <c r="D322" s="14">
        <v>0</v>
      </c>
      <c r="E322" s="17">
        <v>8954943</v>
      </c>
      <c r="F322" s="17">
        <v>0</v>
      </c>
      <c r="G322" s="17">
        <v>1867818</v>
      </c>
      <c r="H322" s="17">
        <v>0</v>
      </c>
      <c r="I322" s="17">
        <v>349217</v>
      </c>
      <c r="J322" s="17">
        <v>1299278</v>
      </c>
      <c r="K322" s="17">
        <v>0</v>
      </c>
      <c r="L322" s="17">
        <v>0</v>
      </c>
      <c r="M322" s="17">
        <v>0</v>
      </c>
      <c r="N322" s="17">
        <v>0</v>
      </c>
      <c r="O322" s="17">
        <v>0</v>
      </c>
      <c r="P322" s="17">
        <v>1416259</v>
      </c>
      <c r="Q322" s="17">
        <v>534985</v>
      </c>
      <c r="R322" s="17">
        <v>75927</v>
      </c>
      <c r="S322" s="17">
        <v>43982</v>
      </c>
      <c r="T322" s="17">
        <v>18109</v>
      </c>
      <c r="U322" s="17">
        <v>174809</v>
      </c>
      <c r="V322" s="17">
        <v>29771</v>
      </c>
      <c r="W322" s="17">
        <v>0</v>
      </c>
      <c r="X322" s="17">
        <v>297000</v>
      </c>
      <c r="Y322" s="17">
        <v>0</v>
      </c>
      <c r="Z322" s="17">
        <v>0</v>
      </c>
      <c r="AA322" s="17">
        <v>15062098</v>
      </c>
      <c r="AB322" s="17">
        <v>246</v>
      </c>
    </row>
    <row r="323" spans="1:28" x14ac:dyDescent="0.3">
      <c r="A323" s="15" t="s">
        <v>639</v>
      </c>
      <c r="B323" s="14" t="s">
        <v>640</v>
      </c>
      <c r="C323" s="14">
        <v>1</v>
      </c>
      <c r="D323" s="14">
        <v>0</v>
      </c>
      <c r="E323" s="17">
        <v>21998765</v>
      </c>
      <c r="F323" s="17">
        <v>0</v>
      </c>
      <c r="G323" s="17">
        <v>3243907</v>
      </c>
      <c r="H323" s="17">
        <v>0</v>
      </c>
      <c r="I323" s="17">
        <v>3758033</v>
      </c>
      <c r="J323" s="17">
        <v>1619899</v>
      </c>
      <c r="K323" s="17">
        <v>0</v>
      </c>
      <c r="L323" s="17">
        <v>0</v>
      </c>
      <c r="M323" s="17">
        <v>0</v>
      </c>
      <c r="N323" s="17">
        <v>0</v>
      </c>
      <c r="O323" s="17">
        <v>0</v>
      </c>
      <c r="P323" s="17">
        <v>2112176</v>
      </c>
      <c r="Q323" s="17">
        <v>1048673</v>
      </c>
      <c r="R323" s="17">
        <v>320868</v>
      </c>
      <c r="S323" s="17">
        <v>81267</v>
      </c>
      <c r="T323" s="17">
        <v>33906</v>
      </c>
      <c r="U323" s="17">
        <v>185809</v>
      </c>
      <c r="V323" s="17">
        <v>57109</v>
      </c>
      <c r="W323" s="17">
        <v>0</v>
      </c>
      <c r="X323" s="17">
        <v>776624</v>
      </c>
      <c r="Y323" s="17">
        <v>0</v>
      </c>
      <c r="Z323" s="17">
        <v>0</v>
      </c>
      <c r="AA323" s="17">
        <v>34877036</v>
      </c>
      <c r="AB323" s="17">
        <v>0</v>
      </c>
    </row>
    <row r="324" spans="1:28" x14ac:dyDescent="0.3">
      <c r="A324" s="15" t="s">
        <v>641</v>
      </c>
      <c r="B324" s="14" t="s">
        <v>642</v>
      </c>
      <c r="C324" s="14">
        <v>1</v>
      </c>
      <c r="D324" s="14">
        <v>0</v>
      </c>
      <c r="E324" s="17">
        <v>17889341</v>
      </c>
      <c r="F324" s="17">
        <v>0</v>
      </c>
      <c r="G324" s="17">
        <v>2035976</v>
      </c>
      <c r="H324" s="17">
        <v>0</v>
      </c>
      <c r="I324" s="17">
        <v>4788961</v>
      </c>
      <c r="J324" s="17">
        <v>3190062</v>
      </c>
      <c r="K324" s="17">
        <v>0</v>
      </c>
      <c r="L324" s="17">
        <v>0</v>
      </c>
      <c r="M324" s="17">
        <v>0</v>
      </c>
      <c r="N324" s="17">
        <v>0</v>
      </c>
      <c r="O324" s="17">
        <v>0</v>
      </c>
      <c r="P324" s="17">
        <v>3355880</v>
      </c>
      <c r="Q324" s="17">
        <v>619396</v>
      </c>
      <c r="R324" s="17">
        <v>720604</v>
      </c>
      <c r="S324" s="17">
        <v>103123</v>
      </c>
      <c r="T324" s="17">
        <v>43025</v>
      </c>
      <c r="U324" s="17">
        <v>422837</v>
      </c>
      <c r="V324" s="17">
        <v>61640</v>
      </c>
      <c r="W324" s="17">
        <v>0</v>
      </c>
      <c r="X324" s="17">
        <v>869400</v>
      </c>
      <c r="Y324" s="17">
        <v>0</v>
      </c>
      <c r="Z324" s="17">
        <v>0</v>
      </c>
      <c r="AA324" s="17">
        <v>34100245</v>
      </c>
      <c r="AB324" s="17">
        <v>0</v>
      </c>
    </row>
    <row r="325" spans="1:28" x14ac:dyDescent="0.3">
      <c r="A325" s="15" t="s">
        <v>643</v>
      </c>
      <c r="B325" s="14" t="s">
        <v>644</v>
      </c>
      <c r="C325" s="14">
        <v>1</v>
      </c>
      <c r="D325" s="14">
        <v>1</v>
      </c>
      <c r="E325" s="17">
        <v>8631202696</v>
      </c>
      <c r="F325" s="17">
        <v>0</v>
      </c>
      <c r="G325" s="17">
        <v>0</v>
      </c>
      <c r="H325" s="17">
        <v>0</v>
      </c>
      <c r="I325" s="17">
        <v>667152774</v>
      </c>
      <c r="J325" s="17">
        <v>1355664625</v>
      </c>
      <c r="K325" s="17">
        <v>0</v>
      </c>
      <c r="L325" s="17">
        <v>0</v>
      </c>
      <c r="M325" s="17">
        <v>27995388</v>
      </c>
      <c r="N325" s="17">
        <v>128506815</v>
      </c>
      <c r="O325" s="17">
        <v>36245511</v>
      </c>
      <c r="P325" s="17">
        <v>0</v>
      </c>
      <c r="Q325" s="17">
        <v>227233412</v>
      </c>
      <c r="R325" s="17">
        <v>140972412</v>
      </c>
      <c r="S325" s="17">
        <v>18577522</v>
      </c>
      <c r="T325" s="17">
        <v>7750968</v>
      </c>
      <c r="U325" s="17">
        <v>71599269</v>
      </c>
      <c r="V325" s="17">
        <v>11674572</v>
      </c>
      <c r="W325" s="17">
        <v>0</v>
      </c>
      <c r="X325" s="17">
        <v>550858443</v>
      </c>
      <c r="Y325" s="17">
        <v>0</v>
      </c>
      <c r="Z325" s="17">
        <v>1200000</v>
      </c>
      <c r="AA325" s="17">
        <v>11876634407</v>
      </c>
      <c r="AB325" s="17">
        <v>0</v>
      </c>
    </row>
    <row r="326" spans="1:28" x14ac:dyDescent="0.3">
      <c r="A326" s="15" t="s">
        <v>645</v>
      </c>
      <c r="B326" s="14" t="s">
        <v>646</v>
      </c>
      <c r="C326" s="14">
        <v>1</v>
      </c>
      <c r="D326" s="14">
        <v>0</v>
      </c>
      <c r="E326" s="17">
        <v>10000201</v>
      </c>
      <c r="F326" s="17">
        <v>0</v>
      </c>
      <c r="G326" s="17">
        <v>491475</v>
      </c>
      <c r="H326" s="17">
        <v>0</v>
      </c>
      <c r="I326" s="17">
        <v>1419148</v>
      </c>
      <c r="J326" s="17">
        <v>3931594</v>
      </c>
      <c r="K326" s="17">
        <v>0</v>
      </c>
      <c r="L326" s="17">
        <v>0</v>
      </c>
      <c r="M326" s="17">
        <v>0</v>
      </c>
      <c r="N326" s="17">
        <v>0</v>
      </c>
      <c r="O326" s="17">
        <v>0</v>
      </c>
      <c r="P326" s="17">
        <v>1149878</v>
      </c>
      <c r="Q326" s="17">
        <v>477690</v>
      </c>
      <c r="R326" s="17">
        <v>608417</v>
      </c>
      <c r="S326" s="17">
        <v>32986</v>
      </c>
      <c r="T326" s="17">
        <v>13762</v>
      </c>
      <c r="U326" s="17">
        <v>125937</v>
      </c>
      <c r="V326" s="17">
        <v>30322</v>
      </c>
      <c r="W326" s="17">
        <v>0</v>
      </c>
      <c r="X326" s="17">
        <v>142720</v>
      </c>
      <c r="Y326" s="17">
        <v>0</v>
      </c>
      <c r="Z326" s="17">
        <v>0</v>
      </c>
      <c r="AA326" s="17">
        <v>18424130</v>
      </c>
      <c r="AB326" s="17">
        <v>0</v>
      </c>
    </row>
    <row r="327" spans="1:28" x14ac:dyDescent="0.3">
      <c r="A327" s="15" t="s">
        <v>647</v>
      </c>
      <c r="B327" s="14" t="s">
        <v>648</v>
      </c>
      <c r="C327" s="14">
        <v>1</v>
      </c>
      <c r="D327" s="14">
        <v>0</v>
      </c>
      <c r="E327" s="17">
        <v>39776242</v>
      </c>
      <c r="F327" s="17">
        <v>0</v>
      </c>
      <c r="G327" s="17">
        <v>0</v>
      </c>
      <c r="H327" s="17">
        <v>0</v>
      </c>
      <c r="I327" s="17">
        <v>3956118</v>
      </c>
      <c r="J327" s="17">
        <v>7355747</v>
      </c>
      <c r="K327" s="17">
        <v>0</v>
      </c>
      <c r="L327" s="17">
        <v>0</v>
      </c>
      <c r="M327" s="17">
        <v>0</v>
      </c>
      <c r="N327" s="17">
        <v>0</v>
      </c>
      <c r="O327" s="17">
        <v>0</v>
      </c>
      <c r="P327" s="17">
        <v>3545708</v>
      </c>
      <c r="Q327" s="17">
        <v>1195564</v>
      </c>
      <c r="R327" s="17">
        <v>3589979</v>
      </c>
      <c r="S327" s="17">
        <v>69103</v>
      </c>
      <c r="T327" s="17">
        <v>26667</v>
      </c>
      <c r="U327" s="17">
        <v>274300</v>
      </c>
      <c r="V327" s="17">
        <v>88303</v>
      </c>
      <c r="W327" s="17">
        <v>0</v>
      </c>
      <c r="X327" s="17">
        <v>691894</v>
      </c>
      <c r="Y327" s="17">
        <v>0</v>
      </c>
      <c r="Z327" s="17">
        <v>0</v>
      </c>
      <c r="AA327" s="17">
        <v>60569625</v>
      </c>
      <c r="AB327" s="17">
        <v>0</v>
      </c>
    </row>
    <row r="328" spans="1:28" x14ac:dyDescent="0.3">
      <c r="A328" s="15" t="s">
        <v>649</v>
      </c>
      <c r="B328" s="14" t="s">
        <v>650</v>
      </c>
      <c r="C328" s="14">
        <v>1</v>
      </c>
      <c r="D328" s="14">
        <v>0</v>
      </c>
      <c r="E328" s="17">
        <v>13551041</v>
      </c>
      <c r="F328" s="17">
        <v>0</v>
      </c>
      <c r="G328" s="17">
        <v>0</v>
      </c>
      <c r="H328" s="17">
        <v>0</v>
      </c>
      <c r="I328" s="17">
        <v>2317550</v>
      </c>
      <c r="J328" s="17">
        <v>916749</v>
      </c>
      <c r="K328" s="17">
        <v>0</v>
      </c>
      <c r="L328" s="17">
        <v>0</v>
      </c>
      <c r="M328" s="17">
        <v>0</v>
      </c>
      <c r="N328" s="17">
        <v>0</v>
      </c>
      <c r="O328" s="17">
        <v>0</v>
      </c>
      <c r="P328" s="17">
        <v>1304824</v>
      </c>
      <c r="Q328" s="17">
        <v>332672</v>
      </c>
      <c r="R328" s="17">
        <v>629134</v>
      </c>
      <c r="S328" s="17">
        <v>19385</v>
      </c>
      <c r="T328" s="17">
        <v>8087</v>
      </c>
      <c r="U328" s="17">
        <v>76716</v>
      </c>
      <c r="V328" s="17">
        <v>23862</v>
      </c>
      <c r="W328" s="17">
        <v>0</v>
      </c>
      <c r="X328" s="17">
        <v>287676</v>
      </c>
      <c r="Y328" s="17">
        <v>0</v>
      </c>
      <c r="Z328" s="17">
        <v>0</v>
      </c>
      <c r="AA328" s="17">
        <v>19467696</v>
      </c>
      <c r="AB328" s="17">
        <v>0</v>
      </c>
    </row>
    <row r="329" spans="1:28" x14ac:dyDescent="0.3">
      <c r="A329" s="15" t="s">
        <v>651</v>
      </c>
      <c r="B329" s="14" t="s">
        <v>652</v>
      </c>
      <c r="C329" s="14">
        <v>1</v>
      </c>
      <c r="D329" s="14">
        <v>0</v>
      </c>
      <c r="E329" s="17">
        <v>21975685</v>
      </c>
      <c r="F329" s="17">
        <v>0</v>
      </c>
      <c r="G329" s="17">
        <v>0</v>
      </c>
      <c r="H329" s="17">
        <v>0</v>
      </c>
      <c r="I329" s="17">
        <v>3497591</v>
      </c>
      <c r="J329" s="17">
        <v>4142626</v>
      </c>
      <c r="K329" s="17">
        <v>0</v>
      </c>
      <c r="L329" s="17">
        <v>0</v>
      </c>
      <c r="M329" s="17">
        <v>0</v>
      </c>
      <c r="N329" s="17">
        <v>0</v>
      </c>
      <c r="O329" s="17">
        <v>0</v>
      </c>
      <c r="P329" s="17">
        <v>3097133</v>
      </c>
      <c r="Q329" s="17">
        <v>750749</v>
      </c>
      <c r="R329" s="17">
        <v>917245</v>
      </c>
      <c r="S329" s="17">
        <v>60759</v>
      </c>
      <c r="T329" s="17">
        <v>25350</v>
      </c>
      <c r="U329" s="17">
        <v>203915</v>
      </c>
      <c r="V329" s="17">
        <v>69691</v>
      </c>
      <c r="W329" s="17">
        <v>0</v>
      </c>
      <c r="X329" s="17">
        <v>830208</v>
      </c>
      <c r="Y329" s="17">
        <v>0</v>
      </c>
      <c r="Z329" s="17">
        <v>0</v>
      </c>
      <c r="AA329" s="17">
        <v>35570952</v>
      </c>
      <c r="AB329" s="17">
        <v>0</v>
      </c>
    </row>
    <row r="330" spans="1:28" x14ac:dyDescent="0.3">
      <c r="A330" s="15" t="s">
        <v>653</v>
      </c>
      <c r="B330" s="14" t="s">
        <v>654</v>
      </c>
      <c r="C330" s="14">
        <v>1</v>
      </c>
      <c r="D330" s="14">
        <v>0</v>
      </c>
      <c r="E330" s="17">
        <v>88051712</v>
      </c>
      <c r="F330" s="17">
        <v>19089</v>
      </c>
      <c r="G330" s="17">
        <v>0</v>
      </c>
      <c r="H330" s="17">
        <v>0</v>
      </c>
      <c r="I330" s="17">
        <v>6350667</v>
      </c>
      <c r="J330" s="17">
        <v>15680508</v>
      </c>
      <c r="K330" s="17">
        <v>0</v>
      </c>
      <c r="L330" s="17">
        <v>0</v>
      </c>
      <c r="M330" s="17">
        <v>0</v>
      </c>
      <c r="N330" s="17">
        <v>0</v>
      </c>
      <c r="O330" s="17">
        <v>0</v>
      </c>
      <c r="P330" s="17">
        <v>4530607</v>
      </c>
      <c r="Q330" s="17">
        <v>2119858</v>
      </c>
      <c r="R330" s="17">
        <v>3945968</v>
      </c>
      <c r="S330" s="17">
        <v>103482</v>
      </c>
      <c r="T330" s="17">
        <v>43175</v>
      </c>
      <c r="U330" s="17">
        <v>435769</v>
      </c>
      <c r="V330" s="17">
        <v>143937</v>
      </c>
      <c r="W330" s="17">
        <v>0</v>
      </c>
      <c r="X330" s="17">
        <v>4354139</v>
      </c>
      <c r="Y330" s="17">
        <v>0</v>
      </c>
      <c r="Z330" s="17">
        <v>0</v>
      </c>
      <c r="AA330" s="17">
        <v>125778911</v>
      </c>
      <c r="AB330" s="17">
        <v>0</v>
      </c>
    </row>
    <row r="331" spans="1:28" x14ac:dyDescent="0.3">
      <c r="A331" s="15" t="s">
        <v>655</v>
      </c>
      <c r="B331" s="14" t="s">
        <v>656</v>
      </c>
      <c r="C331" s="14">
        <v>1</v>
      </c>
      <c r="D331" s="14">
        <v>0</v>
      </c>
      <c r="E331" s="17">
        <v>29989467</v>
      </c>
      <c r="F331" s="17">
        <v>0</v>
      </c>
      <c r="G331" s="17">
        <v>0</v>
      </c>
      <c r="H331" s="17">
        <v>0</v>
      </c>
      <c r="I331" s="17">
        <v>2507930</v>
      </c>
      <c r="J331" s="17">
        <v>5788896</v>
      </c>
      <c r="K331" s="17">
        <v>0</v>
      </c>
      <c r="L331" s="17">
        <v>0</v>
      </c>
      <c r="M331" s="17">
        <v>0</v>
      </c>
      <c r="N331" s="17">
        <v>0</v>
      </c>
      <c r="O331" s="17">
        <v>0</v>
      </c>
      <c r="P331" s="17">
        <v>2831931</v>
      </c>
      <c r="Q331" s="17">
        <v>1366272</v>
      </c>
      <c r="R331" s="17">
        <v>1394101</v>
      </c>
      <c r="S331" s="17">
        <v>49794</v>
      </c>
      <c r="T331" s="17">
        <v>20775</v>
      </c>
      <c r="U331" s="17">
        <v>206963</v>
      </c>
      <c r="V331" s="17">
        <v>59929</v>
      </c>
      <c r="W331" s="17">
        <v>0</v>
      </c>
      <c r="X331" s="17">
        <v>289290</v>
      </c>
      <c r="Y331" s="17">
        <v>79824</v>
      </c>
      <c r="Z331" s="17">
        <v>0</v>
      </c>
      <c r="AA331" s="17">
        <v>44585172</v>
      </c>
      <c r="AB331" s="17">
        <v>0</v>
      </c>
    </row>
    <row r="332" spans="1:28" x14ac:dyDescent="0.3">
      <c r="A332" s="15" t="s">
        <v>657</v>
      </c>
      <c r="B332" s="14" t="s">
        <v>658</v>
      </c>
      <c r="C332" s="14">
        <v>1</v>
      </c>
      <c r="D332" s="14">
        <v>0</v>
      </c>
      <c r="E332" s="17">
        <v>13320382</v>
      </c>
      <c r="F332" s="17">
        <v>0</v>
      </c>
      <c r="G332" s="17">
        <v>0</v>
      </c>
      <c r="H332" s="17">
        <v>0</v>
      </c>
      <c r="I332" s="17">
        <v>2857781</v>
      </c>
      <c r="J332" s="17">
        <v>2292495</v>
      </c>
      <c r="K332" s="17">
        <v>0</v>
      </c>
      <c r="L332" s="17">
        <v>0</v>
      </c>
      <c r="M332" s="17">
        <v>0</v>
      </c>
      <c r="N332" s="17">
        <v>0</v>
      </c>
      <c r="O332" s="17">
        <v>0</v>
      </c>
      <c r="P332" s="17">
        <v>1412316</v>
      </c>
      <c r="Q332" s="17">
        <v>646595</v>
      </c>
      <c r="R332" s="17">
        <v>815249</v>
      </c>
      <c r="S332" s="17">
        <v>44791</v>
      </c>
      <c r="T332" s="17">
        <v>15226</v>
      </c>
      <c r="U332" s="17">
        <v>183430</v>
      </c>
      <c r="V332" s="17">
        <v>52026</v>
      </c>
      <c r="W332" s="17">
        <v>0</v>
      </c>
      <c r="X332" s="17">
        <v>444544</v>
      </c>
      <c r="Y332" s="17">
        <v>0</v>
      </c>
      <c r="Z332" s="17">
        <v>0</v>
      </c>
      <c r="AA332" s="17">
        <v>22084835</v>
      </c>
      <c r="AB332" s="17">
        <v>0</v>
      </c>
    </row>
    <row r="333" spans="1:28" x14ac:dyDescent="0.3">
      <c r="A333" s="15" t="s">
        <v>659</v>
      </c>
      <c r="B333" s="14" t="s">
        <v>660</v>
      </c>
      <c r="C333" s="14">
        <v>1</v>
      </c>
      <c r="D333" s="14">
        <v>0</v>
      </c>
      <c r="E333" s="17">
        <v>10596122</v>
      </c>
      <c r="F333" s="17">
        <v>0</v>
      </c>
      <c r="G333" s="17">
        <v>0</v>
      </c>
      <c r="H333" s="17">
        <v>0</v>
      </c>
      <c r="I333" s="17">
        <v>1873036</v>
      </c>
      <c r="J333" s="17">
        <v>1255413</v>
      </c>
      <c r="K333" s="17">
        <v>0</v>
      </c>
      <c r="L333" s="17">
        <v>0</v>
      </c>
      <c r="M333" s="17">
        <v>0</v>
      </c>
      <c r="N333" s="17">
        <v>0</v>
      </c>
      <c r="O333" s="17">
        <v>0</v>
      </c>
      <c r="P333" s="17">
        <v>1287904</v>
      </c>
      <c r="Q333" s="17">
        <v>198581</v>
      </c>
      <c r="R333" s="17">
        <v>395954</v>
      </c>
      <c r="S333" s="17">
        <v>13767</v>
      </c>
      <c r="T333" s="17">
        <v>7425</v>
      </c>
      <c r="U333" s="17">
        <v>56536</v>
      </c>
      <c r="V333" s="17">
        <v>18277</v>
      </c>
      <c r="W333" s="17">
        <v>0</v>
      </c>
      <c r="X333" s="17">
        <v>117776</v>
      </c>
      <c r="Y333" s="17">
        <v>0</v>
      </c>
      <c r="Z333" s="17">
        <v>0</v>
      </c>
      <c r="AA333" s="17">
        <v>15820791</v>
      </c>
      <c r="AB333" s="17">
        <v>0</v>
      </c>
    </row>
    <row r="334" spans="1:28" x14ac:dyDescent="0.3">
      <c r="A334" s="15" t="s">
        <v>661</v>
      </c>
      <c r="B334" s="14" t="s">
        <v>662</v>
      </c>
      <c r="C334" s="14">
        <v>1</v>
      </c>
      <c r="D334" s="14">
        <v>0</v>
      </c>
      <c r="E334" s="17">
        <v>6111950</v>
      </c>
      <c r="F334" s="17">
        <v>0</v>
      </c>
      <c r="G334" s="17">
        <v>0</v>
      </c>
      <c r="H334" s="17">
        <v>0</v>
      </c>
      <c r="I334" s="17">
        <v>1046651</v>
      </c>
      <c r="J334" s="17">
        <v>738637</v>
      </c>
      <c r="K334" s="17">
        <v>0</v>
      </c>
      <c r="L334" s="17">
        <v>0</v>
      </c>
      <c r="M334" s="17">
        <v>0</v>
      </c>
      <c r="N334" s="17">
        <v>0</v>
      </c>
      <c r="O334" s="17">
        <v>0</v>
      </c>
      <c r="P334" s="17">
        <v>992289</v>
      </c>
      <c r="Q334" s="17">
        <v>204718</v>
      </c>
      <c r="R334" s="17">
        <v>165204</v>
      </c>
      <c r="S334" s="17">
        <v>10382</v>
      </c>
      <c r="T334" s="17">
        <v>4331</v>
      </c>
      <c r="U334" s="17">
        <v>40542</v>
      </c>
      <c r="V334" s="17">
        <v>13149</v>
      </c>
      <c r="W334" s="17">
        <v>0</v>
      </c>
      <c r="X334" s="17">
        <v>257223</v>
      </c>
      <c r="Y334" s="17">
        <v>0</v>
      </c>
      <c r="Z334" s="17">
        <v>0</v>
      </c>
      <c r="AA334" s="17">
        <v>9435076</v>
      </c>
      <c r="AB334" s="17">
        <v>0</v>
      </c>
    </row>
    <row r="335" spans="1:28" x14ac:dyDescent="0.3">
      <c r="A335" s="15" t="s">
        <v>663</v>
      </c>
      <c r="B335" s="14" t="s">
        <v>664</v>
      </c>
      <c r="C335" s="14">
        <v>1</v>
      </c>
      <c r="D335" s="14">
        <v>0</v>
      </c>
      <c r="E335" s="17">
        <v>9948877</v>
      </c>
      <c r="F335" s="17">
        <v>0</v>
      </c>
      <c r="G335" s="17">
        <v>0</v>
      </c>
      <c r="H335" s="17">
        <v>0</v>
      </c>
      <c r="I335" s="17">
        <v>1129761</v>
      </c>
      <c r="J335" s="17">
        <v>1683386</v>
      </c>
      <c r="K335" s="17">
        <v>0</v>
      </c>
      <c r="L335" s="17">
        <v>0</v>
      </c>
      <c r="M335" s="17">
        <v>0</v>
      </c>
      <c r="N335" s="17">
        <v>0</v>
      </c>
      <c r="O335" s="17">
        <v>0</v>
      </c>
      <c r="P335" s="17">
        <v>1007994</v>
      </c>
      <c r="Q335" s="17">
        <v>172465</v>
      </c>
      <c r="R335" s="17">
        <v>163254</v>
      </c>
      <c r="S335" s="17">
        <v>15415</v>
      </c>
      <c r="T335" s="17">
        <v>5012</v>
      </c>
      <c r="U335" s="17">
        <v>63551</v>
      </c>
      <c r="V335" s="17">
        <v>17880</v>
      </c>
      <c r="W335" s="17">
        <v>0</v>
      </c>
      <c r="X335" s="17">
        <v>305816</v>
      </c>
      <c r="Y335" s="17">
        <v>0</v>
      </c>
      <c r="Z335" s="17">
        <v>0</v>
      </c>
      <c r="AA335" s="17">
        <v>14513411</v>
      </c>
      <c r="AB335" s="17">
        <v>0</v>
      </c>
    </row>
    <row r="336" spans="1:28" x14ac:dyDescent="0.3">
      <c r="A336" s="15" t="s">
        <v>665</v>
      </c>
      <c r="B336" s="14" t="s">
        <v>666</v>
      </c>
      <c r="C336" s="14">
        <v>1</v>
      </c>
      <c r="D336" s="14">
        <v>0</v>
      </c>
      <c r="E336" s="17">
        <v>12471921</v>
      </c>
      <c r="F336" s="17">
        <v>0</v>
      </c>
      <c r="G336" s="17">
        <v>0</v>
      </c>
      <c r="H336" s="17">
        <v>0</v>
      </c>
      <c r="I336" s="17">
        <v>1680371</v>
      </c>
      <c r="J336" s="17">
        <v>2339294</v>
      </c>
      <c r="K336" s="17">
        <v>158102</v>
      </c>
      <c r="L336" s="17">
        <v>0</v>
      </c>
      <c r="M336" s="17">
        <v>0</v>
      </c>
      <c r="N336" s="17">
        <v>0</v>
      </c>
      <c r="O336" s="17">
        <v>0</v>
      </c>
      <c r="P336" s="17">
        <v>1072106</v>
      </c>
      <c r="Q336" s="17">
        <v>35466</v>
      </c>
      <c r="R336" s="17">
        <v>305768</v>
      </c>
      <c r="S336" s="17">
        <v>16883</v>
      </c>
      <c r="T336" s="17">
        <v>7043</v>
      </c>
      <c r="U336" s="17">
        <v>66114</v>
      </c>
      <c r="V336" s="17">
        <v>18246</v>
      </c>
      <c r="W336" s="17">
        <v>0</v>
      </c>
      <c r="X336" s="17">
        <v>140626</v>
      </c>
      <c r="Y336" s="17">
        <v>0</v>
      </c>
      <c r="Z336" s="17">
        <v>0</v>
      </c>
      <c r="AA336" s="17">
        <v>18311940</v>
      </c>
      <c r="AB336" s="17">
        <v>0</v>
      </c>
    </row>
    <row r="337" spans="1:28" x14ac:dyDescent="0.3">
      <c r="A337" s="15" t="s">
        <v>667</v>
      </c>
      <c r="B337" s="14" t="s">
        <v>668</v>
      </c>
      <c r="C337" s="14">
        <v>1</v>
      </c>
      <c r="D337" s="14">
        <v>0</v>
      </c>
      <c r="E337" s="17">
        <v>26381267</v>
      </c>
      <c r="F337" s="17">
        <v>0</v>
      </c>
      <c r="G337" s="17">
        <v>0</v>
      </c>
      <c r="H337" s="17">
        <v>0</v>
      </c>
      <c r="I337" s="17">
        <v>2988616</v>
      </c>
      <c r="J337" s="17">
        <v>5170034</v>
      </c>
      <c r="K337" s="17">
        <v>0</v>
      </c>
      <c r="L337" s="17">
        <v>0</v>
      </c>
      <c r="M337" s="17">
        <v>0</v>
      </c>
      <c r="N337" s="17">
        <v>0</v>
      </c>
      <c r="O337" s="17">
        <v>0</v>
      </c>
      <c r="P337" s="17">
        <v>2339550</v>
      </c>
      <c r="Q337" s="17">
        <v>308268</v>
      </c>
      <c r="R337" s="17">
        <v>344173</v>
      </c>
      <c r="S337" s="17">
        <v>29421</v>
      </c>
      <c r="T337" s="17">
        <v>12275</v>
      </c>
      <c r="U337" s="17">
        <v>113704</v>
      </c>
      <c r="V337" s="17">
        <v>37643</v>
      </c>
      <c r="W337" s="17">
        <v>0</v>
      </c>
      <c r="X337" s="17">
        <v>452605</v>
      </c>
      <c r="Y337" s="17">
        <v>0</v>
      </c>
      <c r="Z337" s="17">
        <v>0</v>
      </c>
      <c r="AA337" s="17">
        <v>38177556</v>
      </c>
      <c r="AB337" s="17">
        <v>0</v>
      </c>
    </row>
    <row r="338" spans="1:28" x14ac:dyDescent="0.3">
      <c r="A338" s="15" t="s">
        <v>669</v>
      </c>
      <c r="B338" s="14" t="s">
        <v>670</v>
      </c>
      <c r="C338" s="14">
        <v>1</v>
      </c>
      <c r="D338" s="14">
        <v>0</v>
      </c>
      <c r="E338" s="17">
        <v>6928869</v>
      </c>
      <c r="F338" s="17">
        <v>0</v>
      </c>
      <c r="G338" s="17">
        <v>0</v>
      </c>
      <c r="H338" s="17">
        <v>0</v>
      </c>
      <c r="I338" s="17">
        <v>929188</v>
      </c>
      <c r="J338" s="17">
        <v>1999613</v>
      </c>
      <c r="K338" s="17">
        <v>0</v>
      </c>
      <c r="L338" s="17">
        <v>0</v>
      </c>
      <c r="M338" s="17">
        <v>0</v>
      </c>
      <c r="N338" s="17">
        <v>0</v>
      </c>
      <c r="O338" s="17">
        <v>0</v>
      </c>
      <c r="P338" s="17">
        <v>1654493</v>
      </c>
      <c r="Q338" s="17">
        <v>103189</v>
      </c>
      <c r="R338" s="17">
        <v>247722</v>
      </c>
      <c r="S338" s="17">
        <v>19130</v>
      </c>
      <c r="T338" s="17">
        <v>7981</v>
      </c>
      <c r="U338" s="17">
        <v>74211</v>
      </c>
      <c r="V338" s="17">
        <v>22745</v>
      </c>
      <c r="W338" s="17">
        <v>0</v>
      </c>
      <c r="X338" s="17">
        <v>132864</v>
      </c>
      <c r="Y338" s="17">
        <v>0</v>
      </c>
      <c r="Z338" s="17">
        <v>0</v>
      </c>
      <c r="AA338" s="17">
        <v>12120005</v>
      </c>
      <c r="AB338" s="17">
        <v>0</v>
      </c>
    </row>
    <row r="339" spans="1:28" x14ac:dyDescent="0.3">
      <c r="A339" s="15" t="s">
        <v>671</v>
      </c>
      <c r="B339" s="14" t="s">
        <v>672</v>
      </c>
      <c r="C339" s="14">
        <v>1</v>
      </c>
      <c r="D339" s="14">
        <v>0</v>
      </c>
      <c r="E339" s="17">
        <v>8701697</v>
      </c>
      <c r="F339" s="17">
        <v>0</v>
      </c>
      <c r="G339" s="17">
        <v>0</v>
      </c>
      <c r="H339" s="17">
        <v>130</v>
      </c>
      <c r="I339" s="17">
        <v>1667043</v>
      </c>
      <c r="J339" s="17">
        <v>2644710</v>
      </c>
      <c r="K339" s="17">
        <v>0</v>
      </c>
      <c r="L339" s="17">
        <v>0</v>
      </c>
      <c r="M339" s="17">
        <v>0</v>
      </c>
      <c r="N339" s="17">
        <v>0</v>
      </c>
      <c r="O339" s="17">
        <v>0</v>
      </c>
      <c r="P339" s="17">
        <v>2601254</v>
      </c>
      <c r="Q339" s="17">
        <v>495282</v>
      </c>
      <c r="R339" s="17">
        <v>340456</v>
      </c>
      <c r="S339" s="17">
        <v>38110</v>
      </c>
      <c r="T339" s="17">
        <v>15900</v>
      </c>
      <c r="U339" s="17">
        <v>148771</v>
      </c>
      <c r="V339" s="17">
        <v>43219</v>
      </c>
      <c r="W339" s="17">
        <v>0</v>
      </c>
      <c r="X339" s="17">
        <v>297000</v>
      </c>
      <c r="Y339" s="17">
        <v>12636</v>
      </c>
      <c r="Z339" s="17">
        <v>0</v>
      </c>
      <c r="AA339" s="17">
        <v>17006208</v>
      </c>
      <c r="AB339" s="17">
        <v>0</v>
      </c>
    </row>
    <row r="340" spans="1:28" x14ac:dyDescent="0.3">
      <c r="A340" s="15" t="s">
        <v>673</v>
      </c>
      <c r="B340" s="14" t="s">
        <v>674</v>
      </c>
      <c r="C340" s="14">
        <v>1</v>
      </c>
      <c r="D340" s="14">
        <v>0</v>
      </c>
      <c r="E340" s="17">
        <v>2718490</v>
      </c>
      <c r="F340" s="17">
        <v>0</v>
      </c>
      <c r="G340" s="17">
        <v>0</v>
      </c>
      <c r="H340" s="17">
        <v>0</v>
      </c>
      <c r="I340" s="17">
        <v>398103</v>
      </c>
      <c r="J340" s="17">
        <v>504032</v>
      </c>
      <c r="K340" s="17">
        <v>0</v>
      </c>
      <c r="L340" s="17">
        <v>0</v>
      </c>
      <c r="M340" s="17">
        <v>0</v>
      </c>
      <c r="N340" s="17">
        <v>0</v>
      </c>
      <c r="O340" s="17">
        <v>0</v>
      </c>
      <c r="P340" s="17">
        <v>1035744</v>
      </c>
      <c r="Q340" s="17">
        <v>71504</v>
      </c>
      <c r="R340" s="17">
        <v>14253</v>
      </c>
      <c r="S340" s="17">
        <v>8569</v>
      </c>
      <c r="T340" s="17">
        <v>3575</v>
      </c>
      <c r="U340" s="17">
        <v>32853</v>
      </c>
      <c r="V340" s="17">
        <v>9206</v>
      </c>
      <c r="W340" s="17">
        <v>0</v>
      </c>
      <c r="X340" s="17">
        <v>108000</v>
      </c>
      <c r="Y340" s="17">
        <v>0</v>
      </c>
      <c r="Z340" s="17">
        <v>0</v>
      </c>
      <c r="AA340" s="17">
        <v>4904329</v>
      </c>
      <c r="AB340" s="17">
        <v>0</v>
      </c>
    </row>
    <row r="341" spans="1:28" x14ac:dyDescent="0.3">
      <c r="A341" s="15" t="s">
        <v>675</v>
      </c>
      <c r="B341" s="14" t="s">
        <v>676</v>
      </c>
      <c r="C341" s="14">
        <v>1</v>
      </c>
      <c r="D341" s="14">
        <v>0</v>
      </c>
      <c r="E341" s="17">
        <v>8841790</v>
      </c>
      <c r="F341" s="17">
        <v>0</v>
      </c>
      <c r="G341" s="17">
        <v>0</v>
      </c>
      <c r="H341" s="17">
        <v>0</v>
      </c>
      <c r="I341" s="17">
        <v>1111457</v>
      </c>
      <c r="J341" s="17">
        <v>2889481</v>
      </c>
      <c r="K341" s="17">
        <v>91169</v>
      </c>
      <c r="L341" s="17">
        <v>0</v>
      </c>
      <c r="M341" s="17">
        <v>0</v>
      </c>
      <c r="N341" s="17">
        <v>0</v>
      </c>
      <c r="O341" s="17">
        <v>0</v>
      </c>
      <c r="P341" s="17">
        <v>1076307</v>
      </c>
      <c r="Q341" s="17">
        <v>251418</v>
      </c>
      <c r="R341" s="17">
        <v>166316</v>
      </c>
      <c r="S341" s="17">
        <v>14531</v>
      </c>
      <c r="T341" s="17">
        <v>6062</v>
      </c>
      <c r="U341" s="17">
        <v>57260</v>
      </c>
      <c r="V341" s="17">
        <v>18568</v>
      </c>
      <c r="W341" s="17">
        <v>0</v>
      </c>
      <c r="X341" s="17">
        <v>101808</v>
      </c>
      <c r="Y341" s="17">
        <v>0</v>
      </c>
      <c r="Z341" s="17">
        <v>0</v>
      </c>
      <c r="AA341" s="17">
        <v>14626167</v>
      </c>
      <c r="AB341" s="17">
        <v>0</v>
      </c>
    </row>
    <row r="342" spans="1:28" x14ac:dyDescent="0.3">
      <c r="A342" s="15" t="s">
        <v>677</v>
      </c>
      <c r="B342" s="14" t="s">
        <v>678</v>
      </c>
      <c r="C342" s="14">
        <v>1</v>
      </c>
      <c r="D342" s="14">
        <v>0</v>
      </c>
      <c r="E342" s="17">
        <v>5022076</v>
      </c>
      <c r="F342" s="17">
        <v>0</v>
      </c>
      <c r="G342" s="17">
        <v>203231</v>
      </c>
      <c r="H342" s="17">
        <v>0</v>
      </c>
      <c r="I342" s="17">
        <v>589701</v>
      </c>
      <c r="J342" s="17">
        <v>735254</v>
      </c>
      <c r="K342" s="17">
        <v>0</v>
      </c>
      <c r="L342" s="17">
        <v>0</v>
      </c>
      <c r="M342" s="17">
        <v>0</v>
      </c>
      <c r="N342" s="17">
        <v>0</v>
      </c>
      <c r="O342" s="17">
        <v>0</v>
      </c>
      <c r="P342" s="17">
        <v>551934</v>
      </c>
      <c r="Q342" s="17">
        <v>0</v>
      </c>
      <c r="R342" s="17">
        <v>0</v>
      </c>
      <c r="S342" s="17">
        <v>6202</v>
      </c>
      <c r="T342" s="17">
        <v>2587</v>
      </c>
      <c r="U342" s="17">
        <v>23766</v>
      </c>
      <c r="V342" s="17">
        <v>6593</v>
      </c>
      <c r="W342" s="17">
        <v>0</v>
      </c>
      <c r="X342" s="17">
        <v>61587</v>
      </c>
      <c r="Y342" s="17">
        <v>0</v>
      </c>
      <c r="Z342" s="17">
        <v>0</v>
      </c>
      <c r="AA342" s="17">
        <v>7202931</v>
      </c>
      <c r="AB342" s="17">
        <v>0</v>
      </c>
    </row>
    <row r="343" spans="1:28" x14ac:dyDescent="0.3">
      <c r="A343" s="15" t="s">
        <v>679</v>
      </c>
      <c r="B343" s="14" t="s">
        <v>680</v>
      </c>
      <c r="C343" s="14">
        <v>1</v>
      </c>
      <c r="D343" s="14">
        <v>0</v>
      </c>
      <c r="E343" s="17">
        <v>54145560</v>
      </c>
      <c r="F343" s="17">
        <v>0</v>
      </c>
      <c r="G343" s="17">
        <v>0</v>
      </c>
      <c r="H343" s="17">
        <v>0</v>
      </c>
      <c r="I343" s="17">
        <v>4059633</v>
      </c>
      <c r="J343" s="17">
        <v>7782595</v>
      </c>
      <c r="K343" s="17">
        <v>0</v>
      </c>
      <c r="L343" s="17">
        <v>0</v>
      </c>
      <c r="M343" s="17">
        <v>0</v>
      </c>
      <c r="N343" s="17">
        <v>0</v>
      </c>
      <c r="O343" s="17">
        <v>0</v>
      </c>
      <c r="P343" s="17">
        <v>6311418</v>
      </c>
      <c r="Q343" s="17">
        <v>740112</v>
      </c>
      <c r="R343" s="17">
        <v>1230938</v>
      </c>
      <c r="S343" s="17">
        <v>81162</v>
      </c>
      <c r="T343" s="17">
        <v>33862</v>
      </c>
      <c r="U343" s="17">
        <v>316240</v>
      </c>
      <c r="V343" s="17">
        <v>110006</v>
      </c>
      <c r="W343" s="17">
        <v>0</v>
      </c>
      <c r="X343" s="17">
        <v>3303589</v>
      </c>
      <c r="Y343" s="17">
        <v>0</v>
      </c>
      <c r="Z343" s="17">
        <v>0</v>
      </c>
      <c r="AA343" s="17">
        <v>77115115</v>
      </c>
      <c r="AB343" s="17">
        <v>0</v>
      </c>
    </row>
    <row r="344" spans="1:28" x14ac:dyDescent="0.3">
      <c r="A344" s="15" t="s">
        <v>681</v>
      </c>
      <c r="B344" s="14" t="s">
        <v>682</v>
      </c>
      <c r="C344" s="14">
        <v>1</v>
      </c>
      <c r="D344" s="14">
        <v>0</v>
      </c>
      <c r="E344" s="17">
        <v>8269768</v>
      </c>
      <c r="F344" s="17">
        <v>0</v>
      </c>
      <c r="G344" s="17">
        <v>0</v>
      </c>
      <c r="H344" s="17">
        <v>0</v>
      </c>
      <c r="I344" s="17">
        <v>1108237</v>
      </c>
      <c r="J344" s="17">
        <v>1706965</v>
      </c>
      <c r="K344" s="17">
        <v>59696</v>
      </c>
      <c r="L344" s="17">
        <v>0</v>
      </c>
      <c r="M344" s="17">
        <v>0</v>
      </c>
      <c r="N344" s="17">
        <v>0</v>
      </c>
      <c r="O344" s="17">
        <v>0</v>
      </c>
      <c r="P344" s="17">
        <v>1228659</v>
      </c>
      <c r="Q344" s="17">
        <v>205390</v>
      </c>
      <c r="R344" s="17">
        <v>132434</v>
      </c>
      <c r="S344" s="17">
        <v>10861</v>
      </c>
      <c r="T344" s="17">
        <v>4118</v>
      </c>
      <c r="U344" s="17">
        <v>40891</v>
      </c>
      <c r="V344" s="17">
        <v>14072</v>
      </c>
      <c r="W344" s="17">
        <v>0</v>
      </c>
      <c r="X344" s="17">
        <v>187922</v>
      </c>
      <c r="Y344" s="17">
        <v>0</v>
      </c>
      <c r="Z344" s="17">
        <v>0</v>
      </c>
      <c r="AA344" s="17">
        <v>12969013</v>
      </c>
      <c r="AB344" s="17">
        <v>0</v>
      </c>
    </row>
    <row r="345" spans="1:28" x14ac:dyDescent="0.3">
      <c r="A345" s="15" t="s">
        <v>683</v>
      </c>
      <c r="B345" s="14" t="s">
        <v>684</v>
      </c>
      <c r="C345" s="14">
        <v>1</v>
      </c>
      <c r="D345" s="14">
        <v>0</v>
      </c>
      <c r="E345" s="17">
        <v>15110746</v>
      </c>
      <c r="F345" s="17">
        <v>0</v>
      </c>
      <c r="G345" s="17">
        <v>0</v>
      </c>
      <c r="H345" s="17">
        <v>0</v>
      </c>
      <c r="I345" s="17">
        <v>2192131</v>
      </c>
      <c r="J345" s="17">
        <v>2452464</v>
      </c>
      <c r="K345" s="17">
        <v>0</v>
      </c>
      <c r="L345" s="17">
        <v>0</v>
      </c>
      <c r="M345" s="17">
        <v>0</v>
      </c>
      <c r="N345" s="17">
        <v>0</v>
      </c>
      <c r="O345" s="17">
        <v>0</v>
      </c>
      <c r="P345" s="17">
        <v>1931821</v>
      </c>
      <c r="Q345" s="17">
        <v>229904</v>
      </c>
      <c r="R345" s="17">
        <v>60236</v>
      </c>
      <c r="S345" s="17">
        <v>26620</v>
      </c>
      <c r="T345" s="17">
        <v>11106</v>
      </c>
      <c r="U345" s="17">
        <v>105433</v>
      </c>
      <c r="V345" s="17">
        <v>34618</v>
      </c>
      <c r="W345" s="17">
        <v>0</v>
      </c>
      <c r="X345" s="17">
        <v>263480</v>
      </c>
      <c r="Y345" s="17">
        <v>0</v>
      </c>
      <c r="Z345" s="17">
        <v>0</v>
      </c>
      <c r="AA345" s="17">
        <v>22418559</v>
      </c>
      <c r="AB345" s="17">
        <v>0</v>
      </c>
    </row>
    <row r="346" spans="1:28" x14ac:dyDescent="0.3">
      <c r="A346" s="15" t="s">
        <v>685</v>
      </c>
      <c r="B346" s="14" t="s">
        <v>686</v>
      </c>
      <c r="C346" s="14">
        <v>1</v>
      </c>
      <c r="D346" s="14">
        <v>0</v>
      </c>
      <c r="E346" s="17">
        <v>12068974</v>
      </c>
      <c r="F346" s="17">
        <v>0</v>
      </c>
      <c r="G346" s="17">
        <v>0</v>
      </c>
      <c r="H346" s="17">
        <v>0</v>
      </c>
      <c r="I346" s="17">
        <v>1789664</v>
      </c>
      <c r="J346" s="17">
        <v>1880992</v>
      </c>
      <c r="K346" s="17">
        <v>0</v>
      </c>
      <c r="L346" s="17">
        <v>0</v>
      </c>
      <c r="M346" s="17">
        <v>0</v>
      </c>
      <c r="N346" s="17">
        <v>0</v>
      </c>
      <c r="O346" s="17">
        <v>0</v>
      </c>
      <c r="P346" s="17">
        <v>2197403</v>
      </c>
      <c r="Q346" s="17">
        <v>18354</v>
      </c>
      <c r="R346" s="17">
        <v>91027</v>
      </c>
      <c r="S346" s="17">
        <v>18740</v>
      </c>
      <c r="T346" s="17">
        <v>7818</v>
      </c>
      <c r="U346" s="17">
        <v>73920</v>
      </c>
      <c r="V346" s="17">
        <v>22827</v>
      </c>
      <c r="W346" s="17">
        <v>0</v>
      </c>
      <c r="X346" s="17">
        <v>210316</v>
      </c>
      <c r="Y346" s="17">
        <v>0</v>
      </c>
      <c r="Z346" s="17">
        <v>0</v>
      </c>
      <c r="AA346" s="17">
        <v>18380035</v>
      </c>
      <c r="AB346" s="17">
        <v>0</v>
      </c>
    </row>
    <row r="347" spans="1:28" x14ac:dyDescent="0.3">
      <c r="A347" s="15" t="s">
        <v>687</v>
      </c>
      <c r="B347" s="14" t="s">
        <v>688</v>
      </c>
      <c r="C347" s="14">
        <v>1</v>
      </c>
      <c r="D347" s="14">
        <v>0</v>
      </c>
      <c r="E347" s="17">
        <v>116272669</v>
      </c>
      <c r="F347" s="17">
        <v>1574226</v>
      </c>
      <c r="G347" s="17">
        <v>0</v>
      </c>
      <c r="H347" s="17">
        <v>0</v>
      </c>
      <c r="I347" s="17">
        <v>3219216</v>
      </c>
      <c r="J347" s="17">
        <v>13172844</v>
      </c>
      <c r="K347" s="17">
        <v>0</v>
      </c>
      <c r="L347" s="17">
        <v>0</v>
      </c>
      <c r="M347" s="17">
        <v>0</v>
      </c>
      <c r="N347" s="17">
        <v>0</v>
      </c>
      <c r="O347" s="17">
        <v>0</v>
      </c>
      <c r="P347" s="17">
        <v>16414159</v>
      </c>
      <c r="Q347" s="17">
        <v>1679762</v>
      </c>
      <c r="R347" s="17">
        <v>4197025</v>
      </c>
      <c r="S347" s="17">
        <v>163058</v>
      </c>
      <c r="T347" s="17">
        <v>59898</v>
      </c>
      <c r="U347" s="17">
        <v>630091</v>
      </c>
      <c r="V347" s="17">
        <v>240237</v>
      </c>
      <c r="W347" s="17">
        <v>0</v>
      </c>
      <c r="X347" s="17">
        <v>2086659</v>
      </c>
      <c r="Y347" s="17">
        <v>0</v>
      </c>
      <c r="Z347" s="17">
        <v>0</v>
      </c>
      <c r="AA347" s="17">
        <v>159709844</v>
      </c>
      <c r="AB347" s="17">
        <v>810360</v>
      </c>
    </row>
    <row r="348" spans="1:28" x14ac:dyDescent="0.3">
      <c r="A348" s="15" t="s">
        <v>689</v>
      </c>
      <c r="B348" s="14" t="s">
        <v>690</v>
      </c>
      <c r="C348" s="14">
        <v>1</v>
      </c>
      <c r="D348" s="14">
        <v>0</v>
      </c>
      <c r="E348" s="17">
        <v>7909307</v>
      </c>
      <c r="F348" s="17">
        <v>0</v>
      </c>
      <c r="G348" s="17">
        <v>0</v>
      </c>
      <c r="H348" s="17">
        <v>0</v>
      </c>
      <c r="I348" s="17">
        <v>1127301</v>
      </c>
      <c r="J348" s="17">
        <v>2130686</v>
      </c>
      <c r="K348" s="17">
        <v>0</v>
      </c>
      <c r="L348" s="17">
        <v>0</v>
      </c>
      <c r="M348" s="17">
        <v>0</v>
      </c>
      <c r="N348" s="17">
        <v>0</v>
      </c>
      <c r="O348" s="17">
        <v>0</v>
      </c>
      <c r="P348" s="17">
        <v>1332458</v>
      </c>
      <c r="Q348" s="17">
        <v>93570</v>
      </c>
      <c r="R348" s="17">
        <v>46734</v>
      </c>
      <c r="S348" s="17">
        <v>13093</v>
      </c>
      <c r="T348" s="17">
        <v>5462</v>
      </c>
      <c r="U348" s="17">
        <v>51493</v>
      </c>
      <c r="V348" s="17">
        <v>16625</v>
      </c>
      <c r="W348" s="17">
        <v>0</v>
      </c>
      <c r="X348" s="17">
        <v>101304</v>
      </c>
      <c r="Y348" s="17">
        <v>0</v>
      </c>
      <c r="Z348" s="17">
        <v>0</v>
      </c>
      <c r="AA348" s="17">
        <v>12828033</v>
      </c>
      <c r="AB348" s="17">
        <v>0</v>
      </c>
    </row>
    <row r="349" spans="1:28" x14ac:dyDescent="0.3">
      <c r="A349" s="15" t="s">
        <v>691</v>
      </c>
      <c r="B349" s="14" t="s">
        <v>692</v>
      </c>
      <c r="C349" s="14">
        <v>1</v>
      </c>
      <c r="D349" s="14">
        <v>0</v>
      </c>
      <c r="E349" s="17">
        <v>4953447</v>
      </c>
      <c r="F349" s="17">
        <v>0</v>
      </c>
      <c r="G349" s="17">
        <v>0</v>
      </c>
      <c r="H349" s="17">
        <v>0</v>
      </c>
      <c r="I349" s="17">
        <v>725270</v>
      </c>
      <c r="J349" s="17">
        <v>914886</v>
      </c>
      <c r="K349" s="17">
        <v>0</v>
      </c>
      <c r="L349" s="17">
        <v>0</v>
      </c>
      <c r="M349" s="17">
        <v>0</v>
      </c>
      <c r="N349" s="17">
        <v>0</v>
      </c>
      <c r="O349" s="17">
        <v>0</v>
      </c>
      <c r="P349" s="17">
        <v>1115323</v>
      </c>
      <c r="Q349" s="17">
        <v>27244</v>
      </c>
      <c r="R349" s="17">
        <v>66528</v>
      </c>
      <c r="S349" s="17">
        <v>8389</v>
      </c>
      <c r="T349" s="17">
        <v>2885</v>
      </c>
      <c r="U349" s="17">
        <v>31980</v>
      </c>
      <c r="V349" s="17">
        <v>9717</v>
      </c>
      <c r="W349" s="17">
        <v>0</v>
      </c>
      <c r="X349" s="17">
        <v>209032</v>
      </c>
      <c r="Y349" s="17">
        <v>0</v>
      </c>
      <c r="Z349" s="17">
        <v>0</v>
      </c>
      <c r="AA349" s="17">
        <v>8064701</v>
      </c>
      <c r="AB349" s="17">
        <v>0</v>
      </c>
    </row>
    <row r="350" spans="1:28" x14ac:dyDescent="0.3">
      <c r="A350" s="15" t="s">
        <v>693</v>
      </c>
      <c r="B350" s="14" t="s">
        <v>694</v>
      </c>
      <c r="C350" s="14">
        <v>1</v>
      </c>
      <c r="D350" s="14">
        <v>0</v>
      </c>
      <c r="E350" s="17">
        <v>20023186</v>
      </c>
      <c r="F350" s="17">
        <v>0</v>
      </c>
      <c r="G350" s="17">
        <v>0</v>
      </c>
      <c r="H350" s="17">
        <v>0</v>
      </c>
      <c r="I350" s="17">
        <v>3069064</v>
      </c>
      <c r="J350" s="17">
        <v>5786347</v>
      </c>
      <c r="K350" s="17">
        <v>0</v>
      </c>
      <c r="L350" s="17">
        <v>0</v>
      </c>
      <c r="M350" s="17">
        <v>0</v>
      </c>
      <c r="N350" s="17">
        <v>0</v>
      </c>
      <c r="O350" s="17">
        <v>0</v>
      </c>
      <c r="P350" s="17">
        <v>4593066</v>
      </c>
      <c r="Q350" s="17">
        <v>415775</v>
      </c>
      <c r="R350" s="17">
        <v>843014</v>
      </c>
      <c r="S350" s="17">
        <v>48386</v>
      </c>
      <c r="T350" s="17">
        <v>20187</v>
      </c>
      <c r="U350" s="17">
        <v>188963</v>
      </c>
      <c r="V350" s="17">
        <v>59797</v>
      </c>
      <c r="W350" s="17">
        <v>0</v>
      </c>
      <c r="X350" s="17">
        <v>413920</v>
      </c>
      <c r="Y350" s="17">
        <v>0</v>
      </c>
      <c r="Z350" s="17">
        <v>0</v>
      </c>
      <c r="AA350" s="17">
        <v>35461705</v>
      </c>
      <c r="AB350" s="17">
        <v>0</v>
      </c>
    </row>
    <row r="351" spans="1:28" x14ac:dyDescent="0.3">
      <c r="A351" s="15" t="s">
        <v>695</v>
      </c>
      <c r="B351" s="14" t="s">
        <v>696</v>
      </c>
      <c r="C351" s="14">
        <v>1</v>
      </c>
      <c r="D351" s="14">
        <v>0</v>
      </c>
      <c r="E351" s="17">
        <v>22717022</v>
      </c>
      <c r="F351" s="17">
        <v>0</v>
      </c>
      <c r="G351" s="17">
        <v>0</v>
      </c>
      <c r="H351" s="17">
        <v>0</v>
      </c>
      <c r="I351" s="17">
        <v>5343893</v>
      </c>
      <c r="J351" s="17">
        <v>4043222</v>
      </c>
      <c r="K351" s="17">
        <v>0</v>
      </c>
      <c r="L351" s="17">
        <v>0</v>
      </c>
      <c r="M351" s="17">
        <v>0</v>
      </c>
      <c r="N351" s="17">
        <v>0</v>
      </c>
      <c r="O351" s="17">
        <v>0</v>
      </c>
      <c r="P351" s="17">
        <v>2785294</v>
      </c>
      <c r="Q351" s="17">
        <v>1183772</v>
      </c>
      <c r="R351" s="17">
        <v>235198</v>
      </c>
      <c r="S351" s="17">
        <v>73792</v>
      </c>
      <c r="T351" s="17">
        <v>30787</v>
      </c>
      <c r="U351" s="17">
        <v>239986</v>
      </c>
      <c r="V351" s="17">
        <v>90003</v>
      </c>
      <c r="W351" s="17">
        <v>0</v>
      </c>
      <c r="X351" s="17">
        <v>598344</v>
      </c>
      <c r="Y351" s="17">
        <v>0</v>
      </c>
      <c r="Z351" s="17">
        <v>0</v>
      </c>
      <c r="AA351" s="17">
        <v>37341313</v>
      </c>
      <c r="AB351" s="17">
        <v>0</v>
      </c>
    </row>
    <row r="352" spans="1:28" x14ac:dyDescent="0.3">
      <c r="A352" s="15" t="s">
        <v>697</v>
      </c>
      <c r="B352" s="14" t="s">
        <v>698</v>
      </c>
      <c r="C352" s="14">
        <v>1</v>
      </c>
      <c r="D352" s="14">
        <v>0</v>
      </c>
      <c r="E352" s="17">
        <v>50279008</v>
      </c>
      <c r="F352" s="17">
        <v>0</v>
      </c>
      <c r="G352" s="17">
        <v>0</v>
      </c>
      <c r="H352" s="17">
        <v>0</v>
      </c>
      <c r="I352" s="17">
        <v>8111604</v>
      </c>
      <c r="J352" s="17">
        <v>3042413</v>
      </c>
      <c r="K352" s="17">
        <v>0</v>
      </c>
      <c r="L352" s="17">
        <v>0</v>
      </c>
      <c r="M352" s="17">
        <v>0</v>
      </c>
      <c r="N352" s="17">
        <v>0</v>
      </c>
      <c r="O352" s="17">
        <v>0</v>
      </c>
      <c r="P352" s="17">
        <v>5077615</v>
      </c>
      <c r="Q352" s="17">
        <v>3674847</v>
      </c>
      <c r="R352" s="17">
        <v>552313</v>
      </c>
      <c r="S352" s="17">
        <v>123541</v>
      </c>
      <c r="T352" s="17">
        <v>50539</v>
      </c>
      <c r="U352" s="17">
        <v>497397</v>
      </c>
      <c r="V352" s="17">
        <v>152478</v>
      </c>
      <c r="W352" s="17">
        <v>0</v>
      </c>
      <c r="X352" s="17">
        <v>1725407</v>
      </c>
      <c r="Y352" s="17">
        <v>0</v>
      </c>
      <c r="Z352" s="17">
        <v>0</v>
      </c>
      <c r="AA352" s="17">
        <v>73287162</v>
      </c>
      <c r="AB352" s="17">
        <v>0</v>
      </c>
    </row>
    <row r="353" spans="1:28" x14ac:dyDescent="0.3">
      <c r="A353" s="15" t="s">
        <v>699</v>
      </c>
      <c r="B353" s="14" t="s">
        <v>700</v>
      </c>
      <c r="C353" s="14">
        <v>1</v>
      </c>
      <c r="D353" s="14">
        <v>0</v>
      </c>
      <c r="E353" s="17">
        <v>19106056</v>
      </c>
      <c r="F353" s="17">
        <v>0</v>
      </c>
      <c r="G353" s="17">
        <v>916120</v>
      </c>
      <c r="H353" s="17">
        <v>0</v>
      </c>
      <c r="I353" s="17">
        <v>3422435</v>
      </c>
      <c r="J353" s="17">
        <v>6589267</v>
      </c>
      <c r="K353" s="17">
        <v>0</v>
      </c>
      <c r="L353" s="17">
        <v>0</v>
      </c>
      <c r="M353" s="17">
        <v>0</v>
      </c>
      <c r="N353" s="17">
        <v>0</v>
      </c>
      <c r="O353" s="17">
        <v>0</v>
      </c>
      <c r="P353" s="17">
        <v>1726034</v>
      </c>
      <c r="Q353" s="17">
        <v>1142827</v>
      </c>
      <c r="R353" s="17">
        <v>135078</v>
      </c>
      <c r="S353" s="17">
        <v>54872</v>
      </c>
      <c r="T353" s="17">
        <v>22893</v>
      </c>
      <c r="U353" s="17">
        <v>182556</v>
      </c>
      <c r="V353" s="17">
        <v>60367</v>
      </c>
      <c r="W353" s="17">
        <v>0</v>
      </c>
      <c r="X353" s="17">
        <v>338258</v>
      </c>
      <c r="Y353" s="17">
        <v>22235</v>
      </c>
      <c r="Z353" s="17">
        <v>0</v>
      </c>
      <c r="AA353" s="17">
        <v>33718998</v>
      </c>
      <c r="AB353" s="17">
        <v>0</v>
      </c>
    </row>
    <row r="354" spans="1:28" x14ac:dyDescent="0.3">
      <c r="A354" s="15" t="s">
        <v>701</v>
      </c>
      <c r="B354" s="14" t="s">
        <v>702</v>
      </c>
      <c r="C354" s="14">
        <v>1</v>
      </c>
      <c r="D354" s="14">
        <v>0</v>
      </c>
      <c r="E354" s="17">
        <v>7976005</v>
      </c>
      <c r="F354" s="17">
        <v>0</v>
      </c>
      <c r="G354" s="17">
        <v>0</v>
      </c>
      <c r="H354" s="17">
        <v>20850</v>
      </c>
      <c r="I354" s="17">
        <v>2346869</v>
      </c>
      <c r="J354" s="17">
        <v>2585739</v>
      </c>
      <c r="K354" s="17">
        <v>0</v>
      </c>
      <c r="L354" s="17">
        <v>0</v>
      </c>
      <c r="M354" s="17">
        <v>0</v>
      </c>
      <c r="N354" s="17">
        <v>0</v>
      </c>
      <c r="O354" s="17">
        <v>0</v>
      </c>
      <c r="P354" s="17">
        <v>1536117</v>
      </c>
      <c r="Q354" s="17">
        <v>399877</v>
      </c>
      <c r="R354" s="17">
        <v>0</v>
      </c>
      <c r="S354" s="17">
        <v>59127</v>
      </c>
      <c r="T354" s="17">
        <v>24668</v>
      </c>
      <c r="U354" s="17">
        <v>168401</v>
      </c>
      <c r="V354" s="17">
        <v>64093</v>
      </c>
      <c r="W354" s="17">
        <v>0</v>
      </c>
      <c r="X354" s="17">
        <v>388800</v>
      </c>
      <c r="Y354" s="17">
        <v>0</v>
      </c>
      <c r="Z354" s="17">
        <v>0</v>
      </c>
      <c r="AA354" s="17">
        <v>15570546</v>
      </c>
      <c r="AB354" s="17">
        <v>0</v>
      </c>
    </row>
    <row r="355" spans="1:28" x14ac:dyDescent="0.3">
      <c r="A355" s="15" t="s">
        <v>703</v>
      </c>
      <c r="B355" s="14" t="s">
        <v>704</v>
      </c>
      <c r="C355" s="14">
        <v>1</v>
      </c>
      <c r="D355" s="14">
        <v>0</v>
      </c>
      <c r="E355" s="17">
        <v>10789153</v>
      </c>
      <c r="F355" s="17">
        <v>0</v>
      </c>
      <c r="G355" s="17">
        <v>0</v>
      </c>
      <c r="H355" s="17">
        <v>0</v>
      </c>
      <c r="I355" s="17">
        <v>2377244</v>
      </c>
      <c r="J355" s="17">
        <v>2674700</v>
      </c>
      <c r="K355" s="17">
        <v>0</v>
      </c>
      <c r="L355" s="17">
        <v>0</v>
      </c>
      <c r="M355" s="17">
        <v>0</v>
      </c>
      <c r="N355" s="17">
        <v>0</v>
      </c>
      <c r="O355" s="17">
        <v>0</v>
      </c>
      <c r="P355" s="17">
        <v>1711880</v>
      </c>
      <c r="Q355" s="17">
        <v>201169</v>
      </c>
      <c r="R355" s="17">
        <v>0</v>
      </c>
      <c r="S355" s="17">
        <v>16613</v>
      </c>
      <c r="T355" s="17">
        <v>2681</v>
      </c>
      <c r="U355" s="17">
        <v>65998</v>
      </c>
      <c r="V355" s="17">
        <v>19283</v>
      </c>
      <c r="W355" s="17">
        <v>0</v>
      </c>
      <c r="X355" s="17">
        <v>1029962</v>
      </c>
      <c r="Y355" s="17">
        <v>0</v>
      </c>
      <c r="Z355" s="17">
        <v>0</v>
      </c>
      <c r="AA355" s="17">
        <v>18888683</v>
      </c>
      <c r="AB355" s="17">
        <v>0</v>
      </c>
    </row>
    <row r="356" spans="1:28" x14ac:dyDescent="0.3">
      <c r="A356" s="15" t="s">
        <v>705</v>
      </c>
      <c r="B356" s="14" t="s">
        <v>706</v>
      </c>
      <c r="C356" s="14">
        <v>1</v>
      </c>
      <c r="D356" s="14">
        <v>0</v>
      </c>
      <c r="E356" s="17">
        <v>5696851</v>
      </c>
      <c r="F356" s="17">
        <v>0</v>
      </c>
      <c r="G356" s="17">
        <v>202348</v>
      </c>
      <c r="H356" s="17">
        <v>0</v>
      </c>
      <c r="I356" s="17">
        <v>1440148</v>
      </c>
      <c r="J356" s="17">
        <v>1538498</v>
      </c>
      <c r="K356" s="17">
        <v>0</v>
      </c>
      <c r="L356" s="17">
        <v>0</v>
      </c>
      <c r="M356" s="17">
        <v>0</v>
      </c>
      <c r="N356" s="17">
        <v>0</v>
      </c>
      <c r="O356" s="17">
        <v>0</v>
      </c>
      <c r="P356" s="17">
        <v>825309</v>
      </c>
      <c r="Q356" s="17">
        <v>53716</v>
      </c>
      <c r="R356" s="17">
        <v>0</v>
      </c>
      <c r="S356" s="17">
        <v>9048</v>
      </c>
      <c r="T356" s="17">
        <v>3775</v>
      </c>
      <c r="U356" s="17">
        <v>35649</v>
      </c>
      <c r="V356" s="17">
        <v>10422</v>
      </c>
      <c r="W356" s="17">
        <v>0</v>
      </c>
      <c r="X356" s="17">
        <v>128320</v>
      </c>
      <c r="Y356" s="17">
        <v>0</v>
      </c>
      <c r="Z356" s="17">
        <v>0</v>
      </c>
      <c r="AA356" s="17">
        <v>9944084</v>
      </c>
      <c r="AB356" s="17">
        <v>0</v>
      </c>
    </row>
    <row r="357" spans="1:28" x14ac:dyDescent="0.3">
      <c r="A357" s="15" t="s">
        <v>707</v>
      </c>
      <c r="B357" s="14" t="s">
        <v>708</v>
      </c>
      <c r="C357" s="14">
        <v>1</v>
      </c>
      <c r="D357" s="14">
        <v>0</v>
      </c>
      <c r="E357" s="17">
        <v>8379672</v>
      </c>
      <c r="F357" s="17">
        <v>0</v>
      </c>
      <c r="G357" s="17">
        <v>0</v>
      </c>
      <c r="H357" s="17">
        <v>0</v>
      </c>
      <c r="I357" s="17">
        <v>1856084</v>
      </c>
      <c r="J357" s="17">
        <v>3485621</v>
      </c>
      <c r="K357" s="17">
        <v>0</v>
      </c>
      <c r="L357" s="17">
        <v>0</v>
      </c>
      <c r="M357" s="17">
        <v>0</v>
      </c>
      <c r="N357" s="17">
        <v>0</v>
      </c>
      <c r="O357" s="17">
        <v>0</v>
      </c>
      <c r="P357" s="17">
        <v>1516333</v>
      </c>
      <c r="Q357" s="17">
        <v>220369</v>
      </c>
      <c r="R357" s="17">
        <v>116738</v>
      </c>
      <c r="S357" s="17">
        <v>26335</v>
      </c>
      <c r="T357" s="17">
        <v>10987</v>
      </c>
      <c r="U357" s="17">
        <v>105608</v>
      </c>
      <c r="V357" s="17">
        <v>32844</v>
      </c>
      <c r="W357" s="17">
        <v>0</v>
      </c>
      <c r="X357" s="17">
        <v>243584</v>
      </c>
      <c r="Y357" s="17">
        <v>0</v>
      </c>
      <c r="Z357" s="17">
        <v>0</v>
      </c>
      <c r="AA357" s="17">
        <v>15994175</v>
      </c>
      <c r="AB357" s="17">
        <v>0</v>
      </c>
    </row>
    <row r="358" spans="1:28" x14ac:dyDescent="0.3">
      <c r="A358" s="15" t="s">
        <v>709</v>
      </c>
      <c r="B358" s="14" t="s">
        <v>710</v>
      </c>
      <c r="C358" s="14">
        <v>1</v>
      </c>
      <c r="D358" s="14">
        <v>0</v>
      </c>
      <c r="E358" s="17">
        <v>10995096</v>
      </c>
      <c r="F358" s="17">
        <v>0</v>
      </c>
      <c r="G358" s="17">
        <v>0</v>
      </c>
      <c r="H358" s="17">
        <v>0</v>
      </c>
      <c r="I358" s="17">
        <v>1548522</v>
      </c>
      <c r="J358" s="17">
        <v>3066336</v>
      </c>
      <c r="K358" s="17">
        <v>0</v>
      </c>
      <c r="L358" s="17">
        <v>0</v>
      </c>
      <c r="M358" s="17">
        <v>0</v>
      </c>
      <c r="N358" s="17">
        <v>0</v>
      </c>
      <c r="O358" s="17">
        <v>0</v>
      </c>
      <c r="P358" s="17">
        <v>1063228</v>
      </c>
      <c r="Q358" s="17">
        <v>279752</v>
      </c>
      <c r="R358" s="17">
        <v>0</v>
      </c>
      <c r="S358" s="17">
        <v>20658</v>
      </c>
      <c r="T358" s="17">
        <v>8618</v>
      </c>
      <c r="U358" s="17">
        <v>80152</v>
      </c>
      <c r="V358" s="17">
        <v>26064</v>
      </c>
      <c r="W358" s="17">
        <v>0</v>
      </c>
      <c r="X358" s="17">
        <v>385634</v>
      </c>
      <c r="Y358" s="17">
        <v>0</v>
      </c>
      <c r="Z358" s="17">
        <v>0</v>
      </c>
      <c r="AA358" s="17">
        <v>17474060</v>
      </c>
      <c r="AB358" s="17">
        <v>0</v>
      </c>
    </row>
    <row r="359" spans="1:28" x14ac:dyDescent="0.3">
      <c r="A359" s="15" t="s">
        <v>711</v>
      </c>
      <c r="B359" s="14" t="s">
        <v>712</v>
      </c>
      <c r="C359" s="14">
        <v>1</v>
      </c>
      <c r="D359" s="14">
        <v>0</v>
      </c>
      <c r="E359" s="17">
        <v>7375089</v>
      </c>
      <c r="F359" s="17">
        <v>0</v>
      </c>
      <c r="G359" s="17">
        <v>0</v>
      </c>
      <c r="H359" s="17">
        <v>0</v>
      </c>
      <c r="I359" s="17">
        <v>338507</v>
      </c>
      <c r="J359" s="17">
        <v>1762632</v>
      </c>
      <c r="K359" s="17">
        <v>0</v>
      </c>
      <c r="L359" s="17">
        <v>0</v>
      </c>
      <c r="M359" s="17">
        <v>0</v>
      </c>
      <c r="N359" s="17">
        <v>0</v>
      </c>
      <c r="O359" s="17">
        <v>0</v>
      </c>
      <c r="P359" s="17">
        <v>886510</v>
      </c>
      <c r="Q359" s="17">
        <v>160734</v>
      </c>
      <c r="R359" s="17">
        <v>0</v>
      </c>
      <c r="S359" s="17">
        <v>11760</v>
      </c>
      <c r="T359" s="17">
        <v>4906</v>
      </c>
      <c r="U359" s="17">
        <v>45552</v>
      </c>
      <c r="V359" s="17">
        <v>14818</v>
      </c>
      <c r="W359" s="17">
        <v>0</v>
      </c>
      <c r="X359" s="17">
        <v>57019</v>
      </c>
      <c r="Y359" s="17">
        <v>29850</v>
      </c>
      <c r="Z359" s="17">
        <v>0</v>
      </c>
      <c r="AA359" s="17">
        <v>10687377</v>
      </c>
      <c r="AB359" s="17">
        <v>0</v>
      </c>
    </row>
    <row r="360" spans="1:28" x14ac:dyDescent="0.3">
      <c r="A360" s="15" t="s">
        <v>713</v>
      </c>
      <c r="B360" s="14" t="s">
        <v>714</v>
      </c>
      <c r="C360" s="14">
        <v>1</v>
      </c>
      <c r="D360" s="14">
        <v>0</v>
      </c>
      <c r="E360" s="17">
        <v>28894208</v>
      </c>
      <c r="F360" s="17">
        <v>0</v>
      </c>
      <c r="G360" s="17">
        <v>0</v>
      </c>
      <c r="H360" s="17">
        <v>0</v>
      </c>
      <c r="I360" s="17">
        <v>6544258</v>
      </c>
      <c r="J360" s="17">
        <v>5519212</v>
      </c>
      <c r="K360" s="17">
        <v>0</v>
      </c>
      <c r="L360" s="17">
        <v>0</v>
      </c>
      <c r="M360" s="17">
        <v>0</v>
      </c>
      <c r="N360" s="17">
        <v>0</v>
      </c>
      <c r="O360" s="17">
        <v>0</v>
      </c>
      <c r="P360" s="17">
        <v>3216082</v>
      </c>
      <c r="Q360" s="17">
        <v>891084</v>
      </c>
      <c r="R360" s="17">
        <v>46196</v>
      </c>
      <c r="S360" s="17">
        <v>84652</v>
      </c>
      <c r="T360" s="17">
        <v>35318</v>
      </c>
      <c r="U360" s="17">
        <v>328356</v>
      </c>
      <c r="V360" s="17">
        <v>104481</v>
      </c>
      <c r="W360" s="17">
        <v>0</v>
      </c>
      <c r="X360" s="17">
        <v>674960</v>
      </c>
      <c r="Y360" s="17">
        <v>0</v>
      </c>
      <c r="Z360" s="17">
        <v>0</v>
      </c>
      <c r="AA360" s="17">
        <v>46338807</v>
      </c>
      <c r="AB360" s="17">
        <v>0</v>
      </c>
    </row>
    <row r="361" spans="1:28" x14ac:dyDescent="0.3">
      <c r="A361" s="15" t="s">
        <v>715</v>
      </c>
      <c r="B361" s="14" t="s">
        <v>716</v>
      </c>
      <c r="C361" s="14">
        <v>1</v>
      </c>
      <c r="D361" s="14">
        <v>0</v>
      </c>
      <c r="E361" s="17">
        <v>11340218</v>
      </c>
      <c r="F361" s="17">
        <v>0</v>
      </c>
      <c r="G361" s="17">
        <v>0</v>
      </c>
      <c r="H361" s="17">
        <v>0</v>
      </c>
      <c r="I361" s="17">
        <v>4165013</v>
      </c>
      <c r="J361" s="17">
        <v>5025002</v>
      </c>
      <c r="K361" s="17">
        <v>0</v>
      </c>
      <c r="L361" s="17">
        <v>0</v>
      </c>
      <c r="M361" s="17">
        <v>0</v>
      </c>
      <c r="N361" s="17">
        <v>0</v>
      </c>
      <c r="O361" s="17">
        <v>0</v>
      </c>
      <c r="P361" s="17">
        <v>2646546</v>
      </c>
      <c r="Q361" s="17">
        <v>363071</v>
      </c>
      <c r="R361" s="17">
        <v>0</v>
      </c>
      <c r="S361" s="17">
        <v>63486</v>
      </c>
      <c r="T361" s="17">
        <v>26487</v>
      </c>
      <c r="U361" s="17">
        <v>258223</v>
      </c>
      <c r="V361" s="17">
        <v>72100</v>
      </c>
      <c r="W361" s="17">
        <v>0</v>
      </c>
      <c r="X361" s="17">
        <v>453600</v>
      </c>
      <c r="Y361" s="17">
        <v>0</v>
      </c>
      <c r="Z361" s="17">
        <v>0</v>
      </c>
      <c r="AA361" s="17">
        <v>24413746</v>
      </c>
      <c r="AB361" s="17">
        <v>0</v>
      </c>
    </row>
    <row r="362" spans="1:28" x14ac:dyDescent="0.3">
      <c r="A362" s="15" t="s">
        <v>717</v>
      </c>
      <c r="B362" s="14" t="s">
        <v>718</v>
      </c>
      <c r="C362" s="14">
        <v>1</v>
      </c>
      <c r="D362" s="14">
        <v>0</v>
      </c>
      <c r="E362" s="17">
        <v>8773371</v>
      </c>
      <c r="F362" s="17">
        <v>0</v>
      </c>
      <c r="G362" s="17">
        <v>0</v>
      </c>
      <c r="H362" s="17">
        <v>0</v>
      </c>
      <c r="I362" s="17">
        <v>1651862</v>
      </c>
      <c r="J362" s="17">
        <v>2997897</v>
      </c>
      <c r="K362" s="17">
        <v>0</v>
      </c>
      <c r="L362" s="17">
        <v>0</v>
      </c>
      <c r="M362" s="17">
        <v>0</v>
      </c>
      <c r="N362" s="17">
        <v>0</v>
      </c>
      <c r="O362" s="17">
        <v>0</v>
      </c>
      <c r="P362" s="17">
        <v>1020071</v>
      </c>
      <c r="Q362" s="17">
        <v>140908</v>
      </c>
      <c r="R362" s="17">
        <v>0</v>
      </c>
      <c r="S362" s="17">
        <v>21841</v>
      </c>
      <c r="T362" s="17">
        <v>9112</v>
      </c>
      <c r="U362" s="17">
        <v>86385</v>
      </c>
      <c r="V362" s="17">
        <v>25228</v>
      </c>
      <c r="W362" s="17">
        <v>0</v>
      </c>
      <c r="X362" s="17">
        <v>147400</v>
      </c>
      <c r="Y362" s="17">
        <v>0</v>
      </c>
      <c r="Z362" s="17">
        <v>0</v>
      </c>
      <c r="AA362" s="17">
        <v>14874075</v>
      </c>
      <c r="AB362" s="17">
        <v>0</v>
      </c>
    </row>
    <row r="363" spans="1:28" x14ac:dyDescent="0.3">
      <c r="A363" s="15" t="s">
        <v>719</v>
      </c>
      <c r="B363" s="14" t="s">
        <v>720</v>
      </c>
      <c r="C363" s="14">
        <v>1</v>
      </c>
      <c r="D363" s="14">
        <v>0</v>
      </c>
      <c r="E363" s="17">
        <v>5724522</v>
      </c>
      <c r="F363" s="17">
        <v>0</v>
      </c>
      <c r="G363" s="17">
        <v>0</v>
      </c>
      <c r="H363" s="17">
        <v>0</v>
      </c>
      <c r="I363" s="17">
        <v>1481018</v>
      </c>
      <c r="J363" s="17">
        <v>1910972</v>
      </c>
      <c r="K363" s="17">
        <v>0</v>
      </c>
      <c r="L363" s="17">
        <v>0</v>
      </c>
      <c r="M363" s="17">
        <v>0</v>
      </c>
      <c r="N363" s="17">
        <v>0</v>
      </c>
      <c r="O363" s="17">
        <v>0</v>
      </c>
      <c r="P363" s="17">
        <v>1073355</v>
      </c>
      <c r="Q363" s="17">
        <v>236308</v>
      </c>
      <c r="R363" s="17">
        <v>0</v>
      </c>
      <c r="S363" s="17">
        <v>11925</v>
      </c>
      <c r="T363" s="17">
        <v>4975</v>
      </c>
      <c r="U363" s="17">
        <v>48057</v>
      </c>
      <c r="V363" s="17">
        <v>14390</v>
      </c>
      <c r="W363" s="17">
        <v>0</v>
      </c>
      <c r="X363" s="17">
        <v>105552</v>
      </c>
      <c r="Y363" s="17">
        <v>18672</v>
      </c>
      <c r="Z363" s="17">
        <v>0</v>
      </c>
      <c r="AA363" s="17">
        <v>10629746</v>
      </c>
      <c r="AB363" s="17">
        <v>0</v>
      </c>
    </row>
    <row r="364" spans="1:28" x14ac:dyDescent="0.3">
      <c r="A364" s="15" t="s">
        <v>721</v>
      </c>
      <c r="B364" s="14" t="s">
        <v>722</v>
      </c>
      <c r="C364" s="14">
        <v>1</v>
      </c>
      <c r="D364" s="14">
        <v>0</v>
      </c>
      <c r="E364" s="17">
        <v>45744995</v>
      </c>
      <c r="F364" s="17">
        <v>0</v>
      </c>
      <c r="G364" s="17">
        <v>0</v>
      </c>
      <c r="H364" s="17">
        <v>0</v>
      </c>
      <c r="I364" s="17">
        <v>6153636</v>
      </c>
      <c r="J364" s="17">
        <v>8447291</v>
      </c>
      <c r="K364" s="17">
        <v>0</v>
      </c>
      <c r="L364" s="17">
        <v>0</v>
      </c>
      <c r="M364" s="17">
        <v>0</v>
      </c>
      <c r="N364" s="17">
        <v>0</v>
      </c>
      <c r="O364" s="17">
        <v>0</v>
      </c>
      <c r="P364" s="17">
        <v>4371871</v>
      </c>
      <c r="Q364" s="17">
        <v>2599091</v>
      </c>
      <c r="R364" s="17">
        <v>209386</v>
      </c>
      <c r="S364" s="17">
        <v>102883</v>
      </c>
      <c r="T364" s="17">
        <v>42925</v>
      </c>
      <c r="U364" s="17">
        <v>419983</v>
      </c>
      <c r="V364" s="17">
        <v>127148</v>
      </c>
      <c r="W364" s="17">
        <v>0</v>
      </c>
      <c r="X364" s="17">
        <v>1482450</v>
      </c>
      <c r="Y364" s="17">
        <v>87640</v>
      </c>
      <c r="Z364" s="17">
        <v>0</v>
      </c>
      <c r="AA364" s="17">
        <v>69789299</v>
      </c>
      <c r="AB364" s="17">
        <v>0</v>
      </c>
    </row>
    <row r="365" spans="1:28" x14ac:dyDescent="0.3">
      <c r="A365" s="15" t="s">
        <v>723</v>
      </c>
      <c r="B365" s="14" t="s">
        <v>724</v>
      </c>
      <c r="C365" s="14">
        <v>1</v>
      </c>
      <c r="D365" s="14">
        <v>0</v>
      </c>
      <c r="E365" s="17">
        <v>2804115</v>
      </c>
      <c r="F365" s="17">
        <v>0</v>
      </c>
      <c r="G365" s="17">
        <v>136453</v>
      </c>
      <c r="H365" s="17">
        <v>0</v>
      </c>
      <c r="I365" s="17">
        <v>550585</v>
      </c>
      <c r="J365" s="17">
        <v>901136</v>
      </c>
      <c r="K365" s="17">
        <v>0</v>
      </c>
      <c r="L365" s="17">
        <v>0</v>
      </c>
      <c r="M365" s="17">
        <v>0</v>
      </c>
      <c r="N365" s="17">
        <v>0</v>
      </c>
      <c r="O365" s="17">
        <v>0</v>
      </c>
      <c r="P365" s="17">
        <v>426019</v>
      </c>
      <c r="Q365" s="17">
        <v>0</v>
      </c>
      <c r="R365" s="17">
        <v>0</v>
      </c>
      <c r="S365" s="17">
        <v>5648</v>
      </c>
      <c r="T365" s="17">
        <v>2356</v>
      </c>
      <c r="U365" s="17">
        <v>32912</v>
      </c>
      <c r="V365" s="17">
        <v>7409</v>
      </c>
      <c r="W365" s="17">
        <v>0</v>
      </c>
      <c r="X365" s="17">
        <v>254550</v>
      </c>
      <c r="Y365" s="17">
        <v>0</v>
      </c>
      <c r="Z365" s="17">
        <v>0</v>
      </c>
      <c r="AA365" s="17">
        <v>5121183</v>
      </c>
      <c r="AB365" s="17">
        <v>0</v>
      </c>
    </row>
    <row r="366" spans="1:28" x14ac:dyDescent="0.3">
      <c r="A366" s="15" t="s">
        <v>725</v>
      </c>
      <c r="B366" s="14" t="s">
        <v>726</v>
      </c>
      <c r="C366" s="14">
        <v>1</v>
      </c>
      <c r="D366" s="14">
        <v>0</v>
      </c>
      <c r="E366" s="17">
        <v>4236763</v>
      </c>
      <c r="F366" s="17">
        <v>0</v>
      </c>
      <c r="G366" s="17">
        <v>0</v>
      </c>
      <c r="H366" s="17">
        <v>0</v>
      </c>
      <c r="I366" s="17">
        <v>406214</v>
      </c>
      <c r="J366" s="17">
        <v>1193111</v>
      </c>
      <c r="K366" s="17">
        <v>0</v>
      </c>
      <c r="L366" s="17">
        <v>0</v>
      </c>
      <c r="M366" s="17">
        <v>0</v>
      </c>
      <c r="N366" s="17">
        <v>0</v>
      </c>
      <c r="O366" s="17">
        <v>0</v>
      </c>
      <c r="P366" s="17">
        <v>855846</v>
      </c>
      <c r="Q366" s="17">
        <v>12533</v>
      </c>
      <c r="R366" s="17">
        <v>0</v>
      </c>
      <c r="S366" s="17">
        <v>19130</v>
      </c>
      <c r="T366" s="17">
        <v>3622</v>
      </c>
      <c r="U366" s="17">
        <v>74327</v>
      </c>
      <c r="V366" s="17">
        <v>7665</v>
      </c>
      <c r="W366" s="17">
        <v>0</v>
      </c>
      <c r="X366" s="17">
        <v>118800</v>
      </c>
      <c r="Y366" s="17">
        <v>1066</v>
      </c>
      <c r="Z366" s="17">
        <v>0</v>
      </c>
      <c r="AA366" s="17">
        <v>6929077</v>
      </c>
      <c r="AB366" s="17">
        <v>0</v>
      </c>
    </row>
    <row r="367" spans="1:28" x14ac:dyDescent="0.3">
      <c r="A367" s="15" t="s">
        <v>727</v>
      </c>
      <c r="B367" s="14" t="s">
        <v>728</v>
      </c>
      <c r="C367" s="14">
        <v>1</v>
      </c>
      <c r="D367" s="14">
        <v>1</v>
      </c>
      <c r="E367" s="17">
        <v>307120163</v>
      </c>
      <c r="F367" s="17">
        <v>3402658</v>
      </c>
      <c r="G367" s="17">
        <v>0</v>
      </c>
      <c r="H367" s="17">
        <v>0</v>
      </c>
      <c r="I367" s="17">
        <v>13624131</v>
      </c>
      <c r="J367" s="17">
        <v>36750168</v>
      </c>
      <c r="K367" s="17">
        <v>0</v>
      </c>
      <c r="L367" s="17">
        <v>0</v>
      </c>
      <c r="M367" s="17">
        <v>1091085</v>
      </c>
      <c r="N367" s="17">
        <v>6467157</v>
      </c>
      <c r="O367" s="17">
        <v>5784500</v>
      </c>
      <c r="P367" s="17">
        <v>0</v>
      </c>
      <c r="Q367" s="17">
        <v>942157</v>
      </c>
      <c r="R367" s="17">
        <v>889378</v>
      </c>
      <c r="S367" s="17">
        <v>320812</v>
      </c>
      <c r="T367" s="17">
        <v>133850</v>
      </c>
      <c r="U367" s="17">
        <v>1266588</v>
      </c>
      <c r="V367" s="17">
        <v>450375</v>
      </c>
      <c r="W367" s="17">
        <v>0</v>
      </c>
      <c r="X367" s="17">
        <v>14255222</v>
      </c>
      <c r="Y367" s="17">
        <v>0</v>
      </c>
      <c r="Z367" s="17">
        <v>2328394</v>
      </c>
      <c r="AA367" s="17">
        <v>394826638</v>
      </c>
      <c r="AB367" s="17">
        <v>0</v>
      </c>
    </row>
    <row r="368" spans="1:28" x14ac:dyDescent="0.3">
      <c r="A368" s="15" t="s">
        <v>729</v>
      </c>
      <c r="B368" s="14" t="s">
        <v>730</v>
      </c>
      <c r="C368" s="14">
        <v>1</v>
      </c>
      <c r="D368" s="14">
        <v>0</v>
      </c>
      <c r="E368" s="17">
        <v>6584637</v>
      </c>
      <c r="F368" s="17">
        <v>0</v>
      </c>
      <c r="G368" s="17">
        <v>0</v>
      </c>
      <c r="H368" s="17">
        <v>0</v>
      </c>
      <c r="I368" s="17">
        <v>888361</v>
      </c>
      <c r="J368" s="17">
        <v>1889248</v>
      </c>
      <c r="K368" s="17">
        <v>0</v>
      </c>
      <c r="L368" s="17">
        <v>0</v>
      </c>
      <c r="M368" s="17">
        <v>0</v>
      </c>
      <c r="N368" s="17">
        <v>0</v>
      </c>
      <c r="O368" s="17">
        <v>0</v>
      </c>
      <c r="P368" s="17">
        <v>984939</v>
      </c>
      <c r="Q368" s="17">
        <v>208729</v>
      </c>
      <c r="R368" s="17">
        <v>0</v>
      </c>
      <c r="S368" s="17">
        <v>11460</v>
      </c>
      <c r="T368" s="17">
        <v>4781</v>
      </c>
      <c r="U368" s="17">
        <v>45319</v>
      </c>
      <c r="V368" s="17">
        <v>12238</v>
      </c>
      <c r="W368" s="17">
        <v>0</v>
      </c>
      <c r="X368" s="17">
        <v>122240</v>
      </c>
      <c r="Y368" s="17">
        <v>0</v>
      </c>
      <c r="Z368" s="17">
        <v>0</v>
      </c>
      <c r="AA368" s="17">
        <v>10751952</v>
      </c>
      <c r="AB368" s="17">
        <v>0</v>
      </c>
    </row>
    <row r="369" spans="1:28" x14ac:dyDescent="0.3">
      <c r="A369" s="15" t="s">
        <v>731</v>
      </c>
      <c r="B369" s="14" t="s">
        <v>732</v>
      </c>
      <c r="C369" s="14">
        <v>1</v>
      </c>
      <c r="D369" s="14">
        <v>0</v>
      </c>
      <c r="E369" s="17">
        <v>19315511</v>
      </c>
      <c r="F369" s="17">
        <v>0</v>
      </c>
      <c r="G369" s="17">
        <v>0</v>
      </c>
      <c r="H369" s="17">
        <v>0</v>
      </c>
      <c r="I369" s="17">
        <v>2316391</v>
      </c>
      <c r="J369" s="17">
        <v>3218706</v>
      </c>
      <c r="K369" s="17">
        <v>0</v>
      </c>
      <c r="L369" s="17">
        <v>0</v>
      </c>
      <c r="M369" s="17">
        <v>0</v>
      </c>
      <c r="N369" s="17">
        <v>0</v>
      </c>
      <c r="O369" s="17">
        <v>0</v>
      </c>
      <c r="P369" s="17">
        <v>2348839</v>
      </c>
      <c r="Q369" s="17">
        <v>858255</v>
      </c>
      <c r="R369" s="17">
        <v>404492</v>
      </c>
      <c r="S369" s="17">
        <v>51247</v>
      </c>
      <c r="T369" s="17">
        <v>21381</v>
      </c>
      <c r="U369" s="17">
        <v>194439</v>
      </c>
      <c r="V369" s="17">
        <v>50501</v>
      </c>
      <c r="W369" s="17">
        <v>0</v>
      </c>
      <c r="X369" s="17">
        <v>726785</v>
      </c>
      <c r="Y369" s="17">
        <v>0</v>
      </c>
      <c r="Z369" s="17">
        <v>0</v>
      </c>
      <c r="AA369" s="17">
        <v>29506547</v>
      </c>
      <c r="AB369" s="17">
        <v>0</v>
      </c>
    </row>
    <row r="370" spans="1:28" x14ac:dyDescent="0.3">
      <c r="A370" s="15" t="s">
        <v>733</v>
      </c>
      <c r="B370" s="14" t="s">
        <v>734</v>
      </c>
      <c r="C370" s="14">
        <v>1</v>
      </c>
      <c r="D370" s="14">
        <v>0</v>
      </c>
      <c r="E370" s="17">
        <v>6664850</v>
      </c>
      <c r="F370" s="17">
        <v>0</v>
      </c>
      <c r="G370" s="17">
        <v>0</v>
      </c>
      <c r="H370" s="17">
        <v>0</v>
      </c>
      <c r="I370" s="17">
        <v>896710</v>
      </c>
      <c r="J370" s="17">
        <v>2014771</v>
      </c>
      <c r="K370" s="17">
        <v>0</v>
      </c>
      <c r="L370" s="17">
        <v>0</v>
      </c>
      <c r="M370" s="17">
        <v>0</v>
      </c>
      <c r="N370" s="17">
        <v>0</v>
      </c>
      <c r="O370" s="17">
        <v>0</v>
      </c>
      <c r="P370" s="17">
        <v>899398</v>
      </c>
      <c r="Q370" s="17">
        <v>199407</v>
      </c>
      <c r="R370" s="17">
        <v>95333</v>
      </c>
      <c r="S370" s="17">
        <v>12644</v>
      </c>
      <c r="T370" s="17">
        <v>5275</v>
      </c>
      <c r="U370" s="17">
        <v>50678</v>
      </c>
      <c r="V370" s="17">
        <v>14400</v>
      </c>
      <c r="W370" s="17">
        <v>0</v>
      </c>
      <c r="X370" s="17">
        <v>53997</v>
      </c>
      <c r="Y370" s="17">
        <v>0</v>
      </c>
      <c r="Z370" s="17">
        <v>0</v>
      </c>
      <c r="AA370" s="17">
        <v>10907463</v>
      </c>
      <c r="AB370" s="17">
        <v>0</v>
      </c>
    </row>
    <row r="371" spans="1:28" x14ac:dyDescent="0.3">
      <c r="A371" s="15" t="s">
        <v>735</v>
      </c>
      <c r="B371" s="14" t="s">
        <v>736</v>
      </c>
      <c r="C371" s="14">
        <v>1</v>
      </c>
      <c r="D371" s="14">
        <v>0</v>
      </c>
      <c r="E371" s="17">
        <v>21523101</v>
      </c>
      <c r="F371" s="17">
        <v>0</v>
      </c>
      <c r="G371" s="17">
        <v>0</v>
      </c>
      <c r="H371" s="17">
        <v>0</v>
      </c>
      <c r="I371" s="17">
        <v>2029841</v>
      </c>
      <c r="J371" s="17">
        <v>7168317</v>
      </c>
      <c r="K371" s="17">
        <v>396170</v>
      </c>
      <c r="L371" s="17">
        <v>0</v>
      </c>
      <c r="M371" s="17">
        <v>0</v>
      </c>
      <c r="N371" s="17">
        <v>0</v>
      </c>
      <c r="O371" s="17">
        <v>0</v>
      </c>
      <c r="P371" s="17">
        <v>2425542</v>
      </c>
      <c r="Q371" s="17">
        <v>2048648</v>
      </c>
      <c r="R371" s="17">
        <v>148005</v>
      </c>
      <c r="S371" s="17">
        <v>32462</v>
      </c>
      <c r="T371" s="17">
        <v>1739</v>
      </c>
      <c r="U371" s="17">
        <v>124888</v>
      </c>
      <c r="V371" s="17">
        <v>39594</v>
      </c>
      <c r="W371" s="17">
        <v>0</v>
      </c>
      <c r="X371" s="17">
        <v>957358</v>
      </c>
      <c r="Y371" s="17">
        <v>0</v>
      </c>
      <c r="Z371" s="17">
        <v>0</v>
      </c>
      <c r="AA371" s="17">
        <v>36895665</v>
      </c>
      <c r="AB371" s="17">
        <v>0</v>
      </c>
    </row>
    <row r="372" spans="1:28" x14ac:dyDescent="0.3">
      <c r="A372" s="15" t="s">
        <v>737</v>
      </c>
      <c r="B372" s="14" t="s">
        <v>738</v>
      </c>
      <c r="C372" s="14">
        <v>1</v>
      </c>
      <c r="D372" s="14">
        <v>0</v>
      </c>
      <c r="E372" s="17">
        <v>10910952</v>
      </c>
      <c r="F372" s="17">
        <v>0</v>
      </c>
      <c r="G372" s="17">
        <v>0</v>
      </c>
      <c r="H372" s="17">
        <v>0</v>
      </c>
      <c r="I372" s="17">
        <v>1480421</v>
      </c>
      <c r="J372" s="17">
        <v>3051983</v>
      </c>
      <c r="K372" s="17">
        <v>175006</v>
      </c>
      <c r="L372" s="17">
        <v>0</v>
      </c>
      <c r="M372" s="17">
        <v>0</v>
      </c>
      <c r="N372" s="17">
        <v>0</v>
      </c>
      <c r="O372" s="17">
        <v>0</v>
      </c>
      <c r="P372" s="17">
        <v>966291</v>
      </c>
      <c r="Q372" s="17">
        <v>547228</v>
      </c>
      <c r="R372" s="17">
        <v>46810</v>
      </c>
      <c r="S372" s="17">
        <v>16419</v>
      </c>
      <c r="T372" s="17">
        <v>6850</v>
      </c>
      <c r="U372" s="17">
        <v>65299</v>
      </c>
      <c r="V372" s="17">
        <v>13580</v>
      </c>
      <c r="W372" s="17">
        <v>0</v>
      </c>
      <c r="X372" s="17">
        <v>321383</v>
      </c>
      <c r="Y372" s="17">
        <v>0</v>
      </c>
      <c r="Z372" s="17">
        <v>0</v>
      </c>
      <c r="AA372" s="17">
        <v>17602222</v>
      </c>
      <c r="AB372" s="17">
        <v>0</v>
      </c>
    </row>
    <row r="373" spans="1:28" x14ac:dyDescent="0.3">
      <c r="A373" s="15" t="s">
        <v>739</v>
      </c>
      <c r="B373" s="14" t="s">
        <v>740</v>
      </c>
      <c r="C373" s="14">
        <v>1</v>
      </c>
      <c r="D373" s="14">
        <v>0</v>
      </c>
      <c r="E373" s="17">
        <v>6882534</v>
      </c>
      <c r="F373" s="17">
        <v>0</v>
      </c>
      <c r="G373" s="17">
        <v>0</v>
      </c>
      <c r="H373" s="17">
        <v>5330</v>
      </c>
      <c r="I373" s="17">
        <v>947434</v>
      </c>
      <c r="J373" s="17">
        <v>1665813</v>
      </c>
      <c r="K373" s="17">
        <v>0</v>
      </c>
      <c r="L373" s="17">
        <v>0</v>
      </c>
      <c r="M373" s="17">
        <v>0</v>
      </c>
      <c r="N373" s="17">
        <v>0</v>
      </c>
      <c r="O373" s="17">
        <v>0</v>
      </c>
      <c r="P373" s="17">
        <v>1164854</v>
      </c>
      <c r="Q373" s="17">
        <v>719990</v>
      </c>
      <c r="R373" s="17">
        <v>131670</v>
      </c>
      <c r="S373" s="17">
        <v>11715</v>
      </c>
      <c r="T373" s="17">
        <v>4887</v>
      </c>
      <c r="U373" s="17">
        <v>46134</v>
      </c>
      <c r="V373" s="17">
        <v>15746</v>
      </c>
      <c r="W373" s="17">
        <v>0</v>
      </c>
      <c r="X373" s="17">
        <v>248044</v>
      </c>
      <c r="Y373" s="17">
        <v>0</v>
      </c>
      <c r="Z373" s="17">
        <v>0</v>
      </c>
      <c r="AA373" s="17">
        <v>11844151</v>
      </c>
      <c r="AB373" s="17">
        <v>0</v>
      </c>
    </row>
    <row r="374" spans="1:28" x14ac:dyDescent="0.3">
      <c r="A374" s="15" t="s">
        <v>741</v>
      </c>
      <c r="B374" s="14" t="s">
        <v>742</v>
      </c>
      <c r="C374" s="14">
        <v>1</v>
      </c>
      <c r="D374" s="14">
        <v>0</v>
      </c>
      <c r="E374" s="17">
        <v>5157241</v>
      </c>
      <c r="F374" s="17">
        <v>0</v>
      </c>
      <c r="G374" s="17">
        <v>258763</v>
      </c>
      <c r="H374" s="17">
        <v>0</v>
      </c>
      <c r="I374" s="17">
        <v>550778</v>
      </c>
      <c r="J374" s="17">
        <v>1737129</v>
      </c>
      <c r="K374" s="17">
        <v>0</v>
      </c>
      <c r="L374" s="17">
        <v>0</v>
      </c>
      <c r="M374" s="17">
        <v>0</v>
      </c>
      <c r="N374" s="17">
        <v>0</v>
      </c>
      <c r="O374" s="17">
        <v>0</v>
      </c>
      <c r="P374" s="17">
        <v>666104</v>
      </c>
      <c r="Q374" s="17">
        <v>73141</v>
      </c>
      <c r="R374" s="17">
        <v>30528</v>
      </c>
      <c r="S374" s="17">
        <v>9078</v>
      </c>
      <c r="T374" s="17">
        <v>3787</v>
      </c>
      <c r="U374" s="17">
        <v>35300</v>
      </c>
      <c r="V374" s="17">
        <v>5456</v>
      </c>
      <c r="W374" s="17">
        <v>0</v>
      </c>
      <c r="X374" s="17">
        <v>45988</v>
      </c>
      <c r="Y374" s="17">
        <v>0</v>
      </c>
      <c r="Z374" s="17">
        <v>0</v>
      </c>
      <c r="AA374" s="17">
        <v>8573293</v>
      </c>
      <c r="AB374" s="17">
        <v>0</v>
      </c>
    </row>
    <row r="375" spans="1:28" x14ac:dyDescent="0.3">
      <c r="A375" s="15" t="s">
        <v>743</v>
      </c>
      <c r="B375" s="14" t="s">
        <v>744</v>
      </c>
      <c r="C375" s="14">
        <v>1</v>
      </c>
      <c r="D375" s="14">
        <v>0</v>
      </c>
      <c r="E375" s="17">
        <v>14762811</v>
      </c>
      <c r="F375" s="17">
        <v>0</v>
      </c>
      <c r="G375" s="17">
        <v>0</v>
      </c>
      <c r="H375" s="17">
        <v>0</v>
      </c>
      <c r="I375" s="17">
        <v>2000716</v>
      </c>
      <c r="J375" s="17">
        <v>2398652</v>
      </c>
      <c r="K375" s="17">
        <v>44239</v>
      </c>
      <c r="L375" s="17">
        <v>0</v>
      </c>
      <c r="M375" s="17">
        <v>0</v>
      </c>
      <c r="N375" s="17">
        <v>0</v>
      </c>
      <c r="O375" s="17">
        <v>0</v>
      </c>
      <c r="P375" s="17">
        <v>2959697</v>
      </c>
      <c r="Q375" s="17">
        <v>683345</v>
      </c>
      <c r="R375" s="17">
        <v>253731</v>
      </c>
      <c r="S375" s="17">
        <v>22980</v>
      </c>
      <c r="T375" s="17">
        <v>9587</v>
      </c>
      <c r="U375" s="17">
        <v>91802</v>
      </c>
      <c r="V375" s="17">
        <v>29179</v>
      </c>
      <c r="W375" s="17">
        <v>0</v>
      </c>
      <c r="X375" s="17">
        <v>893164</v>
      </c>
      <c r="Y375" s="17">
        <v>0</v>
      </c>
      <c r="Z375" s="17">
        <v>0</v>
      </c>
      <c r="AA375" s="17">
        <v>24149903</v>
      </c>
      <c r="AB375" s="17">
        <v>0</v>
      </c>
    </row>
    <row r="376" spans="1:28" x14ac:dyDescent="0.3">
      <c r="A376" s="15" t="s">
        <v>745</v>
      </c>
      <c r="B376" s="14" t="s">
        <v>746</v>
      </c>
      <c r="C376" s="14">
        <v>1</v>
      </c>
      <c r="D376" s="14">
        <v>0</v>
      </c>
      <c r="E376" s="17">
        <v>5853580</v>
      </c>
      <c r="F376" s="17">
        <v>0</v>
      </c>
      <c r="G376" s="17">
        <v>135290</v>
      </c>
      <c r="H376" s="17">
        <v>0</v>
      </c>
      <c r="I376" s="17">
        <v>650093</v>
      </c>
      <c r="J376" s="17">
        <v>358910</v>
      </c>
      <c r="K376" s="17">
        <v>0</v>
      </c>
      <c r="L376" s="17">
        <v>0</v>
      </c>
      <c r="M376" s="17">
        <v>0</v>
      </c>
      <c r="N376" s="17">
        <v>0</v>
      </c>
      <c r="O376" s="17">
        <v>0</v>
      </c>
      <c r="P376" s="17">
        <v>475150</v>
      </c>
      <c r="Q376" s="17">
        <v>69158</v>
      </c>
      <c r="R376" s="17">
        <v>157162</v>
      </c>
      <c r="S376" s="17">
        <v>8569</v>
      </c>
      <c r="T376" s="17">
        <v>3575</v>
      </c>
      <c r="U376" s="17">
        <v>34543</v>
      </c>
      <c r="V376" s="17">
        <v>6008</v>
      </c>
      <c r="W376" s="17">
        <v>0</v>
      </c>
      <c r="X376" s="17">
        <v>97200</v>
      </c>
      <c r="Y376" s="17">
        <v>0</v>
      </c>
      <c r="Z376" s="17">
        <v>0</v>
      </c>
      <c r="AA376" s="17">
        <v>7849238</v>
      </c>
      <c r="AB376" s="17">
        <v>0</v>
      </c>
    </row>
    <row r="377" spans="1:28" x14ac:dyDescent="0.3">
      <c r="A377" s="15" t="s">
        <v>747</v>
      </c>
      <c r="B377" s="14" t="s">
        <v>748</v>
      </c>
      <c r="C377" s="14">
        <v>1</v>
      </c>
      <c r="D377" s="14">
        <v>0</v>
      </c>
      <c r="E377" s="17">
        <v>14671723</v>
      </c>
      <c r="F377" s="17">
        <v>0</v>
      </c>
      <c r="G377" s="17">
        <v>0</v>
      </c>
      <c r="H377" s="17">
        <v>0</v>
      </c>
      <c r="I377" s="17">
        <v>3147996</v>
      </c>
      <c r="J377" s="17">
        <v>5497065</v>
      </c>
      <c r="K377" s="17">
        <v>0</v>
      </c>
      <c r="L377" s="17">
        <v>0</v>
      </c>
      <c r="M377" s="17">
        <v>0</v>
      </c>
      <c r="N377" s="17">
        <v>0</v>
      </c>
      <c r="O377" s="17">
        <v>0</v>
      </c>
      <c r="P377" s="17">
        <v>2592614</v>
      </c>
      <c r="Q377" s="17">
        <v>985218</v>
      </c>
      <c r="R377" s="17">
        <v>486838</v>
      </c>
      <c r="S377" s="17">
        <v>62931</v>
      </c>
      <c r="T377" s="17">
        <v>26256</v>
      </c>
      <c r="U377" s="17">
        <v>254436</v>
      </c>
      <c r="V377" s="17">
        <v>67302</v>
      </c>
      <c r="W377" s="17">
        <v>0</v>
      </c>
      <c r="X377" s="17">
        <v>943600</v>
      </c>
      <c r="Y377" s="17">
        <v>0</v>
      </c>
      <c r="Z377" s="17">
        <v>0</v>
      </c>
      <c r="AA377" s="17">
        <v>28335979</v>
      </c>
      <c r="AB377" s="17">
        <v>0</v>
      </c>
    </row>
    <row r="378" spans="1:28" x14ac:dyDescent="0.3">
      <c r="A378" s="15" t="s">
        <v>749</v>
      </c>
      <c r="B378" s="14" t="s">
        <v>750</v>
      </c>
      <c r="C378" s="14">
        <v>1</v>
      </c>
      <c r="D378" s="14">
        <v>0</v>
      </c>
      <c r="E378" s="17">
        <v>23425526</v>
      </c>
      <c r="F378" s="17">
        <v>0</v>
      </c>
      <c r="G378" s="17">
        <v>500874</v>
      </c>
      <c r="H378" s="17">
        <v>0</v>
      </c>
      <c r="I378" s="17">
        <v>5693895</v>
      </c>
      <c r="J378" s="17">
        <v>4620237</v>
      </c>
      <c r="K378" s="17">
        <v>0</v>
      </c>
      <c r="L378" s="17">
        <v>0</v>
      </c>
      <c r="M378" s="17">
        <v>0</v>
      </c>
      <c r="N378" s="17">
        <v>0</v>
      </c>
      <c r="O378" s="17">
        <v>0</v>
      </c>
      <c r="P378" s="17">
        <v>2542554</v>
      </c>
      <c r="Q378" s="17">
        <v>1554281</v>
      </c>
      <c r="R378" s="17">
        <v>586447</v>
      </c>
      <c r="S378" s="17">
        <v>57344</v>
      </c>
      <c r="T378" s="17">
        <v>20532</v>
      </c>
      <c r="U378" s="17">
        <v>265038</v>
      </c>
      <c r="V378" s="17">
        <v>62994</v>
      </c>
      <c r="W378" s="17">
        <v>462220</v>
      </c>
      <c r="X378" s="17">
        <v>255245</v>
      </c>
      <c r="Y378" s="17">
        <v>17651</v>
      </c>
      <c r="Z378" s="17">
        <v>0</v>
      </c>
      <c r="AA378" s="17">
        <v>40064838</v>
      </c>
      <c r="AB378" s="17">
        <v>0</v>
      </c>
    </row>
    <row r="379" spans="1:28" x14ac:dyDescent="0.3">
      <c r="A379" s="15" t="s">
        <v>751</v>
      </c>
      <c r="B379" s="14" t="s">
        <v>752</v>
      </c>
      <c r="C379" s="14">
        <v>1</v>
      </c>
      <c r="D379" s="14">
        <v>0</v>
      </c>
      <c r="E379" s="17">
        <v>5096919</v>
      </c>
      <c r="F379" s="17">
        <v>0</v>
      </c>
      <c r="G379" s="17">
        <v>192726</v>
      </c>
      <c r="H379" s="17">
        <v>0</v>
      </c>
      <c r="I379" s="17">
        <v>860702</v>
      </c>
      <c r="J379" s="17">
        <v>1172687</v>
      </c>
      <c r="K379" s="17">
        <v>0</v>
      </c>
      <c r="L379" s="17">
        <v>0</v>
      </c>
      <c r="M379" s="17">
        <v>0</v>
      </c>
      <c r="N379" s="17">
        <v>0</v>
      </c>
      <c r="O379" s="17">
        <v>0</v>
      </c>
      <c r="P379" s="17">
        <v>723816</v>
      </c>
      <c r="Q379" s="17">
        <v>782683</v>
      </c>
      <c r="R379" s="17">
        <v>189884</v>
      </c>
      <c r="S379" s="17">
        <v>14921</v>
      </c>
      <c r="T379" s="17">
        <v>6225</v>
      </c>
      <c r="U379" s="17">
        <v>59124</v>
      </c>
      <c r="V379" s="17">
        <v>14029</v>
      </c>
      <c r="W379" s="17">
        <v>0</v>
      </c>
      <c r="X379" s="17">
        <v>118940</v>
      </c>
      <c r="Y379" s="17">
        <v>28906</v>
      </c>
      <c r="Z379" s="17">
        <v>0</v>
      </c>
      <c r="AA379" s="17">
        <v>9261562</v>
      </c>
      <c r="AB379" s="17">
        <v>561162</v>
      </c>
    </row>
    <row r="380" spans="1:28" x14ac:dyDescent="0.3">
      <c r="A380" s="15" t="s">
        <v>753</v>
      </c>
      <c r="B380" s="14" t="s">
        <v>754</v>
      </c>
      <c r="C380" s="14">
        <v>1</v>
      </c>
      <c r="D380" s="14">
        <v>0</v>
      </c>
      <c r="E380" s="17">
        <v>14121672</v>
      </c>
      <c r="F380" s="17">
        <v>0</v>
      </c>
      <c r="G380" s="17">
        <v>344880</v>
      </c>
      <c r="H380" s="17">
        <v>0</v>
      </c>
      <c r="I380" s="17">
        <v>2252317</v>
      </c>
      <c r="J380" s="17">
        <v>2629949</v>
      </c>
      <c r="K380" s="17">
        <v>0</v>
      </c>
      <c r="L380" s="17">
        <v>0</v>
      </c>
      <c r="M380" s="17">
        <v>0</v>
      </c>
      <c r="N380" s="17">
        <v>0</v>
      </c>
      <c r="O380" s="17">
        <v>0</v>
      </c>
      <c r="P380" s="17">
        <v>1722240</v>
      </c>
      <c r="Q380" s="17">
        <v>452443</v>
      </c>
      <c r="R380" s="17">
        <v>765742</v>
      </c>
      <c r="S380" s="17">
        <v>48775</v>
      </c>
      <c r="T380" s="17">
        <v>20350</v>
      </c>
      <c r="U380" s="17">
        <v>181216</v>
      </c>
      <c r="V380" s="17">
        <v>53108</v>
      </c>
      <c r="W380" s="17">
        <v>0</v>
      </c>
      <c r="X380" s="17">
        <v>332580</v>
      </c>
      <c r="Y380" s="17">
        <v>0</v>
      </c>
      <c r="Z380" s="17">
        <v>0</v>
      </c>
      <c r="AA380" s="17">
        <v>22925272</v>
      </c>
      <c r="AB380" s="17">
        <v>0</v>
      </c>
    </row>
    <row r="381" spans="1:28" x14ac:dyDescent="0.3">
      <c r="A381" s="15" t="s">
        <v>755</v>
      </c>
      <c r="B381" s="14" t="s">
        <v>756</v>
      </c>
      <c r="C381" s="14">
        <v>1</v>
      </c>
      <c r="D381" s="14">
        <v>0</v>
      </c>
      <c r="E381" s="17">
        <v>42201442</v>
      </c>
      <c r="F381" s="17">
        <v>0</v>
      </c>
      <c r="G381" s="17">
        <v>646971</v>
      </c>
      <c r="H381" s="17">
        <v>0</v>
      </c>
      <c r="I381" s="17">
        <v>4804828</v>
      </c>
      <c r="J381" s="17">
        <v>3677370</v>
      </c>
      <c r="K381" s="17">
        <v>0</v>
      </c>
      <c r="L381" s="17">
        <v>0</v>
      </c>
      <c r="M381" s="17">
        <v>0</v>
      </c>
      <c r="N381" s="17">
        <v>0</v>
      </c>
      <c r="O381" s="17">
        <v>0</v>
      </c>
      <c r="P381" s="17">
        <v>2821065</v>
      </c>
      <c r="Q381" s="17">
        <v>2014559</v>
      </c>
      <c r="R381" s="17">
        <v>1288676</v>
      </c>
      <c r="S381" s="17">
        <v>82825</v>
      </c>
      <c r="T381" s="17">
        <v>9767</v>
      </c>
      <c r="U381" s="17">
        <v>320783</v>
      </c>
      <c r="V381" s="17">
        <v>98479</v>
      </c>
      <c r="W381" s="17">
        <v>0</v>
      </c>
      <c r="X381" s="17">
        <v>1537228</v>
      </c>
      <c r="Y381" s="17">
        <v>0</v>
      </c>
      <c r="Z381" s="17">
        <v>0</v>
      </c>
      <c r="AA381" s="17">
        <v>59503993</v>
      </c>
      <c r="AB381" s="17">
        <v>0</v>
      </c>
    </row>
    <row r="382" spans="1:28" x14ac:dyDescent="0.3">
      <c r="A382" s="15" t="s">
        <v>757</v>
      </c>
      <c r="B382" s="14" t="s">
        <v>758</v>
      </c>
      <c r="C382" s="14">
        <v>1</v>
      </c>
      <c r="D382" s="14">
        <v>0</v>
      </c>
      <c r="E382" s="17">
        <v>12386018</v>
      </c>
      <c r="F382" s="17">
        <v>0</v>
      </c>
      <c r="G382" s="17">
        <v>526970</v>
      </c>
      <c r="H382" s="17">
        <v>0</v>
      </c>
      <c r="I382" s="17">
        <v>2914740</v>
      </c>
      <c r="J382" s="17">
        <v>1954504</v>
      </c>
      <c r="K382" s="17">
        <v>0</v>
      </c>
      <c r="L382" s="17">
        <v>0</v>
      </c>
      <c r="M382" s="17">
        <v>0</v>
      </c>
      <c r="N382" s="17">
        <v>0</v>
      </c>
      <c r="O382" s="17">
        <v>0</v>
      </c>
      <c r="P382" s="17">
        <v>1566039</v>
      </c>
      <c r="Q382" s="17">
        <v>661253</v>
      </c>
      <c r="R382" s="17">
        <v>242289</v>
      </c>
      <c r="S382" s="17">
        <v>50213</v>
      </c>
      <c r="T382" s="17">
        <v>20950</v>
      </c>
      <c r="U382" s="17">
        <v>174343</v>
      </c>
      <c r="V382" s="17">
        <v>48590</v>
      </c>
      <c r="W382" s="17">
        <v>0</v>
      </c>
      <c r="X382" s="17">
        <v>307800</v>
      </c>
      <c r="Y382" s="17">
        <v>0</v>
      </c>
      <c r="Z382" s="17">
        <v>0</v>
      </c>
      <c r="AA382" s="17">
        <v>20853709</v>
      </c>
      <c r="AB382" s="17">
        <v>0</v>
      </c>
    </row>
    <row r="383" spans="1:28" x14ac:dyDescent="0.3">
      <c r="A383" s="15" t="s">
        <v>759</v>
      </c>
      <c r="B383" s="14" t="s">
        <v>760</v>
      </c>
      <c r="C383" s="14">
        <v>1</v>
      </c>
      <c r="D383" s="14">
        <v>0</v>
      </c>
      <c r="E383" s="17">
        <v>7506875</v>
      </c>
      <c r="F383" s="17">
        <v>0</v>
      </c>
      <c r="G383" s="17">
        <v>317551</v>
      </c>
      <c r="H383" s="17">
        <v>0</v>
      </c>
      <c r="I383" s="17">
        <v>1225897</v>
      </c>
      <c r="J383" s="17">
        <v>1199786</v>
      </c>
      <c r="K383" s="17">
        <v>0</v>
      </c>
      <c r="L383" s="17">
        <v>0</v>
      </c>
      <c r="M383" s="17">
        <v>0</v>
      </c>
      <c r="N383" s="17">
        <v>0</v>
      </c>
      <c r="O383" s="17">
        <v>0</v>
      </c>
      <c r="P383" s="17">
        <v>898744</v>
      </c>
      <c r="Q383" s="17">
        <v>448248</v>
      </c>
      <c r="R383" s="17">
        <v>177211</v>
      </c>
      <c r="S383" s="17">
        <v>17767</v>
      </c>
      <c r="T383" s="17">
        <v>7412</v>
      </c>
      <c r="U383" s="17">
        <v>68794</v>
      </c>
      <c r="V383" s="17">
        <v>20751</v>
      </c>
      <c r="W383" s="17">
        <v>0</v>
      </c>
      <c r="X383" s="17">
        <v>170940</v>
      </c>
      <c r="Y383" s="17">
        <v>0</v>
      </c>
      <c r="Z383" s="17">
        <v>0</v>
      </c>
      <c r="AA383" s="17">
        <v>12059976</v>
      </c>
      <c r="AB383" s="17">
        <v>0</v>
      </c>
    </row>
    <row r="384" spans="1:28" x14ac:dyDescent="0.3">
      <c r="A384" s="15" t="s">
        <v>761</v>
      </c>
      <c r="B384" s="14" t="s">
        <v>762</v>
      </c>
      <c r="C384" s="14">
        <v>1</v>
      </c>
      <c r="D384" s="14">
        <v>0</v>
      </c>
      <c r="E384" s="17">
        <v>91038360</v>
      </c>
      <c r="F384" s="17">
        <v>0</v>
      </c>
      <c r="G384" s="17">
        <v>714091</v>
      </c>
      <c r="H384" s="17">
        <v>50169</v>
      </c>
      <c r="I384" s="17">
        <v>6685481</v>
      </c>
      <c r="J384" s="17">
        <v>12083048</v>
      </c>
      <c r="K384" s="17">
        <v>0</v>
      </c>
      <c r="L384" s="17">
        <v>0</v>
      </c>
      <c r="M384" s="17">
        <v>0</v>
      </c>
      <c r="N384" s="17">
        <v>0</v>
      </c>
      <c r="O384" s="17">
        <v>0</v>
      </c>
      <c r="P384" s="17">
        <v>7001318</v>
      </c>
      <c r="Q384" s="17">
        <v>5404725</v>
      </c>
      <c r="R384" s="17">
        <v>1871530</v>
      </c>
      <c r="S384" s="17">
        <v>116770</v>
      </c>
      <c r="T384" s="17">
        <v>48718</v>
      </c>
      <c r="U384" s="17">
        <v>275950</v>
      </c>
      <c r="V384" s="17">
        <v>147893</v>
      </c>
      <c r="W384" s="17">
        <v>0</v>
      </c>
      <c r="X384" s="17">
        <v>1061514</v>
      </c>
      <c r="Y384" s="17">
        <v>0</v>
      </c>
      <c r="Z384" s="17">
        <v>0</v>
      </c>
      <c r="AA384" s="17">
        <v>126499567</v>
      </c>
      <c r="AB384" s="17">
        <v>0</v>
      </c>
    </row>
    <row r="385" spans="1:28" x14ac:dyDescent="0.3">
      <c r="A385" s="15" t="s">
        <v>763</v>
      </c>
      <c r="B385" s="14" t="s">
        <v>764</v>
      </c>
      <c r="C385" s="14">
        <v>1</v>
      </c>
      <c r="D385" s="14">
        <v>0</v>
      </c>
      <c r="E385" s="17">
        <v>26682073</v>
      </c>
      <c r="F385" s="17">
        <v>0</v>
      </c>
      <c r="G385" s="17">
        <v>492317</v>
      </c>
      <c r="H385" s="17">
        <v>0</v>
      </c>
      <c r="I385" s="17">
        <v>4504736</v>
      </c>
      <c r="J385" s="17">
        <v>4317585</v>
      </c>
      <c r="K385" s="17">
        <v>798939</v>
      </c>
      <c r="L385" s="17">
        <v>0</v>
      </c>
      <c r="M385" s="17">
        <v>0</v>
      </c>
      <c r="N385" s="17">
        <v>0</v>
      </c>
      <c r="O385" s="17">
        <v>0</v>
      </c>
      <c r="P385" s="17">
        <v>2166378</v>
      </c>
      <c r="Q385" s="17">
        <v>1746855</v>
      </c>
      <c r="R385" s="17">
        <v>1677046</v>
      </c>
      <c r="S385" s="17">
        <v>52850</v>
      </c>
      <c r="T385" s="17">
        <v>22050</v>
      </c>
      <c r="U385" s="17">
        <v>213428</v>
      </c>
      <c r="V385" s="17">
        <v>59679</v>
      </c>
      <c r="W385" s="17">
        <v>0</v>
      </c>
      <c r="X385" s="17">
        <v>331118</v>
      </c>
      <c r="Y385" s="17">
        <v>0</v>
      </c>
      <c r="Z385" s="17">
        <v>0</v>
      </c>
      <c r="AA385" s="17">
        <v>43065054</v>
      </c>
      <c r="AB385" s="17">
        <v>0</v>
      </c>
    </row>
    <row r="386" spans="1:28" x14ac:dyDescent="0.3">
      <c r="A386" s="15" t="s">
        <v>765</v>
      </c>
      <c r="B386" s="14" t="s">
        <v>766</v>
      </c>
      <c r="C386" s="14">
        <v>1</v>
      </c>
      <c r="D386" s="14">
        <v>0</v>
      </c>
      <c r="E386" s="17">
        <v>35078566</v>
      </c>
      <c r="F386" s="17">
        <v>0</v>
      </c>
      <c r="G386" s="17">
        <v>1602240</v>
      </c>
      <c r="H386" s="17">
        <v>0</v>
      </c>
      <c r="I386" s="17">
        <v>8591377</v>
      </c>
      <c r="J386" s="17">
        <v>4302464</v>
      </c>
      <c r="K386" s="17">
        <v>848230</v>
      </c>
      <c r="L386" s="17">
        <v>0</v>
      </c>
      <c r="M386" s="17">
        <v>0</v>
      </c>
      <c r="N386" s="17">
        <v>0</v>
      </c>
      <c r="O386" s="17">
        <v>0</v>
      </c>
      <c r="P386" s="17">
        <v>2949553</v>
      </c>
      <c r="Q386" s="17">
        <v>2182898</v>
      </c>
      <c r="R386" s="17">
        <v>1009818</v>
      </c>
      <c r="S386" s="17">
        <v>182022</v>
      </c>
      <c r="T386" s="17">
        <v>75943</v>
      </c>
      <c r="U386" s="17">
        <v>485048</v>
      </c>
      <c r="V386" s="17">
        <v>179668</v>
      </c>
      <c r="W386" s="17">
        <v>0</v>
      </c>
      <c r="X386" s="17">
        <v>2661120</v>
      </c>
      <c r="Y386" s="17">
        <v>0</v>
      </c>
      <c r="Z386" s="17">
        <v>0</v>
      </c>
      <c r="AA386" s="17">
        <v>60148947</v>
      </c>
      <c r="AB386" s="17">
        <v>0</v>
      </c>
    </row>
    <row r="387" spans="1:28" x14ac:dyDescent="0.3">
      <c r="A387" s="15" t="s">
        <v>767</v>
      </c>
      <c r="B387" s="14" t="s">
        <v>768</v>
      </c>
      <c r="C387" s="14">
        <v>1</v>
      </c>
      <c r="D387" s="14">
        <v>1</v>
      </c>
      <c r="E387" s="17">
        <v>1417922</v>
      </c>
      <c r="F387" s="17">
        <v>0</v>
      </c>
      <c r="G387" s="17">
        <v>70000</v>
      </c>
      <c r="H387" s="17">
        <v>0</v>
      </c>
      <c r="I387" s="17">
        <v>3866320</v>
      </c>
      <c r="J387" s="17">
        <v>0</v>
      </c>
      <c r="K387" s="17">
        <v>0</v>
      </c>
      <c r="L387" s="17">
        <v>0</v>
      </c>
      <c r="M387" s="17">
        <v>0</v>
      </c>
      <c r="N387" s="17">
        <v>0</v>
      </c>
      <c r="O387" s="17">
        <v>0</v>
      </c>
      <c r="P387" s="17">
        <v>18370</v>
      </c>
      <c r="Q387" s="17">
        <v>8555</v>
      </c>
      <c r="R387" s="17">
        <v>18455</v>
      </c>
      <c r="S387" s="17">
        <v>88500</v>
      </c>
      <c r="T387" s="17">
        <v>14829</v>
      </c>
      <c r="U387" s="17">
        <v>631360</v>
      </c>
      <c r="V387" s="17">
        <v>0</v>
      </c>
      <c r="W387" s="17">
        <v>0</v>
      </c>
      <c r="X387" s="17">
        <v>1347024</v>
      </c>
      <c r="Y387" s="17">
        <v>10401</v>
      </c>
      <c r="Z387" s="17">
        <v>0</v>
      </c>
      <c r="AA387" s="17">
        <v>7491736</v>
      </c>
      <c r="AB387" s="17">
        <v>0</v>
      </c>
    </row>
    <row r="388" spans="1:28" x14ac:dyDescent="0.3">
      <c r="A388" s="15" t="s">
        <v>769</v>
      </c>
      <c r="B388" s="14" t="s">
        <v>770</v>
      </c>
      <c r="C388" s="14">
        <v>1</v>
      </c>
      <c r="D388" s="14">
        <v>0</v>
      </c>
      <c r="E388" s="17">
        <v>29072776</v>
      </c>
      <c r="F388" s="17">
        <v>0</v>
      </c>
      <c r="G388" s="17">
        <v>536651</v>
      </c>
      <c r="H388" s="17">
        <v>0</v>
      </c>
      <c r="I388" s="17">
        <v>3333162</v>
      </c>
      <c r="J388" s="17">
        <v>2530971</v>
      </c>
      <c r="K388" s="17">
        <v>0</v>
      </c>
      <c r="L388" s="17">
        <v>0</v>
      </c>
      <c r="M388" s="17">
        <v>0</v>
      </c>
      <c r="N388" s="17">
        <v>0</v>
      </c>
      <c r="O388" s="17">
        <v>0</v>
      </c>
      <c r="P388" s="17">
        <v>2315257</v>
      </c>
      <c r="Q388" s="17">
        <v>646746</v>
      </c>
      <c r="R388" s="17">
        <v>652396</v>
      </c>
      <c r="S388" s="17">
        <v>21732</v>
      </c>
      <c r="T388" s="17">
        <v>13227</v>
      </c>
      <c r="U388" s="17">
        <v>251233</v>
      </c>
      <c r="V388" s="17">
        <v>71603</v>
      </c>
      <c r="W388" s="17">
        <v>0</v>
      </c>
      <c r="X388" s="17">
        <v>1471472</v>
      </c>
      <c r="Y388" s="17">
        <v>0</v>
      </c>
      <c r="Z388" s="17">
        <v>0</v>
      </c>
      <c r="AA388" s="17">
        <v>40517226</v>
      </c>
      <c r="AB388" s="17">
        <v>0</v>
      </c>
    </row>
    <row r="389" spans="1:28" x14ac:dyDescent="0.3">
      <c r="A389" s="15" t="s">
        <v>771</v>
      </c>
      <c r="B389" s="14" t="s">
        <v>772</v>
      </c>
      <c r="C389" s="14">
        <v>1</v>
      </c>
      <c r="D389" s="14">
        <v>0</v>
      </c>
      <c r="E389" s="17">
        <v>131298522</v>
      </c>
      <c r="F389" s="17">
        <v>0</v>
      </c>
      <c r="G389" s="17">
        <v>3600531</v>
      </c>
      <c r="H389" s="17">
        <v>0</v>
      </c>
      <c r="I389" s="17">
        <v>9870880</v>
      </c>
      <c r="J389" s="17">
        <v>9779081</v>
      </c>
      <c r="K389" s="17">
        <v>0</v>
      </c>
      <c r="L389" s="17">
        <v>0</v>
      </c>
      <c r="M389" s="17">
        <v>510638</v>
      </c>
      <c r="N389" s="17">
        <v>3442576</v>
      </c>
      <c r="O389" s="17">
        <v>1954589</v>
      </c>
      <c r="P389" s="17">
        <v>0</v>
      </c>
      <c r="Q389" s="17">
        <v>4265936</v>
      </c>
      <c r="R389" s="17">
        <v>4181765</v>
      </c>
      <c r="S389" s="17">
        <v>166563</v>
      </c>
      <c r="T389" s="17">
        <v>69493</v>
      </c>
      <c r="U389" s="17">
        <v>659332</v>
      </c>
      <c r="V389" s="17">
        <v>210690</v>
      </c>
      <c r="W389" s="17">
        <v>0</v>
      </c>
      <c r="X389" s="17">
        <v>5712815</v>
      </c>
      <c r="Y389" s="17">
        <v>0</v>
      </c>
      <c r="Z389" s="17">
        <v>0</v>
      </c>
      <c r="AA389" s="17">
        <v>175723411</v>
      </c>
      <c r="AB389" s="17">
        <v>2194102</v>
      </c>
    </row>
    <row r="390" spans="1:28" x14ac:dyDescent="0.3">
      <c r="A390" s="15" t="s">
        <v>773</v>
      </c>
      <c r="B390" s="14" t="s">
        <v>774</v>
      </c>
      <c r="C390" s="14">
        <v>1</v>
      </c>
      <c r="D390" s="14">
        <v>0</v>
      </c>
      <c r="E390" s="17">
        <v>34689392</v>
      </c>
      <c r="F390" s="17">
        <v>0</v>
      </c>
      <c r="G390" s="17">
        <v>343745</v>
      </c>
      <c r="H390" s="17">
        <v>0</v>
      </c>
      <c r="I390" s="17">
        <v>1950980</v>
      </c>
      <c r="J390" s="17">
        <v>4144848</v>
      </c>
      <c r="K390" s="17">
        <v>0</v>
      </c>
      <c r="L390" s="17">
        <v>0</v>
      </c>
      <c r="M390" s="17">
        <v>0</v>
      </c>
      <c r="N390" s="17">
        <v>0</v>
      </c>
      <c r="O390" s="17">
        <v>0</v>
      </c>
      <c r="P390" s="17">
        <v>1976628</v>
      </c>
      <c r="Q390" s="17">
        <v>1624477</v>
      </c>
      <c r="R390" s="17">
        <v>801449</v>
      </c>
      <c r="S390" s="17">
        <v>39922</v>
      </c>
      <c r="T390" s="17">
        <v>16421</v>
      </c>
      <c r="U390" s="17">
        <v>147664</v>
      </c>
      <c r="V390" s="17">
        <v>50047</v>
      </c>
      <c r="W390" s="17">
        <v>0</v>
      </c>
      <c r="X390" s="17">
        <v>562455</v>
      </c>
      <c r="Y390" s="17">
        <v>0</v>
      </c>
      <c r="Z390" s="17">
        <v>0</v>
      </c>
      <c r="AA390" s="17">
        <v>46348028</v>
      </c>
      <c r="AB390" s="17">
        <v>0</v>
      </c>
    </row>
    <row r="391" spans="1:28" x14ac:dyDescent="0.3">
      <c r="A391" s="15" t="s">
        <v>775</v>
      </c>
      <c r="B391" s="14" t="s">
        <v>776</v>
      </c>
      <c r="C391" s="14">
        <v>1</v>
      </c>
      <c r="D391" s="14">
        <v>0</v>
      </c>
      <c r="E391" s="17">
        <v>621374</v>
      </c>
      <c r="F391" s="17">
        <v>0</v>
      </c>
      <c r="G391" s="17">
        <v>50000</v>
      </c>
      <c r="H391" s="17">
        <v>0</v>
      </c>
      <c r="I391" s="17">
        <v>41532</v>
      </c>
      <c r="J391" s="17">
        <v>64204</v>
      </c>
      <c r="K391" s="17">
        <v>0</v>
      </c>
      <c r="L391" s="17">
        <v>0</v>
      </c>
      <c r="M391" s="17">
        <v>0</v>
      </c>
      <c r="N391" s="17">
        <v>0</v>
      </c>
      <c r="O391" s="17">
        <v>0</v>
      </c>
      <c r="P391" s="17">
        <v>235804</v>
      </c>
      <c r="Q391" s="17">
        <v>22920</v>
      </c>
      <c r="R391" s="17">
        <v>1542</v>
      </c>
      <c r="S391" s="17">
        <v>5558</v>
      </c>
      <c r="T391" s="17">
        <v>2318</v>
      </c>
      <c r="U391" s="17">
        <v>15437</v>
      </c>
      <c r="V391" s="17">
        <v>0</v>
      </c>
      <c r="W391" s="17">
        <v>0</v>
      </c>
      <c r="X391" s="17">
        <v>0</v>
      </c>
      <c r="Y391" s="17">
        <v>0</v>
      </c>
      <c r="Z391" s="17">
        <v>0</v>
      </c>
      <c r="AA391" s="17">
        <v>1060689</v>
      </c>
      <c r="AB391" s="17">
        <v>0</v>
      </c>
    </row>
    <row r="392" spans="1:28" x14ac:dyDescent="0.3">
      <c r="A392" s="15" t="s">
        <v>777</v>
      </c>
      <c r="B392" s="14" t="s">
        <v>778</v>
      </c>
      <c r="C392" s="14">
        <v>1</v>
      </c>
      <c r="D392" s="14">
        <v>0</v>
      </c>
      <c r="E392" s="17">
        <v>16788314</v>
      </c>
      <c r="F392" s="17">
        <v>0</v>
      </c>
      <c r="G392" s="17">
        <v>780717</v>
      </c>
      <c r="H392" s="17">
        <v>0</v>
      </c>
      <c r="I392" s="17">
        <v>3310314</v>
      </c>
      <c r="J392" s="17">
        <v>3838335</v>
      </c>
      <c r="K392" s="17">
        <v>0</v>
      </c>
      <c r="L392" s="17">
        <v>0</v>
      </c>
      <c r="M392" s="17">
        <v>0</v>
      </c>
      <c r="N392" s="17">
        <v>0</v>
      </c>
      <c r="O392" s="17">
        <v>0</v>
      </c>
      <c r="P392" s="17">
        <v>1586487</v>
      </c>
      <c r="Q392" s="17">
        <v>1126159</v>
      </c>
      <c r="R392" s="17">
        <v>309007</v>
      </c>
      <c r="S392" s="17">
        <v>57703</v>
      </c>
      <c r="T392" s="17">
        <v>24075</v>
      </c>
      <c r="U392" s="17">
        <v>210807</v>
      </c>
      <c r="V392" s="17">
        <v>51923</v>
      </c>
      <c r="W392" s="17">
        <v>0</v>
      </c>
      <c r="X392" s="17">
        <v>415800</v>
      </c>
      <c r="Y392" s="17">
        <v>10949</v>
      </c>
      <c r="Z392" s="17">
        <v>0</v>
      </c>
      <c r="AA392" s="17">
        <v>28510590</v>
      </c>
      <c r="AB392" s="17">
        <v>0</v>
      </c>
    </row>
    <row r="393" spans="1:28" x14ac:dyDescent="0.3">
      <c r="A393" s="15" t="s">
        <v>779</v>
      </c>
      <c r="B393" s="14" t="s">
        <v>780</v>
      </c>
      <c r="C393" s="14">
        <v>1</v>
      </c>
      <c r="D393" s="14">
        <v>0</v>
      </c>
      <c r="E393" s="17">
        <v>4708609</v>
      </c>
      <c r="F393" s="17">
        <v>0</v>
      </c>
      <c r="G393" s="17">
        <v>426016</v>
      </c>
      <c r="H393" s="17">
        <v>0</v>
      </c>
      <c r="I393" s="17">
        <v>999726</v>
      </c>
      <c r="J393" s="17">
        <v>276015</v>
      </c>
      <c r="K393" s="17">
        <v>0</v>
      </c>
      <c r="L393" s="17">
        <v>0</v>
      </c>
      <c r="M393" s="17">
        <v>0</v>
      </c>
      <c r="N393" s="17">
        <v>0</v>
      </c>
      <c r="O393" s="17">
        <v>0</v>
      </c>
      <c r="P393" s="17">
        <v>674870</v>
      </c>
      <c r="Q393" s="17">
        <v>14607</v>
      </c>
      <c r="R393" s="17">
        <v>61344</v>
      </c>
      <c r="S393" s="17">
        <v>7071</v>
      </c>
      <c r="T393" s="17">
        <v>2950</v>
      </c>
      <c r="U393" s="17">
        <v>42872</v>
      </c>
      <c r="V393" s="17">
        <v>5952</v>
      </c>
      <c r="W393" s="17">
        <v>0</v>
      </c>
      <c r="X393" s="17">
        <v>108000</v>
      </c>
      <c r="Y393" s="17">
        <v>16330</v>
      </c>
      <c r="Z393" s="17">
        <v>0</v>
      </c>
      <c r="AA393" s="17">
        <v>7344362</v>
      </c>
      <c r="AB393" s="17">
        <v>0</v>
      </c>
    </row>
    <row r="394" spans="1:28" x14ac:dyDescent="0.3">
      <c r="A394" s="15" t="s">
        <v>781</v>
      </c>
      <c r="B394" s="14" t="s">
        <v>782</v>
      </c>
      <c r="C394" s="14">
        <v>1</v>
      </c>
      <c r="D394" s="14">
        <v>0</v>
      </c>
      <c r="E394" s="17">
        <v>3858313</v>
      </c>
      <c r="F394" s="17">
        <v>0</v>
      </c>
      <c r="G394" s="17">
        <v>281467</v>
      </c>
      <c r="H394" s="17">
        <v>0</v>
      </c>
      <c r="I394" s="17">
        <v>591230</v>
      </c>
      <c r="J394" s="17">
        <v>813443</v>
      </c>
      <c r="K394" s="17">
        <v>0</v>
      </c>
      <c r="L394" s="17">
        <v>0</v>
      </c>
      <c r="M394" s="17">
        <v>0</v>
      </c>
      <c r="N394" s="17">
        <v>0</v>
      </c>
      <c r="O394" s="17">
        <v>0</v>
      </c>
      <c r="P394" s="17">
        <v>757732</v>
      </c>
      <c r="Q394" s="17">
        <v>175442</v>
      </c>
      <c r="R394" s="17">
        <v>233842</v>
      </c>
      <c r="S394" s="17">
        <v>11400</v>
      </c>
      <c r="T394" s="17">
        <v>4346</v>
      </c>
      <c r="U394" s="17">
        <v>19854</v>
      </c>
      <c r="V394" s="17">
        <v>11308</v>
      </c>
      <c r="W394" s="17">
        <v>0</v>
      </c>
      <c r="X394" s="17">
        <v>176903</v>
      </c>
      <c r="Y394" s="17">
        <v>0</v>
      </c>
      <c r="Z394" s="17">
        <v>0</v>
      </c>
      <c r="AA394" s="17">
        <v>6935280</v>
      </c>
      <c r="AB394" s="17">
        <v>0</v>
      </c>
    </row>
    <row r="395" spans="1:28" x14ac:dyDescent="0.3">
      <c r="A395" s="15" t="s">
        <v>783</v>
      </c>
      <c r="B395" s="14" t="s">
        <v>784</v>
      </c>
      <c r="C395" s="14">
        <v>1</v>
      </c>
      <c r="D395" s="14">
        <v>0</v>
      </c>
      <c r="E395" s="17">
        <v>22307559</v>
      </c>
      <c r="F395" s="17">
        <v>0</v>
      </c>
      <c r="G395" s="17">
        <v>256623</v>
      </c>
      <c r="H395" s="17">
        <v>0</v>
      </c>
      <c r="I395" s="17">
        <v>1752895</v>
      </c>
      <c r="J395" s="17">
        <v>1905177</v>
      </c>
      <c r="K395" s="17">
        <v>0</v>
      </c>
      <c r="L395" s="17">
        <v>0</v>
      </c>
      <c r="M395" s="17">
        <v>0</v>
      </c>
      <c r="N395" s="17">
        <v>0</v>
      </c>
      <c r="O395" s="17">
        <v>0</v>
      </c>
      <c r="P395" s="17">
        <v>944437</v>
      </c>
      <c r="Q395" s="17">
        <v>240115</v>
      </c>
      <c r="R395" s="17">
        <v>1042828</v>
      </c>
      <c r="S395" s="17">
        <v>26215</v>
      </c>
      <c r="T395" s="17">
        <v>10937</v>
      </c>
      <c r="U395" s="17">
        <v>103278</v>
      </c>
      <c r="V395" s="17">
        <v>35151</v>
      </c>
      <c r="W395" s="17">
        <v>0</v>
      </c>
      <c r="X395" s="17">
        <v>410717</v>
      </c>
      <c r="Y395" s="17">
        <v>0</v>
      </c>
      <c r="Z395" s="17">
        <v>0</v>
      </c>
      <c r="AA395" s="17">
        <v>29035932</v>
      </c>
      <c r="AB395" s="17">
        <v>0</v>
      </c>
    </row>
    <row r="396" spans="1:28" x14ac:dyDescent="0.3">
      <c r="A396" s="15" t="s">
        <v>785</v>
      </c>
      <c r="B396" s="14" t="s">
        <v>786</v>
      </c>
      <c r="C396" s="14">
        <v>1</v>
      </c>
      <c r="D396" s="14">
        <v>0</v>
      </c>
      <c r="E396" s="17">
        <v>8138171</v>
      </c>
      <c r="F396" s="17">
        <v>0</v>
      </c>
      <c r="G396" s="17">
        <v>101659</v>
      </c>
      <c r="H396" s="17">
        <v>0</v>
      </c>
      <c r="I396" s="17">
        <v>853846</v>
      </c>
      <c r="J396" s="17">
        <v>3489559</v>
      </c>
      <c r="K396" s="17">
        <v>0</v>
      </c>
      <c r="L396" s="17">
        <v>0</v>
      </c>
      <c r="M396" s="17">
        <v>0</v>
      </c>
      <c r="N396" s="17">
        <v>0</v>
      </c>
      <c r="O396" s="17">
        <v>0</v>
      </c>
      <c r="P396" s="17">
        <v>949006</v>
      </c>
      <c r="Q396" s="17">
        <v>127384</v>
      </c>
      <c r="R396" s="17">
        <v>31160</v>
      </c>
      <c r="S396" s="17">
        <v>10292</v>
      </c>
      <c r="T396" s="17">
        <v>4293</v>
      </c>
      <c r="U396" s="17">
        <v>40834</v>
      </c>
      <c r="V396" s="17">
        <v>12785</v>
      </c>
      <c r="W396" s="17">
        <v>0</v>
      </c>
      <c r="X396" s="17">
        <v>86793</v>
      </c>
      <c r="Y396" s="17">
        <v>0</v>
      </c>
      <c r="Z396" s="17">
        <v>0</v>
      </c>
      <c r="AA396" s="17">
        <v>13845782</v>
      </c>
      <c r="AB396" s="17">
        <v>0</v>
      </c>
    </row>
    <row r="397" spans="1:28" x14ac:dyDescent="0.3">
      <c r="A397" s="15" t="s">
        <v>787</v>
      </c>
      <c r="B397" s="14" t="s">
        <v>788</v>
      </c>
      <c r="C397" s="14">
        <v>1</v>
      </c>
      <c r="D397" s="14">
        <v>0</v>
      </c>
      <c r="E397" s="17">
        <v>10941047</v>
      </c>
      <c r="F397" s="17">
        <v>0</v>
      </c>
      <c r="G397" s="17">
        <v>129497</v>
      </c>
      <c r="H397" s="17">
        <v>0</v>
      </c>
      <c r="I397" s="17">
        <v>1462198</v>
      </c>
      <c r="J397" s="17">
        <v>2804135</v>
      </c>
      <c r="K397" s="17">
        <v>0</v>
      </c>
      <c r="L397" s="17">
        <v>0</v>
      </c>
      <c r="M397" s="17">
        <v>0</v>
      </c>
      <c r="N397" s="17">
        <v>0</v>
      </c>
      <c r="O397" s="17">
        <v>0</v>
      </c>
      <c r="P397" s="17">
        <v>1283003</v>
      </c>
      <c r="Q397" s="17">
        <v>175233</v>
      </c>
      <c r="R397" s="17">
        <v>321613</v>
      </c>
      <c r="S397" s="17">
        <v>13977</v>
      </c>
      <c r="T397" s="17">
        <v>5831</v>
      </c>
      <c r="U397" s="17">
        <v>54988</v>
      </c>
      <c r="V397" s="17">
        <v>18425</v>
      </c>
      <c r="W397" s="17">
        <v>0</v>
      </c>
      <c r="X397" s="17">
        <v>151148</v>
      </c>
      <c r="Y397" s="17">
        <v>0</v>
      </c>
      <c r="Z397" s="17">
        <v>0</v>
      </c>
      <c r="AA397" s="17">
        <v>17361095</v>
      </c>
      <c r="AB397" s="17">
        <v>0</v>
      </c>
    </row>
    <row r="398" spans="1:28" x14ac:dyDescent="0.3">
      <c r="A398" s="15" t="s">
        <v>789</v>
      </c>
      <c r="B398" s="14" t="s">
        <v>790</v>
      </c>
      <c r="C398" s="14">
        <v>1</v>
      </c>
      <c r="D398" s="14">
        <v>0</v>
      </c>
      <c r="E398" s="17">
        <v>18539370</v>
      </c>
      <c r="F398" s="17">
        <v>0</v>
      </c>
      <c r="G398" s="17">
        <v>198267</v>
      </c>
      <c r="H398" s="17">
        <v>0</v>
      </c>
      <c r="I398" s="17">
        <v>1946364</v>
      </c>
      <c r="J398" s="17">
        <v>3965247</v>
      </c>
      <c r="K398" s="17">
        <v>0</v>
      </c>
      <c r="L398" s="17">
        <v>0</v>
      </c>
      <c r="M398" s="17">
        <v>0</v>
      </c>
      <c r="N398" s="17">
        <v>0</v>
      </c>
      <c r="O398" s="17">
        <v>0</v>
      </c>
      <c r="P398" s="17">
        <v>1875460</v>
      </c>
      <c r="Q398" s="17">
        <v>386855</v>
      </c>
      <c r="R398" s="17">
        <v>751885</v>
      </c>
      <c r="S398" s="17">
        <v>21362</v>
      </c>
      <c r="T398" s="17">
        <v>8912</v>
      </c>
      <c r="U398" s="17">
        <v>45560</v>
      </c>
      <c r="V398" s="17">
        <v>26625</v>
      </c>
      <c r="W398" s="17">
        <v>0</v>
      </c>
      <c r="X398" s="17">
        <v>266457</v>
      </c>
      <c r="Y398" s="17">
        <v>0</v>
      </c>
      <c r="Z398" s="17">
        <v>0</v>
      </c>
      <c r="AA398" s="17">
        <v>28032364</v>
      </c>
      <c r="AB398" s="17">
        <v>0</v>
      </c>
    </row>
    <row r="399" spans="1:28" x14ac:dyDescent="0.3">
      <c r="A399" s="15" t="s">
        <v>791</v>
      </c>
      <c r="B399" s="14" t="s">
        <v>792</v>
      </c>
      <c r="C399" s="14">
        <v>1</v>
      </c>
      <c r="D399" s="14">
        <v>0</v>
      </c>
      <c r="E399" s="17">
        <v>6674631</v>
      </c>
      <c r="F399" s="17">
        <v>0</v>
      </c>
      <c r="G399" s="17">
        <v>80523</v>
      </c>
      <c r="H399" s="17">
        <v>0</v>
      </c>
      <c r="I399" s="17">
        <v>694545</v>
      </c>
      <c r="J399" s="17">
        <v>1516154</v>
      </c>
      <c r="K399" s="17">
        <v>0</v>
      </c>
      <c r="L399" s="17">
        <v>0</v>
      </c>
      <c r="M399" s="17">
        <v>0</v>
      </c>
      <c r="N399" s="17">
        <v>0</v>
      </c>
      <c r="O399" s="17">
        <v>0</v>
      </c>
      <c r="P399" s="17">
        <v>696009</v>
      </c>
      <c r="Q399" s="17">
        <v>143287</v>
      </c>
      <c r="R399" s="17">
        <v>63778</v>
      </c>
      <c r="S399" s="17">
        <v>6158</v>
      </c>
      <c r="T399" s="17">
        <v>3637</v>
      </c>
      <c r="U399" s="17">
        <v>32202</v>
      </c>
      <c r="V399" s="17">
        <v>10634</v>
      </c>
      <c r="W399" s="17">
        <v>0</v>
      </c>
      <c r="X399" s="17">
        <v>616524</v>
      </c>
      <c r="Y399" s="17">
        <v>0</v>
      </c>
      <c r="Z399" s="17">
        <v>0</v>
      </c>
      <c r="AA399" s="17">
        <v>10538082</v>
      </c>
      <c r="AB399" s="17">
        <v>0</v>
      </c>
    </row>
    <row r="400" spans="1:28" x14ac:dyDescent="0.3">
      <c r="A400" s="15" t="s">
        <v>793</v>
      </c>
      <c r="B400" s="14" t="s">
        <v>794</v>
      </c>
      <c r="C400" s="14">
        <v>1</v>
      </c>
      <c r="D400" s="14">
        <v>0</v>
      </c>
      <c r="E400" s="17">
        <v>17311310</v>
      </c>
      <c r="F400" s="17">
        <v>0</v>
      </c>
      <c r="G400" s="17">
        <v>0</v>
      </c>
      <c r="H400" s="17">
        <v>0</v>
      </c>
      <c r="I400" s="17">
        <v>2047583</v>
      </c>
      <c r="J400" s="17">
        <v>2853058</v>
      </c>
      <c r="K400" s="17">
        <v>0</v>
      </c>
      <c r="L400" s="17">
        <v>0</v>
      </c>
      <c r="M400" s="17">
        <v>0</v>
      </c>
      <c r="N400" s="17">
        <v>0</v>
      </c>
      <c r="O400" s="17">
        <v>0</v>
      </c>
      <c r="P400" s="17">
        <v>1951192</v>
      </c>
      <c r="Q400" s="17">
        <v>606278</v>
      </c>
      <c r="R400" s="17">
        <v>125345</v>
      </c>
      <c r="S400" s="17">
        <v>15759</v>
      </c>
      <c r="T400" s="17">
        <v>6224</v>
      </c>
      <c r="U400" s="17">
        <v>61862</v>
      </c>
      <c r="V400" s="17">
        <v>20291</v>
      </c>
      <c r="W400" s="17">
        <v>0</v>
      </c>
      <c r="X400" s="17">
        <v>129009</v>
      </c>
      <c r="Y400" s="17">
        <v>0</v>
      </c>
      <c r="Z400" s="17">
        <v>0</v>
      </c>
      <c r="AA400" s="17">
        <v>25127911</v>
      </c>
      <c r="AB400" s="17">
        <v>0</v>
      </c>
    </row>
    <row r="401" spans="1:28" x14ac:dyDescent="0.3">
      <c r="A401" s="15" t="s">
        <v>795</v>
      </c>
      <c r="B401" s="14" t="s">
        <v>796</v>
      </c>
      <c r="C401" s="14">
        <v>1</v>
      </c>
      <c r="D401" s="14">
        <v>0</v>
      </c>
      <c r="E401" s="17">
        <v>36604834</v>
      </c>
      <c r="F401" s="17">
        <v>0</v>
      </c>
      <c r="G401" s="17">
        <v>0</v>
      </c>
      <c r="H401" s="17">
        <v>0</v>
      </c>
      <c r="I401" s="17">
        <v>3788443</v>
      </c>
      <c r="J401" s="17">
        <v>3582864</v>
      </c>
      <c r="K401" s="17">
        <v>0</v>
      </c>
      <c r="L401" s="17">
        <v>0</v>
      </c>
      <c r="M401" s="17">
        <v>0</v>
      </c>
      <c r="N401" s="17">
        <v>0</v>
      </c>
      <c r="O401" s="17">
        <v>0</v>
      </c>
      <c r="P401" s="17">
        <v>6235145</v>
      </c>
      <c r="Q401" s="17">
        <v>1201178</v>
      </c>
      <c r="R401" s="17">
        <v>0</v>
      </c>
      <c r="S401" s="17">
        <v>47547</v>
      </c>
      <c r="T401" s="17">
        <v>6939</v>
      </c>
      <c r="U401" s="17">
        <v>187158</v>
      </c>
      <c r="V401" s="17">
        <v>66519</v>
      </c>
      <c r="W401" s="17">
        <v>0</v>
      </c>
      <c r="X401" s="17">
        <v>557439</v>
      </c>
      <c r="Y401" s="17">
        <v>0</v>
      </c>
      <c r="Z401" s="17">
        <v>0</v>
      </c>
      <c r="AA401" s="17">
        <v>52278066</v>
      </c>
      <c r="AB401" s="17">
        <v>0</v>
      </c>
    </row>
    <row r="402" spans="1:28" x14ac:dyDescent="0.3">
      <c r="A402" s="15" t="s">
        <v>797</v>
      </c>
      <c r="B402" s="14" t="s">
        <v>798</v>
      </c>
      <c r="C402" s="14">
        <v>1</v>
      </c>
      <c r="D402" s="14">
        <v>0</v>
      </c>
      <c r="E402" s="17">
        <v>16823099</v>
      </c>
      <c r="F402" s="17">
        <v>0</v>
      </c>
      <c r="G402" s="17">
        <v>0</v>
      </c>
      <c r="H402" s="17">
        <v>0</v>
      </c>
      <c r="I402" s="17">
        <v>1794870</v>
      </c>
      <c r="J402" s="17">
        <v>4869727</v>
      </c>
      <c r="K402" s="17">
        <v>0</v>
      </c>
      <c r="L402" s="17">
        <v>0</v>
      </c>
      <c r="M402" s="17">
        <v>0</v>
      </c>
      <c r="N402" s="17">
        <v>0</v>
      </c>
      <c r="O402" s="17">
        <v>0</v>
      </c>
      <c r="P402" s="17">
        <v>2149768</v>
      </c>
      <c r="Q402" s="17">
        <v>403849</v>
      </c>
      <c r="R402" s="17">
        <v>0</v>
      </c>
      <c r="S402" s="17">
        <v>18006</v>
      </c>
      <c r="T402" s="17">
        <v>7512</v>
      </c>
      <c r="U402" s="17">
        <v>71881</v>
      </c>
      <c r="V402" s="17">
        <v>25366</v>
      </c>
      <c r="W402" s="17">
        <v>0</v>
      </c>
      <c r="X402" s="17">
        <v>243526</v>
      </c>
      <c r="Y402" s="17">
        <v>0</v>
      </c>
      <c r="Z402" s="17">
        <v>0</v>
      </c>
      <c r="AA402" s="17">
        <v>26407604</v>
      </c>
      <c r="AB402" s="17">
        <v>0</v>
      </c>
    </row>
    <row r="403" spans="1:28" x14ac:dyDescent="0.3">
      <c r="A403" s="15" t="s">
        <v>799</v>
      </c>
      <c r="B403" s="14" t="s">
        <v>800</v>
      </c>
      <c r="C403" s="14">
        <v>1</v>
      </c>
      <c r="D403" s="14">
        <v>0</v>
      </c>
      <c r="E403" s="17">
        <v>33532722</v>
      </c>
      <c r="F403" s="17">
        <v>0</v>
      </c>
      <c r="G403" s="17">
        <v>0</v>
      </c>
      <c r="H403" s="17">
        <v>0</v>
      </c>
      <c r="I403" s="17">
        <v>5534266</v>
      </c>
      <c r="J403" s="17">
        <v>2948400</v>
      </c>
      <c r="K403" s="17">
        <v>0</v>
      </c>
      <c r="L403" s="17">
        <v>0</v>
      </c>
      <c r="M403" s="17">
        <v>0</v>
      </c>
      <c r="N403" s="17">
        <v>0</v>
      </c>
      <c r="O403" s="17">
        <v>0</v>
      </c>
      <c r="P403" s="17">
        <v>4440391</v>
      </c>
      <c r="Q403" s="17">
        <v>1894105</v>
      </c>
      <c r="R403" s="17">
        <v>171881</v>
      </c>
      <c r="S403" s="17">
        <v>52251</v>
      </c>
      <c r="T403" s="17">
        <v>21800</v>
      </c>
      <c r="U403" s="17">
        <v>121861</v>
      </c>
      <c r="V403" s="17">
        <v>51383</v>
      </c>
      <c r="W403" s="17">
        <v>0</v>
      </c>
      <c r="X403" s="17">
        <v>372526</v>
      </c>
      <c r="Y403" s="17">
        <v>0</v>
      </c>
      <c r="Z403" s="17">
        <v>0</v>
      </c>
      <c r="AA403" s="17">
        <v>49141586</v>
      </c>
      <c r="AB403" s="17">
        <v>0</v>
      </c>
    </row>
    <row r="404" spans="1:28" x14ac:dyDescent="0.3">
      <c r="A404" s="15" t="s">
        <v>801</v>
      </c>
      <c r="B404" s="14" t="s">
        <v>802</v>
      </c>
      <c r="C404" s="14">
        <v>1</v>
      </c>
      <c r="D404" s="14">
        <v>0</v>
      </c>
      <c r="E404" s="17">
        <v>21878943</v>
      </c>
      <c r="F404" s="17">
        <v>0</v>
      </c>
      <c r="G404" s="17">
        <v>0</v>
      </c>
      <c r="H404" s="17">
        <v>0</v>
      </c>
      <c r="I404" s="17">
        <v>3003951</v>
      </c>
      <c r="J404" s="17">
        <v>3492576</v>
      </c>
      <c r="K404" s="17">
        <v>0</v>
      </c>
      <c r="L404" s="17">
        <v>0</v>
      </c>
      <c r="M404" s="17">
        <v>0</v>
      </c>
      <c r="N404" s="17">
        <v>0</v>
      </c>
      <c r="O404" s="17">
        <v>0</v>
      </c>
      <c r="P404" s="17">
        <v>2917273</v>
      </c>
      <c r="Q404" s="17">
        <v>719383</v>
      </c>
      <c r="R404" s="17">
        <v>0</v>
      </c>
      <c r="S404" s="17">
        <v>28208</v>
      </c>
      <c r="T404" s="17">
        <v>11768</v>
      </c>
      <c r="U404" s="17">
        <v>106279</v>
      </c>
      <c r="V404" s="17">
        <v>29666</v>
      </c>
      <c r="W404" s="17">
        <v>0</v>
      </c>
      <c r="X404" s="17">
        <v>338395</v>
      </c>
      <c r="Y404" s="17">
        <v>0</v>
      </c>
      <c r="Z404" s="17">
        <v>0</v>
      </c>
      <c r="AA404" s="17">
        <v>32526442</v>
      </c>
      <c r="AB404" s="17">
        <v>0</v>
      </c>
    </row>
    <row r="405" spans="1:28" x14ac:dyDescent="0.3">
      <c r="A405" s="15" t="s">
        <v>803</v>
      </c>
      <c r="B405" s="14" t="s">
        <v>804</v>
      </c>
      <c r="C405" s="14">
        <v>1</v>
      </c>
      <c r="D405" s="14">
        <v>0</v>
      </c>
      <c r="E405" s="17">
        <v>22785345</v>
      </c>
      <c r="F405" s="17">
        <v>0</v>
      </c>
      <c r="G405" s="17">
        <v>0</v>
      </c>
      <c r="H405" s="17">
        <v>0</v>
      </c>
      <c r="I405" s="17">
        <v>3191833</v>
      </c>
      <c r="J405" s="17">
        <v>4689540</v>
      </c>
      <c r="K405" s="17">
        <v>0</v>
      </c>
      <c r="L405" s="17">
        <v>0</v>
      </c>
      <c r="M405" s="17">
        <v>0</v>
      </c>
      <c r="N405" s="17">
        <v>0</v>
      </c>
      <c r="O405" s="17">
        <v>0</v>
      </c>
      <c r="P405" s="17">
        <v>4813582</v>
      </c>
      <c r="Q405" s="17">
        <v>734607</v>
      </c>
      <c r="R405" s="17">
        <v>125511</v>
      </c>
      <c r="S405" s="17">
        <v>56460</v>
      </c>
      <c r="T405" s="17">
        <v>6224</v>
      </c>
      <c r="U405" s="17">
        <v>204422</v>
      </c>
      <c r="V405" s="17">
        <v>71327</v>
      </c>
      <c r="W405" s="17">
        <v>0</v>
      </c>
      <c r="X405" s="17">
        <v>1080343</v>
      </c>
      <c r="Y405" s="17">
        <v>0</v>
      </c>
      <c r="Z405" s="17">
        <v>0</v>
      </c>
      <c r="AA405" s="17">
        <v>37759194</v>
      </c>
      <c r="AB405" s="17">
        <v>0</v>
      </c>
    </row>
    <row r="406" spans="1:28" x14ac:dyDescent="0.3">
      <c r="A406" s="15" t="s">
        <v>805</v>
      </c>
      <c r="B406" s="14" t="s">
        <v>806</v>
      </c>
      <c r="C406" s="14">
        <v>1</v>
      </c>
      <c r="D406" s="14">
        <v>0</v>
      </c>
      <c r="E406" s="17">
        <v>11543371</v>
      </c>
      <c r="F406" s="17">
        <v>0</v>
      </c>
      <c r="G406" s="17">
        <v>0</v>
      </c>
      <c r="H406" s="17">
        <v>0</v>
      </c>
      <c r="I406" s="17">
        <v>1211448</v>
      </c>
      <c r="J406" s="17">
        <v>2612497</v>
      </c>
      <c r="K406" s="17">
        <v>0</v>
      </c>
      <c r="L406" s="17">
        <v>0</v>
      </c>
      <c r="M406" s="17">
        <v>0</v>
      </c>
      <c r="N406" s="17">
        <v>0</v>
      </c>
      <c r="O406" s="17">
        <v>0</v>
      </c>
      <c r="P406" s="17">
        <v>2058033</v>
      </c>
      <c r="Q406" s="17">
        <v>623761</v>
      </c>
      <c r="R406" s="17">
        <v>0</v>
      </c>
      <c r="S406" s="17">
        <v>13632</v>
      </c>
      <c r="T406" s="17">
        <v>5687</v>
      </c>
      <c r="U406" s="17">
        <v>51959</v>
      </c>
      <c r="V406" s="17">
        <v>17706</v>
      </c>
      <c r="W406" s="17">
        <v>0</v>
      </c>
      <c r="X406" s="17">
        <v>384691</v>
      </c>
      <c r="Y406" s="17">
        <v>0</v>
      </c>
      <c r="Z406" s="17">
        <v>0</v>
      </c>
      <c r="AA406" s="17">
        <v>18342785</v>
      </c>
      <c r="AB406" s="17">
        <v>0</v>
      </c>
    </row>
    <row r="407" spans="1:28" x14ac:dyDescent="0.3">
      <c r="A407" s="15" t="s">
        <v>807</v>
      </c>
      <c r="B407" s="14" t="s">
        <v>808</v>
      </c>
      <c r="C407" s="14">
        <v>1</v>
      </c>
      <c r="D407" s="14">
        <v>0</v>
      </c>
      <c r="E407" s="17">
        <v>11610394</v>
      </c>
      <c r="F407" s="17">
        <v>0</v>
      </c>
      <c r="G407" s="17">
        <v>250743</v>
      </c>
      <c r="H407" s="17">
        <v>0</v>
      </c>
      <c r="I407" s="17">
        <v>1300988</v>
      </c>
      <c r="J407" s="17">
        <v>1272480</v>
      </c>
      <c r="K407" s="17">
        <v>0</v>
      </c>
      <c r="L407" s="17">
        <v>0</v>
      </c>
      <c r="M407" s="17">
        <v>0</v>
      </c>
      <c r="N407" s="17">
        <v>0</v>
      </c>
      <c r="O407" s="17">
        <v>0</v>
      </c>
      <c r="P407" s="17">
        <v>1211366</v>
      </c>
      <c r="Q407" s="17">
        <v>164701</v>
      </c>
      <c r="R407" s="17">
        <v>25643</v>
      </c>
      <c r="S407" s="17">
        <v>10876</v>
      </c>
      <c r="T407" s="17">
        <v>4537</v>
      </c>
      <c r="U407" s="17">
        <v>41940</v>
      </c>
      <c r="V407" s="17">
        <v>11825</v>
      </c>
      <c r="W407" s="17">
        <v>0</v>
      </c>
      <c r="X407" s="17">
        <v>155357</v>
      </c>
      <c r="Y407" s="17">
        <v>0</v>
      </c>
      <c r="Z407" s="17">
        <v>0</v>
      </c>
      <c r="AA407" s="17">
        <v>16060850</v>
      </c>
      <c r="AB407" s="17">
        <v>0</v>
      </c>
    </row>
    <row r="408" spans="1:28" x14ac:dyDescent="0.3">
      <c r="A408" s="15" t="s">
        <v>809</v>
      </c>
      <c r="B408" s="14" t="s">
        <v>810</v>
      </c>
      <c r="C408" s="14">
        <v>1</v>
      </c>
      <c r="D408" s="14">
        <v>0</v>
      </c>
      <c r="E408" s="17">
        <v>19104572</v>
      </c>
      <c r="F408" s="17">
        <v>0</v>
      </c>
      <c r="G408" s="17">
        <v>0</v>
      </c>
      <c r="H408" s="17">
        <v>0</v>
      </c>
      <c r="I408" s="17">
        <v>2423950</v>
      </c>
      <c r="J408" s="17">
        <v>6752452</v>
      </c>
      <c r="K408" s="17">
        <v>0</v>
      </c>
      <c r="L408" s="17">
        <v>0</v>
      </c>
      <c r="M408" s="17">
        <v>0</v>
      </c>
      <c r="N408" s="17">
        <v>0</v>
      </c>
      <c r="O408" s="17">
        <v>0</v>
      </c>
      <c r="P408" s="17">
        <v>2687752</v>
      </c>
      <c r="Q408" s="17">
        <v>325814</v>
      </c>
      <c r="R408" s="17">
        <v>0</v>
      </c>
      <c r="S408" s="17">
        <v>24568</v>
      </c>
      <c r="T408" s="17">
        <v>10250</v>
      </c>
      <c r="U408" s="17">
        <v>98559</v>
      </c>
      <c r="V408" s="17">
        <v>31513</v>
      </c>
      <c r="W408" s="17">
        <v>0</v>
      </c>
      <c r="X408" s="17">
        <v>224979</v>
      </c>
      <c r="Y408" s="17">
        <v>22892</v>
      </c>
      <c r="Z408" s="17">
        <v>0</v>
      </c>
      <c r="AA408" s="17">
        <v>31707301</v>
      </c>
      <c r="AB408" s="17">
        <v>0</v>
      </c>
    </row>
    <row r="409" spans="1:28" x14ac:dyDescent="0.3">
      <c r="A409" s="15" t="s">
        <v>811</v>
      </c>
      <c r="B409" s="14" t="s">
        <v>812</v>
      </c>
      <c r="C409" s="14">
        <v>1</v>
      </c>
      <c r="D409" s="14">
        <v>0</v>
      </c>
      <c r="E409" s="17">
        <v>4887262</v>
      </c>
      <c r="F409" s="17">
        <v>0</v>
      </c>
      <c r="G409" s="17">
        <v>0</v>
      </c>
      <c r="H409" s="17">
        <v>0</v>
      </c>
      <c r="I409" s="17">
        <v>734617</v>
      </c>
      <c r="J409" s="17">
        <v>925544</v>
      </c>
      <c r="K409" s="17">
        <v>97195</v>
      </c>
      <c r="L409" s="17">
        <v>0</v>
      </c>
      <c r="M409" s="17">
        <v>0</v>
      </c>
      <c r="N409" s="17">
        <v>0</v>
      </c>
      <c r="O409" s="17">
        <v>0</v>
      </c>
      <c r="P409" s="17">
        <v>689586</v>
      </c>
      <c r="Q409" s="17">
        <v>49038</v>
      </c>
      <c r="R409" s="17">
        <v>0</v>
      </c>
      <c r="S409" s="17">
        <v>4764</v>
      </c>
      <c r="T409" s="17">
        <v>1987</v>
      </c>
      <c r="U409" s="17">
        <v>18815</v>
      </c>
      <c r="V409" s="17">
        <v>5349</v>
      </c>
      <c r="W409" s="17">
        <v>0</v>
      </c>
      <c r="X409" s="17">
        <v>201940</v>
      </c>
      <c r="Y409" s="17">
        <v>0</v>
      </c>
      <c r="Z409" s="17">
        <v>0</v>
      </c>
      <c r="AA409" s="17">
        <v>7616097</v>
      </c>
      <c r="AB409" s="17">
        <v>0</v>
      </c>
    </row>
    <row r="410" spans="1:28" x14ac:dyDescent="0.3">
      <c r="A410" s="15" t="s">
        <v>813</v>
      </c>
      <c r="B410" s="14" t="s">
        <v>814</v>
      </c>
      <c r="C410" s="14">
        <v>1</v>
      </c>
      <c r="D410" s="14">
        <v>0</v>
      </c>
      <c r="E410" s="17">
        <v>5395984</v>
      </c>
      <c r="F410" s="17">
        <v>0</v>
      </c>
      <c r="G410" s="17">
        <v>0</v>
      </c>
      <c r="H410" s="17">
        <v>0</v>
      </c>
      <c r="I410" s="17">
        <v>594847</v>
      </c>
      <c r="J410" s="17">
        <v>600293</v>
      </c>
      <c r="K410" s="17">
        <v>0</v>
      </c>
      <c r="L410" s="17">
        <v>0</v>
      </c>
      <c r="M410" s="17">
        <v>0</v>
      </c>
      <c r="N410" s="17">
        <v>0</v>
      </c>
      <c r="O410" s="17">
        <v>0</v>
      </c>
      <c r="P410" s="17">
        <v>522572</v>
      </c>
      <c r="Q410" s="17">
        <v>14347</v>
      </c>
      <c r="R410" s="17">
        <v>72355</v>
      </c>
      <c r="S410" s="17">
        <v>4974</v>
      </c>
      <c r="T410" s="17">
        <v>686</v>
      </c>
      <c r="U410" s="17">
        <v>18640</v>
      </c>
      <c r="V410" s="17">
        <v>5432</v>
      </c>
      <c r="W410" s="17">
        <v>0</v>
      </c>
      <c r="X410" s="17">
        <v>66750</v>
      </c>
      <c r="Y410" s="17">
        <v>0</v>
      </c>
      <c r="Z410" s="17">
        <v>0</v>
      </c>
      <c r="AA410" s="17">
        <v>7296880</v>
      </c>
      <c r="AB410" s="17">
        <v>0</v>
      </c>
    </row>
    <row r="411" spans="1:28" x14ac:dyDescent="0.3">
      <c r="A411" s="15" t="s">
        <v>815</v>
      </c>
      <c r="B411" s="14" t="s">
        <v>816</v>
      </c>
      <c r="C411" s="14">
        <v>1</v>
      </c>
      <c r="D411" s="14">
        <v>0</v>
      </c>
      <c r="E411" s="17">
        <v>4363803</v>
      </c>
      <c r="F411" s="17">
        <v>0</v>
      </c>
      <c r="G411" s="17">
        <v>0</v>
      </c>
      <c r="H411" s="17">
        <v>0</v>
      </c>
      <c r="I411" s="17">
        <v>411097</v>
      </c>
      <c r="J411" s="17">
        <v>1407996</v>
      </c>
      <c r="K411" s="17">
        <v>0</v>
      </c>
      <c r="L411" s="17">
        <v>0</v>
      </c>
      <c r="M411" s="17">
        <v>0</v>
      </c>
      <c r="N411" s="17">
        <v>0</v>
      </c>
      <c r="O411" s="17">
        <v>0</v>
      </c>
      <c r="P411" s="17">
        <v>386703</v>
      </c>
      <c r="Q411" s="17">
        <v>17761</v>
      </c>
      <c r="R411" s="17">
        <v>95143</v>
      </c>
      <c r="S411" s="17">
        <v>4390</v>
      </c>
      <c r="T411" s="17">
        <v>1831</v>
      </c>
      <c r="U411" s="17">
        <v>17184</v>
      </c>
      <c r="V411" s="17">
        <v>5070</v>
      </c>
      <c r="W411" s="17">
        <v>0</v>
      </c>
      <c r="X411" s="17">
        <v>183500</v>
      </c>
      <c r="Y411" s="17">
        <v>0</v>
      </c>
      <c r="Z411" s="17">
        <v>0</v>
      </c>
      <c r="AA411" s="17">
        <v>6894478</v>
      </c>
      <c r="AB411" s="17">
        <v>0</v>
      </c>
    </row>
    <row r="412" spans="1:28" x14ac:dyDescent="0.3">
      <c r="A412" s="15" t="s">
        <v>817</v>
      </c>
      <c r="B412" s="14" t="s">
        <v>818</v>
      </c>
      <c r="C412" s="14">
        <v>1</v>
      </c>
      <c r="D412" s="14">
        <v>0</v>
      </c>
      <c r="E412" s="17">
        <v>3574250</v>
      </c>
      <c r="F412" s="17">
        <v>0</v>
      </c>
      <c r="G412" s="17">
        <v>0</v>
      </c>
      <c r="H412" s="17">
        <v>0</v>
      </c>
      <c r="I412" s="17">
        <v>587232</v>
      </c>
      <c r="J412" s="17">
        <v>709207</v>
      </c>
      <c r="K412" s="17">
        <v>0</v>
      </c>
      <c r="L412" s="17">
        <v>0</v>
      </c>
      <c r="M412" s="17">
        <v>0</v>
      </c>
      <c r="N412" s="17">
        <v>0</v>
      </c>
      <c r="O412" s="17">
        <v>0</v>
      </c>
      <c r="P412" s="17">
        <v>516107</v>
      </c>
      <c r="Q412" s="17">
        <v>32108</v>
      </c>
      <c r="R412" s="17">
        <v>227816</v>
      </c>
      <c r="S412" s="17">
        <v>4330</v>
      </c>
      <c r="T412" s="17">
        <v>1806</v>
      </c>
      <c r="U412" s="17">
        <v>17242</v>
      </c>
      <c r="V412" s="17">
        <v>4784</v>
      </c>
      <c r="W412" s="17">
        <v>0</v>
      </c>
      <c r="X412" s="17">
        <v>65489</v>
      </c>
      <c r="Y412" s="17">
        <v>2008</v>
      </c>
      <c r="Z412" s="17">
        <v>0</v>
      </c>
      <c r="AA412" s="17">
        <v>5742379</v>
      </c>
      <c r="AB412" s="17">
        <v>0</v>
      </c>
    </row>
    <row r="413" spans="1:28" x14ac:dyDescent="0.3">
      <c r="A413" s="15" t="s">
        <v>819</v>
      </c>
      <c r="B413" s="14" t="s">
        <v>820</v>
      </c>
      <c r="C413" s="14">
        <v>1</v>
      </c>
      <c r="D413" s="14">
        <v>0</v>
      </c>
      <c r="E413" s="17">
        <v>4303519</v>
      </c>
      <c r="F413" s="17">
        <v>0</v>
      </c>
      <c r="G413" s="17">
        <v>0</v>
      </c>
      <c r="H413" s="17">
        <v>0</v>
      </c>
      <c r="I413" s="17">
        <v>373860</v>
      </c>
      <c r="J413" s="17">
        <v>540017</v>
      </c>
      <c r="K413" s="17">
        <v>0</v>
      </c>
      <c r="L413" s="17">
        <v>0</v>
      </c>
      <c r="M413" s="17">
        <v>0</v>
      </c>
      <c r="N413" s="17">
        <v>0</v>
      </c>
      <c r="O413" s="17">
        <v>0</v>
      </c>
      <c r="P413" s="17">
        <v>386741</v>
      </c>
      <c r="Q413" s="17">
        <v>5307</v>
      </c>
      <c r="R413" s="17">
        <v>0</v>
      </c>
      <c r="S413" s="17">
        <v>5079</v>
      </c>
      <c r="T413" s="17">
        <v>2118</v>
      </c>
      <c r="U413" s="17">
        <v>19106</v>
      </c>
      <c r="V413" s="17">
        <v>4595</v>
      </c>
      <c r="W413" s="17">
        <v>0</v>
      </c>
      <c r="X413" s="17">
        <v>59175</v>
      </c>
      <c r="Y413" s="17">
        <v>0</v>
      </c>
      <c r="Z413" s="17">
        <v>0</v>
      </c>
      <c r="AA413" s="17">
        <v>5699517</v>
      </c>
      <c r="AB413" s="17">
        <v>0</v>
      </c>
    </row>
    <row r="414" spans="1:28" x14ac:dyDescent="0.3">
      <c r="A414" s="15" t="s">
        <v>821</v>
      </c>
      <c r="B414" s="14" t="s">
        <v>822</v>
      </c>
      <c r="C414" s="14">
        <v>1</v>
      </c>
      <c r="D414" s="14">
        <v>0</v>
      </c>
      <c r="E414" s="17">
        <v>4740010</v>
      </c>
      <c r="F414" s="17">
        <v>0</v>
      </c>
      <c r="G414" s="17">
        <v>0</v>
      </c>
      <c r="H414" s="17">
        <v>6052</v>
      </c>
      <c r="I414" s="17">
        <v>629781</v>
      </c>
      <c r="J414" s="17">
        <v>371488</v>
      </c>
      <c r="K414" s="17">
        <v>0</v>
      </c>
      <c r="L414" s="17">
        <v>0</v>
      </c>
      <c r="M414" s="17">
        <v>0</v>
      </c>
      <c r="N414" s="17">
        <v>0</v>
      </c>
      <c r="O414" s="17">
        <v>0</v>
      </c>
      <c r="P414" s="17">
        <v>467106</v>
      </c>
      <c r="Q414" s="17">
        <v>28096</v>
      </c>
      <c r="R414" s="17">
        <v>127574</v>
      </c>
      <c r="S414" s="17">
        <v>4494</v>
      </c>
      <c r="T414" s="17">
        <v>1433</v>
      </c>
      <c r="U414" s="17">
        <v>4698</v>
      </c>
      <c r="V414" s="17">
        <v>4952</v>
      </c>
      <c r="W414" s="17">
        <v>0</v>
      </c>
      <c r="X414" s="17">
        <v>90166</v>
      </c>
      <c r="Y414" s="17">
        <v>0</v>
      </c>
      <c r="Z414" s="17">
        <v>0</v>
      </c>
      <c r="AA414" s="17">
        <v>6475850</v>
      </c>
      <c r="AB414" s="17">
        <v>0</v>
      </c>
    </row>
    <row r="415" spans="1:28" x14ac:dyDescent="0.3">
      <c r="A415" s="15" t="s">
        <v>823</v>
      </c>
      <c r="B415" s="14" t="s">
        <v>824</v>
      </c>
      <c r="C415" s="14">
        <v>1</v>
      </c>
      <c r="D415" s="14">
        <v>0</v>
      </c>
      <c r="E415" s="17">
        <v>11485499</v>
      </c>
      <c r="F415" s="17">
        <v>0</v>
      </c>
      <c r="G415" s="17">
        <v>0</v>
      </c>
      <c r="H415" s="17">
        <v>0</v>
      </c>
      <c r="I415" s="17">
        <v>763293</v>
      </c>
      <c r="J415" s="17">
        <v>2730015</v>
      </c>
      <c r="K415" s="17">
        <v>0</v>
      </c>
      <c r="L415" s="17">
        <v>0</v>
      </c>
      <c r="M415" s="17">
        <v>0</v>
      </c>
      <c r="N415" s="17">
        <v>0</v>
      </c>
      <c r="O415" s="17">
        <v>0</v>
      </c>
      <c r="P415" s="17">
        <v>1468921</v>
      </c>
      <c r="Q415" s="17">
        <v>81401</v>
      </c>
      <c r="R415" s="17">
        <v>553730</v>
      </c>
      <c r="S415" s="17">
        <v>25032</v>
      </c>
      <c r="T415" s="17">
        <v>5972</v>
      </c>
      <c r="U415" s="17">
        <v>99025</v>
      </c>
      <c r="V415" s="17">
        <v>26488</v>
      </c>
      <c r="W415" s="17">
        <v>0</v>
      </c>
      <c r="X415" s="17">
        <v>275283</v>
      </c>
      <c r="Y415" s="17">
        <v>0</v>
      </c>
      <c r="Z415" s="17">
        <v>0</v>
      </c>
      <c r="AA415" s="17">
        <v>17514659</v>
      </c>
      <c r="AB415" s="17">
        <v>0</v>
      </c>
    </row>
    <row r="416" spans="1:28" x14ac:dyDescent="0.3">
      <c r="A416" s="15" t="s">
        <v>825</v>
      </c>
      <c r="B416" s="14" t="s">
        <v>826</v>
      </c>
      <c r="C416" s="14">
        <v>1</v>
      </c>
      <c r="D416" s="14">
        <v>0</v>
      </c>
      <c r="E416" s="17">
        <v>9934908</v>
      </c>
      <c r="F416" s="17">
        <v>0</v>
      </c>
      <c r="G416" s="17">
        <v>0</v>
      </c>
      <c r="H416" s="17">
        <v>0</v>
      </c>
      <c r="I416" s="17">
        <v>1098535</v>
      </c>
      <c r="J416" s="17">
        <v>1974560</v>
      </c>
      <c r="K416" s="17">
        <v>0</v>
      </c>
      <c r="L416" s="17">
        <v>0</v>
      </c>
      <c r="M416" s="17">
        <v>0</v>
      </c>
      <c r="N416" s="17">
        <v>0</v>
      </c>
      <c r="O416" s="17">
        <v>0</v>
      </c>
      <c r="P416" s="17">
        <v>1458110</v>
      </c>
      <c r="Q416" s="17">
        <v>73778</v>
      </c>
      <c r="R416" s="17">
        <v>48396</v>
      </c>
      <c r="S416" s="17">
        <v>13213</v>
      </c>
      <c r="T416" s="17">
        <v>5512</v>
      </c>
      <c r="U416" s="17">
        <v>45946</v>
      </c>
      <c r="V416" s="17">
        <v>16201</v>
      </c>
      <c r="W416" s="17">
        <v>0</v>
      </c>
      <c r="X416" s="17">
        <v>187200</v>
      </c>
      <c r="Y416" s="17">
        <v>0</v>
      </c>
      <c r="Z416" s="17">
        <v>0</v>
      </c>
      <c r="AA416" s="17">
        <v>14856359</v>
      </c>
      <c r="AB416" s="17">
        <v>0</v>
      </c>
    </row>
    <row r="417" spans="1:28" x14ac:dyDescent="0.3">
      <c r="A417" s="15" t="s">
        <v>827</v>
      </c>
      <c r="B417" s="14" t="s">
        <v>828</v>
      </c>
      <c r="C417" s="14">
        <v>1</v>
      </c>
      <c r="D417" s="14">
        <v>0</v>
      </c>
      <c r="E417" s="17">
        <v>4501030</v>
      </c>
      <c r="F417" s="17">
        <v>0</v>
      </c>
      <c r="G417" s="17">
        <v>0</v>
      </c>
      <c r="H417" s="17">
        <v>0</v>
      </c>
      <c r="I417" s="17">
        <v>353444</v>
      </c>
      <c r="J417" s="17">
        <v>939138</v>
      </c>
      <c r="K417" s="17">
        <v>0</v>
      </c>
      <c r="L417" s="17">
        <v>0</v>
      </c>
      <c r="M417" s="17">
        <v>0</v>
      </c>
      <c r="N417" s="17">
        <v>0</v>
      </c>
      <c r="O417" s="17">
        <v>0</v>
      </c>
      <c r="P417" s="17">
        <v>458272</v>
      </c>
      <c r="Q417" s="17">
        <v>15024</v>
      </c>
      <c r="R417" s="17">
        <v>131696</v>
      </c>
      <c r="S417" s="17">
        <v>5514</v>
      </c>
      <c r="T417" s="17">
        <v>4968</v>
      </c>
      <c r="U417" s="17">
        <v>36009</v>
      </c>
      <c r="V417" s="17">
        <v>1470</v>
      </c>
      <c r="W417" s="17">
        <v>0</v>
      </c>
      <c r="X417" s="17">
        <v>108000</v>
      </c>
      <c r="Y417" s="17">
        <v>7620</v>
      </c>
      <c r="Z417" s="17">
        <v>0</v>
      </c>
      <c r="AA417" s="17">
        <v>6562185</v>
      </c>
      <c r="AB417" s="17">
        <v>0</v>
      </c>
    </row>
    <row r="418" spans="1:28" x14ac:dyDescent="0.3">
      <c r="A418" s="15" t="s">
        <v>829</v>
      </c>
      <c r="B418" s="14" t="s">
        <v>830</v>
      </c>
      <c r="C418" s="14">
        <v>1</v>
      </c>
      <c r="D418" s="14">
        <v>0</v>
      </c>
      <c r="E418" s="17">
        <v>5322260</v>
      </c>
      <c r="F418" s="17">
        <v>0</v>
      </c>
      <c r="G418" s="17">
        <v>0</v>
      </c>
      <c r="H418" s="17">
        <v>0</v>
      </c>
      <c r="I418" s="17">
        <v>499703</v>
      </c>
      <c r="J418" s="17">
        <v>652408</v>
      </c>
      <c r="K418" s="17">
        <v>0</v>
      </c>
      <c r="L418" s="17">
        <v>0</v>
      </c>
      <c r="M418" s="17">
        <v>0</v>
      </c>
      <c r="N418" s="17">
        <v>0</v>
      </c>
      <c r="O418" s="17">
        <v>0</v>
      </c>
      <c r="P418" s="17">
        <v>663864</v>
      </c>
      <c r="Q418" s="17">
        <v>16168</v>
      </c>
      <c r="R418" s="17">
        <v>0</v>
      </c>
      <c r="S418" s="17">
        <v>5992</v>
      </c>
      <c r="T418" s="17">
        <v>1873</v>
      </c>
      <c r="U418" s="17">
        <v>22893</v>
      </c>
      <c r="V418" s="17">
        <v>5731</v>
      </c>
      <c r="W418" s="17">
        <v>0</v>
      </c>
      <c r="X418" s="17">
        <v>78810</v>
      </c>
      <c r="Y418" s="17">
        <v>0</v>
      </c>
      <c r="Z418" s="17">
        <v>0</v>
      </c>
      <c r="AA418" s="17">
        <v>7269702</v>
      </c>
      <c r="AB418" s="17">
        <v>0</v>
      </c>
    </row>
    <row r="419" spans="1:28" x14ac:dyDescent="0.3">
      <c r="A419" s="15" t="s">
        <v>831</v>
      </c>
      <c r="B419" s="14" t="s">
        <v>832</v>
      </c>
      <c r="C419" s="14">
        <v>1</v>
      </c>
      <c r="D419" s="14">
        <v>0</v>
      </c>
      <c r="E419" s="17">
        <v>5475371</v>
      </c>
      <c r="F419" s="17">
        <v>0</v>
      </c>
      <c r="G419" s="17">
        <v>148902</v>
      </c>
      <c r="H419" s="17">
        <v>0</v>
      </c>
      <c r="I419" s="17">
        <v>679120</v>
      </c>
      <c r="J419" s="17">
        <v>848749</v>
      </c>
      <c r="K419" s="17">
        <v>123448</v>
      </c>
      <c r="L419" s="17">
        <v>0</v>
      </c>
      <c r="M419" s="17">
        <v>0</v>
      </c>
      <c r="N419" s="17">
        <v>0</v>
      </c>
      <c r="O419" s="17">
        <v>0</v>
      </c>
      <c r="P419" s="17">
        <v>366085</v>
      </c>
      <c r="Q419" s="17">
        <v>14177</v>
      </c>
      <c r="R419" s="17">
        <v>263791</v>
      </c>
      <c r="S419" s="17">
        <v>3552</v>
      </c>
      <c r="T419" s="17">
        <v>2593</v>
      </c>
      <c r="U419" s="17">
        <v>24582</v>
      </c>
      <c r="V419" s="17">
        <v>4982</v>
      </c>
      <c r="W419" s="17">
        <v>0</v>
      </c>
      <c r="X419" s="17">
        <v>71973</v>
      </c>
      <c r="Y419" s="17">
        <v>0</v>
      </c>
      <c r="Z419" s="17">
        <v>0</v>
      </c>
      <c r="AA419" s="17">
        <v>8027325</v>
      </c>
      <c r="AB419" s="17">
        <v>0</v>
      </c>
    </row>
    <row r="420" spans="1:28" x14ac:dyDescent="0.3">
      <c r="A420" s="15" t="s">
        <v>833</v>
      </c>
      <c r="B420" s="14" t="s">
        <v>834</v>
      </c>
      <c r="C420" s="14">
        <v>1</v>
      </c>
      <c r="D420" s="14">
        <v>0</v>
      </c>
      <c r="E420" s="17">
        <v>3984588</v>
      </c>
      <c r="F420" s="17">
        <v>0</v>
      </c>
      <c r="G420" s="17">
        <v>0</v>
      </c>
      <c r="H420" s="17">
        <v>0</v>
      </c>
      <c r="I420" s="17">
        <v>559839</v>
      </c>
      <c r="J420" s="17">
        <v>2104617</v>
      </c>
      <c r="K420" s="17">
        <v>0</v>
      </c>
      <c r="L420" s="17">
        <v>0</v>
      </c>
      <c r="M420" s="17">
        <v>0</v>
      </c>
      <c r="N420" s="17">
        <v>0</v>
      </c>
      <c r="O420" s="17">
        <v>0</v>
      </c>
      <c r="P420" s="17">
        <v>489153</v>
      </c>
      <c r="Q420" s="17">
        <v>99405</v>
      </c>
      <c r="R420" s="17">
        <v>35307</v>
      </c>
      <c r="S420" s="17">
        <v>4584</v>
      </c>
      <c r="T420" s="17">
        <v>1912</v>
      </c>
      <c r="U420" s="17">
        <v>14521</v>
      </c>
      <c r="V420" s="17">
        <v>5280</v>
      </c>
      <c r="W420" s="17">
        <v>0</v>
      </c>
      <c r="X420" s="17">
        <v>76781</v>
      </c>
      <c r="Y420" s="17">
        <v>0</v>
      </c>
      <c r="Z420" s="17">
        <v>0</v>
      </c>
      <c r="AA420" s="17">
        <v>7375987</v>
      </c>
      <c r="AB420" s="17">
        <v>0</v>
      </c>
    </row>
    <row r="421" spans="1:28" x14ac:dyDescent="0.3">
      <c r="A421" s="15" t="s">
        <v>835</v>
      </c>
      <c r="B421" s="14" t="s">
        <v>836</v>
      </c>
      <c r="C421" s="14">
        <v>1</v>
      </c>
      <c r="D421" s="14">
        <v>0</v>
      </c>
      <c r="E421" s="17">
        <v>20262669</v>
      </c>
      <c r="F421" s="17">
        <v>0</v>
      </c>
      <c r="G421" s="17">
        <v>1391526</v>
      </c>
      <c r="H421" s="17">
        <v>15234</v>
      </c>
      <c r="I421" s="17">
        <v>3014276</v>
      </c>
      <c r="J421" s="17">
        <v>1207809</v>
      </c>
      <c r="K421" s="17">
        <v>0</v>
      </c>
      <c r="L421" s="17">
        <v>0</v>
      </c>
      <c r="M421" s="17">
        <v>0</v>
      </c>
      <c r="N421" s="17">
        <v>0</v>
      </c>
      <c r="O421" s="17">
        <v>0</v>
      </c>
      <c r="P421" s="17">
        <v>3116190</v>
      </c>
      <c r="Q421" s="17">
        <v>1093391</v>
      </c>
      <c r="R421" s="17">
        <v>477187</v>
      </c>
      <c r="S421" s="17">
        <v>58587</v>
      </c>
      <c r="T421" s="17">
        <v>24443</v>
      </c>
      <c r="U421" s="17">
        <v>235796</v>
      </c>
      <c r="V421" s="17">
        <v>47891</v>
      </c>
      <c r="W421" s="17">
        <v>0</v>
      </c>
      <c r="X421" s="17">
        <v>367200</v>
      </c>
      <c r="Y421" s="17">
        <v>125398</v>
      </c>
      <c r="Z421" s="17">
        <v>0</v>
      </c>
      <c r="AA421" s="17">
        <v>31437597</v>
      </c>
      <c r="AB421" s="17">
        <v>0</v>
      </c>
    </row>
    <row r="422" spans="1:28" x14ac:dyDescent="0.3">
      <c r="A422" s="15" t="s">
        <v>837</v>
      </c>
      <c r="B422" s="14" t="s">
        <v>838</v>
      </c>
      <c r="C422" s="14">
        <v>1</v>
      </c>
      <c r="D422" s="14">
        <v>0</v>
      </c>
      <c r="E422" s="17">
        <v>18611378</v>
      </c>
      <c r="F422" s="17">
        <v>0</v>
      </c>
      <c r="G422" s="17">
        <v>1733245</v>
      </c>
      <c r="H422" s="17">
        <v>0</v>
      </c>
      <c r="I422" s="17">
        <v>4033471</v>
      </c>
      <c r="J422" s="17">
        <v>1740135</v>
      </c>
      <c r="K422" s="17">
        <v>0</v>
      </c>
      <c r="L422" s="17">
        <v>0</v>
      </c>
      <c r="M422" s="17">
        <v>0</v>
      </c>
      <c r="N422" s="17">
        <v>0</v>
      </c>
      <c r="O422" s="17">
        <v>0</v>
      </c>
      <c r="P422" s="17">
        <v>2059413</v>
      </c>
      <c r="Q422" s="17">
        <v>438135</v>
      </c>
      <c r="R422" s="17">
        <v>429493</v>
      </c>
      <c r="S422" s="17">
        <v>60010</v>
      </c>
      <c r="T422" s="17">
        <v>10040</v>
      </c>
      <c r="U422" s="17">
        <v>237719</v>
      </c>
      <c r="V422" s="17">
        <v>51769</v>
      </c>
      <c r="W422" s="17">
        <v>0</v>
      </c>
      <c r="X422" s="17">
        <v>415800</v>
      </c>
      <c r="Y422" s="17">
        <v>96582</v>
      </c>
      <c r="Z422" s="17">
        <v>0</v>
      </c>
      <c r="AA422" s="17">
        <v>29917190</v>
      </c>
      <c r="AB422" s="17">
        <v>0</v>
      </c>
    </row>
    <row r="423" spans="1:28" x14ac:dyDescent="0.3">
      <c r="A423" s="15" t="s">
        <v>839</v>
      </c>
      <c r="B423" s="14" t="s">
        <v>840</v>
      </c>
      <c r="C423" s="14">
        <v>1</v>
      </c>
      <c r="D423" s="14">
        <v>0</v>
      </c>
      <c r="E423" s="17">
        <v>1802431</v>
      </c>
      <c r="F423" s="17">
        <v>0</v>
      </c>
      <c r="G423" s="17">
        <v>194828</v>
      </c>
      <c r="H423" s="17">
        <v>0</v>
      </c>
      <c r="I423" s="17">
        <v>309108</v>
      </c>
      <c r="J423" s="17">
        <v>348447</v>
      </c>
      <c r="K423" s="17">
        <v>0</v>
      </c>
      <c r="L423" s="17">
        <v>0</v>
      </c>
      <c r="M423" s="17">
        <v>0</v>
      </c>
      <c r="N423" s="17">
        <v>0</v>
      </c>
      <c r="O423" s="17">
        <v>0</v>
      </c>
      <c r="P423" s="17">
        <v>367308</v>
      </c>
      <c r="Q423" s="17">
        <v>60233</v>
      </c>
      <c r="R423" s="17">
        <v>29818</v>
      </c>
      <c r="S423" s="17">
        <v>13453</v>
      </c>
      <c r="T423" s="17">
        <v>4124</v>
      </c>
      <c r="U423" s="17">
        <v>46426</v>
      </c>
      <c r="V423" s="17">
        <v>3651</v>
      </c>
      <c r="W423" s="17">
        <v>0</v>
      </c>
      <c r="X423" s="17">
        <v>113400</v>
      </c>
      <c r="Y423" s="17">
        <v>0</v>
      </c>
      <c r="Z423" s="17">
        <v>0</v>
      </c>
      <c r="AA423" s="17">
        <v>3293227</v>
      </c>
      <c r="AB423" s="17">
        <v>0</v>
      </c>
    </row>
    <row r="424" spans="1:28" x14ac:dyDescent="0.3">
      <c r="A424" s="15" t="s">
        <v>841</v>
      </c>
      <c r="B424" s="14" t="s">
        <v>842</v>
      </c>
      <c r="C424" s="14">
        <v>1</v>
      </c>
      <c r="D424" s="14">
        <v>0</v>
      </c>
      <c r="E424" s="17">
        <v>558086</v>
      </c>
      <c r="F424" s="17">
        <v>0</v>
      </c>
      <c r="G424" s="17">
        <v>120225</v>
      </c>
      <c r="H424" s="17">
        <v>0</v>
      </c>
      <c r="I424" s="17">
        <v>57401</v>
      </c>
      <c r="J424" s="17">
        <v>2366</v>
      </c>
      <c r="K424" s="17">
        <v>0</v>
      </c>
      <c r="L424" s="17">
        <v>0</v>
      </c>
      <c r="M424" s="17">
        <v>0</v>
      </c>
      <c r="N424" s="17">
        <v>0</v>
      </c>
      <c r="O424" s="17">
        <v>0</v>
      </c>
      <c r="P424" s="17">
        <v>221662</v>
      </c>
      <c r="Q424" s="17">
        <v>19232</v>
      </c>
      <c r="R424" s="17">
        <v>12312</v>
      </c>
      <c r="S424" s="17">
        <v>2982</v>
      </c>
      <c r="T424" s="17">
        <v>1243</v>
      </c>
      <c r="U424" s="17">
        <v>19456</v>
      </c>
      <c r="V424" s="17">
        <v>0</v>
      </c>
      <c r="W424" s="17">
        <v>0</v>
      </c>
      <c r="X424" s="17">
        <v>0</v>
      </c>
      <c r="Y424" s="17">
        <v>0</v>
      </c>
      <c r="Z424" s="17">
        <v>0</v>
      </c>
      <c r="AA424" s="17">
        <v>1014965</v>
      </c>
      <c r="AB424" s="17">
        <v>0</v>
      </c>
    </row>
    <row r="425" spans="1:28" x14ac:dyDescent="0.3">
      <c r="A425" s="15" t="s">
        <v>843</v>
      </c>
      <c r="B425" s="14" t="s">
        <v>844</v>
      </c>
      <c r="C425" s="14">
        <v>1</v>
      </c>
      <c r="D425" s="14">
        <v>0</v>
      </c>
      <c r="E425" s="17">
        <v>5856645</v>
      </c>
      <c r="F425" s="17">
        <v>0</v>
      </c>
      <c r="G425" s="17">
        <v>925561</v>
      </c>
      <c r="H425" s="17">
        <v>1180</v>
      </c>
      <c r="I425" s="17">
        <v>1846010</v>
      </c>
      <c r="J425" s="17">
        <v>1550150</v>
      </c>
      <c r="K425" s="17">
        <v>0</v>
      </c>
      <c r="L425" s="17">
        <v>0</v>
      </c>
      <c r="M425" s="17">
        <v>0</v>
      </c>
      <c r="N425" s="17">
        <v>0</v>
      </c>
      <c r="O425" s="17">
        <v>0</v>
      </c>
      <c r="P425" s="17">
        <v>1286367</v>
      </c>
      <c r="Q425" s="17">
        <v>369615</v>
      </c>
      <c r="R425" s="17">
        <v>113910</v>
      </c>
      <c r="S425" s="17">
        <v>23968</v>
      </c>
      <c r="T425" s="17">
        <v>7838</v>
      </c>
      <c r="U425" s="17">
        <v>93200</v>
      </c>
      <c r="V425" s="17">
        <v>20845</v>
      </c>
      <c r="W425" s="17">
        <v>0</v>
      </c>
      <c r="X425" s="17">
        <v>172800</v>
      </c>
      <c r="Y425" s="17">
        <v>0</v>
      </c>
      <c r="Z425" s="17">
        <v>0</v>
      </c>
      <c r="AA425" s="17">
        <v>12268089</v>
      </c>
      <c r="AB425" s="17">
        <v>0</v>
      </c>
    </row>
    <row r="426" spans="1:28" x14ac:dyDescent="0.3">
      <c r="A426" s="15" t="s">
        <v>845</v>
      </c>
      <c r="B426" s="14" t="s">
        <v>846</v>
      </c>
      <c r="C426" s="14">
        <v>1</v>
      </c>
      <c r="D426" s="14">
        <v>0</v>
      </c>
      <c r="E426" s="17">
        <v>11788978</v>
      </c>
      <c r="F426" s="17">
        <v>0</v>
      </c>
      <c r="G426" s="17">
        <v>1305680</v>
      </c>
      <c r="H426" s="17">
        <v>0</v>
      </c>
      <c r="I426" s="17">
        <v>3896681</v>
      </c>
      <c r="J426" s="17">
        <v>2912872</v>
      </c>
      <c r="K426" s="17">
        <v>0</v>
      </c>
      <c r="L426" s="17">
        <v>0</v>
      </c>
      <c r="M426" s="17">
        <v>0</v>
      </c>
      <c r="N426" s="17">
        <v>0</v>
      </c>
      <c r="O426" s="17">
        <v>0</v>
      </c>
      <c r="P426" s="17">
        <v>1834076</v>
      </c>
      <c r="Q426" s="17">
        <v>424469</v>
      </c>
      <c r="R426" s="17">
        <v>494359</v>
      </c>
      <c r="S426" s="17">
        <v>45525</v>
      </c>
      <c r="T426" s="17">
        <v>13562</v>
      </c>
      <c r="U426" s="17">
        <v>179362</v>
      </c>
      <c r="V426" s="17">
        <v>34198</v>
      </c>
      <c r="W426" s="17">
        <v>0</v>
      </c>
      <c r="X426" s="17">
        <v>345600</v>
      </c>
      <c r="Y426" s="17">
        <v>0</v>
      </c>
      <c r="Z426" s="17">
        <v>0</v>
      </c>
      <c r="AA426" s="17">
        <v>23275362</v>
      </c>
      <c r="AB426" s="17">
        <v>0</v>
      </c>
    </row>
    <row r="427" spans="1:28" x14ac:dyDescent="0.3">
      <c r="A427" s="15" t="s">
        <v>847</v>
      </c>
      <c r="B427" s="14" t="s">
        <v>848</v>
      </c>
      <c r="C427" s="14">
        <v>1</v>
      </c>
      <c r="D427" s="14">
        <v>0</v>
      </c>
      <c r="E427" s="17">
        <v>8172857</v>
      </c>
      <c r="F427" s="17">
        <v>0</v>
      </c>
      <c r="G427" s="17">
        <v>168884</v>
      </c>
      <c r="H427" s="17">
        <v>0</v>
      </c>
      <c r="I427" s="17">
        <v>1069670</v>
      </c>
      <c r="J427" s="17">
        <v>1033850</v>
      </c>
      <c r="K427" s="17">
        <v>0</v>
      </c>
      <c r="L427" s="17">
        <v>0</v>
      </c>
      <c r="M427" s="17">
        <v>0</v>
      </c>
      <c r="N427" s="17">
        <v>0</v>
      </c>
      <c r="O427" s="17">
        <v>0</v>
      </c>
      <c r="P427" s="17">
        <v>596307</v>
      </c>
      <c r="Q427" s="17">
        <v>107331</v>
      </c>
      <c r="R427" s="17">
        <v>83616</v>
      </c>
      <c r="S427" s="17">
        <v>9648</v>
      </c>
      <c r="T427" s="17">
        <v>2874</v>
      </c>
      <c r="U427" s="17">
        <v>39494</v>
      </c>
      <c r="V427" s="17">
        <v>8775</v>
      </c>
      <c r="W427" s="17">
        <v>0</v>
      </c>
      <c r="X427" s="17">
        <v>75243</v>
      </c>
      <c r="Y427" s="17">
        <v>0</v>
      </c>
      <c r="Z427" s="17">
        <v>0</v>
      </c>
      <c r="AA427" s="17">
        <v>11368549</v>
      </c>
      <c r="AB427" s="17">
        <v>0</v>
      </c>
    </row>
    <row r="428" spans="1:28" x14ac:dyDescent="0.3">
      <c r="A428" s="15" t="s">
        <v>849</v>
      </c>
      <c r="B428" s="14" t="s">
        <v>850</v>
      </c>
      <c r="C428" s="14">
        <v>1</v>
      </c>
      <c r="D428" s="14">
        <v>0</v>
      </c>
      <c r="E428" s="17">
        <v>6798807</v>
      </c>
      <c r="F428" s="17">
        <v>0</v>
      </c>
      <c r="G428" s="17">
        <v>0</v>
      </c>
      <c r="H428" s="17">
        <v>0</v>
      </c>
      <c r="I428" s="17">
        <v>1053225</v>
      </c>
      <c r="J428" s="17">
        <v>2505944</v>
      </c>
      <c r="K428" s="17">
        <v>0</v>
      </c>
      <c r="L428" s="17">
        <v>0</v>
      </c>
      <c r="M428" s="17">
        <v>0</v>
      </c>
      <c r="N428" s="17">
        <v>0</v>
      </c>
      <c r="O428" s="17">
        <v>0</v>
      </c>
      <c r="P428" s="17">
        <v>826144</v>
      </c>
      <c r="Q428" s="17">
        <v>177853</v>
      </c>
      <c r="R428" s="17">
        <v>264484</v>
      </c>
      <c r="S428" s="17">
        <v>16913</v>
      </c>
      <c r="T428" s="17">
        <v>7056</v>
      </c>
      <c r="U428" s="17">
        <v>66755</v>
      </c>
      <c r="V428" s="17">
        <v>18415</v>
      </c>
      <c r="W428" s="17">
        <v>0</v>
      </c>
      <c r="X428" s="17">
        <v>159040</v>
      </c>
      <c r="Y428" s="17">
        <v>0</v>
      </c>
      <c r="Z428" s="17">
        <v>0</v>
      </c>
      <c r="AA428" s="17">
        <v>11894636</v>
      </c>
      <c r="AB428" s="17">
        <v>0</v>
      </c>
    </row>
    <row r="429" spans="1:28" x14ac:dyDescent="0.3">
      <c r="A429" s="15" t="s">
        <v>851</v>
      </c>
      <c r="B429" s="14" t="s">
        <v>852</v>
      </c>
      <c r="C429" s="14">
        <v>1</v>
      </c>
      <c r="D429" s="14">
        <v>0</v>
      </c>
      <c r="E429" s="17">
        <v>18161928</v>
      </c>
      <c r="F429" s="17">
        <v>0</v>
      </c>
      <c r="G429" s="17">
        <v>0</v>
      </c>
      <c r="H429" s="17">
        <v>0</v>
      </c>
      <c r="I429" s="17">
        <v>3852541</v>
      </c>
      <c r="J429" s="17">
        <v>2408538</v>
      </c>
      <c r="K429" s="17">
        <v>0</v>
      </c>
      <c r="L429" s="17">
        <v>0</v>
      </c>
      <c r="M429" s="17">
        <v>0</v>
      </c>
      <c r="N429" s="17">
        <v>0</v>
      </c>
      <c r="O429" s="17">
        <v>0</v>
      </c>
      <c r="P429" s="17">
        <v>1775369</v>
      </c>
      <c r="Q429" s="17">
        <v>768416</v>
      </c>
      <c r="R429" s="17">
        <v>653961</v>
      </c>
      <c r="S429" s="17">
        <v>65942</v>
      </c>
      <c r="T429" s="17">
        <v>27512</v>
      </c>
      <c r="U429" s="17">
        <v>254553</v>
      </c>
      <c r="V429" s="17">
        <v>65942</v>
      </c>
      <c r="W429" s="17">
        <v>0</v>
      </c>
      <c r="X429" s="17">
        <v>583200</v>
      </c>
      <c r="Y429" s="17">
        <v>0</v>
      </c>
      <c r="Z429" s="17">
        <v>0</v>
      </c>
      <c r="AA429" s="17">
        <v>28617902</v>
      </c>
      <c r="AB429" s="17">
        <v>0</v>
      </c>
    </row>
    <row r="430" spans="1:28" x14ac:dyDescent="0.3">
      <c r="A430" s="15" t="s">
        <v>853</v>
      </c>
      <c r="B430" s="14" t="s">
        <v>854</v>
      </c>
      <c r="C430" s="14">
        <v>1</v>
      </c>
      <c r="D430" s="14">
        <v>0</v>
      </c>
      <c r="E430" s="17">
        <v>9913780</v>
      </c>
      <c r="F430" s="17">
        <v>0</v>
      </c>
      <c r="G430" s="17">
        <v>0</v>
      </c>
      <c r="H430" s="17">
        <v>0</v>
      </c>
      <c r="I430" s="17">
        <v>1223816</v>
      </c>
      <c r="J430" s="17">
        <v>641979</v>
      </c>
      <c r="K430" s="17">
        <v>0</v>
      </c>
      <c r="L430" s="17">
        <v>0</v>
      </c>
      <c r="M430" s="17">
        <v>46400</v>
      </c>
      <c r="N430" s="17">
        <v>95674</v>
      </c>
      <c r="O430" s="17">
        <v>47184</v>
      </c>
      <c r="P430" s="17">
        <v>0</v>
      </c>
      <c r="Q430" s="17">
        <v>80363</v>
      </c>
      <c r="R430" s="17">
        <v>108745</v>
      </c>
      <c r="S430" s="17">
        <v>18276</v>
      </c>
      <c r="T430" s="17">
        <v>7625</v>
      </c>
      <c r="U430" s="17">
        <v>61163</v>
      </c>
      <c r="V430" s="17">
        <v>22203</v>
      </c>
      <c r="W430" s="17">
        <v>0</v>
      </c>
      <c r="X430" s="17">
        <v>136165</v>
      </c>
      <c r="Y430" s="17">
        <v>0</v>
      </c>
      <c r="Z430" s="17">
        <v>0</v>
      </c>
      <c r="AA430" s="17">
        <v>12403373</v>
      </c>
      <c r="AB430" s="17">
        <v>0</v>
      </c>
    </row>
    <row r="431" spans="1:28" x14ac:dyDescent="0.3">
      <c r="A431" s="15" t="s">
        <v>855</v>
      </c>
      <c r="B431" s="14" t="s">
        <v>856</v>
      </c>
      <c r="C431" s="14">
        <v>1</v>
      </c>
      <c r="D431" s="14">
        <v>0</v>
      </c>
      <c r="E431" s="17">
        <v>24375744</v>
      </c>
      <c r="F431" s="17">
        <v>312322</v>
      </c>
      <c r="G431" s="17">
        <v>0</v>
      </c>
      <c r="H431" s="17">
        <v>0</v>
      </c>
      <c r="I431" s="17">
        <v>2973181</v>
      </c>
      <c r="J431" s="17">
        <v>3289625</v>
      </c>
      <c r="K431" s="17">
        <v>0</v>
      </c>
      <c r="L431" s="17">
        <v>0</v>
      </c>
      <c r="M431" s="17">
        <v>0</v>
      </c>
      <c r="N431" s="17">
        <v>0</v>
      </c>
      <c r="O431" s="17">
        <v>0</v>
      </c>
      <c r="P431" s="17">
        <v>1588541</v>
      </c>
      <c r="Q431" s="17">
        <v>620493</v>
      </c>
      <c r="R431" s="17">
        <v>761255</v>
      </c>
      <c r="S431" s="17">
        <v>35248</v>
      </c>
      <c r="T431" s="17">
        <v>14706</v>
      </c>
      <c r="U431" s="17">
        <v>140732</v>
      </c>
      <c r="V431" s="17">
        <v>46124</v>
      </c>
      <c r="W431" s="17">
        <v>0</v>
      </c>
      <c r="X431" s="17">
        <v>848851</v>
      </c>
      <c r="Y431" s="17">
        <v>0</v>
      </c>
      <c r="Z431" s="17">
        <v>0</v>
      </c>
      <c r="AA431" s="17">
        <v>35006822</v>
      </c>
      <c r="AB431" s="17">
        <v>0</v>
      </c>
    </row>
    <row r="432" spans="1:28" x14ac:dyDescent="0.3">
      <c r="A432" s="15" t="s">
        <v>857</v>
      </c>
      <c r="B432" s="14" t="s">
        <v>858</v>
      </c>
      <c r="C432" s="14">
        <v>1</v>
      </c>
      <c r="D432" s="14">
        <v>0</v>
      </c>
      <c r="E432" s="17">
        <v>1819040</v>
      </c>
      <c r="F432" s="17">
        <v>0</v>
      </c>
      <c r="G432" s="17">
        <v>0</v>
      </c>
      <c r="H432" s="17">
        <v>0</v>
      </c>
      <c r="I432" s="17">
        <v>408082</v>
      </c>
      <c r="J432" s="17">
        <v>709931</v>
      </c>
      <c r="K432" s="17">
        <v>0</v>
      </c>
      <c r="L432" s="17">
        <v>0</v>
      </c>
      <c r="M432" s="17">
        <v>0</v>
      </c>
      <c r="N432" s="17">
        <v>0</v>
      </c>
      <c r="O432" s="17">
        <v>0</v>
      </c>
      <c r="P432" s="17">
        <v>306558</v>
      </c>
      <c r="Q432" s="17">
        <v>19878</v>
      </c>
      <c r="R432" s="17">
        <v>0</v>
      </c>
      <c r="S432" s="17">
        <v>6532</v>
      </c>
      <c r="T432" s="17">
        <v>2725</v>
      </c>
      <c r="U432" s="17">
        <v>28193</v>
      </c>
      <c r="V432" s="17">
        <v>7133</v>
      </c>
      <c r="W432" s="17">
        <v>0</v>
      </c>
      <c r="X432" s="17">
        <v>108000</v>
      </c>
      <c r="Y432" s="17">
        <v>0</v>
      </c>
      <c r="Z432" s="17">
        <v>0</v>
      </c>
      <c r="AA432" s="17">
        <v>3416072</v>
      </c>
      <c r="AB432" s="17">
        <v>0</v>
      </c>
    </row>
    <row r="433" spans="1:28" x14ac:dyDescent="0.3">
      <c r="A433" s="15" t="s">
        <v>859</v>
      </c>
      <c r="B433" s="14" t="s">
        <v>860</v>
      </c>
      <c r="C433" s="14">
        <v>1</v>
      </c>
      <c r="D433" s="14">
        <v>0</v>
      </c>
      <c r="E433" s="17">
        <v>10559732</v>
      </c>
      <c r="F433" s="17">
        <v>111164</v>
      </c>
      <c r="G433" s="17">
        <v>0</v>
      </c>
      <c r="H433" s="17">
        <v>0</v>
      </c>
      <c r="I433" s="17">
        <v>772236</v>
      </c>
      <c r="J433" s="17">
        <v>2224075</v>
      </c>
      <c r="K433" s="17">
        <v>0</v>
      </c>
      <c r="L433" s="17">
        <v>0</v>
      </c>
      <c r="M433" s="17">
        <v>0</v>
      </c>
      <c r="N433" s="17">
        <v>0</v>
      </c>
      <c r="O433" s="17">
        <v>0</v>
      </c>
      <c r="P433" s="17">
        <v>743300</v>
      </c>
      <c r="Q433" s="17">
        <v>839088</v>
      </c>
      <c r="R433" s="17">
        <v>516881</v>
      </c>
      <c r="S433" s="17">
        <v>18126</v>
      </c>
      <c r="T433" s="17">
        <v>7449</v>
      </c>
      <c r="U433" s="17">
        <v>40559</v>
      </c>
      <c r="V433" s="17">
        <v>15700</v>
      </c>
      <c r="W433" s="17">
        <v>0</v>
      </c>
      <c r="X433" s="17">
        <v>536745</v>
      </c>
      <c r="Y433" s="17">
        <v>0</v>
      </c>
      <c r="Z433" s="17">
        <v>0</v>
      </c>
      <c r="AA433" s="17">
        <v>16385055</v>
      </c>
      <c r="AB433" s="17">
        <v>0</v>
      </c>
    </row>
    <row r="434" spans="1:28" x14ac:dyDescent="0.3">
      <c r="A434" s="15" t="s">
        <v>861</v>
      </c>
      <c r="B434" s="14" t="s">
        <v>862</v>
      </c>
      <c r="C434" s="14">
        <v>1</v>
      </c>
      <c r="D434" s="14">
        <v>0</v>
      </c>
      <c r="E434" s="17">
        <v>16870508</v>
      </c>
      <c r="F434" s="17">
        <v>0</v>
      </c>
      <c r="G434" s="17">
        <v>0</v>
      </c>
      <c r="H434" s="17">
        <v>0</v>
      </c>
      <c r="I434" s="17">
        <v>3366228</v>
      </c>
      <c r="J434" s="17">
        <v>2546723</v>
      </c>
      <c r="K434" s="17">
        <v>363060</v>
      </c>
      <c r="L434" s="17">
        <v>0</v>
      </c>
      <c r="M434" s="17">
        <v>0</v>
      </c>
      <c r="N434" s="17">
        <v>0</v>
      </c>
      <c r="O434" s="17">
        <v>0</v>
      </c>
      <c r="P434" s="17">
        <v>1416991</v>
      </c>
      <c r="Q434" s="17">
        <v>595900</v>
      </c>
      <c r="R434" s="17">
        <v>132052</v>
      </c>
      <c r="S434" s="17">
        <v>40641</v>
      </c>
      <c r="T434" s="17">
        <v>16956</v>
      </c>
      <c r="U434" s="17">
        <v>157101</v>
      </c>
      <c r="V434" s="17">
        <v>44055</v>
      </c>
      <c r="W434" s="17">
        <v>0</v>
      </c>
      <c r="X434" s="17">
        <v>351640</v>
      </c>
      <c r="Y434" s="17">
        <v>0</v>
      </c>
      <c r="Z434" s="17">
        <v>0</v>
      </c>
      <c r="AA434" s="17">
        <v>25901855</v>
      </c>
      <c r="AB434" s="17">
        <v>0</v>
      </c>
    </row>
    <row r="435" spans="1:28" x14ac:dyDescent="0.3">
      <c r="A435" s="15" t="s">
        <v>863</v>
      </c>
      <c r="B435" s="14" t="s">
        <v>864</v>
      </c>
      <c r="C435" s="14">
        <v>1</v>
      </c>
      <c r="D435" s="14">
        <v>0</v>
      </c>
      <c r="E435" s="17">
        <v>8030354</v>
      </c>
      <c r="F435" s="17">
        <v>0</v>
      </c>
      <c r="G435" s="17">
        <v>0</v>
      </c>
      <c r="H435" s="17">
        <v>5461</v>
      </c>
      <c r="I435" s="17">
        <v>1398402</v>
      </c>
      <c r="J435" s="17">
        <v>1524799</v>
      </c>
      <c r="K435" s="17">
        <v>0</v>
      </c>
      <c r="L435" s="17">
        <v>0</v>
      </c>
      <c r="M435" s="17">
        <v>0</v>
      </c>
      <c r="N435" s="17">
        <v>0</v>
      </c>
      <c r="O435" s="17">
        <v>0</v>
      </c>
      <c r="P435" s="17">
        <v>957825</v>
      </c>
      <c r="Q435" s="17">
        <v>73882</v>
      </c>
      <c r="R435" s="17">
        <v>48457</v>
      </c>
      <c r="S435" s="17">
        <v>13333</v>
      </c>
      <c r="T435" s="17">
        <v>5562</v>
      </c>
      <c r="U435" s="17">
        <v>52717</v>
      </c>
      <c r="V435" s="17">
        <v>15400</v>
      </c>
      <c r="W435" s="17">
        <v>0</v>
      </c>
      <c r="X435" s="17">
        <v>87360</v>
      </c>
      <c r="Y435" s="17">
        <v>0</v>
      </c>
      <c r="Z435" s="17">
        <v>0</v>
      </c>
      <c r="AA435" s="17">
        <v>12213552</v>
      </c>
      <c r="AB435" s="17">
        <v>0</v>
      </c>
    </row>
    <row r="436" spans="1:28" x14ac:dyDescent="0.3">
      <c r="A436" s="15" t="s">
        <v>865</v>
      </c>
      <c r="B436" s="14" t="s">
        <v>866</v>
      </c>
      <c r="C436" s="14">
        <v>1</v>
      </c>
      <c r="D436" s="14">
        <v>0</v>
      </c>
      <c r="E436" s="17">
        <v>5333856</v>
      </c>
      <c r="F436" s="17">
        <v>0</v>
      </c>
      <c r="G436" s="17">
        <v>0</v>
      </c>
      <c r="H436" s="17">
        <v>0</v>
      </c>
      <c r="I436" s="17">
        <v>1052626</v>
      </c>
      <c r="J436" s="17">
        <v>2121796</v>
      </c>
      <c r="K436" s="17">
        <v>0</v>
      </c>
      <c r="L436" s="17">
        <v>0</v>
      </c>
      <c r="M436" s="17">
        <v>0</v>
      </c>
      <c r="N436" s="17">
        <v>0</v>
      </c>
      <c r="O436" s="17">
        <v>0</v>
      </c>
      <c r="P436" s="17">
        <v>753297</v>
      </c>
      <c r="Q436" s="17">
        <v>244626</v>
      </c>
      <c r="R436" s="17">
        <v>164220</v>
      </c>
      <c r="S436" s="17">
        <v>13662</v>
      </c>
      <c r="T436" s="17">
        <v>4704</v>
      </c>
      <c r="U436" s="17">
        <v>55221</v>
      </c>
      <c r="V436" s="17">
        <v>14611</v>
      </c>
      <c r="W436" s="17">
        <v>0</v>
      </c>
      <c r="X436" s="17">
        <v>112800</v>
      </c>
      <c r="Y436" s="17">
        <v>0</v>
      </c>
      <c r="Z436" s="17">
        <v>0</v>
      </c>
      <c r="AA436" s="17">
        <v>9871419</v>
      </c>
      <c r="AB436" s="17">
        <v>0</v>
      </c>
    </row>
    <row r="437" spans="1:28" x14ac:dyDescent="0.3">
      <c r="A437" s="15" t="s">
        <v>867</v>
      </c>
      <c r="B437" s="14" t="s">
        <v>868</v>
      </c>
      <c r="C437" s="14">
        <v>1</v>
      </c>
      <c r="D437" s="14">
        <v>0</v>
      </c>
      <c r="E437" s="17">
        <v>48257712</v>
      </c>
      <c r="F437" s="17">
        <v>859726</v>
      </c>
      <c r="G437" s="17">
        <v>0</v>
      </c>
      <c r="H437" s="17">
        <v>43336</v>
      </c>
      <c r="I437" s="17">
        <v>4799060</v>
      </c>
      <c r="J437" s="17">
        <v>7530347</v>
      </c>
      <c r="K437" s="17">
        <v>0</v>
      </c>
      <c r="L437" s="17">
        <v>0</v>
      </c>
      <c r="M437" s="17">
        <v>0</v>
      </c>
      <c r="N437" s="17">
        <v>0</v>
      </c>
      <c r="O437" s="17">
        <v>0</v>
      </c>
      <c r="P437" s="17">
        <v>3202512</v>
      </c>
      <c r="Q437" s="17">
        <v>1702610</v>
      </c>
      <c r="R437" s="17">
        <v>2154740</v>
      </c>
      <c r="S437" s="17">
        <v>74496</v>
      </c>
      <c r="T437" s="17">
        <v>31081</v>
      </c>
      <c r="U437" s="17">
        <v>269640</v>
      </c>
      <c r="V437" s="17">
        <v>94473</v>
      </c>
      <c r="W437" s="17">
        <v>0</v>
      </c>
      <c r="X437" s="17">
        <v>1814424</v>
      </c>
      <c r="Y437" s="17">
        <v>0</v>
      </c>
      <c r="Z437" s="17">
        <v>0</v>
      </c>
      <c r="AA437" s="17">
        <v>70834157</v>
      </c>
      <c r="AB437" s="17">
        <v>0</v>
      </c>
    </row>
    <row r="438" spans="1:28" x14ac:dyDescent="0.3">
      <c r="A438" s="15" t="s">
        <v>869</v>
      </c>
      <c r="B438" s="14" t="s">
        <v>870</v>
      </c>
      <c r="C438" s="14">
        <v>1</v>
      </c>
      <c r="D438" s="14">
        <v>0</v>
      </c>
      <c r="E438" s="17">
        <v>24854113</v>
      </c>
      <c r="F438" s="17">
        <v>0</v>
      </c>
      <c r="G438" s="17">
        <v>1129414</v>
      </c>
      <c r="H438" s="17">
        <v>0</v>
      </c>
      <c r="I438" s="17">
        <v>4198284</v>
      </c>
      <c r="J438" s="17">
        <v>4025476</v>
      </c>
      <c r="K438" s="17">
        <v>0</v>
      </c>
      <c r="L438" s="17">
        <v>0</v>
      </c>
      <c r="M438" s="17">
        <v>0</v>
      </c>
      <c r="N438" s="17">
        <v>0</v>
      </c>
      <c r="O438" s="17">
        <v>0</v>
      </c>
      <c r="P438" s="17">
        <v>2212806</v>
      </c>
      <c r="Q438" s="17">
        <v>1379974</v>
      </c>
      <c r="R438" s="17">
        <v>662489</v>
      </c>
      <c r="S438" s="17">
        <v>126821</v>
      </c>
      <c r="T438" s="17">
        <v>26014</v>
      </c>
      <c r="U438" s="17">
        <v>467923</v>
      </c>
      <c r="V438" s="17">
        <v>86664</v>
      </c>
      <c r="W438" s="17">
        <v>0</v>
      </c>
      <c r="X438" s="17">
        <v>1401870</v>
      </c>
      <c r="Y438" s="17">
        <v>0</v>
      </c>
      <c r="Z438" s="17">
        <v>0</v>
      </c>
      <c r="AA438" s="17">
        <v>40571848</v>
      </c>
      <c r="AB438" s="17">
        <v>0</v>
      </c>
    </row>
    <row r="439" spans="1:28" x14ac:dyDescent="0.3">
      <c r="A439" s="15" t="s">
        <v>871</v>
      </c>
      <c r="B439" s="14" t="s">
        <v>872</v>
      </c>
      <c r="C439" s="14">
        <v>1</v>
      </c>
      <c r="D439" s="14">
        <v>0</v>
      </c>
      <c r="E439" s="17">
        <v>7699792</v>
      </c>
      <c r="F439" s="17">
        <v>0</v>
      </c>
      <c r="G439" s="17">
        <v>401645</v>
      </c>
      <c r="H439" s="17">
        <v>0</v>
      </c>
      <c r="I439" s="17">
        <v>987257</v>
      </c>
      <c r="J439" s="17">
        <v>1141869</v>
      </c>
      <c r="K439" s="17">
        <v>0</v>
      </c>
      <c r="L439" s="17">
        <v>0</v>
      </c>
      <c r="M439" s="17">
        <v>0</v>
      </c>
      <c r="N439" s="17">
        <v>0</v>
      </c>
      <c r="O439" s="17">
        <v>0</v>
      </c>
      <c r="P439" s="17">
        <v>1931825</v>
      </c>
      <c r="Q439" s="17">
        <v>600031</v>
      </c>
      <c r="R439" s="17">
        <v>67020</v>
      </c>
      <c r="S439" s="17">
        <v>31538</v>
      </c>
      <c r="T439" s="17">
        <v>13801</v>
      </c>
      <c r="U439" s="17">
        <v>126817</v>
      </c>
      <c r="V439" s="17">
        <v>0</v>
      </c>
      <c r="W439" s="17">
        <v>0</v>
      </c>
      <c r="X439" s="17">
        <v>383400</v>
      </c>
      <c r="Y439" s="17">
        <v>0</v>
      </c>
      <c r="Z439" s="17">
        <v>0</v>
      </c>
      <c r="AA439" s="17">
        <v>13384995</v>
      </c>
      <c r="AB439" s="17">
        <v>0</v>
      </c>
    </row>
    <row r="440" spans="1:28" x14ac:dyDescent="0.3">
      <c r="A440" s="15" t="s">
        <v>873</v>
      </c>
      <c r="B440" s="14" t="s">
        <v>874</v>
      </c>
      <c r="C440" s="14">
        <v>1</v>
      </c>
      <c r="D440" s="14">
        <v>0</v>
      </c>
      <c r="E440" s="17">
        <v>52559150</v>
      </c>
      <c r="F440" s="17">
        <v>0</v>
      </c>
      <c r="G440" s="17">
        <v>5419391</v>
      </c>
      <c r="H440" s="17">
        <v>0</v>
      </c>
      <c r="I440" s="17">
        <v>8613098</v>
      </c>
      <c r="J440" s="17">
        <v>2874344</v>
      </c>
      <c r="K440" s="17">
        <v>0</v>
      </c>
      <c r="L440" s="17">
        <v>0</v>
      </c>
      <c r="M440" s="17">
        <v>0</v>
      </c>
      <c r="N440" s="17">
        <v>0</v>
      </c>
      <c r="O440" s="17">
        <v>0</v>
      </c>
      <c r="P440" s="17">
        <v>3901359</v>
      </c>
      <c r="Q440" s="17">
        <v>2277675</v>
      </c>
      <c r="R440" s="17">
        <v>251309</v>
      </c>
      <c r="S440" s="17">
        <v>121428</v>
      </c>
      <c r="T440" s="17">
        <v>50662</v>
      </c>
      <c r="U440" s="17">
        <v>491980</v>
      </c>
      <c r="V440" s="17">
        <v>137905</v>
      </c>
      <c r="W440" s="17">
        <v>0</v>
      </c>
      <c r="X440" s="17">
        <v>859969</v>
      </c>
      <c r="Y440" s="17">
        <v>0</v>
      </c>
      <c r="Z440" s="17">
        <v>0</v>
      </c>
      <c r="AA440" s="17">
        <v>77558270</v>
      </c>
      <c r="AB440" s="17">
        <v>0</v>
      </c>
    </row>
    <row r="441" spans="1:28" x14ac:dyDescent="0.3">
      <c r="A441" s="15" t="s">
        <v>875</v>
      </c>
      <c r="B441" s="14" t="s">
        <v>876</v>
      </c>
      <c r="C441" s="14">
        <v>1</v>
      </c>
      <c r="D441" s="14">
        <v>0</v>
      </c>
      <c r="E441" s="17">
        <v>7463322</v>
      </c>
      <c r="F441" s="17">
        <v>0</v>
      </c>
      <c r="G441" s="17">
        <v>327764</v>
      </c>
      <c r="H441" s="17">
        <v>5274</v>
      </c>
      <c r="I441" s="17">
        <v>1309211</v>
      </c>
      <c r="J441" s="17">
        <v>1665258</v>
      </c>
      <c r="K441" s="17">
        <v>0</v>
      </c>
      <c r="L441" s="17">
        <v>0</v>
      </c>
      <c r="M441" s="17">
        <v>0</v>
      </c>
      <c r="N441" s="17">
        <v>0</v>
      </c>
      <c r="O441" s="17">
        <v>0</v>
      </c>
      <c r="P441" s="17">
        <v>2268602</v>
      </c>
      <c r="Q441" s="17">
        <v>313615</v>
      </c>
      <c r="R441" s="17">
        <v>186172</v>
      </c>
      <c r="S441" s="17">
        <v>42649</v>
      </c>
      <c r="T441" s="17">
        <v>17793</v>
      </c>
      <c r="U441" s="17">
        <v>169857</v>
      </c>
      <c r="V441" s="17">
        <v>19498</v>
      </c>
      <c r="W441" s="17">
        <v>0</v>
      </c>
      <c r="X441" s="17">
        <v>489000</v>
      </c>
      <c r="Y441" s="17">
        <v>0</v>
      </c>
      <c r="Z441" s="17">
        <v>0</v>
      </c>
      <c r="AA441" s="17">
        <v>14278015</v>
      </c>
      <c r="AB441" s="17">
        <v>5071</v>
      </c>
    </row>
    <row r="442" spans="1:28" x14ac:dyDescent="0.3">
      <c r="A442" s="15" t="s">
        <v>877</v>
      </c>
      <c r="B442" s="14" t="s">
        <v>878</v>
      </c>
      <c r="C442" s="14">
        <v>1</v>
      </c>
      <c r="D442" s="14">
        <v>0</v>
      </c>
      <c r="E442" s="17">
        <v>8506946</v>
      </c>
      <c r="F442" s="17">
        <v>0</v>
      </c>
      <c r="G442" s="17">
        <v>257531</v>
      </c>
      <c r="H442" s="17">
        <v>1493</v>
      </c>
      <c r="I442" s="17">
        <v>1623319</v>
      </c>
      <c r="J442" s="17">
        <v>1194673</v>
      </c>
      <c r="K442" s="17">
        <v>0</v>
      </c>
      <c r="L442" s="17">
        <v>0</v>
      </c>
      <c r="M442" s="17">
        <v>0</v>
      </c>
      <c r="N442" s="17">
        <v>0</v>
      </c>
      <c r="O442" s="17">
        <v>0</v>
      </c>
      <c r="P442" s="17">
        <v>1146663</v>
      </c>
      <c r="Q442" s="17">
        <v>478487</v>
      </c>
      <c r="R442" s="17">
        <v>131752</v>
      </c>
      <c r="S442" s="17">
        <v>42304</v>
      </c>
      <c r="T442" s="17">
        <v>17650</v>
      </c>
      <c r="U442" s="17">
        <v>170731</v>
      </c>
      <c r="V442" s="17">
        <v>28704</v>
      </c>
      <c r="W442" s="17">
        <v>0</v>
      </c>
      <c r="X442" s="17">
        <v>464090</v>
      </c>
      <c r="Y442" s="17">
        <v>5860</v>
      </c>
      <c r="Z442" s="17">
        <v>0</v>
      </c>
      <c r="AA442" s="17">
        <v>14070203</v>
      </c>
      <c r="AB442" s="17">
        <v>0</v>
      </c>
    </row>
    <row r="443" spans="1:28" x14ac:dyDescent="0.3">
      <c r="A443" s="15" t="s">
        <v>879</v>
      </c>
      <c r="B443" s="14" t="s">
        <v>880</v>
      </c>
      <c r="C443" s="14">
        <v>1</v>
      </c>
      <c r="D443" s="14">
        <v>0</v>
      </c>
      <c r="E443" s="17">
        <v>6282997</v>
      </c>
      <c r="F443" s="17">
        <v>0</v>
      </c>
      <c r="G443" s="17">
        <v>928893</v>
      </c>
      <c r="H443" s="17">
        <v>0</v>
      </c>
      <c r="I443" s="17">
        <v>1288472</v>
      </c>
      <c r="J443" s="17">
        <v>1053925</v>
      </c>
      <c r="K443" s="17">
        <v>0</v>
      </c>
      <c r="L443" s="17">
        <v>0</v>
      </c>
      <c r="M443" s="17">
        <v>0</v>
      </c>
      <c r="N443" s="17">
        <v>0</v>
      </c>
      <c r="O443" s="17">
        <v>0</v>
      </c>
      <c r="P443" s="17">
        <v>1664057</v>
      </c>
      <c r="Q443" s="17">
        <v>534668</v>
      </c>
      <c r="R443" s="17">
        <v>48832</v>
      </c>
      <c r="S443" s="17">
        <v>38874</v>
      </c>
      <c r="T443" s="17">
        <v>16218</v>
      </c>
      <c r="U443" s="17">
        <v>145276</v>
      </c>
      <c r="V443" s="17">
        <v>27004</v>
      </c>
      <c r="W443" s="17">
        <v>0</v>
      </c>
      <c r="X443" s="17">
        <v>374485</v>
      </c>
      <c r="Y443" s="17">
        <v>0</v>
      </c>
      <c r="Z443" s="17">
        <v>0</v>
      </c>
      <c r="AA443" s="17">
        <v>12403701</v>
      </c>
      <c r="AB443" s="17">
        <v>0</v>
      </c>
    </row>
    <row r="444" spans="1:28" x14ac:dyDescent="0.3">
      <c r="A444" s="15" t="s">
        <v>881</v>
      </c>
      <c r="B444" s="14" t="s">
        <v>882</v>
      </c>
      <c r="C444" s="14">
        <v>1</v>
      </c>
      <c r="D444" s="14">
        <v>0</v>
      </c>
      <c r="E444" s="17">
        <v>12906300</v>
      </c>
      <c r="F444" s="17">
        <v>0</v>
      </c>
      <c r="G444" s="17">
        <v>539632</v>
      </c>
      <c r="H444" s="17">
        <v>0</v>
      </c>
      <c r="I444" s="17">
        <v>4122108</v>
      </c>
      <c r="J444" s="17">
        <v>630536</v>
      </c>
      <c r="K444" s="17">
        <v>0</v>
      </c>
      <c r="L444" s="17">
        <v>0</v>
      </c>
      <c r="M444" s="17">
        <v>0</v>
      </c>
      <c r="N444" s="17">
        <v>0</v>
      </c>
      <c r="O444" s="17">
        <v>0</v>
      </c>
      <c r="P444" s="17">
        <v>3083022</v>
      </c>
      <c r="Q444" s="17">
        <v>405237</v>
      </c>
      <c r="R444" s="17">
        <v>395044</v>
      </c>
      <c r="S444" s="17">
        <v>53630</v>
      </c>
      <c r="T444" s="17">
        <v>30780</v>
      </c>
      <c r="U444" s="17">
        <v>268369</v>
      </c>
      <c r="V444" s="17">
        <v>27690</v>
      </c>
      <c r="W444" s="17">
        <v>0</v>
      </c>
      <c r="X444" s="17">
        <v>991100</v>
      </c>
      <c r="Y444" s="17">
        <v>23753</v>
      </c>
      <c r="Z444" s="17">
        <v>0</v>
      </c>
      <c r="AA444" s="17">
        <v>23477201</v>
      </c>
      <c r="AB444" s="17">
        <v>0</v>
      </c>
    </row>
    <row r="445" spans="1:28" x14ac:dyDescent="0.3">
      <c r="A445" s="15" t="s">
        <v>883</v>
      </c>
      <c r="B445" s="14" t="s">
        <v>884</v>
      </c>
      <c r="C445" s="14">
        <v>1</v>
      </c>
      <c r="D445" s="14">
        <v>1</v>
      </c>
      <c r="E445" s="17">
        <v>46372929</v>
      </c>
      <c r="F445" s="17">
        <v>0</v>
      </c>
      <c r="G445" s="17">
        <v>729146</v>
      </c>
      <c r="H445" s="17">
        <v>0</v>
      </c>
      <c r="I445" s="17">
        <v>32346902</v>
      </c>
      <c r="J445" s="17">
        <v>992446</v>
      </c>
      <c r="K445" s="17">
        <v>0</v>
      </c>
      <c r="L445" s="17">
        <v>0</v>
      </c>
      <c r="M445" s="17">
        <v>0</v>
      </c>
      <c r="N445" s="17">
        <v>0</v>
      </c>
      <c r="O445" s="17">
        <v>0</v>
      </c>
      <c r="P445" s="17">
        <v>3445634</v>
      </c>
      <c r="Q445" s="17">
        <v>847216</v>
      </c>
      <c r="R445" s="17">
        <v>776188</v>
      </c>
      <c r="S445" s="17">
        <v>63701</v>
      </c>
      <c r="T445" s="17">
        <v>110489</v>
      </c>
      <c r="U445" s="17">
        <v>1896522</v>
      </c>
      <c r="V445" s="17">
        <v>221542</v>
      </c>
      <c r="W445" s="17">
        <v>0</v>
      </c>
      <c r="X445" s="17">
        <v>6225681</v>
      </c>
      <c r="Y445" s="17">
        <v>0</v>
      </c>
      <c r="Z445" s="17">
        <v>0</v>
      </c>
      <c r="AA445" s="17">
        <v>93628396</v>
      </c>
      <c r="AB445" s="17">
        <v>0</v>
      </c>
    </row>
    <row r="446" spans="1:28" x14ac:dyDescent="0.3">
      <c r="A446" s="15" t="s">
        <v>885</v>
      </c>
      <c r="B446" s="14" t="s">
        <v>886</v>
      </c>
      <c r="C446" s="14">
        <v>1</v>
      </c>
      <c r="D446" s="14">
        <v>0</v>
      </c>
      <c r="E446" s="17">
        <v>11925685</v>
      </c>
      <c r="F446" s="17">
        <v>0</v>
      </c>
      <c r="G446" s="17">
        <v>0</v>
      </c>
      <c r="H446" s="17">
        <v>105145</v>
      </c>
      <c r="I446" s="17">
        <v>1847628</v>
      </c>
      <c r="J446" s="17">
        <v>2096891</v>
      </c>
      <c r="K446" s="17">
        <v>0</v>
      </c>
      <c r="L446" s="17">
        <v>0</v>
      </c>
      <c r="M446" s="17">
        <v>0</v>
      </c>
      <c r="N446" s="17">
        <v>0</v>
      </c>
      <c r="O446" s="17">
        <v>0</v>
      </c>
      <c r="P446" s="17">
        <v>2076975</v>
      </c>
      <c r="Q446" s="17">
        <v>508283</v>
      </c>
      <c r="R446" s="17">
        <v>122069</v>
      </c>
      <c r="S446" s="17">
        <v>14456</v>
      </c>
      <c r="T446" s="17">
        <v>6031</v>
      </c>
      <c r="U446" s="17">
        <v>56328</v>
      </c>
      <c r="V446" s="17">
        <v>20318</v>
      </c>
      <c r="W446" s="17">
        <v>0</v>
      </c>
      <c r="X446" s="17">
        <v>157825</v>
      </c>
      <c r="Y446" s="17">
        <v>0</v>
      </c>
      <c r="Z446" s="17">
        <v>0</v>
      </c>
      <c r="AA446" s="17">
        <v>18937634</v>
      </c>
      <c r="AB446" s="17">
        <v>0</v>
      </c>
    </row>
    <row r="447" spans="1:28" x14ac:dyDescent="0.3">
      <c r="A447" s="15" t="s">
        <v>887</v>
      </c>
      <c r="B447" s="14" t="s">
        <v>888</v>
      </c>
      <c r="C447" s="14">
        <v>1</v>
      </c>
      <c r="D447" s="14">
        <v>0</v>
      </c>
      <c r="E447" s="17">
        <v>12711152</v>
      </c>
      <c r="F447" s="17">
        <v>0</v>
      </c>
      <c r="G447" s="17">
        <v>0</v>
      </c>
      <c r="H447" s="17">
        <v>0</v>
      </c>
      <c r="I447" s="17">
        <v>1563993</v>
      </c>
      <c r="J447" s="17">
        <v>2069272</v>
      </c>
      <c r="K447" s="17">
        <v>0</v>
      </c>
      <c r="L447" s="17">
        <v>0</v>
      </c>
      <c r="M447" s="17">
        <v>0</v>
      </c>
      <c r="N447" s="17">
        <v>0</v>
      </c>
      <c r="O447" s="17">
        <v>0</v>
      </c>
      <c r="P447" s="17">
        <v>1815843</v>
      </c>
      <c r="Q447" s="17">
        <v>683611</v>
      </c>
      <c r="R447" s="17">
        <v>0</v>
      </c>
      <c r="S447" s="17">
        <v>17527</v>
      </c>
      <c r="T447" s="17">
        <v>7312</v>
      </c>
      <c r="U447" s="17">
        <v>67396</v>
      </c>
      <c r="V447" s="17">
        <v>22737</v>
      </c>
      <c r="W447" s="17">
        <v>0</v>
      </c>
      <c r="X447" s="17">
        <v>244845</v>
      </c>
      <c r="Y447" s="17">
        <v>26193</v>
      </c>
      <c r="Z447" s="17">
        <v>0</v>
      </c>
      <c r="AA447" s="17">
        <v>19229881</v>
      </c>
      <c r="AB447" s="17">
        <v>0</v>
      </c>
    </row>
    <row r="448" spans="1:28" x14ac:dyDescent="0.3">
      <c r="A448" s="15" t="s">
        <v>889</v>
      </c>
      <c r="B448" s="14" t="s">
        <v>890</v>
      </c>
      <c r="C448" s="14">
        <v>1</v>
      </c>
      <c r="D448" s="14">
        <v>0</v>
      </c>
      <c r="E448" s="17">
        <v>3692497</v>
      </c>
      <c r="F448" s="17">
        <v>0</v>
      </c>
      <c r="G448" s="17">
        <v>326146</v>
      </c>
      <c r="H448" s="17">
        <v>0</v>
      </c>
      <c r="I448" s="17">
        <v>426904</v>
      </c>
      <c r="J448" s="17">
        <v>680454</v>
      </c>
      <c r="K448" s="17">
        <v>0</v>
      </c>
      <c r="L448" s="17">
        <v>0</v>
      </c>
      <c r="M448" s="17">
        <v>0</v>
      </c>
      <c r="N448" s="17">
        <v>0</v>
      </c>
      <c r="O448" s="17">
        <v>0</v>
      </c>
      <c r="P448" s="17">
        <v>332322</v>
      </c>
      <c r="Q448" s="17">
        <v>0</v>
      </c>
      <c r="R448" s="17">
        <v>0</v>
      </c>
      <c r="S448" s="17">
        <v>3805</v>
      </c>
      <c r="T448" s="17">
        <v>1587</v>
      </c>
      <c r="U448" s="17">
        <v>14796</v>
      </c>
      <c r="V448" s="17">
        <v>1636</v>
      </c>
      <c r="W448" s="17">
        <v>0</v>
      </c>
      <c r="X448" s="17">
        <v>103120</v>
      </c>
      <c r="Y448" s="17">
        <v>0</v>
      </c>
      <c r="Z448" s="17">
        <v>0</v>
      </c>
      <c r="AA448" s="17">
        <v>5583267</v>
      </c>
      <c r="AB448" s="17">
        <v>0</v>
      </c>
    </row>
    <row r="449" spans="1:28" x14ac:dyDescent="0.3">
      <c r="A449" s="15" t="s">
        <v>891</v>
      </c>
      <c r="B449" s="14" t="s">
        <v>892</v>
      </c>
      <c r="C449" s="14">
        <v>1</v>
      </c>
      <c r="D449" s="14">
        <v>0</v>
      </c>
      <c r="E449" s="17">
        <v>1897076</v>
      </c>
      <c r="F449" s="17">
        <v>0</v>
      </c>
      <c r="G449" s="17">
        <v>0</v>
      </c>
      <c r="H449" s="17">
        <v>0</v>
      </c>
      <c r="I449" s="17">
        <v>425484</v>
      </c>
      <c r="J449" s="17">
        <v>152150</v>
      </c>
      <c r="K449" s="17">
        <v>0</v>
      </c>
      <c r="L449" s="17">
        <v>0</v>
      </c>
      <c r="M449" s="17">
        <v>0</v>
      </c>
      <c r="N449" s="17">
        <v>0</v>
      </c>
      <c r="O449" s="17">
        <v>0</v>
      </c>
      <c r="P449" s="17">
        <v>412311</v>
      </c>
      <c r="Q449" s="17">
        <v>70365</v>
      </c>
      <c r="R449" s="17">
        <v>0</v>
      </c>
      <c r="S449" s="17">
        <v>5468</v>
      </c>
      <c r="T449" s="17">
        <v>2281</v>
      </c>
      <c r="U449" s="17">
        <v>20796</v>
      </c>
      <c r="V449" s="17">
        <v>2730</v>
      </c>
      <c r="W449" s="17">
        <v>0</v>
      </c>
      <c r="X449" s="17">
        <v>54000</v>
      </c>
      <c r="Y449" s="17">
        <v>0</v>
      </c>
      <c r="Z449" s="17">
        <v>0</v>
      </c>
      <c r="AA449" s="17">
        <v>3042661</v>
      </c>
      <c r="AB449" s="17">
        <v>0</v>
      </c>
    </row>
    <row r="450" spans="1:28" x14ac:dyDescent="0.3">
      <c r="A450" s="15" t="s">
        <v>893</v>
      </c>
      <c r="B450" s="14" t="s">
        <v>894</v>
      </c>
      <c r="C450" s="14">
        <v>1</v>
      </c>
      <c r="D450" s="14">
        <v>0</v>
      </c>
      <c r="E450" s="17">
        <v>20514941</v>
      </c>
      <c r="F450" s="17">
        <v>0</v>
      </c>
      <c r="G450" s="17">
        <v>0</v>
      </c>
      <c r="H450" s="17">
        <v>0</v>
      </c>
      <c r="I450" s="17">
        <v>1596442</v>
      </c>
      <c r="J450" s="17">
        <v>3602484</v>
      </c>
      <c r="K450" s="17">
        <v>0</v>
      </c>
      <c r="L450" s="17">
        <v>0</v>
      </c>
      <c r="M450" s="17">
        <v>0</v>
      </c>
      <c r="N450" s="17">
        <v>0</v>
      </c>
      <c r="O450" s="17">
        <v>0</v>
      </c>
      <c r="P450" s="17">
        <v>2650555</v>
      </c>
      <c r="Q450" s="17">
        <v>482271</v>
      </c>
      <c r="R450" s="17">
        <v>0</v>
      </c>
      <c r="S450" s="17">
        <v>22725</v>
      </c>
      <c r="T450" s="17">
        <v>9481</v>
      </c>
      <c r="U450" s="17">
        <v>88715</v>
      </c>
      <c r="V450" s="17">
        <v>30287</v>
      </c>
      <c r="W450" s="17">
        <v>0</v>
      </c>
      <c r="X450" s="17">
        <v>331708</v>
      </c>
      <c r="Y450" s="17">
        <v>0</v>
      </c>
      <c r="Z450" s="17">
        <v>0</v>
      </c>
      <c r="AA450" s="17">
        <v>29329609</v>
      </c>
      <c r="AB450" s="17">
        <v>0</v>
      </c>
    </row>
    <row r="451" spans="1:28" x14ac:dyDescent="0.3">
      <c r="A451" s="15" t="s">
        <v>895</v>
      </c>
      <c r="B451" s="14" t="s">
        <v>896</v>
      </c>
      <c r="C451" s="14">
        <v>1</v>
      </c>
      <c r="D451" s="14">
        <v>0</v>
      </c>
      <c r="E451" s="17">
        <v>2897063</v>
      </c>
      <c r="F451" s="17">
        <v>0</v>
      </c>
      <c r="G451" s="17">
        <v>69877</v>
      </c>
      <c r="H451" s="17">
        <v>0</v>
      </c>
      <c r="I451" s="17">
        <v>379043</v>
      </c>
      <c r="J451" s="17">
        <v>173528</v>
      </c>
      <c r="K451" s="17">
        <v>0</v>
      </c>
      <c r="L451" s="17">
        <v>0</v>
      </c>
      <c r="M451" s="17">
        <v>0</v>
      </c>
      <c r="N451" s="17">
        <v>0</v>
      </c>
      <c r="O451" s="17">
        <v>0</v>
      </c>
      <c r="P451" s="17">
        <v>400139</v>
      </c>
      <c r="Q451" s="17">
        <v>40946</v>
      </c>
      <c r="R451" s="17">
        <v>0</v>
      </c>
      <c r="S451" s="17">
        <v>3596</v>
      </c>
      <c r="T451" s="17">
        <v>1500</v>
      </c>
      <c r="U451" s="17">
        <v>12815</v>
      </c>
      <c r="V451" s="17">
        <v>2672</v>
      </c>
      <c r="W451" s="17">
        <v>0</v>
      </c>
      <c r="X451" s="17">
        <v>72000</v>
      </c>
      <c r="Y451" s="17">
        <v>67</v>
      </c>
      <c r="Z451" s="17">
        <v>0</v>
      </c>
      <c r="AA451" s="17">
        <v>4053246</v>
      </c>
      <c r="AB451" s="17">
        <v>0</v>
      </c>
    </row>
    <row r="452" spans="1:28" x14ac:dyDescent="0.3">
      <c r="A452" s="15" t="s">
        <v>897</v>
      </c>
      <c r="B452" s="14" t="s">
        <v>898</v>
      </c>
      <c r="C452" s="14">
        <v>1</v>
      </c>
      <c r="D452" s="14">
        <v>0</v>
      </c>
      <c r="E452" s="17">
        <v>5201783</v>
      </c>
      <c r="F452" s="17">
        <v>0</v>
      </c>
      <c r="G452" s="17">
        <v>164835</v>
      </c>
      <c r="H452" s="17">
        <v>0</v>
      </c>
      <c r="I452" s="17">
        <v>694436</v>
      </c>
      <c r="J452" s="17">
        <v>1496350</v>
      </c>
      <c r="K452" s="17">
        <v>0</v>
      </c>
      <c r="L452" s="17">
        <v>0</v>
      </c>
      <c r="M452" s="17">
        <v>0</v>
      </c>
      <c r="N452" s="17">
        <v>0</v>
      </c>
      <c r="O452" s="17">
        <v>0</v>
      </c>
      <c r="P452" s="17">
        <v>695264</v>
      </c>
      <c r="Q452" s="17">
        <v>0</v>
      </c>
      <c r="R452" s="17">
        <v>0</v>
      </c>
      <c r="S452" s="17">
        <v>6202</v>
      </c>
      <c r="T452" s="17">
        <v>2485</v>
      </c>
      <c r="U452" s="17">
        <v>23825</v>
      </c>
      <c r="V452" s="17">
        <v>7925</v>
      </c>
      <c r="W452" s="17">
        <v>0</v>
      </c>
      <c r="X452" s="17">
        <v>103377</v>
      </c>
      <c r="Y452" s="17">
        <v>0</v>
      </c>
      <c r="Z452" s="17">
        <v>0</v>
      </c>
      <c r="AA452" s="17">
        <v>8396482</v>
      </c>
      <c r="AB452" s="17">
        <v>0</v>
      </c>
    </row>
    <row r="453" spans="1:28" x14ac:dyDescent="0.3">
      <c r="A453" s="15" t="s">
        <v>899</v>
      </c>
      <c r="B453" s="14" t="s">
        <v>900</v>
      </c>
      <c r="C453" s="14">
        <v>1</v>
      </c>
      <c r="D453" s="14">
        <v>0</v>
      </c>
      <c r="E453" s="17">
        <v>6181054</v>
      </c>
      <c r="F453" s="17">
        <v>0</v>
      </c>
      <c r="G453" s="17">
        <v>0</v>
      </c>
      <c r="H453" s="17">
        <v>0</v>
      </c>
      <c r="I453" s="17">
        <v>950573</v>
      </c>
      <c r="J453" s="17">
        <v>690714</v>
      </c>
      <c r="K453" s="17">
        <v>0</v>
      </c>
      <c r="L453" s="17">
        <v>0</v>
      </c>
      <c r="M453" s="17">
        <v>0</v>
      </c>
      <c r="N453" s="17">
        <v>0</v>
      </c>
      <c r="O453" s="17">
        <v>0</v>
      </c>
      <c r="P453" s="17">
        <v>1140758</v>
      </c>
      <c r="Q453" s="17">
        <v>342410</v>
      </c>
      <c r="R453" s="17">
        <v>113716</v>
      </c>
      <c r="S453" s="17">
        <v>8569</v>
      </c>
      <c r="T453" s="17">
        <v>3332</v>
      </c>
      <c r="U453" s="17">
        <v>31455</v>
      </c>
      <c r="V453" s="17">
        <v>11324</v>
      </c>
      <c r="W453" s="17">
        <v>0</v>
      </c>
      <c r="X453" s="17">
        <v>94222</v>
      </c>
      <c r="Y453" s="17">
        <v>0</v>
      </c>
      <c r="Z453" s="17">
        <v>0</v>
      </c>
      <c r="AA453" s="17">
        <v>9568127</v>
      </c>
      <c r="AB453" s="17">
        <v>0</v>
      </c>
    </row>
    <row r="454" spans="1:28" x14ac:dyDescent="0.3">
      <c r="A454" s="15" t="s">
        <v>901</v>
      </c>
      <c r="B454" s="14" t="s">
        <v>902</v>
      </c>
      <c r="C454" s="14">
        <v>1</v>
      </c>
      <c r="D454" s="14">
        <v>0</v>
      </c>
      <c r="E454" s="17">
        <v>7280038</v>
      </c>
      <c r="F454" s="17">
        <v>0</v>
      </c>
      <c r="G454" s="17">
        <v>0</v>
      </c>
      <c r="H454" s="17">
        <v>0</v>
      </c>
      <c r="I454" s="17">
        <v>1009341</v>
      </c>
      <c r="J454" s="17">
        <v>973041</v>
      </c>
      <c r="K454" s="17">
        <v>0</v>
      </c>
      <c r="L454" s="17">
        <v>0</v>
      </c>
      <c r="M454" s="17">
        <v>0</v>
      </c>
      <c r="N454" s="17">
        <v>0</v>
      </c>
      <c r="O454" s="17">
        <v>0</v>
      </c>
      <c r="P454" s="17">
        <v>1121055</v>
      </c>
      <c r="Q454" s="17">
        <v>401431</v>
      </c>
      <c r="R454" s="17">
        <v>0</v>
      </c>
      <c r="S454" s="17">
        <v>9573</v>
      </c>
      <c r="T454" s="17">
        <v>3993</v>
      </c>
      <c r="U454" s="17">
        <v>36931</v>
      </c>
      <c r="V454" s="17">
        <v>12372</v>
      </c>
      <c r="W454" s="17">
        <v>0</v>
      </c>
      <c r="X454" s="17">
        <v>141019</v>
      </c>
      <c r="Y454" s="17">
        <v>0</v>
      </c>
      <c r="Z454" s="17">
        <v>0</v>
      </c>
      <c r="AA454" s="17">
        <v>10988794</v>
      </c>
      <c r="AB454" s="17">
        <v>0</v>
      </c>
    </row>
    <row r="455" spans="1:28" x14ac:dyDescent="0.3">
      <c r="A455" s="15" t="s">
        <v>903</v>
      </c>
      <c r="B455" s="14" t="s">
        <v>904</v>
      </c>
      <c r="C455" s="14">
        <v>1</v>
      </c>
      <c r="D455" s="14">
        <v>0</v>
      </c>
      <c r="E455" s="17">
        <v>25994391</v>
      </c>
      <c r="F455" s="17">
        <v>0</v>
      </c>
      <c r="G455" s="17">
        <v>0</v>
      </c>
      <c r="H455" s="17">
        <v>0</v>
      </c>
      <c r="I455" s="17">
        <v>1938346</v>
      </c>
      <c r="J455" s="17">
        <v>5122684</v>
      </c>
      <c r="K455" s="17">
        <v>0</v>
      </c>
      <c r="L455" s="17">
        <v>0</v>
      </c>
      <c r="M455" s="17">
        <v>0</v>
      </c>
      <c r="N455" s="17">
        <v>0</v>
      </c>
      <c r="O455" s="17">
        <v>0</v>
      </c>
      <c r="P455" s="17">
        <v>3704532</v>
      </c>
      <c r="Q455" s="17">
        <v>1787576</v>
      </c>
      <c r="R455" s="17">
        <v>125683</v>
      </c>
      <c r="S455" s="17">
        <v>39473</v>
      </c>
      <c r="T455" s="17">
        <v>16468</v>
      </c>
      <c r="U455" s="17">
        <v>146790</v>
      </c>
      <c r="V455" s="17">
        <v>53310</v>
      </c>
      <c r="W455" s="17">
        <v>0</v>
      </c>
      <c r="X455" s="17">
        <v>881886</v>
      </c>
      <c r="Y455" s="17">
        <v>0</v>
      </c>
      <c r="Z455" s="17">
        <v>0</v>
      </c>
      <c r="AA455" s="17">
        <v>39811139</v>
      </c>
      <c r="AB455" s="17">
        <v>0</v>
      </c>
    </row>
    <row r="456" spans="1:28" x14ac:dyDescent="0.3">
      <c r="A456" s="15" t="s">
        <v>905</v>
      </c>
      <c r="B456" s="14" t="s">
        <v>906</v>
      </c>
      <c r="C456" s="14">
        <v>1</v>
      </c>
      <c r="D456" s="14">
        <v>0</v>
      </c>
      <c r="E456" s="17">
        <v>3919972</v>
      </c>
      <c r="F456" s="17">
        <v>0</v>
      </c>
      <c r="G456" s="17">
        <v>154897</v>
      </c>
      <c r="H456" s="17">
        <v>0</v>
      </c>
      <c r="I456" s="17">
        <v>520946</v>
      </c>
      <c r="J456" s="17">
        <v>447049</v>
      </c>
      <c r="K456" s="17">
        <v>0</v>
      </c>
      <c r="L456" s="17">
        <v>0</v>
      </c>
      <c r="M456" s="17">
        <v>0</v>
      </c>
      <c r="N456" s="17">
        <v>0</v>
      </c>
      <c r="O456" s="17">
        <v>0</v>
      </c>
      <c r="P456" s="17">
        <v>676655</v>
      </c>
      <c r="Q456" s="17">
        <v>200026</v>
      </c>
      <c r="R456" s="17">
        <v>0</v>
      </c>
      <c r="S456" s="17">
        <v>4734</v>
      </c>
      <c r="T456" s="17">
        <v>1957</v>
      </c>
      <c r="U456" s="17">
        <v>18466</v>
      </c>
      <c r="V456" s="17">
        <v>4596</v>
      </c>
      <c r="W456" s="17">
        <v>0</v>
      </c>
      <c r="X456" s="17">
        <v>83628</v>
      </c>
      <c r="Y456" s="17">
        <v>0</v>
      </c>
      <c r="Z456" s="17">
        <v>0</v>
      </c>
      <c r="AA456" s="17">
        <v>6032926</v>
      </c>
      <c r="AB456" s="17">
        <v>0</v>
      </c>
    </row>
    <row r="457" spans="1:28" x14ac:dyDescent="0.3">
      <c r="A457" s="15" t="s">
        <v>907</v>
      </c>
      <c r="B457" s="14" t="s">
        <v>908</v>
      </c>
      <c r="C457" s="14">
        <v>1</v>
      </c>
      <c r="D457" s="14">
        <v>0</v>
      </c>
      <c r="E457" s="17">
        <v>11444435</v>
      </c>
      <c r="F457" s="17">
        <v>0</v>
      </c>
      <c r="G457" s="17">
        <v>0</v>
      </c>
      <c r="H457" s="17">
        <v>0</v>
      </c>
      <c r="I457" s="17">
        <v>1303675</v>
      </c>
      <c r="J457" s="17">
        <v>1706185</v>
      </c>
      <c r="K457" s="17">
        <v>0</v>
      </c>
      <c r="L457" s="17">
        <v>0</v>
      </c>
      <c r="M457" s="17">
        <v>0</v>
      </c>
      <c r="N457" s="17">
        <v>0</v>
      </c>
      <c r="O457" s="17">
        <v>0</v>
      </c>
      <c r="P457" s="17">
        <v>1710189</v>
      </c>
      <c r="Q457" s="17">
        <v>772900</v>
      </c>
      <c r="R457" s="17">
        <v>35092</v>
      </c>
      <c r="S457" s="17">
        <v>14127</v>
      </c>
      <c r="T457" s="17">
        <v>5893</v>
      </c>
      <c r="U457" s="17">
        <v>54872</v>
      </c>
      <c r="V457" s="17">
        <v>19581</v>
      </c>
      <c r="W457" s="17">
        <v>0</v>
      </c>
      <c r="X457" s="17">
        <v>311543</v>
      </c>
      <c r="Y457" s="17">
        <v>0</v>
      </c>
      <c r="Z457" s="17">
        <v>0</v>
      </c>
      <c r="AA457" s="17">
        <v>17378492</v>
      </c>
      <c r="AB457" s="17">
        <v>0</v>
      </c>
    </row>
    <row r="458" spans="1:28" x14ac:dyDescent="0.3">
      <c r="A458" s="15" t="s">
        <v>909</v>
      </c>
      <c r="B458" s="14" t="s">
        <v>910</v>
      </c>
      <c r="C458" s="14">
        <v>1</v>
      </c>
      <c r="D458" s="14">
        <v>0</v>
      </c>
      <c r="E458" s="17">
        <v>20358783</v>
      </c>
      <c r="F458" s="17">
        <v>0</v>
      </c>
      <c r="G458" s="17">
        <v>0</v>
      </c>
      <c r="H458" s="17">
        <v>0</v>
      </c>
      <c r="I458" s="17">
        <v>843711</v>
      </c>
      <c r="J458" s="17">
        <v>4801647</v>
      </c>
      <c r="K458" s="17">
        <v>0</v>
      </c>
      <c r="L458" s="17">
        <v>0</v>
      </c>
      <c r="M458" s="17">
        <v>0</v>
      </c>
      <c r="N458" s="17">
        <v>0</v>
      </c>
      <c r="O458" s="17">
        <v>0</v>
      </c>
      <c r="P458" s="17">
        <v>3344907</v>
      </c>
      <c r="Q458" s="17">
        <v>538431</v>
      </c>
      <c r="R458" s="17">
        <v>187445</v>
      </c>
      <c r="S458" s="17">
        <v>22231</v>
      </c>
      <c r="T458" s="17">
        <v>9275</v>
      </c>
      <c r="U458" s="17">
        <v>85861</v>
      </c>
      <c r="V458" s="17">
        <v>31316</v>
      </c>
      <c r="W458" s="17">
        <v>0</v>
      </c>
      <c r="X458" s="17">
        <v>232769</v>
      </c>
      <c r="Y458" s="17">
        <v>0</v>
      </c>
      <c r="Z458" s="17">
        <v>0</v>
      </c>
      <c r="AA458" s="17">
        <v>30456376</v>
      </c>
      <c r="AB458" s="17">
        <v>0</v>
      </c>
    </row>
    <row r="459" spans="1:28" x14ac:dyDescent="0.3">
      <c r="A459" s="15" t="s">
        <v>911</v>
      </c>
      <c r="B459" s="14" t="s">
        <v>912</v>
      </c>
      <c r="C459" s="14">
        <v>1</v>
      </c>
      <c r="D459" s="14">
        <v>0</v>
      </c>
      <c r="E459" s="17">
        <v>6517200</v>
      </c>
      <c r="F459" s="17">
        <v>0</v>
      </c>
      <c r="G459" s="17">
        <v>0</v>
      </c>
      <c r="H459" s="17">
        <v>0</v>
      </c>
      <c r="I459" s="17">
        <v>566426</v>
      </c>
      <c r="J459" s="17">
        <v>1493864</v>
      </c>
      <c r="K459" s="17">
        <v>0</v>
      </c>
      <c r="L459" s="17">
        <v>0</v>
      </c>
      <c r="M459" s="17">
        <v>0</v>
      </c>
      <c r="N459" s="17">
        <v>0</v>
      </c>
      <c r="O459" s="17">
        <v>0</v>
      </c>
      <c r="P459" s="17">
        <v>1460893</v>
      </c>
      <c r="Q459" s="17">
        <v>377179</v>
      </c>
      <c r="R459" s="17">
        <v>0</v>
      </c>
      <c r="S459" s="17">
        <v>10981</v>
      </c>
      <c r="T459" s="17">
        <v>4581</v>
      </c>
      <c r="U459" s="17">
        <v>42173</v>
      </c>
      <c r="V459" s="17">
        <v>14706</v>
      </c>
      <c r="W459" s="17">
        <v>0</v>
      </c>
      <c r="X459" s="17">
        <v>99852</v>
      </c>
      <c r="Y459" s="17">
        <v>0</v>
      </c>
      <c r="Z459" s="17">
        <v>0</v>
      </c>
      <c r="AA459" s="17">
        <v>10587855</v>
      </c>
      <c r="AB459" s="17">
        <v>0</v>
      </c>
    </row>
    <row r="460" spans="1:28" x14ac:dyDescent="0.3">
      <c r="A460" s="15" t="s">
        <v>913</v>
      </c>
      <c r="B460" s="14" t="s">
        <v>914</v>
      </c>
      <c r="C460" s="14">
        <v>1</v>
      </c>
      <c r="D460" s="14">
        <v>0</v>
      </c>
      <c r="E460" s="17">
        <v>4706941</v>
      </c>
      <c r="F460" s="17">
        <v>0</v>
      </c>
      <c r="G460" s="17">
        <v>0</v>
      </c>
      <c r="H460" s="17">
        <v>0</v>
      </c>
      <c r="I460" s="17">
        <v>671049</v>
      </c>
      <c r="J460" s="17">
        <v>465719</v>
      </c>
      <c r="K460" s="17">
        <v>0</v>
      </c>
      <c r="L460" s="17">
        <v>0</v>
      </c>
      <c r="M460" s="17">
        <v>0</v>
      </c>
      <c r="N460" s="17">
        <v>0</v>
      </c>
      <c r="O460" s="17">
        <v>0</v>
      </c>
      <c r="P460" s="17">
        <v>706489</v>
      </c>
      <c r="Q460" s="17">
        <v>266881</v>
      </c>
      <c r="R460" s="17">
        <v>0</v>
      </c>
      <c r="S460" s="17">
        <v>5303</v>
      </c>
      <c r="T460" s="17">
        <v>2212</v>
      </c>
      <c r="U460" s="17">
        <v>20563</v>
      </c>
      <c r="V460" s="17">
        <v>5475</v>
      </c>
      <c r="W460" s="17">
        <v>0</v>
      </c>
      <c r="X460" s="17">
        <v>74619</v>
      </c>
      <c r="Y460" s="17">
        <v>0</v>
      </c>
      <c r="Z460" s="17">
        <v>0</v>
      </c>
      <c r="AA460" s="17">
        <v>6925251</v>
      </c>
      <c r="AB460" s="17">
        <v>0</v>
      </c>
    </row>
    <row r="461" spans="1:28" x14ac:dyDescent="0.3">
      <c r="A461" s="15" t="s">
        <v>915</v>
      </c>
      <c r="B461" s="14" t="s">
        <v>916</v>
      </c>
      <c r="C461" s="14">
        <v>1</v>
      </c>
      <c r="D461" s="14">
        <v>0</v>
      </c>
      <c r="E461" s="17">
        <v>10663953</v>
      </c>
      <c r="F461" s="17">
        <v>0</v>
      </c>
      <c r="G461" s="17">
        <v>0</v>
      </c>
      <c r="H461" s="17">
        <v>0</v>
      </c>
      <c r="I461" s="17">
        <v>1370524</v>
      </c>
      <c r="J461" s="17">
        <v>3274996</v>
      </c>
      <c r="K461" s="17">
        <v>0</v>
      </c>
      <c r="L461" s="17">
        <v>0</v>
      </c>
      <c r="M461" s="17">
        <v>0</v>
      </c>
      <c r="N461" s="17">
        <v>0</v>
      </c>
      <c r="O461" s="17">
        <v>0</v>
      </c>
      <c r="P461" s="17">
        <v>1797914</v>
      </c>
      <c r="Q461" s="17">
        <v>596294</v>
      </c>
      <c r="R461" s="17">
        <v>302545</v>
      </c>
      <c r="S461" s="17">
        <v>18606</v>
      </c>
      <c r="T461" s="17">
        <v>7762</v>
      </c>
      <c r="U461" s="17">
        <v>72696</v>
      </c>
      <c r="V461" s="17">
        <v>22813</v>
      </c>
      <c r="W461" s="17">
        <v>0</v>
      </c>
      <c r="X461" s="17">
        <v>175250</v>
      </c>
      <c r="Y461" s="17">
        <v>0</v>
      </c>
      <c r="Z461" s="17">
        <v>0</v>
      </c>
      <c r="AA461" s="17">
        <v>18303353</v>
      </c>
      <c r="AB461" s="17">
        <v>0</v>
      </c>
    </row>
    <row r="462" spans="1:28" x14ac:dyDescent="0.3">
      <c r="A462" s="15" t="s">
        <v>917</v>
      </c>
      <c r="B462" s="14" t="s">
        <v>918</v>
      </c>
      <c r="C462" s="14">
        <v>1</v>
      </c>
      <c r="D462" s="14">
        <v>0</v>
      </c>
      <c r="E462" s="17">
        <v>8389016</v>
      </c>
      <c r="F462" s="17">
        <v>0</v>
      </c>
      <c r="G462" s="17">
        <v>0</v>
      </c>
      <c r="H462" s="17">
        <v>0</v>
      </c>
      <c r="I462" s="17">
        <v>1124766</v>
      </c>
      <c r="J462" s="17">
        <v>1803902</v>
      </c>
      <c r="K462" s="17">
        <v>22442</v>
      </c>
      <c r="L462" s="17">
        <v>0</v>
      </c>
      <c r="M462" s="17">
        <v>0</v>
      </c>
      <c r="N462" s="17">
        <v>0</v>
      </c>
      <c r="O462" s="17">
        <v>0</v>
      </c>
      <c r="P462" s="17">
        <v>1006147</v>
      </c>
      <c r="Q462" s="17">
        <v>214828</v>
      </c>
      <c r="R462" s="17">
        <v>92012</v>
      </c>
      <c r="S462" s="17">
        <v>7026</v>
      </c>
      <c r="T462" s="17">
        <v>2931</v>
      </c>
      <c r="U462" s="17">
        <v>26504</v>
      </c>
      <c r="V462" s="17">
        <v>8842</v>
      </c>
      <c r="W462" s="17">
        <v>0</v>
      </c>
      <c r="X462" s="17">
        <v>316780</v>
      </c>
      <c r="Y462" s="17">
        <v>0</v>
      </c>
      <c r="Z462" s="17">
        <v>0</v>
      </c>
      <c r="AA462" s="17">
        <v>13015196</v>
      </c>
      <c r="AB462" s="17">
        <v>0</v>
      </c>
    </row>
    <row r="463" spans="1:28" x14ac:dyDescent="0.3">
      <c r="A463" s="15" t="s">
        <v>919</v>
      </c>
      <c r="B463" s="14" t="s">
        <v>920</v>
      </c>
      <c r="C463" s="14">
        <v>1</v>
      </c>
      <c r="D463" s="14">
        <v>0</v>
      </c>
      <c r="E463" s="17">
        <v>14282474</v>
      </c>
      <c r="F463" s="17">
        <v>0</v>
      </c>
      <c r="G463" s="17">
        <v>0</v>
      </c>
      <c r="H463" s="17">
        <v>0</v>
      </c>
      <c r="I463" s="17">
        <v>2816444</v>
      </c>
      <c r="J463" s="17">
        <v>4597083</v>
      </c>
      <c r="K463" s="17">
        <v>0</v>
      </c>
      <c r="L463" s="17">
        <v>0</v>
      </c>
      <c r="M463" s="17">
        <v>0</v>
      </c>
      <c r="N463" s="17">
        <v>0</v>
      </c>
      <c r="O463" s="17">
        <v>0</v>
      </c>
      <c r="P463" s="17">
        <v>1685630</v>
      </c>
      <c r="Q463" s="17">
        <v>432750</v>
      </c>
      <c r="R463" s="17">
        <v>390275</v>
      </c>
      <c r="S463" s="17">
        <v>45884</v>
      </c>
      <c r="T463" s="17">
        <v>19143</v>
      </c>
      <c r="U463" s="17">
        <v>182206</v>
      </c>
      <c r="V463" s="17">
        <v>49590</v>
      </c>
      <c r="W463" s="17">
        <v>0</v>
      </c>
      <c r="X463" s="17">
        <v>378000</v>
      </c>
      <c r="Y463" s="17">
        <v>45884</v>
      </c>
      <c r="Z463" s="17">
        <v>0</v>
      </c>
      <c r="AA463" s="17">
        <v>24925363</v>
      </c>
      <c r="AB463" s="17">
        <v>0</v>
      </c>
    </row>
    <row r="464" spans="1:28" x14ac:dyDescent="0.3">
      <c r="A464" s="15" t="s">
        <v>921</v>
      </c>
      <c r="B464" s="14" t="s">
        <v>922</v>
      </c>
      <c r="C464" s="14">
        <v>1</v>
      </c>
      <c r="D464" s="14">
        <v>0</v>
      </c>
      <c r="E464" s="17">
        <v>31551789</v>
      </c>
      <c r="F464" s="17">
        <v>0</v>
      </c>
      <c r="G464" s="17">
        <v>0</v>
      </c>
      <c r="H464" s="17">
        <v>0</v>
      </c>
      <c r="I464" s="17">
        <v>10453799</v>
      </c>
      <c r="J464" s="17">
        <v>4975412</v>
      </c>
      <c r="K464" s="17">
        <v>0</v>
      </c>
      <c r="L464" s="17">
        <v>0</v>
      </c>
      <c r="M464" s="17">
        <v>0</v>
      </c>
      <c r="N464" s="17">
        <v>0</v>
      </c>
      <c r="O464" s="17">
        <v>0</v>
      </c>
      <c r="P464" s="17">
        <v>2572815</v>
      </c>
      <c r="Q464" s="17">
        <v>546886</v>
      </c>
      <c r="R464" s="17">
        <v>932470</v>
      </c>
      <c r="S464" s="17">
        <v>142475</v>
      </c>
      <c r="T464" s="17">
        <v>59443</v>
      </c>
      <c r="U464" s="17">
        <v>584947</v>
      </c>
      <c r="V464" s="17">
        <v>137180</v>
      </c>
      <c r="W464" s="17">
        <v>0</v>
      </c>
      <c r="X464" s="17">
        <v>988200</v>
      </c>
      <c r="Y464" s="17">
        <v>0</v>
      </c>
      <c r="Z464" s="17">
        <v>0</v>
      </c>
      <c r="AA464" s="17">
        <v>52945416</v>
      </c>
      <c r="AB464" s="17">
        <v>0</v>
      </c>
    </row>
    <row r="465" spans="1:28" x14ac:dyDescent="0.3">
      <c r="A465" s="15" t="s">
        <v>923</v>
      </c>
      <c r="B465" s="14" t="s">
        <v>924</v>
      </c>
      <c r="C465" s="14">
        <v>1</v>
      </c>
      <c r="D465" s="14">
        <v>0</v>
      </c>
      <c r="E465" s="17">
        <v>9859813</v>
      </c>
      <c r="F465" s="17">
        <v>0</v>
      </c>
      <c r="G465" s="17">
        <v>0</v>
      </c>
      <c r="H465" s="17">
        <v>0</v>
      </c>
      <c r="I465" s="17">
        <v>859195</v>
      </c>
      <c r="J465" s="17">
        <v>1432161</v>
      </c>
      <c r="K465" s="17">
        <v>0</v>
      </c>
      <c r="L465" s="17">
        <v>0</v>
      </c>
      <c r="M465" s="17">
        <v>0</v>
      </c>
      <c r="N465" s="17">
        <v>0</v>
      </c>
      <c r="O465" s="17">
        <v>0</v>
      </c>
      <c r="P465" s="17">
        <v>655285</v>
      </c>
      <c r="Q465" s="17">
        <v>31518</v>
      </c>
      <c r="R465" s="17">
        <v>413055</v>
      </c>
      <c r="S465" s="17">
        <v>18021</v>
      </c>
      <c r="T465" s="17">
        <v>3112</v>
      </c>
      <c r="U465" s="17">
        <v>50167</v>
      </c>
      <c r="V465" s="17">
        <v>16063</v>
      </c>
      <c r="W465" s="17">
        <v>0</v>
      </c>
      <c r="X465" s="17">
        <v>179679</v>
      </c>
      <c r="Y465" s="17">
        <v>0</v>
      </c>
      <c r="Z465" s="17">
        <v>0</v>
      </c>
      <c r="AA465" s="17">
        <v>13518069</v>
      </c>
      <c r="AB465" s="17">
        <v>0</v>
      </c>
    </row>
    <row r="466" spans="1:28" x14ac:dyDescent="0.3">
      <c r="A466" s="15" t="s">
        <v>925</v>
      </c>
      <c r="B466" s="14" t="s">
        <v>926</v>
      </c>
      <c r="C466" s="14">
        <v>1</v>
      </c>
      <c r="D466" s="14">
        <v>0</v>
      </c>
      <c r="E466" s="17">
        <v>617003</v>
      </c>
      <c r="F466" s="17">
        <v>0</v>
      </c>
      <c r="G466" s="17">
        <v>193761</v>
      </c>
      <c r="H466" s="17">
        <v>0</v>
      </c>
      <c r="I466" s="17">
        <v>15569</v>
      </c>
      <c r="J466" s="17">
        <v>0</v>
      </c>
      <c r="K466" s="17">
        <v>0</v>
      </c>
      <c r="L466" s="17">
        <v>0</v>
      </c>
      <c r="M466" s="17">
        <v>0</v>
      </c>
      <c r="N466" s="17">
        <v>0</v>
      </c>
      <c r="O466" s="17">
        <v>0</v>
      </c>
      <c r="P466" s="17">
        <v>55375</v>
      </c>
      <c r="Q466" s="17">
        <v>0</v>
      </c>
      <c r="R466" s="17">
        <v>0</v>
      </c>
      <c r="S466" s="17">
        <v>854</v>
      </c>
      <c r="T466" s="17">
        <v>356</v>
      </c>
      <c r="U466" s="17">
        <v>5651</v>
      </c>
      <c r="V466" s="17">
        <v>0</v>
      </c>
      <c r="W466" s="17">
        <v>0</v>
      </c>
      <c r="X466" s="17">
        <v>0</v>
      </c>
      <c r="Y466" s="17">
        <v>0</v>
      </c>
      <c r="Z466" s="17">
        <v>0</v>
      </c>
      <c r="AA466" s="17">
        <v>888569</v>
      </c>
      <c r="AB466" s="17">
        <v>0</v>
      </c>
    </row>
    <row r="467" spans="1:28" x14ac:dyDescent="0.3">
      <c r="A467" s="15" t="s">
        <v>927</v>
      </c>
      <c r="B467" s="14" t="s">
        <v>928</v>
      </c>
      <c r="C467" s="14">
        <v>1</v>
      </c>
      <c r="D467" s="14">
        <v>0</v>
      </c>
      <c r="E467" s="17">
        <v>6653267</v>
      </c>
      <c r="F467" s="17">
        <v>0</v>
      </c>
      <c r="G467" s="17">
        <v>0</v>
      </c>
      <c r="H467" s="17">
        <v>0</v>
      </c>
      <c r="I467" s="17">
        <v>838997</v>
      </c>
      <c r="J467" s="17">
        <v>2118823</v>
      </c>
      <c r="K467" s="17">
        <v>0</v>
      </c>
      <c r="L467" s="17">
        <v>0</v>
      </c>
      <c r="M467" s="17">
        <v>0</v>
      </c>
      <c r="N467" s="17">
        <v>0</v>
      </c>
      <c r="O467" s="17">
        <v>0</v>
      </c>
      <c r="P467" s="17">
        <v>694000</v>
      </c>
      <c r="Q467" s="17">
        <v>39703</v>
      </c>
      <c r="R467" s="17">
        <v>173529</v>
      </c>
      <c r="S467" s="17">
        <v>11984</v>
      </c>
      <c r="T467" s="17">
        <v>5000</v>
      </c>
      <c r="U467" s="17">
        <v>48989</v>
      </c>
      <c r="V467" s="17">
        <v>9797</v>
      </c>
      <c r="W467" s="17">
        <v>0</v>
      </c>
      <c r="X467" s="17">
        <v>109760</v>
      </c>
      <c r="Y467" s="17">
        <v>0</v>
      </c>
      <c r="Z467" s="17">
        <v>0</v>
      </c>
      <c r="AA467" s="17">
        <v>10703849</v>
      </c>
      <c r="AB467" s="17">
        <v>0</v>
      </c>
    </row>
    <row r="468" spans="1:28" x14ac:dyDescent="0.3">
      <c r="A468" s="15" t="s">
        <v>929</v>
      </c>
      <c r="B468" s="14" t="s">
        <v>930</v>
      </c>
      <c r="C468" s="14">
        <v>1</v>
      </c>
      <c r="D468" s="14">
        <v>0</v>
      </c>
      <c r="E468" s="17">
        <v>8051865</v>
      </c>
      <c r="F468" s="17">
        <v>0</v>
      </c>
      <c r="G468" s="17">
        <v>0</v>
      </c>
      <c r="H468" s="17">
        <v>0</v>
      </c>
      <c r="I468" s="17">
        <v>1092880</v>
      </c>
      <c r="J468" s="17">
        <v>2690172</v>
      </c>
      <c r="K468" s="17">
        <v>0</v>
      </c>
      <c r="L468" s="17">
        <v>0</v>
      </c>
      <c r="M468" s="17">
        <v>0</v>
      </c>
      <c r="N468" s="17">
        <v>0</v>
      </c>
      <c r="O468" s="17">
        <v>0</v>
      </c>
      <c r="P468" s="17">
        <v>1094255</v>
      </c>
      <c r="Q468" s="17">
        <v>547202</v>
      </c>
      <c r="R468" s="17">
        <v>255985</v>
      </c>
      <c r="S468" s="17">
        <v>20508</v>
      </c>
      <c r="T468" s="17">
        <v>8549</v>
      </c>
      <c r="U468" s="17">
        <v>81783</v>
      </c>
      <c r="V468" s="17">
        <v>22065</v>
      </c>
      <c r="W468" s="17">
        <v>0</v>
      </c>
      <c r="X468" s="17">
        <v>190707</v>
      </c>
      <c r="Y468" s="17">
        <v>0</v>
      </c>
      <c r="Z468" s="17">
        <v>0</v>
      </c>
      <c r="AA468" s="17">
        <v>14055971</v>
      </c>
      <c r="AB468" s="17">
        <v>0</v>
      </c>
    </row>
    <row r="469" spans="1:28" x14ac:dyDescent="0.3">
      <c r="A469" s="15" t="s">
        <v>931</v>
      </c>
      <c r="B469" s="14" t="s">
        <v>932</v>
      </c>
      <c r="C469" s="14">
        <v>1</v>
      </c>
      <c r="D469" s="14">
        <v>0</v>
      </c>
      <c r="E469" s="17">
        <v>20393932</v>
      </c>
      <c r="F469" s="17">
        <v>0</v>
      </c>
      <c r="G469" s="17">
        <v>0</v>
      </c>
      <c r="H469" s="17">
        <v>25099</v>
      </c>
      <c r="I469" s="17">
        <v>3752317</v>
      </c>
      <c r="J469" s="17">
        <v>2689388</v>
      </c>
      <c r="K469" s="17">
        <v>0</v>
      </c>
      <c r="L469" s="17">
        <v>0</v>
      </c>
      <c r="M469" s="17">
        <v>0</v>
      </c>
      <c r="N469" s="17">
        <v>0</v>
      </c>
      <c r="O469" s="17">
        <v>0</v>
      </c>
      <c r="P469" s="17">
        <v>2153472</v>
      </c>
      <c r="Q469" s="17">
        <v>565014</v>
      </c>
      <c r="R469" s="17">
        <v>417467</v>
      </c>
      <c r="S469" s="17">
        <v>63051</v>
      </c>
      <c r="T469" s="17">
        <v>26306</v>
      </c>
      <c r="U469" s="17">
        <v>245815</v>
      </c>
      <c r="V469" s="17">
        <v>62439</v>
      </c>
      <c r="W469" s="17">
        <v>0</v>
      </c>
      <c r="X469" s="17">
        <v>633521</v>
      </c>
      <c r="Y469" s="17">
        <v>0</v>
      </c>
      <c r="Z469" s="17">
        <v>0</v>
      </c>
      <c r="AA469" s="17">
        <v>31027821</v>
      </c>
      <c r="AB469" s="17">
        <v>0</v>
      </c>
    </row>
    <row r="470" spans="1:28" x14ac:dyDescent="0.3">
      <c r="A470" s="15" t="s">
        <v>933</v>
      </c>
      <c r="B470" s="14" t="s">
        <v>934</v>
      </c>
      <c r="C470" s="14">
        <v>1</v>
      </c>
      <c r="D470" s="14">
        <v>1</v>
      </c>
      <c r="E470" s="17">
        <v>18413196</v>
      </c>
      <c r="F470" s="17">
        <v>0</v>
      </c>
      <c r="G470" s="17">
        <v>0</v>
      </c>
      <c r="H470" s="17">
        <v>0</v>
      </c>
      <c r="I470" s="17">
        <v>2438294</v>
      </c>
      <c r="J470" s="17">
        <v>3753432</v>
      </c>
      <c r="K470" s="17">
        <v>0</v>
      </c>
      <c r="L470" s="17">
        <v>0</v>
      </c>
      <c r="M470" s="17">
        <v>0</v>
      </c>
      <c r="N470" s="17">
        <v>0</v>
      </c>
      <c r="O470" s="17">
        <v>0</v>
      </c>
      <c r="P470" s="17">
        <v>3070894</v>
      </c>
      <c r="Q470" s="17">
        <v>529566</v>
      </c>
      <c r="R470" s="17">
        <v>656657</v>
      </c>
      <c r="S470" s="17">
        <v>43368</v>
      </c>
      <c r="T470" s="17">
        <v>18093</v>
      </c>
      <c r="U470" s="17">
        <v>171022</v>
      </c>
      <c r="V470" s="17">
        <v>44978</v>
      </c>
      <c r="W470" s="17">
        <v>0</v>
      </c>
      <c r="X470" s="17">
        <v>315192</v>
      </c>
      <c r="Y470" s="17">
        <v>0</v>
      </c>
      <c r="Z470" s="17">
        <v>0</v>
      </c>
      <c r="AA470" s="17">
        <v>29454692</v>
      </c>
      <c r="AB470" s="17">
        <v>0</v>
      </c>
    </row>
    <row r="471" spans="1:28" x14ac:dyDescent="0.3">
      <c r="A471" s="15" t="s">
        <v>935</v>
      </c>
      <c r="B471" s="14" t="s">
        <v>936</v>
      </c>
      <c r="C471" s="14">
        <v>1</v>
      </c>
      <c r="D471" s="14">
        <v>0</v>
      </c>
      <c r="E471" s="17">
        <v>11942751</v>
      </c>
      <c r="F471" s="17">
        <v>0</v>
      </c>
      <c r="G471" s="17">
        <v>0</v>
      </c>
      <c r="H471" s="17">
        <v>0</v>
      </c>
      <c r="I471" s="17">
        <v>1189868</v>
      </c>
      <c r="J471" s="17">
        <v>2848985</v>
      </c>
      <c r="K471" s="17">
        <v>0</v>
      </c>
      <c r="L471" s="17">
        <v>0</v>
      </c>
      <c r="M471" s="17">
        <v>0</v>
      </c>
      <c r="N471" s="17">
        <v>0</v>
      </c>
      <c r="O471" s="17">
        <v>0</v>
      </c>
      <c r="P471" s="17">
        <v>1657925</v>
      </c>
      <c r="Q471" s="17">
        <v>176271</v>
      </c>
      <c r="R471" s="17">
        <v>163995</v>
      </c>
      <c r="S471" s="17">
        <v>21617</v>
      </c>
      <c r="T471" s="17">
        <v>9018</v>
      </c>
      <c r="U471" s="17">
        <v>85395</v>
      </c>
      <c r="V471" s="17">
        <v>24061</v>
      </c>
      <c r="W471" s="17">
        <v>0</v>
      </c>
      <c r="X471" s="17">
        <v>250848</v>
      </c>
      <c r="Y471" s="17">
        <v>0</v>
      </c>
      <c r="Z471" s="17">
        <v>0</v>
      </c>
      <c r="AA471" s="17">
        <v>18370734</v>
      </c>
      <c r="AB471" s="17">
        <v>0</v>
      </c>
    </row>
    <row r="472" spans="1:28" x14ac:dyDescent="0.3">
      <c r="A472" s="15" t="s">
        <v>937</v>
      </c>
      <c r="B472" s="14" t="s">
        <v>938</v>
      </c>
      <c r="C472" s="14">
        <v>1</v>
      </c>
      <c r="D472" s="14">
        <v>0</v>
      </c>
      <c r="E472" s="17">
        <v>23470161</v>
      </c>
      <c r="F472" s="17">
        <v>0</v>
      </c>
      <c r="G472" s="17">
        <v>0</v>
      </c>
      <c r="H472" s="17">
        <v>0</v>
      </c>
      <c r="I472" s="17">
        <v>3438669</v>
      </c>
      <c r="J472" s="17">
        <v>2037971</v>
      </c>
      <c r="K472" s="17">
        <v>0</v>
      </c>
      <c r="L472" s="17">
        <v>0</v>
      </c>
      <c r="M472" s="17">
        <v>0</v>
      </c>
      <c r="N472" s="17">
        <v>0</v>
      </c>
      <c r="O472" s="17">
        <v>0</v>
      </c>
      <c r="P472" s="17">
        <v>2258159</v>
      </c>
      <c r="Q472" s="17">
        <v>411559</v>
      </c>
      <c r="R472" s="17">
        <v>1182723</v>
      </c>
      <c r="S472" s="17">
        <v>99887</v>
      </c>
      <c r="T472" s="17">
        <v>41675</v>
      </c>
      <c r="U472" s="17">
        <v>383169</v>
      </c>
      <c r="V472" s="17">
        <v>59060</v>
      </c>
      <c r="W472" s="17">
        <v>0</v>
      </c>
      <c r="X472" s="17">
        <v>767126</v>
      </c>
      <c r="Y472" s="17">
        <v>0</v>
      </c>
      <c r="Z472" s="17">
        <v>0</v>
      </c>
      <c r="AA472" s="17">
        <v>34150159</v>
      </c>
      <c r="AB472" s="17">
        <v>0</v>
      </c>
    </row>
    <row r="473" spans="1:28" x14ac:dyDescent="0.3">
      <c r="A473" s="15" t="s">
        <v>939</v>
      </c>
      <c r="B473" s="14" t="s">
        <v>940</v>
      </c>
      <c r="C473" s="14">
        <v>1</v>
      </c>
      <c r="D473" s="14">
        <v>0</v>
      </c>
      <c r="E473" s="17">
        <v>7177316</v>
      </c>
      <c r="F473" s="17">
        <v>0</v>
      </c>
      <c r="G473" s="17">
        <v>0</v>
      </c>
      <c r="H473" s="17">
        <v>11578</v>
      </c>
      <c r="I473" s="17">
        <v>836687</v>
      </c>
      <c r="J473" s="17">
        <v>2899451</v>
      </c>
      <c r="K473" s="17">
        <v>0</v>
      </c>
      <c r="L473" s="17">
        <v>0</v>
      </c>
      <c r="M473" s="17">
        <v>0</v>
      </c>
      <c r="N473" s="17">
        <v>0</v>
      </c>
      <c r="O473" s="17">
        <v>0</v>
      </c>
      <c r="P473" s="17">
        <v>837957</v>
      </c>
      <c r="Q473" s="17">
        <v>51717</v>
      </c>
      <c r="R473" s="17">
        <v>169684</v>
      </c>
      <c r="S473" s="17">
        <v>15625</v>
      </c>
      <c r="T473" s="17">
        <v>6518</v>
      </c>
      <c r="U473" s="17">
        <v>61396</v>
      </c>
      <c r="V473" s="17">
        <v>13858</v>
      </c>
      <c r="W473" s="17">
        <v>0</v>
      </c>
      <c r="X473" s="17">
        <v>197200</v>
      </c>
      <c r="Y473" s="17">
        <v>0</v>
      </c>
      <c r="Z473" s="17">
        <v>0</v>
      </c>
      <c r="AA473" s="17">
        <v>12278987</v>
      </c>
      <c r="AB473" s="17">
        <v>0</v>
      </c>
    </row>
    <row r="474" spans="1:28" x14ac:dyDescent="0.3">
      <c r="A474" s="15" t="s">
        <v>941</v>
      </c>
      <c r="B474" s="14" t="s">
        <v>942</v>
      </c>
      <c r="C474" s="14">
        <v>1</v>
      </c>
      <c r="D474" s="14">
        <v>0</v>
      </c>
      <c r="E474" s="17">
        <v>4713902</v>
      </c>
      <c r="F474" s="17">
        <v>0</v>
      </c>
      <c r="G474" s="17">
        <v>0</v>
      </c>
      <c r="H474" s="17">
        <v>0</v>
      </c>
      <c r="I474" s="17">
        <v>681198</v>
      </c>
      <c r="J474" s="17">
        <v>1221813</v>
      </c>
      <c r="K474" s="17">
        <v>0</v>
      </c>
      <c r="L474" s="17">
        <v>0</v>
      </c>
      <c r="M474" s="17">
        <v>0</v>
      </c>
      <c r="N474" s="17">
        <v>0</v>
      </c>
      <c r="O474" s="17">
        <v>0</v>
      </c>
      <c r="P474" s="17">
        <v>368992</v>
      </c>
      <c r="Q474" s="17">
        <v>227962</v>
      </c>
      <c r="R474" s="17">
        <v>197885</v>
      </c>
      <c r="S474" s="17">
        <v>13617</v>
      </c>
      <c r="T474" s="17">
        <v>5681</v>
      </c>
      <c r="U474" s="17">
        <v>47707</v>
      </c>
      <c r="V474" s="17">
        <v>11571</v>
      </c>
      <c r="W474" s="17">
        <v>0</v>
      </c>
      <c r="X474" s="17">
        <v>136320</v>
      </c>
      <c r="Y474" s="17">
        <v>0</v>
      </c>
      <c r="Z474" s="17">
        <v>0</v>
      </c>
      <c r="AA474" s="17">
        <v>7626648</v>
      </c>
      <c r="AB474" s="17">
        <v>0</v>
      </c>
    </row>
    <row r="475" spans="1:28" x14ac:dyDescent="0.3">
      <c r="A475" s="15" t="s">
        <v>943</v>
      </c>
      <c r="B475" s="14" t="s">
        <v>944</v>
      </c>
      <c r="C475" s="14">
        <v>1</v>
      </c>
      <c r="D475" s="14">
        <v>0</v>
      </c>
      <c r="E475" s="17">
        <v>5035121</v>
      </c>
      <c r="F475" s="17">
        <v>0</v>
      </c>
      <c r="G475" s="17">
        <v>0</v>
      </c>
      <c r="H475" s="17">
        <v>0</v>
      </c>
      <c r="I475" s="17">
        <v>1001734</v>
      </c>
      <c r="J475" s="17">
        <v>1293402</v>
      </c>
      <c r="K475" s="17">
        <v>0</v>
      </c>
      <c r="L475" s="17">
        <v>0</v>
      </c>
      <c r="M475" s="17">
        <v>0</v>
      </c>
      <c r="N475" s="17">
        <v>0</v>
      </c>
      <c r="O475" s="17">
        <v>0</v>
      </c>
      <c r="P475" s="17">
        <v>639058</v>
      </c>
      <c r="Q475" s="17">
        <v>129820</v>
      </c>
      <c r="R475" s="17">
        <v>147246</v>
      </c>
      <c r="S475" s="17">
        <v>9603</v>
      </c>
      <c r="T475" s="17">
        <v>4006</v>
      </c>
      <c r="U475" s="17">
        <v>38911</v>
      </c>
      <c r="V475" s="17">
        <v>10533</v>
      </c>
      <c r="W475" s="17">
        <v>0</v>
      </c>
      <c r="X475" s="17">
        <v>146640</v>
      </c>
      <c r="Y475" s="17">
        <v>0</v>
      </c>
      <c r="Z475" s="17">
        <v>0</v>
      </c>
      <c r="AA475" s="17">
        <v>8456074</v>
      </c>
      <c r="AB475" s="17">
        <v>0</v>
      </c>
    </row>
    <row r="476" spans="1:28" x14ac:dyDescent="0.3">
      <c r="A476" s="15" t="s">
        <v>945</v>
      </c>
      <c r="B476" s="14" t="s">
        <v>946</v>
      </c>
      <c r="C476" s="14">
        <v>1</v>
      </c>
      <c r="D476" s="14">
        <v>0</v>
      </c>
      <c r="E476" s="17">
        <v>13941934</v>
      </c>
      <c r="F476" s="17">
        <v>0</v>
      </c>
      <c r="G476" s="17">
        <v>0</v>
      </c>
      <c r="H476" s="17">
        <v>0</v>
      </c>
      <c r="I476" s="17">
        <v>1821364</v>
      </c>
      <c r="J476" s="17">
        <v>2933682</v>
      </c>
      <c r="K476" s="17">
        <v>0</v>
      </c>
      <c r="L476" s="17">
        <v>0</v>
      </c>
      <c r="M476" s="17">
        <v>0</v>
      </c>
      <c r="N476" s="17">
        <v>0</v>
      </c>
      <c r="O476" s="17">
        <v>0</v>
      </c>
      <c r="P476" s="17">
        <v>1549832</v>
      </c>
      <c r="Q476" s="17">
        <v>454023</v>
      </c>
      <c r="R476" s="17">
        <v>578558</v>
      </c>
      <c r="S476" s="17">
        <v>38904</v>
      </c>
      <c r="T476" s="17">
        <v>16231</v>
      </c>
      <c r="U476" s="17">
        <v>140674</v>
      </c>
      <c r="V476" s="17">
        <v>42234</v>
      </c>
      <c r="W476" s="17">
        <v>0</v>
      </c>
      <c r="X476" s="17">
        <v>303584</v>
      </c>
      <c r="Y476" s="17">
        <v>0</v>
      </c>
      <c r="Z476" s="17">
        <v>0</v>
      </c>
      <c r="AA476" s="17">
        <v>21821020</v>
      </c>
      <c r="AB476" s="17">
        <v>0</v>
      </c>
    </row>
    <row r="477" spans="1:28" x14ac:dyDescent="0.3">
      <c r="A477" s="15" t="s">
        <v>947</v>
      </c>
      <c r="B477" s="14" t="s">
        <v>948</v>
      </c>
      <c r="C477" s="14">
        <v>1</v>
      </c>
      <c r="D477" s="14">
        <v>0</v>
      </c>
      <c r="E477" s="17">
        <v>13101003</v>
      </c>
      <c r="F477" s="17">
        <v>0</v>
      </c>
      <c r="G477" s="17">
        <v>0</v>
      </c>
      <c r="H477" s="17">
        <v>0</v>
      </c>
      <c r="I477" s="17">
        <v>3447116</v>
      </c>
      <c r="J477" s="17">
        <v>7397520</v>
      </c>
      <c r="K477" s="17">
        <v>0</v>
      </c>
      <c r="L477" s="17">
        <v>0</v>
      </c>
      <c r="M477" s="17">
        <v>0</v>
      </c>
      <c r="N477" s="17">
        <v>0</v>
      </c>
      <c r="O477" s="17">
        <v>0</v>
      </c>
      <c r="P477" s="17">
        <v>1922134</v>
      </c>
      <c r="Q477" s="17">
        <v>276661</v>
      </c>
      <c r="R477" s="17">
        <v>500516</v>
      </c>
      <c r="S477" s="17">
        <v>65238</v>
      </c>
      <c r="T477" s="17">
        <v>27218</v>
      </c>
      <c r="U477" s="17">
        <v>254378</v>
      </c>
      <c r="V477" s="17">
        <v>69559</v>
      </c>
      <c r="W477" s="17">
        <v>0</v>
      </c>
      <c r="X477" s="17">
        <v>561600</v>
      </c>
      <c r="Y477" s="17">
        <v>0</v>
      </c>
      <c r="Z477" s="17">
        <v>0</v>
      </c>
      <c r="AA477" s="17">
        <v>27622943</v>
      </c>
      <c r="AB477" s="17">
        <v>0</v>
      </c>
    </row>
    <row r="478" spans="1:28" x14ac:dyDescent="0.3">
      <c r="A478" s="15" t="s">
        <v>949</v>
      </c>
      <c r="B478" s="14" t="s">
        <v>950</v>
      </c>
      <c r="C478" s="14">
        <v>1</v>
      </c>
      <c r="D478" s="14">
        <v>0</v>
      </c>
      <c r="E478" s="17">
        <v>8268739</v>
      </c>
      <c r="F478" s="17">
        <v>0</v>
      </c>
      <c r="G478" s="17">
        <v>405052</v>
      </c>
      <c r="H478" s="17">
        <v>38096</v>
      </c>
      <c r="I478" s="17">
        <v>2043887</v>
      </c>
      <c r="J478" s="17">
        <v>1436001</v>
      </c>
      <c r="K478" s="17">
        <v>0</v>
      </c>
      <c r="L478" s="17">
        <v>0</v>
      </c>
      <c r="M478" s="17">
        <v>0</v>
      </c>
      <c r="N478" s="17">
        <v>0</v>
      </c>
      <c r="O478" s="17">
        <v>0</v>
      </c>
      <c r="P478" s="17">
        <v>1241919</v>
      </c>
      <c r="Q478" s="17">
        <v>245305</v>
      </c>
      <c r="R478" s="17">
        <v>252852</v>
      </c>
      <c r="S478" s="17">
        <v>26455</v>
      </c>
      <c r="T478" s="17">
        <v>8342</v>
      </c>
      <c r="U478" s="17">
        <v>105258</v>
      </c>
      <c r="V478" s="17">
        <v>25130</v>
      </c>
      <c r="W478" s="17">
        <v>0</v>
      </c>
      <c r="X478" s="17">
        <v>210600</v>
      </c>
      <c r="Y478" s="17">
        <v>24469</v>
      </c>
      <c r="Z478" s="17">
        <v>0</v>
      </c>
      <c r="AA478" s="17">
        <v>14332105</v>
      </c>
      <c r="AB478" s="17">
        <v>0</v>
      </c>
    </row>
    <row r="479" spans="1:28" x14ac:dyDescent="0.3">
      <c r="A479" s="15" t="s">
        <v>951</v>
      </c>
      <c r="B479" s="14" t="s">
        <v>952</v>
      </c>
      <c r="C479" s="14">
        <v>1</v>
      </c>
      <c r="D479" s="14">
        <v>0</v>
      </c>
      <c r="E479" s="17">
        <v>15113114</v>
      </c>
      <c r="F479" s="17">
        <v>0</v>
      </c>
      <c r="G479" s="17">
        <v>0</v>
      </c>
      <c r="H479" s="17">
        <v>0</v>
      </c>
      <c r="I479" s="17">
        <v>2492100</v>
      </c>
      <c r="J479" s="17">
        <v>3872263</v>
      </c>
      <c r="K479" s="17">
        <v>259591</v>
      </c>
      <c r="L479" s="17">
        <v>0</v>
      </c>
      <c r="M479" s="17">
        <v>0</v>
      </c>
      <c r="N479" s="17">
        <v>0</v>
      </c>
      <c r="O479" s="17">
        <v>0</v>
      </c>
      <c r="P479" s="17">
        <v>1608207</v>
      </c>
      <c r="Q479" s="17">
        <v>292912</v>
      </c>
      <c r="R479" s="17">
        <v>735930</v>
      </c>
      <c r="S479" s="17">
        <v>41375</v>
      </c>
      <c r="T479" s="17">
        <v>17262</v>
      </c>
      <c r="U479" s="17">
        <v>165663</v>
      </c>
      <c r="V479" s="17">
        <v>46989</v>
      </c>
      <c r="W479" s="17">
        <v>0</v>
      </c>
      <c r="X479" s="17">
        <v>408144</v>
      </c>
      <c r="Y479" s="17">
        <v>0</v>
      </c>
      <c r="Z479" s="17">
        <v>0</v>
      </c>
      <c r="AA479" s="17">
        <v>25053550</v>
      </c>
      <c r="AB479" s="17">
        <v>0</v>
      </c>
    </row>
    <row r="480" spans="1:28" x14ac:dyDescent="0.3">
      <c r="A480" s="15" t="s">
        <v>953</v>
      </c>
      <c r="B480" s="14" t="s">
        <v>954</v>
      </c>
      <c r="C480" s="14">
        <v>1</v>
      </c>
      <c r="D480" s="14">
        <v>0</v>
      </c>
      <c r="E480" s="17">
        <v>115213451</v>
      </c>
      <c r="F480" s="17">
        <v>1211730</v>
      </c>
      <c r="G480" s="17">
        <v>0</v>
      </c>
      <c r="H480" s="17">
        <v>0</v>
      </c>
      <c r="I480" s="17">
        <v>7978475</v>
      </c>
      <c r="J480" s="17">
        <v>9901090</v>
      </c>
      <c r="K480" s="17">
        <v>0</v>
      </c>
      <c r="L480" s="17">
        <v>0</v>
      </c>
      <c r="M480" s="17">
        <v>0</v>
      </c>
      <c r="N480" s="17">
        <v>0</v>
      </c>
      <c r="O480" s="17">
        <v>0</v>
      </c>
      <c r="P480" s="17">
        <v>7747350</v>
      </c>
      <c r="Q480" s="17">
        <v>2647235</v>
      </c>
      <c r="R480" s="17">
        <v>3850957</v>
      </c>
      <c r="S480" s="17">
        <v>145262</v>
      </c>
      <c r="T480" s="17">
        <v>60606</v>
      </c>
      <c r="U480" s="17">
        <v>600966</v>
      </c>
      <c r="V480" s="17">
        <v>204161</v>
      </c>
      <c r="W480" s="17">
        <v>0</v>
      </c>
      <c r="X480" s="17">
        <v>4151876</v>
      </c>
      <c r="Y480" s="17">
        <v>0</v>
      </c>
      <c r="Z480" s="17">
        <v>0</v>
      </c>
      <c r="AA480" s="17">
        <v>153713159</v>
      </c>
      <c r="AB480" s="17">
        <v>0</v>
      </c>
    </row>
    <row r="481" spans="1:28" x14ac:dyDescent="0.3">
      <c r="A481" s="15" t="s">
        <v>955</v>
      </c>
      <c r="B481" s="14" t="s">
        <v>956</v>
      </c>
      <c r="C481" s="14">
        <v>1</v>
      </c>
      <c r="D481" s="14">
        <v>0</v>
      </c>
      <c r="E481" s="17">
        <v>2552270</v>
      </c>
      <c r="F481" s="17">
        <v>0</v>
      </c>
      <c r="G481" s="17">
        <v>139184</v>
      </c>
      <c r="H481" s="17">
        <v>0</v>
      </c>
      <c r="I481" s="17">
        <v>375338</v>
      </c>
      <c r="J481" s="17">
        <v>193442</v>
      </c>
      <c r="K481" s="17">
        <v>0</v>
      </c>
      <c r="L481" s="17">
        <v>0</v>
      </c>
      <c r="M481" s="17">
        <v>0</v>
      </c>
      <c r="N481" s="17">
        <v>0</v>
      </c>
      <c r="O481" s="17">
        <v>0</v>
      </c>
      <c r="P481" s="17">
        <v>147998</v>
      </c>
      <c r="Q481" s="17">
        <v>26048</v>
      </c>
      <c r="R481" s="17">
        <v>0</v>
      </c>
      <c r="S481" s="17">
        <v>4285</v>
      </c>
      <c r="T481" s="17">
        <v>1787</v>
      </c>
      <c r="U481" s="17">
        <v>16136</v>
      </c>
      <c r="V481" s="17">
        <v>84</v>
      </c>
      <c r="W481" s="17">
        <v>0</v>
      </c>
      <c r="X481" s="17">
        <v>0</v>
      </c>
      <c r="Y481" s="17">
        <v>14764</v>
      </c>
      <c r="Z481" s="17">
        <v>0</v>
      </c>
      <c r="AA481" s="17">
        <v>3471336</v>
      </c>
      <c r="AB481" s="17">
        <v>0</v>
      </c>
    </row>
    <row r="482" spans="1:28" x14ac:dyDescent="0.3">
      <c r="A482" s="15" t="s">
        <v>957</v>
      </c>
      <c r="B482" s="14" t="s">
        <v>958</v>
      </c>
      <c r="C482" s="14">
        <v>1</v>
      </c>
      <c r="D482" s="14">
        <v>0</v>
      </c>
      <c r="E482" s="17">
        <v>2556429</v>
      </c>
      <c r="F482" s="17">
        <v>0</v>
      </c>
      <c r="G482" s="17">
        <v>0</v>
      </c>
      <c r="H482" s="17">
        <v>0</v>
      </c>
      <c r="I482" s="17">
        <v>279373</v>
      </c>
      <c r="J482" s="17">
        <v>526356</v>
      </c>
      <c r="K482" s="17">
        <v>0</v>
      </c>
      <c r="L482" s="17">
        <v>0</v>
      </c>
      <c r="M482" s="17">
        <v>0</v>
      </c>
      <c r="N482" s="17">
        <v>0</v>
      </c>
      <c r="O482" s="17">
        <v>0</v>
      </c>
      <c r="P482" s="17">
        <v>265796</v>
      </c>
      <c r="Q482" s="17">
        <v>21517</v>
      </c>
      <c r="R482" s="17">
        <v>40659</v>
      </c>
      <c r="S482" s="17">
        <v>2712</v>
      </c>
      <c r="T482" s="17">
        <v>0</v>
      </c>
      <c r="U482" s="17">
        <v>10485</v>
      </c>
      <c r="V482" s="17">
        <v>2340</v>
      </c>
      <c r="W482" s="17">
        <v>0</v>
      </c>
      <c r="X482" s="17">
        <v>0</v>
      </c>
      <c r="Y482" s="17">
        <v>3232</v>
      </c>
      <c r="Z482" s="17">
        <v>0</v>
      </c>
      <c r="AA482" s="17">
        <v>3708899</v>
      </c>
      <c r="AB482" s="17">
        <v>0</v>
      </c>
    </row>
    <row r="483" spans="1:28" x14ac:dyDescent="0.3">
      <c r="A483" s="15" t="s">
        <v>959</v>
      </c>
      <c r="B483" s="14" t="s">
        <v>960</v>
      </c>
      <c r="C483" s="14">
        <v>1</v>
      </c>
      <c r="D483" s="14">
        <v>0</v>
      </c>
      <c r="E483" s="17">
        <v>8019377</v>
      </c>
      <c r="F483" s="17">
        <v>0</v>
      </c>
      <c r="G483" s="17">
        <v>347920</v>
      </c>
      <c r="H483" s="17">
        <v>0</v>
      </c>
      <c r="I483" s="17">
        <v>1320203</v>
      </c>
      <c r="J483" s="17">
        <v>367465</v>
      </c>
      <c r="K483" s="17">
        <v>0</v>
      </c>
      <c r="L483" s="17">
        <v>0</v>
      </c>
      <c r="M483" s="17">
        <v>0</v>
      </c>
      <c r="N483" s="17">
        <v>0</v>
      </c>
      <c r="O483" s="17">
        <v>0</v>
      </c>
      <c r="P483" s="17">
        <v>734215</v>
      </c>
      <c r="Q483" s="17">
        <v>26840</v>
      </c>
      <c r="R483" s="17">
        <v>180276</v>
      </c>
      <c r="S483" s="17">
        <v>9693</v>
      </c>
      <c r="T483" s="17">
        <v>4043</v>
      </c>
      <c r="U483" s="17">
        <v>37164</v>
      </c>
      <c r="V483" s="17">
        <v>9739</v>
      </c>
      <c r="W483" s="17">
        <v>0</v>
      </c>
      <c r="X483" s="17">
        <v>243236</v>
      </c>
      <c r="Y483" s="17">
        <v>0</v>
      </c>
      <c r="Z483" s="17">
        <v>0</v>
      </c>
      <c r="AA483" s="17">
        <v>11300171</v>
      </c>
      <c r="AB483" s="17">
        <v>0</v>
      </c>
    </row>
    <row r="484" spans="1:28" x14ac:dyDescent="0.3">
      <c r="A484" s="15" t="s">
        <v>961</v>
      </c>
      <c r="B484" s="14" t="s">
        <v>962</v>
      </c>
      <c r="C484" s="14">
        <v>1</v>
      </c>
      <c r="D484" s="14">
        <v>0</v>
      </c>
      <c r="E484" s="17">
        <v>15332168</v>
      </c>
      <c r="F484" s="17">
        <v>0</v>
      </c>
      <c r="G484" s="17">
        <v>0</v>
      </c>
      <c r="H484" s="17">
        <v>0</v>
      </c>
      <c r="I484" s="17">
        <v>2494482</v>
      </c>
      <c r="J484" s="17">
        <v>1846285</v>
      </c>
      <c r="K484" s="17">
        <v>265849</v>
      </c>
      <c r="L484" s="17">
        <v>0</v>
      </c>
      <c r="M484" s="17">
        <v>0</v>
      </c>
      <c r="N484" s="17">
        <v>0</v>
      </c>
      <c r="O484" s="17">
        <v>0</v>
      </c>
      <c r="P484" s="17">
        <v>1185607</v>
      </c>
      <c r="Q484" s="17">
        <v>341246</v>
      </c>
      <c r="R484" s="17">
        <v>142790</v>
      </c>
      <c r="S484" s="17">
        <v>23759</v>
      </c>
      <c r="T484" s="17">
        <v>9912</v>
      </c>
      <c r="U484" s="17">
        <v>89764</v>
      </c>
      <c r="V484" s="17">
        <v>27865</v>
      </c>
      <c r="W484" s="17">
        <v>0</v>
      </c>
      <c r="X484" s="17">
        <v>416368</v>
      </c>
      <c r="Y484" s="17">
        <v>0</v>
      </c>
      <c r="Z484" s="17">
        <v>0</v>
      </c>
      <c r="AA484" s="17">
        <v>22176095</v>
      </c>
      <c r="AB484" s="17">
        <v>0</v>
      </c>
    </row>
    <row r="485" spans="1:28" x14ac:dyDescent="0.3">
      <c r="A485" s="15" t="s">
        <v>963</v>
      </c>
      <c r="B485" s="14" t="s">
        <v>964</v>
      </c>
      <c r="C485" s="14">
        <v>1</v>
      </c>
      <c r="D485" s="14">
        <v>0</v>
      </c>
      <c r="E485" s="17">
        <v>7727656</v>
      </c>
      <c r="F485" s="17">
        <v>0</v>
      </c>
      <c r="G485" s="17">
        <v>0</v>
      </c>
      <c r="H485" s="17">
        <v>20739</v>
      </c>
      <c r="I485" s="17">
        <v>1754565</v>
      </c>
      <c r="J485" s="17">
        <v>2069696</v>
      </c>
      <c r="K485" s="17">
        <v>0</v>
      </c>
      <c r="L485" s="17">
        <v>0</v>
      </c>
      <c r="M485" s="17">
        <v>0</v>
      </c>
      <c r="N485" s="17">
        <v>0</v>
      </c>
      <c r="O485" s="17">
        <v>0</v>
      </c>
      <c r="P485" s="17">
        <v>1067024</v>
      </c>
      <c r="Q485" s="17">
        <v>183651</v>
      </c>
      <c r="R485" s="17">
        <v>260751</v>
      </c>
      <c r="S485" s="17">
        <v>12823</v>
      </c>
      <c r="T485" s="17">
        <v>4972</v>
      </c>
      <c r="U485" s="17">
        <v>50620</v>
      </c>
      <c r="V485" s="17">
        <v>15868</v>
      </c>
      <c r="W485" s="17">
        <v>0</v>
      </c>
      <c r="X485" s="17">
        <v>372000</v>
      </c>
      <c r="Y485" s="17">
        <v>11116</v>
      </c>
      <c r="Z485" s="17">
        <v>0</v>
      </c>
      <c r="AA485" s="17">
        <v>13551481</v>
      </c>
      <c r="AB485" s="17">
        <v>0</v>
      </c>
    </row>
    <row r="486" spans="1:28" x14ac:dyDescent="0.3">
      <c r="A486" s="15" t="s">
        <v>965</v>
      </c>
      <c r="B486" s="14" t="s">
        <v>966</v>
      </c>
      <c r="C486" s="14">
        <v>1</v>
      </c>
      <c r="D486" s="14">
        <v>0</v>
      </c>
      <c r="E486" s="17">
        <v>3807232</v>
      </c>
      <c r="F486" s="17">
        <v>0</v>
      </c>
      <c r="G486" s="17">
        <v>84238</v>
      </c>
      <c r="H486" s="17">
        <v>0</v>
      </c>
      <c r="I486" s="17">
        <v>472712</v>
      </c>
      <c r="J486" s="17">
        <v>591386</v>
      </c>
      <c r="K486" s="17">
        <v>0</v>
      </c>
      <c r="L486" s="17">
        <v>0</v>
      </c>
      <c r="M486" s="17">
        <v>0</v>
      </c>
      <c r="N486" s="17">
        <v>0</v>
      </c>
      <c r="O486" s="17">
        <v>0</v>
      </c>
      <c r="P486" s="17">
        <v>297425</v>
      </c>
      <c r="Q486" s="17">
        <v>0</v>
      </c>
      <c r="R486" s="17">
        <v>0</v>
      </c>
      <c r="S486" s="17">
        <v>3386</v>
      </c>
      <c r="T486" s="17">
        <v>1412</v>
      </c>
      <c r="U486" s="17">
        <v>12408</v>
      </c>
      <c r="V486" s="17">
        <v>3878</v>
      </c>
      <c r="W486" s="17">
        <v>0</v>
      </c>
      <c r="X486" s="17">
        <v>41716</v>
      </c>
      <c r="Y486" s="17">
        <v>0</v>
      </c>
      <c r="Z486" s="17">
        <v>0</v>
      </c>
      <c r="AA486" s="17">
        <v>5315793</v>
      </c>
      <c r="AB486" s="17">
        <v>0</v>
      </c>
    </row>
    <row r="487" spans="1:28" x14ac:dyDescent="0.3">
      <c r="A487" s="15" t="s">
        <v>967</v>
      </c>
      <c r="B487" s="14" t="s">
        <v>968</v>
      </c>
      <c r="C487" s="14">
        <v>1</v>
      </c>
      <c r="D487" s="14">
        <v>0</v>
      </c>
      <c r="E487" s="17">
        <v>7919058</v>
      </c>
      <c r="F487" s="17">
        <v>0</v>
      </c>
      <c r="G487" s="17">
        <v>0</v>
      </c>
      <c r="H487" s="17">
        <v>0</v>
      </c>
      <c r="I487" s="17">
        <v>907133</v>
      </c>
      <c r="J487" s="17">
        <v>813090</v>
      </c>
      <c r="K487" s="17">
        <v>0</v>
      </c>
      <c r="L487" s="17">
        <v>0</v>
      </c>
      <c r="M487" s="17">
        <v>0</v>
      </c>
      <c r="N487" s="17">
        <v>0</v>
      </c>
      <c r="O487" s="17">
        <v>0</v>
      </c>
      <c r="P487" s="17">
        <v>1125023</v>
      </c>
      <c r="Q487" s="17">
        <v>135661</v>
      </c>
      <c r="R487" s="17">
        <v>0</v>
      </c>
      <c r="S487" s="17">
        <v>10801</v>
      </c>
      <c r="T487" s="17">
        <v>4506</v>
      </c>
      <c r="U487" s="17">
        <v>40834</v>
      </c>
      <c r="V487" s="17">
        <v>12824</v>
      </c>
      <c r="W487" s="17">
        <v>0</v>
      </c>
      <c r="X487" s="17">
        <v>520017</v>
      </c>
      <c r="Y487" s="17">
        <v>0</v>
      </c>
      <c r="Z487" s="17">
        <v>0</v>
      </c>
      <c r="AA487" s="17">
        <v>11488947</v>
      </c>
      <c r="AB487" s="17">
        <v>0</v>
      </c>
    </row>
    <row r="488" spans="1:28" x14ac:dyDescent="0.3">
      <c r="A488" s="15" t="s">
        <v>969</v>
      </c>
      <c r="B488" s="14" t="s">
        <v>970</v>
      </c>
      <c r="C488" s="14">
        <v>1</v>
      </c>
      <c r="D488" s="14">
        <v>0</v>
      </c>
      <c r="E488" s="17">
        <v>10526825</v>
      </c>
      <c r="F488" s="17">
        <v>0</v>
      </c>
      <c r="G488" s="17">
        <v>0</v>
      </c>
      <c r="H488" s="17">
        <v>0</v>
      </c>
      <c r="I488" s="17">
        <v>905134</v>
      </c>
      <c r="J488" s="17">
        <v>2304756</v>
      </c>
      <c r="K488" s="17">
        <v>0</v>
      </c>
      <c r="L488" s="17">
        <v>0</v>
      </c>
      <c r="M488" s="17">
        <v>0</v>
      </c>
      <c r="N488" s="17">
        <v>0</v>
      </c>
      <c r="O488" s="17">
        <v>0</v>
      </c>
      <c r="P488" s="17">
        <v>1055060</v>
      </c>
      <c r="Q488" s="17">
        <v>134601</v>
      </c>
      <c r="R488" s="17">
        <v>0</v>
      </c>
      <c r="S488" s="17">
        <v>13752</v>
      </c>
      <c r="T488" s="17">
        <v>5737</v>
      </c>
      <c r="U488" s="17">
        <v>53241</v>
      </c>
      <c r="V488" s="17">
        <v>12264</v>
      </c>
      <c r="W488" s="17">
        <v>0</v>
      </c>
      <c r="X488" s="17">
        <v>655179</v>
      </c>
      <c r="Y488" s="17">
        <v>0</v>
      </c>
      <c r="Z488" s="17">
        <v>0</v>
      </c>
      <c r="AA488" s="17">
        <v>15666549</v>
      </c>
      <c r="AB488" s="17">
        <v>0</v>
      </c>
    </row>
    <row r="489" spans="1:28" x14ac:dyDescent="0.3">
      <c r="A489" s="15" t="s">
        <v>971</v>
      </c>
      <c r="B489" s="14" t="s">
        <v>972</v>
      </c>
      <c r="C489" s="14">
        <v>1</v>
      </c>
      <c r="D489" s="14">
        <v>0</v>
      </c>
      <c r="E489" s="17">
        <v>8890580</v>
      </c>
      <c r="F489" s="17">
        <v>0</v>
      </c>
      <c r="G489" s="17">
        <v>273715</v>
      </c>
      <c r="H489" s="17">
        <v>0</v>
      </c>
      <c r="I489" s="17">
        <v>985708</v>
      </c>
      <c r="J489" s="17">
        <v>2756821</v>
      </c>
      <c r="K489" s="17">
        <v>409386</v>
      </c>
      <c r="L489" s="17">
        <v>0</v>
      </c>
      <c r="M489" s="17">
        <v>0</v>
      </c>
      <c r="N489" s="17">
        <v>0</v>
      </c>
      <c r="O489" s="17">
        <v>0</v>
      </c>
      <c r="P489" s="17">
        <v>1031448</v>
      </c>
      <c r="Q489" s="17">
        <v>109810</v>
      </c>
      <c r="R489" s="17">
        <v>0</v>
      </c>
      <c r="S489" s="17">
        <v>10157</v>
      </c>
      <c r="T489" s="17">
        <v>3944</v>
      </c>
      <c r="U489" s="17">
        <v>39144</v>
      </c>
      <c r="V489" s="17">
        <v>3079</v>
      </c>
      <c r="W489" s="17">
        <v>0</v>
      </c>
      <c r="X489" s="17">
        <v>264261</v>
      </c>
      <c r="Y489" s="17">
        <v>0</v>
      </c>
      <c r="Z489" s="17">
        <v>0</v>
      </c>
      <c r="AA489" s="17">
        <v>14778053</v>
      </c>
      <c r="AB489" s="17">
        <v>0</v>
      </c>
    </row>
    <row r="490" spans="1:28" x14ac:dyDescent="0.3">
      <c r="A490" s="15" t="s">
        <v>973</v>
      </c>
      <c r="B490" s="14" t="s">
        <v>974</v>
      </c>
      <c r="C490" s="14">
        <v>1</v>
      </c>
      <c r="D490" s="14">
        <v>0</v>
      </c>
      <c r="E490" s="17">
        <v>3914481</v>
      </c>
      <c r="F490" s="17">
        <v>0</v>
      </c>
      <c r="G490" s="17">
        <v>125110</v>
      </c>
      <c r="H490" s="17">
        <v>0</v>
      </c>
      <c r="I490" s="17">
        <v>480722</v>
      </c>
      <c r="J490" s="17">
        <v>1238239</v>
      </c>
      <c r="K490" s="17">
        <v>0</v>
      </c>
      <c r="L490" s="17">
        <v>0</v>
      </c>
      <c r="M490" s="17">
        <v>0</v>
      </c>
      <c r="N490" s="17">
        <v>0</v>
      </c>
      <c r="O490" s="17">
        <v>0</v>
      </c>
      <c r="P490" s="17">
        <v>468456</v>
      </c>
      <c r="Q490" s="17">
        <v>90566</v>
      </c>
      <c r="R490" s="17">
        <v>20426</v>
      </c>
      <c r="S490" s="17">
        <v>6876</v>
      </c>
      <c r="T490" s="17">
        <v>5</v>
      </c>
      <c r="U490" s="17">
        <v>22077</v>
      </c>
      <c r="V490" s="17">
        <v>4766</v>
      </c>
      <c r="W490" s="17">
        <v>0</v>
      </c>
      <c r="X490" s="17">
        <v>138915</v>
      </c>
      <c r="Y490" s="17">
        <v>0</v>
      </c>
      <c r="Z490" s="17">
        <v>0</v>
      </c>
      <c r="AA490" s="17">
        <v>6510639</v>
      </c>
      <c r="AB490" s="17">
        <v>0</v>
      </c>
    </row>
    <row r="491" spans="1:28" x14ac:dyDescent="0.3">
      <c r="A491" s="15" t="s">
        <v>975</v>
      </c>
      <c r="B491" s="14" t="s">
        <v>976</v>
      </c>
      <c r="C491" s="14">
        <v>1</v>
      </c>
      <c r="D491" s="14">
        <v>0</v>
      </c>
      <c r="E491" s="17">
        <v>9893207</v>
      </c>
      <c r="F491" s="17">
        <v>0</v>
      </c>
      <c r="G491" s="17">
        <v>0</v>
      </c>
      <c r="H491" s="17">
        <v>0</v>
      </c>
      <c r="I491" s="17">
        <v>1689231</v>
      </c>
      <c r="J491" s="17">
        <v>2254630</v>
      </c>
      <c r="K491" s="17">
        <v>0</v>
      </c>
      <c r="L491" s="17">
        <v>0</v>
      </c>
      <c r="M491" s="17">
        <v>0</v>
      </c>
      <c r="N491" s="17">
        <v>0</v>
      </c>
      <c r="O491" s="17">
        <v>0</v>
      </c>
      <c r="P491" s="17">
        <v>1505643</v>
      </c>
      <c r="Q491" s="17">
        <v>921834</v>
      </c>
      <c r="R491" s="17">
        <v>44213</v>
      </c>
      <c r="S491" s="17">
        <v>20044</v>
      </c>
      <c r="T491" s="17">
        <v>6699</v>
      </c>
      <c r="U491" s="17">
        <v>73046</v>
      </c>
      <c r="V491" s="17">
        <v>24836</v>
      </c>
      <c r="W491" s="17">
        <v>0</v>
      </c>
      <c r="X491" s="17">
        <v>373580</v>
      </c>
      <c r="Y491" s="17">
        <v>0</v>
      </c>
      <c r="Z491" s="17">
        <v>0</v>
      </c>
      <c r="AA491" s="17">
        <v>16446963</v>
      </c>
      <c r="AB491" s="17">
        <v>0</v>
      </c>
    </row>
    <row r="492" spans="1:28" x14ac:dyDescent="0.3">
      <c r="A492" s="15" t="s">
        <v>977</v>
      </c>
      <c r="B492" s="14" t="s">
        <v>978</v>
      </c>
      <c r="C492" s="14">
        <v>1</v>
      </c>
      <c r="D492" s="14">
        <v>0</v>
      </c>
      <c r="E492" s="17">
        <v>17464998</v>
      </c>
      <c r="F492" s="17">
        <v>0</v>
      </c>
      <c r="G492" s="17">
        <v>0</v>
      </c>
      <c r="H492" s="17">
        <v>8959</v>
      </c>
      <c r="I492" s="17">
        <v>1848395</v>
      </c>
      <c r="J492" s="17">
        <v>4856718</v>
      </c>
      <c r="K492" s="17">
        <v>306018</v>
      </c>
      <c r="L492" s="17">
        <v>0</v>
      </c>
      <c r="M492" s="17">
        <v>0</v>
      </c>
      <c r="N492" s="17">
        <v>0</v>
      </c>
      <c r="O492" s="17">
        <v>0</v>
      </c>
      <c r="P492" s="17">
        <v>2294908</v>
      </c>
      <c r="Q492" s="17">
        <v>1424367</v>
      </c>
      <c r="R492" s="17">
        <v>91569</v>
      </c>
      <c r="S492" s="17">
        <v>23309</v>
      </c>
      <c r="T492" s="17">
        <v>9725</v>
      </c>
      <c r="U492" s="17">
        <v>91861</v>
      </c>
      <c r="V492" s="17">
        <v>28995</v>
      </c>
      <c r="W492" s="17">
        <v>0</v>
      </c>
      <c r="X492" s="17">
        <v>582875</v>
      </c>
      <c r="Y492" s="17">
        <v>0</v>
      </c>
      <c r="Z492" s="17">
        <v>0</v>
      </c>
      <c r="AA492" s="17">
        <v>28672697</v>
      </c>
      <c r="AB492" s="17">
        <v>0</v>
      </c>
    </row>
    <row r="493" spans="1:28" x14ac:dyDescent="0.3">
      <c r="A493" s="15" t="s">
        <v>979</v>
      </c>
      <c r="B493" s="14" t="s">
        <v>980</v>
      </c>
      <c r="C493" s="14">
        <v>1</v>
      </c>
      <c r="D493" s="14">
        <v>0</v>
      </c>
      <c r="E493" s="17">
        <v>14758312</v>
      </c>
      <c r="F493" s="17">
        <v>0</v>
      </c>
      <c r="G493" s="17">
        <v>0</v>
      </c>
      <c r="H493" s="17">
        <v>16519</v>
      </c>
      <c r="I493" s="17">
        <v>1481667</v>
      </c>
      <c r="J493" s="17">
        <v>5343565</v>
      </c>
      <c r="K493" s="17">
        <v>127701</v>
      </c>
      <c r="L493" s="17">
        <v>0</v>
      </c>
      <c r="M493" s="17">
        <v>0</v>
      </c>
      <c r="N493" s="17">
        <v>0</v>
      </c>
      <c r="O493" s="17">
        <v>0</v>
      </c>
      <c r="P493" s="17">
        <v>2260897</v>
      </c>
      <c r="Q493" s="17">
        <v>0</v>
      </c>
      <c r="R493" s="17">
        <v>0</v>
      </c>
      <c r="S493" s="17">
        <v>4959</v>
      </c>
      <c r="T493" s="17">
        <v>6193</v>
      </c>
      <c r="U493" s="17">
        <v>16060</v>
      </c>
      <c r="V493" s="17">
        <v>12871</v>
      </c>
      <c r="W493" s="17">
        <v>0</v>
      </c>
      <c r="X493" s="17">
        <v>545784</v>
      </c>
      <c r="Y493" s="17">
        <v>0</v>
      </c>
      <c r="Z493" s="17">
        <v>0</v>
      </c>
      <c r="AA493" s="17">
        <v>24574528</v>
      </c>
      <c r="AB493" s="17">
        <v>0</v>
      </c>
    </row>
    <row r="494" spans="1:28" x14ac:dyDescent="0.3">
      <c r="A494" s="15" t="s">
        <v>981</v>
      </c>
      <c r="B494" s="14" t="s">
        <v>982</v>
      </c>
      <c r="C494" s="14">
        <v>1</v>
      </c>
      <c r="D494" s="14">
        <v>0</v>
      </c>
      <c r="E494" s="17">
        <v>6520862</v>
      </c>
      <c r="F494" s="17">
        <v>0</v>
      </c>
      <c r="G494" s="17">
        <v>0</v>
      </c>
      <c r="H494" s="17">
        <v>0</v>
      </c>
      <c r="I494" s="17">
        <v>784447</v>
      </c>
      <c r="J494" s="17">
        <v>2713771</v>
      </c>
      <c r="K494" s="17">
        <v>0</v>
      </c>
      <c r="L494" s="17">
        <v>0</v>
      </c>
      <c r="M494" s="17">
        <v>0</v>
      </c>
      <c r="N494" s="17">
        <v>0</v>
      </c>
      <c r="O494" s="17">
        <v>0</v>
      </c>
      <c r="P494" s="17">
        <v>823074</v>
      </c>
      <c r="Q494" s="17">
        <v>32762</v>
      </c>
      <c r="R494" s="17">
        <v>29148</v>
      </c>
      <c r="S494" s="17">
        <v>5588</v>
      </c>
      <c r="T494" s="17">
        <v>2331</v>
      </c>
      <c r="U494" s="17">
        <v>21436</v>
      </c>
      <c r="V494" s="17">
        <v>6725</v>
      </c>
      <c r="W494" s="17">
        <v>0</v>
      </c>
      <c r="X494" s="17">
        <v>95540</v>
      </c>
      <c r="Y494" s="17">
        <v>0</v>
      </c>
      <c r="Z494" s="17">
        <v>0</v>
      </c>
      <c r="AA494" s="17">
        <v>11035684</v>
      </c>
      <c r="AB494" s="17">
        <v>0</v>
      </c>
    </row>
    <row r="495" spans="1:28" x14ac:dyDescent="0.3">
      <c r="A495" s="15" t="s">
        <v>983</v>
      </c>
      <c r="B495" s="14" t="s">
        <v>984</v>
      </c>
      <c r="C495" s="14">
        <v>1</v>
      </c>
      <c r="D495" s="14">
        <v>0</v>
      </c>
      <c r="E495" s="17">
        <v>17063022</v>
      </c>
      <c r="F495" s="17">
        <v>0</v>
      </c>
      <c r="G495" s="17">
        <v>0</v>
      </c>
      <c r="H495" s="17">
        <v>0</v>
      </c>
      <c r="I495" s="17">
        <v>1343569</v>
      </c>
      <c r="J495" s="17">
        <v>4293809</v>
      </c>
      <c r="K495" s="17">
        <v>0</v>
      </c>
      <c r="L495" s="17">
        <v>0</v>
      </c>
      <c r="M495" s="17">
        <v>0</v>
      </c>
      <c r="N495" s="17">
        <v>0</v>
      </c>
      <c r="O495" s="17">
        <v>0</v>
      </c>
      <c r="P495" s="17">
        <v>1925741</v>
      </c>
      <c r="Q495" s="17">
        <v>102080</v>
      </c>
      <c r="R495" s="17">
        <v>0</v>
      </c>
      <c r="S495" s="17">
        <v>20598</v>
      </c>
      <c r="T495" s="17">
        <v>8593</v>
      </c>
      <c r="U495" s="17">
        <v>76716</v>
      </c>
      <c r="V495" s="17">
        <v>26088</v>
      </c>
      <c r="W495" s="17">
        <v>0</v>
      </c>
      <c r="X495" s="17">
        <v>1283076</v>
      </c>
      <c r="Y495" s="17">
        <v>0</v>
      </c>
      <c r="Z495" s="17">
        <v>0</v>
      </c>
      <c r="AA495" s="17">
        <v>26143292</v>
      </c>
      <c r="AB495" s="17">
        <v>0</v>
      </c>
    </row>
    <row r="496" spans="1:28" x14ac:dyDescent="0.3">
      <c r="A496" s="15" t="s">
        <v>985</v>
      </c>
      <c r="B496" s="14" t="s">
        <v>986</v>
      </c>
      <c r="C496" s="14">
        <v>1</v>
      </c>
      <c r="D496" s="14">
        <v>0</v>
      </c>
      <c r="E496" s="17">
        <v>3665268</v>
      </c>
      <c r="F496" s="17">
        <v>0</v>
      </c>
      <c r="G496" s="17">
        <v>0</v>
      </c>
      <c r="H496" s="17">
        <v>0</v>
      </c>
      <c r="I496" s="17">
        <v>575585</v>
      </c>
      <c r="J496" s="17">
        <v>1332719</v>
      </c>
      <c r="K496" s="17">
        <v>0</v>
      </c>
      <c r="L496" s="17">
        <v>0</v>
      </c>
      <c r="M496" s="17">
        <v>0</v>
      </c>
      <c r="N496" s="17">
        <v>0</v>
      </c>
      <c r="O496" s="17">
        <v>0</v>
      </c>
      <c r="P496" s="17">
        <v>687828</v>
      </c>
      <c r="Q496" s="17">
        <v>30691</v>
      </c>
      <c r="R496" s="17">
        <v>0</v>
      </c>
      <c r="S496" s="17">
        <v>3356</v>
      </c>
      <c r="T496" s="17">
        <v>1400</v>
      </c>
      <c r="U496" s="17">
        <v>12699</v>
      </c>
      <c r="V496" s="17">
        <v>3746</v>
      </c>
      <c r="W496" s="17">
        <v>0</v>
      </c>
      <c r="X496" s="17">
        <v>92498</v>
      </c>
      <c r="Y496" s="17">
        <v>0</v>
      </c>
      <c r="Z496" s="17">
        <v>0</v>
      </c>
      <c r="AA496" s="17">
        <v>6405790</v>
      </c>
      <c r="AB496" s="17">
        <v>0</v>
      </c>
    </row>
    <row r="497" spans="1:28" x14ac:dyDescent="0.3">
      <c r="A497" s="15" t="s">
        <v>987</v>
      </c>
      <c r="B497" s="14" t="s">
        <v>988</v>
      </c>
      <c r="C497" s="14">
        <v>1</v>
      </c>
      <c r="D497" s="14">
        <v>0</v>
      </c>
      <c r="E497" s="17">
        <v>10845368</v>
      </c>
      <c r="F497" s="17">
        <v>0</v>
      </c>
      <c r="G497" s="17">
        <v>0</v>
      </c>
      <c r="H497" s="17">
        <v>0</v>
      </c>
      <c r="I497" s="17">
        <v>1111340</v>
      </c>
      <c r="J497" s="17">
        <v>2967703</v>
      </c>
      <c r="K497" s="17">
        <v>24513</v>
      </c>
      <c r="L497" s="17">
        <v>0</v>
      </c>
      <c r="M497" s="17">
        <v>0</v>
      </c>
      <c r="N497" s="17">
        <v>0</v>
      </c>
      <c r="O497" s="17">
        <v>0</v>
      </c>
      <c r="P497" s="17">
        <v>1607308</v>
      </c>
      <c r="Q497" s="17">
        <v>115833</v>
      </c>
      <c r="R497" s="17">
        <v>0</v>
      </c>
      <c r="S497" s="17">
        <v>11940</v>
      </c>
      <c r="T497" s="17">
        <v>2342</v>
      </c>
      <c r="U497" s="17">
        <v>44096</v>
      </c>
      <c r="V497" s="17">
        <v>15353</v>
      </c>
      <c r="W497" s="17">
        <v>0</v>
      </c>
      <c r="X497" s="17">
        <v>308801</v>
      </c>
      <c r="Y497" s="17">
        <v>0</v>
      </c>
      <c r="Z497" s="17">
        <v>0</v>
      </c>
      <c r="AA497" s="17">
        <v>17054597</v>
      </c>
      <c r="AB497" s="17">
        <v>0</v>
      </c>
    </row>
    <row r="498" spans="1:28" x14ac:dyDescent="0.3">
      <c r="A498" s="15" t="s">
        <v>989</v>
      </c>
      <c r="B498" s="14" t="s">
        <v>990</v>
      </c>
      <c r="C498" s="14">
        <v>1</v>
      </c>
      <c r="D498" s="14">
        <v>0</v>
      </c>
      <c r="E498" s="17">
        <v>32201883</v>
      </c>
      <c r="F498" s="17">
        <v>0</v>
      </c>
      <c r="G498" s="17">
        <v>0</v>
      </c>
      <c r="H498" s="17">
        <v>0</v>
      </c>
      <c r="I498" s="17">
        <v>4188274</v>
      </c>
      <c r="J498" s="17">
        <v>10512650</v>
      </c>
      <c r="K498" s="17">
        <v>0</v>
      </c>
      <c r="L498" s="17">
        <v>0</v>
      </c>
      <c r="M498" s="17">
        <v>0</v>
      </c>
      <c r="N498" s="17">
        <v>0</v>
      </c>
      <c r="O498" s="17">
        <v>0</v>
      </c>
      <c r="P498" s="17">
        <v>4751807</v>
      </c>
      <c r="Q498" s="17">
        <v>741956</v>
      </c>
      <c r="R498" s="17">
        <v>44281</v>
      </c>
      <c r="S498" s="17">
        <v>70901</v>
      </c>
      <c r="T498" s="17">
        <v>27675</v>
      </c>
      <c r="U498" s="17">
        <v>265795</v>
      </c>
      <c r="V498" s="17">
        <v>84301</v>
      </c>
      <c r="W498" s="17">
        <v>0</v>
      </c>
      <c r="X498" s="17">
        <v>458521</v>
      </c>
      <c r="Y498" s="17">
        <v>0</v>
      </c>
      <c r="Z498" s="17">
        <v>0</v>
      </c>
      <c r="AA498" s="17">
        <v>53348044</v>
      </c>
      <c r="AB498" s="17">
        <v>0</v>
      </c>
    </row>
    <row r="499" spans="1:28" x14ac:dyDescent="0.3">
      <c r="A499" s="15" t="s">
        <v>991</v>
      </c>
      <c r="B499" s="14" t="s">
        <v>992</v>
      </c>
      <c r="C499" s="14">
        <v>1</v>
      </c>
      <c r="D499" s="14">
        <v>0</v>
      </c>
      <c r="E499" s="17">
        <v>13088667</v>
      </c>
      <c r="F499" s="17">
        <v>0</v>
      </c>
      <c r="G499" s="17">
        <v>0</v>
      </c>
      <c r="H499" s="17">
        <v>0</v>
      </c>
      <c r="I499" s="17">
        <v>1041772</v>
      </c>
      <c r="J499" s="17">
        <v>2187529</v>
      </c>
      <c r="K499" s="17">
        <v>17847</v>
      </c>
      <c r="L499" s="17">
        <v>0</v>
      </c>
      <c r="M499" s="17">
        <v>0</v>
      </c>
      <c r="N499" s="17">
        <v>0</v>
      </c>
      <c r="O499" s="17">
        <v>0</v>
      </c>
      <c r="P499" s="17">
        <v>1748275</v>
      </c>
      <c r="Q499" s="17">
        <v>279983</v>
      </c>
      <c r="R499" s="17">
        <v>34795</v>
      </c>
      <c r="S499" s="17">
        <v>14217</v>
      </c>
      <c r="T499" s="17">
        <v>5145</v>
      </c>
      <c r="U499" s="17">
        <v>35795</v>
      </c>
      <c r="V499" s="17">
        <v>10277</v>
      </c>
      <c r="W499" s="17">
        <v>0</v>
      </c>
      <c r="X499" s="17">
        <v>111175</v>
      </c>
      <c r="Y499" s="17">
        <v>5967</v>
      </c>
      <c r="Z499" s="17">
        <v>0</v>
      </c>
      <c r="AA499" s="17">
        <v>18581444</v>
      </c>
      <c r="AB499" s="17">
        <v>0</v>
      </c>
    </row>
    <row r="500" spans="1:28" x14ac:dyDescent="0.3">
      <c r="A500" s="15" t="s">
        <v>993</v>
      </c>
      <c r="B500" s="14" t="s">
        <v>994</v>
      </c>
      <c r="C500" s="14">
        <v>1</v>
      </c>
      <c r="D500" s="14">
        <v>0</v>
      </c>
      <c r="E500" s="17">
        <v>19504799</v>
      </c>
      <c r="F500" s="17">
        <v>0</v>
      </c>
      <c r="G500" s="17">
        <v>0</v>
      </c>
      <c r="H500" s="17">
        <v>0</v>
      </c>
      <c r="I500" s="17">
        <v>927618</v>
      </c>
      <c r="J500" s="17">
        <v>6676381</v>
      </c>
      <c r="K500" s="17">
        <v>0</v>
      </c>
      <c r="L500" s="17">
        <v>0</v>
      </c>
      <c r="M500" s="17">
        <v>0</v>
      </c>
      <c r="N500" s="17">
        <v>0</v>
      </c>
      <c r="O500" s="17">
        <v>0</v>
      </c>
      <c r="P500" s="17">
        <v>3082355</v>
      </c>
      <c r="Q500" s="17">
        <v>126541</v>
      </c>
      <c r="R500" s="17">
        <v>0</v>
      </c>
      <c r="S500" s="17">
        <v>21991</v>
      </c>
      <c r="T500" s="17">
        <v>9175</v>
      </c>
      <c r="U500" s="17">
        <v>84055</v>
      </c>
      <c r="V500" s="17">
        <v>30766</v>
      </c>
      <c r="W500" s="17">
        <v>0</v>
      </c>
      <c r="X500" s="17">
        <v>808367</v>
      </c>
      <c r="Y500" s="17">
        <v>0</v>
      </c>
      <c r="Z500" s="17">
        <v>0</v>
      </c>
      <c r="AA500" s="17">
        <v>31272048</v>
      </c>
      <c r="AB500" s="17">
        <v>0</v>
      </c>
    </row>
    <row r="501" spans="1:28" x14ac:dyDescent="0.3">
      <c r="A501" s="15" t="s">
        <v>995</v>
      </c>
      <c r="B501" s="14" t="s">
        <v>996</v>
      </c>
      <c r="C501" s="14">
        <v>1</v>
      </c>
      <c r="D501" s="14">
        <v>0</v>
      </c>
      <c r="E501" s="17">
        <v>4706092</v>
      </c>
      <c r="F501" s="17">
        <v>0</v>
      </c>
      <c r="G501" s="17">
        <v>0</v>
      </c>
      <c r="H501" s="17">
        <v>0</v>
      </c>
      <c r="I501" s="17">
        <v>480124</v>
      </c>
      <c r="J501" s="17">
        <v>1157780</v>
      </c>
      <c r="K501" s="17">
        <v>0</v>
      </c>
      <c r="L501" s="17">
        <v>0</v>
      </c>
      <c r="M501" s="17">
        <v>0</v>
      </c>
      <c r="N501" s="17">
        <v>0</v>
      </c>
      <c r="O501" s="17">
        <v>0</v>
      </c>
      <c r="P501" s="17">
        <v>932209</v>
      </c>
      <c r="Q501" s="17">
        <v>68520</v>
      </c>
      <c r="R501" s="17">
        <v>116561</v>
      </c>
      <c r="S501" s="17">
        <v>4716</v>
      </c>
      <c r="T501" s="17">
        <v>2825</v>
      </c>
      <c r="U501" s="17">
        <v>23475</v>
      </c>
      <c r="V501" s="17">
        <v>8489</v>
      </c>
      <c r="W501" s="17">
        <v>0</v>
      </c>
      <c r="X501" s="17">
        <v>70696</v>
      </c>
      <c r="Y501" s="17">
        <v>0</v>
      </c>
      <c r="Z501" s="17">
        <v>0</v>
      </c>
      <c r="AA501" s="17">
        <v>7571487</v>
      </c>
      <c r="AB501" s="17">
        <v>0</v>
      </c>
    </row>
    <row r="502" spans="1:28" x14ac:dyDescent="0.3">
      <c r="A502" s="15" t="s">
        <v>997</v>
      </c>
      <c r="B502" s="14" t="s">
        <v>998</v>
      </c>
      <c r="C502" s="14">
        <v>1</v>
      </c>
      <c r="D502" s="14">
        <v>0</v>
      </c>
      <c r="E502" s="17">
        <v>4720096</v>
      </c>
      <c r="F502" s="17">
        <v>0</v>
      </c>
      <c r="G502" s="17">
        <v>0</v>
      </c>
      <c r="H502" s="17">
        <v>0</v>
      </c>
      <c r="I502" s="17">
        <v>711811</v>
      </c>
      <c r="J502" s="17">
        <v>793953</v>
      </c>
      <c r="K502" s="17">
        <v>0</v>
      </c>
      <c r="L502" s="17">
        <v>0</v>
      </c>
      <c r="M502" s="17">
        <v>0</v>
      </c>
      <c r="N502" s="17">
        <v>0</v>
      </c>
      <c r="O502" s="17">
        <v>0</v>
      </c>
      <c r="P502" s="17">
        <v>399424</v>
      </c>
      <c r="Q502" s="17">
        <v>0</v>
      </c>
      <c r="R502" s="17">
        <v>0</v>
      </c>
      <c r="S502" s="17">
        <v>4989</v>
      </c>
      <c r="T502" s="17">
        <v>2081</v>
      </c>
      <c r="U502" s="17">
        <v>18233</v>
      </c>
      <c r="V502" s="17">
        <v>5682</v>
      </c>
      <c r="W502" s="17">
        <v>0</v>
      </c>
      <c r="X502" s="17">
        <v>104296</v>
      </c>
      <c r="Y502" s="17">
        <v>0</v>
      </c>
      <c r="Z502" s="17">
        <v>0</v>
      </c>
      <c r="AA502" s="17">
        <v>6760565</v>
      </c>
      <c r="AB502" s="17">
        <v>0</v>
      </c>
    </row>
    <row r="503" spans="1:28" x14ac:dyDescent="0.3">
      <c r="A503" s="15" t="s">
        <v>999</v>
      </c>
      <c r="B503" s="14" t="s">
        <v>1000</v>
      </c>
      <c r="C503" s="14">
        <v>1</v>
      </c>
      <c r="D503" s="14">
        <v>0</v>
      </c>
      <c r="E503" s="17">
        <v>6720113</v>
      </c>
      <c r="F503" s="17">
        <v>0</v>
      </c>
      <c r="G503" s="17">
        <v>0</v>
      </c>
      <c r="H503" s="17">
        <v>0</v>
      </c>
      <c r="I503" s="17">
        <v>664285</v>
      </c>
      <c r="J503" s="17">
        <v>713826</v>
      </c>
      <c r="K503" s="17">
        <v>27084</v>
      </c>
      <c r="L503" s="17">
        <v>0</v>
      </c>
      <c r="M503" s="17">
        <v>0</v>
      </c>
      <c r="N503" s="17">
        <v>0</v>
      </c>
      <c r="O503" s="17">
        <v>0</v>
      </c>
      <c r="P503" s="17">
        <v>809103</v>
      </c>
      <c r="Q503" s="17">
        <v>35611</v>
      </c>
      <c r="R503" s="17">
        <v>0</v>
      </c>
      <c r="S503" s="17">
        <v>5648</v>
      </c>
      <c r="T503" s="17">
        <v>2356</v>
      </c>
      <c r="U503" s="17">
        <v>19572</v>
      </c>
      <c r="V503" s="17">
        <v>6478</v>
      </c>
      <c r="W503" s="17">
        <v>0</v>
      </c>
      <c r="X503" s="17">
        <v>115966</v>
      </c>
      <c r="Y503" s="17">
        <v>0</v>
      </c>
      <c r="Z503" s="17">
        <v>0</v>
      </c>
      <c r="AA503" s="17">
        <v>9120042</v>
      </c>
      <c r="AB503" s="17">
        <v>0</v>
      </c>
    </row>
    <row r="504" spans="1:28" x14ac:dyDescent="0.3">
      <c r="A504" s="15" t="s">
        <v>1001</v>
      </c>
      <c r="B504" s="14" t="s">
        <v>1002</v>
      </c>
      <c r="C504" s="14">
        <v>1</v>
      </c>
      <c r="D504" s="14">
        <v>0</v>
      </c>
      <c r="E504" s="17">
        <v>3259807</v>
      </c>
      <c r="F504" s="17">
        <v>0</v>
      </c>
      <c r="G504" s="17">
        <v>193401</v>
      </c>
      <c r="H504" s="17">
        <v>0</v>
      </c>
      <c r="I504" s="17">
        <v>120039</v>
      </c>
      <c r="J504" s="17">
        <v>965305</v>
      </c>
      <c r="K504" s="17">
        <v>0</v>
      </c>
      <c r="L504" s="17">
        <v>0</v>
      </c>
      <c r="M504" s="17">
        <v>0</v>
      </c>
      <c r="N504" s="17">
        <v>0</v>
      </c>
      <c r="O504" s="17">
        <v>0</v>
      </c>
      <c r="P504" s="17">
        <v>270202</v>
      </c>
      <c r="Q504" s="17">
        <v>11705</v>
      </c>
      <c r="R504" s="17">
        <v>0</v>
      </c>
      <c r="S504" s="17">
        <v>5888</v>
      </c>
      <c r="T504" s="17">
        <v>2351</v>
      </c>
      <c r="U504" s="17">
        <v>21436</v>
      </c>
      <c r="V504" s="17">
        <v>0</v>
      </c>
      <c r="W504" s="17">
        <v>0</v>
      </c>
      <c r="X504" s="17">
        <v>54000</v>
      </c>
      <c r="Y504" s="17">
        <v>0</v>
      </c>
      <c r="Z504" s="17">
        <v>0</v>
      </c>
      <c r="AA504" s="17">
        <v>4904134</v>
      </c>
      <c r="AB504" s="17">
        <v>0</v>
      </c>
    </row>
    <row r="505" spans="1:28" x14ac:dyDescent="0.3">
      <c r="A505" s="15" t="s">
        <v>1003</v>
      </c>
      <c r="B505" s="14" t="s">
        <v>1004</v>
      </c>
      <c r="C505" s="14">
        <v>1</v>
      </c>
      <c r="D505" s="14">
        <v>0</v>
      </c>
      <c r="E505" s="17">
        <v>16942707</v>
      </c>
      <c r="F505" s="17">
        <v>0</v>
      </c>
      <c r="G505" s="17">
        <v>0</v>
      </c>
      <c r="H505" s="17">
        <v>0</v>
      </c>
      <c r="I505" s="17">
        <v>1630654</v>
      </c>
      <c r="J505" s="17">
        <v>2564383</v>
      </c>
      <c r="K505" s="17">
        <v>71811</v>
      </c>
      <c r="L505" s="17">
        <v>0</v>
      </c>
      <c r="M505" s="17">
        <v>0</v>
      </c>
      <c r="N505" s="17">
        <v>0</v>
      </c>
      <c r="O505" s="17">
        <v>0</v>
      </c>
      <c r="P505" s="17">
        <v>1443768</v>
      </c>
      <c r="Q505" s="17">
        <v>174607</v>
      </c>
      <c r="R505" s="17">
        <v>129853</v>
      </c>
      <c r="S505" s="17">
        <v>18201</v>
      </c>
      <c r="T505" s="17">
        <v>7593</v>
      </c>
      <c r="U505" s="17">
        <v>71007</v>
      </c>
      <c r="V505" s="17">
        <v>23346</v>
      </c>
      <c r="W505" s="17">
        <v>0</v>
      </c>
      <c r="X505" s="17">
        <v>412105</v>
      </c>
      <c r="Y505" s="17">
        <v>0</v>
      </c>
      <c r="Z505" s="17">
        <v>0</v>
      </c>
      <c r="AA505" s="17">
        <v>23330035</v>
      </c>
      <c r="AB505" s="17">
        <v>0</v>
      </c>
    </row>
    <row r="506" spans="1:28" x14ac:dyDescent="0.3">
      <c r="A506" s="15" t="s">
        <v>1005</v>
      </c>
      <c r="B506" s="14" t="s">
        <v>1006</v>
      </c>
      <c r="C506" s="14">
        <v>1</v>
      </c>
      <c r="D506" s="14">
        <v>0</v>
      </c>
      <c r="E506" s="17">
        <v>5666838</v>
      </c>
      <c r="F506" s="17">
        <v>0</v>
      </c>
      <c r="G506" s="17">
        <v>641751</v>
      </c>
      <c r="H506" s="17">
        <v>0</v>
      </c>
      <c r="I506" s="17">
        <v>671063</v>
      </c>
      <c r="J506" s="17">
        <v>1395765</v>
      </c>
      <c r="K506" s="17">
        <v>0</v>
      </c>
      <c r="L506" s="17">
        <v>0</v>
      </c>
      <c r="M506" s="17">
        <v>0</v>
      </c>
      <c r="N506" s="17">
        <v>0</v>
      </c>
      <c r="O506" s="17">
        <v>0</v>
      </c>
      <c r="P506" s="17">
        <v>1119480</v>
      </c>
      <c r="Q506" s="17">
        <v>265342</v>
      </c>
      <c r="R506" s="17">
        <v>92599</v>
      </c>
      <c r="S506" s="17">
        <v>23789</v>
      </c>
      <c r="T506" s="17">
        <v>9925</v>
      </c>
      <c r="U506" s="17">
        <v>96346</v>
      </c>
      <c r="V506" s="17">
        <v>15603</v>
      </c>
      <c r="W506" s="17">
        <v>0</v>
      </c>
      <c r="X506" s="17">
        <v>156600</v>
      </c>
      <c r="Y506" s="17">
        <v>0</v>
      </c>
      <c r="Z506" s="17">
        <v>0</v>
      </c>
      <c r="AA506" s="17">
        <v>10155101</v>
      </c>
      <c r="AB506" s="17">
        <v>0</v>
      </c>
    </row>
    <row r="507" spans="1:28" x14ac:dyDescent="0.3">
      <c r="A507" s="15" t="s">
        <v>1007</v>
      </c>
      <c r="B507" s="14" t="s">
        <v>1008</v>
      </c>
      <c r="C507" s="14">
        <v>1</v>
      </c>
      <c r="D507" s="14">
        <v>0</v>
      </c>
      <c r="E507" s="17">
        <v>24809324</v>
      </c>
      <c r="F507" s="17">
        <v>0</v>
      </c>
      <c r="G507" s="17">
        <v>1733369</v>
      </c>
      <c r="H507" s="17">
        <v>0</v>
      </c>
      <c r="I507" s="17">
        <v>2605698</v>
      </c>
      <c r="J507" s="17">
        <v>2174910</v>
      </c>
      <c r="K507" s="17">
        <v>0</v>
      </c>
      <c r="L507" s="17">
        <v>0</v>
      </c>
      <c r="M507" s="17">
        <v>0</v>
      </c>
      <c r="N507" s="17">
        <v>0</v>
      </c>
      <c r="O507" s="17">
        <v>0</v>
      </c>
      <c r="P507" s="17">
        <v>2159708</v>
      </c>
      <c r="Q507" s="17">
        <v>1721081</v>
      </c>
      <c r="R507" s="17">
        <v>461822</v>
      </c>
      <c r="S507" s="17">
        <v>55756</v>
      </c>
      <c r="T507" s="17">
        <v>23262</v>
      </c>
      <c r="U507" s="17">
        <v>225661</v>
      </c>
      <c r="V507" s="17">
        <v>49991</v>
      </c>
      <c r="W507" s="17">
        <v>0</v>
      </c>
      <c r="X507" s="17">
        <v>459186</v>
      </c>
      <c r="Y507" s="17">
        <v>79682</v>
      </c>
      <c r="Z507" s="17">
        <v>0</v>
      </c>
      <c r="AA507" s="17">
        <v>36559450</v>
      </c>
      <c r="AB507" s="17">
        <v>491713</v>
      </c>
    </row>
    <row r="508" spans="1:28" x14ac:dyDescent="0.3">
      <c r="A508" s="15" t="s">
        <v>1009</v>
      </c>
      <c r="B508" s="14" t="s">
        <v>1010</v>
      </c>
      <c r="C508" s="14">
        <v>1</v>
      </c>
      <c r="D508" s="14">
        <v>0</v>
      </c>
      <c r="E508" s="17">
        <v>35236287</v>
      </c>
      <c r="F508" s="17">
        <v>0</v>
      </c>
      <c r="G508" s="17">
        <v>1678344</v>
      </c>
      <c r="H508" s="17">
        <v>0</v>
      </c>
      <c r="I508" s="17">
        <v>5263555</v>
      </c>
      <c r="J508" s="17">
        <v>2380093</v>
      </c>
      <c r="K508" s="17">
        <v>0</v>
      </c>
      <c r="L508" s="17">
        <v>0</v>
      </c>
      <c r="M508" s="17">
        <v>0</v>
      </c>
      <c r="N508" s="17">
        <v>0</v>
      </c>
      <c r="O508" s="17">
        <v>0</v>
      </c>
      <c r="P508" s="17">
        <v>2289644</v>
      </c>
      <c r="Q508" s="17">
        <v>2937337</v>
      </c>
      <c r="R508" s="17">
        <v>569002</v>
      </c>
      <c r="S508" s="17">
        <v>68699</v>
      </c>
      <c r="T508" s="17">
        <v>24868</v>
      </c>
      <c r="U508" s="17">
        <v>281639</v>
      </c>
      <c r="V508" s="17">
        <v>73026</v>
      </c>
      <c r="W508" s="17">
        <v>0</v>
      </c>
      <c r="X508" s="17">
        <v>669655</v>
      </c>
      <c r="Y508" s="17">
        <v>129755</v>
      </c>
      <c r="Z508" s="17">
        <v>0</v>
      </c>
      <c r="AA508" s="17">
        <v>51601904</v>
      </c>
      <c r="AB508" s="17">
        <v>0</v>
      </c>
    </row>
    <row r="509" spans="1:28" x14ac:dyDescent="0.3">
      <c r="A509" s="15" t="s">
        <v>1011</v>
      </c>
      <c r="B509" s="14" t="s">
        <v>1012</v>
      </c>
      <c r="C509" s="14">
        <v>1</v>
      </c>
      <c r="D509" s="14">
        <v>0</v>
      </c>
      <c r="E509" s="17">
        <v>40872183</v>
      </c>
      <c r="F509" s="17">
        <v>0</v>
      </c>
      <c r="G509" s="17">
        <v>2616972</v>
      </c>
      <c r="H509" s="17">
        <v>0</v>
      </c>
      <c r="I509" s="17">
        <v>4343137</v>
      </c>
      <c r="J509" s="17">
        <v>2789826</v>
      </c>
      <c r="K509" s="17">
        <v>0</v>
      </c>
      <c r="L509" s="17">
        <v>0</v>
      </c>
      <c r="M509" s="17">
        <v>0</v>
      </c>
      <c r="N509" s="17">
        <v>0</v>
      </c>
      <c r="O509" s="17">
        <v>0</v>
      </c>
      <c r="P509" s="17">
        <v>3547256</v>
      </c>
      <c r="Q509" s="17">
        <v>1889640</v>
      </c>
      <c r="R509" s="17">
        <v>1033870</v>
      </c>
      <c r="S509" s="17">
        <v>84518</v>
      </c>
      <c r="T509" s="17">
        <v>35237</v>
      </c>
      <c r="U509" s="17">
        <v>340530</v>
      </c>
      <c r="V509" s="17">
        <v>84790</v>
      </c>
      <c r="W509" s="17">
        <v>0</v>
      </c>
      <c r="X509" s="17">
        <v>745524</v>
      </c>
      <c r="Y509" s="17">
        <v>0</v>
      </c>
      <c r="Z509" s="17">
        <v>0</v>
      </c>
      <c r="AA509" s="17">
        <v>58383483</v>
      </c>
      <c r="AB509" s="17">
        <v>0</v>
      </c>
    </row>
    <row r="510" spans="1:28" x14ac:dyDescent="0.3">
      <c r="A510" s="15" t="s">
        <v>1013</v>
      </c>
      <c r="B510" s="14" t="s">
        <v>1014</v>
      </c>
      <c r="C510" s="14">
        <v>1</v>
      </c>
      <c r="D510" s="14">
        <v>0</v>
      </c>
      <c r="E510" s="17">
        <v>47688624</v>
      </c>
      <c r="F510" s="17">
        <v>0</v>
      </c>
      <c r="G510" s="17">
        <v>1710034</v>
      </c>
      <c r="H510" s="17">
        <v>0</v>
      </c>
      <c r="I510" s="17">
        <v>8754352</v>
      </c>
      <c r="J510" s="17">
        <v>3611039</v>
      </c>
      <c r="K510" s="17">
        <v>0</v>
      </c>
      <c r="L510" s="17">
        <v>0</v>
      </c>
      <c r="M510" s="17">
        <v>0</v>
      </c>
      <c r="N510" s="17">
        <v>0</v>
      </c>
      <c r="O510" s="17">
        <v>0</v>
      </c>
      <c r="P510" s="17">
        <v>2760100</v>
      </c>
      <c r="Q510" s="17">
        <v>6622187</v>
      </c>
      <c r="R510" s="17">
        <v>627543</v>
      </c>
      <c r="S510" s="17">
        <v>74856</v>
      </c>
      <c r="T510" s="17">
        <v>24570</v>
      </c>
      <c r="U510" s="17">
        <v>309541</v>
      </c>
      <c r="V510" s="17">
        <v>85254</v>
      </c>
      <c r="W510" s="17">
        <v>0</v>
      </c>
      <c r="X510" s="17">
        <v>1317682</v>
      </c>
      <c r="Y510" s="17">
        <v>0</v>
      </c>
      <c r="Z510" s="17">
        <v>0</v>
      </c>
      <c r="AA510" s="17">
        <v>73585782</v>
      </c>
      <c r="AB510" s="17">
        <v>0</v>
      </c>
    </row>
    <row r="511" spans="1:28" x14ac:dyDescent="0.3">
      <c r="A511" s="15" t="s">
        <v>1015</v>
      </c>
      <c r="B511" s="14" t="s">
        <v>1016</v>
      </c>
      <c r="C511" s="14">
        <v>1</v>
      </c>
      <c r="D511" s="14">
        <v>0</v>
      </c>
      <c r="E511" s="17">
        <v>20283610</v>
      </c>
      <c r="F511" s="17">
        <v>0</v>
      </c>
      <c r="G511" s="17">
        <v>1275598</v>
      </c>
      <c r="H511" s="17">
        <v>0</v>
      </c>
      <c r="I511" s="17">
        <v>4454921</v>
      </c>
      <c r="J511" s="17">
        <v>3429478</v>
      </c>
      <c r="K511" s="17">
        <v>0</v>
      </c>
      <c r="L511" s="17">
        <v>0</v>
      </c>
      <c r="M511" s="17">
        <v>0</v>
      </c>
      <c r="N511" s="17">
        <v>0</v>
      </c>
      <c r="O511" s="17">
        <v>0</v>
      </c>
      <c r="P511" s="17">
        <v>2478218</v>
      </c>
      <c r="Q511" s="17">
        <v>380937</v>
      </c>
      <c r="R511" s="17">
        <v>259330</v>
      </c>
      <c r="S511" s="17">
        <v>46813</v>
      </c>
      <c r="T511" s="17">
        <v>19531</v>
      </c>
      <c r="U511" s="17">
        <v>208419</v>
      </c>
      <c r="V511" s="17">
        <v>40838</v>
      </c>
      <c r="W511" s="17">
        <v>0</v>
      </c>
      <c r="X511" s="17">
        <v>343402</v>
      </c>
      <c r="Y511" s="17">
        <v>0</v>
      </c>
      <c r="Z511" s="17">
        <v>0</v>
      </c>
      <c r="AA511" s="17">
        <v>33221095</v>
      </c>
      <c r="AB511" s="17">
        <v>0</v>
      </c>
    </row>
    <row r="512" spans="1:28" x14ac:dyDescent="0.3">
      <c r="A512" s="15" t="s">
        <v>1017</v>
      </c>
      <c r="B512" s="14" t="s">
        <v>1018</v>
      </c>
      <c r="C512" s="14">
        <v>1</v>
      </c>
      <c r="D512" s="14">
        <v>0</v>
      </c>
      <c r="E512" s="17">
        <v>22666272</v>
      </c>
      <c r="F512" s="17">
        <v>0</v>
      </c>
      <c r="G512" s="17">
        <v>2685418</v>
      </c>
      <c r="H512" s="17">
        <v>33347</v>
      </c>
      <c r="I512" s="17">
        <v>3223735</v>
      </c>
      <c r="J512" s="17">
        <v>882033</v>
      </c>
      <c r="K512" s="17">
        <v>0</v>
      </c>
      <c r="L512" s="17">
        <v>0</v>
      </c>
      <c r="M512" s="17">
        <v>0</v>
      </c>
      <c r="N512" s="17">
        <v>0</v>
      </c>
      <c r="O512" s="17">
        <v>0</v>
      </c>
      <c r="P512" s="17">
        <v>2052381</v>
      </c>
      <c r="Q512" s="17">
        <v>1338162</v>
      </c>
      <c r="R512" s="17">
        <v>258435</v>
      </c>
      <c r="S512" s="17">
        <v>51637</v>
      </c>
      <c r="T512" s="17">
        <v>19807</v>
      </c>
      <c r="U512" s="17">
        <v>107632</v>
      </c>
      <c r="V512" s="17">
        <v>14766</v>
      </c>
      <c r="W512" s="17">
        <v>0</v>
      </c>
      <c r="X512" s="17">
        <v>472326</v>
      </c>
      <c r="Y512" s="17">
        <v>0</v>
      </c>
      <c r="Z512" s="17">
        <v>0</v>
      </c>
      <c r="AA512" s="17">
        <v>33805951</v>
      </c>
      <c r="AB512" s="17">
        <v>0</v>
      </c>
    </row>
    <row r="513" spans="1:28" x14ac:dyDescent="0.3">
      <c r="A513" s="15" t="s">
        <v>1019</v>
      </c>
      <c r="B513" s="14" t="s">
        <v>1020</v>
      </c>
      <c r="C513" s="14">
        <v>1</v>
      </c>
      <c r="D513" s="14">
        <v>0</v>
      </c>
      <c r="E513" s="17">
        <v>38253429</v>
      </c>
      <c r="F513" s="17">
        <v>0</v>
      </c>
      <c r="G513" s="17">
        <v>2191435</v>
      </c>
      <c r="H513" s="17">
        <v>0</v>
      </c>
      <c r="I513" s="17">
        <v>3101860</v>
      </c>
      <c r="J513" s="17">
        <v>2455511</v>
      </c>
      <c r="K513" s="17">
        <v>0</v>
      </c>
      <c r="L513" s="17">
        <v>0</v>
      </c>
      <c r="M513" s="17">
        <v>0</v>
      </c>
      <c r="N513" s="17">
        <v>0</v>
      </c>
      <c r="O513" s="17">
        <v>0</v>
      </c>
      <c r="P513" s="17">
        <v>1727534</v>
      </c>
      <c r="Q513" s="17">
        <v>2729298</v>
      </c>
      <c r="R513" s="17">
        <v>794918</v>
      </c>
      <c r="S513" s="17">
        <v>40461</v>
      </c>
      <c r="T513" s="17">
        <v>8929</v>
      </c>
      <c r="U513" s="17">
        <v>166362</v>
      </c>
      <c r="V513" s="17">
        <v>56541</v>
      </c>
      <c r="W513" s="17">
        <v>0</v>
      </c>
      <c r="X513" s="17">
        <v>422639</v>
      </c>
      <c r="Y513" s="17">
        <v>0</v>
      </c>
      <c r="Z513" s="17">
        <v>1016243</v>
      </c>
      <c r="AA513" s="17">
        <v>52965160</v>
      </c>
      <c r="AB513" s="17">
        <v>0</v>
      </c>
    </row>
    <row r="514" spans="1:28" x14ac:dyDescent="0.3">
      <c r="A514" s="15" t="s">
        <v>1021</v>
      </c>
      <c r="B514" s="14" t="s">
        <v>1022</v>
      </c>
      <c r="C514" s="14">
        <v>1</v>
      </c>
      <c r="D514" s="14">
        <v>0</v>
      </c>
      <c r="E514" s="17">
        <v>27872555</v>
      </c>
      <c r="F514" s="17">
        <v>0</v>
      </c>
      <c r="G514" s="17">
        <v>826783</v>
      </c>
      <c r="H514" s="17">
        <v>0</v>
      </c>
      <c r="I514" s="17">
        <v>4416421</v>
      </c>
      <c r="J514" s="17">
        <v>9398281</v>
      </c>
      <c r="K514" s="17">
        <v>1348092</v>
      </c>
      <c r="L514" s="17">
        <v>0</v>
      </c>
      <c r="M514" s="17">
        <v>0</v>
      </c>
      <c r="N514" s="17">
        <v>0</v>
      </c>
      <c r="O514" s="17">
        <v>0</v>
      </c>
      <c r="P514" s="17">
        <v>1562918</v>
      </c>
      <c r="Q514" s="17">
        <v>394470</v>
      </c>
      <c r="R514" s="17">
        <v>100775</v>
      </c>
      <c r="S514" s="17">
        <v>93760</v>
      </c>
      <c r="T514" s="17">
        <v>39118</v>
      </c>
      <c r="U514" s="17">
        <v>342976</v>
      </c>
      <c r="V514" s="17">
        <v>60739</v>
      </c>
      <c r="W514" s="17">
        <v>0</v>
      </c>
      <c r="X514" s="17">
        <v>642600</v>
      </c>
      <c r="Y514" s="17">
        <v>0</v>
      </c>
      <c r="Z514" s="17">
        <v>0</v>
      </c>
      <c r="AA514" s="17">
        <v>47099488</v>
      </c>
      <c r="AB514" s="17">
        <v>0</v>
      </c>
    </row>
    <row r="515" spans="1:28" x14ac:dyDescent="0.3">
      <c r="A515" s="15" t="s">
        <v>1023</v>
      </c>
      <c r="B515" s="14" t="s">
        <v>1024</v>
      </c>
      <c r="C515" s="14">
        <v>1</v>
      </c>
      <c r="D515" s="14">
        <v>0</v>
      </c>
      <c r="E515" s="17">
        <v>24741875</v>
      </c>
      <c r="F515" s="17">
        <v>0</v>
      </c>
      <c r="G515" s="17">
        <v>1158391</v>
      </c>
      <c r="H515" s="17">
        <v>0</v>
      </c>
      <c r="I515" s="17">
        <v>3005014</v>
      </c>
      <c r="J515" s="17">
        <v>1889173</v>
      </c>
      <c r="K515" s="17">
        <v>0</v>
      </c>
      <c r="L515" s="17">
        <v>0</v>
      </c>
      <c r="M515" s="17">
        <v>0</v>
      </c>
      <c r="N515" s="17">
        <v>0</v>
      </c>
      <c r="O515" s="17">
        <v>0</v>
      </c>
      <c r="P515" s="17">
        <v>1477532</v>
      </c>
      <c r="Q515" s="17">
        <v>1124568</v>
      </c>
      <c r="R515" s="17">
        <v>133799</v>
      </c>
      <c r="S515" s="17">
        <v>53689</v>
      </c>
      <c r="T515" s="17">
        <v>22400</v>
      </c>
      <c r="U515" s="17">
        <v>212322</v>
      </c>
      <c r="V515" s="17">
        <v>54989</v>
      </c>
      <c r="W515" s="17">
        <v>0</v>
      </c>
      <c r="X515" s="17">
        <v>667452</v>
      </c>
      <c r="Y515" s="17">
        <v>109902</v>
      </c>
      <c r="Z515" s="17">
        <v>0</v>
      </c>
      <c r="AA515" s="17">
        <v>34651106</v>
      </c>
      <c r="AB515" s="17">
        <v>0</v>
      </c>
    </row>
    <row r="516" spans="1:28" x14ac:dyDescent="0.3">
      <c r="A516" s="15" t="s">
        <v>1025</v>
      </c>
      <c r="B516" s="14" t="s">
        <v>1026</v>
      </c>
      <c r="C516" s="14">
        <v>1</v>
      </c>
      <c r="D516" s="14">
        <v>0</v>
      </c>
      <c r="E516" s="17">
        <v>90481066</v>
      </c>
      <c r="F516" s="17">
        <v>0</v>
      </c>
      <c r="G516" s="17">
        <v>4022826</v>
      </c>
      <c r="H516" s="17">
        <v>0</v>
      </c>
      <c r="I516" s="17">
        <v>12128524</v>
      </c>
      <c r="J516" s="17">
        <v>11290021</v>
      </c>
      <c r="K516" s="17">
        <v>0</v>
      </c>
      <c r="L516" s="17">
        <v>0</v>
      </c>
      <c r="M516" s="17">
        <v>0</v>
      </c>
      <c r="N516" s="17">
        <v>0</v>
      </c>
      <c r="O516" s="17">
        <v>0</v>
      </c>
      <c r="P516" s="17">
        <v>5779552</v>
      </c>
      <c r="Q516" s="17">
        <v>3354003</v>
      </c>
      <c r="R516" s="17">
        <v>1345965</v>
      </c>
      <c r="S516" s="17">
        <v>181783</v>
      </c>
      <c r="T516" s="17">
        <v>71481</v>
      </c>
      <c r="U516" s="17">
        <v>333961</v>
      </c>
      <c r="V516" s="17">
        <v>165335</v>
      </c>
      <c r="W516" s="17">
        <v>0</v>
      </c>
      <c r="X516" s="17">
        <v>1884090</v>
      </c>
      <c r="Y516" s="17">
        <v>0</v>
      </c>
      <c r="Z516" s="17">
        <v>0</v>
      </c>
      <c r="AA516" s="17">
        <v>131038607</v>
      </c>
      <c r="AB516" s="17">
        <v>0</v>
      </c>
    </row>
    <row r="517" spans="1:28" x14ac:dyDescent="0.3">
      <c r="A517" s="15" t="s">
        <v>1027</v>
      </c>
      <c r="B517" s="14" t="s">
        <v>1028</v>
      </c>
      <c r="C517" s="14">
        <v>1</v>
      </c>
      <c r="D517" s="14">
        <v>0</v>
      </c>
      <c r="E517" s="17">
        <v>2945111</v>
      </c>
      <c r="F517" s="17">
        <v>0</v>
      </c>
      <c r="G517" s="17">
        <v>94118</v>
      </c>
      <c r="H517" s="17">
        <v>0</v>
      </c>
      <c r="I517" s="17">
        <v>64407</v>
      </c>
      <c r="J517" s="17">
        <v>254274</v>
      </c>
      <c r="K517" s="17">
        <v>0</v>
      </c>
      <c r="L517" s="17">
        <v>0</v>
      </c>
      <c r="M517" s="17">
        <v>0</v>
      </c>
      <c r="N517" s="17">
        <v>0</v>
      </c>
      <c r="O517" s="17">
        <v>0</v>
      </c>
      <c r="P517" s="17">
        <v>299092</v>
      </c>
      <c r="Q517" s="17">
        <v>3405</v>
      </c>
      <c r="R517" s="17">
        <v>70889</v>
      </c>
      <c r="S517" s="17">
        <v>14621</v>
      </c>
      <c r="T517" s="17">
        <v>6100</v>
      </c>
      <c r="U517" s="17">
        <v>59532</v>
      </c>
      <c r="V517" s="17">
        <v>0</v>
      </c>
      <c r="W517" s="17">
        <v>0</v>
      </c>
      <c r="X517" s="17">
        <v>75600</v>
      </c>
      <c r="Y517" s="17">
        <v>0</v>
      </c>
      <c r="Z517" s="17">
        <v>0</v>
      </c>
      <c r="AA517" s="17">
        <v>3887149</v>
      </c>
      <c r="AB517" s="17">
        <v>0</v>
      </c>
    </row>
    <row r="518" spans="1:28" x14ac:dyDescent="0.3">
      <c r="A518" s="15" t="s">
        <v>1029</v>
      </c>
      <c r="B518" s="14" t="s">
        <v>1030</v>
      </c>
      <c r="C518" s="14">
        <v>1</v>
      </c>
      <c r="D518" s="14">
        <v>0</v>
      </c>
      <c r="E518" s="17">
        <v>13167292</v>
      </c>
      <c r="F518" s="17">
        <v>0</v>
      </c>
      <c r="G518" s="17">
        <v>393079</v>
      </c>
      <c r="H518" s="17">
        <v>0</v>
      </c>
      <c r="I518" s="17">
        <v>1950910</v>
      </c>
      <c r="J518" s="17">
        <v>1076184</v>
      </c>
      <c r="K518" s="17">
        <v>0</v>
      </c>
      <c r="L518" s="17">
        <v>0</v>
      </c>
      <c r="M518" s="17">
        <v>0</v>
      </c>
      <c r="N518" s="17">
        <v>0</v>
      </c>
      <c r="O518" s="17">
        <v>0</v>
      </c>
      <c r="P518" s="17">
        <v>428626</v>
      </c>
      <c r="Q518" s="17">
        <v>540244</v>
      </c>
      <c r="R518" s="17">
        <v>130511</v>
      </c>
      <c r="S518" s="17">
        <v>31593</v>
      </c>
      <c r="T518" s="17">
        <v>13181</v>
      </c>
      <c r="U518" s="17">
        <v>126811</v>
      </c>
      <c r="V518" s="17">
        <v>29143</v>
      </c>
      <c r="W518" s="17">
        <v>0</v>
      </c>
      <c r="X518" s="17">
        <v>183600</v>
      </c>
      <c r="Y518" s="17">
        <v>1575</v>
      </c>
      <c r="Z518" s="17">
        <v>0</v>
      </c>
      <c r="AA518" s="17">
        <v>18072749</v>
      </c>
      <c r="AB518" s="17">
        <v>0</v>
      </c>
    </row>
    <row r="519" spans="1:28" x14ac:dyDescent="0.3">
      <c r="A519" s="15" t="s">
        <v>1031</v>
      </c>
      <c r="B519" s="14" t="s">
        <v>1032</v>
      </c>
      <c r="C519" s="14">
        <v>1</v>
      </c>
      <c r="D519" s="14">
        <v>0</v>
      </c>
      <c r="E519" s="17">
        <v>14382713</v>
      </c>
      <c r="F519" s="17">
        <v>0</v>
      </c>
      <c r="G519" s="17">
        <v>1040107</v>
      </c>
      <c r="H519" s="17">
        <v>0</v>
      </c>
      <c r="I519" s="17">
        <v>1874282</v>
      </c>
      <c r="J519" s="17">
        <v>2543197</v>
      </c>
      <c r="K519" s="17">
        <v>0</v>
      </c>
      <c r="L519" s="17">
        <v>0</v>
      </c>
      <c r="M519" s="17">
        <v>0</v>
      </c>
      <c r="N519" s="17">
        <v>0</v>
      </c>
      <c r="O519" s="17">
        <v>0</v>
      </c>
      <c r="P519" s="17">
        <v>1479683</v>
      </c>
      <c r="Q519" s="17">
        <v>618048</v>
      </c>
      <c r="R519" s="17">
        <v>76828</v>
      </c>
      <c r="S519" s="17">
        <v>36042</v>
      </c>
      <c r="T519" s="17">
        <v>15037</v>
      </c>
      <c r="U519" s="17">
        <v>145392</v>
      </c>
      <c r="V519" s="17">
        <v>34353</v>
      </c>
      <c r="W519" s="17">
        <v>0</v>
      </c>
      <c r="X519" s="17">
        <v>243000</v>
      </c>
      <c r="Y519" s="17">
        <v>16509</v>
      </c>
      <c r="Z519" s="17">
        <v>0</v>
      </c>
      <c r="AA519" s="17">
        <v>22505191</v>
      </c>
      <c r="AB519" s="17">
        <v>0</v>
      </c>
    </row>
    <row r="520" spans="1:28" x14ac:dyDescent="0.3">
      <c r="A520" s="15" t="s">
        <v>1033</v>
      </c>
      <c r="B520" s="14" t="s">
        <v>1034</v>
      </c>
      <c r="C520" s="14">
        <v>1</v>
      </c>
      <c r="D520" s="14">
        <v>0</v>
      </c>
      <c r="E520" s="17">
        <v>20566459</v>
      </c>
      <c r="F520" s="17">
        <v>0</v>
      </c>
      <c r="G520" s="17">
        <v>853478</v>
      </c>
      <c r="H520" s="17">
        <v>0</v>
      </c>
      <c r="I520" s="17">
        <v>2421726</v>
      </c>
      <c r="J520" s="17">
        <v>2157374</v>
      </c>
      <c r="K520" s="17">
        <v>0</v>
      </c>
      <c r="L520" s="17">
        <v>0</v>
      </c>
      <c r="M520" s="17">
        <v>0</v>
      </c>
      <c r="N520" s="17">
        <v>0</v>
      </c>
      <c r="O520" s="17">
        <v>0</v>
      </c>
      <c r="P520" s="17">
        <v>1461697</v>
      </c>
      <c r="Q520" s="17">
        <v>1104117</v>
      </c>
      <c r="R520" s="17">
        <v>47708</v>
      </c>
      <c r="S520" s="17">
        <v>42529</v>
      </c>
      <c r="T520" s="17">
        <v>17743</v>
      </c>
      <c r="U520" s="17">
        <v>168168</v>
      </c>
      <c r="V520" s="17">
        <v>43490</v>
      </c>
      <c r="W520" s="17">
        <v>0</v>
      </c>
      <c r="X520" s="17">
        <v>578121</v>
      </c>
      <c r="Y520" s="17">
        <v>0</v>
      </c>
      <c r="Z520" s="17">
        <v>0</v>
      </c>
      <c r="AA520" s="17">
        <v>29462610</v>
      </c>
      <c r="AB520" s="17">
        <v>0</v>
      </c>
    </row>
    <row r="521" spans="1:28" x14ac:dyDescent="0.3">
      <c r="A521" s="15" t="s">
        <v>1035</v>
      </c>
      <c r="B521" s="14" t="s">
        <v>1036</v>
      </c>
      <c r="C521" s="14">
        <v>1</v>
      </c>
      <c r="D521" s="14">
        <v>0</v>
      </c>
      <c r="E521" s="17">
        <v>67089447</v>
      </c>
      <c r="F521" s="17">
        <v>0</v>
      </c>
      <c r="G521" s="17">
        <v>2387787</v>
      </c>
      <c r="H521" s="17">
        <v>0</v>
      </c>
      <c r="I521" s="17">
        <v>9058641</v>
      </c>
      <c r="J521" s="17">
        <v>12385990</v>
      </c>
      <c r="K521" s="17">
        <v>0</v>
      </c>
      <c r="L521" s="17">
        <v>0</v>
      </c>
      <c r="M521" s="17">
        <v>0</v>
      </c>
      <c r="N521" s="17">
        <v>0</v>
      </c>
      <c r="O521" s="17">
        <v>0</v>
      </c>
      <c r="P521" s="17">
        <v>2478249</v>
      </c>
      <c r="Q521" s="17">
        <v>1896080</v>
      </c>
      <c r="R521" s="17">
        <v>590254</v>
      </c>
      <c r="S521" s="17">
        <v>135375</v>
      </c>
      <c r="T521" s="17">
        <v>56481</v>
      </c>
      <c r="U521" s="17">
        <v>537240</v>
      </c>
      <c r="V521" s="17">
        <v>137341</v>
      </c>
      <c r="W521" s="17">
        <v>0</v>
      </c>
      <c r="X521" s="17">
        <v>4574501</v>
      </c>
      <c r="Y521" s="17">
        <v>12751</v>
      </c>
      <c r="Z521" s="17">
        <v>0</v>
      </c>
      <c r="AA521" s="17">
        <v>101340137</v>
      </c>
      <c r="AB521" s="17">
        <v>0</v>
      </c>
    </row>
    <row r="522" spans="1:28" x14ac:dyDescent="0.3">
      <c r="A522" s="15" t="s">
        <v>1037</v>
      </c>
      <c r="B522" s="14" t="s">
        <v>1038</v>
      </c>
      <c r="C522" s="14">
        <v>1</v>
      </c>
      <c r="D522" s="14">
        <v>0</v>
      </c>
      <c r="E522" s="17">
        <v>70366047</v>
      </c>
      <c r="F522" s="17">
        <v>0</v>
      </c>
      <c r="G522" s="17">
        <v>4041841</v>
      </c>
      <c r="H522" s="17">
        <v>0</v>
      </c>
      <c r="I522" s="17">
        <v>10149010</v>
      </c>
      <c r="J522" s="17">
        <v>2685198</v>
      </c>
      <c r="K522" s="17">
        <v>0</v>
      </c>
      <c r="L522" s="17">
        <v>0</v>
      </c>
      <c r="M522" s="17">
        <v>0</v>
      </c>
      <c r="N522" s="17">
        <v>0</v>
      </c>
      <c r="O522" s="17">
        <v>0</v>
      </c>
      <c r="P522" s="17">
        <v>2036260</v>
      </c>
      <c r="Q522" s="17">
        <v>4601293</v>
      </c>
      <c r="R522" s="17">
        <v>1010838</v>
      </c>
      <c r="S522" s="17">
        <v>134880</v>
      </c>
      <c r="T522" s="17">
        <v>54337</v>
      </c>
      <c r="U522" s="17">
        <v>542832</v>
      </c>
      <c r="V522" s="17">
        <v>140544</v>
      </c>
      <c r="W522" s="17">
        <v>0</v>
      </c>
      <c r="X522" s="17">
        <v>2340028</v>
      </c>
      <c r="Y522" s="17">
        <v>103560</v>
      </c>
      <c r="Z522" s="17">
        <v>0</v>
      </c>
      <c r="AA522" s="17">
        <v>98206668</v>
      </c>
      <c r="AB522" s="17">
        <v>0</v>
      </c>
    </row>
    <row r="523" spans="1:28" x14ac:dyDescent="0.3">
      <c r="A523" s="15" t="s">
        <v>1039</v>
      </c>
      <c r="B523" s="14" t="s">
        <v>1040</v>
      </c>
      <c r="C523" s="14">
        <v>1</v>
      </c>
      <c r="D523" s="14">
        <v>0</v>
      </c>
      <c r="E523" s="17">
        <v>53625329</v>
      </c>
      <c r="F523" s="17">
        <v>0</v>
      </c>
      <c r="G523" s="17">
        <v>1791109</v>
      </c>
      <c r="H523" s="17">
        <v>0</v>
      </c>
      <c r="I523" s="17">
        <v>5043864</v>
      </c>
      <c r="J523" s="17">
        <v>7440177</v>
      </c>
      <c r="K523" s="17">
        <v>0</v>
      </c>
      <c r="L523" s="17">
        <v>0</v>
      </c>
      <c r="M523" s="17">
        <v>0</v>
      </c>
      <c r="N523" s="17">
        <v>0</v>
      </c>
      <c r="O523" s="17">
        <v>0</v>
      </c>
      <c r="P523" s="17">
        <v>2042811</v>
      </c>
      <c r="Q523" s="17">
        <v>3430326</v>
      </c>
      <c r="R523" s="17">
        <v>450709</v>
      </c>
      <c r="S523" s="17">
        <v>111646</v>
      </c>
      <c r="T523" s="17">
        <v>46581</v>
      </c>
      <c r="U523" s="17">
        <v>442526</v>
      </c>
      <c r="V523" s="17">
        <v>115072</v>
      </c>
      <c r="W523" s="17">
        <v>0</v>
      </c>
      <c r="X523" s="17">
        <v>646790</v>
      </c>
      <c r="Y523" s="17">
        <v>92813</v>
      </c>
      <c r="Z523" s="17">
        <v>0</v>
      </c>
      <c r="AA523" s="17">
        <v>75279753</v>
      </c>
      <c r="AB523" s="17">
        <v>0</v>
      </c>
    </row>
    <row r="524" spans="1:28" x14ac:dyDescent="0.3">
      <c r="A524" s="15" t="s">
        <v>1041</v>
      </c>
      <c r="B524" s="14" t="s">
        <v>1042</v>
      </c>
      <c r="C524" s="14">
        <v>1</v>
      </c>
      <c r="D524" s="14">
        <v>0</v>
      </c>
      <c r="E524" s="17">
        <v>103623734</v>
      </c>
      <c r="F524" s="17">
        <v>0</v>
      </c>
      <c r="G524" s="17">
        <v>3752477</v>
      </c>
      <c r="H524" s="17">
        <v>0</v>
      </c>
      <c r="I524" s="17">
        <v>15467509</v>
      </c>
      <c r="J524" s="17">
        <v>10981025</v>
      </c>
      <c r="K524" s="17">
        <v>0</v>
      </c>
      <c r="L524" s="17">
        <v>0</v>
      </c>
      <c r="M524" s="17">
        <v>0</v>
      </c>
      <c r="N524" s="17">
        <v>0</v>
      </c>
      <c r="O524" s="17">
        <v>0</v>
      </c>
      <c r="P524" s="17">
        <v>3050451</v>
      </c>
      <c r="Q524" s="17">
        <v>6148820</v>
      </c>
      <c r="R524" s="17">
        <v>1030689</v>
      </c>
      <c r="S524" s="17">
        <v>134641</v>
      </c>
      <c r="T524" s="17">
        <v>56175</v>
      </c>
      <c r="U524" s="17">
        <v>537182</v>
      </c>
      <c r="V524" s="17">
        <v>166830</v>
      </c>
      <c r="W524" s="17">
        <v>0</v>
      </c>
      <c r="X524" s="17">
        <v>1486267</v>
      </c>
      <c r="Y524" s="17">
        <v>0</v>
      </c>
      <c r="Z524" s="17">
        <v>0</v>
      </c>
      <c r="AA524" s="17">
        <v>146435800</v>
      </c>
      <c r="AB524" s="17">
        <v>0</v>
      </c>
    </row>
    <row r="525" spans="1:28" x14ac:dyDescent="0.3">
      <c r="A525" s="15" t="s">
        <v>1043</v>
      </c>
      <c r="B525" s="14" t="s">
        <v>1044</v>
      </c>
      <c r="C525" s="14">
        <v>1</v>
      </c>
      <c r="D525" s="14">
        <v>0</v>
      </c>
      <c r="E525" s="17">
        <v>9243992</v>
      </c>
      <c r="F525" s="17">
        <v>0</v>
      </c>
      <c r="G525" s="17">
        <v>795746</v>
      </c>
      <c r="H525" s="17">
        <v>0</v>
      </c>
      <c r="I525" s="17">
        <v>965012</v>
      </c>
      <c r="J525" s="17">
        <v>732327</v>
      </c>
      <c r="K525" s="17">
        <v>0</v>
      </c>
      <c r="L525" s="17">
        <v>0</v>
      </c>
      <c r="M525" s="17">
        <v>0</v>
      </c>
      <c r="N525" s="17">
        <v>0</v>
      </c>
      <c r="O525" s="17">
        <v>0</v>
      </c>
      <c r="P525" s="17">
        <v>439340</v>
      </c>
      <c r="Q525" s="17">
        <v>736144</v>
      </c>
      <c r="R525" s="17">
        <v>28603</v>
      </c>
      <c r="S525" s="17">
        <v>25841</v>
      </c>
      <c r="T525" s="17">
        <v>10781</v>
      </c>
      <c r="U525" s="17">
        <v>86327</v>
      </c>
      <c r="V525" s="17">
        <v>26383</v>
      </c>
      <c r="W525" s="17">
        <v>0</v>
      </c>
      <c r="X525" s="17">
        <v>386518</v>
      </c>
      <c r="Y525" s="17">
        <v>24725</v>
      </c>
      <c r="Z525" s="17">
        <v>0</v>
      </c>
      <c r="AA525" s="17">
        <v>13501739</v>
      </c>
      <c r="AB525" s="17">
        <v>0</v>
      </c>
    </row>
    <row r="526" spans="1:28" x14ac:dyDescent="0.3">
      <c r="A526" s="15" t="s">
        <v>1045</v>
      </c>
      <c r="B526" s="14" t="s">
        <v>1046</v>
      </c>
      <c r="C526" s="14">
        <v>1</v>
      </c>
      <c r="D526" s="14">
        <v>0</v>
      </c>
      <c r="E526" s="17">
        <v>4258452</v>
      </c>
      <c r="F526" s="17">
        <v>0</v>
      </c>
      <c r="G526" s="17">
        <v>323352</v>
      </c>
      <c r="H526" s="17">
        <v>0</v>
      </c>
      <c r="I526" s="17">
        <v>786040</v>
      </c>
      <c r="J526" s="17">
        <v>865435</v>
      </c>
      <c r="K526" s="17">
        <v>0</v>
      </c>
      <c r="L526" s="17">
        <v>0</v>
      </c>
      <c r="M526" s="17">
        <v>0</v>
      </c>
      <c r="N526" s="17">
        <v>0</v>
      </c>
      <c r="O526" s="17">
        <v>0</v>
      </c>
      <c r="P526" s="17">
        <v>292352</v>
      </c>
      <c r="Q526" s="17">
        <v>139025</v>
      </c>
      <c r="R526" s="17">
        <v>76596</v>
      </c>
      <c r="S526" s="17">
        <v>10382</v>
      </c>
      <c r="T526" s="17">
        <v>4331</v>
      </c>
      <c r="U526" s="17">
        <v>61920</v>
      </c>
      <c r="V526" s="17">
        <v>9392</v>
      </c>
      <c r="W526" s="17">
        <v>0</v>
      </c>
      <c r="X526" s="17">
        <v>30166</v>
      </c>
      <c r="Y526" s="17">
        <v>0</v>
      </c>
      <c r="Z526" s="17">
        <v>0</v>
      </c>
      <c r="AA526" s="17">
        <v>6857443</v>
      </c>
      <c r="AB526" s="17">
        <v>0</v>
      </c>
    </row>
    <row r="527" spans="1:28" x14ac:dyDescent="0.3">
      <c r="A527" s="15" t="s">
        <v>1047</v>
      </c>
      <c r="B527" s="14" t="s">
        <v>1048</v>
      </c>
      <c r="C527" s="14">
        <v>1</v>
      </c>
      <c r="D527" s="14">
        <v>0</v>
      </c>
      <c r="E527" s="17">
        <v>37143641</v>
      </c>
      <c r="F527" s="17">
        <v>0</v>
      </c>
      <c r="G527" s="17">
        <v>2794176</v>
      </c>
      <c r="H527" s="17">
        <v>0</v>
      </c>
      <c r="I527" s="17">
        <v>4830746</v>
      </c>
      <c r="J527" s="17">
        <v>7836769</v>
      </c>
      <c r="K527" s="17">
        <v>1818483</v>
      </c>
      <c r="L527" s="17">
        <v>0</v>
      </c>
      <c r="M527" s="17">
        <v>0</v>
      </c>
      <c r="N527" s="17">
        <v>0</v>
      </c>
      <c r="O527" s="17">
        <v>0</v>
      </c>
      <c r="P527" s="17">
        <v>1547620</v>
      </c>
      <c r="Q527" s="17">
        <v>1158717</v>
      </c>
      <c r="R527" s="17">
        <v>782265</v>
      </c>
      <c r="S527" s="17">
        <v>62497</v>
      </c>
      <c r="T527" s="17">
        <v>26075</v>
      </c>
      <c r="U527" s="17">
        <v>251058</v>
      </c>
      <c r="V527" s="17">
        <v>58963</v>
      </c>
      <c r="W527" s="17">
        <v>0</v>
      </c>
      <c r="X527" s="17">
        <v>624380</v>
      </c>
      <c r="Y527" s="17">
        <v>0</v>
      </c>
      <c r="Z527" s="17">
        <v>0</v>
      </c>
      <c r="AA527" s="17">
        <v>58935390</v>
      </c>
      <c r="AB527" s="17">
        <v>0</v>
      </c>
    </row>
    <row r="528" spans="1:28" x14ac:dyDescent="0.3">
      <c r="A528" s="15" t="s">
        <v>1049</v>
      </c>
      <c r="B528" s="14" t="s">
        <v>1050</v>
      </c>
      <c r="C528" s="14">
        <v>1</v>
      </c>
      <c r="D528" s="14">
        <v>0</v>
      </c>
      <c r="E528" s="17">
        <v>2165579</v>
      </c>
      <c r="F528" s="17">
        <v>0</v>
      </c>
      <c r="G528" s="17">
        <v>143681</v>
      </c>
      <c r="H528" s="17">
        <v>4671</v>
      </c>
      <c r="I528" s="17">
        <v>161860</v>
      </c>
      <c r="J528" s="17">
        <v>404848</v>
      </c>
      <c r="K528" s="17">
        <v>0</v>
      </c>
      <c r="L528" s="17">
        <v>0</v>
      </c>
      <c r="M528" s="17">
        <v>0</v>
      </c>
      <c r="N528" s="17">
        <v>0</v>
      </c>
      <c r="O528" s="17">
        <v>0</v>
      </c>
      <c r="P528" s="17">
        <v>342698</v>
      </c>
      <c r="Q528" s="17">
        <v>0</v>
      </c>
      <c r="R528" s="17">
        <v>902</v>
      </c>
      <c r="S528" s="17">
        <v>27923</v>
      </c>
      <c r="T528" s="17">
        <v>5390</v>
      </c>
      <c r="U528" s="17">
        <v>82075</v>
      </c>
      <c r="V528" s="17">
        <v>0</v>
      </c>
      <c r="W528" s="17">
        <v>0</v>
      </c>
      <c r="X528" s="17">
        <v>54000</v>
      </c>
      <c r="Y528" s="17">
        <v>16426</v>
      </c>
      <c r="Z528" s="17">
        <v>0</v>
      </c>
      <c r="AA528" s="17">
        <v>3410053</v>
      </c>
      <c r="AB528" s="17">
        <v>0</v>
      </c>
    </row>
    <row r="529" spans="1:28" x14ac:dyDescent="0.3">
      <c r="A529" s="15" t="s">
        <v>1051</v>
      </c>
      <c r="B529" s="14" t="s">
        <v>1052</v>
      </c>
      <c r="C529" s="14">
        <v>1</v>
      </c>
      <c r="D529" s="14">
        <v>0</v>
      </c>
      <c r="E529" s="17">
        <v>207743</v>
      </c>
      <c r="F529" s="17">
        <v>0</v>
      </c>
      <c r="G529" s="17">
        <v>50000</v>
      </c>
      <c r="H529" s="17">
        <v>0</v>
      </c>
      <c r="I529" s="17">
        <v>16558</v>
      </c>
      <c r="J529" s="17">
        <v>12306</v>
      </c>
      <c r="K529" s="17">
        <v>0</v>
      </c>
      <c r="L529" s="17">
        <v>0</v>
      </c>
      <c r="M529" s="17">
        <v>0</v>
      </c>
      <c r="N529" s="17">
        <v>0</v>
      </c>
      <c r="O529" s="17">
        <v>0</v>
      </c>
      <c r="P529" s="17">
        <v>66230</v>
      </c>
      <c r="Q529" s="17">
        <v>0</v>
      </c>
      <c r="R529" s="17">
        <v>0</v>
      </c>
      <c r="S529" s="17">
        <v>1513</v>
      </c>
      <c r="T529" s="17">
        <v>317</v>
      </c>
      <c r="U529" s="17">
        <v>10252</v>
      </c>
      <c r="V529" s="17">
        <v>0</v>
      </c>
      <c r="W529" s="17">
        <v>0</v>
      </c>
      <c r="X529" s="17">
        <v>32400</v>
      </c>
      <c r="Y529" s="17">
        <v>1457</v>
      </c>
      <c r="Z529" s="17">
        <v>0</v>
      </c>
      <c r="AA529" s="17">
        <v>398776</v>
      </c>
      <c r="AB529" s="17">
        <v>0</v>
      </c>
    </row>
    <row r="530" spans="1:28" x14ac:dyDescent="0.3">
      <c r="A530" s="15" t="s">
        <v>1053</v>
      </c>
      <c r="B530" s="14" t="s">
        <v>1054</v>
      </c>
      <c r="C530" s="14">
        <v>1</v>
      </c>
      <c r="D530" s="14">
        <v>0</v>
      </c>
      <c r="E530" s="17">
        <v>815826</v>
      </c>
      <c r="F530" s="17">
        <v>0</v>
      </c>
      <c r="G530" s="17">
        <v>342209</v>
      </c>
      <c r="H530" s="17">
        <v>0</v>
      </c>
      <c r="I530" s="17">
        <v>72090</v>
      </c>
      <c r="J530" s="17">
        <v>17234</v>
      </c>
      <c r="K530" s="17">
        <v>0</v>
      </c>
      <c r="L530" s="17">
        <v>0</v>
      </c>
      <c r="M530" s="17">
        <v>0</v>
      </c>
      <c r="N530" s="17">
        <v>0</v>
      </c>
      <c r="O530" s="17">
        <v>0</v>
      </c>
      <c r="P530" s="17">
        <v>176998</v>
      </c>
      <c r="Q530" s="17">
        <v>43121</v>
      </c>
      <c r="R530" s="17">
        <v>22755</v>
      </c>
      <c r="S530" s="17">
        <v>9228</v>
      </c>
      <c r="T530" s="17">
        <v>3850</v>
      </c>
      <c r="U530" s="17">
        <v>57085</v>
      </c>
      <c r="V530" s="17">
        <v>0</v>
      </c>
      <c r="W530" s="17">
        <v>0</v>
      </c>
      <c r="X530" s="17">
        <v>482100</v>
      </c>
      <c r="Y530" s="17">
        <v>0</v>
      </c>
      <c r="Z530" s="17">
        <v>0</v>
      </c>
      <c r="AA530" s="17">
        <v>1622496</v>
      </c>
      <c r="AB530" s="17">
        <v>0</v>
      </c>
    </row>
    <row r="531" spans="1:28" x14ac:dyDescent="0.3">
      <c r="A531" s="15" t="s">
        <v>1055</v>
      </c>
      <c r="B531" s="14" t="s">
        <v>1056</v>
      </c>
      <c r="C531" s="14">
        <v>1</v>
      </c>
      <c r="D531" s="14">
        <v>0</v>
      </c>
      <c r="E531" s="17">
        <v>1314565</v>
      </c>
      <c r="F531" s="17">
        <v>0</v>
      </c>
      <c r="G531" s="17">
        <v>165430</v>
      </c>
      <c r="H531" s="17">
        <v>372</v>
      </c>
      <c r="I531" s="17">
        <v>47881</v>
      </c>
      <c r="J531" s="17">
        <v>10192</v>
      </c>
      <c r="K531" s="17">
        <v>0</v>
      </c>
      <c r="L531" s="17">
        <v>0</v>
      </c>
      <c r="M531" s="17">
        <v>0</v>
      </c>
      <c r="N531" s="17">
        <v>0</v>
      </c>
      <c r="O531" s="17">
        <v>0</v>
      </c>
      <c r="P531" s="17">
        <v>247267</v>
      </c>
      <c r="Q531" s="17">
        <v>2997</v>
      </c>
      <c r="R531" s="17">
        <v>20501</v>
      </c>
      <c r="S531" s="17">
        <v>14067</v>
      </c>
      <c r="T531" s="17">
        <v>5868</v>
      </c>
      <c r="U531" s="17">
        <v>56503</v>
      </c>
      <c r="V531" s="17">
        <v>0</v>
      </c>
      <c r="W531" s="17">
        <v>0</v>
      </c>
      <c r="X531" s="17">
        <v>0</v>
      </c>
      <c r="Y531" s="17">
        <v>0</v>
      </c>
      <c r="Z531" s="17">
        <v>0</v>
      </c>
      <c r="AA531" s="17">
        <v>1885643</v>
      </c>
      <c r="AB531" s="17">
        <v>0</v>
      </c>
    </row>
    <row r="532" spans="1:28" x14ac:dyDescent="0.3">
      <c r="A532" s="15" t="s">
        <v>1057</v>
      </c>
      <c r="B532" s="14" t="s">
        <v>1058</v>
      </c>
      <c r="C532" s="14">
        <v>1</v>
      </c>
      <c r="D532" s="14">
        <v>0</v>
      </c>
      <c r="E532" s="17">
        <v>513092</v>
      </c>
      <c r="F532" s="17">
        <v>0</v>
      </c>
      <c r="G532" s="17">
        <v>169986</v>
      </c>
      <c r="H532" s="17">
        <v>0</v>
      </c>
      <c r="I532" s="17">
        <v>84803</v>
      </c>
      <c r="J532" s="17">
        <v>0</v>
      </c>
      <c r="K532" s="17">
        <v>0</v>
      </c>
      <c r="L532" s="17">
        <v>0</v>
      </c>
      <c r="M532" s="17">
        <v>0</v>
      </c>
      <c r="N532" s="17">
        <v>0</v>
      </c>
      <c r="O532" s="17">
        <v>0</v>
      </c>
      <c r="P532" s="17">
        <v>124600</v>
      </c>
      <c r="Q532" s="17">
        <v>0</v>
      </c>
      <c r="R532" s="17">
        <v>0</v>
      </c>
      <c r="S532" s="17">
        <v>4539</v>
      </c>
      <c r="T532" s="17">
        <v>0</v>
      </c>
      <c r="U532" s="17">
        <v>26213</v>
      </c>
      <c r="V532" s="17">
        <v>0</v>
      </c>
      <c r="W532" s="17">
        <v>0</v>
      </c>
      <c r="X532" s="17">
        <v>33750</v>
      </c>
      <c r="Y532" s="17">
        <v>0</v>
      </c>
      <c r="Z532" s="17">
        <v>0</v>
      </c>
      <c r="AA532" s="17">
        <v>956983</v>
      </c>
      <c r="AB532" s="17">
        <v>0</v>
      </c>
    </row>
    <row r="533" spans="1:28" x14ac:dyDescent="0.3">
      <c r="A533" s="15" t="s">
        <v>1059</v>
      </c>
      <c r="B533" s="14" t="s">
        <v>1060</v>
      </c>
      <c r="C533" s="14">
        <v>1</v>
      </c>
      <c r="D533" s="14">
        <v>0</v>
      </c>
      <c r="E533" s="17">
        <v>8791571</v>
      </c>
      <c r="F533" s="17">
        <v>0</v>
      </c>
      <c r="G533" s="17">
        <v>1046049</v>
      </c>
      <c r="H533" s="17">
        <v>0</v>
      </c>
      <c r="I533" s="17">
        <v>1522651</v>
      </c>
      <c r="J533" s="17">
        <v>592339</v>
      </c>
      <c r="K533" s="17">
        <v>0</v>
      </c>
      <c r="L533" s="17">
        <v>0</v>
      </c>
      <c r="M533" s="17">
        <v>0</v>
      </c>
      <c r="N533" s="17">
        <v>0</v>
      </c>
      <c r="O533" s="17">
        <v>0</v>
      </c>
      <c r="P533" s="17">
        <v>999387</v>
      </c>
      <c r="Q533" s="17">
        <v>102866</v>
      </c>
      <c r="R533" s="17">
        <v>239148</v>
      </c>
      <c r="S533" s="17">
        <v>22418</v>
      </c>
      <c r="T533" s="17">
        <v>12568</v>
      </c>
      <c r="U533" s="17">
        <v>80178</v>
      </c>
      <c r="V533" s="17">
        <v>23360</v>
      </c>
      <c r="W533" s="17">
        <v>0</v>
      </c>
      <c r="X533" s="17">
        <v>216000</v>
      </c>
      <c r="Y533" s="17">
        <v>0</v>
      </c>
      <c r="Z533" s="17">
        <v>0</v>
      </c>
      <c r="AA533" s="17">
        <v>13648535</v>
      </c>
      <c r="AB533" s="17">
        <v>0</v>
      </c>
    </row>
    <row r="534" spans="1:28" x14ac:dyDescent="0.3">
      <c r="A534" s="15" t="s">
        <v>1061</v>
      </c>
      <c r="B534" s="14" t="s">
        <v>1062</v>
      </c>
      <c r="C534" s="14">
        <v>1</v>
      </c>
      <c r="D534" s="14">
        <v>0</v>
      </c>
      <c r="E534" s="17">
        <v>1919495</v>
      </c>
      <c r="F534" s="17">
        <v>0</v>
      </c>
      <c r="G534" s="17">
        <v>155612</v>
      </c>
      <c r="H534" s="17">
        <v>0</v>
      </c>
      <c r="I534" s="17">
        <v>248105</v>
      </c>
      <c r="J534" s="17">
        <v>476152</v>
      </c>
      <c r="K534" s="17">
        <v>0</v>
      </c>
      <c r="L534" s="17">
        <v>0</v>
      </c>
      <c r="M534" s="17">
        <v>0</v>
      </c>
      <c r="N534" s="17">
        <v>0</v>
      </c>
      <c r="O534" s="17">
        <v>0</v>
      </c>
      <c r="P534" s="17">
        <v>1194432</v>
      </c>
      <c r="Q534" s="17">
        <v>28924</v>
      </c>
      <c r="R534" s="17">
        <v>13371</v>
      </c>
      <c r="S534" s="17">
        <v>23834</v>
      </c>
      <c r="T534" s="17">
        <v>9026</v>
      </c>
      <c r="U534" s="17">
        <v>101530</v>
      </c>
      <c r="V534" s="17">
        <v>0</v>
      </c>
      <c r="W534" s="17">
        <v>0</v>
      </c>
      <c r="X534" s="17">
        <v>0</v>
      </c>
      <c r="Y534" s="17">
        <v>0</v>
      </c>
      <c r="Z534" s="17">
        <v>0</v>
      </c>
      <c r="AA534" s="17">
        <v>4170481</v>
      </c>
      <c r="AB534" s="17">
        <v>0</v>
      </c>
    </row>
    <row r="535" spans="1:28" x14ac:dyDescent="0.3">
      <c r="A535" s="15" t="s">
        <v>1063</v>
      </c>
      <c r="B535" s="14" t="s">
        <v>1064</v>
      </c>
      <c r="C535" s="14">
        <v>1</v>
      </c>
      <c r="D535" s="14">
        <v>0</v>
      </c>
      <c r="E535" s="17">
        <v>12480988</v>
      </c>
      <c r="F535" s="17">
        <v>0</v>
      </c>
      <c r="G535" s="17">
        <v>442003</v>
      </c>
      <c r="H535" s="17">
        <v>0</v>
      </c>
      <c r="I535" s="17">
        <v>3757010</v>
      </c>
      <c r="J535" s="17">
        <v>912345</v>
      </c>
      <c r="K535" s="17">
        <v>0</v>
      </c>
      <c r="L535" s="17">
        <v>0</v>
      </c>
      <c r="M535" s="17">
        <v>0</v>
      </c>
      <c r="N535" s="17">
        <v>0</v>
      </c>
      <c r="O535" s="17">
        <v>0</v>
      </c>
      <c r="P535" s="17">
        <v>3493624</v>
      </c>
      <c r="Q535" s="17">
        <v>474748</v>
      </c>
      <c r="R535" s="17">
        <v>447657</v>
      </c>
      <c r="S535" s="17">
        <v>72624</v>
      </c>
      <c r="T535" s="17">
        <v>30300</v>
      </c>
      <c r="U535" s="17">
        <v>303192</v>
      </c>
      <c r="V535" s="17">
        <v>36722</v>
      </c>
      <c r="W535" s="17">
        <v>0</v>
      </c>
      <c r="X535" s="17">
        <v>881005</v>
      </c>
      <c r="Y535" s="17">
        <v>168228</v>
      </c>
      <c r="Z535" s="17">
        <v>0</v>
      </c>
      <c r="AA535" s="17">
        <v>23500446</v>
      </c>
      <c r="AB535" s="17">
        <v>0</v>
      </c>
    </row>
    <row r="536" spans="1:28" x14ac:dyDescent="0.3">
      <c r="A536" s="15" t="s">
        <v>1065</v>
      </c>
      <c r="B536" s="14" t="s">
        <v>1066</v>
      </c>
      <c r="C536" s="14">
        <v>1</v>
      </c>
      <c r="D536" s="14">
        <v>0</v>
      </c>
      <c r="E536" s="17">
        <v>9976689</v>
      </c>
      <c r="F536" s="17">
        <v>0</v>
      </c>
      <c r="G536" s="17">
        <v>735742</v>
      </c>
      <c r="H536" s="17">
        <v>0</v>
      </c>
      <c r="I536" s="17">
        <v>1020103</v>
      </c>
      <c r="J536" s="17">
        <v>1169828</v>
      </c>
      <c r="K536" s="17">
        <v>0</v>
      </c>
      <c r="L536" s="17">
        <v>0</v>
      </c>
      <c r="M536" s="17">
        <v>0</v>
      </c>
      <c r="N536" s="17">
        <v>0</v>
      </c>
      <c r="O536" s="17">
        <v>0</v>
      </c>
      <c r="P536" s="17">
        <v>2296516</v>
      </c>
      <c r="Q536" s="17">
        <v>496897</v>
      </c>
      <c r="R536" s="17">
        <v>321928</v>
      </c>
      <c r="S536" s="17">
        <v>78376</v>
      </c>
      <c r="T536" s="17">
        <v>32700</v>
      </c>
      <c r="U536" s="17">
        <v>306570</v>
      </c>
      <c r="V536" s="17">
        <v>0</v>
      </c>
      <c r="W536" s="17">
        <v>0</v>
      </c>
      <c r="X536" s="17">
        <v>634372</v>
      </c>
      <c r="Y536" s="17">
        <v>0</v>
      </c>
      <c r="Z536" s="17">
        <v>0</v>
      </c>
      <c r="AA536" s="17">
        <v>17069721</v>
      </c>
      <c r="AB536" s="17">
        <v>0</v>
      </c>
    </row>
    <row r="537" spans="1:28" x14ac:dyDescent="0.3">
      <c r="A537" s="15" t="s">
        <v>1067</v>
      </c>
      <c r="B537" s="14" t="s">
        <v>1068</v>
      </c>
      <c r="C537" s="14">
        <v>1</v>
      </c>
      <c r="D537" s="14">
        <v>0</v>
      </c>
      <c r="E537" s="17">
        <v>20942205</v>
      </c>
      <c r="F537" s="17">
        <v>0</v>
      </c>
      <c r="G537" s="17">
        <v>1355779</v>
      </c>
      <c r="H537" s="17">
        <v>0</v>
      </c>
      <c r="I537" s="17">
        <v>4062728</v>
      </c>
      <c r="J537" s="17">
        <v>2827360</v>
      </c>
      <c r="K537" s="17">
        <v>0</v>
      </c>
      <c r="L537" s="17">
        <v>0</v>
      </c>
      <c r="M537" s="17">
        <v>0</v>
      </c>
      <c r="N537" s="17">
        <v>0</v>
      </c>
      <c r="O537" s="17">
        <v>0</v>
      </c>
      <c r="P537" s="17">
        <v>1627431</v>
      </c>
      <c r="Q537" s="17">
        <v>1087523</v>
      </c>
      <c r="R537" s="17">
        <v>663344</v>
      </c>
      <c r="S537" s="17">
        <v>117354</v>
      </c>
      <c r="T537" s="17">
        <v>48962</v>
      </c>
      <c r="U537" s="17">
        <v>466059</v>
      </c>
      <c r="V537" s="17">
        <v>39244</v>
      </c>
      <c r="W537" s="17">
        <v>0</v>
      </c>
      <c r="X537" s="17">
        <v>1306945</v>
      </c>
      <c r="Y537" s="17">
        <v>0</v>
      </c>
      <c r="Z537" s="17">
        <v>0</v>
      </c>
      <c r="AA537" s="17">
        <v>34544934</v>
      </c>
      <c r="AB537" s="17">
        <v>0</v>
      </c>
    </row>
    <row r="538" spans="1:28" x14ac:dyDescent="0.3">
      <c r="A538" s="15" t="s">
        <v>1069</v>
      </c>
      <c r="B538" s="14" t="s">
        <v>1070</v>
      </c>
      <c r="C538" s="14">
        <v>1</v>
      </c>
      <c r="D538" s="14">
        <v>0</v>
      </c>
      <c r="E538" s="17">
        <v>10010253</v>
      </c>
      <c r="F538" s="17">
        <v>0</v>
      </c>
      <c r="G538" s="17">
        <v>627527</v>
      </c>
      <c r="H538" s="17">
        <v>0</v>
      </c>
      <c r="I538" s="17">
        <v>1985977</v>
      </c>
      <c r="J538" s="17">
        <v>973414</v>
      </c>
      <c r="K538" s="17">
        <v>0</v>
      </c>
      <c r="L538" s="17">
        <v>0</v>
      </c>
      <c r="M538" s="17">
        <v>0</v>
      </c>
      <c r="N538" s="17">
        <v>0</v>
      </c>
      <c r="O538" s="17">
        <v>0</v>
      </c>
      <c r="P538" s="17">
        <v>1358746</v>
      </c>
      <c r="Q538" s="17">
        <v>137823</v>
      </c>
      <c r="R538" s="17">
        <v>296609</v>
      </c>
      <c r="S538" s="17">
        <v>13227</v>
      </c>
      <c r="T538" s="17">
        <v>18618</v>
      </c>
      <c r="U538" s="17">
        <v>174358</v>
      </c>
      <c r="V538" s="17">
        <v>23548</v>
      </c>
      <c r="W538" s="17">
        <v>0</v>
      </c>
      <c r="X538" s="17">
        <v>486000</v>
      </c>
      <c r="Y538" s="17">
        <v>0</v>
      </c>
      <c r="Z538" s="17">
        <v>0</v>
      </c>
      <c r="AA538" s="17">
        <v>16106100</v>
      </c>
      <c r="AB538" s="17">
        <v>0</v>
      </c>
    </row>
    <row r="539" spans="1:28" x14ac:dyDescent="0.3">
      <c r="A539" s="15" t="s">
        <v>1071</v>
      </c>
      <c r="B539" s="14" t="s">
        <v>1072</v>
      </c>
      <c r="C539" s="14">
        <v>1</v>
      </c>
      <c r="D539" s="14">
        <v>0</v>
      </c>
      <c r="E539" s="17">
        <v>23707964</v>
      </c>
      <c r="F539" s="17">
        <v>0</v>
      </c>
      <c r="G539" s="17">
        <v>3253567</v>
      </c>
      <c r="H539" s="17">
        <v>0</v>
      </c>
      <c r="I539" s="17">
        <v>5638129</v>
      </c>
      <c r="J539" s="17">
        <v>4719162</v>
      </c>
      <c r="K539" s="17">
        <v>0</v>
      </c>
      <c r="L539" s="17">
        <v>0</v>
      </c>
      <c r="M539" s="17">
        <v>0</v>
      </c>
      <c r="N539" s="17">
        <v>0</v>
      </c>
      <c r="O539" s="17">
        <v>0</v>
      </c>
      <c r="P539" s="17">
        <v>2117763</v>
      </c>
      <c r="Q539" s="17">
        <v>463154</v>
      </c>
      <c r="R539" s="17">
        <v>780441</v>
      </c>
      <c r="S539" s="17">
        <v>86450</v>
      </c>
      <c r="T539" s="17">
        <v>36068</v>
      </c>
      <c r="U539" s="17">
        <v>347403</v>
      </c>
      <c r="V539" s="17">
        <v>59914</v>
      </c>
      <c r="W539" s="17">
        <v>0</v>
      </c>
      <c r="X539" s="17">
        <v>955800</v>
      </c>
      <c r="Y539" s="17">
        <v>0</v>
      </c>
      <c r="Z539" s="17">
        <v>0</v>
      </c>
      <c r="AA539" s="17">
        <v>42165815</v>
      </c>
      <c r="AB539" s="17">
        <v>0</v>
      </c>
    </row>
    <row r="540" spans="1:28" x14ac:dyDescent="0.3">
      <c r="A540" s="15" t="s">
        <v>1073</v>
      </c>
      <c r="B540" s="14" t="s">
        <v>1074</v>
      </c>
      <c r="C540" s="14">
        <v>1</v>
      </c>
      <c r="D540" s="14">
        <v>0</v>
      </c>
      <c r="E540" s="17">
        <v>27923098</v>
      </c>
      <c r="F540" s="17">
        <v>0</v>
      </c>
      <c r="G540" s="17">
        <v>2827798</v>
      </c>
      <c r="H540" s="17">
        <v>0</v>
      </c>
      <c r="I540" s="17">
        <v>6044165</v>
      </c>
      <c r="J540" s="17">
        <v>2178625</v>
      </c>
      <c r="K540" s="17">
        <v>0</v>
      </c>
      <c r="L540" s="17">
        <v>0</v>
      </c>
      <c r="M540" s="17">
        <v>0</v>
      </c>
      <c r="N540" s="17">
        <v>0</v>
      </c>
      <c r="O540" s="17">
        <v>0</v>
      </c>
      <c r="P540" s="17">
        <v>2825825</v>
      </c>
      <c r="Q540" s="17">
        <v>2141241</v>
      </c>
      <c r="R540" s="17">
        <v>875657</v>
      </c>
      <c r="S540" s="17">
        <v>123200</v>
      </c>
      <c r="T540" s="17">
        <v>37080</v>
      </c>
      <c r="U540" s="17">
        <v>238068</v>
      </c>
      <c r="V540" s="17">
        <v>101753</v>
      </c>
      <c r="W540" s="17">
        <v>0</v>
      </c>
      <c r="X540" s="17">
        <v>1029216</v>
      </c>
      <c r="Y540" s="17">
        <v>0</v>
      </c>
      <c r="Z540" s="17">
        <v>0</v>
      </c>
      <c r="AA540" s="17">
        <v>46345726</v>
      </c>
      <c r="AB540" s="17">
        <v>0</v>
      </c>
    </row>
    <row r="541" spans="1:28" x14ac:dyDescent="0.3">
      <c r="A541" s="15" t="s">
        <v>1075</v>
      </c>
      <c r="B541" s="14" t="s">
        <v>1076</v>
      </c>
      <c r="C541" s="14">
        <v>1</v>
      </c>
      <c r="D541" s="14">
        <v>0</v>
      </c>
      <c r="E541" s="17">
        <v>38180715</v>
      </c>
      <c r="F541" s="17">
        <v>0</v>
      </c>
      <c r="G541" s="17">
        <v>2717904</v>
      </c>
      <c r="H541" s="17">
        <v>0</v>
      </c>
      <c r="I541" s="17">
        <v>4356870</v>
      </c>
      <c r="J541" s="17">
        <v>3002271</v>
      </c>
      <c r="K541" s="17">
        <v>0</v>
      </c>
      <c r="L541" s="17">
        <v>0</v>
      </c>
      <c r="M541" s="17">
        <v>0</v>
      </c>
      <c r="N541" s="17">
        <v>0</v>
      </c>
      <c r="O541" s="17">
        <v>0</v>
      </c>
      <c r="P541" s="17">
        <v>1333534</v>
      </c>
      <c r="Q541" s="17">
        <v>1245722</v>
      </c>
      <c r="R541" s="17">
        <v>393785</v>
      </c>
      <c r="S541" s="17">
        <v>93476</v>
      </c>
      <c r="T541" s="17">
        <v>39000</v>
      </c>
      <c r="U541" s="17">
        <v>360393</v>
      </c>
      <c r="V541" s="17">
        <v>93323</v>
      </c>
      <c r="W541" s="17">
        <v>0</v>
      </c>
      <c r="X541" s="17">
        <v>3065585</v>
      </c>
      <c r="Y541" s="17">
        <v>0</v>
      </c>
      <c r="Z541" s="17">
        <v>0</v>
      </c>
      <c r="AA541" s="17">
        <v>54602578</v>
      </c>
      <c r="AB541" s="17">
        <v>0</v>
      </c>
    </row>
    <row r="542" spans="1:28" x14ac:dyDescent="0.3">
      <c r="A542" s="15" t="s">
        <v>1077</v>
      </c>
      <c r="B542" s="14" t="s">
        <v>1078</v>
      </c>
      <c r="C542" s="14">
        <v>1</v>
      </c>
      <c r="D542" s="14">
        <v>0</v>
      </c>
      <c r="E542" s="17">
        <v>15546013</v>
      </c>
      <c r="F542" s="17">
        <v>0</v>
      </c>
      <c r="G542" s="17">
        <v>1027361</v>
      </c>
      <c r="H542" s="17">
        <v>0</v>
      </c>
      <c r="I542" s="17">
        <v>2007632</v>
      </c>
      <c r="J542" s="17">
        <v>2804610</v>
      </c>
      <c r="K542" s="17">
        <v>0</v>
      </c>
      <c r="L542" s="17">
        <v>0</v>
      </c>
      <c r="M542" s="17">
        <v>0</v>
      </c>
      <c r="N542" s="17">
        <v>0</v>
      </c>
      <c r="O542" s="17">
        <v>0</v>
      </c>
      <c r="P542" s="17">
        <v>916554</v>
      </c>
      <c r="Q542" s="17">
        <v>557793</v>
      </c>
      <c r="R542" s="17">
        <v>149031</v>
      </c>
      <c r="S542" s="17">
        <v>41255</v>
      </c>
      <c r="T542" s="17">
        <v>17212</v>
      </c>
      <c r="U542" s="17">
        <v>167819</v>
      </c>
      <c r="V542" s="17">
        <v>37456</v>
      </c>
      <c r="W542" s="17">
        <v>0</v>
      </c>
      <c r="X542" s="17">
        <v>286200</v>
      </c>
      <c r="Y542" s="17">
        <v>0</v>
      </c>
      <c r="Z542" s="17">
        <v>0</v>
      </c>
      <c r="AA542" s="17">
        <v>23558936</v>
      </c>
      <c r="AB542" s="17">
        <v>0</v>
      </c>
    </row>
    <row r="543" spans="1:28" x14ac:dyDescent="0.3">
      <c r="A543" s="15" t="s">
        <v>1079</v>
      </c>
      <c r="B543" s="14" t="s">
        <v>1080</v>
      </c>
      <c r="C543" s="14">
        <v>1</v>
      </c>
      <c r="D543" s="14">
        <v>0</v>
      </c>
      <c r="E543" s="17">
        <v>27359718</v>
      </c>
      <c r="F543" s="17">
        <v>0</v>
      </c>
      <c r="G543" s="17">
        <v>1721431</v>
      </c>
      <c r="H543" s="17">
        <v>0</v>
      </c>
      <c r="I543" s="17">
        <v>2338652</v>
      </c>
      <c r="J543" s="17">
        <v>4444106</v>
      </c>
      <c r="K543" s="17">
        <v>0</v>
      </c>
      <c r="L543" s="17">
        <v>0</v>
      </c>
      <c r="M543" s="17">
        <v>0</v>
      </c>
      <c r="N543" s="17">
        <v>0</v>
      </c>
      <c r="O543" s="17">
        <v>0</v>
      </c>
      <c r="P543" s="17">
        <v>1942256</v>
      </c>
      <c r="Q543" s="17">
        <v>501289</v>
      </c>
      <c r="R543" s="17">
        <v>90862</v>
      </c>
      <c r="S543" s="17">
        <v>57239</v>
      </c>
      <c r="T543" s="17">
        <v>23881</v>
      </c>
      <c r="U543" s="17">
        <v>217215</v>
      </c>
      <c r="V543" s="17">
        <v>49286</v>
      </c>
      <c r="W543" s="17">
        <v>0</v>
      </c>
      <c r="X543" s="17">
        <v>634500</v>
      </c>
      <c r="Y543" s="17">
        <v>0</v>
      </c>
      <c r="Z543" s="17">
        <v>0</v>
      </c>
      <c r="AA543" s="17">
        <v>39380435</v>
      </c>
      <c r="AB543" s="17">
        <v>0</v>
      </c>
    </row>
    <row r="544" spans="1:28" x14ac:dyDescent="0.3">
      <c r="A544" s="15" t="s">
        <v>1081</v>
      </c>
      <c r="B544" s="14" t="s">
        <v>1082</v>
      </c>
      <c r="C544" s="14">
        <v>1</v>
      </c>
      <c r="D544" s="14">
        <v>0</v>
      </c>
      <c r="E544" s="17">
        <v>19010598</v>
      </c>
      <c r="F544" s="17">
        <v>0</v>
      </c>
      <c r="G544" s="17">
        <v>1729079</v>
      </c>
      <c r="H544" s="17">
        <v>0</v>
      </c>
      <c r="I544" s="17">
        <v>1435554</v>
      </c>
      <c r="J544" s="17">
        <v>2536376</v>
      </c>
      <c r="K544" s="17">
        <v>0</v>
      </c>
      <c r="L544" s="17">
        <v>0</v>
      </c>
      <c r="M544" s="17">
        <v>0</v>
      </c>
      <c r="N544" s="17">
        <v>0</v>
      </c>
      <c r="O544" s="17">
        <v>0</v>
      </c>
      <c r="P544" s="17">
        <v>1306632</v>
      </c>
      <c r="Q544" s="17">
        <v>386346</v>
      </c>
      <c r="R544" s="17">
        <v>101453</v>
      </c>
      <c r="S544" s="17">
        <v>42004</v>
      </c>
      <c r="T544" s="17">
        <v>17525</v>
      </c>
      <c r="U544" s="17">
        <v>162401</v>
      </c>
      <c r="V544" s="17">
        <v>36711</v>
      </c>
      <c r="W544" s="17">
        <v>0</v>
      </c>
      <c r="X544" s="17">
        <v>248400</v>
      </c>
      <c r="Y544" s="17">
        <v>10766</v>
      </c>
      <c r="Z544" s="17">
        <v>0</v>
      </c>
      <c r="AA544" s="17">
        <v>27023845</v>
      </c>
      <c r="AB544" s="17">
        <v>0</v>
      </c>
    </row>
    <row r="545" spans="1:28" x14ac:dyDescent="0.3">
      <c r="A545" s="15" t="s">
        <v>1083</v>
      </c>
      <c r="B545" s="14" t="s">
        <v>1084</v>
      </c>
      <c r="C545" s="14">
        <v>1</v>
      </c>
      <c r="D545" s="14">
        <v>0</v>
      </c>
      <c r="E545" s="17">
        <v>10986584</v>
      </c>
      <c r="F545" s="17">
        <v>0</v>
      </c>
      <c r="G545" s="17">
        <v>1440718</v>
      </c>
      <c r="H545" s="17">
        <v>0</v>
      </c>
      <c r="I545" s="17">
        <v>706218</v>
      </c>
      <c r="J545" s="17">
        <v>1815983</v>
      </c>
      <c r="K545" s="17">
        <v>0</v>
      </c>
      <c r="L545" s="17">
        <v>0</v>
      </c>
      <c r="M545" s="17">
        <v>0</v>
      </c>
      <c r="N545" s="17">
        <v>0</v>
      </c>
      <c r="O545" s="17">
        <v>0</v>
      </c>
      <c r="P545" s="17">
        <v>1147837</v>
      </c>
      <c r="Q545" s="17">
        <v>315823</v>
      </c>
      <c r="R545" s="17">
        <v>51574</v>
      </c>
      <c r="S545" s="17">
        <v>30215</v>
      </c>
      <c r="T545" s="17">
        <v>12606</v>
      </c>
      <c r="U545" s="17">
        <v>119529</v>
      </c>
      <c r="V545" s="17">
        <v>25529</v>
      </c>
      <c r="W545" s="17">
        <v>0</v>
      </c>
      <c r="X545" s="17">
        <v>237600</v>
      </c>
      <c r="Y545" s="17">
        <v>44958</v>
      </c>
      <c r="Z545" s="17">
        <v>0</v>
      </c>
      <c r="AA545" s="17">
        <v>16935174</v>
      </c>
      <c r="AB545" s="17">
        <v>0</v>
      </c>
    </row>
    <row r="546" spans="1:28" x14ac:dyDescent="0.3">
      <c r="A546" s="15" t="s">
        <v>1085</v>
      </c>
      <c r="B546" s="14" t="s">
        <v>1086</v>
      </c>
      <c r="C546" s="14">
        <v>1</v>
      </c>
      <c r="D546" s="14">
        <v>0</v>
      </c>
      <c r="E546" s="17">
        <v>9755322</v>
      </c>
      <c r="F546" s="17">
        <v>0</v>
      </c>
      <c r="G546" s="17">
        <v>545250</v>
      </c>
      <c r="H546" s="17">
        <v>0</v>
      </c>
      <c r="I546" s="17">
        <v>1589051</v>
      </c>
      <c r="J546" s="17">
        <v>2400494</v>
      </c>
      <c r="K546" s="17">
        <v>0</v>
      </c>
      <c r="L546" s="17">
        <v>0</v>
      </c>
      <c r="M546" s="17">
        <v>0</v>
      </c>
      <c r="N546" s="17">
        <v>0</v>
      </c>
      <c r="O546" s="17">
        <v>0</v>
      </c>
      <c r="P546" s="17">
        <v>1393940</v>
      </c>
      <c r="Q546" s="17">
        <v>171257</v>
      </c>
      <c r="R546" s="17">
        <v>396263</v>
      </c>
      <c r="S546" s="17">
        <v>51292</v>
      </c>
      <c r="T546" s="17">
        <v>21400</v>
      </c>
      <c r="U546" s="17">
        <v>200031</v>
      </c>
      <c r="V546" s="17">
        <v>13258</v>
      </c>
      <c r="W546" s="17">
        <v>0</v>
      </c>
      <c r="X546" s="17">
        <v>356400</v>
      </c>
      <c r="Y546" s="17">
        <v>33531</v>
      </c>
      <c r="Z546" s="17">
        <v>0</v>
      </c>
      <c r="AA546" s="17">
        <v>16927489</v>
      </c>
      <c r="AB546" s="17">
        <v>0</v>
      </c>
    </row>
    <row r="547" spans="1:28" x14ac:dyDescent="0.3">
      <c r="A547" s="15" t="s">
        <v>1087</v>
      </c>
      <c r="B547" s="14" t="s">
        <v>1088</v>
      </c>
      <c r="C547" s="14">
        <v>1</v>
      </c>
      <c r="D547" s="14">
        <v>0</v>
      </c>
      <c r="E547" s="17">
        <v>33296791</v>
      </c>
      <c r="F547" s="17">
        <v>0</v>
      </c>
      <c r="G547" s="17">
        <v>3199157</v>
      </c>
      <c r="H547" s="17">
        <v>0</v>
      </c>
      <c r="I547" s="17">
        <v>4642362</v>
      </c>
      <c r="J547" s="17">
        <v>7123228</v>
      </c>
      <c r="K547" s="17">
        <v>0</v>
      </c>
      <c r="L547" s="17">
        <v>0</v>
      </c>
      <c r="M547" s="17">
        <v>0</v>
      </c>
      <c r="N547" s="17">
        <v>0</v>
      </c>
      <c r="O547" s="17">
        <v>0</v>
      </c>
      <c r="P547" s="17">
        <v>3271473</v>
      </c>
      <c r="Q547" s="17">
        <v>1037062</v>
      </c>
      <c r="R547" s="17">
        <v>471015</v>
      </c>
      <c r="S547" s="17">
        <v>80383</v>
      </c>
      <c r="T547" s="17">
        <v>33537</v>
      </c>
      <c r="U547" s="17">
        <v>324162</v>
      </c>
      <c r="V547" s="17">
        <v>55190</v>
      </c>
      <c r="W547" s="17">
        <v>0</v>
      </c>
      <c r="X547" s="17">
        <v>1012230</v>
      </c>
      <c r="Y547" s="17">
        <v>101341</v>
      </c>
      <c r="Z547" s="17">
        <v>0</v>
      </c>
      <c r="AA547" s="17">
        <v>54647931</v>
      </c>
      <c r="AB547" s="17">
        <v>0</v>
      </c>
    </row>
    <row r="548" spans="1:28" x14ac:dyDescent="0.3">
      <c r="A548" s="15" t="s">
        <v>1089</v>
      </c>
      <c r="B548" s="14" t="s">
        <v>1090</v>
      </c>
      <c r="C548" s="14">
        <v>1</v>
      </c>
      <c r="D548" s="14">
        <v>0</v>
      </c>
      <c r="E548" s="17">
        <v>24531024</v>
      </c>
      <c r="F548" s="17">
        <v>0</v>
      </c>
      <c r="G548" s="17">
        <v>1155461</v>
      </c>
      <c r="H548" s="17">
        <v>0</v>
      </c>
      <c r="I548" s="17">
        <v>2115299</v>
      </c>
      <c r="J548" s="17">
        <v>3200552</v>
      </c>
      <c r="K548" s="17">
        <v>0</v>
      </c>
      <c r="L548" s="17">
        <v>0</v>
      </c>
      <c r="M548" s="17">
        <v>0</v>
      </c>
      <c r="N548" s="17">
        <v>0</v>
      </c>
      <c r="O548" s="17">
        <v>0</v>
      </c>
      <c r="P548" s="17">
        <v>1160523</v>
      </c>
      <c r="Q548" s="17">
        <v>539519</v>
      </c>
      <c r="R548" s="17">
        <v>442765</v>
      </c>
      <c r="S548" s="17">
        <v>79020</v>
      </c>
      <c r="T548" s="17">
        <v>32968</v>
      </c>
      <c r="U548" s="17">
        <v>235563</v>
      </c>
      <c r="V548" s="17">
        <v>63573</v>
      </c>
      <c r="W548" s="17">
        <v>0</v>
      </c>
      <c r="X548" s="17">
        <v>340200</v>
      </c>
      <c r="Y548" s="17">
        <v>91039</v>
      </c>
      <c r="Z548" s="17">
        <v>0</v>
      </c>
      <c r="AA548" s="17">
        <v>33987506</v>
      </c>
      <c r="AB548" s="17">
        <v>0</v>
      </c>
    </row>
    <row r="549" spans="1:28" x14ac:dyDescent="0.3">
      <c r="A549" s="15" t="s">
        <v>1091</v>
      </c>
      <c r="B549" s="14" t="s">
        <v>1092</v>
      </c>
      <c r="C549" s="14">
        <v>1</v>
      </c>
      <c r="D549" s="14">
        <v>0</v>
      </c>
      <c r="E549" s="17">
        <v>249912576</v>
      </c>
      <c r="F549" s="17">
        <v>0</v>
      </c>
      <c r="G549" s="17">
        <v>7048331</v>
      </c>
      <c r="H549" s="17">
        <v>0</v>
      </c>
      <c r="I549" s="17">
        <v>21420317</v>
      </c>
      <c r="J549" s="17">
        <v>14498363</v>
      </c>
      <c r="K549" s="17">
        <v>0</v>
      </c>
      <c r="L549" s="17">
        <v>0</v>
      </c>
      <c r="M549" s="17">
        <v>0</v>
      </c>
      <c r="N549" s="17">
        <v>0</v>
      </c>
      <c r="O549" s="17">
        <v>0</v>
      </c>
      <c r="P549" s="17">
        <v>6192235</v>
      </c>
      <c r="Q549" s="17">
        <v>13088094</v>
      </c>
      <c r="R549" s="17">
        <v>1793178</v>
      </c>
      <c r="S549" s="17">
        <v>282493</v>
      </c>
      <c r="T549" s="17">
        <v>117862</v>
      </c>
      <c r="U549" s="17">
        <v>1119041</v>
      </c>
      <c r="V549" s="17">
        <v>379239</v>
      </c>
      <c r="W549" s="17">
        <v>0</v>
      </c>
      <c r="X549" s="17">
        <v>8183623</v>
      </c>
      <c r="Y549" s="17">
        <v>0</v>
      </c>
      <c r="Z549" s="17">
        <v>0</v>
      </c>
      <c r="AA549" s="17">
        <v>324035352</v>
      </c>
      <c r="AB549" s="17">
        <v>0</v>
      </c>
    </row>
    <row r="550" spans="1:28" x14ac:dyDescent="0.3">
      <c r="A550" s="15" t="s">
        <v>1093</v>
      </c>
      <c r="B550" s="14" t="s">
        <v>1094</v>
      </c>
      <c r="C550" s="14">
        <v>1</v>
      </c>
      <c r="D550" s="14">
        <v>0</v>
      </c>
      <c r="E550" s="17">
        <v>94192894</v>
      </c>
      <c r="F550" s="17">
        <v>0</v>
      </c>
      <c r="G550" s="17">
        <v>7350865</v>
      </c>
      <c r="H550" s="17">
        <v>0</v>
      </c>
      <c r="I550" s="17">
        <v>7931268</v>
      </c>
      <c r="J550" s="17">
        <v>6262052</v>
      </c>
      <c r="K550" s="17">
        <v>0</v>
      </c>
      <c r="L550" s="17">
        <v>0</v>
      </c>
      <c r="M550" s="17">
        <v>0</v>
      </c>
      <c r="N550" s="17">
        <v>0</v>
      </c>
      <c r="O550" s="17">
        <v>0</v>
      </c>
      <c r="P550" s="17">
        <v>3460546</v>
      </c>
      <c r="Q550" s="17">
        <v>5243373</v>
      </c>
      <c r="R550" s="17">
        <v>693726</v>
      </c>
      <c r="S550" s="17">
        <v>115167</v>
      </c>
      <c r="T550" s="17">
        <v>48050</v>
      </c>
      <c r="U550" s="17">
        <v>459010</v>
      </c>
      <c r="V550" s="17">
        <v>148468</v>
      </c>
      <c r="W550" s="17">
        <v>0</v>
      </c>
      <c r="X550" s="17">
        <v>1608684</v>
      </c>
      <c r="Y550" s="17">
        <v>0</v>
      </c>
      <c r="Z550" s="17">
        <v>2459141</v>
      </c>
      <c r="AA550" s="17">
        <v>129973244</v>
      </c>
      <c r="AB550" s="17">
        <v>0</v>
      </c>
    </row>
    <row r="551" spans="1:28" x14ac:dyDescent="0.3">
      <c r="A551" s="15" t="s">
        <v>1095</v>
      </c>
      <c r="B551" s="14" t="s">
        <v>1096</v>
      </c>
      <c r="C551" s="14">
        <v>1</v>
      </c>
      <c r="D551" s="14">
        <v>0</v>
      </c>
      <c r="E551" s="17">
        <v>208969</v>
      </c>
      <c r="F551" s="17">
        <v>0</v>
      </c>
      <c r="G551" s="17">
        <v>50000</v>
      </c>
      <c r="H551" s="17">
        <v>0</v>
      </c>
      <c r="I551" s="17">
        <v>51759</v>
      </c>
      <c r="J551" s="17">
        <v>17397</v>
      </c>
      <c r="K551" s="17">
        <v>0</v>
      </c>
      <c r="L551" s="17">
        <v>0</v>
      </c>
      <c r="M551" s="17">
        <v>0</v>
      </c>
      <c r="N551" s="17">
        <v>0</v>
      </c>
      <c r="O551" s="17">
        <v>0</v>
      </c>
      <c r="P551" s="17">
        <v>45099</v>
      </c>
      <c r="Q551" s="17">
        <v>0</v>
      </c>
      <c r="R551" s="17">
        <v>0</v>
      </c>
      <c r="S551" s="17">
        <v>720</v>
      </c>
      <c r="T551" s="17">
        <v>125</v>
      </c>
      <c r="U551" s="17">
        <v>1864</v>
      </c>
      <c r="V551" s="17">
        <v>0</v>
      </c>
      <c r="W551" s="17">
        <v>0</v>
      </c>
      <c r="X551" s="17">
        <v>0</v>
      </c>
      <c r="Y551" s="17">
        <v>0</v>
      </c>
      <c r="Z551" s="17">
        <v>0</v>
      </c>
      <c r="AA551" s="17">
        <v>375933</v>
      </c>
      <c r="AB551" s="17">
        <v>0</v>
      </c>
    </row>
    <row r="552" spans="1:28" x14ac:dyDescent="0.3">
      <c r="A552" s="15" t="s">
        <v>1097</v>
      </c>
      <c r="B552" s="14" t="s">
        <v>1098</v>
      </c>
      <c r="C552" s="14">
        <v>1</v>
      </c>
      <c r="D552" s="14">
        <v>0</v>
      </c>
      <c r="E552" s="17">
        <v>6941517</v>
      </c>
      <c r="F552" s="17">
        <v>0</v>
      </c>
      <c r="G552" s="17">
        <v>1167111</v>
      </c>
      <c r="H552" s="17">
        <v>0</v>
      </c>
      <c r="I552" s="17">
        <v>1373569</v>
      </c>
      <c r="J552" s="17">
        <v>2137463</v>
      </c>
      <c r="K552" s="17">
        <v>92120</v>
      </c>
      <c r="L552" s="17">
        <v>0</v>
      </c>
      <c r="M552" s="17">
        <v>0</v>
      </c>
      <c r="N552" s="17">
        <v>0</v>
      </c>
      <c r="O552" s="17">
        <v>0</v>
      </c>
      <c r="P552" s="17">
        <v>1193071</v>
      </c>
      <c r="Q552" s="17">
        <v>161563</v>
      </c>
      <c r="R552" s="17">
        <v>68367</v>
      </c>
      <c r="S552" s="17">
        <v>30680</v>
      </c>
      <c r="T552" s="17">
        <v>12800</v>
      </c>
      <c r="U552" s="17">
        <v>120986</v>
      </c>
      <c r="V552" s="17">
        <v>16158</v>
      </c>
      <c r="W552" s="17">
        <v>0</v>
      </c>
      <c r="X552" s="17">
        <v>172800</v>
      </c>
      <c r="Y552" s="17">
        <v>0</v>
      </c>
      <c r="Z552" s="17">
        <v>0</v>
      </c>
      <c r="AA552" s="17">
        <v>13488205</v>
      </c>
      <c r="AB552" s="17">
        <v>0</v>
      </c>
    </row>
    <row r="553" spans="1:28" x14ac:dyDescent="0.3">
      <c r="A553" s="15" t="s">
        <v>1099</v>
      </c>
      <c r="B553" s="14" t="s">
        <v>1100</v>
      </c>
      <c r="C553" s="14">
        <v>1</v>
      </c>
      <c r="D553" s="14">
        <v>0</v>
      </c>
      <c r="E553" s="17">
        <v>29969278</v>
      </c>
      <c r="F553" s="17">
        <v>1880805</v>
      </c>
      <c r="G553" s="17">
        <v>2256813</v>
      </c>
      <c r="H553" s="17">
        <v>0</v>
      </c>
      <c r="I553" s="17">
        <v>4899848</v>
      </c>
      <c r="J553" s="17">
        <v>3035371</v>
      </c>
      <c r="K553" s="17">
        <v>0</v>
      </c>
      <c r="L553" s="17">
        <v>0</v>
      </c>
      <c r="M553" s="17">
        <v>0</v>
      </c>
      <c r="N553" s="17">
        <v>0</v>
      </c>
      <c r="O553" s="17">
        <v>0</v>
      </c>
      <c r="P553" s="17">
        <v>1541433</v>
      </c>
      <c r="Q553" s="17">
        <v>2716163</v>
      </c>
      <c r="R553" s="17">
        <v>321920</v>
      </c>
      <c r="S553" s="17">
        <v>96562</v>
      </c>
      <c r="T553" s="17">
        <v>25060</v>
      </c>
      <c r="U553" s="17">
        <v>364995</v>
      </c>
      <c r="V553" s="17">
        <v>63178</v>
      </c>
      <c r="W553" s="17">
        <v>0</v>
      </c>
      <c r="X553" s="17">
        <v>1273254</v>
      </c>
      <c r="Y553" s="17">
        <v>0</v>
      </c>
      <c r="Z553" s="17">
        <v>0</v>
      </c>
      <c r="AA553" s="17">
        <v>47844680</v>
      </c>
      <c r="AB553" s="17">
        <v>0</v>
      </c>
    </row>
    <row r="554" spans="1:28" x14ac:dyDescent="0.3">
      <c r="A554" s="15" t="s">
        <v>1101</v>
      </c>
      <c r="B554" s="14" t="s">
        <v>1102</v>
      </c>
      <c r="C554" s="14">
        <v>1</v>
      </c>
      <c r="D554" s="14">
        <v>0</v>
      </c>
      <c r="E554" s="17">
        <v>409273</v>
      </c>
      <c r="F554" s="17">
        <v>0</v>
      </c>
      <c r="G554" s="17">
        <v>100000</v>
      </c>
      <c r="H554" s="17">
        <v>0</v>
      </c>
      <c r="I554" s="17">
        <v>24305</v>
      </c>
      <c r="J554" s="17">
        <v>40555</v>
      </c>
      <c r="K554" s="17">
        <v>0</v>
      </c>
      <c r="L554" s="17">
        <v>0</v>
      </c>
      <c r="M554" s="17">
        <v>0</v>
      </c>
      <c r="N554" s="17">
        <v>0</v>
      </c>
      <c r="O554" s="17">
        <v>0</v>
      </c>
      <c r="P554" s="17">
        <v>60380</v>
      </c>
      <c r="Q554" s="17">
        <v>0</v>
      </c>
      <c r="R554" s="17">
        <v>0</v>
      </c>
      <c r="S554" s="17">
        <v>2996</v>
      </c>
      <c r="T554" s="17">
        <v>0</v>
      </c>
      <c r="U554" s="17">
        <v>13398</v>
      </c>
      <c r="V554" s="17">
        <v>0</v>
      </c>
      <c r="W554" s="17">
        <v>0</v>
      </c>
      <c r="X554" s="17">
        <v>0</v>
      </c>
      <c r="Y554" s="17">
        <v>0</v>
      </c>
      <c r="Z554" s="17">
        <v>0</v>
      </c>
      <c r="AA554" s="17">
        <v>650907</v>
      </c>
      <c r="AB554" s="17">
        <v>0</v>
      </c>
    </row>
    <row r="555" spans="1:28" x14ac:dyDescent="0.3">
      <c r="A555" s="15" t="s">
        <v>1103</v>
      </c>
      <c r="B555" s="14" t="s">
        <v>1104</v>
      </c>
      <c r="C555" s="14">
        <v>1</v>
      </c>
      <c r="D555" s="14">
        <v>0</v>
      </c>
      <c r="E555" s="17">
        <v>27468215</v>
      </c>
      <c r="F555" s="17">
        <v>0</v>
      </c>
      <c r="G555" s="17">
        <v>1934010</v>
      </c>
      <c r="H555" s="17">
        <v>0</v>
      </c>
      <c r="I555" s="17">
        <v>6575788</v>
      </c>
      <c r="J555" s="17">
        <v>5602814</v>
      </c>
      <c r="K555" s="17">
        <v>0</v>
      </c>
      <c r="L555" s="17">
        <v>0</v>
      </c>
      <c r="M555" s="17">
        <v>0</v>
      </c>
      <c r="N555" s="17">
        <v>0</v>
      </c>
      <c r="O555" s="17">
        <v>0</v>
      </c>
      <c r="P555" s="17">
        <v>3364337</v>
      </c>
      <c r="Q555" s="17">
        <v>934310</v>
      </c>
      <c r="R555" s="17">
        <v>856920</v>
      </c>
      <c r="S555" s="17">
        <v>139764</v>
      </c>
      <c r="T555" s="17">
        <v>58312</v>
      </c>
      <c r="U555" s="17">
        <v>516911</v>
      </c>
      <c r="V555" s="17">
        <v>92347</v>
      </c>
      <c r="W555" s="17">
        <v>0</v>
      </c>
      <c r="X555" s="17">
        <v>923400</v>
      </c>
      <c r="Y555" s="17">
        <v>0</v>
      </c>
      <c r="Z555" s="17">
        <v>0</v>
      </c>
      <c r="AA555" s="17">
        <v>48467128</v>
      </c>
      <c r="AB555" s="17">
        <v>0</v>
      </c>
    </row>
    <row r="556" spans="1:28" x14ac:dyDescent="0.3">
      <c r="A556" s="15" t="s">
        <v>1105</v>
      </c>
      <c r="B556" s="14" t="s">
        <v>1106</v>
      </c>
      <c r="C556" s="14">
        <v>1</v>
      </c>
      <c r="D556" s="14">
        <v>0</v>
      </c>
      <c r="E556" s="17">
        <v>11286341</v>
      </c>
      <c r="F556" s="17">
        <v>0</v>
      </c>
      <c r="G556" s="17">
        <v>859400</v>
      </c>
      <c r="H556" s="17">
        <v>0</v>
      </c>
      <c r="I556" s="17">
        <v>1705233</v>
      </c>
      <c r="J556" s="17">
        <v>2918229</v>
      </c>
      <c r="K556" s="17">
        <v>0</v>
      </c>
      <c r="L556" s="17">
        <v>0</v>
      </c>
      <c r="M556" s="17">
        <v>0</v>
      </c>
      <c r="N556" s="17">
        <v>0</v>
      </c>
      <c r="O556" s="17">
        <v>0</v>
      </c>
      <c r="P556" s="17">
        <v>1257111</v>
      </c>
      <c r="Q556" s="17">
        <v>275124</v>
      </c>
      <c r="R556" s="17">
        <v>254024</v>
      </c>
      <c r="S556" s="17">
        <v>42424</v>
      </c>
      <c r="T556" s="17">
        <v>17108</v>
      </c>
      <c r="U556" s="17">
        <v>177721</v>
      </c>
      <c r="V556" s="17">
        <v>20492</v>
      </c>
      <c r="W556" s="17">
        <v>0</v>
      </c>
      <c r="X556" s="17">
        <v>275400</v>
      </c>
      <c r="Y556" s="17">
        <v>26017</v>
      </c>
      <c r="Z556" s="17">
        <v>0</v>
      </c>
      <c r="AA556" s="17">
        <v>19114624</v>
      </c>
      <c r="AB556" s="17">
        <v>0</v>
      </c>
    </row>
    <row r="557" spans="1:28" x14ac:dyDescent="0.3">
      <c r="A557" s="15" t="s">
        <v>1107</v>
      </c>
      <c r="B557" s="14" t="s">
        <v>1108</v>
      </c>
      <c r="C557" s="14">
        <v>1</v>
      </c>
      <c r="D557" s="14">
        <v>0</v>
      </c>
      <c r="E557" s="17">
        <v>324308</v>
      </c>
      <c r="F557" s="17">
        <v>0</v>
      </c>
      <c r="G557" s="17">
        <v>147522</v>
      </c>
      <c r="H557" s="17">
        <v>0</v>
      </c>
      <c r="I557" s="17">
        <v>29426</v>
      </c>
      <c r="J557" s="17">
        <v>0</v>
      </c>
      <c r="K557" s="17">
        <v>0</v>
      </c>
      <c r="L557" s="17">
        <v>0</v>
      </c>
      <c r="M557" s="17">
        <v>0</v>
      </c>
      <c r="N557" s="17">
        <v>0</v>
      </c>
      <c r="O557" s="17">
        <v>0</v>
      </c>
      <c r="P557" s="17">
        <v>56387</v>
      </c>
      <c r="Q557" s="17">
        <v>925</v>
      </c>
      <c r="R557" s="17">
        <v>0</v>
      </c>
      <c r="S557" s="17">
        <v>3716</v>
      </c>
      <c r="T557" s="17">
        <v>1550</v>
      </c>
      <c r="U557" s="17">
        <v>18699</v>
      </c>
      <c r="V557" s="17">
        <v>0</v>
      </c>
      <c r="W557" s="17">
        <v>0</v>
      </c>
      <c r="X557" s="17">
        <v>37800</v>
      </c>
      <c r="Y557" s="17">
        <v>1864</v>
      </c>
      <c r="Z557" s="17">
        <v>0</v>
      </c>
      <c r="AA557" s="17">
        <v>622197</v>
      </c>
      <c r="AB557" s="17">
        <v>0</v>
      </c>
    </row>
    <row r="558" spans="1:28" x14ac:dyDescent="0.3">
      <c r="A558" s="15" t="s">
        <v>1109</v>
      </c>
      <c r="B558" s="14" t="s">
        <v>1110</v>
      </c>
      <c r="C558" s="14">
        <v>1</v>
      </c>
      <c r="D558" s="14">
        <v>0</v>
      </c>
      <c r="E558" s="17">
        <v>1599276</v>
      </c>
      <c r="F558" s="17">
        <v>0</v>
      </c>
      <c r="G558" s="17">
        <v>234417</v>
      </c>
      <c r="H558" s="17">
        <v>0</v>
      </c>
      <c r="I558" s="17">
        <v>59270</v>
      </c>
      <c r="J558" s="17">
        <v>196604</v>
      </c>
      <c r="K558" s="17">
        <v>0</v>
      </c>
      <c r="L558" s="17">
        <v>0</v>
      </c>
      <c r="M558" s="17">
        <v>0</v>
      </c>
      <c r="N558" s="17">
        <v>0</v>
      </c>
      <c r="O558" s="17">
        <v>0</v>
      </c>
      <c r="P558" s="17">
        <v>197189</v>
      </c>
      <c r="Q558" s="17">
        <v>59356</v>
      </c>
      <c r="R558" s="17">
        <v>35809</v>
      </c>
      <c r="S558" s="17">
        <v>27459</v>
      </c>
      <c r="T558" s="17">
        <v>11456</v>
      </c>
      <c r="U558" s="17">
        <v>58425</v>
      </c>
      <c r="V558" s="17">
        <v>0</v>
      </c>
      <c r="W558" s="17">
        <v>0</v>
      </c>
      <c r="X558" s="17">
        <v>63180</v>
      </c>
      <c r="Y558" s="17">
        <v>1830</v>
      </c>
      <c r="Z558" s="17">
        <v>0</v>
      </c>
      <c r="AA558" s="17">
        <v>2544271</v>
      </c>
      <c r="AB558" s="17">
        <v>0</v>
      </c>
    </row>
    <row r="559" spans="1:28" x14ac:dyDescent="0.3">
      <c r="A559" s="15" t="s">
        <v>1111</v>
      </c>
      <c r="B559" s="14" t="s">
        <v>1112</v>
      </c>
      <c r="C559" s="14">
        <v>1</v>
      </c>
      <c r="D559" s="14">
        <v>0</v>
      </c>
      <c r="E559" s="17">
        <v>218903</v>
      </c>
      <c r="F559" s="17">
        <v>0</v>
      </c>
      <c r="G559" s="17">
        <v>50000</v>
      </c>
      <c r="H559" s="17">
        <v>0</v>
      </c>
      <c r="I559" s="17">
        <v>15179</v>
      </c>
      <c r="J559" s="17">
        <v>3773</v>
      </c>
      <c r="K559" s="17">
        <v>0</v>
      </c>
      <c r="L559" s="17">
        <v>0</v>
      </c>
      <c r="M559" s="17">
        <v>0</v>
      </c>
      <c r="N559" s="17">
        <v>0</v>
      </c>
      <c r="O559" s="17">
        <v>0</v>
      </c>
      <c r="P559" s="17">
        <v>106537</v>
      </c>
      <c r="Q559" s="17">
        <v>0</v>
      </c>
      <c r="R559" s="17">
        <v>0</v>
      </c>
      <c r="S559" s="17">
        <v>1618</v>
      </c>
      <c r="T559" s="17">
        <v>675</v>
      </c>
      <c r="U559" s="17">
        <v>9553</v>
      </c>
      <c r="V559" s="17">
        <v>0</v>
      </c>
      <c r="W559" s="17">
        <v>0</v>
      </c>
      <c r="X559" s="17">
        <v>0</v>
      </c>
      <c r="Y559" s="17">
        <v>4495</v>
      </c>
      <c r="Z559" s="17">
        <v>0</v>
      </c>
      <c r="AA559" s="17">
        <v>410733</v>
      </c>
      <c r="AB559" s="17">
        <v>0</v>
      </c>
    </row>
    <row r="560" spans="1:28" x14ac:dyDescent="0.3">
      <c r="A560" s="15" t="s">
        <v>1113</v>
      </c>
      <c r="B560" s="14" t="s">
        <v>1114</v>
      </c>
      <c r="C560" s="14">
        <v>1</v>
      </c>
      <c r="D560" s="14">
        <v>0</v>
      </c>
      <c r="E560" s="17">
        <v>6122038</v>
      </c>
      <c r="F560" s="17">
        <v>0</v>
      </c>
      <c r="G560" s="17">
        <v>581735</v>
      </c>
      <c r="H560" s="17">
        <v>0</v>
      </c>
      <c r="I560" s="17">
        <v>630052</v>
      </c>
      <c r="J560" s="17">
        <v>471973</v>
      </c>
      <c r="K560" s="17">
        <v>0</v>
      </c>
      <c r="L560" s="17">
        <v>0</v>
      </c>
      <c r="M560" s="17">
        <v>0</v>
      </c>
      <c r="N560" s="17">
        <v>0</v>
      </c>
      <c r="O560" s="17">
        <v>0</v>
      </c>
      <c r="P560" s="17">
        <v>299527</v>
      </c>
      <c r="Q560" s="17">
        <v>89993</v>
      </c>
      <c r="R560" s="17">
        <v>121788</v>
      </c>
      <c r="S560" s="17">
        <v>30575</v>
      </c>
      <c r="T560" s="17">
        <v>11969</v>
      </c>
      <c r="U560" s="17">
        <v>126345</v>
      </c>
      <c r="V560" s="17">
        <v>3211</v>
      </c>
      <c r="W560" s="17">
        <v>0</v>
      </c>
      <c r="X560" s="17">
        <v>310500</v>
      </c>
      <c r="Y560" s="17">
        <v>0</v>
      </c>
      <c r="Z560" s="17">
        <v>0</v>
      </c>
      <c r="AA560" s="17">
        <v>8799706</v>
      </c>
      <c r="AB560" s="17">
        <v>0</v>
      </c>
    </row>
    <row r="561" spans="1:28" x14ac:dyDescent="0.3">
      <c r="A561" s="15" t="s">
        <v>1115</v>
      </c>
      <c r="B561" s="14" t="s">
        <v>1116</v>
      </c>
      <c r="C561" s="14">
        <v>1</v>
      </c>
      <c r="D561" s="14">
        <v>0</v>
      </c>
      <c r="E561" s="17">
        <v>1668565</v>
      </c>
      <c r="F561" s="17">
        <v>0</v>
      </c>
      <c r="G561" s="17">
        <v>119010</v>
      </c>
      <c r="H561" s="17">
        <v>0</v>
      </c>
      <c r="I561" s="17">
        <v>217535</v>
      </c>
      <c r="J561" s="17">
        <v>450655</v>
      </c>
      <c r="K561" s="17">
        <v>0</v>
      </c>
      <c r="L561" s="17">
        <v>0</v>
      </c>
      <c r="M561" s="17">
        <v>0</v>
      </c>
      <c r="N561" s="17">
        <v>0</v>
      </c>
      <c r="O561" s="17">
        <v>0</v>
      </c>
      <c r="P561" s="17">
        <v>273385</v>
      </c>
      <c r="Q561" s="17">
        <v>0</v>
      </c>
      <c r="R561" s="17">
        <v>4371</v>
      </c>
      <c r="S561" s="17">
        <v>25961</v>
      </c>
      <c r="T561" s="17">
        <v>10831</v>
      </c>
      <c r="U561" s="17">
        <v>86385</v>
      </c>
      <c r="V561" s="17">
        <v>0</v>
      </c>
      <c r="W561" s="17">
        <v>0</v>
      </c>
      <c r="X561" s="17">
        <v>102600</v>
      </c>
      <c r="Y561" s="17">
        <v>4890</v>
      </c>
      <c r="Z561" s="17">
        <v>0</v>
      </c>
      <c r="AA561" s="17">
        <v>2964188</v>
      </c>
      <c r="AB561" s="17">
        <v>0</v>
      </c>
    </row>
    <row r="562" spans="1:28" x14ac:dyDescent="0.3">
      <c r="A562" s="15" t="s">
        <v>1117</v>
      </c>
      <c r="B562" s="14" t="s">
        <v>1118</v>
      </c>
      <c r="C562" s="14">
        <v>1</v>
      </c>
      <c r="D562" s="14">
        <v>0</v>
      </c>
      <c r="E562" s="17">
        <v>520764</v>
      </c>
      <c r="F562" s="17">
        <v>0</v>
      </c>
      <c r="G562" s="17">
        <v>50000</v>
      </c>
      <c r="H562" s="17">
        <v>0</v>
      </c>
      <c r="I562" s="17">
        <v>31891</v>
      </c>
      <c r="J562" s="17">
        <v>17621</v>
      </c>
      <c r="K562" s="17">
        <v>0</v>
      </c>
      <c r="L562" s="17">
        <v>0</v>
      </c>
      <c r="M562" s="17">
        <v>0</v>
      </c>
      <c r="N562" s="17">
        <v>0</v>
      </c>
      <c r="O562" s="17">
        <v>0</v>
      </c>
      <c r="P562" s="17">
        <v>194577</v>
      </c>
      <c r="Q562" s="17">
        <v>0</v>
      </c>
      <c r="R562" s="17">
        <v>0</v>
      </c>
      <c r="S562" s="17">
        <v>4225</v>
      </c>
      <c r="T562" s="17">
        <v>0</v>
      </c>
      <c r="U562" s="17">
        <v>13573</v>
      </c>
      <c r="V562" s="17">
        <v>0</v>
      </c>
      <c r="W562" s="17">
        <v>0</v>
      </c>
      <c r="X562" s="17">
        <v>0</v>
      </c>
      <c r="Y562" s="17">
        <v>0</v>
      </c>
      <c r="Z562" s="17">
        <v>0</v>
      </c>
      <c r="AA562" s="17">
        <v>832651</v>
      </c>
      <c r="AB562" s="17">
        <v>0</v>
      </c>
    </row>
    <row r="563" spans="1:28" x14ac:dyDescent="0.3">
      <c r="A563" s="15" t="s">
        <v>1119</v>
      </c>
      <c r="B563" s="14" t="s">
        <v>1120</v>
      </c>
      <c r="C563" s="14">
        <v>1</v>
      </c>
      <c r="D563" s="14">
        <v>0</v>
      </c>
      <c r="E563" s="17">
        <v>19108060</v>
      </c>
      <c r="F563" s="17">
        <v>0</v>
      </c>
      <c r="G563" s="17">
        <v>894355</v>
      </c>
      <c r="H563" s="17">
        <v>0</v>
      </c>
      <c r="I563" s="17">
        <v>2622834</v>
      </c>
      <c r="J563" s="17">
        <v>10729248</v>
      </c>
      <c r="K563" s="17">
        <v>1780018</v>
      </c>
      <c r="L563" s="17">
        <v>0</v>
      </c>
      <c r="M563" s="17">
        <v>0</v>
      </c>
      <c r="N563" s="17">
        <v>0</v>
      </c>
      <c r="O563" s="17">
        <v>0</v>
      </c>
      <c r="P563" s="17">
        <v>1441709</v>
      </c>
      <c r="Q563" s="17">
        <v>997374</v>
      </c>
      <c r="R563" s="17">
        <v>53872</v>
      </c>
      <c r="S563" s="17">
        <v>46409</v>
      </c>
      <c r="T563" s="17">
        <v>19362</v>
      </c>
      <c r="U563" s="17">
        <v>183138</v>
      </c>
      <c r="V563" s="17">
        <v>45508</v>
      </c>
      <c r="W563" s="17">
        <v>0</v>
      </c>
      <c r="X563" s="17">
        <v>407720</v>
      </c>
      <c r="Y563" s="17">
        <v>117918</v>
      </c>
      <c r="Z563" s="17">
        <v>0</v>
      </c>
      <c r="AA563" s="17">
        <v>38447525</v>
      </c>
      <c r="AB563" s="17">
        <v>0</v>
      </c>
    </row>
    <row r="564" spans="1:28" x14ac:dyDescent="0.3">
      <c r="A564" s="15" t="s">
        <v>1121</v>
      </c>
      <c r="B564" s="14" t="s">
        <v>1122</v>
      </c>
      <c r="C564" s="14">
        <v>1</v>
      </c>
      <c r="D564" s="14">
        <v>0</v>
      </c>
      <c r="E564" s="17">
        <v>506847</v>
      </c>
      <c r="F564" s="17">
        <v>0</v>
      </c>
      <c r="G564" s="17">
        <v>287815</v>
      </c>
      <c r="H564" s="17">
        <v>0</v>
      </c>
      <c r="I564" s="17">
        <v>96943</v>
      </c>
      <c r="J564" s="17">
        <v>4117</v>
      </c>
      <c r="K564" s="17">
        <v>0</v>
      </c>
      <c r="L564" s="17">
        <v>0</v>
      </c>
      <c r="M564" s="17">
        <v>0</v>
      </c>
      <c r="N564" s="17">
        <v>0</v>
      </c>
      <c r="O564" s="17">
        <v>0</v>
      </c>
      <c r="P564" s="17">
        <v>108440</v>
      </c>
      <c r="Q564" s="17">
        <v>22333</v>
      </c>
      <c r="R564" s="17">
        <v>0</v>
      </c>
      <c r="S564" s="17">
        <v>4435</v>
      </c>
      <c r="T564" s="17">
        <v>1850</v>
      </c>
      <c r="U564" s="17">
        <v>26795</v>
      </c>
      <c r="V564" s="17">
        <v>0</v>
      </c>
      <c r="W564" s="17">
        <v>0</v>
      </c>
      <c r="X564" s="17">
        <v>54000</v>
      </c>
      <c r="Y564" s="17">
        <v>15263</v>
      </c>
      <c r="Z564" s="17">
        <v>0</v>
      </c>
      <c r="AA564" s="17">
        <v>1128838</v>
      </c>
      <c r="AB564" s="17">
        <v>0</v>
      </c>
    </row>
    <row r="565" spans="1:28" x14ac:dyDescent="0.3">
      <c r="A565" s="15" t="s">
        <v>1123</v>
      </c>
      <c r="B565" s="14" t="s">
        <v>1124</v>
      </c>
      <c r="C565" s="14">
        <v>1</v>
      </c>
      <c r="D565" s="14">
        <v>0</v>
      </c>
      <c r="E565" s="17">
        <v>886050</v>
      </c>
      <c r="F565" s="17">
        <v>0</v>
      </c>
      <c r="G565" s="17">
        <v>133715</v>
      </c>
      <c r="H565" s="17">
        <v>0</v>
      </c>
      <c r="I565" s="17">
        <v>159382</v>
      </c>
      <c r="J565" s="17">
        <v>4228</v>
      </c>
      <c r="K565" s="17">
        <v>0</v>
      </c>
      <c r="L565" s="17">
        <v>0</v>
      </c>
      <c r="M565" s="17">
        <v>0</v>
      </c>
      <c r="N565" s="17">
        <v>0</v>
      </c>
      <c r="O565" s="17">
        <v>0</v>
      </c>
      <c r="P565" s="17">
        <v>256576</v>
      </c>
      <c r="Q565" s="17">
        <v>15767</v>
      </c>
      <c r="R565" s="17">
        <v>0</v>
      </c>
      <c r="S565" s="17">
        <v>5798</v>
      </c>
      <c r="T565" s="17">
        <v>2418</v>
      </c>
      <c r="U565" s="17">
        <v>47707</v>
      </c>
      <c r="V565" s="17">
        <v>0</v>
      </c>
      <c r="W565" s="17">
        <v>0</v>
      </c>
      <c r="X565" s="17">
        <v>108000</v>
      </c>
      <c r="Y565" s="17">
        <v>0</v>
      </c>
      <c r="Z565" s="17">
        <v>0</v>
      </c>
      <c r="AA565" s="17">
        <v>1619641</v>
      </c>
      <c r="AB565" s="17">
        <v>0</v>
      </c>
    </row>
    <row r="566" spans="1:28" x14ac:dyDescent="0.3">
      <c r="A566" s="15" t="s">
        <v>1125</v>
      </c>
      <c r="B566" s="14" t="s">
        <v>1126</v>
      </c>
      <c r="C566" s="14">
        <v>1</v>
      </c>
      <c r="D566" s="14">
        <v>0</v>
      </c>
      <c r="E566" s="17">
        <v>258429</v>
      </c>
      <c r="F566" s="17">
        <v>0</v>
      </c>
      <c r="G566" s="17">
        <v>100000</v>
      </c>
      <c r="H566" s="17">
        <v>0</v>
      </c>
      <c r="I566" s="17">
        <v>17271</v>
      </c>
      <c r="J566" s="17">
        <v>8190</v>
      </c>
      <c r="K566" s="17">
        <v>0</v>
      </c>
      <c r="L566" s="17">
        <v>0</v>
      </c>
      <c r="M566" s="17">
        <v>0</v>
      </c>
      <c r="N566" s="17">
        <v>0</v>
      </c>
      <c r="O566" s="17">
        <v>0</v>
      </c>
      <c r="P566" s="17">
        <v>25881</v>
      </c>
      <c r="Q566" s="17">
        <v>0</v>
      </c>
      <c r="R566" s="17">
        <v>0</v>
      </c>
      <c r="S566" s="17">
        <v>1439</v>
      </c>
      <c r="T566" s="17">
        <v>406</v>
      </c>
      <c r="U566" s="17">
        <v>7806</v>
      </c>
      <c r="V566" s="17">
        <v>0</v>
      </c>
      <c r="W566" s="17">
        <v>0</v>
      </c>
      <c r="X566" s="17">
        <v>0</v>
      </c>
      <c r="Y566" s="17">
        <v>0</v>
      </c>
      <c r="Z566" s="17">
        <v>0</v>
      </c>
      <c r="AA566" s="17">
        <v>419422</v>
      </c>
      <c r="AB566" s="17">
        <v>0</v>
      </c>
    </row>
    <row r="567" spans="1:28" x14ac:dyDescent="0.3">
      <c r="A567" s="15" t="s">
        <v>1127</v>
      </c>
      <c r="B567" s="14" t="s">
        <v>1128</v>
      </c>
      <c r="C567" s="14">
        <v>1</v>
      </c>
      <c r="D567" s="14">
        <v>0</v>
      </c>
      <c r="E567" s="17">
        <v>169785</v>
      </c>
      <c r="F567" s="17">
        <v>0</v>
      </c>
      <c r="G567" s="17">
        <v>100000</v>
      </c>
      <c r="H567" s="17">
        <v>0</v>
      </c>
      <c r="I567" s="17">
        <v>1092</v>
      </c>
      <c r="J567" s="17">
        <v>1978</v>
      </c>
      <c r="K567" s="17">
        <v>0</v>
      </c>
      <c r="L567" s="17">
        <v>0</v>
      </c>
      <c r="M567" s="17">
        <v>0</v>
      </c>
      <c r="N567" s="17">
        <v>0</v>
      </c>
      <c r="O567" s="17">
        <v>0</v>
      </c>
      <c r="P567" s="17">
        <v>17964</v>
      </c>
      <c r="Q567" s="17">
        <v>0</v>
      </c>
      <c r="R567" s="17">
        <v>0</v>
      </c>
      <c r="S567" s="17">
        <v>974</v>
      </c>
      <c r="T567" s="17">
        <v>0</v>
      </c>
      <c r="U567" s="17">
        <v>2097</v>
      </c>
      <c r="V567" s="17">
        <v>0</v>
      </c>
      <c r="W567" s="17">
        <v>0</v>
      </c>
      <c r="X567" s="17">
        <v>5400</v>
      </c>
      <c r="Y567" s="17">
        <v>0</v>
      </c>
      <c r="Z567" s="17">
        <v>0</v>
      </c>
      <c r="AA567" s="17">
        <v>299290</v>
      </c>
      <c r="AB567" s="17">
        <v>0</v>
      </c>
    </row>
    <row r="568" spans="1:28" x14ac:dyDescent="0.3">
      <c r="A568" s="15" t="s">
        <v>1129</v>
      </c>
      <c r="B568" s="14" t="s">
        <v>1130</v>
      </c>
      <c r="C568" s="14">
        <v>1</v>
      </c>
      <c r="D568" s="14">
        <v>0</v>
      </c>
      <c r="E568" s="17">
        <v>1306459</v>
      </c>
      <c r="F568" s="17">
        <v>0</v>
      </c>
      <c r="G568" s="17">
        <v>298147</v>
      </c>
      <c r="H568" s="17">
        <v>0</v>
      </c>
      <c r="I568" s="17">
        <v>43656</v>
      </c>
      <c r="J568" s="17">
        <v>55262</v>
      </c>
      <c r="K568" s="17">
        <v>0</v>
      </c>
      <c r="L568" s="17">
        <v>0</v>
      </c>
      <c r="M568" s="17">
        <v>0</v>
      </c>
      <c r="N568" s="17">
        <v>0</v>
      </c>
      <c r="O568" s="17">
        <v>0</v>
      </c>
      <c r="P568" s="17">
        <v>162174</v>
      </c>
      <c r="Q568" s="17">
        <v>1752</v>
      </c>
      <c r="R568" s="17">
        <v>2818</v>
      </c>
      <c r="S568" s="17">
        <v>11415</v>
      </c>
      <c r="T568" s="17">
        <v>4762</v>
      </c>
      <c r="U568" s="17">
        <v>44853</v>
      </c>
      <c r="V568" s="17">
        <v>0</v>
      </c>
      <c r="W568" s="17">
        <v>0</v>
      </c>
      <c r="X568" s="17">
        <v>54000</v>
      </c>
      <c r="Y568" s="17">
        <v>10292</v>
      </c>
      <c r="Z568" s="17">
        <v>0</v>
      </c>
      <c r="AA568" s="17">
        <v>1995590</v>
      </c>
      <c r="AB568" s="17">
        <v>0</v>
      </c>
    </row>
    <row r="569" spans="1:28" x14ac:dyDescent="0.3">
      <c r="A569" s="15" t="s">
        <v>1131</v>
      </c>
      <c r="B569" s="14" t="s">
        <v>1132</v>
      </c>
      <c r="C569" s="14">
        <v>1</v>
      </c>
      <c r="D569" s="14">
        <v>0</v>
      </c>
      <c r="E569" s="17">
        <v>1443751</v>
      </c>
      <c r="F569" s="17">
        <v>0</v>
      </c>
      <c r="G569" s="17">
        <v>148016</v>
      </c>
      <c r="H569" s="17">
        <v>0</v>
      </c>
      <c r="I569" s="17">
        <v>33065</v>
      </c>
      <c r="J569" s="17">
        <v>72681</v>
      </c>
      <c r="K569" s="17">
        <v>0</v>
      </c>
      <c r="L569" s="17">
        <v>0</v>
      </c>
      <c r="M569" s="17">
        <v>0</v>
      </c>
      <c r="N569" s="17">
        <v>0</v>
      </c>
      <c r="O569" s="17">
        <v>0</v>
      </c>
      <c r="P569" s="17">
        <v>114547</v>
      </c>
      <c r="Q569" s="17">
        <v>73869</v>
      </c>
      <c r="R569" s="17">
        <v>0</v>
      </c>
      <c r="S569" s="17">
        <v>9423</v>
      </c>
      <c r="T569" s="17">
        <v>3931</v>
      </c>
      <c r="U569" s="17">
        <v>34776</v>
      </c>
      <c r="V569" s="17">
        <v>0</v>
      </c>
      <c r="W569" s="17">
        <v>0</v>
      </c>
      <c r="X569" s="17">
        <v>0</v>
      </c>
      <c r="Y569" s="17">
        <v>0</v>
      </c>
      <c r="Z569" s="17">
        <v>0</v>
      </c>
      <c r="AA569" s="17">
        <v>1934059</v>
      </c>
      <c r="AB569" s="17">
        <v>0</v>
      </c>
    </row>
    <row r="570" spans="1:28" x14ac:dyDescent="0.3">
      <c r="A570" s="15" t="s">
        <v>1133</v>
      </c>
      <c r="B570" s="14" t="s">
        <v>1134</v>
      </c>
      <c r="C570" s="14">
        <v>1</v>
      </c>
      <c r="D570" s="14">
        <v>0</v>
      </c>
      <c r="E570" s="17">
        <v>1816924</v>
      </c>
      <c r="F570" s="17">
        <v>0</v>
      </c>
      <c r="G570" s="17">
        <v>499848</v>
      </c>
      <c r="H570" s="17">
        <v>0</v>
      </c>
      <c r="I570" s="17">
        <v>81194</v>
      </c>
      <c r="J570" s="17">
        <v>87506</v>
      </c>
      <c r="K570" s="17">
        <v>23830</v>
      </c>
      <c r="L570" s="17">
        <v>0</v>
      </c>
      <c r="M570" s="17">
        <v>0</v>
      </c>
      <c r="N570" s="17">
        <v>0</v>
      </c>
      <c r="O570" s="17">
        <v>0</v>
      </c>
      <c r="P570" s="17">
        <v>310119</v>
      </c>
      <c r="Q570" s="17">
        <v>49065</v>
      </c>
      <c r="R570" s="17">
        <v>0</v>
      </c>
      <c r="S570" s="17">
        <v>16508</v>
      </c>
      <c r="T570" s="17">
        <v>5084</v>
      </c>
      <c r="U570" s="17">
        <v>49429</v>
      </c>
      <c r="V570" s="17">
        <v>0</v>
      </c>
      <c r="W570" s="17">
        <v>0</v>
      </c>
      <c r="X570" s="17">
        <v>72900</v>
      </c>
      <c r="Y570" s="17">
        <v>10413</v>
      </c>
      <c r="Z570" s="17">
        <v>0</v>
      </c>
      <c r="AA570" s="17">
        <v>3022820</v>
      </c>
      <c r="AB570" s="17">
        <v>595</v>
      </c>
    </row>
    <row r="571" spans="1:28" x14ac:dyDescent="0.3">
      <c r="A571" s="15" t="s">
        <v>1135</v>
      </c>
      <c r="B571" s="14" t="s">
        <v>1136</v>
      </c>
      <c r="C571" s="14">
        <v>1</v>
      </c>
      <c r="D571" s="14">
        <v>0</v>
      </c>
      <c r="E571" s="17">
        <v>16747260</v>
      </c>
      <c r="F571" s="17">
        <v>0</v>
      </c>
      <c r="G571" s="17">
        <v>1256108</v>
      </c>
      <c r="H571" s="17">
        <v>0</v>
      </c>
      <c r="I571" s="17">
        <v>4277340</v>
      </c>
      <c r="J571" s="17">
        <v>2343802</v>
      </c>
      <c r="K571" s="17">
        <v>0</v>
      </c>
      <c r="L571" s="17">
        <v>0</v>
      </c>
      <c r="M571" s="17">
        <v>0</v>
      </c>
      <c r="N571" s="17">
        <v>0</v>
      </c>
      <c r="O571" s="17">
        <v>0</v>
      </c>
      <c r="P571" s="17">
        <v>1618717</v>
      </c>
      <c r="Q571" s="17">
        <v>790665</v>
      </c>
      <c r="R571" s="17">
        <v>201942</v>
      </c>
      <c r="S571" s="17">
        <v>27773</v>
      </c>
      <c r="T571" s="17">
        <v>3642</v>
      </c>
      <c r="U571" s="17">
        <v>109627</v>
      </c>
      <c r="V571" s="17">
        <v>31497</v>
      </c>
      <c r="W571" s="17">
        <v>0</v>
      </c>
      <c r="X571" s="17">
        <v>706879</v>
      </c>
      <c r="Y571" s="17">
        <v>0</v>
      </c>
      <c r="Z571" s="17">
        <v>0</v>
      </c>
      <c r="AA571" s="17">
        <v>28115252</v>
      </c>
      <c r="AB571" s="17">
        <v>0</v>
      </c>
    </row>
    <row r="572" spans="1:28" x14ac:dyDescent="0.3">
      <c r="A572" s="15" t="s">
        <v>1137</v>
      </c>
      <c r="B572" s="14" t="s">
        <v>1138</v>
      </c>
      <c r="C572" s="14">
        <v>1</v>
      </c>
      <c r="D572" s="14">
        <v>0</v>
      </c>
      <c r="E572" s="17">
        <v>3701036</v>
      </c>
      <c r="F572" s="17">
        <v>0</v>
      </c>
      <c r="G572" s="17">
        <v>277167</v>
      </c>
      <c r="H572" s="17">
        <v>54168</v>
      </c>
      <c r="I572" s="17">
        <v>488145</v>
      </c>
      <c r="J572" s="17">
        <v>635478</v>
      </c>
      <c r="K572" s="17">
        <v>0</v>
      </c>
      <c r="L572" s="17">
        <v>0</v>
      </c>
      <c r="M572" s="17">
        <v>0</v>
      </c>
      <c r="N572" s="17">
        <v>0</v>
      </c>
      <c r="O572" s="17">
        <v>0</v>
      </c>
      <c r="P572" s="17">
        <v>647629</v>
      </c>
      <c r="Q572" s="17">
        <v>52696</v>
      </c>
      <c r="R572" s="17">
        <v>173659</v>
      </c>
      <c r="S572" s="17">
        <v>9318</v>
      </c>
      <c r="T572" s="17">
        <v>3887</v>
      </c>
      <c r="U572" s="17">
        <v>29125</v>
      </c>
      <c r="V572" s="17">
        <v>3372</v>
      </c>
      <c r="W572" s="17">
        <v>0</v>
      </c>
      <c r="X572" s="17">
        <v>62100</v>
      </c>
      <c r="Y572" s="17">
        <v>0</v>
      </c>
      <c r="Z572" s="17">
        <v>0</v>
      </c>
      <c r="AA572" s="17">
        <v>6137780</v>
      </c>
      <c r="AB572" s="17">
        <v>0</v>
      </c>
    </row>
    <row r="573" spans="1:28" x14ac:dyDescent="0.3">
      <c r="A573" s="15" t="s">
        <v>1139</v>
      </c>
      <c r="B573" s="14" t="s">
        <v>1140</v>
      </c>
      <c r="C573" s="14">
        <v>1</v>
      </c>
      <c r="D573" s="14">
        <v>0</v>
      </c>
      <c r="E573" s="17">
        <v>20640348</v>
      </c>
      <c r="F573" s="17">
        <v>0</v>
      </c>
      <c r="G573" s="17">
        <v>622393</v>
      </c>
      <c r="H573" s="17">
        <v>0</v>
      </c>
      <c r="I573" s="17">
        <v>2551787</v>
      </c>
      <c r="J573" s="17">
        <v>3683678</v>
      </c>
      <c r="K573" s="17">
        <v>0</v>
      </c>
      <c r="L573" s="17">
        <v>0</v>
      </c>
      <c r="M573" s="17">
        <v>0</v>
      </c>
      <c r="N573" s="17">
        <v>0</v>
      </c>
      <c r="O573" s="17">
        <v>0</v>
      </c>
      <c r="P573" s="17">
        <v>2407376</v>
      </c>
      <c r="Q573" s="17">
        <v>740038</v>
      </c>
      <c r="R573" s="17">
        <v>730790</v>
      </c>
      <c r="S573" s="17">
        <v>24708</v>
      </c>
      <c r="T573" s="17">
        <v>3396</v>
      </c>
      <c r="U573" s="17">
        <v>63428</v>
      </c>
      <c r="V573" s="17">
        <v>31794</v>
      </c>
      <c r="W573" s="17">
        <v>0</v>
      </c>
      <c r="X573" s="17">
        <v>450834</v>
      </c>
      <c r="Y573" s="17">
        <v>0</v>
      </c>
      <c r="Z573" s="17">
        <v>0</v>
      </c>
      <c r="AA573" s="17">
        <v>31950570</v>
      </c>
      <c r="AB573" s="17">
        <v>0</v>
      </c>
    </row>
    <row r="574" spans="1:28" x14ac:dyDescent="0.3">
      <c r="A574" s="15" t="s">
        <v>1141</v>
      </c>
      <c r="B574" s="14" t="s">
        <v>1142</v>
      </c>
      <c r="C574" s="14">
        <v>1</v>
      </c>
      <c r="D574" s="14">
        <v>0</v>
      </c>
      <c r="E574" s="17">
        <v>7031922</v>
      </c>
      <c r="F574" s="17">
        <v>0</v>
      </c>
      <c r="G574" s="17">
        <v>312668</v>
      </c>
      <c r="H574" s="17">
        <v>0</v>
      </c>
      <c r="I574" s="17">
        <v>1669621</v>
      </c>
      <c r="J574" s="17">
        <v>1452125</v>
      </c>
      <c r="K574" s="17">
        <v>0</v>
      </c>
      <c r="L574" s="17">
        <v>0</v>
      </c>
      <c r="M574" s="17">
        <v>0</v>
      </c>
      <c r="N574" s="17">
        <v>0</v>
      </c>
      <c r="O574" s="17">
        <v>0</v>
      </c>
      <c r="P574" s="17">
        <v>811130</v>
      </c>
      <c r="Q574" s="17">
        <v>174597</v>
      </c>
      <c r="R574" s="17">
        <v>312034</v>
      </c>
      <c r="S574" s="17">
        <v>13542</v>
      </c>
      <c r="T574" s="17">
        <v>4362</v>
      </c>
      <c r="U574" s="17">
        <v>52833</v>
      </c>
      <c r="V574" s="17">
        <v>7264</v>
      </c>
      <c r="W574" s="17">
        <v>0</v>
      </c>
      <c r="X574" s="17">
        <v>555522</v>
      </c>
      <c r="Y574" s="17">
        <v>0</v>
      </c>
      <c r="Z574" s="17">
        <v>0</v>
      </c>
      <c r="AA574" s="17">
        <v>12397620</v>
      </c>
      <c r="AB574" s="17">
        <v>0</v>
      </c>
    </row>
    <row r="575" spans="1:28" x14ac:dyDescent="0.3">
      <c r="A575" s="15" t="s">
        <v>1143</v>
      </c>
      <c r="B575" s="14" t="s">
        <v>1144</v>
      </c>
      <c r="C575" s="14">
        <v>1</v>
      </c>
      <c r="D575" s="14">
        <v>0</v>
      </c>
      <c r="E575" s="17">
        <v>2008000</v>
      </c>
      <c r="F575" s="17">
        <v>0</v>
      </c>
      <c r="G575" s="17">
        <v>259709</v>
      </c>
      <c r="H575" s="17">
        <v>0</v>
      </c>
      <c r="I575" s="17">
        <v>280946</v>
      </c>
      <c r="J575" s="17">
        <v>432038</v>
      </c>
      <c r="K575" s="17">
        <v>0</v>
      </c>
      <c r="L575" s="17">
        <v>0</v>
      </c>
      <c r="M575" s="17">
        <v>0</v>
      </c>
      <c r="N575" s="17">
        <v>0</v>
      </c>
      <c r="O575" s="17">
        <v>0</v>
      </c>
      <c r="P575" s="17">
        <v>246241</v>
      </c>
      <c r="Q575" s="17">
        <v>16472</v>
      </c>
      <c r="R575" s="17">
        <v>0</v>
      </c>
      <c r="S575" s="17">
        <v>3461</v>
      </c>
      <c r="T575" s="17">
        <v>1443</v>
      </c>
      <c r="U575" s="17">
        <v>13107</v>
      </c>
      <c r="V575" s="17">
        <v>906</v>
      </c>
      <c r="W575" s="17">
        <v>0</v>
      </c>
      <c r="X575" s="17">
        <v>40500</v>
      </c>
      <c r="Y575" s="17">
        <v>0</v>
      </c>
      <c r="Z575" s="17">
        <v>0</v>
      </c>
      <c r="AA575" s="17">
        <v>3302823</v>
      </c>
      <c r="AB575" s="17">
        <v>0</v>
      </c>
    </row>
    <row r="576" spans="1:28" x14ac:dyDescent="0.3">
      <c r="A576" s="15" t="s">
        <v>1145</v>
      </c>
      <c r="B576" s="14" t="s">
        <v>1146</v>
      </c>
      <c r="C576" s="14">
        <v>1</v>
      </c>
      <c r="D576" s="14">
        <v>0</v>
      </c>
      <c r="E576" s="17">
        <v>5609525</v>
      </c>
      <c r="F576" s="17">
        <v>0</v>
      </c>
      <c r="G576" s="17">
        <v>340786</v>
      </c>
      <c r="H576" s="17">
        <v>0</v>
      </c>
      <c r="I576" s="17">
        <v>529960</v>
      </c>
      <c r="J576" s="17">
        <v>292977</v>
      </c>
      <c r="K576" s="17">
        <v>0</v>
      </c>
      <c r="L576" s="17">
        <v>0</v>
      </c>
      <c r="M576" s="17">
        <v>0</v>
      </c>
      <c r="N576" s="17">
        <v>0</v>
      </c>
      <c r="O576" s="17">
        <v>0</v>
      </c>
      <c r="P576" s="17">
        <v>424200</v>
      </c>
      <c r="Q576" s="17">
        <v>127957</v>
      </c>
      <c r="R576" s="17">
        <v>159979</v>
      </c>
      <c r="S576" s="17">
        <v>6307</v>
      </c>
      <c r="T576" s="17">
        <v>2631</v>
      </c>
      <c r="U576" s="17">
        <v>24232</v>
      </c>
      <c r="V576" s="17">
        <v>4178</v>
      </c>
      <c r="W576" s="17">
        <v>0</v>
      </c>
      <c r="X576" s="17">
        <v>159060</v>
      </c>
      <c r="Y576" s="17">
        <v>0</v>
      </c>
      <c r="Z576" s="17">
        <v>0</v>
      </c>
      <c r="AA576" s="17">
        <v>7681792</v>
      </c>
      <c r="AB576" s="17">
        <v>529960</v>
      </c>
    </row>
    <row r="577" spans="1:28" x14ac:dyDescent="0.3">
      <c r="A577" s="15" t="s">
        <v>1147</v>
      </c>
      <c r="B577" s="14" t="s">
        <v>1148</v>
      </c>
      <c r="C577" s="14">
        <v>1</v>
      </c>
      <c r="D577" s="14">
        <v>0</v>
      </c>
      <c r="E577" s="17">
        <v>29292124</v>
      </c>
      <c r="F577" s="17">
        <v>0</v>
      </c>
      <c r="G577" s="17">
        <v>1124077</v>
      </c>
      <c r="H577" s="17">
        <v>0</v>
      </c>
      <c r="I577" s="17">
        <v>3405235</v>
      </c>
      <c r="J577" s="17">
        <v>1296398</v>
      </c>
      <c r="K577" s="17">
        <v>0</v>
      </c>
      <c r="L577" s="17">
        <v>0</v>
      </c>
      <c r="M577" s="17">
        <v>0</v>
      </c>
      <c r="N577" s="17">
        <v>0</v>
      </c>
      <c r="O577" s="17">
        <v>0</v>
      </c>
      <c r="P577" s="17">
        <v>2608297</v>
      </c>
      <c r="Q577" s="17">
        <v>732568</v>
      </c>
      <c r="R577" s="17">
        <v>511003</v>
      </c>
      <c r="S577" s="17">
        <v>49884</v>
      </c>
      <c r="T577" s="17">
        <v>20812</v>
      </c>
      <c r="U577" s="17">
        <v>243019</v>
      </c>
      <c r="V577" s="17">
        <v>43275</v>
      </c>
      <c r="W577" s="17">
        <v>0</v>
      </c>
      <c r="X577" s="17">
        <v>1188002</v>
      </c>
      <c r="Y577" s="17">
        <v>0</v>
      </c>
      <c r="Z577" s="17">
        <v>0</v>
      </c>
      <c r="AA577" s="17">
        <v>40514694</v>
      </c>
      <c r="AB577" s="17">
        <v>0</v>
      </c>
    </row>
    <row r="578" spans="1:28" x14ac:dyDescent="0.3">
      <c r="A578" s="15" t="s">
        <v>1149</v>
      </c>
      <c r="B578" s="14" t="s">
        <v>1150</v>
      </c>
      <c r="C578" s="14">
        <v>1</v>
      </c>
      <c r="D578" s="14">
        <v>0</v>
      </c>
      <c r="E578" s="17">
        <v>10745996</v>
      </c>
      <c r="F578" s="17">
        <v>0</v>
      </c>
      <c r="G578" s="17">
        <v>634084</v>
      </c>
      <c r="H578" s="17">
        <v>0</v>
      </c>
      <c r="I578" s="17">
        <v>945979</v>
      </c>
      <c r="J578" s="17">
        <v>2673710</v>
      </c>
      <c r="K578" s="17">
        <v>431927</v>
      </c>
      <c r="L578" s="17">
        <v>0</v>
      </c>
      <c r="M578" s="17">
        <v>0</v>
      </c>
      <c r="N578" s="17">
        <v>0</v>
      </c>
      <c r="O578" s="17">
        <v>0</v>
      </c>
      <c r="P578" s="17">
        <v>782101</v>
      </c>
      <c r="Q578" s="17">
        <v>91969</v>
      </c>
      <c r="R578" s="17">
        <v>238047</v>
      </c>
      <c r="S578" s="17">
        <v>15250</v>
      </c>
      <c r="T578" s="17">
        <v>6362</v>
      </c>
      <c r="U578" s="17">
        <v>62211</v>
      </c>
      <c r="V578" s="17">
        <v>8377</v>
      </c>
      <c r="W578" s="17">
        <v>0</v>
      </c>
      <c r="X578" s="17">
        <v>139872</v>
      </c>
      <c r="Y578" s="17">
        <v>0</v>
      </c>
      <c r="Z578" s="17">
        <v>0</v>
      </c>
      <c r="AA578" s="17">
        <v>16775885</v>
      </c>
      <c r="AB578" s="17">
        <v>0</v>
      </c>
    </row>
    <row r="579" spans="1:28" x14ac:dyDescent="0.3">
      <c r="A579" s="15" t="s">
        <v>1151</v>
      </c>
      <c r="B579" s="14" t="s">
        <v>1152</v>
      </c>
      <c r="C579" s="14">
        <v>1</v>
      </c>
      <c r="D579" s="14">
        <v>0</v>
      </c>
      <c r="E579" s="17">
        <v>15729662</v>
      </c>
      <c r="F579" s="17">
        <v>0</v>
      </c>
      <c r="G579" s="17">
        <v>0</v>
      </c>
      <c r="H579" s="17">
        <v>0</v>
      </c>
      <c r="I579" s="17">
        <v>1095067</v>
      </c>
      <c r="J579" s="17">
        <v>4241105</v>
      </c>
      <c r="K579" s="17">
        <v>0</v>
      </c>
      <c r="L579" s="17">
        <v>0</v>
      </c>
      <c r="M579" s="17">
        <v>0</v>
      </c>
      <c r="N579" s="17">
        <v>0</v>
      </c>
      <c r="O579" s="17">
        <v>0</v>
      </c>
      <c r="P579" s="17">
        <v>1870243</v>
      </c>
      <c r="Q579" s="17">
        <v>190453</v>
      </c>
      <c r="R579" s="17">
        <v>0</v>
      </c>
      <c r="S579" s="17">
        <v>15325</v>
      </c>
      <c r="T579" s="17">
        <v>9031</v>
      </c>
      <c r="U579" s="17">
        <v>82715</v>
      </c>
      <c r="V579" s="17">
        <v>28780</v>
      </c>
      <c r="W579" s="17">
        <v>0</v>
      </c>
      <c r="X579" s="17">
        <v>704012</v>
      </c>
      <c r="Y579" s="17">
        <v>0</v>
      </c>
      <c r="Z579" s="17">
        <v>0</v>
      </c>
      <c r="AA579" s="17">
        <v>23966393</v>
      </c>
      <c r="AB579" s="17">
        <v>0</v>
      </c>
    </row>
    <row r="580" spans="1:28" x14ac:dyDescent="0.3">
      <c r="A580" s="15" t="s">
        <v>1153</v>
      </c>
      <c r="B580" s="14" t="s">
        <v>1154</v>
      </c>
      <c r="C580" s="14">
        <v>1</v>
      </c>
      <c r="D580" s="14">
        <v>0</v>
      </c>
      <c r="E580" s="17">
        <v>8335012</v>
      </c>
      <c r="F580" s="17">
        <v>0</v>
      </c>
      <c r="G580" s="17">
        <v>0</v>
      </c>
      <c r="H580" s="17">
        <v>0</v>
      </c>
      <c r="I580" s="17">
        <v>971611</v>
      </c>
      <c r="J580" s="17">
        <v>2018521</v>
      </c>
      <c r="K580" s="17">
        <v>0</v>
      </c>
      <c r="L580" s="17">
        <v>0</v>
      </c>
      <c r="M580" s="17">
        <v>0</v>
      </c>
      <c r="N580" s="17">
        <v>0</v>
      </c>
      <c r="O580" s="17">
        <v>0</v>
      </c>
      <c r="P580" s="17">
        <v>771473</v>
      </c>
      <c r="Q580" s="17">
        <v>239501</v>
      </c>
      <c r="R580" s="17">
        <v>26408</v>
      </c>
      <c r="S580" s="17">
        <v>10906</v>
      </c>
      <c r="T580" s="17">
        <v>4550</v>
      </c>
      <c r="U580" s="17">
        <v>41882</v>
      </c>
      <c r="V580" s="17">
        <v>14394</v>
      </c>
      <c r="W580" s="17">
        <v>0</v>
      </c>
      <c r="X580" s="17">
        <v>233232</v>
      </c>
      <c r="Y580" s="17">
        <v>0</v>
      </c>
      <c r="Z580" s="17">
        <v>0</v>
      </c>
      <c r="AA580" s="17">
        <v>12667490</v>
      </c>
      <c r="AB580" s="17">
        <v>0</v>
      </c>
    </row>
    <row r="581" spans="1:28" x14ac:dyDescent="0.3">
      <c r="A581" s="15" t="s">
        <v>1155</v>
      </c>
      <c r="B581" s="14" t="s">
        <v>1156</v>
      </c>
      <c r="C581" s="14">
        <v>1</v>
      </c>
      <c r="D581" s="14">
        <v>0</v>
      </c>
      <c r="E581" s="17">
        <v>12082639</v>
      </c>
      <c r="F581" s="17">
        <v>0</v>
      </c>
      <c r="G581" s="17">
        <v>0</v>
      </c>
      <c r="H581" s="17">
        <v>0</v>
      </c>
      <c r="I581" s="17">
        <v>1538865</v>
      </c>
      <c r="J581" s="17">
        <v>1190089</v>
      </c>
      <c r="K581" s="17">
        <v>0</v>
      </c>
      <c r="L581" s="17">
        <v>0</v>
      </c>
      <c r="M581" s="17">
        <v>0</v>
      </c>
      <c r="N581" s="17">
        <v>0</v>
      </c>
      <c r="O581" s="17">
        <v>0</v>
      </c>
      <c r="P581" s="17">
        <v>1353970</v>
      </c>
      <c r="Q581" s="17">
        <v>118922</v>
      </c>
      <c r="R581" s="17">
        <v>37023</v>
      </c>
      <c r="S581" s="17">
        <v>15325</v>
      </c>
      <c r="T581" s="17">
        <v>6393</v>
      </c>
      <c r="U581" s="17">
        <v>60231</v>
      </c>
      <c r="V581" s="17">
        <v>19979</v>
      </c>
      <c r="W581" s="17">
        <v>0</v>
      </c>
      <c r="X581" s="17">
        <v>175189</v>
      </c>
      <c r="Y581" s="17">
        <v>0</v>
      </c>
      <c r="Z581" s="17">
        <v>0</v>
      </c>
      <c r="AA581" s="17">
        <v>16598625</v>
      </c>
      <c r="AB581" s="17">
        <v>0</v>
      </c>
    </row>
    <row r="582" spans="1:28" x14ac:dyDescent="0.3">
      <c r="A582" s="15" t="s">
        <v>1157</v>
      </c>
      <c r="B582" s="14" t="s">
        <v>1158</v>
      </c>
      <c r="C582" s="14">
        <v>1</v>
      </c>
      <c r="D582" s="14">
        <v>0</v>
      </c>
      <c r="E582" s="17">
        <v>15047843</v>
      </c>
      <c r="F582" s="17">
        <v>0</v>
      </c>
      <c r="G582" s="17">
        <v>0</v>
      </c>
      <c r="H582" s="17">
        <v>0</v>
      </c>
      <c r="I582" s="17">
        <v>2542457</v>
      </c>
      <c r="J582" s="17">
        <v>3254642</v>
      </c>
      <c r="K582" s="17">
        <v>0</v>
      </c>
      <c r="L582" s="17">
        <v>0</v>
      </c>
      <c r="M582" s="17">
        <v>0</v>
      </c>
      <c r="N582" s="17">
        <v>0</v>
      </c>
      <c r="O582" s="17">
        <v>0</v>
      </c>
      <c r="P582" s="17">
        <v>2690699</v>
      </c>
      <c r="Q582" s="17">
        <v>320145</v>
      </c>
      <c r="R582" s="17">
        <v>282186</v>
      </c>
      <c r="S582" s="17">
        <v>27983</v>
      </c>
      <c r="T582" s="17">
        <v>11675</v>
      </c>
      <c r="U582" s="17">
        <v>110035</v>
      </c>
      <c r="V582" s="17">
        <v>34809</v>
      </c>
      <c r="W582" s="17">
        <v>0</v>
      </c>
      <c r="X582" s="17">
        <v>274560</v>
      </c>
      <c r="Y582" s="17">
        <v>19678</v>
      </c>
      <c r="Z582" s="17">
        <v>0</v>
      </c>
      <c r="AA582" s="17">
        <v>24616712</v>
      </c>
      <c r="AB582" s="17">
        <v>0</v>
      </c>
    </row>
    <row r="583" spans="1:28" x14ac:dyDescent="0.3">
      <c r="A583" s="15" t="s">
        <v>1159</v>
      </c>
      <c r="B583" s="14" t="s">
        <v>1160</v>
      </c>
      <c r="C583" s="14">
        <v>1</v>
      </c>
      <c r="D583" s="14">
        <v>0</v>
      </c>
      <c r="E583" s="17">
        <v>10118826</v>
      </c>
      <c r="F583" s="17">
        <v>0</v>
      </c>
      <c r="G583" s="17">
        <v>0</v>
      </c>
      <c r="H583" s="17">
        <v>0</v>
      </c>
      <c r="I583" s="17">
        <v>1239811</v>
      </c>
      <c r="J583" s="17">
        <v>2111014</v>
      </c>
      <c r="K583" s="17">
        <v>149277</v>
      </c>
      <c r="L583" s="17">
        <v>0</v>
      </c>
      <c r="M583" s="17">
        <v>0</v>
      </c>
      <c r="N583" s="17">
        <v>0</v>
      </c>
      <c r="O583" s="17">
        <v>0</v>
      </c>
      <c r="P583" s="17">
        <v>1380071</v>
      </c>
      <c r="Q583" s="17">
        <v>28881</v>
      </c>
      <c r="R583" s="17">
        <v>0</v>
      </c>
      <c r="S583" s="17">
        <v>12104</v>
      </c>
      <c r="T583" s="17">
        <v>5050</v>
      </c>
      <c r="U583" s="17">
        <v>48057</v>
      </c>
      <c r="V583" s="17">
        <v>14822</v>
      </c>
      <c r="W583" s="17">
        <v>0</v>
      </c>
      <c r="X583" s="17">
        <v>555672</v>
      </c>
      <c r="Y583" s="17">
        <v>0</v>
      </c>
      <c r="Z583" s="17">
        <v>0</v>
      </c>
      <c r="AA583" s="17">
        <v>15663585</v>
      </c>
      <c r="AB583" s="17">
        <v>0</v>
      </c>
    </row>
    <row r="584" spans="1:28" x14ac:dyDescent="0.3">
      <c r="A584" s="15" t="s">
        <v>1161</v>
      </c>
      <c r="B584" s="14" t="s">
        <v>1162</v>
      </c>
      <c r="C584" s="14">
        <v>1</v>
      </c>
      <c r="D584" s="14">
        <v>0</v>
      </c>
      <c r="E584" s="17">
        <v>10971541</v>
      </c>
      <c r="F584" s="17">
        <v>0</v>
      </c>
      <c r="G584" s="17">
        <v>0</v>
      </c>
      <c r="H584" s="17">
        <v>0</v>
      </c>
      <c r="I584" s="17">
        <v>1275894</v>
      </c>
      <c r="J584" s="17">
        <v>1957393</v>
      </c>
      <c r="K584" s="17">
        <v>0</v>
      </c>
      <c r="L584" s="17">
        <v>0</v>
      </c>
      <c r="M584" s="17">
        <v>0</v>
      </c>
      <c r="N584" s="17">
        <v>0</v>
      </c>
      <c r="O584" s="17">
        <v>0</v>
      </c>
      <c r="P584" s="17">
        <v>678724</v>
      </c>
      <c r="Q584" s="17">
        <v>181126</v>
      </c>
      <c r="R584" s="17">
        <v>31156</v>
      </c>
      <c r="S584" s="17">
        <v>13512</v>
      </c>
      <c r="T584" s="17">
        <v>5637</v>
      </c>
      <c r="U584" s="17">
        <v>49338</v>
      </c>
      <c r="V584" s="17">
        <v>17507</v>
      </c>
      <c r="W584" s="17">
        <v>0</v>
      </c>
      <c r="X584" s="17">
        <v>125150</v>
      </c>
      <c r="Y584" s="17">
        <v>0</v>
      </c>
      <c r="Z584" s="17">
        <v>0</v>
      </c>
      <c r="AA584" s="17">
        <v>15306978</v>
      </c>
      <c r="AB584" s="17">
        <v>0</v>
      </c>
    </row>
    <row r="585" spans="1:28" x14ac:dyDescent="0.3">
      <c r="A585" s="15" t="s">
        <v>1163</v>
      </c>
      <c r="B585" s="14" t="s">
        <v>1164</v>
      </c>
      <c r="C585" s="14">
        <v>1</v>
      </c>
      <c r="D585" s="14">
        <v>0</v>
      </c>
      <c r="E585" s="17">
        <v>13741068</v>
      </c>
      <c r="F585" s="17">
        <v>0</v>
      </c>
      <c r="G585" s="17">
        <v>0</v>
      </c>
      <c r="H585" s="17">
        <v>0</v>
      </c>
      <c r="I585" s="17">
        <v>1407323</v>
      </c>
      <c r="J585" s="17">
        <v>3209859</v>
      </c>
      <c r="K585" s="17">
        <v>0</v>
      </c>
      <c r="L585" s="17">
        <v>0</v>
      </c>
      <c r="M585" s="17">
        <v>0</v>
      </c>
      <c r="N585" s="17">
        <v>0</v>
      </c>
      <c r="O585" s="17">
        <v>0</v>
      </c>
      <c r="P585" s="17">
        <v>1855394</v>
      </c>
      <c r="Q585" s="17">
        <v>293351</v>
      </c>
      <c r="R585" s="17">
        <v>205681</v>
      </c>
      <c r="S585" s="17">
        <v>20883</v>
      </c>
      <c r="T585" s="17">
        <v>8712</v>
      </c>
      <c r="U585" s="17">
        <v>81725</v>
      </c>
      <c r="V585" s="17">
        <v>23412</v>
      </c>
      <c r="W585" s="17">
        <v>0</v>
      </c>
      <c r="X585" s="17">
        <v>148670</v>
      </c>
      <c r="Y585" s="17">
        <v>22177</v>
      </c>
      <c r="Z585" s="17">
        <v>0</v>
      </c>
      <c r="AA585" s="17">
        <v>21018255</v>
      </c>
      <c r="AB585" s="17">
        <v>0</v>
      </c>
    </row>
    <row r="586" spans="1:28" x14ac:dyDescent="0.3">
      <c r="A586" s="15" t="s">
        <v>1165</v>
      </c>
      <c r="B586" s="14" t="s">
        <v>1166</v>
      </c>
      <c r="C586" s="14">
        <v>1</v>
      </c>
      <c r="D586" s="14">
        <v>0</v>
      </c>
      <c r="E586" s="17">
        <v>9084949</v>
      </c>
      <c r="F586" s="17">
        <v>0</v>
      </c>
      <c r="G586" s="17">
        <v>0</v>
      </c>
      <c r="H586" s="17">
        <v>0</v>
      </c>
      <c r="I586" s="17">
        <v>955264</v>
      </c>
      <c r="J586" s="17">
        <v>2533790</v>
      </c>
      <c r="K586" s="17">
        <v>0</v>
      </c>
      <c r="L586" s="17">
        <v>0</v>
      </c>
      <c r="M586" s="17">
        <v>0</v>
      </c>
      <c r="N586" s="17">
        <v>0</v>
      </c>
      <c r="O586" s="17">
        <v>0</v>
      </c>
      <c r="P586" s="17">
        <v>1358060</v>
      </c>
      <c r="Q586" s="17">
        <v>169483</v>
      </c>
      <c r="R586" s="17">
        <v>43180</v>
      </c>
      <c r="S586" s="17">
        <v>11730</v>
      </c>
      <c r="T586" s="17">
        <v>3419</v>
      </c>
      <c r="U586" s="17">
        <v>46717</v>
      </c>
      <c r="V586" s="17">
        <v>15046</v>
      </c>
      <c r="W586" s="17">
        <v>0</v>
      </c>
      <c r="X586" s="17">
        <v>366701</v>
      </c>
      <c r="Y586" s="17">
        <v>0</v>
      </c>
      <c r="Z586" s="17">
        <v>0</v>
      </c>
      <c r="AA586" s="17">
        <v>14588339</v>
      </c>
      <c r="AB586" s="17">
        <v>0</v>
      </c>
    </row>
    <row r="587" spans="1:28" x14ac:dyDescent="0.3">
      <c r="A587" s="15" t="s">
        <v>1167</v>
      </c>
      <c r="B587" s="14" t="s">
        <v>1168</v>
      </c>
      <c r="C587" s="14">
        <v>1</v>
      </c>
      <c r="D587" s="14">
        <v>0</v>
      </c>
      <c r="E587" s="17">
        <v>19384691</v>
      </c>
      <c r="F587" s="17">
        <v>0</v>
      </c>
      <c r="G587" s="17">
        <v>0</v>
      </c>
      <c r="H587" s="17">
        <v>0</v>
      </c>
      <c r="I587" s="17">
        <v>3699643</v>
      </c>
      <c r="J587" s="17">
        <v>4932015</v>
      </c>
      <c r="K587" s="17">
        <v>0</v>
      </c>
      <c r="L587" s="17">
        <v>0</v>
      </c>
      <c r="M587" s="17">
        <v>0</v>
      </c>
      <c r="N587" s="17">
        <v>0</v>
      </c>
      <c r="O587" s="17">
        <v>0</v>
      </c>
      <c r="P587" s="17">
        <v>4335559</v>
      </c>
      <c r="Q587" s="17">
        <v>647170</v>
      </c>
      <c r="R587" s="17">
        <v>305035</v>
      </c>
      <c r="S587" s="17">
        <v>79095</v>
      </c>
      <c r="T587" s="17">
        <v>33000</v>
      </c>
      <c r="U587" s="17">
        <v>302784</v>
      </c>
      <c r="V587" s="17">
        <v>57372</v>
      </c>
      <c r="W587" s="17">
        <v>0</v>
      </c>
      <c r="X587" s="17">
        <v>839552</v>
      </c>
      <c r="Y587" s="17">
        <v>62105</v>
      </c>
      <c r="Z587" s="17">
        <v>0</v>
      </c>
      <c r="AA587" s="17">
        <v>34678021</v>
      </c>
      <c r="AB587" s="17">
        <v>0</v>
      </c>
    </row>
    <row r="588" spans="1:28" x14ac:dyDescent="0.3">
      <c r="A588" s="15" t="s">
        <v>1169</v>
      </c>
      <c r="B588" s="14" t="s">
        <v>1170</v>
      </c>
      <c r="C588" s="14">
        <v>1</v>
      </c>
      <c r="D588" s="14">
        <v>0</v>
      </c>
      <c r="E588" s="17">
        <v>5003810</v>
      </c>
      <c r="F588" s="17">
        <v>0</v>
      </c>
      <c r="G588" s="17">
        <v>266111</v>
      </c>
      <c r="H588" s="17">
        <v>0</v>
      </c>
      <c r="I588" s="17">
        <v>706923</v>
      </c>
      <c r="J588" s="17">
        <v>1455303</v>
      </c>
      <c r="K588" s="17">
        <v>0</v>
      </c>
      <c r="L588" s="17">
        <v>0</v>
      </c>
      <c r="M588" s="17">
        <v>0</v>
      </c>
      <c r="N588" s="17">
        <v>0</v>
      </c>
      <c r="O588" s="17">
        <v>0</v>
      </c>
      <c r="P588" s="17">
        <v>1321474</v>
      </c>
      <c r="Q588" s="17">
        <v>82728</v>
      </c>
      <c r="R588" s="17">
        <v>0</v>
      </c>
      <c r="S588" s="17">
        <v>18036</v>
      </c>
      <c r="T588" s="17">
        <v>7525</v>
      </c>
      <c r="U588" s="17">
        <v>70599</v>
      </c>
      <c r="V588" s="17">
        <v>17075</v>
      </c>
      <c r="W588" s="17">
        <v>0</v>
      </c>
      <c r="X588" s="17">
        <v>140400</v>
      </c>
      <c r="Y588" s="17">
        <v>0</v>
      </c>
      <c r="Z588" s="17">
        <v>0</v>
      </c>
      <c r="AA588" s="17">
        <v>9089984</v>
      </c>
      <c r="AB588" s="17">
        <v>0</v>
      </c>
    </row>
    <row r="589" spans="1:28" x14ac:dyDescent="0.3">
      <c r="A589" s="15" t="s">
        <v>1171</v>
      </c>
      <c r="B589" s="14" t="s">
        <v>1172</v>
      </c>
      <c r="C589" s="14">
        <v>1</v>
      </c>
      <c r="D589" s="14">
        <v>0</v>
      </c>
      <c r="E589" s="17">
        <v>8703032</v>
      </c>
      <c r="F589" s="17">
        <v>0</v>
      </c>
      <c r="G589" s="17">
        <v>0</v>
      </c>
      <c r="H589" s="17">
        <v>0</v>
      </c>
      <c r="I589" s="17">
        <v>864134</v>
      </c>
      <c r="J589" s="17">
        <v>3017258</v>
      </c>
      <c r="K589" s="17">
        <v>0</v>
      </c>
      <c r="L589" s="17">
        <v>0</v>
      </c>
      <c r="M589" s="17">
        <v>0</v>
      </c>
      <c r="N589" s="17">
        <v>0</v>
      </c>
      <c r="O589" s="17">
        <v>0</v>
      </c>
      <c r="P589" s="17">
        <v>971671</v>
      </c>
      <c r="Q589" s="17">
        <v>272753</v>
      </c>
      <c r="R589" s="17">
        <v>151336</v>
      </c>
      <c r="S589" s="17">
        <v>10130</v>
      </c>
      <c r="T589" s="17">
        <v>2838</v>
      </c>
      <c r="U589" s="17">
        <v>42329</v>
      </c>
      <c r="V589" s="17">
        <v>6372</v>
      </c>
      <c r="W589" s="17">
        <v>0</v>
      </c>
      <c r="X589" s="17">
        <v>339889</v>
      </c>
      <c r="Y589" s="17">
        <v>0</v>
      </c>
      <c r="Z589" s="17">
        <v>0</v>
      </c>
      <c r="AA589" s="17">
        <v>14381742</v>
      </c>
      <c r="AB589" s="17">
        <v>0</v>
      </c>
    </row>
    <row r="590" spans="1:28" x14ac:dyDescent="0.3">
      <c r="A590" s="15" t="s">
        <v>1173</v>
      </c>
      <c r="B590" s="14" t="s">
        <v>1174</v>
      </c>
      <c r="C590" s="14">
        <v>1</v>
      </c>
      <c r="D590" s="14">
        <v>0</v>
      </c>
      <c r="E590" s="17">
        <v>9009204</v>
      </c>
      <c r="F590" s="17">
        <v>0</v>
      </c>
      <c r="G590" s="17">
        <v>0</v>
      </c>
      <c r="H590" s="17">
        <v>0</v>
      </c>
      <c r="I590" s="17">
        <v>1091325</v>
      </c>
      <c r="J590" s="17">
        <v>1488055</v>
      </c>
      <c r="K590" s="17">
        <v>0</v>
      </c>
      <c r="L590" s="17">
        <v>0</v>
      </c>
      <c r="M590" s="17">
        <v>0</v>
      </c>
      <c r="N590" s="17">
        <v>0</v>
      </c>
      <c r="O590" s="17">
        <v>0</v>
      </c>
      <c r="P590" s="17">
        <v>1449044</v>
      </c>
      <c r="Q590" s="17">
        <v>113217</v>
      </c>
      <c r="R590" s="17">
        <v>6328</v>
      </c>
      <c r="S590" s="17">
        <v>14000</v>
      </c>
      <c r="T590" s="17">
        <v>5906</v>
      </c>
      <c r="U590" s="17">
        <v>44689</v>
      </c>
      <c r="V590" s="17">
        <v>13460</v>
      </c>
      <c r="W590" s="17">
        <v>0</v>
      </c>
      <c r="X590" s="17">
        <v>65888</v>
      </c>
      <c r="Y590" s="17">
        <v>0</v>
      </c>
      <c r="Z590" s="17">
        <v>0</v>
      </c>
      <c r="AA590" s="17">
        <v>13301116</v>
      </c>
      <c r="AB590" s="17">
        <v>0</v>
      </c>
    </row>
    <row r="591" spans="1:28" x14ac:dyDescent="0.3">
      <c r="A591" s="15" t="s">
        <v>1175</v>
      </c>
      <c r="B591" s="14" t="s">
        <v>1176</v>
      </c>
      <c r="C591" s="14">
        <v>1</v>
      </c>
      <c r="D591" s="14">
        <v>0</v>
      </c>
      <c r="E591" s="17">
        <v>51154018</v>
      </c>
      <c r="F591" s="17">
        <v>0</v>
      </c>
      <c r="G591" s="17">
        <v>1621490</v>
      </c>
      <c r="H591" s="17">
        <v>0</v>
      </c>
      <c r="I591" s="17">
        <v>4074770</v>
      </c>
      <c r="J591" s="17">
        <v>7012104</v>
      </c>
      <c r="K591" s="17">
        <v>0</v>
      </c>
      <c r="L591" s="17">
        <v>0</v>
      </c>
      <c r="M591" s="17">
        <v>0</v>
      </c>
      <c r="N591" s="17">
        <v>0</v>
      </c>
      <c r="O591" s="17">
        <v>0</v>
      </c>
      <c r="P591" s="17">
        <v>4254222</v>
      </c>
      <c r="Q591" s="17">
        <v>599434</v>
      </c>
      <c r="R591" s="17">
        <v>4035909</v>
      </c>
      <c r="S591" s="17">
        <v>102539</v>
      </c>
      <c r="T591" s="17">
        <v>42781</v>
      </c>
      <c r="U591" s="17">
        <v>398197</v>
      </c>
      <c r="V591" s="17">
        <v>104691</v>
      </c>
      <c r="W591" s="17">
        <v>0</v>
      </c>
      <c r="X591" s="17">
        <v>1472272</v>
      </c>
      <c r="Y591" s="17">
        <v>0</v>
      </c>
      <c r="Z591" s="17">
        <v>0</v>
      </c>
      <c r="AA591" s="17">
        <v>74872427</v>
      </c>
      <c r="AB591" s="17">
        <v>0</v>
      </c>
    </row>
    <row r="592" spans="1:28" x14ac:dyDescent="0.3">
      <c r="A592" s="15" t="s">
        <v>1177</v>
      </c>
      <c r="B592" s="14" t="s">
        <v>1178</v>
      </c>
      <c r="C592" s="14">
        <v>1</v>
      </c>
      <c r="D592" s="14">
        <v>0</v>
      </c>
      <c r="E592" s="17">
        <v>9556899</v>
      </c>
      <c r="F592" s="17">
        <v>0</v>
      </c>
      <c r="G592" s="17">
        <v>202082</v>
      </c>
      <c r="H592" s="17">
        <v>0</v>
      </c>
      <c r="I592" s="17">
        <v>1282305</v>
      </c>
      <c r="J592" s="17">
        <v>1698834</v>
      </c>
      <c r="K592" s="17">
        <v>0</v>
      </c>
      <c r="L592" s="17">
        <v>0</v>
      </c>
      <c r="M592" s="17">
        <v>0</v>
      </c>
      <c r="N592" s="17">
        <v>0</v>
      </c>
      <c r="O592" s="17">
        <v>0</v>
      </c>
      <c r="P592" s="17">
        <v>1487683</v>
      </c>
      <c r="Q592" s="17">
        <v>306545</v>
      </c>
      <c r="R592" s="17">
        <v>358189</v>
      </c>
      <c r="S592" s="17">
        <v>24103</v>
      </c>
      <c r="T592" s="17">
        <v>10056</v>
      </c>
      <c r="U592" s="17">
        <v>97453</v>
      </c>
      <c r="V592" s="17">
        <v>24025</v>
      </c>
      <c r="W592" s="17">
        <v>0</v>
      </c>
      <c r="X592" s="17">
        <v>221160</v>
      </c>
      <c r="Y592" s="17">
        <v>0</v>
      </c>
      <c r="Z592" s="17">
        <v>0</v>
      </c>
      <c r="AA592" s="17">
        <v>15269334</v>
      </c>
      <c r="AB592" s="17">
        <v>0</v>
      </c>
    </row>
    <row r="593" spans="1:28" x14ac:dyDescent="0.3">
      <c r="A593" s="15" t="s">
        <v>1179</v>
      </c>
      <c r="B593" s="14" t="s">
        <v>1180</v>
      </c>
      <c r="C593" s="14">
        <v>1</v>
      </c>
      <c r="D593" s="14">
        <v>0</v>
      </c>
      <c r="E593" s="17">
        <v>16608232</v>
      </c>
      <c r="F593" s="17">
        <v>0</v>
      </c>
      <c r="G593" s="17">
        <v>1564377</v>
      </c>
      <c r="H593" s="17">
        <v>0</v>
      </c>
      <c r="I593" s="17">
        <v>1058989</v>
      </c>
      <c r="J593" s="17">
        <v>2005798</v>
      </c>
      <c r="K593" s="17">
        <v>0</v>
      </c>
      <c r="L593" s="17">
        <v>0</v>
      </c>
      <c r="M593" s="17">
        <v>0</v>
      </c>
      <c r="N593" s="17">
        <v>0</v>
      </c>
      <c r="O593" s="17">
        <v>0</v>
      </c>
      <c r="P593" s="17">
        <v>1617385</v>
      </c>
      <c r="Q593" s="17">
        <v>176039</v>
      </c>
      <c r="R593" s="17">
        <v>129319</v>
      </c>
      <c r="S593" s="17">
        <v>28283</v>
      </c>
      <c r="T593" s="17">
        <v>0</v>
      </c>
      <c r="U593" s="17">
        <v>77552</v>
      </c>
      <c r="V593" s="17">
        <v>0</v>
      </c>
      <c r="W593" s="17">
        <v>0</v>
      </c>
      <c r="X593" s="17">
        <v>636296</v>
      </c>
      <c r="Y593" s="17">
        <v>0</v>
      </c>
      <c r="Z593" s="17">
        <v>0</v>
      </c>
      <c r="AA593" s="17">
        <v>23902270</v>
      </c>
      <c r="AB593" s="17">
        <v>0</v>
      </c>
    </row>
    <row r="594" spans="1:28" x14ac:dyDescent="0.3">
      <c r="A594" s="15" t="s">
        <v>1181</v>
      </c>
      <c r="B594" s="14" t="s">
        <v>1182</v>
      </c>
      <c r="C594" s="14">
        <v>1</v>
      </c>
      <c r="D594" s="14">
        <v>0</v>
      </c>
      <c r="E594" s="17">
        <v>9601931</v>
      </c>
      <c r="F594" s="17">
        <v>0</v>
      </c>
      <c r="G594" s="17">
        <v>457991</v>
      </c>
      <c r="H594" s="17">
        <v>0</v>
      </c>
      <c r="I594" s="17">
        <v>1878574</v>
      </c>
      <c r="J594" s="17">
        <v>2356501</v>
      </c>
      <c r="K594" s="17">
        <v>0</v>
      </c>
      <c r="L594" s="17">
        <v>0</v>
      </c>
      <c r="M594" s="17">
        <v>0</v>
      </c>
      <c r="N594" s="17">
        <v>0</v>
      </c>
      <c r="O594" s="17">
        <v>0</v>
      </c>
      <c r="P594" s="17">
        <v>1518770</v>
      </c>
      <c r="Q594" s="17">
        <v>573112</v>
      </c>
      <c r="R594" s="17">
        <v>442826</v>
      </c>
      <c r="S594" s="17">
        <v>28717</v>
      </c>
      <c r="T594" s="17">
        <v>8235</v>
      </c>
      <c r="U594" s="17">
        <v>103837</v>
      </c>
      <c r="V594" s="17">
        <v>0</v>
      </c>
      <c r="W594" s="17">
        <v>0</v>
      </c>
      <c r="X594" s="17">
        <v>270060</v>
      </c>
      <c r="Y594" s="17">
        <v>0</v>
      </c>
      <c r="Z594" s="17">
        <v>0</v>
      </c>
      <c r="AA594" s="17">
        <v>17240554</v>
      </c>
      <c r="AB594" s="17">
        <v>0</v>
      </c>
    </row>
    <row r="595" spans="1:28" x14ac:dyDescent="0.3">
      <c r="A595" s="15" t="s">
        <v>1183</v>
      </c>
      <c r="B595" s="14" t="s">
        <v>1184</v>
      </c>
      <c r="C595" s="14">
        <v>1</v>
      </c>
      <c r="D595" s="14">
        <v>0</v>
      </c>
      <c r="E595" s="17">
        <v>9926148</v>
      </c>
      <c r="F595" s="17">
        <v>0</v>
      </c>
      <c r="G595" s="17">
        <v>237136</v>
      </c>
      <c r="H595" s="17">
        <v>0</v>
      </c>
      <c r="I595" s="17">
        <v>3169924</v>
      </c>
      <c r="J595" s="17">
        <v>2076678</v>
      </c>
      <c r="K595" s="17">
        <v>0</v>
      </c>
      <c r="L595" s="17">
        <v>0</v>
      </c>
      <c r="M595" s="17">
        <v>0</v>
      </c>
      <c r="N595" s="17">
        <v>0</v>
      </c>
      <c r="O595" s="17">
        <v>0</v>
      </c>
      <c r="P595" s="17">
        <v>1430860</v>
      </c>
      <c r="Q595" s="17">
        <v>564650</v>
      </c>
      <c r="R595" s="17">
        <v>604820</v>
      </c>
      <c r="S595" s="17">
        <v>30545</v>
      </c>
      <c r="T595" s="17">
        <v>12743</v>
      </c>
      <c r="U595" s="17">
        <v>121393</v>
      </c>
      <c r="V595" s="17">
        <v>25758</v>
      </c>
      <c r="W595" s="17">
        <v>0</v>
      </c>
      <c r="X595" s="17">
        <v>232200</v>
      </c>
      <c r="Y595" s="17">
        <v>13708</v>
      </c>
      <c r="Z595" s="17">
        <v>0</v>
      </c>
      <c r="AA595" s="17">
        <v>18446563</v>
      </c>
      <c r="AB595" s="17">
        <v>258</v>
      </c>
    </row>
    <row r="596" spans="1:28" x14ac:dyDescent="0.3">
      <c r="A596" s="15" t="s">
        <v>1185</v>
      </c>
      <c r="B596" s="14" t="s">
        <v>1186</v>
      </c>
      <c r="C596" s="14">
        <v>1</v>
      </c>
      <c r="D596" s="14">
        <v>0</v>
      </c>
      <c r="E596" s="17">
        <v>7369045</v>
      </c>
      <c r="F596" s="17">
        <v>0</v>
      </c>
      <c r="G596" s="17">
        <v>715413</v>
      </c>
      <c r="H596" s="17">
        <v>0</v>
      </c>
      <c r="I596" s="17">
        <v>337528</v>
      </c>
      <c r="J596" s="17">
        <v>594673</v>
      </c>
      <c r="K596" s="17">
        <v>0</v>
      </c>
      <c r="L596" s="17">
        <v>0</v>
      </c>
      <c r="M596" s="17">
        <v>0</v>
      </c>
      <c r="N596" s="17">
        <v>0</v>
      </c>
      <c r="O596" s="17">
        <v>0</v>
      </c>
      <c r="P596" s="17">
        <v>516962</v>
      </c>
      <c r="Q596" s="17">
        <v>92414</v>
      </c>
      <c r="R596" s="17">
        <v>90948</v>
      </c>
      <c r="S596" s="17">
        <v>18261</v>
      </c>
      <c r="T596" s="17">
        <v>7618</v>
      </c>
      <c r="U596" s="17">
        <v>79046</v>
      </c>
      <c r="V596" s="17">
        <v>0</v>
      </c>
      <c r="W596" s="17">
        <v>0</v>
      </c>
      <c r="X596" s="17">
        <v>258032</v>
      </c>
      <c r="Y596" s="17">
        <v>0</v>
      </c>
      <c r="Z596" s="17">
        <v>0</v>
      </c>
      <c r="AA596" s="17">
        <v>10079940</v>
      </c>
      <c r="AB596" s="17">
        <v>0</v>
      </c>
    </row>
    <row r="597" spans="1:28" x14ac:dyDescent="0.3">
      <c r="A597" s="15" t="s">
        <v>1187</v>
      </c>
      <c r="B597" s="14" t="s">
        <v>1188</v>
      </c>
      <c r="C597" s="14">
        <v>1</v>
      </c>
      <c r="D597" s="14">
        <v>0</v>
      </c>
      <c r="E597" s="17">
        <v>16008224</v>
      </c>
      <c r="F597" s="17">
        <v>0</v>
      </c>
      <c r="G597" s="17">
        <v>342714</v>
      </c>
      <c r="H597" s="17">
        <v>0</v>
      </c>
      <c r="I597" s="17">
        <v>1861568</v>
      </c>
      <c r="J597" s="17">
        <v>1950579</v>
      </c>
      <c r="K597" s="17">
        <v>0</v>
      </c>
      <c r="L597" s="17">
        <v>0</v>
      </c>
      <c r="M597" s="17">
        <v>0</v>
      </c>
      <c r="N597" s="17">
        <v>0</v>
      </c>
      <c r="O597" s="17">
        <v>0</v>
      </c>
      <c r="P597" s="17">
        <v>1614789</v>
      </c>
      <c r="Q597" s="17">
        <v>386956</v>
      </c>
      <c r="R597" s="17">
        <v>849503</v>
      </c>
      <c r="S597" s="17">
        <v>38859</v>
      </c>
      <c r="T597" s="17">
        <v>16212</v>
      </c>
      <c r="U597" s="17">
        <v>144693</v>
      </c>
      <c r="V597" s="17">
        <v>35782</v>
      </c>
      <c r="W597" s="17">
        <v>0</v>
      </c>
      <c r="X597" s="17">
        <v>358705</v>
      </c>
      <c r="Y597" s="17">
        <v>617</v>
      </c>
      <c r="Z597" s="17">
        <v>0</v>
      </c>
      <c r="AA597" s="17">
        <v>23609201</v>
      </c>
      <c r="AB597" s="17">
        <v>0</v>
      </c>
    </row>
    <row r="598" spans="1:28" x14ac:dyDescent="0.3">
      <c r="A598" s="15" t="s">
        <v>1189</v>
      </c>
      <c r="B598" s="14" t="s">
        <v>1190</v>
      </c>
      <c r="C598" s="14">
        <v>1</v>
      </c>
      <c r="D598" s="14">
        <v>0</v>
      </c>
      <c r="E598" s="17">
        <v>21331398</v>
      </c>
      <c r="F598" s="17">
        <v>0</v>
      </c>
      <c r="G598" s="17">
        <v>379007</v>
      </c>
      <c r="H598" s="17">
        <v>0</v>
      </c>
      <c r="I598" s="17">
        <v>3612288</v>
      </c>
      <c r="J598" s="17">
        <v>1820035</v>
      </c>
      <c r="K598" s="17">
        <v>0</v>
      </c>
      <c r="L598" s="17">
        <v>0</v>
      </c>
      <c r="M598" s="17">
        <v>0</v>
      </c>
      <c r="N598" s="17">
        <v>0</v>
      </c>
      <c r="O598" s="17">
        <v>0</v>
      </c>
      <c r="P598" s="17">
        <v>1990906</v>
      </c>
      <c r="Q598" s="17">
        <v>980175</v>
      </c>
      <c r="R598" s="17">
        <v>289210</v>
      </c>
      <c r="S598" s="17">
        <v>42364</v>
      </c>
      <c r="T598" s="17">
        <v>17675</v>
      </c>
      <c r="U598" s="17">
        <v>170789</v>
      </c>
      <c r="V598" s="17">
        <v>47907</v>
      </c>
      <c r="W598" s="17">
        <v>0</v>
      </c>
      <c r="X598" s="17">
        <v>302535</v>
      </c>
      <c r="Y598" s="17">
        <v>0</v>
      </c>
      <c r="Z598" s="17">
        <v>0</v>
      </c>
      <c r="AA598" s="17">
        <v>30984289</v>
      </c>
      <c r="AB598" s="17">
        <v>0</v>
      </c>
    </row>
    <row r="599" spans="1:28" x14ac:dyDescent="0.3">
      <c r="A599" s="15" t="s">
        <v>1191</v>
      </c>
      <c r="B599" s="14" t="s">
        <v>1192</v>
      </c>
      <c r="C599" s="14">
        <v>1</v>
      </c>
      <c r="D599" s="14">
        <v>0</v>
      </c>
      <c r="E599" s="17">
        <v>17064710</v>
      </c>
      <c r="F599" s="17">
        <v>0</v>
      </c>
      <c r="G599" s="17">
        <v>563471</v>
      </c>
      <c r="H599" s="17">
        <v>0</v>
      </c>
      <c r="I599" s="17">
        <v>2292733</v>
      </c>
      <c r="J599" s="17">
        <v>995161</v>
      </c>
      <c r="K599" s="17">
        <v>0</v>
      </c>
      <c r="L599" s="17">
        <v>0</v>
      </c>
      <c r="M599" s="17">
        <v>0</v>
      </c>
      <c r="N599" s="17">
        <v>0</v>
      </c>
      <c r="O599" s="17">
        <v>0</v>
      </c>
      <c r="P599" s="17">
        <v>1217484</v>
      </c>
      <c r="Q599" s="17">
        <v>401701</v>
      </c>
      <c r="R599" s="17">
        <v>716019</v>
      </c>
      <c r="S599" s="17">
        <v>23369</v>
      </c>
      <c r="T599" s="17">
        <v>9750</v>
      </c>
      <c r="U599" s="17">
        <v>93608</v>
      </c>
      <c r="V599" s="17">
        <v>23105</v>
      </c>
      <c r="W599" s="17">
        <v>0</v>
      </c>
      <c r="X599" s="17">
        <v>0</v>
      </c>
      <c r="Y599" s="17">
        <v>0</v>
      </c>
      <c r="Z599" s="17">
        <v>0</v>
      </c>
      <c r="AA599" s="17">
        <v>23401111</v>
      </c>
      <c r="AB599" s="17">
        <v>0</v>
      </c>
    </row>
    <row r="600" spans="1:28" x14ac:dyDescent="0.3">
      <c r="A600" s="15" t="s">
        <v>1193</v>
      </c>
      <c r="B600" s="14" t="s">
        <v>1194</v>
      </c>
      <c r="C600" s="14">
        <v>1</v>
      </c>
      <c r="D600" s="14">
        <v>0</v>
      </c>
      <c r="E600" s="17">
        <v>501649</v>
      </c>
      <c r="F600" s="17">
        <v>0</v>
      </c>
      <c r="G600" s="17">
        <v>179940</v>
      </c>
      <c r="H600" s="17">
        <v>0</v>
      </c>
      <c r="I600" s="17">
        <v>34248</v>
      </c>
      <c r="J600" s="17">
        <v>13934</v>
      </c>
      <c r="K600" s="17">
        <v>0</v>
      </c>
      <c r="L600" s="17">
        <v>0</v>
      </c>
      <c r="M600" s="17">
        <v>0</v>
      </c>
      <c r="N600" s="17">
        <v>0</v>
      </c>
      <c r="O600" s="17">
        <v>0</v>
      </c>
      <c r="P600" s="17">
        <v>103219</v>
      </c>
      <c r="Q600" s="17">
        <v>0</v>
      </c>
      <c r="R600" s="17">
        <v>0</v>
      </c>
      <c r="S600" s="17">
        <v>2607</v>
      </c>
      <c r="T600" s="17">
        <v>1087</v>
      </c>
      <c r="U600" s="17">
        <v>7398</v>
      </c>
      <c r="V600" s="17">
        <v>0</v>
      </c>
      <c r="W600" s="17">
        <v>0</v>
      </c>
      <c r="X600" s="17">
        <v>27000</v>
      </c>
      <c r="Y600" s="17">
        <v>0</v>
      </c>
      <c r="Z600" s="17">
        <v>0</v>
      </c>
      <c r="AA600" s="17">
        <v>871082</v>
      </c>
      <c r="AB600" s="17">
        <v>0</v>
      </c>
    </row>
    <row r="601" spans="1:28" x14ac:dyDescent="0.3">
      <c r="A601" s="15" t="s">
        <v>1195</v>
      </c>
      <c r="B601" s="14" t="s">
        <v>1196</v>
      </c>
      <c r="C601" s="14">
        <v>1</v>
      </c>
      <c r="D601" s="14">
        <v>0</v>
      </c>
      <c r="E601" s="17">
        <v>2755991</v>
      </c>
      <c r="F601" s="17">
        <v>0</v>
      </c>
      <c r="G601" s="17">
        <v>251952</v>
      </c>
      <c r="H601" s="17">
        <v>0</v>
      </c>
      <c r="I601" s="17">
        <v>112466</v>
      </c>
      <c r="J601" s="17">
        <v>755867</v>
      </c>
      <c r="K601" s="17">
        <v>749</v>
      </c>
      <c r="L601" s="17">
        <v>0</v>
      </c>
      <c r="M601" s="17">
        <v>0</v>
      </c>
      <c r="N601" s="17">
        <v>0</v>
      </c>
      <c r="O601" s="17">
        <v>0</v>
      </c>
      <c r="P601" s="17">
        <v>159117</v>
      </c>
      <c r="Q601" s="17">
        <v>2696</v>
      </c>
      <c r="R601" s="17">
        <v>130156</v>
      </c>
      <c r="S601" s="17">
        <v>7041</v>
      </c>
      <c r="T601" s="17">
        <v>2937</v>
      </c>
      <c r="U601" s="17">
        <v>27378</v>
      </c>
      <c r="V601" s="17">
        <v>0</v>
      </c>
      <c r="W601" s="17">
        <v>0</v>
      </c>
      <c r="X601" s="17">
        <v>22275</v>
      </c>
      <c r="Y601" s="17">
        <v>0</v>
      </c>
      <c r="Z601" s="17">
        <v>0</v>
      </c>
      <c r="AA601" s="17">
        <v>4228625</v>
      </c>
      <c r="AB601" s="17">
        <v>0</v>
      </c>
    </row>
    <row r="602" spans="1:28" x14ac:dyDescent="0.3">
      <c r="A602" s="15" t="s">
        <v>1197</v>
      </c>
      <c r="B602" s="14" t="s">
        <v>1198</v>
      </c>
      <c r="C602" s="14">
        <v>1</v>
      </c>
      <c r="D602" s="14">
        <v>0</v>
      </c>
      <c r="E602" s="17">
        <v>14379027</v>
      </c>
      <c r="F602" s="17">
        <v>0</v>
      </c>
      <c r="G602" s="17">
        <v>250952</v>
      </c>
      <c r="H602" s="17">
        <v>0</v>
      </c>
      <c r="I602" s="17">
        <v>983155</v>
      </c>
      <c r="J602" s="17">
        <v>3351124</v>
      </c>
      <c r="K602" s="17">
        <v>0</v>
      </c>
      <c r="L602" s="17">
        <v>0</v>
      </c>
      <c r="M602" s="17">
        <v>0</v>
      </c>
      <c r="N602" s="17">
        <v>0</v>
      </c>
      <c r="O602" s="17">
        <v>0</v>
      </c>
      <c r="P602" s="17">
        <v>1577483</v>
      </c>
      <c r="Q602" s="17">
        <v>536473</v>
      </c>
      <c r="R602" s="17">
        <v>450093</v>
      </c>
      <c r="S602" s="17">
        <v>31668</v>
      </c>
      <c r="T602" s="17">
        <v>13212</v>
      </c>
      <c r="U602" s="17">
        <v>112190</v>
      </c>
      <c r="V602" s="17">
        <v>34328</v>
      </c>
      <c r="W602" s="17">
        <v>0</v>
      </c>
      <c r="X602" s="17">
        <v>358477</v>
      </c>
      <c r="Y602" s="17">
        <v>20717</v>
      </c>
      <c r="Z602" s="17">
        <v>0</v>
      </c>
      <c r="AA602" s="17">
        <v>22098899</v>
      </c>
      <c r="AB602" s="17">
        <v>0</v>
      </c>
    </row>
    <row r="603" spans="1:28" x14ac:dyDescent="0.3">
      <c r="A603" s="15" t="s">
        <v>1199</v>
      </c>
      <c r="B603" s="14" t="s">
        <v>1200</v>
      </c>
      <c r="C603" s="14">
        <v>1</v>
      </c>
      <c r="D603" s="14">
        <v>0</v>
      </c>
      <c r="E603" s="17">
        <v>2665910</v>
      </c>
      <c r="F603" s="17">
        <v>0</v>
      </c>
      <c r="G603" s="17">
        <v>265147</v>
      </c>
      <c r="H603" s="17">
        <v>0</v>
      </c>
      <c r="I603" s="17">
        <v>245161</v>
      </c>
      <c r="J603" s="17">
        <v>168287</v>
      </c>
      <c r="K603" s="17">
        <v>0</v>
      </c>
      <c r="L603" s="17">
        <v>0</v>
      </c>
      <c r="M603" s="17">
        <v>0</v>
      </c>
      <c r="N603" s="17">
        <v>0</v>
      </c>
      <c r="O603" s="17">
        <v>0</v>
      </c>
      <c r="P603" s="17">
        <v>150967</v>
      </c>
      <c r="Q603" s="17">
        <v>0</v>
      </c>
      <c r="R603" s="17">
        <v>24508</v>
      </c>
      <c r="S603" s="17">
        <v>4494</v>
      </c>
      <c r="T603" s="17">
        <v>1875</v>
      </c>
      <c r="U603" s="17">
        <v>17475</v>
      </c>
      <c r="V603" s="17">
        <v>756</v>
      </c>
      <c r="W603" s="17">
        <v>0</v>
      </c>
      <c r="X603" s="17">
        <v>0</v>
      </c>
      <c r="Y603" s="17">
        <v>0</v>
      </c>
      <c r="Z603" s="17">
        <v>0</v>
      </c>
      <c r="AA603" s="17">
        <v>3544580</v>
      </c>
      <c r="AB603" s="17">
        <v>0</v>
      </c>
    </row>
    <row r="604" spans="1:28" x14ac:dyDescent="0.3">
      <c r="A604" s="15" t="s">
        <v>1201</v>
      </c>
      <c r="B604" s="14" t="s">
        <v>1202</v>
      </c>
      <c r="C604" s="14">
        <v>1</v>
      </c>
      <c r="D604" s="14">
        <v>0</v>
      </c>
      <c r="E604" s="17">
        <v>1603846</v>
      </c>
      <c r="F604" s="17">
        <v>0</v>
      </c>
      <c r="G604" s="17">
        <v>110011</v>
      </c>
      <c r="H604" s="17">
        <v>0</v>
      </c>
      <c r="I604" s="17">
        <v>56755</v>
      </c>
      <c r="J604" s="17">
        <v>94314</v>
      </c>
      <c r="K604" s="17">
        <v>0</v>
      </c>
      <c r="L604" s="17">
        <v>0</v>
      </c>
      <c r="M604" s="17">
        <v>0</v>
      </c>
      <c r="N604" s="17">
        <v>0</v>
      </c>
      <c r="O604" s="17">
        <v>0</v>
      </c>
      <c r="P604" s="17">
        <v>407084</v>
      </c>
      <c r="Q604" s="17">
        <v>0</v>
      </c>
      <c r="R604" s="17">
        <v>22608</v>
      </c>
      <c r="S604" s="17">
        <v>10546</v>
      </c>
      <c r="T604" s="17">
        <v>4400</v>
      </c>
      <c r="U604" s="17">
        <v>41241</v>
      </c>
      <c r="V604" s="17">
        <v>0</v>
      </c>
      <c r="W604" s="17">
        <v>0</v>
      </c>
      <c r="X604" s="17">
        <v>0</v>
      </c>
      <c r="Y604" s="17">
        <v>0</v>
      </c>
      <c r="Z604" s="17">
        <v>0</v>
      </c>
      <c r="AA604" s="17">
        <v>2350805</v>
      </c>
      <c r="AB604" s="17">
        <v>0</v>
      </c>
    </row>
    <row r="605" spans="1:28" x14ac:dyDescent="0.3">
      <c r="A605" s="15" t="s">
        <v>1203</v>
      </c>
      <c r="B605" s="14" t="s">
        <v>1204</v>
      </c>
      <c r="C605" s="14">
        <v>1</v>
      </c>
      <c r="D605" s="14">
        <v>0</v>
      </c>
      <c r="E605" s="17">
        <v>6561698</v>
      </c>
      <c r="F605" s="17">
        <v>0</v>
      </c>
      <c r="G605" s="17">
        <v>97741</v>
      </c>
      <c r="H605" s="17">
        <v>0</v>
      </c>
      <c r="I605" s="17">
        <v>640104</v>
      </c>
      <c r="J605" s="17">
        <v>603977</v>
      </c>
      <c r="K605" s="17">
        <v>0</v>
      </c>
      <c r="L605" s="17">
        <v>0</v>
      </c>
      <c r="M605" s="17">
        <v>0</v>
      </c>
      <c r="N605" s="17">
        <v>0</v>
      </c>
      <c r="O605" s="17">
        <v>0</v>
      </c>
      <c r="P605" s="17">
        <v>419941</v>
      </c>
      <c r="Q605" s="17">
        <v>79502</v>
      </c>
      <c r="R605" s="17">
        <v>80435</v>
      </c>
      <c r="S605" s="17">
        <v>9663</v>
      </c>
      <c r="T605" s="17">
        <v>4031</v>
      </c>
      <c r="U605" s="17">
        <v>39960</v>
      </c>
      <c r="V605" s="17">
        <v>1998</v>
      </c>
      <c r="W605" s="17">
        <v>0</v>
      </c>
      <c r="X605" s="17">
        <v>37800</v>
      </c>
      <c r="Y605" s="17">
        <v>0</v>
      </c>
      <c r="Z605" s="17">
        <v>0</v>
      </c>
      <c r="AA605" s="17">
        <v>8576850</v>
      </c>
      <c r="AB605" s="17">
        <v>0</v>
      </c>
    </row>
    <row r="606" spans="1:28" x14ac:dyDescent="0.3">
      <c r="A606" s="15" t="s">
        <v>1205</v>
      </c>
      <c r="B606" s="14" t="s">
        <v>1206</v>
      </c>
      <c r="C606" s="14">
        <v>1</v>
      </c>
      <c r="D606" s="14">
        <v>0</v>
      </c>
      <c r="E606" s="17">
        <v>16255537</v>
      </c>
      <c r="F606" s="17">
        <v>0</v>
      </c>
      <c r="G606" s="17">
        <v>405813</v>
      </c>
      <c r="H606" s="17">
        <v>0</v>
      </c>
      <c r="I606" s="17">
        <v>2149607</v>
      </c>
      <c r="J606" s="17">
        <v>4478884</v>
      </c>
      <c r="K606" s="17">
        <v>0</v>
      </c>
      <c r="L606" s="17">
        <v>0</v>
      </c>
      <c r="M606" s="17">
        <v>0</v>
      </c>
      <c r="N606" s="17">
        <v>0</v>
      </c>
      <c r="O606" s="17">
        <v>0</v>
      </c>
      <c r="P606" s="17">
        <v>1591921</v>
      </c>
      <c r="Q606" s="17">
        <v>307119</v>
      </c>
      <c r="R606" s="17">
        <v>545301</v>
      </c>
      <c r="S606" s="17">
        <v>46379</v>
      </c>
      <c r="T606" s="17">
        <v>19350</v>
      </c>
      <c r="U606" s="17">
        <v>184303</v>
      </c>
      <c r="V606" s="17">
        <v>47127</v>
      </c>
      <c r="W606" s="17">
        <v>0</v>
      </c>
      <c r="X606" s="17">
        <v>339360</v>
      </c>
      <c r="Y606" s="17">
        <v>0</v>
      </c>
      <c r="Z606" s="17">
        <v>0</v>
      </c>
      <c r="AA606" s="17">
        <v>26370701</v>
      </c>
      <c r="AB606" s="17">
        <v>0</v>
      </c>
    </row>
    <row r="607" spans="1:28" x14ac:dyDescent="0.3">
      <c r="A607" s="15" t="s">
        <v>1207</v>
      </c>
      <c r="B607" s="14" t="s">
        <v>1208</v>
      </c>
      <c r="C607" s="14">
        <v>1</v>
      </c>
      <c r="D607" s="14">
        <v>0</v>
      </c>
      <c r="E607" s="17">
        <v>1301828</v>
      </c>
      <c r="F607" s="17">
        <v>0</v>
      </c>
      <c r="G607" s="17">
        <v>70000</v>
      </c>
      <c r="H607" s="17">
        <v>0</v>
      </c>
      <c r="I607" s="17">
        <v>31679</v>
      </c>
      <c r="J607" s="17">
        <v>58706</v>
      </c>
      <c r="K607" s="17">
        <v>0</v>
      </c>
      <c r="L607" s="17">
        <v>0</v>
      </c>
      <c r="M607" s="17">
        <v>0</v>
      </c>
      <c r="N607" s="17">
        <v>0</v>
      </c>
      <c r="O607" s="17">
        <v>0</v>
      </c>
      <c r="P607" s="17">
        <v>112526</v>
      </c>
      <c r="Q607" s="17">
        <v>31836</v>
      </c>
      <c r="R607" s="17">
        <v>37153</v>
      </c>
      <c r="S607" s="17">
        <v>2367</v>
      </c>
      <c r="T607" s="17">
        <v>987</v>
      </c>
      <c r="U607" s="17">
        <v>15553</v>
      </c>
      <c r="V607" s="17">
        <v>2111</v>
      </c>
      <c r="W607" s="17">
        <v>0</v>
      </c>
      <c r="X607" s="17">
        <v>0</v>
      </c>
      <c r="Y607" s="17">
        <v>0</v>
      </c>
      <c r="Z607" s="17">
        <v>0</v>
      </c>
      <c r="AA607" s="17">
        <v>1664746</v>
      </c>
      <c r="AB607" s="17">
        <v>0</v>
      </c>
    </row>
    <row r="608" spans="1:28" x14ac:dyDescent="0.3">
      <c r="A608" s="15" t="s">
        <v>1209</v>
      </c>
      <c r="B608" s="14" t="s">
        <v>1210</v>
      </c>
      <c r="C608" s="14">
        <v>1</v>
      </c>
      <c r="D608" s="14">
        <v>0</v>
      </c>
      <c r="E608" s="17">
        <v>9330353</v>
      </c>
      <c r="F608" s="17">
        <v>0</v>
      </c>
      <c r="G608" s="17">
        <v>462680</v>
      </c>
      <c r="H608" s="17">
        <v>0</v>
      </c>
      <c r="I608" s="17">
        <v>686627</v>
      </c>
      <c r="J608" s="17">
        <v>1490574</v>
      </c>
      <c r="K608" s="17">
        <v>0</v>
      </c>
      <c r="L608" s="17">
        <v>0</v>
      </c>
      <c r="M608" s="17">
        <v>0</v>
      </c>
      <c r="N608" s="17">
        <v>0</v>
      </c>
      <c r="O608" s="17">
        <v>0</v>
      </c>
      <c r="P608" s="17">
        <v>580078</v>
      </c>
      <c r="Q608" s="17">
        <v>212873</v>
      </c>
      <c r="R608" s="17">
        <v>132603</v>
      </c>
      <c r="S608" s="17">
        <v>9857</v>
      </c>
      <c r="T608" s="17">
        <v>4112</v>
      </c>
      <c r="U608" s="17">
        <v>38562</v>
      </c>
      <c r="V608" s="17">
        <v>8727</v>
      </c>
      <c r="W608" s="17">
        <v>0</v>
      </c>
      <c r="X608" s="17">
        <v>61955</v>
      </c>
      <c r="Y608" s="17">
        <v>0</v>
      </c>
      <c r="Z608" s="17">
        <v>0</v>
      </c>
      <c r="AA608" s="17">
        <v>13019001</v>
      </c>
      <c r="AB608" s="17">
        <v>0</v>
      </c>
    </row>
    <row r="609" spans="1:28" x14ac:dyDescent="0.3">
      <c r="A609" s="15" t="s">
        <v>1211</v>
      </c>
      <c r="B609" s="14" t="s">
        <v>1212</v>
      </c>
      <c r="C609" s="14">
        <v>1</v>
      </c>
      <c r="D609" s="14">
        <v>0</v>
      </c>
      <c r="E609" s="17">
        <v>5833731</v>
      </c>
      <c r="F609" s="17">
        <v>0</v>
      </c>
      <c r="G609" s="17">
        <v>0</v>
      </c>
      <c r="H609" s="17">
        <v>0</v>
      </c>
      <c r="I609" s="17">
        <v>480084</v>
      </c>
      <c r="J609" s="17">
        <v>503876</v>
      </c>
      <c r="K609" s="17">
        <v>0</v>
      </c>
      <c r="L609" s="17">
        <v>0</v>
      </c>
      <c r="M609" s="17">
        <v>0</v>
      </c>
      <c r="N609" s="17">
        <v>0</v>
      </c>
      <c r="O609" s="17">
        <v>0</v>
      </c>
      <c r="P609" s="17">
        <v>542230</v>
      </c>
      <c r="Q609" s="17">
        <v>188451</v>
      </c>
      <c r="R609" s="17">
        <v>127876</v>
      </c>
      <c r="S609" s="17">
        <v>6936</v>
      </c>
      <c r="T609" s="17">
        <v>2237</v>
      </c>
      <c r="U609" s="17">
        <v>27261</v>
      </c>
      <c r="V609" s="17">
        <v>7407</v>
      </c>
      <c r="W609" s="17">
        <v>0</v>
      </c>
      <c r="X609" s="17">
        <v>152960</v>
      </c>
      <c r="Y609" s="17">
        <v>0</v>
      </c>
      <c r="Z609" s="17">
        <v>0</v>
      </c>
      <c r="AA609" s="17">
        <v>7873049</v>
      </c>
      <c r="AB609" s="17">
        <v>0</v>
      </c>
    </row>
    <row r="610" spans="1:28" x14ac:dyDescent="0.3">
      <c r="A610" s="15" t="s">
        <v>1213</v>
      </c>
      <c r="B610" s="14" t="s">
        <v>1214</v>
      </c>
      <c r="C610" s="14">
        <v>1</v>
      </c>
      <c r="D610" s="14">
        <v>0</v>
      </c>
      <c r="E610" s="17">
        <v>4373958</v>
      </c>
      <c r="F610" s="17">
        <v>0</v>
      </c>
      <c r="G610" s="17">
        <v>202115</v>
      </c>
      <c r="H610" s="17">
        <v>0</v>
      </c>
      <c r="I610" s="17">
        <v>610775</v>
      </c>
      <c r="J610" s="17">
        <v>258303</v>
      </c>
      <c r="K610" s="17">
        <v>0</v>
      </c>
      <c r="L610" s="17">
        <v>0</v>
      </c>
      <c r="M610" s="17">
        <v>0</v>
      </c>
      <c r="N610" s="17">
        <v>0</v>
      </c>
      <c r="O610" s="17">
        <v>0</v>
      </c>
      <c r="P610" s="17">
        <v>465169</v>
      </c>
      <c r="Q610" s="17">
        <v>81114</v>
      </c>
      <c r="R610" s="17">
        <v>89638</v>
      </c>
      <c r="S610" s="17">
        <v>6487</v>
      </c>
      <c r="T610" s="17">
        <v>1435</v>
      </c>
      <c r="U610" s="17">
        <v>25630</v>
      </c>
      <c r="V610" s="17">
        <v>5690</v>
      </c>
      <c r="W610" s="17">
        <v>0</v>
      </c>
      <c r="X610" s="17">
        <v>59347</v>
      </c>
      <c r="Y610" s="17">
        <v>0</v>
      </c>
      <c r="Z610" s="17">
        <v>0</v>
      </c>
      <c r="AA610" s="17">
        <v>6179661</v>
      </c>
      <c r="AB610" s="17">
        <v>0</v>
      </c>
    </row>
    <row r="611" spans="1:28" x14ac:dyDescent="0.3">
      <c r="A611" s="15" t="s">
        <v>1215</v>
      </c>
      <c r="B611" s="14" t="s">
        <v>1216</v>
      </c>
      <c r="C611" s="14">
        <v>1</v>
      </c>
      <c r="D611" s="14">
        <v>1</v>
      </c>
      <c r="E611" s="17">
        <v>5272590</v>
      </c>
      <c r="F611" s="17">
        <v>0</v>
      </c>
      <c r="G611" s="17">
        <v>0</v>
      </c>
      <c r="H611" s="17">
        <v>0</v>
      </c>
      <c r="I611" s="17">
        <v>130441</v>
      </c>
      <c r="J611" s="17">
        <v>897963</v>
      </c>
      <c r="K611" s="17">
        <v>0</v>
      </c>
      <c r="L611" s="17">
        <v>0</v>
      </c>
      <c r="M611" s="17">
        <v>0</v>
      </c>
      <c r="N611" s="17">
        <v>0</v>
      </c>
      <c r="O611" s="17">
        <v>0</v>
      </c>
      <c r="P611" s="17">
        <v>810354</v>
      </c>
      <c r="Q611" s="17">
        <v>84720</v>
      </c>
      <c r="R611" s="17">
        <v>0</v>
      </c>
      <c r="S611" s="17">
        <v>6247</v>
      </c>
      <c r="T611" s="17">
        <v>2606</v>
      </c>
      <c r="U611" s="17">
        <v>24407</v>
      </c>
      <c r="V611" s="17">
        <v>8397</v>
      </c>
      <c r="W611" s="17">
        <v>0</v>
      </c>
      <c r="X611" s="17">
        <v>103164</v>
      </c>
      <c r="Y611" s="17">
        <v>0</v>
      </c>
      <c r="Z611" s="17">
        <v>0</v>
      </c>
      <c r="AA611" s="17">
        <v>7340889</v>
      </c>
      <c r="AB611" s="17">
        <v>0</v>
      </c>
    </row>
    <row r="612" spans="1:28" x14ac:dyDescent="0.3">
      <c r="A612" s="15" t="s">
        <v>1217</v>
      </c>
      <c r="B612" s="14" t="s">
        <v>1218</v>
      </c>
      <c r="C612" s="14">
        <v>1</v>
      </c>
      <c r="D612" s="14">
        <v>0</v>
      </c>
      <c r="E612" s="17">
        <v>13276534</v>
      </c>
      <c r="F612" s="17">
        <v>0</v>
      </c>
      <c r="G612" s="17">
        <v>0</v>
      </c>
      <c r="H612" s="17">
        <v>0</v>
      </c>
      <c r="I612" s="17">
        <v>1482080</v>
      </c>
      <c r="J612" s="17">
        <v>2112904</v>
      </c>
      <c r="K612" s="17">
        <v>0</v>
      </c>
      <c r="L612" s="17">
        <v>0</v>
      </c>
      <c r="M612" s="17">
        <v>0</v>
      </c>
      <c r="N612" s="17">
        <v>0</v>
      </c>
      <c r="O612" s="17">
        <v>0</v>
      </c>
      <c r="P612" s="17">
        <v>1192685</v>
      </c>
      <c r="Q612" s="17">
        <v>352073</v>
      </c>
      <c r="R612" s="17">
        <v>368418</v>
      </c>
      <c r="S612" s="17">
        <v>15744</v>
      </c>
      <c r="T612" s="17">
        <v>5872</v>
      </c>
      <c r="U612" s="17">
        <v>56619</v>
      </c>
      <c r="V612" s="17">
        <v>19483</v>
      </c>
      <c r="W612" s="17">
        <v>0</v>
      </c>
      <c r="X612" s="17">
        <v>126560</v>
      </c>
      <c r="Y612" s="17">
        <v>0</v>
      </c>
      <c r="Z612" s="17">
        <v>0</v>
      </c>
      <c r="AA612" s="17">
        <v>19008972</v>
      </c>
      <c r="AB612" s="17">
        <v>0</v>
      </c>
    </row>
    <row r="613" spans="1:28" x14ac:dyDescent="0.3">
      <c r="A613" s="15" t="s">
        <v>1219</v>
      </c>
      <c r="B613" s="14" t="s">
        <v>1220</v>
      </c>
      <c r="C613" s="14">
        <v>1</v>
      </c>
      <c r="D613" s="14">
        <v>0</v>
      </c>
      <c r="E613" s="17">
        <v>7578231</v>
      </c>
      <c r="F613" s="17">
        <v>0</v>
      </c>
      <c r="G613" s="17">
        <v>0</v>
      </c>
      <c r="H613" s="17">
        <v>191</v>
      </c>
      <c r="I613" s="17">
        <v>879968</v>
      </c>
      <c r="J613" s="17">
        <v>1037252</v>
      </c>
      <c r="K613" s="17">
        <v>0</v>
      </c>
      <c r="L613" s="17">
        <v>0</v>
      </c>
      <c r="M613" s="17">
        <v>0</v>
      </c>
      <c r="N613" s="17">
        <v>0</v>
      </c>
      <c r="O613" s="17">
        <v>0</v>
      </c>
      <c r="P613" s="17">
        <v>645397</v>
      </c>
      <c r="Q613" s="17">
        <v>240827</v>
      </c>
      <c r="R613" s="17">
        <v>208354</v>
      </c>
      <c r="S613" s="17">
        <v>13453</v>
      </c>
      <c r="T613" s="17">
        <v>2517</v>
      </c>
      <c r="U613" s="17">
        <v>49638</v>
      </c>
      <c r="V613" s="17">
        <v>14104</v>
      </c>
      <c r="W613" s="17">
        <v>0</v>
      </c>
      <c r="X613" s="17">
        <v>256060</v>
      </c>
      <c r="Y613" s="17">
        <v>0</v>
      </c>
      <c r="Z613" s="17">
        <v>0</v>
      </c>
      <c r="AA613" s="17">
        <v>10925992</v>
      </c>
      <c r="AB613" s="17">
        <v>0</v>
      </c>
    </row>
    <row r="614" spans="1:28" x14ac:dyDescent="0.3">
      <c r="A614" s="15" t="s">
        <v>1221</v>
      </c>
      <c r="B614" s="14" t="s">
        <v>1222</v>
      </c>
      <c r="C614" s="14">
        <v>1</v>
      </c>
      <c r="D614" s="14">
        <v>0</v>
      </c>
      <c r="E614" s="17">
        <v>5109400</v>
      </c>
      <c r="F614" s="17">
        <v>0</v>
      </c>
      <c r="G614" s="17">
        <v>138624</v>
      </c>
      <c r="H614" s="17">
        <v>0</v>
      </c>
      <c r="I614" s="17">
        <v>916068</v>
      </c>
      <c r="J614" s="17">
        <v>1480455</v>
      </c>
      <c r="K614" s="17">
        <v>0</v>
      </c>
      <c r="L614" s="17">
        <v>0</v>
      </c>
      <c r="M614" s="17">
        <v>0</v>
      </c>
      <c r="N614" s="17">
        <v>0</v>
      </c>
      <c r="O614" s="17">
        <v>0</v>
      </c>
      <c r="P614" s="17">
        <v>663727</v>
      </c>
      <c r="Q614" s="17">
        <v>59755</v>
      </c>
      <c r="R614" s="17">
        <v>53803</v>
      </c>
      <c r="S614" s="17">
        <v>5685</v>
      </c>
      <c r="T614" s="17">
        <v>2412</v>
      </c>
      <c r="U614" s="17">
        <v>13118</v>
      </c>
      <c r="V614" s="17">
        <v>6252</v>
      </c>
      <c r="W614" s="17">
        <v>0</v>
      </c>
      <c r="X614" s="17">
        <v>73309</v>
      </c>
      <c r="Y614" s="17">
        <v>0</v>
      </c>
      <c r="Z614" s="17">
        <v>0</v>
      </c>
      <c r="AA614" s="17">
        <v>8522608</v>
      </c>
      <c r="AB614" s="17">
        <v>0</v>
      </c>
    </row>
    <row r="615" spans="1:28" x14ac:dyDescent="0.3">
      <c r="A615" s="15" t="s">
        <v>1223</v>
      </c>
      <c r="B615" s="14" t="s">
        <v>1224</v>
      </c>
      <c r="C615" s="14">
        <v>1</v>
      </c>
      <c r="D615" s="14">
        <v>0</v>
      </c>
      <c r="E615" s="17">
        <v>21895322</v>
      </c>
      <c r="F615" s="17">
        <v>0</v>
      </c>
      <c r="G615" s="17">
        <v>0</v>
      </c>
      <c r="H615" s="17">
        <v>0</v>
      </c>
      <c r="I615" s="17">
        <v>2235026</v>
      </c>
      <c r="J615" s="17">
        <v>4017209</v>
      </c>
      <c r="K615" s="17">
        <v>0</v>
      </c>
      <c r="L615" s="17">
        <v>0</v>
      </c>
      <c r="M615" s="17">
        <v>0</v>
      </c>
      <c r="N615" s="17">
        <v>0</v>
      </c>
      <c r="O615" s="17">
        <v>0</v>
      </c>
      <c r="P615" s="17">
        <v>1778181</v>
      </c>
      <c r="Q615" s="17">
        <v>566774</v>
      </c>
      <c r="R615" s="17">
        <v>643106</v>
      </c>
      <c r="S615" s="17">
        <v>33271</v>
      </c>
      <c r="T615" s="17">
        <v>13881</v>
      </c>
      <c r="U615" s="17">
        <v>128908</v>
      </c>
      <c r="V615" s="17">
        <v>41225</v>
      </c>
      <c r="W615" s="17">
        <v>0</v>
      </c>
      <c r="X615" s="17">
        <v>280301</v>
      </c>
      <c r="Y615" s="17">
        <v>0</v>
      </c>
      <c r="Z615" s="17">
        <v>0</v>
      </c>
      <c r="AA615" s="17">
        <v>31633204</v>
      </c>
      <c r="AB615" s="17">
        <v>0</v>
      </c>
    </row>
    <row r="616" spans="1:28" x14ac:dyDescent="0.3">
      <c r="A616" s="15" t="s">
        <v>1225</v>
      </c>
      <c r="B616" s="14" t="s">
        <v>1226</v>
      </c>
      <c r="C616" s="14">
        <v>1</v>
      </c>
      <c r="D616" s="14">
        <v>0</v>
      </c>
      <c r="E616" s="17">
        <v>298319</v>
      </c>
      <c r="F616" s="17">
        <v>0</v>
      </c>
      <c r="G616" s="17">
        <v>140955</v>
      </c>
      <c r="H616" s="17">
        <v>0</v>
      </c>
      <c r="I616" s="17">
        <v>9857</v>
      </c>
      <c r="J616" s="17">
        <v>0</v>
      </c>
      <c r="K616" s="17">
        <v>0</v>
      </c>
      <c r="L616" s="17">
        <v>0</v>
      </c>
      <c r="M616" s="17">
        <v>0</v>
      </c>
      <c r="N616" s="17">
        <v>0</v>
      </c>
      <c r="O616" s="17">
        <v>0</v>
      </c>
      <c r="P616" s="17">
        <v>59899</v>
      </c>
      <c r="Q616" s="17">
        <v>0</v>
      </c>
      <c r="R616" s="17">
        <v>0</v>
      </c>
      <c r="S616" s="17">
        <v>510</v>
      </c>
      <c r="T616" s="17">
        <v>0</v>
      </c>
      <c r="U616" s="17">
        <v>1349</v>
      </c>
      <c r="V616" s="17">
        <v>0</v>
      </c>
      <c r="W616" s="17">
        <v>0</v>
      </c>
      <c r="X616" s="17">
        <v>0</v>
      </c>
      <c r="Y616" s="17">
        <v>0</v>
      </c>
      <c r="Z616" s="17">
        <v>0</v>
      </c>
      <c r="AA616" s="17">
        <v>510889</v>
      </c>
      <c r="AB616" s="17">
        <v>0</v>
      </c>
    </row>
    <row r="617" spans="1:28" x14ac:dyDescent="0.3">
      <c r="A617" s="15" t="s">
        <v>1227</v>
      </c>
      <c r="B617" s="14" t="s">
        <v>1228</v>
      </c>
      <c r="C617" s="14">
        <v>1</v>
      </c>
      <c r="D617" s="14">
        <v>0</v>
      </c>
      <c r="E617" s="17">
        <v>5730509</v>
      </c>
      <c r="F617" s="17">
        <v>0</v>
      </c>
      <c r="G617" s="17">
        <v>127523</v>
      </c>
      <c r="H617" s="17">
        <v>7744</v>
      </c>
      <c r="I617" s="17">
        <v>680444</v>
      </c>
      <c r="J617" s="17">
        <v>1515790</v>
      </c>
      <c r="K617" s="17">
        <v>0</v>
      </c>
      <c r="L617" s="17">
        <v>0</v>
      </c>
      <c r="M617" s="17">
        <v>0</v>
      </c>
      <c r="N617" s="17">
        <v>0</v>
      </c>
      <c r="O617" s="17">
        <v>0</v>
      </c>
      <c r="P617" s="17">
        <v>610005</v>
      </c>
      <c r="Q617" s="17">
        <v>0</v>
      </c>
      <c r="R617" s="17">
        <v>0</v>
      </c>
      <c r="S617" s="17">
        <v>4346</v>
      </c>
      <c r="T617" s="17">
        <v>3331</v>
      </c>
      <c r="U617" s="17">
        <v>19688</v>
      </c>
      <c r="V617" s="17">
        <v>7191</v>
      </c>
      <c r="W617" s="17">
        <v>0</v>
      </c>
      <c r="X617" s="17">
        <v>177140</v>
      </c>
      <c r="Y617" s="17">
        <v>0</v>
      </c>
      <c r="Z617" s="17">
        <v>0</v>
      </c>
      <c r="AA617" s="17">
        <v>8883711</v>
      </c>
      <c r="AB617" s="17">
        <v>26452</v>
      </c>
    </row>
    <row r="618" spans="1:28" x14ac:dyDescent="0.3">
      <c r="A618" s="15" t="s">
        <v>1229</v>
      </c>
      <c r="B618" s="14" t="s">
        <v>1230</v>
      </c>
      <c r="C618" s="14">
        <v>1</v>
      </c>
      <c r="D618" s="14">
        <v>0</v>
      </c>
      <c r="E618" s="17">
        <v>8370455</v>
      </c>
      <c r="F618" s="17">
        <v>0</v>
      </c>
      <c r="G618" s="17">
        <v>0</v>
      </c>
      <c r="H618" s="17">
        <v>0</v>
      </c>
      <c r="I618" s="17">
        <v>1056459</v>
      </c>
      <c r="J618" s="17">
        <v>2651468</v>
      </c>
      <c r="K618" s="17">
        <v>0</v>
      </c>
      <c r="L618" s="17">
        <v>0</v>
      </c>
      <c r="M618" s="17">
        <v>0</v>
      </c>
      <c r="N618" s="17">
        <v>0</v>
      </c>
      <c r="O618" s="17">
        <v>0</v>
      </c>
      <c r="P618" s="17">
        <v>813608</v>
      </c>
      <c r="Q618" s="17">
        <v>130209</v>
      </c>
      <c r="R618" s="17">
        <v>95004</v>
      </c>
      <c r="S618" s="17">
        <v>11820</v>
      </c>
      <c r="T618" s="17">
        <v>4931</v>
      </c>
      <c r="U618" s="17">
        <v>45610</v>
      </c>
      <c r="V618" s="17">
        <v>12583</v>
      </c>
      <c r="W618" s="17">
        <v>0</v>
      </c>
      <c r="X618" s="17">
        <v>61200</v>
      </c>
      <c r="Y618" s="17">
        <v>0</v>
      </c>
      <c r="Z618" s="17">
        <v>0</v>
      </c>
      <c r="AA618" s="17">
        <v>13253347</v>
      </c>
      <c r="AB618" s="17">
        <v>0</v>
      </c>
    </row>
    <row r="619" spans="1:28" x14ac:dyDescent="0.3">
      <c r="A619" s="15" t="s">
        <v>1231</v>
      </c>
      <c r="B619" s="14" t="s">
        <v>1232</v>
      </c>
      <c r="C619" s="14">
        <v>1</v>
      </c>
      <c r="D619" s="14">
        <v>0</v>
      </c>
      <c r="E619" s="17">
        <v>8137300</v>
      </c>
      <c r="F619" s="17">
        <v>0</v>
      </c>
      <c r="G619" s="17">
        <v>0</v>
      </c>
      <c r="H619" s="17">
        <v>0</v>
      </c>
      <c r="I619" s="17">
        <v>769254</v>
      </c>
      <c r="J619" s="17">
        <v>389833</v>
      </c>
      <c r="K619" s="17">
        <v>0</v>
      </c>
      <c r="L619" s="17">
        <v>0</v>
      </c>
      <c r="M619" s="17">
        <v>0</v>
      </c>
      <c r="N619" s="17">
        <v>0</v>
      </c>
      <c r="O619" s="17">
        <v>0</v>
      </c>
      <c r="P619" s="17">
        <v>576834</v>
      </c>
      <c r="Q619" s="17">
        <v>379076</v>
      </c>
      <c r="R619" s="17">
        <v>285711</v>
      </c>
      <c r="S619" s="17">
        <v>10412</v>
      </c>
      <c r="T619" s="17">
        <v>4343</v>
      </c>
      <c r="U619" s="17">
        <v>41533</v>
      </c>
      <c r="V619" s="17">
        <v>10193</v>
      </c>
      <c r="W619" s="17">
        <v>0</v>
      </c>
      <c r="X619" s="17">
        <v>263902</v>
      </c>
      <c r="Y619" s="17">
        <v>0</v>
      </c>
      <c r="Z619" s="17">
        <v>0</v>
      </c>
      <c r="AA619" s="17">
        <v>10868391</v>
      </c>
      <c r="AB619" s="17">
        <v>0</v>
      </c>
    </row>
    <row r="620" spans="1:28" x14ac:dyDescent="0.3">
      <c r="A620" s="15" t="s">
        <v>1233</v>
      </c>
      <c r="B620" s="14" t="s">
        <v>1234</v>
      </c>
      <c r="C620" s="14">
        <v>1</v>
      </c>
      <c r="D620" s="14">
        <v>0</v>
      </c>
      <c r="E620" s="17">
        <v>23026235</v>
      </c>
      <c r="F620" s="17">
        <v>0</v>
      </c>
      <c r="G620" s="17">
        <v>0</v>
      </c>
      <c r="H620" s="17">
        <v>0</v>
      </c>
      <c r="I620" s="17">
        <v>1827842</v>
      </c>
      <c r="J620" s="17">
        <v>4431057</v>
      </c>
      <c r="K620" s="17">
        <v>0</v>
      </c>
      <c r="L620" s="17">
        <v>0</v>
      </c>
      <c r="M620" s="17">
        <v>0</v>
      </c>
      <c r="N620" s="17">
        <v>0</v>
      </c>
      <c r="O620" s="17">
        <v>0</v>
      </c>
      <c r="P620" s="17">
        <v>3809235</v>
      </c>
      <c r="Q620" s="17">
        <v>1371112</v>
      </c>
      <c r="R620" s="17">
        <v>222809</v>
      </c>
      <c r="S620" s="17">
        <v>24819</v>
      </c>
      <c r="T620" s="17">
        <v>12812</v>
      </c>
      <c r="U620" s="17">
        <v>111675</v>
      </c>
      <c r="V620" s="17">
        <v>9589</v>
      </c>
      <c r="W620" s="17">
        <v>0</v>
      </c>
      <c r="X620" s="17">
        <v>305968</v>
      </c>
      <c r="Y620" s="17">
        <v>0</v>
      </c>
      <c r="Z620" s="17">
        <v>0</v>
      </c>
      <c r="AA620" s="17">
        <v>35153153</v>
      </c>
      <c r="AB620" s="17">
        <v>0</v>
      </c>
    </row>
    <row r="621" spans="1:28" x14ac:dyDescent="0.3">
      <c r="A621" s="15" t="s">
        <v>1235</v>
      </c>
      <c r="B621" s="14" t="s">
        <v>1236</v>
      </c>
      <c r="C621" s="14">
        <v>1</v>
      </c>
      <c r="D621" s="14">
        <v>0</v>
      </c>
      <c r="E621" s="17">
        <v>10833747</v>
      </c>
      <c r="F621" s="17">
        <v>0</v>
      </c>
      <c r="G621" s="17">
        <v>0</v>
      </c>
      <c r="H621" s="17">
        <v>0</v>
      </c>
      <c r="I621" s="17">
        <v>1022865</v>
      </c>
      <c r="J621" s="17">
        <v>3420391</v>
      </c>
      <c r="K621" s="17">
        <v>91</v>
      </c>
      <c r="L621" s="17">
        <v>0</v>
      </c>
      <c r="M621" s="17">
        <v>0</v>
      </c>
      <c r="N621" s="17">
        <v>0</v>
      </c>
      <c r="O621" s="17">
        <v>0</v>
      </c>
      <c r="P621" s="17">
        <v>1381260</v>
      </c>
      <c r="Q621" s="17">
        <v>321868</v>
      </c>
      <c r="R621" s="17">
        <v>0</v>
      </c>
      <c r="S621" s="17">
        <v>11086</v>
      </c>
      <c r="T621" s="17">
        <v>4625</v>
      </c>
      <c r="U621" s="17">
        <v>43166</v>
      </c>
      <c r="V621" s="17">
        <v>14846</v>
      </c>
      <c r="W621" s="17">
        <v>0</v>
      </c>
      <c r="X621" s="17">
        <v>413887</v>
      </c>
      <c r="Y621" s="17">
        <v>0</v>
      </c>
      <c r="Z621" s="17">
        <v>0</v>
      </c>
      <c r="AA621" s="17">
        <v>17467832</v>
      </c>
      <c r="AB621" s="17">
        <v>0</v>
      </c>
    </row>
    <row r="622" spans="1:28" x14ac:dyDescent="0.3">
      <c r="A622" s="15" t="s">
        <v>1237</v>
      </c>
      <c r="B622" s="14" t="s">
        <v>1238</v>
      </c>
      <c r="C622" s="14">
        <v>1</v>
      </c>
      <c r="D622" s="14">
        <v>0</v>
      </c>
      <c r="E622" s="17">
        <v>11261524</v>
      </c>
      <c r="F622" s="17">
        <v>0</v>
      </c>
      <c r="G622" s="17">
        <v>0</v>
      </c>
      <c r="H622" s="17">
        <v>0</v>
      </c>
      <c r="I622" s="17">
        <v>1431970</v>
      </c>
      <c r="J622" s="17">
        <v>1624826</v>
      </c>
      <c r="K622" s="17">
        <v>0</v>
      </c>
      <c r="L622" s="17">
        <v>0</v>
      </c>
      <c r="M622" s="17">
        <v>0</v>
      </c>
      <c r="N622" s="17">
        <v>0</v>
      </c>
      <c r="O622" s="17">
        <v>0</v>
      </c>
      <c r="P622" s="17">
        <v>1410166</v>
      </c>
      <c r="Q622" s="17">
        <v>730474</v>
      </c>
      <c r="R622" s="17">
        <v>71580</v>
      </c>
      <c r="S622" s="17">
        <v>13033</v>
      </c>
      <c r="T622" s="17">
        <v>5437</v>
      </c>
      <c r="U622" s="17">
        <v>50794</v>
      </c>
      <c r="V622" s="17">
        <v>17896</v>
      </c>
      <c r="W622" s="17">
        <v>0</v>
      </c>
      <c r="X622" s="17">
        <v>746103</v>
      </c>
      <c r="Y622" s="17">
        <v>0</v>
      </c>
      <c r="Z622" s="17">
        <v>0</v>
      </c>
      <c r="AA622" s="17">
        <v>17363803</v>
      </c>
      <c r="AB622" s="17">
        <v>0</v>
      </c>
    </row>
    <row r="623" spans="1:28" x14ac:dyDescent="0.3">
      <c r="A623" s="15" t="s">
        <v>1239</v>
      </c>
      <c r="B623" s="14" t="s">
        <v>1240</v>
      </c>
      <c r="C623" s="14">
        <v>1</v>
      </c>
      <c r="D623" s="14">
        <v>0</v>
      </c>
      <c r="E623" s="17">
        <v>8717712</v>
      </c>
      <c r="F623" s="17">
        <v>0</v>
      </c>
      <c r="G623" s="17">
        <v>0</v>
      </c>
      <c r="H623" s="17">
        <v>0</v>
      </c>
      <c r="I623" s="17">
        <v>1168152</v>
      </c>
      <c r="J623" s="17">
        <v>1804504</v>
      </c>
      <c r="K623" s="17">
        <v>0</v>
      </c>
      <c r="L623" s="17">
        <v>0</v>
      </c>
      <c r="M623" s="17">
        <v>0</v>
      </c>
      <c r="N623" s="17">
        <v>0</v>
      </c>
      <c r="O623" s="17">
        <v>0</v>
      </c>
      <c r="P623" s="17">
        <v>1157785</v>
      </c>
      <c r="Q623" s="17">
        <v>139201</v>
      </c>
      <c r="R623" s="17">
        <v>238110</v>
      </c>
      <c r="S623" s="17">
        <v>9093</v>
      </c>
      <c r="T623" s="17">
        <v>3793</v>
      </c>
      <c r="U623" s="17">
        <v>36873</v>
      </c>
      <c r="V623" s="17">
        <v>11238</v>
      </c>
      <c r="W623" s="17">
        <v>0</v>
      </c>
      <c r="X623" s="17">
        <v>93754</v>
      </c>
      <c r="Y623" s="17">
        <v>0</v>
      </c>
      <c r="Z623" s="17">
        <v>0</v>
      </c>
      <c r="AA623" s="17">
        <v>13380215</v>
      </c>
      <c r="AB623" s="17">
        <v>0</v>
      </c>
    </row>
    <row r="624" spans="1:28" x14ac:dyDescent="0.3">
      <c r="A624" s="15" t="s">
        <v>1241</v>
      </c>
      <c r="B624" s="14" t="s">
        <v>1242</v>
      </c>
      <c r="C624" s="14">
        <v>1</v>
      </c>
      <c r="D624" s="14">
        <v>0</v>
      </c>
      <c r="E624" s="17">
        <v>11533638</v>
      </c>
      <c r="F624" s="17">
        <v>0</v>
      </c>
      <c r="G624" s="17">
        <v>0</v>
      </c>
      <c r="H624" s="17">
        <v>7744</v>
      </c>
      <c r="I624" s="17">
        <v>1841064</v>
      </c>
      <c r="J624" s="17">
        <v>1790703</v>
      </c>
      <c r="K624" s="17">
        <v>0</v>
      </c>
      <c r="L624" s="17">
        <v>0</v>
      </c>
      <c r="M624" s="17">
        <v>0</v>
      </c>
      <c r="N624" s="17">
        <v>0</v>
      </c>
      <c r="O624" s="17">
        <v>0</v>
      </c>
      <c r="P624" s="17">
        <v>1658936</v>
      </c>
      <c r="Q624" s="17">
        <v>282395</v>
      </c>
      <c r="R624" s="17">
        <v>62164</v>
      </c>
      <c r="S624" s="17">
        <v>30680</v>
      </c>
      <c r="T624" s="17">
        <v>12800</v>
      </c>
      <c r="U624" s="17">
        <v>122034</v>
      </c>
      <c r="V624" s="17">
        <v>33058</v>
      </c>
      <c r="W624" s="17">
        <v>0</v>
      </c>
      <c r="X624" s="17">
        <v>142596</v>
      </c>
      <c r="Y624" s="17">
        <v>0</v>
      </c>
      <c r="Z624" s="17">
        <v>0</v>
      </c>
      <c r="AA624" s="17">
        <v>17517812</v>
      </c>
      <c r="AB624" s="17">
        <v>0</v>
      </c>
    </row>
    <row r="625" spans="1:28" x14ac:dyDescent="0.3">
      <c r="A625" s="15" t="s">
        <v>1243</v>
      </c>
      <c r="B625" s="14" t="s">
        <v>1244</v>
      </c>
      <c r="C625" s="14">
        <v>1</v>
      </c>
      <c r="D625" s="14">
        <v>0</v>
      </c>
      <c r="E625" s="17">
        <v>13472552</v>
      </c>
      <c r="F625" s="17">
        <v>0</v>
      </c>
      <c r="G625" s="17">
        <v>0</v>
      </c>
      <c r="H625" s="17">
        <v>3154</v>
      </c>
      <c r="I625" s="17">
        <v>2633224</v>
      </c>
      <c r="J625" s="17">
        <v>3148193</v>
      </c>
      <c r="K625" s="17">
        <v>0</v>
      </c>
      <c r="L625" s="17">
        <v>0</v>
      </c>
      <c r="M625" s="17">
        <v>0</v>
      </c>
      <c r="N625" s="17">
        <v>0</v>
      </c>
      <c r="O625" s="17">
        <v>0</v>
      </c>
      <c r="P625" s="17">
        <v>2052506</v>
      </c>
      <c r="Q625" s="17">
        <v>518618</v>
      </c>
      <c r="R625" s="17">
        <v>121265</v>
      </c>
      <c r="S625" s="17">
        <v>26740</v>
      </c>
      <c r="T625" s="17">
        <v>11156</v>
      </c>
      <c r="U625" s="17">
        <v>103685</v>
      </c>
      <c r="V625" s="17">
        <v>33435</v>
      </c>
      <c r="W625" s="17">
        <v>0</v>
      </c>
      <c r="X625" s="17">
        <v>180086</v>
      </c>
      <c r="Y625" s="17">
        <v>19986</v>
      </c>
      <c r="Z625" s="17">
        <v>0</v>
      </c>
      <c r="AA625" s="17">
        <v>22324600</v>
      </c>
      <c r="AB625" s="17">
        <v>0</v>
      </c>
    </row>
    <row r="626" spans="1:28" x14ac:dyDescent="0.3">
      <c r="A626" s="15" t="s">
        <v>1245</v>
      </c>
      <c r="B626" s="14" t="s">
        <v>1246</v>
      </c>
      <c r="C626" s="14">
        <v>1</v>
      </c>
      <c r="D626" s="14">
        <v>0</v>
      </c>
      <c r="E626" s="17">
        <v>6075048</v>
      </c>
      <c r="F626" s="17">
        <v>0</v>
      </c>
      <c r="G626" s="17">
        <v>0</v>
      </c>
      <c r="H626" s="17">
        <v>3714</v>
      </c>
      <c r="I626" s="17">
        <v>1093565</v>
      </c>
      <c r="J626" s="17">
        <v>1977380</v>
      </c>
      <c r="K626" s="17">
        <v>0</v>
      </c>
      <c r="L626" s="17">
        <v>0</v>
      </c>
      <c r="M626" s="17">
        <v>0</v>
      </c>
      <c r="N626" s="17">
        <v>0</v>
      </c>
      <c r="O626" s="17">
        <v>0</v>
      </c>
      <c r="P626" s="17">
        <v>1302064</v>
      </c>
      <c r="Q626" s="17">
        <v>182684</v>
      </c>
      <c r="R626" s="17">
        <v>129941</v>
      </c>
      <c r="S626" s="17">
        <v>12898</v>
      </c>
      <c r="T626" s="17">
        <v>5381</v>
      </c>
      <c r="U626" s="17">
        <v>52076</v>
      </c>
      <c r="V626" s="17">
        <v>16732</v>
      </c>
      <c r="W626" s="17">
        <v>0</v>
      </c>
      <c r="X626" s="17">
        <v>370597</v>
      </c>
      <c r="Y626" s="17">
        <v>0</v>
      </c>
      <c r="Z626" s="17">
        <v>0</v>
      </c>
      <c r="AA626" s="17">
        <v>11222080</v>
      </c>
      <c r="AB626" s="17">
        <v>0</v>
      </c>
    </row>
    <row r="627" spans="1:28" x14ac:dyDescent="0.3">
      <c r="A627" s="15" t="s">
        <v>1247</v>
      </c>
      <c r="B627" s="14" t="s">
        <v>1248</v>
      </c>
      <c r="C627" s="14">
        <v>1</v>
      </c>
      <c r="D627" s="14">
        <v>0</v>
      </c>
      <c r="E627" s="17">
        <v>12524582</v>
      </c>
      <c r="F627" s="17">
        <v>0</v>
      </c>
      <c r="G627" s="17">
        <v>400577</v>
      </c>
      <c r="H627" s="17">
        <v>0</v>
      </c>
      <c r="I627" s="17">
        <v>1075819</v>
      </c>
      <c r="J627" s="17">
        <v>1815357</v>
      </c>
      <c r="K627" s="17">
        <v>0</v>
      </c>
      <c r="L627" s="17">
        <v>0</v>
      </c>
      <c r="M627" s="17">
        <v>0</v>
      </c>
      <c r="N627" s="17">
        <v>0</v>
      </c>
      <c r="O627" s="17">
        <v>0</v>
      </c>
      <c r="P627" s="17">
        <v>1270291</v>
      </c>
      <c r="Q627" s="17">
        <v>338849</v>
      </c>
      <c r="R627" s="17">
        <v>69585</v>
      </c>
      <c r="S627" s="17">
        <v>14591</v>
      </c>
      <c r="T627" s="17">
        <v>6087</v>
      </c>
      <c r="U627" s="17">
        <v>53392</v>
      </c>
      <c r="V627" s="17">
        <v>17796</v>
      </c>
      <c r="W627" s="17">
        <v>0</v>
      </c>
      <c r="X627" s="17">
        <v>858386</v>
      </c>
      <c r="Y627" s="17">
        <v>1960</v>
      </c>
      <c r="Z627" s="17">
        <v>0</v>
      </c>
      <c r="AA627" s="17">
        <v>18267272</v>
      </c>
      <c r="AB627" s="17">
        <v>0</v>
      </c>
    </row>
    <row r="628" spans="1:28" x14ac:dyDescent="0.3">
      <c r="A628" s="15" t="s">
        <v>1249</v>
      </c>
      <c r="B628" s="14" t="s">
        <v>1250</v>
      </c>
      <c r="C628" s="14">
        <v>1</v>
      </c>
      <c r="D628" s="14">
        <v>0</v>
      </c>
      <c r="E628" s="17">
        <v>8208125</v>
      </c>
      <c r="F628" s="17">
        <v>0</v>
      </c>
      <c r="G628" s="17">
        <v>0</v>
      </c>
      <c r="H628" s="17">
        <v>0</v>
      </c>
      <c r="I628" s="17">
        <v>1295366</v>
      </c>
      <c r="J628" s="17">
        <v>1632753</v>
      </c>
      <c r="K628" s="17">
        <v>0</v>
      </c>
      <c r="L628" s="17">
        <v>0</v>
      </c>
      <c r="M628" s="17">
        <v>0</v>
      </c>
      <c r="N628" s="17">
        <v>0</v>
      </c>
      <c r="O628" s="17">
        <v>0</v>
      </c>
      <c r="P628" s="17">
        <v>1500094</v>
      </c>
      <c r="Q628" s="17">
        <v>179507</v>
      </c>
      <c r="R628" s="17">
        <v>106027</v>
      </c>
      <c r="S628" s="17">
        <v>14936</v>
      </c>
      <c r="T628" s="17">
        <v>6231</v>
      </c>
      <c r="U628" s="17">
        <v>58775</v>
      </c>
      <c r="V628" s="17">
        <v>18627</v>
      </c>
      <c r="W628" s="17">
        <v>0</v>
      </c>
      <c r="X628" s="17">
        <v>169080</v>
      </c>
      <c r="Y628" s="17">
        <v>0</v>
      </c>
      <c r="Z628" s="17">
        <v>0</v>
      </c>
      <c r="AA628" s="17">
        <v>13189521</v>
      </c>
      <c r="AB628" s="17">
        <v>0</v>
      </c>
    </row>
    <row r="629" spans="1:28" x14ac:dyDescent="0.3">
      <c r="A629" s="15" t="s">
        <v>1251</v>
      </c>
      <c r="B629" s="14" t="s">
        <v>1252</v>
      </c>
      <c r="C629" s="14">
        <v>1</v>
      </c>
      <c r="D629" s="14">
        <v>0</v>
      </c>
      <c r="E629" s="17">
        <v>13284577</v>
      </c>
      <c r="F629" s="17">
        <v>0</v>
      </c>
      <c r="G629" s="17">
        <v>0</v>
      </c>
      <c r="H629" s="17">
        <v>0</v>
      </c>
      <c r="I629" s="17">
        <v>1520513</v>
      </c>
      <c r="J629" s="17">
        <v>3330766</v>
      </c>
      <c r="K629" s="17">
        <v>182766</v>
      </c>
      <c r="L629" s="17">
        <v>0</v>
      </c>
      <c r="M629" s="17">
        <v>0</v>
      </c>
      <c r="N629" s="17">
        <v>0</v>
      </c>
      <c r="O629" s="17">
        <v>0</v>
      </c>
      <c r="P629" s="17">
        <v>1757421</v>
      </c>
      <c r="Q629" s="17">
        <v>564049</v>
      </c>
      <c r="R629" s="17">
        <v>99636</v>
      </c>
      <c r="S629" s="17">
        <v>16374</v>
      </c>
      <c r="T629" s="17">
        <v>6831</v>
      </c>
      <c r="U629" s="17">
        <v>64600</v>
      </c>
      <c r="V629" s="17">
        <v>18172</v>
      </c>
      <c r="W629" s="17">
        <v>0</v>
      </c>
      <c r="X629" s="17">
        <v>609588</v>
      </c>
      <c r="Y629" s="17">
        <v>0</v>
      </c>
      <c r="Z629" s="17">
        <v>0</v>
      </c>
      <c r="AA629" s="17">
        <v>21455293</v>
      </c>
      <c r="AB629" s="17">
        <v>0</v>
      </c>
    </row>
    <row r="630" spans="1:28" x14ac:dyDescent="0.3">
      <c r="A630" s="15" t="s">
        <v>1253</v>
      </c>
      <c r="B630" s="14" t="s">
        <v>1254</v>
      </c>
      <c r="C630" s="14">
        <v>1</v>
      </c>
      <c r="D630" s="14">
        <v>0</v>
      </c>
      <c r="E630" s="17">
        <v>10991754</v>
      </c>
      <c r="F630" s="17">
        <v>0</v>
      </c>
      <c r="G630" s="17">
        <v>0</v>
      </c>
      <c r="H630" s="17">
        <v>0</v>
      </c>
      <c r="I630" s="17">
        <v>1139114</v>
      </c>
      <c r="J630" s="17">
        <v>2621317</v>
      </c>
      <c r="K630" s="17">
        <v>0</v>
      </c>
      <c r="L630" s="17">
        <v>0</v>
      </c>
      <c r="M630" s="17">
        <v>0</v>
      </c>
      <c r="N630" s="17">
        <v>0</v>
      </c>
      <c r="O630" s="17">
        <v>0</v>
      </c>
      <c r="P630" s="17">
        <v>1342465</v>
      </c>
      <c r="Q630" s="17">
        <v>0</v>
      </c>
      <c r="R630" s="17">
        <v>0</v>
      </c>
      <c r="S630" s="17">
        <v>11984</v>
      </c>
      <c r="T630" s="17">
        <v>5000</v>
      </c>
      <c r="U630" s="17">
        <v>46367</v>
      </c>
      <c r="V630" s="17">
        <v>15121</v>
      </c>
      <c r="W630" s="17">
        <v>0</v>
      </c>
      <c r="X630" s="17">
        <v>479828</v>
      </c>
      <c r="Y630" s="17">
        <v>0</v>
      </c>
      <c r="Z630" s="17">
        <v>0</v>
      </c>
      <c r="AA630" s="17">
        <v>16652950</v>
      </c>
      <c r="AB630" s="17">
        <v>0</v>
      </c>
    </row>
    <row r="631" spans="1:28" x14ac:dyDescent="0.3">
      <c r="A631" s="15" t="s">
        <v>1255</v>
      </c>
      <c r="B631" s="14" t="s">
        <v>1256</v>
      </c>
      <c r="C631" s="14">
        <v>1</v>
      </c>
      <c r="D631" s="14">
        <v>0</v>
      </c>
      <c r="E631" s="17">
        <v>4255147</v>
      </c>
      <c r="F631" s="17">
        <v>0</v>
      </c>
      <c r="G631" s="17">
        <v>100000</v>
      </c>
      <c r="H631" s="17">
        <v>3914</v>
      </c>
      <c r="I631" s="17">
        <v>1229424</v>
      </c>
      <c r="J631" s="17">
        <v>711118</v>
      </c>
      <c r="K631" s="17">
        <v>0</v>
      </c>
      <c r="L631" s="17">
        <v>0</v>
      </c>
      <c r="M631" s="17">
        <v>0</v>
      </c>
      <c r="N631" s="17">
        <v>0</v>
      </c>
      <c r="O631" s="17">
        <v>0</v>
      </c>
      <c r="P631" s="17">
        <v>1674292</v>
      </c>
      <c r="Q631" s="17">
        <v>32330</v>
      </c>
      <c r="R631" s="17">
        <v>164095</v>
      </c>
      <c r="S631" s="17">
        <v>50723</v>
      </c>
      <c r="T631" s="17">
        <v>17219</v>
      </c>
      <c r="U631" s="17">
        <v>179760</v>
      </c>
      <c r="V631" s="17">
        <v>11718</v>
      </c>
      <c r="W631" s="17">
        <v>0</v>
      </c>
      <c r="X631" s="17">
        <v>0</v>
      </c>
      <c r="Y631" s="17">
        <v>424</v>
      </c>
      <c r="Z631" s="17">
        <v>0</v>
      </c>
      <c r="AA631" s="17">
        <v>8430164</v>
      </c>
      <c r="AB631" s="17">
        <v>0</v>
      </c>
    </row>
    <row r="632" spans="1:28" x14ac:dyDescent="0.3">
      <c r="A632" s="15" t="s">
        <v>1257</v>
      </c>
      <c r="B632" s="14" t="s">
        <v>1258</v>
      </c>
      <c r="C632" s="14">
        <v>1</v>
      </c>
      <c r="D632" s="14">
        <v>0</v>
      </c>
      <c r="E632" s="17">
        <v>4915622</v>
      </c>
      <c r="F632" s="17">
        <v>0</v>
      </c>
      <c r="G632" s="17">
        <v>0</v>
      </c>
      <c r="H632" s="17">
        <v>0</v>
      </c>
      <c r="I632" s="17">
        <v>561230</v>
      </c>
      <c r="J632" s="17">
        <v>537326</v>
      </c>
      <c r="K632" s="17">
        <v>0</v>
      </c>
      <c r="L632" s="17">
        <v>0</v>
      </c>
      <c r="M632" s="17">
        <v>0</v>
      </c>
      <c r="N632" s="17">
        <v>0</v>
      </c>
      <c r="O632" s="17">
        <v>0</v>
      </c>
      <c r="P632" s="17">
        <v>1151228</v>
      </c>
      <c r="Q632" s="17">
        <v>143501</v>
      </c>
      <c r="R632" s="17">
        <v>210732</v>
      </c>
      <c r="S632" s="17">
        <v>8172</v>
      </c>
      <c r="T632" s="17">
        <v>26981</v>
      </c>
      <c r="U632" s="17">
        <v>233280</v>
      </c>
      <c r="V632" s="17">
        <v>0</v>
      </c>
      <c r="W632" s="17">
        <v>0</v>
      </c>
      <c r="X632" s="17">
        <v>360000</v>
      </c>
      <c r="Y632" s="17">
        <v>0</v>
      </c>
      <c r="Z632" s="17">
        <v>0</v>
      </c>
      <c r="AA632" s="17">
        <v>7788072</v>
      </c>
      <c r="AB632" s="17">
        <v>0</v>
      </c>
    </row>
    <row r="633" spans="1:28" x14ac:dyDescent="0.3">
      <c r="A633" s="15" t="s">
        <v>1259</v>
      </c>
      <c r="B633" s="14" t="s">
        <v>1260</v>
      </c>
      <c r="C633" s="14">
        <v>1</v>
      </c>
      <c r="D633" s="14">
        <v>0</v>
      </c>
      <c r="E633" s="17">
        <v>2670900</v>
      </c>
      <c r="F633" s="17">
        <v>0</v>
      </c>
      <c r="G633" s="17">
        <v>100000</v>
      </c>
      <c r="H633" s="17">
        <v>495</v>
      </c>
      <c r="I633" s="17">
        <v>808123</v>
      </c>
      <c r="J633" s="17">
        <v>1463762</v>
      </c>
      <c r="K633" s="17">
        <v>0</v>
      </c>
      <c r="L633" s="17">
        <v>0</v>
      </c>
      <c r="M633" s="17">
        <v>0</v>
      </c>
      <c r="N633" s="17">
        <v>0</v>
      </c>
      <c r="O633" s="17">
        <v>0</v>
      </c>
      <c r="P633" s="17">
        <v>695316</v>
      </c>
      <c r="Q633" s="17">
        <v>88286</v>
      </c>
      <c r="R633" s="17">
        <v>83520</v>
      </c>
      <c r="S633" s="17">
        <v>23070</v>
      </c>
      <c r="T633" s="17">
        <v>9625</v>
      </c>
      <c r="U633" s="17">
        <v>93200</v>
      </c>
      <c r="V633" s="17">
        <v>11889</v>
      </c>
      <c r="W633" s="17">
        <v>0</v>
      </c>
      <c r="X633" s="17">
        <v>194400</v>
      </c>
      <c r="Y633" s="17">
        <v>3952</v>
      </c>
      <c r="Z633" s="17">
        <v>0</v>
      </c>
      <c r="AA633" s="17">
        <v>6246538</v>
      </c>
      <c r="AB633" s="17">
        <v>0</v>
      </c>
    </row>
    <row r="634" spans="1:28" x14ac:dyDescent="0.3">
      <c r="A634" s="15" t="s">
        <v>1261</v>
      </c>
      <c r="B634" s="14" t="s">
        <v>1262</v>
      </c>
      <c r="C634" s="14">
        <v>1</v>
      </c>
      <c r="D634" s="14">
        <v>1</v>
      </c>
      <c r="E634" s="17">
        <v>4887282</v>
      </c>
      <c r="F634" s="17">
        <v>0</v>
      </c>
      <c r="G634" s="17">
        <v>349156</v>
      </c>
      <c r="H634" s="17">
        <v>0</v>
      </c>
      <c r="I634" s="17">
        <v>672766</v>
      </c>
      <c r="J634" s="17">
        <v>236914</v>
      </c>
      <c r="K634" s="17">
        <v>0</v>
      </c>
      <c r="L634" s="17">
        <v>0</v>
      </c>
      <c r="M634" s="17">
        <v>0</v>
      </c>
      <c r="N634" s="17">
        <v>0</v>
      </c>
      <c r="O634" s="17">
        <v>0</v>
      </c>
      <c r="P634" s="17">
        <v>872638</v>
      </c>
      <c r="Q634" s="17">
        <v>99518</v>
      </c>
      <c r="R634" s="17">
        <v>101007</v>
      </c>
      <c r="S634" s="17">
        <v>35189</v>
      </c>
      <c r="T634" s="17">
        <v>10741</v>
      </c>
      <c r="U634" s="17">
        <v>133509</v>
      </c>
      <c r="V634" s="17">
        <v>1308</v>
      </c>
      <c r="W634" s="17">
        <v>0</v>
      </c>
      <c r="X634" s="17">
        <v>183600</v>
      </c>
      <c r="Y634" s="17">
        <v>0</v>
      </c>
      <c r="Z634" s="17">
        <v>0</v>
      </c>
      <c r="AA634" s="17">
        <v>7583628</v>
      </c>
      <c r="AB634" s="17">
        <v>0</v>
      </c>
    </row>
    <row r="635" spans="1:28" x14ac:dyDescent="0.3">
      <c r="A635" s="15" t="s">
        <v>1263</v>
      </c>
      <c r="B635" s="14" t="s">
        <v>1264</v>
      </c>
      <c r="C635" s="14">
        <v>1</v>
      </c>
      <c r="D635" s="14">
        <v>0</v>
      </c>
      <c r="E635" s="17">
        <v>5472885</v>
      </c>
      <c r="F635" s="17">
        <v>0</v>
      </c>
      <c r="G635" s="17">
        <v>323759</v>
      </c>
      <c r="H635" s="17">
        <v>0</v>
      </c>
      <c r="I635" s="17">
        <v>535123</v>
      </c>
      <c r="J635" s="17">
        <v>1764880</v>
      </c>
      <c r="K635" s="17">
        <v>0</v>
      </c>
      <c r="L635" s="17">
        <v>0</v>
      </c>
      <c r="M635" s="17">
        <v>0</v>
      </c>
      <c r="N635" s="17">
        <v>0</v>
      </c>
      <c r="O635" s="17">
        <v>0</v>
      </c>
      <c r="P635" s="17">
        <v>1253364</v>
      </c>
      <c r="Q635" s="17">
        <v>19048</v>
      </c>
      <c r="R635" s="17">
        <v>114157</v>
      </c>
      <c r="S635" s="17">
        <v>51532</v>
      </c>
      <c r="T635" s="17">
        <v>20362</v>
      </c>
      <c r="U635" s="17">
        <v>191410</v>
      </c>
      <c r="V635" s="17">
        <v>20147</v>
      </c>
      <c r="W635" s="17">
        <v>0</v>
      </c>
      <c r="X635" s="17">
        <v>405000</v>
      </c>
      <c r="Y635" s="17">
        <v>0</v>
      </c>
      <c r="Z635" s="17">
        <v>0</v>
      </c>
      <c r="AA635" s="17">
        <v>10171667</v>
      </c>
      <c r="AB635" s="17">
        <v>0</v>
      </c>
    </row>
    <row r="636" spans="1:28" x14ac:dyDescent="0.3">
      <c r="A636" s="15" t="s">
        <v>1265</v>
      </c>
      <c r="B636" s="14" t="s">
        <v>1266</v>
      </c>
      <c r="C636" s="14">
        <v>1</v>
      </c>
      <c r="D636" s="14">
        <v>0</v>
      </c>
      <c r="E636" s="17">
        <v>1778610</v>
      </c>
      <c r="F636" s="17">
        <v>0</v>
      </c>
      <c r="G636" s="17">
        <v>100000</v>
      </c>
      <c r="H636" s="17">
        <v>0</v>
      </c>
      <c r="I636" s="17">
        <v>238981</v>
      </c>
      <c r="J636" s="17">
        <v>416686</v>
      </c>
      <c r="K636" s="17">
        <v>0</v>
      </c>
      <c r="L636" s="17">
        <v>0</v>
      </c>
      <c r="M636" s="17">
        <v>0</v>
      </c>
      <c r="N636" s="17">
        <v>0</v>
      </c>
      <c r="O636" s="17">
        <v>0</v>
      </c>
      <c r="P636" s="17">
        <v>657833</v>
      </c>
      <c r="Q636" s="17">
        <v>33534</v>
      </c>
      <c r="R636" s="17">
        <v>120694</v>
      </c>
      <c r="S636" s="17">
        <v>17198</v>
      </c>
      <c r="T636" s="17">
        <v>4224</v>
      </c>
      <c r="U636" s="17">
        <v>72522</v>
      </c>
      <c r="V636" s="17">
        <v>6529</v>
      </c>
      <c r="W636" s="17">
        <v>0</v>
      </c>
      <c r="X636" s="17">
        <v>207900</v>
      </c>
      <c r="Y636" s="17">
        <v>7468</v>
      </c>
      <c r="Z636" s="17">
        <v>0</v>
      </c>
      <c r="AA636" s="17">
        <v>3662179</v>
      </c>
      <c r="AB636" s="17">
        <v>0</v>
      </c>
    </row>
    <row r="637" spans="1:28" x14ac:dyDescent="0.3">
      <c r="A637" s="15" t="s">
        <v>1267</v>
      </c>
      <c r="B637" s="14" t="s">
        <v>1268</v>
      </c>
      <c r="C637" s="14">
        <v>1</v>
      </c>
      <c r="D637" s="14">
        <v>0</v>
      </c>
      <c r="E637" s="17">
        <v>1171940</v>
      </c>
      <c r="F637" s="17">
        <v>0</v>
      </c>
      <c r="G637" s="17">
        <v>0</v>
      </c>
      <c r="H637" s="17">
        <v>0</v>
      </c>
      <c r="I637" s="17">
        <v>54075</v>
      </c>
      <c r="J637" s="17">
        <v>177323</v>
      </c>
      <c r="K637" s="17">
        <v>0</v>
      </c>
      <c r="L637" s="17">
        <v>0</v>
      </c>
      <c r="M637" s="17">
        <v>0</v>
      </c>
      <c r="N637" s="17">
        <v>0</v>
      </c>
      <c r="O637" s="17">
        <v>0</v>
      </c>
      <c r="P637" s="17">
        <v>717386</v>
      </c>
      <c r="Q637" s="17">
        <v>45277</v>
      </c>
      <c r="R637" s="17">
        <v>15080</v>
      </c>
      <c r="S637" s="17">
        <v>29541</v>
      </c>
      <c r="T637" s="17">
        <v>12325</v>
      </c>
      <c r="U637" s="17">
        <v>104792</v>
      </c>
      <c r="V637" s="17">
        <v>0</v>
      </c>
      <c r="W637" s="17">
        <v>0</v>
      </c>
      <c r="X637" s="17">
        <v>0</v>
      </c>
      <c r="Y637" s="17">
        <v>9362</v>
      </c>
      <c r="Z637" s="17">
        <v>0</v>
      </c>
      <c r="AA637" s="17">
        <v>2337101</v>
      </c>
      <c r="AB637" s="17">
        <v>0</v>
      </c>
    </row>
    <row r="638" spans="1:28" x14ac:dyDescent="0.3">
      <c r="A638" s="15" t="s">
        <v>1269</v>
      </c>
      <c r="B638" s="14" t="s">
        <v>1270</v>
      </c>
      <c r="C638" s="14">
        <v>1</v>
      </c>
      <c r="D638" s="14">
        <v>0</v>
      </c>
      <c r="E638" s="17">
        <v>7931387</v>
      </c>
      <c r="F638" s="17">
        <v>0</v>
      </c>
      <c r="G638" s="17">
        <v>0</v>
      </c>
      <c r="H638" s="17">
        <v>0</v>
      </c>
      <c r="I638" s="17">
        <v>1733268</v>
      </c>
      <c r="J638" s="17">
        <v>3050798</v>
      </c>
      <c r="K638" s="17">
        <v>0</v>
      </c>
      <c r="L638" s="17">
        <v>0</v>
      </c>
      <c r="M638" s="17">
        <v>0</v>
      </c>
      <c r="N638" s="17">
        <v>0</v>
      </c>
      <c r="O638" s="17">
        <v>0</v>
      </c>
      <c r="P638" s="17">
        <v>1330359</v>
      </c>
      <c r="Q638" s="17">
        <v>189526</v>
      </c>
      <c r="R638" s="17">
        <v>103342</v>
      </c>
      <c r="S638" s="17">
        <v>54168</v>
      </c>
      <c r="T638" s="17">
        <v>10353</v>
      </c>
      <c r="U638" s="17">
        <v>166479</v>
      </c>
      <c r="V638" s="17">
        <v>38941</v>
      </c>
      <c r="W638" s="17">
        <v>0</v>
      </c>
      <c r="X638" s="17">
        <v>439235</v>
      </c>
      <c r="Y638" s="17">
        <v>0</v>
      </c>
      <c r="Z638" s="17">
        <v>0</v>
      </c>
      <c r="AA638" s="17">
        <v>15047856</v>
      </c>
      <c r="AB638" s="17">
        <v>0</v>
      </c>
    </row>
    <row r="639" spans="1:28" x14ac:dyDescent="0.3">
      <c r="A639" s="15" t="s">
        <v>1271</v>
      </c>
      <c r="B639" s="14" t="s">
        <v>1272</v>
      </c>
      <c r="C639" s="14">
        <v>1</v>
      </c>
      <c r="D639" s="14">
        <v>0</v>
      </c>
      <c r="E639" s="17">
        <v>2099529</v>
      </c>
      <c r="F639" s="17">
        <v>0</v>
      </c>
      <c r="G639" s="17">
        <v>0</v>
      </c>
      <c r="H639" s="17">
        <v>0</v>
      </c>
      <c r="I639" s="17">
        <v>408263</v>
      </c>
      <c r="J639" s="17">
        <v>795385</v>
      </c>
      <c r="K639" s="17">
        <v>0</v>
      </c>
      <c r="L639" s="17">
        <v>0</v>
      </c>
      <c r="M639" s="17">
        <v>0</v>
      </c>
      <c r="N639" s="17">
        <v>0</v>
      </c>
      <c r="O639" s="17">
        <v>0</v>
      </c>
      <c r="P639" s="17">
        <v>604342</v>
      </c>
      <c r="Q639" s="17">
        <v>129079</v>
      </c>
      <c r="R639" s="17">
        <v>57166</v>
      </c>
      <c r="S639" s="17">
        <v>27054</v>
      </c>
      <c r="T639" s="17">
        <v>11287</v>
      </c>
      <c r="U639" s="17">
        <v>108811</v>
      </c>
      <c r="V639" s="17">
        <v>5376</v>
      </c>
      <c r="W639" s="17">
        <v>0</v>
      </c>
      <c r="X639" s="17">
        <v>0</v>
      </c>
      <c r="Y639" s="17">
        <v>6999</v>
      </c>
      <c r="Z639" s="17">
        <v>0</v>
      </c>
      <c r="AA639" s="17">
        <v>4253291</v>
      </c>
      <c r="AB639" s="17">
        <v>0</v>
      </c>
    </row>
    <row r="640" spans="1:28" x14ac:dyDescent="0.3">
      <c r="A640" s="15" t="s">
        <v>1273</v>
      </c>
      <c r="B640" s="14" t="s">
        <v>1274</v>
      </c>
      <c r="C640" s="14">
        <v>1</v>
      </c>
      <c r="D640" s="14">
        <v>0</v>
      </c>
      <c r="E640" s="17">
        <v>3166537</v>
      </c>
      <c r="F640" s="17">
        <v>0</v>
      </c>
      <c r="G640" s="17">
        <v>100000</v>
      </c>
      <c r="H640" s="17">
        <v>0</v>
      </c>
      <c r="I640" s="17">
        <v>400884</v>
      </c>
      <c r="J640" s="17">
        <v>956404</v>
      </c>
      <c r="K640" s="17">
        <v>0</v>
      </c>
      <c r="L640" s="17">
        <v>0</v>
      </c>
      <c r="M640" s="17">
        <v>0</v>
      </c>
      <c r="N640" s="17">
        <v>0</v>
      </c>
      <c r="O640" s="17">
        <v>0</v>
      </c>
      <c r="P640" s="17">
        <v>774421</v>
      </c>
      <c r="Q640" s="17">
        <v>65045</v>
      </c>
      <c r="R640" s="17">
        <v>177815</v>
      </c>
      <c r="S640" s="17">
        <v>32672</v>
      </c>
      <c r="T640" s="17">
        <v>13631</v>
      </c>
      <c r="U640" s="17">
        <v>93026</v>
      </c>
      <c r="V640" s="17">
        <v>20479</v>
      </c>
      <c r="W640" s="17">
        <v>0</v>
      </c>
      <c r="X640" s="17">
        <v>221400</v>
      </c>
      <c r="Y640" s="17">
        <v>11221</v>
      </c>
      <c r="Z640" s="17">
        <v>0</v>
      </c>
      <c r="AA640" s="17">
        <v>6033535</v>
      </c>
      <c r="AB640" s="17">
        <v>0</v>
      </c>
    </row>
    <row r="641" spans="1:28" x14ac:dyDescent="0.3">
      <c r="A641" s="15" t="s">
        <v>1275</v>
      </c>
      <c r="B641" s="14" t="s">
        <v>1276</v>
      </c>
      <c r="C641" s="14">
        <v>1</v>
      </c>
      <c r="D641" s="14">
        <v>0</v>
      </c>
      <c r="E641" s="17">
        <v>3546117</v>
      </c>
      <c r="F641" s="17">
        <v>0</v>
      </c>
      <c r="G641" s="17">
        <v>129492</v>
      </c>
      <c r="H641" s="17">
        <v>0</v>
      </c>
      <c r="I641" s="17">
        <v>341554</v>
      </c>
      <c r="J641" s="17">
        <v>416312</v>
      </c>
      <c r="K641" s="17">
        <v>0</v>
      </c>
      <c r="L641" s="17">
        <v>0</v>
      </c>
      <c r="M641" s="17">
        <v>0</v>
      </c>
      <c r="N641" s="17">
        <v>0</v>
      </c>
      <c r="O641" s="17">
        <v>0</v>
      </c>
      <c r="P641" s="17">
        <v>1204406</v>
      </c>
      <c r="Q641" s="17">
        <v>30976</v>
      </c>
      <c r="R641" s="17">
        <v>114096</v>
      </c>
      <c r="S641" s="17">
        <v>24523</v>
      </c>
      <c r="T641" s="17">
        <v>10231</v>
      </c>
      <c r="U641" s="17">
        <v>96288</v>
      </c>
      <c r="V641" s="17">
        <v>4965</v>
      </c>
      <c r="W641" s="17">
        <v>0</v>
      </c>
      <c r="X641" s="17">
        <v>172800</v>
      </c>
      <c r="Y641" s="17">
        <v>0</v>
      </c>
      <c r="Z641" s="17">
        <v>0</v>
      </c>
      <c r="AA641" s="17">
        <v>6091760</v>
      </c>
      <c r="AB641" s="17">
        <v>0</v>
      </c>
    </row>
    <row r="642" spans="1:28" x14ac:dyDescent="0.3">
      <c r="A642" s="15" t="s">
        <v>1277</v>
      </c>
      <c r="B642" s="14" t="s">
        <v>1278</v>
      </c>
      <c r="C642" s="14">
        <v>1</v>
      </c>
      <c r="D642" s="14">
        <v>0</v>
      </c>
      <c r="E642" s="17">
        <v>4644706</v>
      </c>
      <c r="F642" s="17">
        <v>0</v>
      </c>
      <c r="G642" s="17">
        <v>193387</v>
      </c>
      <c r="H642" s="17">
        <v>0</v>
      </c>
      <c r="I642" s="17">
        <v>502394</v>
      </c>
      <c r="J642" s="17">
        <v>1036745</v>
      </c>
      <c r="K642" s="17">
        <v>0</v>
      </c>
      <c r="L642" s="17">
        <v>0</v>
      </c>
      <c r="M642" s="17">
        <v>0</v>
      </c>
      <c r="N642" s="17">
        <v>0</v>
      </c>
      <c r="O642" s="17">
        <v>0</v>
      </c>
      <c r="P642" s="17">
        <v>620579</v>
      </c>
      <c r="Q642" s="17">
        <v>191826</v>
      </c>
      <c r="R642" s="17">
        <v>201089</v>
      </c>
      <c r="S642" s="17">
        <v>34859</v>
      </c>
      <c r="T642" s="17">
        <v>14543</v>
      </c>
      <c r="U642" s="17">
        <v>136189</v>
      </c>
      <c r="V642" s="17">
        <v>21287</v>
      </c>
      <c r="W642" s="17">
        <v>0</v>
      </c>
      <c r="X642" s="17">
        <v>280800</v>
      </c>
      <c r="Y642" s="17">
        <v>0</v>
      </c>
      <c r="Z642" s="17">
        <v>0</v>
      </c>
      <c r="AA642" s="17">
        <v>7878404</v>
      </c>
      <c r="AB642" s="17">
        <v>0</v>
      </c>
    </row>
    <row r="643" spans="1:28" x14ac:dyDescent="0.3">
      <c r="A643" s="15" t="s">
        <v>1279</v>
      </c>
      <c r="B643" s="14" t="s">
        <v>1280</v>
      </c>
      <c r="C643" s="14">
        <v>1</v>
      </c>
      <c r="D643" s="14">
        <v>0</v>
      </c>
      <c r="E643" s="17">
        <v>2548824</v>
      </c>
      <c r="F643" s="17">
        <v>0</v>
      </c>
      <c r="G643" s="17">
        <v>0</v>
      </c>
      <c r="H643" s="17">
        <v>0</v>
      </c>
      <c r="I643" s="17">
        <v>223890</v>
      </c>
      <c r="J643" s="17">
        <v>1202969</v>
      </c>
      <c r="K643" s="17">
        <v>0</v>
      </c>
      <c r="L643" s="17">
        <v>0</v>
      </c>
      <c r="M643" s="17">
        <v>0</v>
      </c>
      <c r="N643" s="17">
        <v>0</v>
      </c>
      <c r="O643" s="17">
        <v>0</v>
      </c>
      <c r="P643" s="17">
        <v>811073</v>
      </c>
      <c r="Q643" s="17">
        <v>114859</v>
      </c>
      <c r="R643" s="17">
        <v>50121</v>
      </c>
      <c r="S643" s="17">
        <v>30470</v>
      </c>
      <c r="T643" s="17">
        <v>12712</v>
      </c>
      <c r="U643" s="17">
        <v>118714</v>
      </c>
      <c r="V643" s="17">
        <v>13537</v>
      </c>
      <c r="W643" s="17">
        <v>0</v>
      </c>
      <c r="X643" s="17">
        <v>216000</v>
      </c>
      <c r="Y643" s="17">
        <v>6878</v>
      </c>
      <c r="Z643" s="17">
        <v>0</v>
      </c>
      <c r="AA643" s="17">
        <v>5350047</v>
      </c>
      <c r="AB643" s="17">
        <v>0</v>
      </c>
    </row>
    <row r="644" spans="1:28" x14ac:dyDescent="0.3">
      <c r="A644" s="15" t="s">
        <v>1281</v>
      </c>
      <c r="B644" s="14" t="s">
        <v>1282</v>
      </c>
      <c r="C644" s="14">
        <v>1</v>
      </c>
      <c r="D644" s="14">
        <v>0</v>
      </c>
      <c r="E644" s="17">
        <v>3960552</v>
      </c>
      <c r="F644" s="17">
        <v>0</v>
      </c>
      <c r="G644" s="17">
        <v>0</v>
      </c>
      <c r="H644" s="17">
        <v>0</v>
      </c>
      <c r="I644" s="17">
        <v>329266</v>
      </c>
      <c r="J644" s="17">
        <v>20719</v>
      </c>
      <c r="K644" s="17">
        <v>1249</v>
      </c>
      <c r="L644" s="17">
        <v>0</v>
      </c>
      <c r="M644" s="17">
        <v>0</v>
      </c>
      <c r="N644" s="17">
        <v>0</v>
      </c>
      <c r="O644" s="17">
        <v>0</v>
      </c>
      <c r="P644" s="17">
        <v>667617</v>
      </c>
      <c r="Q644" s="17">
        <v>183984</v>
      </c>
      <c r="R644" s="17">
        <v>63015</v>
      </c>
      <c r="S644" s="17">
        <v>40836</v>
      </c>
      <c r="T644" s="17">
        <v>12245</v>
      </c>
      <c r="U644" s="17">
        <v>120403</v>
      </c>
      <c r="V644" s="17">
        <v>0</v>
      </c>
      <c r="W644" s="17">
        <v>0</v>
      </c>
      <c r="X644" s="17">
        <v>393733</v>
      </c>
      <c r="Y644" s="17">
        <v>615</v>
      </c>
      <c r="Z644" s="17">
        <v>0</v>
      </c>
      <c r="AA644" s="17">
        <v>5794234</v>
      </c>
      <c r="AB644" s="17">
        <v>0</v>
      </c>
    </row>
    <row r="645" spans="1:28" x14ac:dyDescent="0.3">
      <c r="A645" s="15" t="s">
        <v>1283</v>
      </c>
      <c r="B645" s="14" t="s">
        <v>1284</v>
      </c>
      <c r="C645" s="14">
        <v>1</v>
      </c>
      <c r="D645" s="14">
        <v>0</v>
      </c>
      <c r="E645" s="17">
        <v>2388056</v>
      </c>
      <c r="F645" s="17">
        <v>0</v>
      </c>
      <c r="G645" s="17">
        <v>167166</v>
      </c>
      <c r="H645" s="17">
        <v>0</v>
      </c>
      <c r="I645" s="17">
        <v>583638</v>
      </c>
      <c r="J645" s="17">
        <v>291563</v>
      </c>
      <c r="K645" s="17">
        <v>0</v>
      </c>
      <c r="L645" s="17">
        <v>0</v>
      </c>
      <c r="M645" s="17">
        <v>0</v>
      </c>
      <c r="N645" s="17">
        <v>0</v>
      </c>
      <c r="O645" s="17">
        <v>0</v>
      </c>
      <c r="P645" s="17">
        <v>275564</v>
      </c>
      <c r="Q645" s="17">
        <v>126522</v>
      </c>
      <c r="R645" s="17">
        <v>99374</v>
      </c>
      <c r="S645" s="17">
        <v>16988</v>
      </c>
      <c r="T645" s="17">
        <v>7087</v>
      </c>
      <c r="U645" s="17">
        <v>69726</v>
      </c>
      <c r="V645" s="17">
        <v>4748</v>
      </c>
      <c r="W645" s="17">
        <v>0</v>
      </c>
      <c r="X645" s="17">
        <v>259267</v>
      </c>
      <c r="Y645" s="17">
        <v>0</v>
      </c>
      <c r="Z645" s="17">
        <v>0</v>
      </c>
      <c r="AA645" s="17">
        <v>4289699</v>
      </c>
      <c r="AB645" s="17">
        <v>0</v>
      </c>
    </row>
    <row r="646" spans="1:28" x14ac:dyDescent="0.3">
      <c r="A646" s="15" t="s">
        <v>1285</v>
      </c>
      <c r="B646" s="14" t="s">
        <v>1286</v>
      </c>
      <c r="C646" s="14">
        <v>1</v>
      </c>
      <c r="D646" s="14">
        <v>0</v>
      </c>
      <c r="E646" s="17">
        <v>3361966</v>
      </c>
      <c r="F646" s="17">
        <v>0</v>
      </c>
      <c r="G646" s="17">
        <v>0</v>
      </c>
      <c r="H646" s="17">
        <v>0</v>
      </c>
      <c r="I646" s="17">
        <v>383956</v>
      </c>
      <c r="J646" s="17">
        <v>48795</v>
      </c>
      <c r="K646" s="17">
        <v>3771</v>
      </c>
      <c r="L646" s="17">
        <v>0</v>
      </c>
      <c r="M646" s="17">
        <v>0</v>
      </c>
      <c r="N646" s="17">
        <v>0</v>
      </c>
      <c r="O646" s="17">
        <v>0</v>
      </c>
      <c r="P646" s="17">
        <v>457983</v>
      </c>
      <c r="Q646" s="17">
        <v>17538</v>
      </c>
      <c r="R646" s="17">
        <v>105801</v>
      </c>
      <c r="S646" s="17">
        <v>64504</v>
      </c>
      <c r="T646" s="17">
        <v>26912</v>
      </c>
      <c r="U646" s="17">
        <v>263407</v>
      </c>
      <c r="V646" s="17">
        <v>0</v>
      </c>
      <c r="W646" s="17">
        <v>0</v>
      </c>
      <c r="X646" s="17">
        <v>0</v>
      </c>
      <c r="Y646" s="17">
        <v>13169</v>
      </c>
      <c r="Z646" s="17">
        <v>0</v>
      </c>
      <c r="AA646" s="17">
        <v>4747802</v>
      </c>
      <c r="AB646" s="17">
        <v>0</v>
      </c>
    </row>
    <row r="647" spans="1:28" x14ac:dyDescent="0.3">
      <c r="A647" s="15" t="s">
        <v>1287</v>
      </c>
      <c r="B647" s="14" t="s">
        <v>1288</v>
      </c>
      <c r="C647" s="14">
        <v>1</v>
      </c>
      <c r="D647" s="14">
        <v>0</v>
      </c>
      <c r="E647" s="17">
        <v>4888355</v>
      </c>
      <c r="F647" s="17">
        <v>0</v>
      </c>
      <c r="G647" s="17">
        <v>0</v>
      </c>
      <c r="H647" s="17">
        <v>0</v>
      </c>
      <c r="I647" s="17">
        <v>693073</v>
      </c>
      <c r="J647" s="17">
        <v>1236007</v>
      </c>
      <c r="K647" s="17">
        <v>0</v>
      </c>
      <c r="L647" s="17">
        <v>0</v>
      </c>
      <c r="M647" s="17">
        <v>0</v>
      </c>
      <c r="N647" s="17">
        <v>8045</v>
      </c>
      <c r="O647" s="17">
        <v>2269</v>
      </c>
      <c r="P647" s="17">
        <v>0</v>
      </c>
      <c r="Q647" s="17">
        <v>268417</v>
      </c>
      <c r="R647" s="17">
        <v>188234</v>
      </c>
      <c r="S647" s="17">
        <v>101820</v>
      </c>
      <c r="T647" s="17">
        <v>42481</v>
      </c>
      <c r="U647" s="17">
        <v>366451</v>
      </c>
      <c r="V647" s="17">
        <v>10528</v>
      </c>
      <c r="W647" s="17">
        <v>0</v>
      </c>
      <c r="X647" s="17">
        <v>313660</v>
      </c>
      <c r="Y647" s="17">
        <v>37078</v>
      </c>
      <c r="Z647" s="17">
        <v>0</v>
      </c>
      <c r="AA647" s="17">
        <v>8156418</v>
      </c>
      <c r="AB647" s="17">
        <v>0</v>
      </c>
    </row>
    <row r="648" spans="1:28" x14ac:dyDescent="0.3">
      <c r="A648" s="15" t="s">
        <v>1289</v>
      </c>
      <c r="B648" s="14" t="s">
        <v>1290</v>
      </c>
      <c r="C648" s="14">
        <v>1</v>
      </c>
      <c r="D648" s="14">
        <v>0</v>
      </c>
      <c r="E648" s="17">
        <v>3809481</v>
      </c>
      <c r="F648" s="17">
        <v>0</v>
      </c>
      <c r="G648" s="17">
        <v>822562</v>
      </c>
      <c r="H648" s="17">
        <v>0</v>
      </c>
      <c r="I648" s="17">
        <v>670214</v>
      </c>
      <c r="J648" s="17">
        <v>485321</v>
      </c>
      <c r="K648" s="17">
        <v>0</v>
      </c>
      <c r="L648" s="17">
        <v>0</v>
      </c>
      <c r="M648" s="17">
        <v>0</v>
      </c>
      <c r="N648" s="17">
        <v>0</v>
      </c>
      <c r="O648" s="17">
        <v>0</v>
      </c>
      <c r="P648" s="17">
        <v>1174183</v>
      </c>
      <c r="Q648" s="17">
        <v>65465</v>
      </c>
      <c r="R648" s="17">
        <v>146942</v>
      </c>
      <c r="S648" s="17">
        <v>34814</v>
      </c>
      <c r="T648" s="17">
        <v>14525</v>
      </c>
      <c r="U648" s="17">
        <v>118423</v>
      </c>
      <c r="V648" s="17">
        <v>10686</v>
      </c>
      <c r="W648" s="17">
        <v>0</v>
      </c>
      <c r="X648" s="17">
        <v>243000</v>
      </c>
      <c r="Y648" s="17">
        <v>8528</v>
      </c>
      <c r="Z648" s="17">
        <v>0</v>
      </c>
      <c r="AA648" s="17">
        <v>7604144</v>
      </c>
      <c r="AB648" s="17">
        <v>0</v>
      </c>
    </row>
    <row r="649" spans="1:28" x14ac:dyDescent="0.3">
      <c r="A649" s="15" t="s">
        <v>1291</v>
      </c>
      <c r="B649" s="14" t="s">
        <v>1292</v>
      </c>
      <c r="C649" s="14">
        <v>1</v>
      </c>
      <c r="D649" s="14">
        <v>0</v>
      </c>
      <c r="E649" s="17">
        <v>664490</v>
      </c>
      <c r="F649" s="17">
        <v>0</v>
      </c>
      <c r="G649" s="17">
        <v>22343</v>
      </c>
      <c r="H649" s="17">
        <v>0</v>
      </c>
      <c r="I649" s="17">
        <v>94701</v>
      </c>
      <c r="J649" s="17">
        <v>170395</v>
      </c>
      <c r="K649" s="17">
        <v>0</v>
      </c>
      <c r="L649" s="17">
        <v>0</v>
      </c>
      <c r="M649" s="17">
        <v>0</v>
      </c>
      <c r="N649" s="17">
        <v>0</v>
      </c>
      <c r="O649" s="17">
        <v>0</v>
      </c>
      <c r="P649" s="17">
        <v>407865</v>
      </c>
      <c r="Q649" s="17">
        <v>0</v>
      </c>
      <c r="R649" s="17">
        <v>0</v>
      </c>
      <c r="S649" s="17">
        <v>4375</v>
      </c>
      <c r="T649" s="17">
        <v>1825</v>
      </c>
      <c r="U649" s="17">
        <v>23300</v>
      </c>
      <c r="V649" s="17">
        <v>0</v>
      </c>
      <c r="W649" s="17">
        <v>0</v>
      </c>
      <c r="X649" s="17">
        <v>43200</v>
      </c>
      <c r="Y649" s="17">
        <v>0</v>
      </c>
      <c r="Z649" s="17">
        <v>0</v>
      </c>
      <c r="AA649" s="17">
        <v>1432494</v>
      </c>
      <c r="AB649" s="17">
        <v>0</v>
      </c>
    </row>
    <row r="650" spans="1:28" x14ac:dyDescent="0.3">
      <c r="A650" s="15" t="s">
        <v>1293</v>
      </c>
      <c r="B650" s="14" t="s">
        <v>1294</v>
      </c>
      <c r="C650" s="14">
        <v>1</v>
      </c>
      <c r="D650" s="14">
        <v>0</v>
      </c>
      <c r="E650" s="17">
        <v>2839362</v>
      </c>
      <c r="F650" s="17">
        <v>0</v>
      </c>
      <c r="G650" s="17">
        <v>806693</v>
      </c>
      <c r="H650" s="17">
        <v>0</v>
      </c>
      <c r="I650" s="17">
        <v>656164</v>
      </c>
      <c r="J650" s="17">
        <v>482068</v>
      </c>
      <c r="K650" s="17">
        <v>0</v>
      </c>
      <c r="L650" s="17">
        <v>0</v>
      </c>
      <c r="M650" s="17">
        <v>0</v>
      </c>
      <c r="N650" s="17">
        <v>0</v>
      </c>
      <c r="O650" s="17">
        <v>0</v>
      </c>
      <c r="P650" s="17">
        <v>1304677</v>
      </c>
      <c r="Q650" s="17">
        <v>86882</v>
      </c>
      <c r="R650" s="17">
        <v>278395</v>
      </c>
      <c r="S650" s="17">
        <v>20987</v>
      </c>
      <c r="T650" s="17">
        <v>8756</v>
      </c>
      <c r="U650" s="17">
        <v>84754</v>
      </c>
      <c r="V650" s="17">
        <v>5798</v>
      </c>
      <c r="W650" s="17">
        <v>0</v>
      </c>
      <c r="X650" s="17">
        <v>178200</v>
      </c>
      <c r="Y650" s="17">
        <v>0</v>
      </c>
      <c r="Z650" s="17">
        <v>0</v>
      </c>
      <c r="AA650" s="17">
        <v>6752736</v>
      </c>
      <c r="AB650" s="17">
        <v>0</v>
      </c>
    </row>
    <row r="651" spans="1:28" x14ac:dyDescent="0.3">
      <c r="A651" s="15" t="s">
        <v>1295</v>
      </c>
      <c r="B651" s="14" t="s">
        <v>1296</v>
      </c>
      <c r="C651" s="14">
        <v>1</v>
      </c>
      <c r="D651" s="14">
        <v>0</v>
      </c>
      <c r="E651" s="17">
        <v>3853457</v>
      </c>
      <c r="F651" s="17">
        <v>0</v>
      </c>
      <c r="G651" s="17">
        <v>183316</v>
      </c>
      <c r="H651" s="17">
        <v>0</v>
      </c>
      <c r="I651" s="17">
        <v>277595</v>
      </c>
      <c r="J651" s="17">
        <v>2265640</v>
      </c>
      <c r="K651" s="17">
        <v>0</v>
      </c>
      <c r="L651" s="17">
        <v>0</v>
      </c>
      <c r="M651" s="17">
        <v>0</v>
      </c>
      <c r="N651" s="17">
        <v>0</v>
      </c>
      <c r="O651" s="17">
        <v>0</v>
      </c>
      <c r="P651" s="17">
        <v>1261345</v>
      </c>
      <c r="Q651" s="17">
        <v>285858</v>
      </c>
      <c r="R651" s="17">
        <v>482862</v>
      </c>
      <c r="S651" s="17">
        <v>24777</v>
      </c>
      <c r="T651" s="17">
        <v>8226</v>
      </c>
      <c r="U651" s="17">
        <v>95064</v>
      </c>
      <c r="V651" s="17">
        <v>16650</v>
      </c>
      <c r="W651" s="17">
        <v>0</v>
      </c>
      <c r="X651" s="17">
        <v>194400</v>
      </c>
      <c r="Y651" s="17">
        <v>0</v>
      </c>
      <c r="Z651" s="17">
        <v>0</v>
      </c>
      <c r="AA651" s="17">
        <v>8949190</v>
      </c>
      <c r="AB651" s="17">
        <v>0</v>
      </c>
    </row>
    <row r="652" spans="1:28" x14ac:dyDescent="0.3">
      <c r="A652" s="15" t="s">
        <v>1297</v>
      </c>
      <c r="B652" s="14" t="s">
        <v>1298</v>
      </c>
      <c r="C652" s="14">
        <v>1</v>
      </c>
      <c r="D652" s="14">
        <v>0</v>
      </c>
      <c r="E652" s="17">
        <v>79154915</v>
      </c>
      <c r="F652" s="17">
        <v>1438723</v>
      </c>
      <c r="G652" s="17">
        <v>2045117</v>
      </c>
      <c r="H652" s="17">
        <v>0</v>
      </c>
      <c r="I652" s="17">
        <v>4172911</v>
      </c>
      <c r="J652" s="17">
        <v>11107994</v>
      </c>
      <c r="K652" s="17">
        <v>0</v>
      </c>
      <c r="L652" s="17">
        <v>0</v>
      </c>
      <c r="M652" s="17">
        <v>0</v>
      </c>
      <c r="N652" s="17">
        <v>0</v>
      </c>
      <c r="O652" s="17">
        <v>0</v>
      </c>
      <c r="P652" s="17">
        <v>6052992</v>
      </c>
      <c r="Q652" s="17">
        <v>1490874</v>
      </c>
      <c r="R652" s="17">
        <v>1935819</v>
      </c>
      <c r="S652" s="17">
        <v>119915</v>
      </c>
      <c r="T652" s="17">
        <v>34437</v>
      </c>
      <c r="U652" s="17">
        <v>531765</v>
      </c>
      <c r="V652" s="17">
        <v>118945</v>
      </c>
      <c r="W652" s="17">
        <v>0</v>
      </c>
      <c r="X652" s="17">
        <v>2384400</v>
      </c>
      <c r="Y652" s="17">
        <v>305348</v>
      </c>
      <c r="Z652" s="17">
        <v>0</v>
      </c>
      <c r="AA652" s="17">
        <v>110894155</v>
      </c>
      <c r="AB652" s="17">
        <v>0</v>
      </c>
    </row>
    <row r="653" spans="1:28" x14ac:dyDescent="0.3">
      <c r="A653" s="15" t="s">
        <v>1299</v>
      </c>
      <c r="B653" s="14" t="s">
        <v>1300</v>
      </c>
      <c r="C653" s="14">
        <v>1</v>
      </c>
      <c r="D653" s="14">
        <v>0</v>
      </c>
      <c r="E653" s="17">
        <v>3991010</v>
      </c>
      <c r="F653" s="17">
        <v>0</v>
      </c>
      <c r="G653" s="17">
        <v>0</v>
      </c>
      <c r="H653" s="17">
        <v>0</v>
      </c>
      <c r="I653" s="17">
        <v>2148390</v>
      </c>
      <c r="J653" s="17">
        <v>2103600</v>
      </c>
      <c r="K653" s="17">
        <v>0</v>
      </c>
      <c r="L653" s="17">
        <v>0</v>
      </c>
      <c r="M653" s="17">
        <v>0</v>
      </c>
      <c r="N653" s="17">
        <v>0</v>
      </c>
      <c r="O653" s="17">
        <v>0</v>
      </c>
      <c r="P653" s="17">
        <v>1129753</v>
      </c>
      <c r="Q653" s="17">
        <v>143535</v>
      </c>
      <c r="R653" s="17">
        <v>81261</v>
      </c>
      <c r="S653" s="17">
        <v>53389</v>
      </c>
      <c r="T653" s="17">
        <v>22275</v>
      </c>
      <c r="U653" s="17">
        <v>212380</v>
      </c>
      <c r="V653" s="17">
        <v>21218</v>
      </c>
      <c r="W653" s="17">
        <v>0</v>
      </c>
      <c r="X653" s="17">
        <v>0</v>
      </c>
      <c r="Y653" s="17">
        <v>29997</v>
      </c>
      <c r="Z653" s="17">
        <v>0</v>
      </c>
      <c r="AA653" s="17">
        <v>9936808</v>
      </c>
      <c r="AB653" s="17">
        <v>0</v>
      </c>
    </row>
    <row r="654" spans="1:28" x14ac:dyDescent="0.3">
      <c r="A654" s="15" t="s">
        <v>1301</v>
      </c>
      <c r="B654" s="14" t="s">
        <v>1302</v>
      </c>
      <c r="C654" s="14">
        <v>1</v>
      </c>
      <c r="D654" s="14">
        <v>0</v>
      </c>
      <c r="E654" s="17">
        <v>35544303</v>
      </c>
      <c r="F654" s="17">
        <v>0</v>
      </c>
      <c r="G654" s="17">
        <v>663963</v>
      </c>
      <c r="H654" s="17">
        <v>25839</v>
      </c>
      <c r="I654" s="17">
        <v>4519823</v>
      </c>
      <c r="J654" s="17">
        <v>4531058</v>
      </c>
      <c r="K654" s="17">
        <v>0</v>
      </c>
      <c r="L654" s="17">
        <v>0</v>
      </c>
      <c r="M654" s="17">
        <v>0</v>
      </c>
      <c r="N654" s="17">
        <v>0</v>
      </c>
      <c r="O654" s="17">
        <v>0</v>
      </c>
      <c r="P654" s="17">
        <v>5487481</v>
      </c>
      <c r="Q654" s="17">
        <v>366051</v>
      </c>
      <c r="R654" s="17">
        <v>801324</v>
      </c>
      <c r="S654" s="17">
        <v>187535</v>
      </c>
      <c r="T654" s="17">
        <v>78243</v>
      </c>
      <c r="U654" s="17">
        <v>681933</v>
      </c>
      <c r="V654" s="17">
        <v>135424</v>
      </c>
      <c r="W654" s="17">
        <v>0</v>
      </c>
      <c r="X654" s="17">
        <v>1450654</v>
      </c>
      <c r="Y654" s="17">
        <v>0</v>
      </c>
      <c r="Z654" s="17">
        <v>0</v>
      </c>
      <c r="AA654" s="17">
        <v>54473631</v>
      </c>
      <c r="AB654" s="17">
        <v>0</v>
      </c>
    </row>
    <row r="655" spans="1:28" x14ac:dyDescent="0.3">
      <c r="A655" s="15" t="s">
        <v>1303</v>
      </c>
      <c r="B655" s="14" t="s">
        <v>1304</v>
      </c>
      <c r="C655" s="14">
        <v>1</v>
      </c>
      <c r="D655" s="14">
        <v>0</v>
      </c>
      <c r="E655" s="17">
        <v>2073682</v>
      </c>
      <c r="F655" s="17">
        <v>0</v>
      </c>
      <c r="G655" s="17">
        <v>0</v>
      </c>
      <c r="H655" s="17">
        <v>0</v>
      </c>
      <c r="I655" s="17">
        <v>367843</v>
      </c>
      <c r="J655" s="17">
        <v>79368</v>
      </c>
      <c r="K655" s="17">
        <v>0</v>
      </c>
      <c r="L655" s="17">
        <v>0</v>
      </c>
      <c r="M655" s="17">
        <v>0</v>
      </c>
      <c r="N655" s="17">
        <v>0</v>
      </c>
      <c r="O655" s="17">
        <v>0</v>
      </c>
      <c r="P655" s="17">
        <v>1502300</v>
      </c>
      <c r="Q655" s="17">
        <v>10904</v>
      </c>
      <c r="R655" s="17">
        <v>61045</v>
      </c>
      <c r="S655" s="17">
        <v>34230</v>
      </c>
      <c r="T655" s="17">
        <v>14281</v>
      </c>
      <c r="U655" s="17">
        <v>136771</v>
      </c>
      <c r="V655" s="17">
        <v>0</v>
      </c>
      <c r="W655" s="17">
        <v>0</v>
      </c>
      <c r="X655" s="17">
        <v>0</v>
      </c>
      <c r="Y655" s="17">
        <v>2184</v>
      </c>
      <c r="Z655" s="17">
        <v>0</v>
      </c>
      <c r="AA655" s="17">
        <v>4282608</v>
      </c>
      <c r="AB655" s="17">
        <v>0</v>
      </c>
    </row>
    <row r="656" spans="1:28" x14ac:dyDescent="0.3">
      <c r="A656" s="15" t="s">
        <v>1305</v>
      </c>
      <c r="B656" s="14" t="s">
        <v>1306</v>
      </c>
      <c r="C656" s="14">
        <v>1</v>
      </c>
      <c r="D656" s="14">
        <v>0</v>
      </c>
      <c r="E656" s="17">
        <v>1464684</v>
      </c>
      <c r="F656" s="17">
        <v>0</v>
      </c>
      <c r="G656" s="17">
        <v>100000</v>
      </c>
      <c r="H656" s="17">
        <v>0</v>
      </c>
      <c r="I656" s="17">
        <v>359868</v>
      </c>
      <c r="J656" s="17">
        <v>163869</v>
      </c>
      <c r="K656" s="17">
        <v>0</v>
      </c>
      <c r="L656" s="17">
        <v>0</v>
      </c>
      <c r="M656" s="17">
        <v>0</v>
      </c>
      <c r="N656" s="17">
        <v>0</v>
      </c>
      <c r="O656" s="17">
        <v>0</v>
      </c>
      <c r="P656" s="17">
        <v>623336</v>
      </c>
      <c r="Q656" s="17">
        <v>67587</v>
      </c>
      <c r="R656" s="17">
        <v>52365</v>
      </c>
      <c r="S656" s="17">
        <v>15310</v>
      </c>
      <c r="T656" s="17">
        <v>6387</v>
      </c>
      <c r="U656" s="17">
        <v>61454</v>
      </c>
      <c r="V656" s="17">
        <v>1138</v>
      </c>
      <c r="W656" s="17">
        <v>0</v>
      </c>
      <c r="X656" s="17">
        <v>0</v>
      </c>
      <c r="Y656" s="17">
        <v>1304</v>
      </c>
      <c r="Z656" s="17">
        <v>0</v>
      </c>
      <c r="AA656" s="17">
        <v>2917302</v>
      </c>
      <c r="AB656" s="17">
        <v>0</v>
      </c>
    </row>
    <row r="657" spans="1:28" x14ac:dyDescent="0.3">
      <c r="A657" s="15" t="s">
        <v>1307</v>
      </c>
      <c r="B657" s="14" t="s">
        <v>1308</v>
      </c>
      <c r="C657" s="14">
        <v>1</v>
      </c>
      <c r="D657" s="14">
        <v>0</v>
      </c>
      <c r="E657" s="17">
        <v>18266308</v>
      </c>
      <c r="F657" s="17">
        <v>0</v>
      </c>
      <c r="G657" s="17">
        <v>299227</v>
      </c>
      <c r="H657" s="17">
        <v>0</v>
      </c>
      <c r="I657" s="17">
        <v>3585933</v>
      </c>
      <c r="J657" s="17">
        <v>3196550</v>
      </c>
      <c r="K657" s="17">
        <v>0</v>
      </c>
      <c r="L657" s="17">
        <v>0</v>
      </c>
      <c r="M657" s="17">
        <v>0</v>
      </c>
      <c r="N657" s="17">
        <v>0</v>
      </c>
      <c r="O657" s="17">
        <v>0</v>
      </c>
      <c r="P657" s="17">
        <v>2787969</v>
      </c>
      <c r="Q657" s="17">
        <v>214237</v>
      </c>
      <c r="R657" s="17">
        <v>314758</v>
      </c>
      <c r="S657" s="17">
        <v>56858</v>
      </c>
      <c r="T657" s="17">
        <v>31993</v>
      </c>
      <c r="U657" s="17">
        <v>295619</v>
      </c>
      <c r="V657" s="17">
        <v>66896</v>
      </c>
      <c r="W657" s="17">
        <v>0</v>
      </c>
      <c r="X657" s="17">
        <v>2991410</v>
      </c>
      <c r="Y657" s="17">
        <v>0</v>
      </c>
      <c r="Z657" s="17">
        <v>0</v>
      </c>
      <c r="AA657" s="17">
        <v>32107758</v>
      </c>
      <c r="AB657" s="17">
        <v>0</v>
      </c>
    </row>
    <row r="658" spans="1:28" x14ac:dyDescent="0.3">
      <c r="A658" s="15" t="s">
        <v>1309</v>
      </c>
      <c r="B658" s="14" t="s">
        <v>1310</v>
      </c>
      <c r="C658" s="14">
        <v>1</v>
      </c>
      <c r="D658" s="14">
        <v>0</v>
      </c>
      <c r="E658" s="17">
        <v>1587394</v>
      </c>
      <c r="F658" s="17">
        <v>0</v>
      </c>
      <c r="G658" s="17">
        <v>100000</v>
      </c>
      <c r="H658" s="17">
        <v>0</v>
      </c>
      <c r="I658" s="17">
        <v>683335</v>
      </c>
      <c r="J658" s="17">
        <v>376341</v>
      </c>
      <c r="K658" s="17">
        <v>0</v>
      </c>
      <c r="L658" s="17">
        <v>0</v>
      </c>
      <c r="M658" s="17">
        <v>0</v>
      </c>
      <c r="N658" s="17">
        <v>0</v>
      </c>
      <c r="O658" s="17">
        <v>0</v>
      </c>
      <c r="P658" s="17">
        <v>950367</v>
      </c>
      <c r="Q658" s="17">
        <v>6595</v>
      </c>
      <c r="R658" s="17">
        <v>42670</v>
      </c>
      <c r="S658" s="17">
        <v>20373</v>
      </c>
      <c r="T658" s="17">
        <v>8500</v>
      </c>
      <c r="U658" s="17">
        <v>78463</v>
      </c>
      <c r="V658" s="17">
        <v>7340</v>
      </c>
      <c r="W658" s="17">
        <v>0</v>
      </c>
      <c r="X658" s="17">
        <v>0</v>
      </c>
      <c r="Y658" s="17">
        <v>9736</v>
      </c>
      <c r="Z658" s="17">
        <v>0</v>
      </c>
      <c r="AA658" s="17">
        <v>3871114</v>
      </c>
      <c r="AB658" s="17">
        <v>0</v>
      </c>
    </row>
    <row r="659" spans="1:28" x14ac:dyDescent="0.3">
      <c r="A659" s="15" t="s">
        <v>1311</v>
      </c>
      <c r="B659" s="14" t="s">
        <v>1312</v>
      </c>
      <c r="C659" s="14">
        <v>1</v>
      </c>
      <c r="D659" s="14">
        <v>0</v>
      </c>
      <c r="E659" s="17">
        <v>35563641</v>
      </c>
      <c r="F659" s="17">
        <v>0</v>
      </c>
      <c r="G659" s="17">
        <v>613877</v>
      </c>
      <c r="H659" s="17">
        <v>0</v>
      </c>
      <c r="I659" s="17">
        <v>2425934</v>
      </c>
      <c r="J659" s="17">
        <v>3752617</v>
      </c>
      <c r="K659" s="17">
        <v>0</v>
      </c>
      <c r="L659" s="17">
        <v>0</v>
      </c>
      <c r="M659" s="17">
        <v>0</v>
      </c>
      <c r="N659" s="17">
        <v>0</v>
      </c>
      <c r="O659" s="17">
        <v>0</v>
      </c>
      <c r="P659" s="17">
        <v>2239991</v>
      </c>
      <c r="Q659" s="17">
        <v>2033870</v>
      </c>
      <c r="R659" s="17">
        <v>937805</v>
      </c>
      <c r="S659" s="17">
        <v>49929</v>
      </c>
      <c r="T659" s="17">
        <v>15409</v>
      </c>
      <c r="U659" s="17">
        <v>211273</v>
      </c>
      <c r="V659" s="17">
        <v>59688</v>
      </c>
      <c r="W659" s="17">
        <v>0</v>
      </c>
      <c r="X659" s="17">
        <v>764610</v>
      </c>
      <c r="Y659" s="17">
        <v>34452</v>
      </c>
      <c r="Z659" s="17">
        <v>0</v>
      </c>
      <c r="AA659" s="17">
        <v>48703096</v>
      </c>
      <c r="AB659" s="17">
        <v>0</v>
      </c>
    </row>
    <row r="660" spans="1:28" x14ac:dyDescent="0.3">
      <c r="A660" s="15" t="s">
        <v>1313</v>
      </c>
      <c r="B660" s="14" t="s">
        <v>1314</v>
      </c>
      <c r="C660" s="14">
        <v>1</v>
      </c>
      <c r="D660" s="14">
        <v>0</v>
      </c>
      <c r="E660" s="17">
        <v>4357542</v>
      </c>
      <c r="F660" s="17">
        <v>0</v>
      </c>
      <c r="G660" s="17">
        <v>116596</v>
      </c>
      <c r="H660" s="17">
        <v>0</v>
      </c>
      <c r="I660" s="17">
        <v>353780</v>
      </c>
      <c r="J660" s="17">
        <v>1866841</v>
      </c>
      <c r="K660" s="17">
        <v>0</v>
      </c>
      <c r="L660" s="17">
        <v>0</v>
      </c>
      <c r="M660" s="17">
        <v>0</v>
      </c>
      <c r="N660" s="17">
        <v>0</v>
      </c>
      <c r="O660" s="17">
        <v>0</v>
      </c>
      <c r="P660" s="17">
        <v>1726882</v>
      </c>
      <c r="Q660" s="17">
        <v>95900</v>
      </c>
      <c r="R660" s="17">
        <v>44378</v>
      </c>
      <c r="S660" s="17">
        <v>41900</v>
      </c>
      <c r="T660" s="17">
        <v>17481</v>
      </c>
      <c r="U660" s="17">
        <v>166188</v>
      </c>
      <c r="V660" s="17">
        <v>24436</v>
      </c>
      <c r="W660" s="17">
        <v>0</v>
      </c>
      <c r="X660" s="17">
        <v>329400</v>
      </c>
      <c r="Y660" s="17">
        <v>0</v>
      </c>
      <c r="Z660" s="17">
        <v>0</v>
      </c>
      <c r="AA660" s="17">
        <v>9141324</v>
      </c>
      <c r="AB660" s="17">
        <v>0</v>
      </c>
    </row>
    <row r="661" spans="1:28" x14ac:dyDescent="0.3">
      <c r="A661" s="15" t="s">
        <v>1315</v>
      </c>
      <c r="B661" s="14" t="s">
        <v>1316</v>
      </c>
      <c r="C661" s="14">
        <v>1</v>
      </c>
      <c r="D661" s="14">
        <v>0</v>
      </c>
      <c r="E661" s="17">
        <v>2155444</v>
      </c>
      <c r="F661" s="17">
        <v>0</v>
      </c>
      <c r="G661" s="17">
        <v>0</v>
      </c>
      <c r="H661" s="17">
        <v>0</v>
      </c>
      <c r="I661" s="17">
        <v>96631</v>
      </c>
      <c r="J661" s="17">
        <v>162092</v>
      </c>
      <c r="K661" s="17">
        <v>0</v>
      </c>
      <c r="L661" s="17">
        <v>0</v>
      </c>
      <c r="M661" s="17">
        <v>0</v>
      </c>
      <c r="N661" s="17">
        <v>0</v>
      </c>
      <c r="O661" s="17">
        <v>0</v>
      </c>
      <c r="P661" s="17">
        <v>342200</v>
      </c>
      <c r="Q661" s="17">
        <v>98204</v>
      </c>
      <c r="R661" s="17">
        <v>23608</v>
      </c>
      <c r="S661" s="17">
        <v>63740</v>
      </c>
      <c r="T661" s="17">
        <v>26593</v>
      </c>
      <c r="U661" s="17">
        <v>207429</v>
      </c>
      <c r="V661" s="17">
        <v>0</v>
      </c>
      <c r="W661" s="17">
        <v>0</v>
      </c>
      <c r="X661" s="17">
        <v>0</v>
      </c>
      <c r="Y661" s="17">
        <v>12145</v>
      </c>
      <c r="Z661" s="17">
        <v>0</v>
      </c>
      <c r="AA661" s="17">
        <v>3188086</v>
      </c>
      <c r="AB661" s="17">
        <v>12582</v>
      </c>
    </row>
    <row r="662" spans="1:28" x14ac:dyDescent="0.3">
      <c r="A662" s="15" t="s">
        <v>1317</v>
      </c>
      <c r="B662" s="14" t="s">
        <v>1318</v>
      </c>
      <c r="C662" s="14">
        <v>1</v>
      </c>
      <c r="D662" s="14">
        <v>0</v>
      </c>
      <c r="E662" s="17">
        <v>2078757</v>
      </c>
      <c r="F662" s="17">
        <v>0</v>
      </c>
      <c r="G662" s="17">
        <v>0</v>
      </c>
      <c r="H662" s="17">
        <v>0</v>
      </c>
      <c r="I662" s="17">
        <v>210608</v>
      </c>
      <c r="J662" s="17">
        <v>490987</v>
      </c>
      <c r="K662" s="17">
        <v>0</v>
      </c>
      <c r="L662" s="17">
        <v>0</v>
      </c>
      <c r="M662" s="17">
        <v>0</v>
      </c>
      <c r="N662" s="17">
        <v>0</v>
      </c>
      <c r="O662" s="17">
        <v>0</v>
      </c>
      <c r="P662" s="17">
        <v>310400</v>
      </c>
      <c r="Q662" s="17">
        <v>98414</v>
      </c>
      <c r="R662" s="17">
        <v>116786</v>
      </c>
      <c r="S662" s="17">
        <v>23085</v>
      </c>
      <c r="T662" s="17">
        <v>9631</v>
      </c>
      <c r="U662" s="17">
        <v>95880</v>
      </c>
      <c r="V662" s="17">
        <v>6974</v>
      </c>
      <c r="W662" s="17">
        <v>0</v>
      </c>
      <c r="X662" s="17">
        <v>167400</v>
      </c>
      <c r="Y662" s="17">
        <v>0</v>
      </c>
      <c r="Z662" s="17">
        <v>0</v>
      </c>
      <c r="AA662" s="17">
        <v>3608922</v>
      </c>
      <c r="AB662" s="17">
        <v>0</v>
      </c>
    </row>
    <row r="663" spans="1:28" x14ac:dyDescent="0.3">
      <c r="A663" s="15" t="s">
        <v>1319</v>
      </c>
      <c r="B663" s="14" t="s">
        <v>1320</v>
      </c>
      <c r="C663" s="14">
        <v>1</v>
      </c>
      <c r="D663" s="14">
        <v>0</v>
      </c>
      <c r="E663" s="17">
        <v>28862635</v>
      </c>
      <c r="F663" s="17">
        <v>0</v>
      </c>
      <c r="G663" s="17">
        <v>845434</v>
      </c>
      <c r="H663" s="17">
        <v>0</v>
      </c>
      <c r="I663" s="17">
        <v>2173723</v>
      </c>
      <c r="J663" s="17">
        <v>4512601</v>
      </c>
      <c r="K663" s="17">
        <v>0</v>
      </c>
      <c r="L663" s="17">
        <v>0</v>
      </c>
      <c r="M663" s="17">
        <v>0</v>
      </c>
      <c r="N663" s="17">
        <v>0</v>
      </c>
      <c r="O663" s="17">
        <v>0</v>
      </c>
      <c r="P663" s="17">
        <v>2118330</v>
      </c>
      <c r="Q663" s="17">
        <v>2134340</v>
      </c>
      <c r="R663" s="17">
        <v>451474</v>
      </c>
      <c r="S663" s="17">
        <v>72923</v>
      </c>
      <c r="T663" s="17">
        <v>30183</v>
      </c>
      <c r="U663" s="17">
        <v>298532</v>
      </c>
      <c r="V663" s="17">
        <v>71744</v>
      </c>
      <c r="W663" s="17">
        <v>0</v>
      </c>
      <c r="X663" s="17">
        <v>3500000</v>
      </c>
      <c r="Y663" s="17">
        <v>0</v>
      </c>
      <c r="Z663" s="17">
        <v>0</v>
      </c>
      <c r="AA663" s="17">
        <v>43671919</v>
      </c>
      <c r="AB663" s="17">
        <v>0</v>
      </c>
    </row>
    <row r="664" spans="1:28" x14ac:dyDescent="0.3">
      <c r="A664" s="15" t="s">
        <v>1321</v>
      </c>
      <c r="B664" s="14" t="s">
        <v>1322</v>
      </c>
      <c r="C664" s="14">
        <v>1</v>
      </c>
      <c r="D664" s="14">
        <v>0</v>
      </c>
      <c r="E664" s="17">
        <v>1665469</v>
      </c>
      <c r="F664" s="17">
        <v>0</v>
      </c>
      <c r="G664" s="17">
        <v>100000</v>
      </c>
      <c r="H664" s="17">
        <v>0</v>
      </c>
      <c r="I664" s="17">
        <v>329651</v>
      </c>
      <c r="J664" s="17">
        <v>699633</v>
      </c>
      <c r="K664" s="17">
        <v>0</v>
      </c>
      <c r="L664" s="17">
        <v>0</v>
      </c>
      <c r="M664" s="17">
        <v>0</v>
      </c>
      <c r="N664" s="17">
        <v>0</v>
      </c>
      <c r="O664" s="17">
        <v>0</v>
      </c>
      <c r="P664" s="17">
        <v>607684</v>
      </c>
      <c r="Q664" s="17">
        <v>0</v>
      </c>
      <c r="R664" s="17">
        <v>13086</v>
      </c>
      <c r="S664" s="17">
        <v>20029</v>
      </c>
      <c r="T664" s="17">
        <v>1325</v>
      </c>
      <c r="U664" s="17">
        <v>23558</v>
      </c>
      <c r="V664" s="17">
        <v>0</v>
      </c>
      <c r="W664" s="17">
        <v>0</v>
      </c>
      <c r="X664" s="17">
        <v>0</v>
      </c>
      <c r="Y664" s="17">
        <v>0</v>
      </c>
      <c r="Z664" s="17">
        <v>0</v>
      </c>
      <c r="AA664" s="17">
        <v>3460435</v>
      </c>
      <c r="AB664" s="17">
        <v>0</v>
      </c>
    </row>
    <row r="665" spans="1:28" x14ac:dyDescent="0.3">
      <c r="A665" s="15" t="s">
        <v>1323</v>
      </c>
      <c r="B665" s="14" t="s">
        <v>1324</v>
      </c>
      <c r="C665" s="14">
        <v>1</v>
      </c>
      <c r="D665" s="14">
        <v>0</v>
      </c>
      <c r="E665" s="17">
        <v>3561544</v>
      </c>
      <c r="F665" s="17">
        <v>0</v>
      </c>
      <c r="G665" s="17">
        <v>0</v>
      </c>
      <c r="H665" s="17">
        <v>0</v>
      </c>
      <c r="I665" s="17">
        <v>312629</v>
      </c>
      <c r="J665" s="17">
        <v>2107257</v>
      </c>
      <c r="K665" s="17">
        <v>0</v>
      </c>
      <c r="L665" s="17">
        <v>0</v>
      </c>
      <c r="M665" s="17">
        <v>0</v>
      </c>
      <c r="N665" s="17">
        <v>0</v>
      </c>
      <c r="O665" s="17">
        <v>0</v>
      </c>
      <c r="P665" s="17">
        <v>697571</v>
      </c>
      <c r="Q665" s="17">
        <v>115838</v>
      </c>
      <c r="R665" s="17">
        <v>77531</v>
      </c>
      <c r="S665" s="17">
        <v>72114</v>
      </c>
      <c r="T665" s="17">
        <v>30087</v>
      </c>
      <c r="U665" s="17">
        <v>295910</v>
      </c>
      <c r="V665" s="17">
        <v>0</v>
      </c>
      <c r="W665" s="17">
        <v>0</v>
      </c>
      <c r="X665" s="17">
        <v>0</v>
      </c>
      <c r="Y665" s="17">
        <v>0</v>
      </c>
      <c r="Z665" s="17">
        <v>0</v>
      </c>
      <c r="AA665" s="17">
        <v>7270481</v>
      </c>
      <c r="AB665" s="17">
        <v>1647</v>
      </c>
    </row>
    <row r="666" spans="1:28" x14ac:dyDescent="0.3">
      <c r="A666" s="15" t="s">
        <v>1325</v>
      </c>
      <c r="B666" s="14" t="s">
        <v>1326</v>
      </c>
      <c r="C666" s="14">
        <v>1</v>
      </c>
      <c r="D666" s="14">
        <v>0</v>
      </c>
      <c r="E666" s="17">
        <v>5750296</v>
      </c>
      <c r="F666" s="17">
        <v>0</v>
      </c>
      <c r="G666" s="17">
        <v>141256</v>
      </c>
      <c r="H666" s="17">
        <v>0</v>
      </c>
      <c r="I666" s="17">
        <v>1876182</v>
      </c>
      <c r="J666" s="17">
        <v>2181411</v>
      </c>
      <c r="K666" s="17">
        <v>0</v>
      </c>
      <c r="L666" s="17">
        <v>0</v>
      </c>
      <c r="M666" s="17">
        <v>0</v>
      </c>
      <c r="N666" s="17">
        <v>0</v>
      </c>
      <c r="O666" s="17">
        <v>0</v>
      </c>
      <c r="P666" s="17">
        <v>927590</v>
      </c>
      <c r="Q666" s="17">
        <v>307893</v>
      </c>
      <c r="R666" s="17">
        <v>342323</v>
      </c>
      <c r="S666" s="17">
        <v>51921</v>
      </c>
      <c r="T666" s="17">
        <v>21662</v>
      </c>
      <c r="U666" s="17">
        <v>169799</v>
      </c>
      <c r="V666" s="17">
        <v>23906</v>
      </c>
      <c r="W666" s="17">
        <v>0</v>
      </c>
      <c r="X666" s="17">
        <v>237600</v>
      </c>
      <c r="Y666" s="17">
        <v>0</v>
      </c>
      <c r="Z666" s="17">
        <v>0</v>
      </c>
      <c r="AA666" s="17">
        <v>12031839</v>
      </c>
      <c r="AB666" s="17">
        <v>0</v>
      </c>
    </row>
    <row r="667" spans="1:28" x14ac:dyDescent="0.3">
      <c r="A667" s="15" t="s">
        <v>1327</v>
      </c>
      <c r="B667" s="14" t="s">
        <v>1328</v>
      </c>
      <c r="C667" s="14">
        <v>1</v>
      </c>
      <c r="D667" s="14">
        <v>0</v>
      </c>
      <c r="E667" s="17">
        <v>18803981</v>
      </c>
      <c r="F667" s="17">
        <v>0</v>
      </c>
      <c r="G667" s="17">
        <v>0</v>
      </c>
      <c r="H667" s="17">
        <v>0</v>
      </c>
      <c r="I667" s="17">
        <v>2193158</v>
      </c>
      <c r="J667" s="17">
        <v>3333417</v>
      </c>
      <c r="K667" s="17">
        <v>0</v>
      </c>
      <c r="L667" s="17">
        <v>0</v>
      </c>
      <c r="M667" s="17">
        <v>0</v>
      </c>
      <c r="N667" s="17">
        <v>0</v>
      </c>
      <c r="O667" s="17">
        <v>0</v>
      </c>
      <c r="P667" s="17">
        <v>4282494</v>
      </c>
      <c r="Q667" s="17">
        <v>572975</v>
      </c>
      <c r="R667" s="17">
        <v>445735</v>
      </c>
      <c r="S667" s="17">
        <v>143719</v>
      </c>
      <c r="T667" s="17">
        <v>59962</v>
      </c>
      <c r="U667" s="17">
        <v>474913</v>
      </c>
      <c r="V667" s="17">
        <v>52936</v>
      </c>
      <c r="W667" s="17">
        <v>0</v>
      </c>
      <c r="X667" s="17">
        <v>1986386</v>
      </c>
      <c r="Y667" s="17">
        <v>0</v>
      </c>
      <c r="Z667" s="17">
        <v>0</v>
      </c>
      <c r="AA667" s="17">
        <v>32349676</v>
      </c>
      <c r="AB667" s="17">
        <v>0</v>
      </c>
    </row>
    <row r="668" spans="1:28" x14ac:dyDescent="0.3">
      <c r="A668" s="15" t="s">
        <v>1329</v>
      </c>
      <c r="B668" s="14" t="s">
        <v>1330</v>
      </c>
      <c r="C668" s="14">
        <v>1</v>
      </c>
      <c r="D668" s="14">
        <v>1</v>
      </c>
      <c r="E668" s="17">
        <v>233925347</v>
      </c>
      <c r="F668" s="17">
        <v>1820446</v>
      </c>
      <c r="G668" s="17">
        <v>0</v>
      </c>
      <c r="H668" s="17">
        <v>42449</v>
      </c>
      <c r="I668" s="17">
        <v>19952188</v>
      </c>
      <c r="J668" s="17">
        <v>14464403</v>
      </c>
      <c r="K668" s="17">
        <v>0</v>
      </c>
      <c r="L668" s="17">
        <v>0</v>
      </c>
      <c r="M668" s="17">
        <v>949805</v>
      </c>
      <c r="N668" s="17">
        <v>6000230</v>
      </c>
      <c r="O668" s="17">
        <v>2167915</v>
      </c>
      <c r="P668" s="17">
        <v>0</v>
      </c>
      <c r="Q668" s="17">
        <v>9324714</v>
      </c>
      <c r="R668" s="17">
        <v>12209956</v>
      </c>
      <c r="S668" s="17">
        <v>411486</v>
      </c>
      <c r="T668" s="17">
        <v>171681</v>
      </c>
      <c r="U668" s="17">
        <v>1717735</v>
      </c>
      <c r="V668" s="17">
        <v>403504</v>
      </c>
      <c r="W668" s="17">
        <v>0</v>
      </c>
      <c r="X668" s="17">
        <v>13011980</v>
      </c>
      <c r="Y668" s="17">
        <v>552736</v>
      </c>
      <c r="Z668" s="17">
        <v>17500000</v>
      </c>
      <c r="AA668" s="17">
        <v>333726575</v>
      </c>
      <c r="AB668" s="17">
        <v>0</v>
      </c>
    </row>
    <row r="669" spans="1:28" x14ac:dyDescent="0.3">
      <c r="A669" s="15" t="s">
        <v>1331</v>
      </c>
      <c r="B669" s="14" t="s">
        <v>1332</v>
      </c>
      <c r="C669" s="14">
        <v>1</v>
      </c>
      <c r="D669" s="14">
        <v>0</v>
      </c>
      <c r="E669" s="17">
        <v>26143921</v>
      </c>
      <c r="F669" s="17">
        <v>0</v>
      </c>
      <c r="G669" s="17">
        <v>2416117</v>
      </c>
      <c r="H669" s="17">
        <v>0</v>
      </c>
      <c r="I669" s="17">
        <v>5377834</v>
      </c>
      <c r="J669" s="17">
        <v>3730417</v>
      </c>
      <c r="K669" s="17">
        <v>0</v>
      </c>
      <c r="L669" s="17">
        <v>0</v>
      </c>
      <c r="M669" s="17">
        <v>0</v>
      </c>
      <c r="N669" s="17">
        <v>0</v>
      </c>
      <c r="O669" s="17">
        <v>0</v>
      </c>
      <c r="P669" s="17">
        <v>3381110</v>
      </c>
      <c r="Q669" s="17">
        <v>814917</v>
      </c>
      <c r="R669" s="17">
        <v>700535</v>
      </c>
      <c r="S669" s="17">
        <v>85027</v>
      </c>
      <c r="T669" s="17">
        <v>35075</v>
      </c>
      <c r="U669" s="17">
        <v>331559</v>
      </c>
      <c r="V669" s="17">
        <v>75273</v>
      </c>
      <c r="W669" s="17">
        <v>0</v>
      </c>
      <c r="X669" s="17">
        <v>802447</v>
      </c>
      <c r="Y669" s="17">
        <v>108623</v>
      </c>
      <c r="Z669" s="17">
        <v>0</v>
      </c>
      <c r="AA669" s="17">
        <v>44002855</v>
      </c>
      <c r="AB669" s="17">
        <v>0</v>
      </c>
    </row>
    <row r="670" spans="1:28" x14ac:dyDescent="0.3">
      <c r="A670" s="15" t="s">
        <v>1333</v>
      </c>
      <c r="B670" s="14" t="s">
        <v>1334</v>
      </c>
      <c r="C670" s="14">
        <v>1</v>
      </c>
      <c r="D670" s="14">
        <v>0</v>
      </c>
      <c r="E670" s="17">
        <v>10246231</v>
      </c>
      <c r="F670" s="17">
        <v>0</v>
      </c>
      <c r="G670" s="17">
        <v>1020367</v>
      </c>
      <c r="H670" s="17">
        <v>0</v>
      </c>
      <c r="I670" s="17">
        <v>2805154</v>
      </c>
      <c r="J670" s="17">
        <v>2164150</v>
      </c>
      <c r="K670" s="17">
        <v>0</v>
      </c>
      <c r="L670" s="17">
        <v>0</v>
      </c>
      <c r="M670" s="17">
        <v>0</v>
      </c>
      <c r="N670" s="17">
        <v>0</v>
      </c>
      <c r="O670" s="17">
        <v>0</v>
      </c>
      <c r="P670" s="17">
        <v>917828</v>
      </c>
      <c r="Q670" s="17">
        <v>365424</v>
      </c>
      <c r="R670" s="17">
        <v>249394</v>
      </c>
      <c r="S670" s="17">
        <v>59426</v>
      </c>
      <c r="T670" s="17">
        <v>14450</v>
      </c>
      <c r="U670" s="17">
        <v>209759</v>
      </c>
      <c r="V670" s="17">
        <v>45697</v>
      </c>
      <c r="W670" s="17">
        <v>0</v>
      </c>
      <c r="X670" s="17">
        <v>475200</v>
      </c>
      <c r="Y670" s="17">
        <v>48982</v>
      </c>
      <c r="Z670" s="17">
        <v>0</v>
      </c>
      <c r="AA670" s="17">
        <v>18622062</v>
      </c>
      <c r="AB670" s="17">
        <v>0</v>
      </c>
    </row>
    <row r="671" spans="1:28" x14ac:dyDescent="0.3">
      <c r="A671" s="15" t="s">
        <v>1335</v>
      </c>
      <c r="B671" s="14" t="s">
        <v>1336</v>
      </c>
      <c r="C671" s="14">
        <v>1</v>
      </c>
      <c r="D671" s="14">
        <v>0</v>
      </c>
      <c r="E671" s="17">
        <v>12650919</v>
      </c>
      <c r="F671" s="17">
        <v>0</v>
      </c>
      <c r="G671" s="17">
        <v>0</v>
      </c>
      <c r="H671" s="17">
        <v>0</v>
      </c>
      <c r="I671" s="17">
        <v>1206298</v>
      </c>
      <c r="J671" s="17">
        <v>712384</v>
      </c>
      <c r="K671" s="17">
        <v>0</v>
      </c>
      <c r="L671" s="17">
        <v>0</v>
      </c>
      <c r="M671" s="17">
        <v>0</v>
      </c>
      <c r="N671" s="17">
        <v>0</v>
      </c>
      <c r="O671" s="17">
        <v>0</v>
      </c>
      <c r="P671" s="17">
        <v>1532906</v>
      </c>
      <c r="Q671" s="17">
        <v>267040</v>
      </c>
      <c r="R671" s="17">
        <v>72990</v>
      </c>
      <c r="S671" s="17">
        <v>17272</v>
      </c>
      <c r="T671" s="17">
        <v>7206</v>
      </c>
      <c r="U671" s="17">
        <v>69667</v>
      </c>
      <c r="V671" s="17">
        <v>19728</v>
      </c>
      <c r="W671" s="17">
        <v>0</v>
      </c>
      <c r="X671" s="17">
        <v>360753</v>
      </c>
      <c r="Y671" s="17">
        <v>0</v>
      </c>
      <c r="Z671" s="17">
        <v>0</v>
      </c>
      <c r="AA671" s="17">
        <v>16917163</v>
      </c>
      <c r="AB671" s="17">
        <v>0</v>
      </c>
    </row>
    <row r="672" spans="1:28" x14ac:dyDescent="0.3">
      <c r="A672" s="15" t="s">
        <v>1337</v>
      </c>
      <c r="B672" s="14" t="s">
        <v>1338</v>
      </c>
      <c r="C672" s="14">
        <v>1</v>
      </c>
      <c r="D672" s="14">
        <v>0</v>
      </c>
      <c r="E672" s="17">
        <v>11175268</v>
      </c>
      <c r="F672" s="17">
        <v>0</v>
      </c>
      <c r="G672" s="17">
        <v>0</v>
      </c>
      <c r="H672" s="17">
        <v>0</v>
      </c>
      <c r="I672" s="17">
        <v>908875</v>
      </c>
      <c r="J672" s="17">
        <v>1710651</v>
      </c>
      <c r="K672" s="17">
        <v>0</v>
      </c>
      <c r="L672" s="17">
        <v>0</v>
      </c>
      <c r="M672" s="17">
        <v>0</v>
      </c>
      <c r="N672" s="17">
        <v>0</v>
      </c>
      <c r="O672" s="17">
        <v>0</v>
      </c>
      <c r="P672" s="17">
        <v>1021447</v>
      </c>
      <c r="Q672" s="17">
        <v>33993</v>
      </c>
      <c r="R672" s="17">
        <v>120150</v>
      </c>
      <c r="S672" s="17">
        <v>13003</v>
      </c>
      <c r="T672" s="17">
        <v>5425</v>
      </c>
      <c r="U672" s="17">
        <v>48173</v>
      </c>
      <c r="V672" s="17">
        <v>16595</v>
      </c>
      <c r="W672" s="17">
        <v>0</v>
      </c>
      <c r="X672" s="17">
        <v>160471</v>
      </c>
      <c r="Y672" s="17">
        <v>0</v>
      </c>
      <c r="Z672" s="17">
        <v>0</v>
      </c>
      <c r="AA672" s="17">
        <v>15214051</v>
      </c>
      <c r="AB672" s="17">
        <v>0</v>
      </c>
    </row>
    <row r="673" spans="1:28" x14ac:dyDescent="0.3">
      <c r="A673" s="15" t="s">
        <v>1339</v>
      </c>
      <c r="B673" s="14" t="s">
        <v>1340</v>
      </c>
      <c r="C673" s="14">
        <v>1</v>
      </c>
      <c r="D673" s="14">
        <v>0</v>
      </c>
      <c r="E673" s="17">
        <v>1713907</v>
      </c>
      <c r="F673" s="17">
        <v>0</v>
      </c>
      <c r="G673" s="17">
        <v>0</v>
      </c>
      <c r="H673" s="17">
        <v>0</v>
      </c>
      <c r="I673" s="17">
        <v>365464</v>
      </c>
      <c r="J673" s="17">
        <v>400975</v>
      </c>
      <c r="K673" s="17">
        <v>0</v>
      </c>
      <c r="L673" s="17">
        <v>0</v>
      </c>
      <c r="M673" s="17">
        <v>0</v>
      </c>
      <c r="N673" s="17">
        <v>0</v>
      </c>
      <c r="O673" s="17">
        <v>0</v>
      </c>
      <c r="P673" s="17">
        <v>284642</v>
      </c>
      <c r="Q673" s="17">
        <v>25248</v>
      </c>
      <c r="R673" s="17">
        <v>0</v>
      </c>
      <c r="S673" s="17">
        <v>1888</v>
      </c>
      <c r="T673" s="17">
        <v>787</v>
      </c>
      <c r="U673" s="17">
        <v>10602</v>
      </c>
      <c r="V673" s="17">
        <v>1757</v>
      </c>
      <c r="W673" s="17">
        <v>0</v>
      </c>
      <c r="X673" s="17">
        <v>0</v>
      </c>
      <c r="Y673" s="17">
        <v>0</v>
      </c>
      <c r="Z673" s="17">
        <v>0</v>
      </c>
      <c r="AA673" s="17">
        <v>2805270</v>
      </c>
      <c r="AB673" s="17">
        <v>0</v>
      </c>
    </row>
    <row r="674" spans="1:28" x14ac:dyDescent="0.3">
      <c r="A674" s="15" t="s">
        <v>1341</v>
      </c>
      <c r="B674" s="14" t="s">
        <v>1342</v>
      </c>
      <c r="C674" s="14">
        <v>1</v>
      </c>
      <c r="D674" s="14">
        <v>0</v>
      </c>
      <c r="E674" s="17">
        <v>7971904</v>
      </c>
      <c r="F674" s="17">
        <v>0</v>
      </c>
      <c r="G674" s="17">
        <v>0</v>
      </c>
      <c r="H674" s="17">
        <v>0</v>
      </c>
      <c r="I674" s="17">
        <v>687937</v>
      </c>
      <c r="J674" s="17">
        <v>1804931</v>
      </c>
      <c r="K674" s="17">
        <v>0</v>
      </c>
      <c r="L674" s="17">
        <v>0</v>
      </c>
      <c r="M674" s="17">
        <v>0</v>
      </c>
      <c r="N674" s="17">
        <v>0</v>
      </c>
      <c r="O674" s="17">
        <v>0</v>
      </c>
      <c r="P674" s="17">
        <v>984838</v>
      </c>
      <c r="Q674" s="17">
        <v>165681</v>
      </c>
      <c r="R674" s="17">
        <v>202004</v>
      </c>
      <c r="S674" s="17">
        <v>13677</v>
      </c>
      <c r="T674" s="17">
        <v>5431</v>
      </c>
      <c r="U674" s="17">
        <v>48231</v>
      </c>
      <c r="V674" s="17">
        <v>15887</v>
      </c>
      <c r="W674" s="17">
        <v>0</v>
      </c>
      <c r="X674" s="17">
        <v>93758</v>
      </c>
      <c r="Y674" s="17">
        <v>0</v>
      </c>
      <c r="Z674" s="17">
        <v>0</v>
      </c>
      <c r="AA674" s="17">
        <v>11994279</v>
      </c>
      <c r="AB674" s="17">
        <v>0</v>
      </c>
    </row>
    <row r="675" spans="1:28" x14ac:dyDescent="0.3">
      <c r="A675" s="15" t="s">
        <v>1343</v>
      </c>
      <c r="B675" s="14" t="s">
        <v>1344</v>
      </c>
      <c r="C675" s="14">
        <v>1</v>
      </c>
      <c r="D675" s="14">
        <v>0</v>
      </c>
      <c r="E675" s="17">
        <v>8225765</v>
      </c>
      <c r="F675" s="17">
        <v>0</v>
      </c>
      <c r="G675" s="17">
        <v>0</v>
      </c>
      <c r="H675" s="17">
        <v>0</v>
      </c>
      <c r="I675" s="17">
        <v>703746</v>
      </c>
      <c r="J675" s="17">
        <v>1548772</v>
      </c>
      <c r="K675" s="17">
        <v>0</v>
      </c>
      <c r="L675" s="17">
        <v>0</v>
      </c>
      <c r="M675" s="17">
        <v>0</v>
      </c>
      <c r="N675" s="17">
        <v>0</v>
      </c>
      <c r="O675" s="17">
        <v>0</v>
      </c>
      <c r="P675" s="17">
        <v>1367619</v>
      </c>
      <c r="Q675" s="17">
        <v>142453</v>
      </c>
      <c r="R675" s="17">
        <v>105765</v>
      </c>
      <c r="S675" s="17">
        <v>12269</v>
      </c>
      <c r="T675" s="17">
        <v>5118</v>
      </c>
      <c r="U675" s="17">
        <v>49163</v>
      </c>
      <c r="V675" s="17">
        <v>15321</v>
      </c>
      <c r="W675" s="17">
        <v>0</v>
      </c>
      <c r="X675" s="17">
        <v>611123</v>
      </c>
      <c r="Y675" s="17">
        <v>0</v>
      </c>
      <c r="Z675" s="17">
        <v>0</v>
      </c>
      <c r="AA675" s="17">
        <v>12247114</v>
      </c>
      <c r="AB675" s="17">
        <v>0</v>
      </c>
    </row>
    <row r="676" spans="1:28" x14ac:dyDescent="0.3">
      <c r="A676" s="15" t="s">
        <v>1345</v>
      </c>
      <c r="B676" s="14" t="s">
        <v>1346</v>
      </c>
      <c r="C676" s="14">
        <v>1</v>
      </c>
      <c r="D676" s="14">
        <v>0</v>
      </c>
      <c r="E676" s="17">
        <v>11089909</v>
      </c>
      <c r="F676" s="17">
        <v>0</v>
      </c>
      <c r="G676" s="17">
        <v>200123</v>
      </c>
      <c r="H676" s="17">
        <v>0</v>
      </c>
      <c r="I676" s="17">
        <v>1227087</v>
      </c>
      <c r="J676" s="17">
        <v>2465893</v>
      </c>
      <c r="K676" s="17">
        <v>0</v>
      </c>
      <c r="L676" s="17">
        <v>0</v>
      </c>
      <c r="M676" s="17">
        <v>0</v>
      </c>
      <c r="N676" s="17">
        <v>0</v>
      </c>
      <c r="O676" s="17">
        <v>0</v>
      </c>
      <c r="P676" s="17">
        <v>513217</v>
      </c>
      <c r="Q676" s="17">
        <v>520694</v>
      </c>
      <c r="R676" s="17">
        <v>38661</v>
      </c>
      <c r="S676" s="17">
        <v>24283</v>
      </c>
      <c r="T676" s="17">
        <v>10131</v>
      </c>
      <c r="U676" s="17">
        <v>91439</v>
      </c>
      <c r="V676" s="17">
        <v>10357</v>
      </c>
      <c r="W676" s="17">
        <v>0</v>
      </c>
      <c r="X676" s="17">
        <v>443445</v>
      </c>
      <c r="Y676" s="17">
        <v>0</v>
      </c>
      <c r="Z676" s="17">
        <v>0</v>
      </c>
      <c r="AA676" s="17">
        <v>16635239</v>
      </c>
      <c r="AB676" s="17">
        <v>0</v>
      </c>
    </row>
    <row r="677" spans="1:28" x14ac:dyDescent="0.3">
      <c r="A677" s="15" t="s">
        <v>1347</v>
      </c>
      <c r="B677" s="14" t="s">
        <v>1348</v>
      </c>
      <c r="C677" s="14">
        <v>1</v>
      </c>
      <c r="D677" s="14">
        <v>0</v>
      </c>
      <c r="E677" s="17">
        <v>8151490</v>
      </c>
      <c r="F677" s="17">
        <v>0</v>
      </c>
      <c r="G677" s="17">
        <v>92174</v>
      </c>
      <c r="H677" s="17">
        <v>0</v>
      </c>
      <c r="I677" s="17">
        <v>890580</v>
      </c>
      <c r="J677" s="17">
        <v>1642937</v>
      </c>
      <c r="K677" s="17">
        <v>0</v>
      </c>
      <c r="L677" s="17">
        <v>0</v>
      </c>
      <c r="M677" s="17">
        <v>0</v>
      </c>
      <c r="N677" s="17">
        <v>0</v>
      </c>
      <c r="O677" s="17">
        <v>0</v>
      </c>
      <c r="P677" s="17">
        <v>562134</v>
      </c>
      <c r="Q677" s="17">
        <v>150949</v>
      </c>
      <c r="R677" s="17">
        <v>27323</v>
      </c>
      <c r="S677" s="17">
        <v>11925</v>
      </c>
      <c r="T677" s="17">
        <v>4975</v>
      </c>
      <c r="U677" s="17">
        <v>43979</v>
      </c>
      <c r="V677" s="17">
        <v>10692</v>
      </c>
      <c r="W677" s="17">
        <v>0</v>
      </c>
      <c r="X677" s="17">
        <v>517836</v>
      </c>
      <c r="Y677" s="17">
        <v>0</v>
      </c>
      <c r="Z677" s="17">
        <v>0</v>
      </c>
      <c r="AA677" s="17">
        <v>12106994</v>
      </c>
      <c r="AB677" s="17">
        <v>0</v>
      </c>
    </row>
    <row r="678" spans="1:28" x14ac:dyDescent="0.3">
      <c r="A678" s="15" t="s">
        <v>1349</v>
      </c>
      <c r="B678" s="14" t="s">
        <v>1350</v>
      </c>
      <c r="C678" s="14">
        <v>1</v>
      </c>
      <c r="D678" s="14">
        <v>1</v>
      </c>
      <c r="E678" s="17">
        <f t="shared" ref="E678:AB678" si="1">SUM(E5:E677)</f>
        <v>19817899582</v>
      </c>
      <c r="F678" s="17">
        <f t="shared" si="1"/>
        <v>47221594</v>
      </c>
      <c r="G678" s="17">
        <f t="shared" si="1"/>
        <v>223298324</v>
      </c>
      <c r="H678" s="17">
        <f t="shared" si="1"/>
        <v>1086423</v>
      </c>
      <c r="I678" s="17">
        <f t="shared" si="1"/>
        <v>1992574138</v>
      </c>
      <c r="J678" s="17">
        <f t="shared" si="1"/>
        <v>3221010858</v>
      </c>
      <c r="K678" s="17">
        <f t="shared" si="1"/>
        <v>18114194</v>
      </c>
      <c r="L678" s="17">
        <f t="shared" si="1"/>
        <v>4491253</v>
      </c>
      <c r="M678" s="17">
        <f t="shared" si="1"/>
        <v>34727704</v>
      </c>
      <c r="N678" s="17">
        <f t="shared" si="1"/>
        <v>158324066</v>
      </c>
      <c r="O678" s="17">
        <f t="shared" si="1"/>
        <v>57007754</v>
      </c>
      <c r="P678" s="17">
        <f t="shared" si="1"/>
        <v>1043205517</v>
      </c>
      <c r="Q678" s="17">
        <f t="shared" si="1"/>
        <v>580578758</v>
      </c>
      <c r="R678" s="17">
        <f t="shared" si="1"/>
        <v>388667644</v>
      </c>
      <c r="S678" s="17">
        <f t="shared" si="1"/>
        <v>42666173</v>
      </c>
      <c r="T678" s="17">
        <f t="shared" si="1"/>
        <v>17321163</v>
      </c>
      <c r="U678" s="17">
        <f t="shared" si="1"/>
        <v>165810407</v>
      </c>
      <c r="V678" s="17">
        <f t="shared" si="1"/>
        <v>34943887</v>
      </c>
      <c r="W678" s="17">
        <f t="shared" si="1"/>
        <v>1239410</v>
      </c>
      <c r="X678" s="17">
        <v>945350254</v>
      </c>
      <c r="Y678" s="17">
        <f t="shared" si="1"/>
        <v>4313167</v>
      </c>
      <c r="Z678" s="17">
        <f t="shared" si="1"/>
        <v>28271832</v>
      </c>
      <c r="AA678" s="17">
        <f t="shared" si="1"/>
        <v>28814764102</v>
      </c>
      <c r="AB678" s="17">
        <f t="shared" si="1"/>
        <v>7504639</v>
      </c>
    </row>
  </sheetData>
  <hyperlinks>
    <hyperlink ref="A2" location="'Key'!B1" display="DBCLB1" xr:uid="{8350FD6D-86EE-40FD-92C2-D610EFEAAE83}"/>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EB139-5842-4252-9439-82C41F0967C8}">
  <dimension ref="A1:AE678"/>
  <sheetViews>
    <sheetView topLeftCell="K1" workbookViewId="0">
      <selection activeCell="X3" sqref="X3"/>
    </sheetView>
  </sheetViews>
  <sheetFormatPr defaultRowHeight="14.4" x14ac:dyDescent="0.3"/>
  <cols>
    <col min="5" max="5" width="13.44140625" bestFit="1" customWidth="1"/>
    <col min="29" max="29" width="13.44140625" bestFit="1" customWidth="1"/>
    <col min="30" max="30" width="22" customWidth="1"/>
    <col min="31" max="31" width="11.21875" customWidth="1"/>
  </cols>
  <sheetData>
    <row r="1" spans="1:31" x14ac:dyDescent="0.3">
      <c r="A1">
        <v>1</v>
      </c>
      <c r="B1">
        <f>A1+1</f>
        <v>2</v>
      </c>
      <c r="C1" s="14">
        <f t="shared" ref="C1:AC1" si="0">B1+1</f>
        <v>3</v>
      </c>
      <c r="D1" s="14">
        <f t="shared" si="0"/>
        <v>4</v>
      </c>
      <c r="E1" s="14">
        <f t="shared" si="0"/>
        <v>5</v>
      </c>
      <c r="F1" s="14">
        <f t="shared" si="0"/>
        <v>6</v>
      </c>
      <c r="G1" s="14">
        <f t="shared" si="0"/>
        <v>7</v>
      </c>
      <c r="H1" s="14">
        <f t="shared" si="0"/>
        <v>8</v>
      </c>
      <c r="I1" s="14">
        <f t="shared" si="0"/>
        <v>9</v>
      </c>
      <c r="J1" s="14">
        <f t="shared" si="0"/>
        <v>10</v>
      </c>
      <c r="K1" s="14">
        <f t="shared" si="0"/>
        <v>11</v>
      </c>
      <c r="L1" s="14">
        <f t="shared" si="0"/>
        <v>12</v>
      </c>
      <c r="M1" s="14">
        <f t="shared" si="0"/>
        <v>13</v>
      </c>
      <c r="N1" s="14">
        <f t="shared" si="0"/>
        <v>14</v>
      </c>
      <c r="O1" s="14">
        <f t="shared" si="0"/>
        <v>15</v>
      </c>
      <c r="P1" s="14">
        <f t="shared" si="0"/>
        <v>16</v>
      </c>
      <c r="Q1" s="14">
        <f t="shared" si="0"/>
        <v>17</v>
      </c>
      <c r="R1" s="14">
        <f t="shared" si="0"/>
        <v>18</v>
      </c>
      <c r="S1" s="14">
        <f t="shared" si="0"/>
        <v>19</v>
      </c>
      <c r="T1" s="14">
        <f t="shared" si="0"/>
        <v>20</v>
      </c>
      <c r="U1" s="14">
        <f t="shared" si="0"/>
        <v>21</v>
      </c>
      <c r="V1" s="14">
        <f t="shared" si="0"/>
        <v>22</v>
      </c>
      <c r="W1" s="14">
        <f t="shared" si="0"/>
        <v>23</v>
      </c>
      <c r="X1" s="14">
        <f t="shared" si="0"/>
        <v>24</v>
      </c>
      <c r="Y1" s="14">
        <f t="shared" si="0"/>
        <v>25</v>
      </c>
      <c r="Z1" s="14">
        <f t="shared" si="0"/>
        <v>26</v>
      </c>
      <c r="AA1" s="14">
        <f t="shared" si="0"/>
        <v>27</v>
      </c>
      <c r="AB1" s="14">
        <f t="shared" si="0"/>
        <v>28</v>
      </c>
      <c r="AC1" s="14">
        <f t="shared" si="0"/>
        <v>29</v>
      </c>
      <c r="AD1">
        <v>30</v>
      </c>
    </row>
    <row r="2" spans="1:31" ht="129.6" x14ac:dyDescent="0.3">
      <c r="A2" s="19" t="s">
        <v>2956</v>
      </c>
      <c r="B2" s="14" t="s">
        <v>2955</v>
      </c>
      <c r="C2" s="14" t="s">
        <v>0</v>
      </c>
      <c r="D2" s="14" t="s">
        <v>1</v>
      </c>
      <c r="E2" s="16" t="s">
        <v>2853</v>
      </c>
      <c r="F2" s="16" t="s">
        <v>2854</v>
      </c>
      <c r="G2" s="16" t="s">
        <v>2855</v>
      </c>
      <c r="H2" s="16" t="s">
        <v>2856</v>
      </c>
      <c r="I2" s="16" t="s">
        <v>2857</v>
      </c>
      <c r="J2" s="16" t="s">
        <v>2858</v>
      </c>
      <c r="K2" s="16" t="s">
        <v>2859</v>
      </c>
      <c r="L2" s="16" t="s">
        <v>2860</v>
      </c>
      <c r="M2" s="16" t="s">
        <v>2861</v>
      </c>
      <c r="N2" s="16" t="s">
        <v>2862</v>
      </c>
      <c r="O2" s="16" t="s">
        <v>2863</v>
      </c>
      <c r="P2" s="16" t="s">
        <v>2864</v>
      </c>
      <c r="Q2" s="16" t="s">
        <v>2865</v>
      </c>
      <c r="R2" s="16" t="s">
        <v>2866</v>
      </c>
      <c r="S2" s="16" t="s">
        <v>2867</v>
      </c>
      <c r="T2" s="16" t="s">
        <v>2868</v>
      </c>
      <c r="U2" s="16" t="s">
        <v>2869</v>
      </c>
      <c r="V2" s="16" t="s">
        <v>2870</v>
      </c>
      <c r="W2" s="16" t="s">
        <v>2871</v>
      </c>
      <c r="X2" s="148" t="s">
        <v>2962</v>
      </c>
      <c r="Y2" s="16" t="s">
        <v>2873</v>
      </c>
      <c r="Z2" s="16" t="s">
        <v>2874</v>
      </c>
      <c r="AA2" s="16" t="s">
        <v>2875</v>
      </c>
      <c r="AB2" s="16" t="s">
        <v>2876</v>
      </c>
      <c r="AC2" s="16" t="s">
        <v>2877</v>
      </c>
      <c r="AD2" s="16" t="s">
        <v>2959</v>
      </c>
    </row>
    <row r="3" spans="1:31" s="14" customFormat="1" x14ac:dyDescent="0.3">
      <c r="A3" s="15" t="s">
        <v>3</v>
      </c>
      <c r="E3" s="16"/>
      <c r="F3" s="16"/>
      <c r="G3" s="16"/>
      <c r="H3" s="16"/>
      <c r="I3" s="16"/>
      <c r="J3" s="16"/>
      <c r="K3" s="16"/>
      <c r="L3" s="16"/>
      <c r="M3" s="16"/>
      <c r="N3" s="16"/>
      <c r="O3" s="16"/>
      <c r="P3" s="16"/>
      <c r="Q3" s="16"/>
      <c r="R3" s="16"/>
      <c r="S3" s="16"/>
      <c r="T3" s="16"/>
      <c r="U3" s="16"/>
      <c r="V3" s="16"/>
      <c r="W3" s="16"/>
      <c r="X3" s="16"/>
      <c r="Y3" s="16"/>
      <c r="Z3" s="16"/>
      <c r="AA3" s="16"/>
      <c r="AB3" s="16"/>
      <c r="AC3" s="16"/>
    </row>
    <row r="4" spans="1:31" s="14" customFormat="1" x14ac:dyDescent="0.3">
      <c r="A4" s="15" t="s">
        <v>3</v>
      </c>
      <c r="E4" s="16"/>
      <c r="F4" s="16"/>
      <c r="G4" s="16"/>
      <c r="H4" s="16"/>
      <c r="I4" s="16"/>
      <c r="J4" s="16"/>
      <c r="K4" s="16"/>
      <c r="L4" s="16"/>
      <c r="M4" s="16"/>
      <c r="N4" s="16"/>
      <c r="O4" s="16"/>
      <c r="P4" s="16"/>
      <c r="Q4" s="16"/>
      <c r="R4" s="16"/>
      <c r="S4" s="16"/>
      <c r="T4" s="16"/>
      <c r="U4" s="16"/>
      <c r="V4" s="16"/>
      <c r="W4" s="16"/>
      <c r="X4" s="16"/>
      <c r="Y4" s="16"/>
      <c r="Z4" s="16"/>
      <c r="AA4" s="16"/>
      <c r="AB4" s="16"/>
      <c r="AC4" s="16"/>
    </row>
    <row r="5" spans="1:31" x14ac:dyDescent="0.3">
      <c r="A5" s="15" t="s">
        <v>3</v>
      </c>
      <c r="B5" s="14" t="s">
        <v>4</v>
      </c>
      <c r="C5" s="14">
        <v>1</v>
      </c>
      <c r="D5" s="14">
        <v>1</v>
      </c>
      <c r="E5" s="17">
        <v>107027465</v>
      </c>
      <c r="F5" s="17">
        <v>1158417</v>
      </c>
      <c r="G5" s="17">
        <v>0</v>
      </c>
      <c r="H5" s="17">
        <v>0</v>
      </c>
      <c r="I5" s="17">
        <v>8797470</v>
      </c>
      <c r="J5" s="17">
        <v>12615861</v>
      </c>
      <c r="K5" s="17">
        <v>0</v>
      </c>
      <c r="L5" s="17">
        <v>0</v>
      </c>
      <c r="M5" s="17">
        <v>456370</v>
      </c>
      <c r="N5" s="17">
        <v>2597384</v>
      </c>
      <c r="O5" s="17">
        <v>1249530</v>
      </c>
      <c r="P5" s="17">
        <v>0</v>
      </c>
      <c r="Q5" s="17">
        <v>1378279</v>
      </c>
      <c r="R5" s="17">
        <v>3984616</v>
      </c>
      <c r="S5" s="17">
        <v>194905</v>
      </c>
      <c r="T5" s="17">
        <v>81319</v>
      </c>
      <c r="U5" s="17">
        <v>659681</v>
      </c>
      <c r="V5" s="17">
        <v>235520</v>
      </c>
      <c r="W5" s="17">
        <v>0</v>
      </c>
      <c r="X5" s="17">
        <v>5306481</v>
      </c>
      <c r="Y5" s="17">
        <v>0</v>
      </c>
      <c r="Z5" s="17">
        <v>1247799</v>
      </c>
      <c r="AA5" s="17">
        <v>0</v>
      </c>
      <c r="AB5" s="17">
        <v>0</v>
      </c>
      <c r="AC5" s="17">
        <v>146991097</v>
      </c>
      <c r="AD5" s="17">
        <f>MAX(E5,(TRUNC(('2022-0222'!E5*0.03),0)+'2022-0222'!E5))</f>
        <v>107027465</v>
      </c>
      <c r="AE5" s="17">
        <f>AD5-E5</f>
        <v>0</v>
      </c>
    </row>
    <row r="6" spans="1:31" x14ac:dyDescent="0.3">
      <c r="A6" s="15" t="s">
        <v>5</v>
      </c>
      <c r="B6" s="14" t="s">
        <v>6</v>
      </c>
      <c r="C6" s="14">
        <v>1</v>
      </c>
      <c r="D6" s="14">
        <v>0</v>
      </c>
      <c r="E6" s="17">
        <v>6666508</v>
      </c>
      <c r="F6" s="17">
        <v>0</v>
      </c>
      <c r="G6" s="17">
        <v>0</v>
      </c>
      <c r="H6" s="17">
        <v>7573</v>
      </c>
      <c r="I6" s="17">
        <v>1529275</v>
      </c>
      <c r="J6" s="17">
        <v>2038060</v>
      </c>
      <c r="K6" s="17">
        <v>0</v>
      </c>
      <c r="L6" s="17">
        <v>0</v>
      </c>
      <c r="M6" s="17">
        <v>0</v>
      </c>
      <c r="N6" s="17">
        <v>0</v>
      </c>
      <c r="O6" s="17">
        <v>0</v>
      </c>
      <c r="P6" s="17">
        <v>949463</v>
      </c>
      <c r="Q6" s="17">
        <v>80565</v>
      </c>
      <c r="R6" s="17">
        <v>264715</v>
      </c>
      <c r="S6" s="17">
        <v>10771</v>
      </c>
      <c r="T6" s="17">
        <v>4494</v>
      </c>
      <c r="U6" s="17">
        <v>42290</v>
      </c>
      <c r="V6" s="17">
        <v>9883</v>
      </c>
      <c r="W6" s="17">
        <v>0</v>
      </c>
      <c r="X6" s="17">
        <v>67761</v>
      </c>
      <c r="Y6" s="17">
        <v>0</v>
      </c>
      <c r="Z6" s="17">
        <v>0</v>
      </c>
      <c r="AA6" s="17">
        <v>0</v>
      </c>
      <c r="AB6" s="17">
        <v>0</v>
      </c>
      <c r="AC6" s="17">
        <v>11671358</v>
      </c>
      <c r="AD6" s="17">
        <f>MAX(E6,(TRUNC(('2022-0222'!E6*0.03),0)+'2022-0222'!E6))</f>
        <v>6866503</v>
      </c>
      <c r="AE6" s="17">
        <f t="shared" ref="AE6:AE69" si="1">AD6-E6</f>
        <v>199995</v>
      </c>
    </row>
    <row r="7" spans="1:31" x14ac:dyDescent="0.3">
      <c r="A7" s="15" t="s">
        <v>7</v>
      </c>
      <c r="B7" s="14" t="s">
        <v>8</v>
      </c>
      <c r="C7" s="14">
        <v>1</v>
      </c>
      <c r="D7" s="14">
        <v>0</v>
      </c>
      <c r="E7" s="17">
        <v>15462308</v>
      </c>
      <c r="F7" s="17">
        <v>0</v>
      </c>
      <c r="G7" s="17">
        <v>950728</v>
      </c>
      <c r="H7" s="17">
        <v>0</v>
      </c>
      <c r="I7" s="17">
        <v>4575223</v>
      </c>
      <c r="J7" s="17">
        <v>4250778</v>
      </c>
      <c r="K7" s="17">
        <v>0</v>
      </c>
      <c r="L7" s="17">
        <v>0</v>
      </c>
      <c r="M7" s="17">
        <v>0</v>
      </c>
      <c r="N7" s="17">
        <v>0</v>
      </c>
      <c r="O7" s="17">
        <v>0</v>
      </c>
      <c r="P7" s="17">
        <v>1435537</v>
      </c>
      <c r="Q7" s="17">
        <v>284693</v>
      </c>
      <c r="R7" s="17">
        <v>674057</v>
      </c>
      <c r="S7" s="17">
        <v>64998</v>
      </c>
      <c r="T7" s="17">
        <v>27119</v>
      </c>
      <c r="U7" s="17">
        <v>260203</v>
      </c>
      <c r="V7" s="17">
        <v>64997</v>
      </c>
      <c r="W7" s="17">
        <v>0</v>
      </c>
      <c r="X7" s="17">
        <v>480600</v>
      </c>
      <c r="Y7" s="17">
        <v>0</v>
      </c>
      <c r="Z7" s="17">
        <v>0</v>
      </c>
      <c r="AA7" s="17">
        <v>0</v>
      </c>
      <c r="AB7" s="17">
        <v>0</v>
      </c>
      <c r="AC7" s="17">
        <v>28531241</v>
      </c>
      <c r="AD7" s="17">
        <f>MAX(E7,(TRUNC(('2022-0222'!E7*0.03),0)+'2022-0222'!E7))</f>
        <v>15462308</v>
      </c>
      <c r="AE7" s="17">
        <f t="shared" si="1"/>
        <v>0</v>
      </c>
    </row>
    <row r="8" spans="1:31" x14ac:dyDescent="0.3">
      <c r="A8" s="15" t="s">
        <v>9</v>
      </c>
      <c r="B8" s="14" t="s">
        <v>10</v>
      </c>
      <c r="C8" s="14">
        <v>1</v>
      </c>
      <c r="D8" s="14">
        <v>0</v>
      </c>
      <c r="E8" s="17">
        <v>12245919</v>
      </c>
      <c r="F8" s="17">
        <v>0</v>
      </c>
      <c r="G8" s="17">
        <v>0</v>
      </c>
      <c r="H8" s="17">
        <v>0</v>
      </c>
      <c r="I8" s="17">
        <v>2552412</v>
      </c>
      <c r="J8" s="17">
        <v>1542708</v>
      </c>
      <c r="K8" s="17">
        <v>0</v>
      </c>
      <c r="L8" s="17">
        <v>0</v>
      </c>
      <c r="M8" s="17">
        <v>0</v>
      </c>
      <c r="N8" s="17">
        <v>0</v>
      </c>
      <c r="O8" s="17">
        <v>0</v>
      </c>
      <c r="P8" s="17">
        <v>1178232</v>
      </c>
      <c r="Q8" s="17">
        <v>221024</v>
      </c>
      <c r="R8" s="17">
        <v>656609</v>
      </c>
      <c r="S8" s="17">
        <v>26335</v>
      </c>
      <c r="T8" s="17">
        <v>10988</v>
      </c>
      <c r="U8" s="17">
        <v>108170</v>
      </c>
      <c r="V8" s="17">
        <v>26164</v>
      </c>
      <c r="W8" s="17">
        <v>0</v>
      </c>
      <c r="X8" s="17">
        <v>173163</v>
      </c>
      <c r="Y8" s="17">
        <v>0</v>
      </c>
      <c r="Z8" s="17">
        <v>0</v>
      </c>
      <c r="AA8" s="17">
        <v>0</v>
      </c>
      <c r="AB8" s="17">
        <v>0</v>
      </c>
      <c r="AC8" s="17">
        <v>18741724</v>
      </c>
      <c r="AD8" s="17">
        <f>MAX(E8,(TRUNC(('2022-0222'!E8*0.03),0)+'2022-0222'!E8))</f>
        <v>12358961</v>
      </c>
      <c r="AE8" s="17">
        <f t="shared" si="1"/>
        <v>113042</v>
      </c>
    </row>
    <row r="9" spans="1:31" x14ac:dyDescent="0.3">
      <c r="A9" s="15" t="s">
        <v>11</v>
      </c>
      <c r="B9" s="14" t="s">
        <v>12</v>
      </c>
      <c r="C9" s="14">
        <v>1</v>
      </c>
      <c r="D9" s="14">
        <v>0</v>
      </c>
      <c r="E9" s="17">
        <v>20388578</v>
      </c>
      <c r="F9" s="17">
        <v>269167</v>
      </c>
      <c r="G9" s="17">
        <v>0</v>
      </c>
      <c r="H9" s="17">
        <v>0</v>
      </c>
      <c r="I9" s="17">
        <v>1179894</v>
      </c>
      <c r="J9" s="17">
        <v>3478229</v>
      </c>
      <c r="K9" s="17">
        <v>0</v>
      </c>
      <c r="L9" s="17">
        <v>0</v>
      </c>
      <c r="M9" s="17">
        <v>0</v>
      </c>
      <c r="N9" s="17">
        <v>0</v>
      </c>
      <c r="O9" s="17">
        <v>0</v>
      </c>
      <c r="P9" s="17">
        <v>1625188</v>
      </c>
      <c r="Q9" s="17">
        <v>334752</v>
      </c>
      <c r="R9" s="17">
        <v>420490</v>
      </c>
      <c r="S9" s="17">
        <v>27773</v>
      </c>
      <c r="T9" s="17">
        <v>11588</v>
      </c>
      <c r="U9" s="17">
        <v>115335</v>
      </c>
      <c r="V9" s="17">
        <v>34771</v>
      </c>
      <c r="W9" s="17">
        <v>0</v>
      </c>
      <c r="X9" s="17">
        <v>929437</v>
      </c>
      <c r="Y9" s="17">
        <v>0</v>
      </c>
      <c r="Z9" s="17">
        <v>0</v>
      </c>
      <c r="AA9" s="17">
        <v>0</v>
      </c>
      <c r="AB9" s="17">
        <v>0</v>
      </c>
      <c r="AC9" s="17">
        <v>28815202</v>
      </c>
      <c r="AD9" s="17">
        <f>MAX(E9,(TRUNC(('2022-0222'!E9*0.03),0)+'2022-0222'!E9))</f>
        <v>20388578</v>
      </c>
      <c r="AE9" s="17">
        <f t="shared" si="1"/>
        <v>0</v>
      </c>
    </row>
    <row r="10" spans="1:31" x14ac:dyDescent="0.3">
      <c r="A10" s="15" t="s">
        <v>13</v>
      </c>
      <c r="B10" s="14" t="s">
        <v>14</v>
      </c>
      <c r="C10" s="14">
        <v>1</v>
      </c>
      <c r="D10" s="14">
        <v>0</v>
      </c>
      <c r="E10" s="17">
        <v>22561238</v>
      </c>
      <c r="F10" s="17">
        <v>0</v>
      </c>
      <c r="G10" s="17">
        <v>0</v>
      </c>
      <c r="H10" s="17">
        <v>40967</v>
      </c>
      <c r="I10" s="17">
        <v>3217761</v>
      </c>
      <c r="J10" s="17">
        <v>1912902</v>
      </c>
      <c r="K10" s="17">
        <v>0</v>
      </c>
      <c r="L10" s="17">
        <v>0</v>
      </c>
      <c r="M10" s="17">
        <v>0</v>
      </c>
      <c r="N10" s="17">
        <v>0</v>
      </c>
      <c r="O10" s="17">
        <v>0</v>
      </c>
      <c r="P10" s="17">
        <v>1195438</v>
      </c>
      <c r="Q10" s="17">
        <v>348510</v>
      </c>
      <c r="R10" s="17">
        <v>295536</v>
      </c>
      <c r="S10" s="17">
        <v>82735</v>
      </c>
      <c r="T10" s="17">
        <v>34519</v>
      </c>
      <c r="U10" s="17">
        <v>292765</v>
      </c>
      <c r="V10" s="17">
        <v>74179</v>
      </c>
      <c r="W10" s="17">
        <v>0</v>
      </c>
      <c r="X10" s="17">
        <v>970078</v>
      </c>
      <c r="Y10" s="17">
        <v>0</v>
      </c>
      <c r="Z10" s="17">
        <v>0</v>
      </c>
      <c r="AA10" s="17">
        <v>0</v>
      </c>
      <c r="AB10" s="17">
        <v>0</v>
      </c>
      <c r="AC10" s="17">
        <v>31026628</v>
      </c>
      <c r="AD10" s="17">
        <f>MAX(E10,(TRUNC(('2022-0222'!E10*0.03),0)+'2022-0222'!E10))</f>
        <v>22561238</v>
      </c>
      <c r="AE10" s="17">
        <f t="shared" si="1"/>
        <v>0</v>
      </c>
    </row>
    <row r="11" spans="1:31" x14ac:dyDescent="0.3">
      <c r="A11" s="15" t="s">
        <v>15</v>
      </c>
      <c r="B11" s="14" t="s">
        <v>16</v>
      </c>
      <c r="C11" s="14">
        <v>1</v>
      </c>
      <c r="D11" s="14">
        <v>0</v>
      </c>
      <c r="E11" s="17">
        <v>1083507</v>
      </c>
      <c r="F11" s="17">
        <v>64619</v>
      </c>
      <c r="G11" s="17">
        <v>0</v>
      </c>
      <c r="H11" s="17">
        <v>0</v>
      </c>
      <c r="I11" s="17">
        <v>503033</v>
      </c>
      <c r="J11" s="17">
        <v>463904</v>
      </c>
      <c r="K11" s="17">
        <v>0</v>
      </c>
      <c r="L11" s="17">
        <v>0</v>
      </c>
      <c r="M11" s="17">
        <v>0</v>
      </c>
      <c r="N11" s="17">
        <v>0</v>
      </c>
      <c r="O11" s="17">
        <v>0</v>
      </c>
      <c r="P11" s="17">
        <v>214095</v>
      </c>
      <c r="Q11" s="17">
        <v>69797</v>
      </c>
      <c r="R11" s="17">
        <v>71977</v>
      </c>
      <c r="S11" s="17">
        <v>4644</v>
      </c>
      <c r="T11" s="17">
        <v>1938</v>
      </c>
      <c r="U11" s="17">
        <v>28368</v>
      </c>
      <c r="V11" s="17">
        <v>4164</v>
      </c>
      <c r="W11" s="17">
        <v>0</v>
      </c>
      <c r="X11" s="17">
        <v>108000</v>
      </c>
      <c r="Y11" s="17">
        <v>0</v>
      </c>
      <c r="Z11" s="17">
        <v>0</v>
      </c>
      <c r="AA11" s="17">
        <v>0</v>
      </c>
      <c r="AB11" s="17">
        <v>0</v>
      </c>
      <c r="AC11" s="17">
        <v>2618046</v>
      </c>
      <c r="AD11" s="17">
        <f>MAX(E11,(TRUNC(('2022-0222'!E11*0.03),0)+'2022-0222'!E11))</f>
        <v>1083507</v>
      </c>
      <c r="AE11" s="17">
        <f t="shared" si="1"/>
        <v>0</v>
      </c>
    </row>
    <row r="12" spans="1:31" x14ac:dyDescent="0.3">
      <c r="A12" s="15" t="s">
        <v>17</v>
      </c>
      <c r="B12" s="14" t="s">
        <v>18</v>
      </c>
      <c r="C12" s="14">
        <v>1</v>
      </c>
      <c r="D12" s="14">
        <v>1</v>
      </c>
      <c r="E12" s="17">
        <v>21723911</v>
      </c>
      <c r="F12" s="17">
        <v>0</v>
      </c>
      <c r="G12" s="17">
        <v>0</v>
      </c>
      <c r="H12" s="17">
        <v>0</v>
      </c>
      <c r="I12" s="17">
        <v>4135402</v>
      </c>
      <c r="J12" s="17">
        <v>3749125</v>
      </c>
      <c r="K12" s="17">
        <v>676412</v>
      </c>
      <c r="L12" s="17">
        <v>0</v>
      </c>
      <c r="M12" s="17">
        <v>0</v>
      </c>
      <c r="N12" s="17">
        <v>0</v>
      </c>
      <c r="O12" s="17">
        <v>0</v>
      </c>
      <c r="P12" s="17">
        <v>1789335</v>
      </c>
      <c r="Q12" s="17">
        <v>449389</v>
      </c>
      <c r="R12" s="17">
        <v>288604</v>
      </c>
      <c r="S12" s="17">
        <v>100531</v>
      </c>
      <c r="T12" s="17">
        <v>41944</v>
      </c>
      <c r="U12" s="17">
        <v>369946</v>
      </c>
      <c r="V12" s="17">
        <v>91922</v>
      </c>
      <c r="W12" s="17">
        <v>0</v>
      </c>
      <c r="X12" s="17">
        <v>507600</v>
      </c>
      <c r="Y12" s="17">
        <v>531</v>
      </c>
      <c r="Z12" s="17">
        <v>0</v>
      </c>
      <c r="AA12" s="17">
        <v>0</v>
      </c>
      <c r="AB12" s="17">
        <v>0</v>
      </c>
      <c r="AC12" s="17">
        <v>33924652</v>
      </c>
      <c r="AD12" s="17">
        <f>MAX(E12,(TRUNC(('2022-0222'!E12*0.03),0)+'2022-0222'!E12))</f>
        <v>21723911</v>
      </c>
      <c r="AE12" s="17">
        <f t="shared" si="1"/>
        <v>0</v>
      </c>
    </row>
    <row r="13" spans="1:31" x14ac:dyDescent="0.3">
      <c r="A13" s="15" t="s">
        <v>19</v>
      </c>
      <c r="B13" s="14" t="s">
        <v>20</v>
      </c>
      <c r="C13" s="14">
        <v>1</v>
      </c>
      <c r="D13" s="14">
        <v>0</v>
      </c>
      <c r="E13" s="17">
        <v>2464853</v>
      </c>
      <c r="F13" s="17">
        <v>44253</v>
      </c>
      <c r="G13" s="17">
        <v>0</v>
      </c>
      <c r="H13" s="17">
        <v>0</v>
      </c>
      <c r="I13" s="17">
        <v>65242</v>
      </c>
      <c r="J13" s="17">
        <v>33123</v>
      </c>
      <c r="K13" s="17">
        <v>0</v>
      </c>
      <c r="L13" s="17">
        <v>0</v>
      </c>
      <c r="M13" s="17">
        <v>0</v>
      </c>
      <c r="N13" s="17">
        <v>0</v>
      </c>
      <c r="O13" s="17">
        <v>0</v>
      </c>
      <c r="P13" s="17">
        <v>247056</v>
      </c>
      <c r="Q13" s="17">
        <v>8652</v>
      </c>
      <c r="R13" s="17">
        <v>95009</v>
      </c>
      <c r="S13" s="17">
        <v>4060</v>
      </c>
      <c r="T13" s="17">
        <v>1694</v>
      </c>
      <c r="U13" s="17">
        <v>17708</v>
      </c>
      <c r="V13" s="17">
        <v>4138</v>
      </c>
      <c r="W13" s="17">
        <v>0</v>
      </c>
      <c r="X13" s="17">
        <v>127520</v>
      </c>
      <c r="Y13" s="17">
        <v>0</v>
      </c>
      <c r="Z13" s="17">
        <v>0</v>
      </c>
      <c r="AA13" s="17">
        <v>0</v>
      </c>
      <c r="AB13" s="17">
        <v>0</v>
      </c>
      <c r="AC13" s="17">
        <v>3113308</v>
      </c>
      <c r="AD13" s="17">
        <f>MAX(E13,(TRUNC(('2022-0222'!E13*0.03),0)+'2022-0222'!E13))</f>
        <v>2534508</v>
      </c>
      <c r="AE13" s="17">
        <f t="shared" si="1"/>
        <v>69655</v>
      </c>
    </row>
    <row r="14" spans="1:31" x14ac:dyDescent="0.3">
      <c r="A14" s="15" t="s">
        <v>21</v>
      </c>
      <c r="B14" s="14" t="s">
        <v>22</v>
      </c>
      <c r="C14" s="14">
        <v>1</v>
      </c>
      <c r="D14" s="14">
        <v>0</v>
      </c>
      <c r="E14" s="17">
        <v>19107605</v>
      </c>
      <c r="F14" s="17">
        <v>0</v>
      </c>
      <c r="G14" s="17">
        <v>0</v>
      </c>
      <c r="H14" s="17">
        <v>0</v>
      </c>
      <c r="I14" s="17">
        <v>4020377</v>
      </c>
      <c r="J14" s="17">
        <v>2983610</v>
      </c>
      <c r="K14" s="17">
        <v>0</v>
      </c>
      <c r="L14" s="17">
        <v>0</v>
      </c>
      <c r="M14" s="17">
        <v>0</v>
      </c>
      <c r="N14" s="17">
        <v>0</v>
      </c>
      <c r="O14" s="17">
        <v>0</v>
      </c>
      <c r="P14" s="17">
        <v>1774603</v>
      </c>
      <c r="Q14" s="17">
        <v>564683</v>
      </c>
      <c r="R14" s="17">
        <v>685916</v>
      </c>
      <c r="S14" s="17">
        <v>74705</v>
      </c>
      <c r="T14" s="17">
        <v>31169</v>
      </c>
      <c r="U14" s="17">
        <v>294978</v>
      </c>
      <c r="V14" s="17">
        <v>67101</v>
      </c>
      <c r="W14" s="17">
        <v>0</v>
      </c>
      <c r="X14" s="17">
        <v>626400</v>
      </c>
      <c r="Y14" s="17">
        <v>0</v>
      </c>
      <c r="Z14" s="17">
        <v>0</v>
      </c>
      <c r="AA14" s="17">
        <v>0</v>
      </c>
      <c r="AB14" s="17">
        <v>0</v>
      </c>
      <c r="AC14" s="17">
        <v>30231147</v>
      </c>
      <c r="AD14" s="17">
        <f>MAX(E14,(TRUNC(('2022-0222'!E14*0.03),0)+'2022-0222'!E14))</f>
        <v>19107605</v>
      </c>
      <c r="AE14" s="17">
        <f t="shared" si="1"/>
        <v>0</v>
      </c>
    </row>
    <row r="15" spans="1:31" x14ac:dyDescent="0.3">
      <c r="A15" s="15" t="s">
        <v>23</v>
      </c>
      <c r="B15" s="14" t="s">
        <v>24</v>
      </c>
      <c r="C15" s="14">
        <v>1</v>
      </c>
      <c r="D15" s="14">
        <v>0</v>
      </c>
      <c r="E15" s="17">
        <v>4362135</v>
      </c>
      <c r="F15" s="17">
        <v>0</v>
      </c>
      <c r="G15" s="17">
        <v>0</v>
      </c>
      <c r="H15" s="17">
        <v>0</v>
      </c>
      <c r="I15" s="17">
        <v>953322</v>
      </c>
      <c r="J15" s="17">
        <v>843484</v>
      </c>
      <c r="K15" s="17">
        <v>0</v>
      </c>
      <c r="L15" s="17">
        <v>0</v>
      </c>
      <c r="M15" s="17">
        <v>0</v>
      </c>
      <c r="N15" s="17">
        <v>0</v>
      </c>
      <c r="O15" s="17">
        <v>0</v>
      </c>
      <c r="P15" s="17">
        <v>871338</v>
      </c>
      <c r="Q15" s="17">
        <v>242762</v>
      </c>
      <c r="R15" s="17">
        <v>34279</v>
      </c>
      <c r="S15" s="17">
        <v>18186</v>
      </c>
      <c r="T15" s="17">
        <v>7588</v>
      </c>
      <c r="U15" s="17">
        <v>72230</v>
      </c>
      <c r="V15" s="17">
        <v>17304</v>
      </c>
      <c r="W15" s="17">
        <v>0</v>
      </c>
      <c r="X15" s="17">
        <v>145800</v>
      </c>
      <c r="Y15" s="17">
        <v>0</v>
      </c>
      <c r="Z15" s="17">
        <v>0</v>
      </c>
      <c r="AA15" s="17">
        <v>0</v>
      </c>
      <c r="AB15" s="17">
        <v>0</v>
      </c>
      <c r="AC15" s="17">
        <v>7568428</v>
      </c>
      <c r="AD15" s="17">
        <f>MAX(E15,(TRUNC(('2022-0222'!E15*0.03),0)+'2022-0222'!E15))</f>
        <v>4362135</v>
      </c>
      <c r="AE15" s="17">
        <f t="shared" si="1"/>
        <v>0</v>
      </c>
    </row>
    <row r="16" spans="1:31" x14ac:dyDescent="0.3">
      <c r="A16" s="15" t="s">
        <v>25</v>
      </c>
      <c r="B16" s="14" t="s">
        <v>26</v>
      </c>
      <c r="C16" s="14">
        <v>1</v>
      </c>
      <c r="D16" s="14">
        <v>0</v>
      </c>
      <c r="E16" s="17">
        <v>17171914</v>
      </c>
      <c r="F16" s="17">
        <v>145982</v>
      </c>
      <c r="G16" s="17">
        <v>0</v>
      </c>
      <c r="H16" s="17">
        <v>3885</v>
      </c>
      <c r="I16" s="17">
        <v>1241128</v>
      </c>
      <c r="J16" s="17">
        <v>4002233</v>
      </c>
      <c r="K16" s="17">
        <v>0</v>
      </c>
      <c r="L16" s="17">
        <v>0</v>
      </c>
      <c r="M16" s="17">
        <v>0</v>
      </c>
      <c r="N16" s="17">
        <v>0</v>
      </c>
      <c r="O16" s="17">
        <v>0</v>
      </c>
      <c r="P16" s="17">
        <v>1035093</v>
      </c>
      <c r="Q16" s="17">
        <v>862050</v>
      </c>
      <c r="R16" s="17">
        <v>743578</v>
      </c>
      <c r="S16" s="17">
        <v>20208</v>
      </c>
      <c r="T16" s="17">
        <v>8431</v>
      </c>
      <c r="U16" s="17">
        <v>87550</v>
      </c>
      <c r="V16" s="17">
        <v>26932</v>
      </c>
      <c r="W16" s="17">
        <v>0</v>
      </c>
      <c r="X16" s="17">
        <v>518627</v>
      </c>
      <c r="Y16" s="17">
        <v>0</v>
      </c>
      <c r="Z16" s="17">
        <v>0</v>
      </c>
      <c r="AA16" s="17">
        <v>0</v>
      </c>
      <c r="AB16" s="17">
        <v>0</v>
      </c>
      <c r="AC16" s="17">
        <v>25867611</v>
      </c>
      <c r="AD16" s="17">
        <f>MAX(E16,(TRUNC(('2022-0222'!E16*0.03),0)+'2022-0222'!E16))</f>
        <v>17171914</v>
      </c>
      <c r="AE16" s="17">
        <f t="shared" si="1"/>
        <v>0</v>
      </c>
    </row>
    <row r="17" spans="1:31" x14ac:dyDescent="0.3">
      <c r="A17" s="15" t="s">
        <v>27</v>
      </c>
      <c r="B17" s="14" t="s">
        <v>28</v>
      </c>
      <c r="C17" s="14">
        <v>1</v>
      </c>
      <c r="D17" s="14">
        <v>0</v>
      </c>
      <c r="E17" s="17">
        <v>5946532</v>
      </c>
      <c r="F17" s="17">
        <v>0</v>
      </c>
      <c r="G17" s="17">
        <v>0</v>
      </c>
      <c r="H17" s="17">
        <v>0</v>
      </c>
      <c r="I17" s="17">
        <v>723084</v>
      </c>
      <c r="J17" s="17">
        <v>1671310</v>
      </c>
      <c r="K17" s="17">
        <v>0</v>
      </c>
      <c r="L17" s="17">
        <v>0</v>
      </c>
      <c r="M17" s="17">
        <v>0</v>
      </c>
      <c r="N17" s="17">
        <v>0</v>
      </c>
      <c r="O17" s="17">
        <v>0</v>
      </c>
      <c r="P17" s="17">
        <v>1137559</v>
      </c>
      <c r="Q17" s="17">
        <v>95360</v>
      </c>
      <c r="R17" s="17">
        <v>0</v>
      </c>
      <c r="S17" s="17">
        <v>8509</v>
      </c>
      <c r="T17" s="17">
        <v>3550</v>
      </c>
      <c r="U17" s="17">
        <v>31863</v>
      </c>
      <c r="V17" s="17">
        <v>10859</v>
      </c>
      <c r="W17" s="17">
        <v>0</v>
      </c>
      <c r="X17" s="17">
        <v>66336</v>
      </c>
      <c r="Y17" s="17">
        <v>0</v>
      </c>
      <c r="Z17" s="17">
        <v>0</v>
      </c>
      <c r="AA17" s="17">
        <v>0</v>
      </c>
      <c r="AB17" s="17">
        <v>0</v>
      </c>
      <c r="AC17" s="17">
        <v>9694962</v>
      </c>
      <c r="AD17" s="17">
        <f>MAX(E17,(TRUNC(('2022-0222'!E17*0.03),0)+'2022-0222'!E17))</f>
        <v>5946532</v>
      </c>
      <c r="AE17" s="17">
        <f t="shared" si="1"/>
        <v>0</v>
      </c>
    </row>
    <row r="18" spans="1:31" x14ac:dyDescent="0.3">
      <c r="A18" s="15" t="s">
        <v>29</v>
      </c>
      <c r="B18" s="14" t="s">
        <v>30</v>
      </c>
      <c r="C18" s="14">
        <v>1</v>
      </c>
      <c r="D18" s="14">
        <v>0</v>
      </c>
      <c r="E18" s="17">
        <v>4256834</v>
      </c>
      <c r="F18" s="17">
        <v>0</v>
      </c>
      <c r="G18" s="17">
        <v>0</v>
      </c>
      <c r="H18" s="17">
        <v>6186</v>
      </c>
      <c r="I18" s="17">
        <v>364081</v>
      </c>
      <c r="J18" s="17">
        <v>976156</v>
      </c>
      <c r="K18" s="17">
        <v>0</v>
      </c>
      <c r="L18" s="17">
        <v>0</v>
      </c>
      <c r="M18" s="17">
        <v>0</v>
      </c>
      <c r="N18" s="17">
        <v>0</v>
      </c>
      <c r="O18" s="17">
        <v>0</v>
      </c>
      <c r="P18" s="17">
        <v>856613</v>
      </c>
      <c r="Q18" s="17">
        <v>25680</v>
      </c>
      <c r="R18" s="17">
        <v>0</v>
      </c>
      <c r="S18" s="17">
        <v>3925</v>
      </c>
      <c r="T18" s="17">
        <v>1638</v>
      </c>
      <c r="U18" s="17">
        <v>15320</v>
      </c>
      <c r="V18" s="17">
        <v>5066</v>
      </c>
      <c r="W18" s="17">
        <v>0</v>
      </c>
      <c r="X18" s="17">
        <v>59517</v>
      </c>
      <c r="Y18" s="17">
        <v>0</v>
      </c>
      <c r="Z18" s="17">
        <v>0</v>
      </c>
      <c r="AA18" s="17">
        <v>0</v>
      </c>
      <c r="AB18" s="17">
        <v>0</v>
      </c>
      <c r="AC18" s="17">
        <v>6571016</v>
      </c>
      <c r="AD18" s="17">
        <f>MAX(E18,(TRUNC(('2022-0222'!E18*0.03),0)+'2022-0222'!E18))</f>
        <v>4384539</v>
      </c>
      <c r="AE18" s="17">
        <f t="shared" si="1"/>
        <v>127705</v>
      </c>
    </row>
    <row r="19" spans="1:31" x14ac:dyDescent="0.3">
      <c r="A19" s="15" t="s">
        <v>31</v>
      </c>
      <c r="B19" s="14" t="s">
        <v>32</v>
      </c>
      <c r="C19" s="14">
        <v>1</v>
      </c>
      <c r="D19" s="14">
        <v>0</v>
      </c>
      <c r="E19" s="17">
        <v>8132176</v>
      </c>
      <c r="F19" s="17">
        <v>0</v>
      </c>
      <c r="G19" s="17">
        <v>0</v>
      </c>
      <c r="H19" s="17">
        <v>0</v>
      </c>
      <c r="I19" s="17">
        <v>650650</v>
      </c>
      <c r="J19" s="17">
        <v>3303640</v>
      </c>
      <c r="K19" s="17">
        <v>0</v>
      </c>
      <c r="L19" s="17">
        <v>0</v>
      </c>
      <c r="M19" s="17">
        <v>0</v>
      </c>
      <c r="N19" s="17">
        <v>0</v>
      </c>
      <c r="O19" s="17">
        <v>0</v>
      </c>
      <c r="P19" s="17">
        <v>1331966</v>
      </c>
      <c r="Q19" s="17">
        <v>180796</v>
      </c>
      <c r="R19" s="17">
        <v>35467</v>
      </c>
      <c r="S19" s="17">
        <v>7011</v>
      </c>
      <c r="T19" s="17">
        <v>2925</v>
      </c>
      <c r="U19" s="17">
        <v>25514</v>
      </c>
      <c r="V19" s="17">
        <v>8811</v>
      </c>
      <c r="W19" s="17">
        <v>0</v>
      </c>
      <c r="X19" s="17">
        <v>324204</v>
      </c>
      <c r="Y19" s="17">
        <v>0</v>
      </c>
      <c r="Z19" s="17">
        <v>0</v>
      </c>
      <c r="AA19" s="17">
        <v>0</v>
      </c>
      <c r="AB19" s="17">
        <v>0</v>
      </c>
      <c r="AC19" s="17">
        <v>14003160</v>
      </c>
      <c r="AD19" s="17">
        <f>MAX(E19,(TRUNC(('2022-0222'!E19*0.03),0)+'2022-0222'!E19))</f>
        <v>8376141</v>
      </c>
      <c r="AE19" s="17">
        <f t="shared" si="1"/>
        <v>243965</v>
      </c>
    </row>
    <row r="20" spans="1:31" x14ac:dyDescent="0.3">
      <c r="A20" s="15" t="s">
        <v>33</v>
      </c>
      <c r="B20" s="14" t="s">
        <v>34</v>
      </c>
      <c r="C20" s="14">
        <v>1</v>
      </c>
      <c r="D20" s="14">
        <v>0</v>
      </c>
      <c r="E20" s="17">
        <v>5292727</v>
      </c>
      <c r="F20" s="17">
        <v>0</v>
      </c>
      <c r="G20" s="17">
        <v>0</v>
      </c>
      <c r="H20" s="17">
        <v>2856</v>
      </c>
      <c r="I20" s="17">
        <v>586742</v>
      </c>
      <c r="J20" s="17">
        <v>1292466</v>
      </c>
      <c r="K20" s="17">
        <v>0</v>
      </c>
      <c r="L20" s="17">
        <v>0</v>
      </c>
      <c r="M20" s="17">
        <v>0</v>
      </c>
      <c r="N20" s="17">
        <v>0</v>
      </c>
      <c r="O20" s="17">
        <v>0</v>
      </c>
      <c r="P20" s="17">
        <v>1026033</v>
      </c>
      <c r="Q20" s="17">
        <v>78150</v>
      </c>
      <c r="R20" s="17">
        <v>0</v>
      </c>
      <c r="S20" s="17">
        <v>4809</v>
      </c>
      <c r="T20" s="17">
        <v>2006</v>
      </c>
      <c r="U20" s="17">
        <v>18116</v>
      </c>
      <c r="V20" s="17">
        <v>6362</v>
      </c>
      <c r="W20" s="17">
        <v>0</v>
      </c>
      <c r="X20" s="17">
        <v>105638</v>
      </c>
      <c r="Y20" s="17">
        <v>0</v>
      </c>
      <c r="Z20" s="17">
        <v>0</v>
      </c>
      <c r="AA20" s="17">
        <v>0</v>
      </c>
      <c r="AB20" s="17">
        <v>0</v>
      </c>
      <c r="AC20" s="17">
        <v>8415905</v>
      </c>
      <c r="AD20" s="17">
        <f>MAX(E20,(TRUNC(('2022-0222'!E20*0.03),0)+'2022-0222'!E20))</f>
        <v>5292727</v>
      </c>
      <c r="AE20" s="17">
        <f t="shared" si="1"/>
        <v>0</v>
      </c>
    </row>
    <row r="21" spans="1:31" x14ac:dyDescent="0.3">
      <c r="A21" s="15" t="s">
        <v>35</v>
      </c>
      <c r="B21" s="14" t="s">
        <v>36</v>
      </c>
      <c r="C21" s="14">
        <v>1</v>
      </c>
      <c r="D21" s="14">
        <v>0</v>
      </c>
      <c r="E21" s="17">
        <v>3292648</v>
      </c>
      <c r="F21" s="17">
        <v>0</v>
      </c>
      <c r="G21" s="17">
        <v>0</v>
      </c>
      <c r="H21" s="17">
        <v>0</v>
      </c>
      <c r="I21" s="17">
        <v>322799</v>
      </c>
      <c r="J21" s="17">
        <v>493276</v>
      </c>
      <c r="K21" s="17">
        <v>0</v>
      </c>
      <c r="L21" s="17">
        <v>0</v>
      </c>
      <c r="M21" s="17">
        <v>0</v>
      </c>
      <c r="N21" s="17">
        <v>0</v>
      </c>
      <c r="O21" s="17">
        <v>0</v>
      </c>
      <c r="P21" s="17">
        <v>603914</v>
      </c>
      <c r="Q21" s="17">
        <v>0</v>
      </c>
      <c r="R21" s="17">
        <v>37913</v>
      </c>
      <c r="S21" s="17">
        <v>3041</v>
      </c>
      <c r="T21" s="17">
        <v>1269</v>
      </c>
      <c r="U21" s="17">
        <v>11883</v>
      </c>
      <c r="V21" s="17">
        <v>3546</v>
      </c>
      <c r="W21" s="17">
        <v>0</v>
      </c>
      <c r="X21" s="17">
        <v>82278</v>
      </c>
      <c r="Y21" s="17">
        <v>0</v>
      </c>
      <c r="Z21" s="17">
        <v>0</v>
      </c>
      <c r="AA21" s="17">
        <v>0</v>
      </c>
      <c r="AB21" s="17">
        <v>0</v>
      </c>
      <c r="AC21" s="17">
        <v>4852567</v>
      </c>
      <c r="AD21" s="17">
        <f>MAX(E21,(TRUNC(('2022-0222'!E21*0.03),0)+'2022-0222'!E21))</f>
        <v>3391427</v>
      </c>
      <c r="AE21" s="17">
        <f t="shared" si="1"/>
        <v>98779</v>
      </c>
    </row>
    <row r="22" spans="1:31" x14ac:dyDescent="0.3">
      <c r="A22" s="15" t="s">
        <v>37</v>
      </c>
      <c r="B22" s="14" t="s">
        <v>38</v>
      </c>
      <c r="C22" s="14">
        <v>1</v>
      </c>
      <c r="D22" s="14">
        <v>0</v>
      </c>
      <c r="E22" s="17">
        <v>5246946</v>
      </c>
      <c r="F22" s="17">
        <v>0</v>
      </c>
      <c r="G22" s="17">
        <v>0</v>
      </c>
      <c r="H22" s="17">
        <v>0</v>
      </c>
      <c r="I22" s="17">
        <v>352963</v>
      </c>
      <c r="J22" s="17">
        <v>1084425</v>
      </c>
      <c r="K22" s="17">
        <v>0</v>
      </c>
      <c r="L22" s="17">
        <v>0</v>
      </c>
      <c r="M22" s="17">
        <v>0</v>
      </c>
      <c r="N22" s="17">
        <v>0</v>
      </c>
      <c r="O22" s="17">
        <v>0</v>
      </c>
      <c r="P22" s="17">
        <v>1190445</v>
      </c>
      <c r="Q22" s="17">
        <v>208267</v>
      </c>
      <c r="R22" s="17">
        <v>0</v>
      </c>
      <c r="S22" s="17">
        <v>4704</v>
      </c>
      <c r="T22" s="17">
        <v>1963</v>
      </c>
      <c r="U22" s="17">
        <v>17359</v>
      </c>
      <c r="V22" s="17">
        <v>6549</v>
      </c>
      <c r="W22" s="17">
        <v>0</v>
      </c>
      <c r="X22" s="17">
        <v>109929</v>
      </c>
      <c r="Y22" s="17">
        <v>0</v>
      </c>
      <c r="Z22" s="17">
        <v>0</v>
      </c>
      <c r="AA22" s="17">
        <v>0</v>
      </c>
      <c r="AB22" s="17">
        <v>0</v>
      </c>
      <c r="AC22" s="17">
        <v>8223550</v>
      </c>
      <c r="AD22" s="17">
        <f>MAX(E22,(TRUNC(('2022-0222'!E22*0.03),0)+'2022-0222'!E22))</f>
        <v>5344822</v>
      </c>
      <c r="AE22" s="17">
        <f t="shared" si="1"/>
        <v>97876</v>
      </c>
    </row>
    <row r="23" spans="1:31" x14ac:dyDescent="0.3">
      <c r="A23" s="15" t="s">
        <v>39</v>
      </c>
      <c r="B23" s="14" t="s">
        <v>40</v>
      </c>
      <c r="C23" s="14">
        <v>1</v>
      </c>
      <c r="D23" s="14">
        <v>0</v>
      </c>
      <c r="E23" s="17">
        <v>9320933</v>
      </c>
      <c r="F23" s="17">
        <v>0</v>
      </c>
      <c r="G23" s="17">
        <v>0</v>
      </c>
      <c r="H23" s="17">
        <v>0</v>
      </c>
      <c r="I23" s="17">
        <v>964856</v>
      </c>
      <c r="J23" s="17">
        <v>2433904</v>
      </c>
      <c r="K23" s="17">
        <v>0</v>
      </c>
      <c r="L23" s="17">
        <v>0</v>
      </c>
      <c r="M23" s="17">
        <v>0</v>
      </c>
      <c r="N23" s="17">
        <v>0</v>
      </c>
      <c r="O23" s="17">
        <v>0</v>
      </c>
      <c r="P23" s="17">
        <v>1347026</v>
      </c>
      <c r="Q23" s="17">
        <v>256052</v>
      </c>
      <c r="R23" s="17">
        <v>0</v>
      </c>
      <c r="S23" s="17">
        <v>10171</v>
      </c>
      <c r="T23" s="17">
        <v>4244</v>
      </c>
      <c r="U23" s="17">
        <v>35241</v>
      </c>
      <c r="V23" s="17">
        <v>13753</v>
      </c>
      <c r="W23" s="17">
        <v>0</v>
      </c>
      <c r="X23" s="17">
        <v>313336</v>
      </c>
      <c r="Y23" s="17">
        <v>0</v>
      </c>
      <c r="Z23" s="17">
        <v>0</v>
      </c>
      <c r="AA23" s="17">
        <v>0</v>
      </c>
      <c r="AB23" s="17">
        <v>0</v>
      </c>
      <c r="AC23" s="17">
        <v>14699516</v>
      </c>
      <c r="AD23" s="17">
        <f>MAX(E23,(TRUNC(('2022-0222'!E23*0.03),0)+'2022-0222'!E23))</f>
        <v>9320933</v>
      </c>
      <c r="AE23" s="17">
        <f t="shared" si="1"/>
        <v>0</v>
      </c>
    </row>
    <row r="24" spans="1:31" x14ac:dyDescent="0.3">
      <c r="A24" s="15" t="s">
        <v>41</v>
      </c>
      <c r="B24" s="14" t="s">
        <v>42</v>
      </c>
      <c r="C24" s="14">
        <v>1</v>
      </c>
      <c r="D24" s="14">
        <v>0</v>
      </c>
      <c r="E24" s="17">
        <v>3391584</v>
      </c>
      <c r="F24" s="17">
        <v>0</v>
      </c>
      <c r="G24" s="17">
        <v>0</v>
      </c>
      <c r="H24" s="17">
        <v>0</v>
      </c>
      <c r="I24" s="17">
        <v>396085</v>
      </c>
      <c r="J24" s="17">
        <v>852238</v>
      </c>
      <c r="K24" s="17">
        <v>0</v>
      </c>
      <c r="L24" s="17">
        <v>0</v>
      </c>
      <c r="M24" s="17">
        <v>0</v>
      </c>
      <c r="N24" s="17">
        <v>0</v>
      </c>
      <c r="O24" s="17">
        <v>0</v>
      </c>
      <c r="P24" s="17">
        <v>630480</v>
      </c>
      <c r="Q24" s="17">
        <v>0</v>
      </c>
      <c r="R24" s="17">
        <v>0</v>
      </c>
      <c r="S24" s="17">
        <v>2307</v>
      </c>
      <c r="T24" s="17">
        <v>963</v>
      </c>
      <c r="U24" s="17">
        <v>7573</v>
      </c>
      <c r="V24" s="17">
        <v>2843</v>
      </c>
      <c r="W24" s="17">
        <v>0</v>
      </c>
      <c r="X24" s="17">
        <v>37407</v>
      </c>
      <c r="Y24" s="17">
        <v>0</v>
      </c>
      <c r="Z24" s="17">
        <v>0</v>
      </c>
      <c r="AA24" s="17">
        <v>0</v>
      </c>
      <c r="AB24" s="17">
        <v>0</v>
      </c>
      <c r="AC24" s="17">
        <v>5321480</v>
      </c>
      <c r="AD24" s="17">
        <f>MAX(E24,(TRUNC(('2022-0222'!E24*0.03),0)+'2022-0222'!E24))</f>
        <v>3493331</v>
      </c>
      <c r="AE24" s="17">
        <f t="shared" si="1"/>
        <v>101747</v>
      </c>
    </row>
    <row r="25" spans="1:31" x14ac:dyDescent="0.3">
      <c r="A25" s="15" t="s">
        <v>43</v>
      </c>
      <c r="B25" s="14" t="s">
        <v>44</v>
      </c>
      <c r="C25" s="14">
        <v>1</v>
      </c>
      <c r="D25" s="14">
        <v>0</v>
      </c>
      <c r="E25" s="17">
        <v>10584721</v>
      </c>
      <c r="F25" s="17">
        <v>0</v>
      </c>
      <c r="G25" s="17">
        <v>0</v>
      </c>
      <c r="H25" s="17">
        <v>5380</v>
      </c>
      <c r="I25" s="17">
        <v>1326291</v>
      </c>
      <c r="J25" s="17">
        <v>1582899</v>
      </c>
      <c r="K25" s="17">
        <v>0</v>
      </c>
      <c r="L25" s="17">
        <v>0</v>
      </c>
      <c r="M25" s="17">
        <v>0</v>
      </c>
      <c r="N25" s="17">
        <v>0</v>
      </c>
      <c r="O25" s="17">
        <v>0</v>
      </c>
      <c r="P25" s="17">
        <v>1793514</v>
      </c>
      <c r="Q25" s="17">
        <v>116603</v>
      </c>
      <c r="R25" s="17">
        <v>35022</v>
      </c>
      <c r="S25" s="17">
        <v>11550</v>
      </c>
      <c r="T25" s="17">
        <v>4819</v>
      </c>
      <c r="U25" s="17">
        <v>45435</v>
      </c>
      <c r="V25" s="17">
        <v>12911</v>
      </c>
      <c r="W25" s="17">
        <v>0</v>
      </c>
      <c r="X25" s="17">
        <v>133764</v>
      </c>
      <c r="Y25" s="17">
        <v>0</v>
      </c>
      <c r="Z25" s="17">
        <v>0</v>
      </c>
      <c r="AA25" s="17">
        <v>0</v>
      </c>
      <c r="AB25" s="17">
        <v>0</v>
      </c>
      <c r="AC25" s="17">
        <v>15652909</v>
      </c>
      <c r="AD25" s="17">
        <f>MAX(E25,(TRUNC(('2022-0222'!E25*0.03),0)+'2022-0222'!E25))</f>
        <v>10902262</v>
      </c>
      <c r="AE25" s="17">
        <f t="shared" si="1"/>
        <v>317541</v>
      </c>
    </row>
    <row r="26" spans="1:31" x14ac:dyDescent="0.3">
      <c r="A26" s="15" t="s">
        <v>45</v>
      </c>
      <c r="B26" s="14" t="s">
        <v>46</v>
      </c>
      <c r="C26" s="14">
        <v>1</v>
      </c>
      <c r="D26" s="14">
        <v>0</v>
      </c>
      <c r="E26" s="17">
        <v>5278945</v>
      </c>
      <c r="F26" s="17">
        <v>0</v>
      </c>
      <c r="G26" s="17">
        <v>0</v>
      </c>
      <c r="H26" s="17">
        <v>0</v>
      </c>
      <c r="I26" s="17">
        <v>444381</v>
      </c>
      <c r="J26" s="17">
        <v>772669</v>
      </c>
      <c r="K26" s="17">
        <v>0</v>
      </c>
      <c r="L26" s="17">
        <v>0</v>
      </c>
      <c r="M26" s="17">
        <v>0</v>
      </c>
      <c r="N26" s="17">
        <v>0</v>
      </c>
      <c r="O26" s="17">
        <v>0</v>
      </c>
      <c r="P26" s="17">
        <v>1369158</v>
      </c>
      <c r="Q26" s="17">
        <v>30560</v>
      </c>
      <c r="R26" s="17">
        <v>0</v>
      </c>
      <c r="S26" s="17">
        <v>4120</v>
      </c>
      <c r="T26" s="17">
        <v>1719</v>
      </c>
      <c r="U26" s="17">
        <v>14563</v>
      </c>
      <c r="V26" s="17">
        <v>5530</v>
      </c>
      <c r="W26" s="17">
        <v>0</v>
      </c>
      <c r="X26" s="17">
        <v>101006</v>
      </c>
      <c r="Y26" s="17">
        <v>0</v>
      </c>
      <c r="Z26" s="17">
        <v>0</v>
      </c>
      <c r="AA26" s="17">
        <v>0</v>
      </c>
      <c r="AB26" s="17">
        <v>0</v>
      </c>
      <c r="AC26" s="17">
        <v>8022651</v>
      </c>
      <c r="AD26" s="17">
        <f>MAX(E26,(TRUNC(('2022-0222'!E26*0.03),0)+'2022-0222'!E26))</f>
        <v>5437313</v>
      </c>
      <c r="AE26" s="17">
        <f t="shared" si="1"/>
        <v>158368</v>
      </c>
    </row>
    <row r="27" spans="1:31" x14ac:dyDescent="0.3">
      <c r="A27" s="15" t="s">
        <v>47</v>
      </c>
      <c r="B27" s="14" t="s">
        <v>48</v>
      </c>
      <c r="C27" s="14">
        <v>1</v>
      </c>
      <c r="D27" s="14">
        <v>0</v>
      </c>
      <c r="E27" s="17">
        <v>14623589</v>
      </c>
      <c r="F27" s="17">
        <v>0</v>
      </c>
      <c r="G27" s="17">
        <v>0</v>
      </c>
      <c r="H27" s="17">
        <v>0</v>
      </c>
      <c r="I27" s="17">
        <v>1141924</v>
      </c>
      <c r="J27" s="17">
        <v>4554717</v>
      </c>
      <c r="K27" s="17">
        <v>0</v>
      </c>
      <c r="L27" s="17">
        <v>0</v>
      </c>
      <c r="M27" s="17">
        <v>0</v>
      </c>
      <c r="N27" s="17">
        <v>0</v>
      </c>
      <c r="O27" s="17">
        <v>0</v>
      </c>
      <c r="P27" s="17">
        <v>2314830</v>
      </c>
      <c r="Q27" s="17">
        <v>428550</v>
      </c>
      <c r="R27" s="17">
        <v>35557</v>
      </c>
      <c r="S27" s="17">
        <v>18006</v>
      </c>
      <c r="T27" s="17">
        <v>7513</v>
      </c>
      <c r="U27" s="17">
        <v>65531</v>
      </c>
      <c r="V27" s="17">
        <v>23474</v>
      </c>
      <c r="W27" s="17">
        <v>0</v>
      </c>
      <c r="X27" s="17">
        <v>256381</v>
      </c>
      <c r="Y27" s="17">
        <v>0</v>
      </c>
      <c r="Z27" s="17">
        <v>0</v>
      </c>
      <c r="AA27" s="17">
        <v>0</v>
      </c>
      <c r="AB27" s="17">
        <v>0</v>
      </c>
      <c r="AC27" s="17">
        <v>23470072</v>
      </c>
      <c r="AD27" s="17">
        <f>MAX(E27,(TRUNC(('2022-0222'!E27*0.03),0)+'2022-0222'!E27))</f>
        <v>14623589</v>
      </c>
      <c r="AE27" s="17">
        <f t="shared" si="1"/>
        <v>0</v>
      </c>
    </row>
    <row r="28" spans="1:31" x14ac:dyDescent="0.3">
      <c r="A28" s="15" t="s">
        <v>49</v>
      </c>
      <c r="B28" s="14" t="s">
        <v>50</v>
      </c>
      <c r="C28" s="14">
        <v>1</v>
      </c>
      <c r="D28" s="14">
        <v>0</v>
      </c>
      <c r="E28" s="17">
        <v>11006532</v>
      </c>
      <c r="F28" s="17">
        <v>0</v>
      </c>
      <c r="G28" s="17">
        <v>0</v>
      </c>
      <c r="H28" s="17">
        <v>0</v>
      </c>
      <c r="I28" s="17">
        <v>1064379</v>
      </c>
      <c r="J28" s="17">
        <v>1372678</v>
      </c>
      <c r="K28" s="17">
        <v>1</v>
      </c>
      <c r="L28" s="17">
        <v>0</v>
      </c>
      <c r="M28" s="17">
        <v>0</v>
      </c>
      <c r="N28" s="17">
        <v>0</v>
      </c>
      <c r="O28" s="17">
        <v>0</v>
      </c>
      <c r="P28" s="17">
        <v>2105796</v>
      </c>
      <c r="Q28" s="17">
        <v>287449</v>
      </c>
      <c r="R28" s="17">
        <v>39922</v>
      </c>
      <c r="S28" s="17">
        <v>10112</v>
      </c>
      <c r="T28" s="17">
        <v>4219</v>
      </c>
      <c r="U28" s="17">
        <v>38503</v>
      </c>
      <c r="V28" s="17">
        <v>14048</v>
      </c>
      <c r="W28" s="17">
        <v>0</v>
      </c>
      <c r="X28" s="17">
        <v>461659</v>
      </c>
      <c r="Y28" s="17">
        <v>0</v>
      </c>
      <c r="Z28" s="17">
        <v>0</v>
      </c>
      <c r="AA28" s="17">
        <v>0</v>
      </c>
      <c r="AB28" s="17">
        <v>0</v>
      </c>
      <c r="AC28" s="17">
        <v>16405298</v>
      </c>
      <c r="AD28" s="17">
        <f>MAX(E28,(TRUNC(('2022-0222'!E28*0.03),0)+'2022-0222'!E28))</f>
        <v>11336727</v>
      </c>
      <c r="AE28" s="17">
        <f t="shared" si="1"/>
        <v>330195</v>
      </c>
    </row>
    <row r="29" spans="1:31" x14ac:dyDescent="0.3">
      <c r="A29" s="15" t="s">
        <v>51</v>
      </c>
      <c r="B29" s="14" t="s">
        <v>52</v>
      </c>
      <c r="C29" s="14">
        <v>1</v>
      </c>
      <c r="D29" s="14">
        <v>0</v>
      </c>
      <c r="E29" s="17">
        <v>13183443</v>
      </c>
      <c r="F29" s="17">
        <v>0</v>
      </c>
      <c r="G29" s="17">
        <v>0</v>
      </c>
      <c r="H29" s="17">
        <v>0</v>
      </c>
      <c r="I29" s="17">
        <v>1993658</v>
      </c>
      <c r="J29" s="17">
        <v>3164120</v>
      </c>
      <c r="K29" s="17">
        <v>0</v>
      </c>
      <c r="L29" s="17">
        <v>0</v>
      </c>
      <c r="M29" s="17">
        <v>0</v>
      </c>
      <c r="N29" s="17">
        <v>0</v>
      </c>
      <c r="O29" s="17">
        <v>0</v>
      </c>
      <c r="P29" s="17">
        <v>2130157</v>
      </c>
      <c r="Q29" s="17">
        <v>261272</v>
      </c>
      <c r="R29" s="17">
        <v>153884</v>
      </c>
      <c r="S29" s="17">
        <v>19744</v>
      </c>
      <c r="T29" s="17">
        <v>8238</v>
      </c>
      <c r="U29" s="17">
        <v>76191</v>
      </c>
      <c r="V29" s="17">
        <v>25931</v>
      </c>
      <c r="W29" s="17">
        <v>0</v>
      </c>
      <c r="X29" s="17">
        <v>201965</v>
      </c>
      <c r="Y29" s="17">
        <v>47253</v>
      </c>
      <c r="Z29" s="17">
        <v>0</v>
      </c>
      <c r="AA29" s="17">
        <v>0</v>
      </c>
      <c r="AB29" s="17">
        <v>0</v>
      </c>
      <c r="AC29" s="17">
        <v>21265856</v>
      </c>
      <c r="AD29" s="17">
        <f>MAX(E29,(TRUNC(('2022-0222'!E29*0.03),0)+'2022-0222'!E29))</f>
        <v>13578946</v>
      </c>
      <c r="AE29" s="17">
        <f t="shared" si="1"/>
        <v>395503</v>
      </c>
    </row>
    <row r="30" spans="1:31" x14ac:dyDescent="0.3">
      <c r="A30" s="15" t="s">
        <v>53</v>
      </c>
      <c r="B30" s="14" t="s">
        <v>54</v>
      </c>
      <c r="C30" s="14">
        <v>1</v>
      </c>
      <c r="D30" s="14">
        <v>0</v>
      </c>
      <c r="E30" s="17">
        <v>62438264</v>
      </c>
      <c r="F30" s="17">
        <v>0</v>
      </c>
      <c r="G30" s="17">
        <v>0</v>
      </c>
      <c r="H30" s="17">
        <v>0</v>
      </c>
      <c r="I30" s="17">
        <v>2283671</v>
      </c>
      <c r="J30" s="17">
        <v>8447962</v>
      </c>
      <c r="K30" s="17">
        <v>0</v>
      </c>
      <c r="L30" s="17">
        <v>0</v>
      </c>
      <c r="M30" s="17">
        <v>0</v>
      </c>
      <c r="N30" s="17">
        <v>0</v>
      </c>
      <c r="O30" s="17">
        <v>0</v>
      </c>
      <c r="P30" s="17">
        <v>9593058</v>
      </c>
      <c r="Q30" s="17">
        <v>1403618</v>
      </c>
      <c r="R30" s="17">
        <v>1106757</v>
      </c>
      <c r="S30" s="17">
        <v>79124</v>
      </c>
      <c r="T30" s="17">
        <v>33013</v>
      </c>
      <c r="U30" s="17">
        <v>300395</v>
      </c>
      <c r="V30" s="17">
        <v>105327</v>
      </c>
      <c r="W30" s="17">
        <v>0</v>
      </c>
      <c r="X30" s="17">
        <v>2415125</v>
      </c>
      <c r="Y30" s="17">
        <v>0</v>
      </c>
      <c r="Z30" s="17">
        <v>0</v>
      </c>
      <c r="AA30" s="17">
        <v>0</v>
      </c>
      <c r="AB30" s="17">
        <v>0</v>
      </c>
      <c r="AC30" s="17">
        <v>88206314</v>
      </c>
      <c r="AD30" s="17">
        <f>MAX(E30,(TRUNC(('2022-0222'!E30*0.03),0)+'2022-0222'!E30))</f>
        <v>62438264</v>
      </c>
      <c r="AE30" s="17">
        <f t="shared" si="1"/>
        <v>0</v>
      </c>
    </row>
    <row r="31" spans="1:31" x14ac:dyDescent="0.3">
      <c r="A31" s="15" t="s">
        <v>55</v>
      </c>
      <c r="B31" s="14" t="s">
        <v>56</v>
      </c>
      <c r="C31" s="14">
        <v>1</v>
      </c>
      <c r="D31" s="14">
        <v>0</v>
      </c>
      <c r="E31" s="17">
        <v>10867630</v>
      </c>
      <c r="F31" s="17">
        <v>0</v>
      </c>
      <c r="G31" s="17">
        <v>0</v>
      </c>
      <c r="H31" s="17">
        <v>0</v>
      </c>
      <c r="I31" s="17">
        <v>1190538</v>
      </c>
      <c r="J31" s="17">
        <v>2201177</v>
      </c>
      <c r="K31" s="17">
        <v>0</v>
      </c>
      <c r="L31" s="17">
        <v>0</v>
      </c>
      <c r="M31" s="17">
        <v>0</v>
      </c>
      <c r="N31" s="17">
        <v>0</v>
      </c>
      <c r="O31" s="17">
        <v>0</v>
      </c>
      <c r="P31" s="17">
        <v>1313969</v>
      </c>
      <c r="Q31" s="17">
        <v>252642</v>
      </c>
      <c r="R31" s="17">
        <v>136132</v>
      </c>
      <c r="S31" s="17">
        <v>9452</v>
      </c>
      <c r="T31" s="17">
        <v>3944</v>
      </c>
      <c r="U31" s="17">
        <v>36931</v>
      </c>
      <c r="V31" s="17">
        <v>11788</v>
      </c>
      <c r="W31" s="17">
        <v>0</v>
      </c>
      <c r="X31" s="17">
        <v>166175</v>
      </c>
      <c r="Y31" s="17">
        <v>0</v>
      </c>
      <c r="Z31" s="17">
        <v>0</v>
      </c>
      <c r="AA31" s="17">
        <v>0</v>
      </c>
      <c r="AB31" s="17">
        <v>0</v>
      </c>
      <c r="AC31" s="17">
        <v>16190378</v>
      </c>
      <c r="AD31" s="17">
        <f>MAX(E31,(TRUNC(('2022-0222'!E31*0.03),0)+'2022-0222'!E31))</f>
        <v>11193658</v>
      </c>
      <c r="AE31" s="17">
        <f t="shared" si="1"/>
        <v>326028</v>
      </c>
    </row>
    <row r="32" spans="1:31" x14ac:dyDescent="0.3">
      <c r="A32" s="15" t="s">
        <v>57</v>
      </c>
      <c r="B32" s="14" t="s">
        <v>58</v>
      </c>
      <c r="C32" s="14">
        <v>1</v>
      </c>
      <c r="D32" s="14">
        <v>0</v>
      </c>
      <c r="E32" s="17">
        <v>13683712</v>
      </c>
      <c r="F32" s="17">
        <v>0</v>
      </c>
      <c r="G32" s="17">
        <v>0</v>
      </c>
      <c r="H32" s="17">
        <v>0</v>
      </c>
      <c r="I32" s="17">
        <v>1563092</v>
      </c>
      <c r="J32" s="17">
        <v>3305370</v>
      </c>
      <c r="K32" s="17">
        <v>0</v>
      </c>
      <c r="L32" s="17">
        <v>0</v>
      </c>
      <c r="M32" s="17">
        <v>0</v>
      </c>
      <c r="N32" s="17">
        <v>0</v>
      </c>
      <c r="O32" s="17">
        <v>0</v>
      </c>
      <c r="P32" s="17">
        <v>1947755</v>
      </c>
      <c r="Q32" s="17">
        <v>92120</v>
      </c>
      <c r="R32" s="17">
        <v>155304</v>
      </c>
      <c r="S32" s="17">
        <v>20777</v>
      </c>
      <c r="T32" s="17">
        <v>8669</v>
      </c>
      <c r="U32" s="17">
        <v>82424</v>
      </c>
      <c r="V32" s="17">
        <v>26114</v>
      </c>
      <c r="W32" s="17">
        <v>0</v>
      </c>
      <c r="X32" s="17">
        <v>256320</v>
      </c>
      <c r="Y32" s="17">
        <v>0</v>
      </c>
      <c r="Z32" s="17">
        <v>0</v>
      </c>
      <c r="AA32" s="17">
        <v>0</v>
      </c>
      <c r="AB32" s="17">
        <v>0</v>
      </c>
      <c r="AC32" s="17">
        <v>21141657</v>
      </c>
      <c r="AD32" s="17">
        <f>MAX(E32,(TRUNC(('2022-0222'!E32*0.03),0)+'2022-0222'!E32))</f>
        <v>14094223</v>
      </c>
      <c r="AE32" s="17">
        <f t="shared" si="1"/>
        <v>410511</v>
      </c>
    </row>
    <row r="33" spans="1:31" x14ac:dyDescent="0.3">
      <c r="A33" s="15" t="s">
        <v>59</v>
      </c>
      <c r="B33" s="14" t="s">
        <v>60</v>
      </c>
      <c r="C33" s="14">
        <v>1</v>
      </c>
      <c r="D33" s="14">
        <v>0</v>
      </c>
      <c r="E33" s="17">
        <v>12939655</v>
      </c>
      <c r="F33" s="17">
        <v>0</v>
      </c>
      <c r="G33" s="17">
        <v>0</v>
      </c>
      <c r="H33" s="17">
        <v>0</v>
      </c>
      <c r="I33" s="17">
        <v>1417792</v>
      </c>
      <c r="J33" s="17">
        <v>4047178</v>
      </c>
      <c r="K33" s="17">
        <v>0</v>
      </c>
      <c r="L33" s="17">
        <v>0</v>
      </c>
      <c r="M33" s="17">
        <v>0</v>
      </c>
      <c r="N33" s="17">
        <v>0</v>
      </c>
      <c r="O33" s="17">
        <v>0</v>
      </c>
      <c r="P33" s="17">
        <v>2853244</v>
      </c>
      <c r="Q33" s="17">
        <v>511884</v>
      </c>
      <c r="R33" s="17">
        <v>63782</v>
      </c>
      <c r="S33" s="17">
        <v>24612</v>
      </c>
      <c r="T33" s="17">
        <v>10269</v>
      </c>
      <c r="U33" s="17">
        <v>96404</v>
      </c>
      <c r="V33" s="17">
        <v>31331</v>
      </c>
      <c r="W33" s="17">
        <v>0</v>
      </c>
      <c r="X33" s="17">
        <v>245882</v>
      </c>
      <c r="Y33" s="17">
        <v>0</v>
      </c>
      <c r="Z33" s="17">
        <v>0</v>
      </c>
      <c r="AA33" s="17">
        <v>0</v>
      </c>
      <c r="AB33" s="17">
        <v>0</v>
      </c>
      <c r="AC33" s="17">
        <v>22242033</v>
      </c>
      <c r="AD33" s="17">
        <f>MAX(E33,(TRUNC(('2022-0222'!E33*0.03),0)+'2022-0222'!E33))</f>
        <v>12939655</v>
      </c>
      <c r="AE33" s="17">
        <f t="shared" si="1"/>
        <v>0</v>
      </c>
    </row>
    <row r="34" spans="1:31" x14ac:dyDescent="0.3">
      <c r="A34" s="15" t="s">
        <v>61</v>
      </c>
      <c r="B34" s="14" t="s">
        <v>62</v>
      </c>
      <c r="C34" s="14">
        <v>1</v>
      </c>
      <c r="D34" s="14">
        <v>0</v>
      </c>
      <c r="E34" s="17">
        <v>19979409</v>
      </c>
      <c r="F34" s="17">
        <v>0</v>
      </c>
      <c r="G34" s="17">
        <v>0</v>
      </c>
      <c r="H34" s="17">
        <v>1684</v>
      </c>
      <c r="I34" s="17">
        <v>2425973</v>
      </c>
      <c r="J34" s="17">
        <v>7495756</v>
      </c>
      <c r="K34" s="17">
        <v>0</v>
      </c>
      <c r="L34" s="17">
        <v>0</v>
      </c>
      <c r="M34" s="17">
        <v>0</v>
      </c>
      <c r="N34" s="17">
        <v>0</v>
      </c>
      <c r="O34" s="17">
        <v>0</v>
      </c>
      <c r="P34" s="17">
        <v>3195342</v>
      </c>
      <c r="Q34" s="17">
        <v>858101</v>
      </c>
      <c r="R34" s="17">
        <v>290459</v>
      </c>
      <c r="S34" s="17">
        <v>37959</v>
      </c>
      <c r="T34" s="17">
        <v>15838</v>
      </c>
      <c r="U34" s="17">
        <v>148887</v>
      </c>
      <c r="V34" s="17">
        <v>50959</v>
      </c>
      <c r="W34" s="17">
        <v>0</v>
      </c>
      <c r="X34" s="17">
        <v>759548</v>
      </c>
      <c r="Y34" s="17">
        <v>0</v>
      </c>
      <c r="Z34" s="17">
        <v>0</v>
      </c>
      <c r="AA34" s="17">
        <v>0</v>
      </c>
      <c r="AB34" s="17">
        <v>0</v>
      </c>
      <c r="AC34" s="17">
        <v>35259915</v>
      </c>
      <c r="AD34" s="17">
        <f>MAX(E34,(TRUNC(('2022-0222'!E34*0.03),0)+'2022-0222'!E34))</f>
        <v>19979409</v>
      </c>
      <c r="AE34" s="17">
        <f t="shared" si="1"/>
        <v>0</v>
      </c>
    </row>
    <row r="35" spans="1:31" x14ac:dyDescent="0.3">
      <c r="A35" s="15" t="s">
        <v>63</v>
      </c>
      <c r="B35" s="14" t="s">
        <v>64</v>
      </c>
      <c r="C35" s="14">
        <v>1</v>
      </c>
      <c r="D35" s="14">
        <v>0</v>
      </c>
      <c r="E35" s="17">
        <v>5364782</v>
      </c>
      <c r="F35" s="17">
        <v>0</v>
      </c>
      <c r="G35" s="17">
        <v>290478</v>
      </c>
      <c r="H35" s="17">
        <v>13679</v>
      </c>
      <c r="I35" s="17">
        <v>545812</v>
      </c>
      <c r="J35" s="17">
        <v>806100</v>
      </c>
      <c r="K35" s="17">
        <v>0</v>
      </c>
      <c r="L35" s="17">
        <v>0</v>
      </c>
      <c r="M35" s="17">
        <v>0</v>
      </c>
      <c r="N35" s="17">
        <v>0</v>
      </c>
      <c r="O35" s="17">
        <v>0</v>
      </c>
      <c r="P35" s="17">
        <v>522384</v>
      </c>
      <c r="Q35" s="17">
        <v>30288</v>
      </c>
      <c r="R35" s="17">
        <v>72596</v>
      </c>
      <c r="S35" s="17">
        <v>6921</v>
      </c>
      <c r="T35" s="17">
        <v>2888</v>
      </c>
      <c r="U35" s="17">
        <v>27669</v>
      </c>
      <c r="V35" s="17">
        <v>3544</v>
      </c>
      <c r="W35" s="17">
        <v>0</v>
      </c>
      <c r="X35" s="17">
        <v>84000</v>
      </c>
      <c r="Y35" s="17">
        <v>0</v>
      </c>
      <c r="Z35" s="17">
        <v>0</v>
      </c>
      <c r="AA35" s="17">
        <v>0</v>
      </c>
      <c r="AB35" s="17">
        <v>0</v>
      </c>
      <c r="AC35" s="17">
        <v>7771141</v>
      </c>
      <c r="AD35" s="17">
        <f>MAX(E35,(TRUNC(('2022-0222'!E35*0.03),0)+'2022-0222'!E35))</f>
        <v>5525725</v>
      </c>
      <c r="AE35" s="17">
        <f t="shared" si="1"/>
        <v>160943</v>
      </c>
    </row>
    <row r="36" spans="1:31" x14ac:dyDescent="0.3">
      <c r="A36" s="15" t="s">
        <v>65</v>
      </c>
      <c r="B36" s="14" t="s">
        <v>66</v>
      </c>
      <c r="C36" s="14">
        <v>1</v>
      </c>
      <c r="D36" s="14">
        <v>0</v>
      </c>
      <c r="E36" s="17">
        <v>19348478</v>
      </c>
      <c r="F36" s="17">
        <v>0</v>
      </c>
      <c r="G36" s="17">
        <v>0</v>
      </c>
      <c r="H36" s="17">
        <v>25851</v>
      </c>
      <c r="I36" s="17">
        <v>2423948</v>
      </c>
      <c r="J36" s="17">
        <v>4575407</v>
      </c>
      <c r="K36" s="17">
        <v>0</v>
      </c>
      <c r="L36" s="17">
        <v>0</v>
      </c>
      <c r="M36" s="17">
        <v>0</v>
      </c>
      <c r="N36" s="17">
        <v>0</v>
      </c>
      <c r="O36" s="17">
        <v>0</v>
      </c>
      <c r="P36" s="17">
        <v>2504687</v>
      </c>
      <c r="Q36" s="17">
        <v>519629</v>
      </c>
      <c r="R36" s="17">
        <v>125126</v>
      </c>
      <c r="S36" s="17">
        <v>20478</v>
      </c>
      <c r="T36" s="17">
        <v>8544</v>
      </c>
      <c r="U36" s="17">
        <v>79686</v>
      </c>
      <c r="V36" s="17">
        <v>27920</v>
      </c>
      <c r="W36" s="17">
        <v>0</v>
      </c>
      <c r="X36" s="17">
        <v>1707412</v>
      </c>
      <c r="Y36" s="17">
        <v>0</v>
      </c>
      <c r="Z36" s="17">
        <v>0</v>
      </c>
      <c r="AA36" s="17">
        <v>0</v>
      </c>
      <c r="AB36" s="17">
        <v>0</v>
      </c>
      <c r="AC36" s="17">
        <v>31367166</v>
      </c>
      <c r="AD36" s="17">
        <f>MAX(E36,(TRUNC(('2022-0222'!E36*0.03),0)+'2022-0222'!E36))</f>
        <v>19348478</v>
      </c>
      <c r="AE36" s="17">
        <f t="shared" si="1"/>
        <v>0</v>
      </c>
    </row>
    <row r="37" spans="1:31" x14ac:dyDescent="0.3">
      <c r="A37" s="15" t="s">
        <v>67</v>
      </c>
      <c r="B37" s="14" t="s">
        <v>68</v>
      </c>
      <c r="C37" s="14">
        <v>1</v>
      </c>
      <c r="D37" s="14">
        <v>0</v>
      </c>
      <c r="E37" s="17">
        <v>28327368</v>
      </c>
      <c r="F37" s="17">
        <v>0</v>
      </c>
      <c r="G37" s="17">
        <v>0</v>
      </c>
      <c r="H37" s="17">
        <v>0</v>
      </c>
      <c r="I37" s="17">
        <v>2196766</v>
      </c>
      <c r="J37" s="17">
        <v>5800342</v>
      </c>
      <c r="K37" s="17">
        <v>0</v>
      </c>
      <c r="L37" s="17">
        <v>0</v>
      </c>
      <c r="M37" s="17">
        <v>0</v>
      </c>
      <c r="N37" s="17">
        <v>0</v>
      </c>
      <c r="O37" s="17">
        <v>0</v>
      </c>
      <c r="P37" s="17">
        <v>5540344</v>
      </c>
      <c r="Q37" s="17">
        <v>1056185</v>
      </c>
      <c r="R37" s="17">
        <v>325676</v>
      </c>
      <c r="S37" s="17">
        <v>54288</v>
      </c>
      <c r="T37" s="17">
        <v>22650</v>
      </c>
      <c r="U37" s="17">
        <v>218030</v>
      </c>
      <c r="V37" s="17">
        <v>68494</v>
      </c>
      <c r="W37" s="17">
        <v>0</v>
      </c>
      <c r="X37" s="17">
        <v>455250</v>
      </c>
      <c r="Y37" s="17">
        <v>0</v>
      </c>
      <c r="Z37" s="17">
        <v>0</v>
      </c>
      <c r="AA37" s="17">
        <v>0</v>
      </c>
      <c r="AB37" s="17">
        <v>0</v>
      </c>
      <c r="AC37" s="17">
        <v>44065393</v>
      </c>
      <c r="AD37" s="17">
        <f>MAX(E37,(TRUNC(('2022-0222'!E37*0.03),0)+'2022-0222'!E37))</f>
        <v>28327368</v>
      </c>
      <c r="AE37" s="17">
        <f t="shared" si="1"/>
        <v>0</v>
      </c>
    </row>
    <row r="38" spans="1:31" x14ac:dyDescent="0.3">
      <c r="A38" s="15" t="s">
        <v>69</v>
      </c>
      <c r="B38" s="14" t="s">
        <v>70</v>
      </c>
      <c r="C38" s="14">
        <v>1</v>
      </c>
      <c r="D38" s="14">
        <v>0</v>
      </c>
      <c r="E38" s="17">
        <v>22701618</v>
      </c>
      <c r="F38" s="17">
        <v>0</v>
      </c>
      <c r="G38" s="17">
        <v>0</v>
      </c>
      <c r="H38" s="17">
        <v>0</v>
      </c>
      <c r="I38" s="17">
        <v>2264147</v>
      </c>
      <c r="J38" s="17">
        <v>4368569</v>
      </c>
      <c r="K38" s="17">
        <v>0</v>
      </c>
      <c r="L38" s="17">
        <v>0</v>
      </c>
      <c r="M38" s="17">
        <v>0</v>
      </c>
      <c r="N38" s="17">
        <v>0</v>
      </c>
      <c r="O38" s="17">
        <v>0</v>
      </c>
      <c r="P38" s="17">
        <v>2211074</v>
      </c>
      <c r="Q38" s="17">
        <v>688349</v>
      </c>
      <c r="R38" s="17">
        <v>224472</v>
      </c>
      <c r="S38" s="17">
        <v>36671</v>
      </c>
      <c r="T38" s="17">
        <v>15300</v>
      </c>
      <c r="U38" s="17">
        <v>136130</v>
      </c>
      <c r="V38" s="17">
        <v>45734</v>
      </c>
      <c r="W38" s="17">
        <v>0</v>
      </c>
      <c r="X38" s="17">
        <v>251187</v>
      </c>
      <c r="Y38" s="17">
        <v>0</v>
      </c>
      <c r="Z38" s="17">
        <v>0</v>
      </c>
      <c r="AA38" s="17">
        <v>0</v>
      </c>
      <c r="AB38" s="17">
        <v>0</v>
      </c>
      <c r="AC38" s="17">
        <v>32943251</v>
      </c>
      <c r="AD38" s="17">
        <f>MAX(E38,(TRUNC(('2022-0222'!E38*0.03),0)+'2022-0222'!E38))</f>
        <v>22701618</v>
      </c>
      <c r="AE38" s="17">
        <f t="shared" si="1"/>
        <v>0</v>
      </c>
    </row>
    <row r="39" spans="1:31" x14ac:dyDescent="0.3">
      <c r="A39" s="15" t="s">
        <v>71</v>
      </c>
      <c r="B39" s="14" t="s">
        <v>72</v>
      </c>
      <c r="C39" s="14">
        <v>1</v>
      </c>
      <c r="D39" s="14">
        <v>0</v>
      </c>
      <c r="E39" s="17">
        <v>16569390</v>
      </c>
      <c r="F39" s="17">
        <v>0</v>
      </c>
      <c r="G39" s="17">
        <v>0</v>
      </c>
      <c r="H39" s="17">
        <v>0</v>
      </c>
      <c r="I39" s="17">
        <v>2827165</v>
      </c>
      <c r="J39" s="17">
        <v>3575307</v>
      </c>
      <c r="K39" s="17">
        <v>0</v>
      </c>
      <c r="L39" s="17">
        <v>0</v>
      </c>
      <c r="M39" s="17">
        <v>0</v>
      </c>
      <c r="N39" s="17">
        <v>0</v>
      </c>
      <c r="O39" s="17">
        <v>0</v>
      </c>
      <c r="P39" s="17">
        <v>3796968</v>
      </c>
      <c r="Q39" s="17">
        <v>1230972</v>
      </c>
      <c r="R39" s="17">
        <v>250119</v>
      </c>
      <c r="S39" s="17">
        <v>52026</v>
      </c>
      <c r="T39" s="17">
        <v>21706</v>
      </c>
      <c r="U39" s="17">
        <v>203817</v>
      </c>
      <c r="V39" s="17">
        <v>58160</v>
      </c>
      <c r="W39" s="17">
        <v>0</v>
      </c>
      <c r="X39" s="17">
        <v>715500</v>
      </c>
      <c r="Y39" s="17">
        <v>4264</v>
      </c>
      <c r="Z39" s="17">
        <v>0</v>
      </c>
      <c r="AA39" s="17">
        <v>0</v>
      </c>
      <c r="AB39" s="17">
        <v>0</v>
      </c>
      <c r="AC39" s="17">
        <v>29305394</v>
      </c>
      <c r="AD39" s="17">
        <f>MAX(E39,(TRUNC(('2022-0222'!E39*0.03),0)+'2022-0222'!E39))</f>
        <v>16569390</v>
      </c>
      <c r="AE39" s="17">
        <f t="shared" si="1"/>
        <v>0</v>
      </c>
    </row>
    <row r="40" spans="1:31" x14ac:dyDescent="0.3">
      <c r="A40" s="15" t="s">
        <v>73</v>
      </c>
      <c r="B40" s="14" t="s">
        <v>74</v>
      </c>
      <c r="C40" s="14">
        <v>1</v>
      </c>
      <c r="D40" s="14">
        <v>0</v>
      </c>
      <c r="E40" s="17">
        <v>15955939</v>
      </c>
      <c r="F40" s="17">
        <v>0</v>
      </c>
      <c r="G40" s="17">
        <v>0</v>
      </c>
      <c r="H40" s="17">
        <v>0</v>
      </c>
      <c r="I40" s="17">
        <v>2553825</v>
      </c>
      <c r="J40" s="17">
        <v>3604689</v>
      </c>
      <c r="K40" s="17">
        <v>0</v>
      </c>
      <c r="L40" s="17">
        <v>0</v>
      </c>
      <c r="M40" s="17">
        <v>0</v>
      </c>
      <c r="N40" s="17">
        <v>0</v>
      </c>
      <c r="O40" s="17">
        <v>0</v>
      </c>
      <c r="P40" s="17">
        <v>3011073</v>
      </c>
      <c r="Q40" s="17">
        <v>333964</v>
      </c>
      <c r="R40" s="17">
        <v>184782</v>
      </c>
      <c r="S40" s="17">
        <v>23638</v>
      </c>
      <c r="T40" s="17">
        <v>9863</v>
      </c>
      <c r="U40" s="17">
        <v>89414</v>
      </c>
      <c r="V40" s="17">
        <v>28831</v>
      </c>
      <c r="W40" s="17">
        <v>0</v>
      </c>
      <c r="X40" s="17">
        <v>540343</v>
      </c>
      <c r="Y40" s="17">
        <v>0</v>
      </c>
      <c r="Z40" s="17">
        <v>0</v>
      </c>
      <c r="AA40" s="17">
        <v>0</v>
      </c>
      <c r="AB40" s="17">
        <v>0</v>
      </c>
      <c r="AC40" s="17">
        <v>26336361</v>
      </c>
      <c r="AD40" s="17">
        <f>MAX(E40,(TRUNC(('2022-0222'!E40*0.03),0)+'2022-0222'!E40))</f>
        <v>15955939</v>
      </c>
      <c r="AE40" s="17">
        <f t="shared" si="1"/>
        <v>0</v>
      </c>
    </row>
    <row r="41" spans="1:31" x14ac:dyDescent="0.3">
      <c r="A41" s="15" t="s">
        <v>75</v>
      </c>
      <c r="B41" s="14" t="s">
        <v>76</v>
      </c>
      <c r="C41" s="14">
        <v>1</v>
      </c>
      <c r="D41" s="14">
        <v>0</v>
      </c>
      <c r="E41" s="17">
        <v>3458229</v>
      </c>
      <c r="F41" s="17">
        <v>0</v>
      </c>
      <c r="G41" s="17">
        <v>166648</v>
      </c>
      <c r="H41" s="17">
        <v>0</v>
      </c>
      <c r="I41" s="17">
        <v>325695</v>
      </c>
      <c r="J41" s="17">
        <v>291031</v>
      </c>
      <c r="K41" s="17">
        <v>0</v>
      </c>
      <c r="L41" s="17">
        <v>0</v>
      </c>
      <c r="M41" s="17">
        <v>0</v>
      </c>
      <c r="N41" s="17">
        <v>0</v>
      </c>
      <c r="O41" s="17">
        <v>0</v>
      </c>
      <c r="P41" s="17">
        <v>583630</v>
      </c>
      <c r="Q41" s="17">
        <v>0</v>
      </c>
      <c r="R41" s="17">
        <v>0</v>
      </c>
      <c r="S41" s="17">
        <v>2861</v>
      </c>
      <c r="T41" s="17">
        <v>1194</v>
      </c>
      <c r="U41" s="17">
        <v>11009</v>
      </c>
      <c r="V41" s="17">
        <v>2861</v>
      </c>
      <c r="W41" s="17">
        <v>0</v>
      </c>
      <c r="X41" s="17">
        <v>76933</v>
      </c>
      <c r="Y41" s="17">
        <v>4176</v>
      </c>
      <c r="Z41" s="17">
        <v>0</v>
      </c>
      <c r="AA41" s="17">
        <v>0</v>
      </c>
      <c r="AB41" s="17">
        <v>0</v>
      </c>
      <c r="AC41" s="17">
        <v>4924267</v>
      </c>
      <c r="AD41" s="17">
        <f>MAX(E41,(TRUNC(('2022-0222'!E41*0.03),0)+'2022-0222'!E41))</f>
        <v>3561975</v>
      </c>
      <c r="AE41" s="17">
        <f t="shared" si="1"/>
        <v>103746</v>
      </c>
    </row>
    <row r="42" spans="1:31" x14ac:dyDescent="0.3">
      <c r="A42" s="15" t="s">
        <v>77</v>
      </c>
      <c r="B42" s="14" t="s">
        <v>78</v>
      </c>
      <c r="C42" s="14">
        <v>1</v>
      </c>
      <c r="D42" s="14">
        <v>0</v>
      </c>
      <c r="E42" s="17">
        <v>11171235</v>
      </c>
      <c r="F42" s="17">
        <v>0</v>
      </c>
      <c r="G42" s="17">
        <v>0</v>
      </c>
      <c r="H42" s="17">
        <v>0</v>
      </c>
      <c r="I42" s="17">
        <v>1535029</v>
      </c>
      <c r="J42" s="17">
        <v>2327975</v>
      </c>
      <c r="K42" s="17">
        <v>78120</v>
      </c>
      <c r="L42" s="17">
        <v>0</v>
      </c>
      <c r="M42" s="17">
        <v>0</v>
      </c>
      <c r="N42" s="17">
        <v>0</v>
      </c>
      <c r="O42" s="17">
        <v>0</v>
      </c>
      <c r="P42" s="17">
        <v>2288513</v>
      </c>
      <c r="Q42" s="17">
        <v>381536</v>
      </c>
      <c r="R42" s="17">
        <v>36492</v>
      </c>
      <c r="S42" s="17">
        <v>16178</v>
      </c>
      <c r="T42" s="17">
        <v>6750</v>
      </c>
      <c r="U42" s="17">
        <v>62386</v>
      </c>
      <c r="V42" s="17">
        <v>20517</v>
      </c>
      <c r="W42" s="17">
        <v>0</v>
      </c>
      <c r="X42" s="17">
        <v>149871</v>
      </c>
      <c r="Y42" s="17">
        <v>0</v>
      </c>
      <c r="Z42" s="17">
        <v>0</v>
      </c>
      <c r="AA42" s="17">
        <v>0</v>
      </c>
      <c r="AB42" s="17">
        <v>0</v>
      </c>
      <c r="AC42" s="17">
        <v>18074602</v>
      </c>
      <c r="AD42" s="17">
        <f>MAX(E42,(TRUNC(('2022-0222'!E42*0.03),0)+'2022-0222'!E42))</f>
        <v>11171235</v>
      </c>
      <c r="AE42" s="17">
        <f t="shared" si="1"/>
        <v>0</v>
      </c>
    </row>
    <row r="43" spans="1:31" x14ac:dyDescent="0.3">
      <c r="A43" s="15" t="s">
        <v>79</v>
      </c>
      <c r="B43" s="14" t="s">
        <v>80</v>
      </c>
      <c r="C43" s="14">
        <v>1</v>
      </c>
      <c r="D43" s="14">
        <v>0</v>
      </c>
      <c r="E43" s="17">
        <v>2962377</v>
      </c>
      <c r="F43" s="17">
        <v>0</v>
      </c>
      <c r="G43" s="17">
        <v>0</v>
      </c>
      <c r="H43" s="17">
        <v>0</v>
      </c>
      <c r="I43" s="17">
        <v>308211</v>
      </c>
      <c r="J43" s="17">
        <v>533053</v>
      </c>
      <c r="K43" s="17">
        <v>0</v>
      </c>
      <c r="L43" s="17">
        <v>0</v>
      </c>
      <c r="M43" s="17">
        <v>0</v>
      </c>
      <c r="N43" s="17">
        <v>0</v>
      </c>
      <c r="O43" s="17">
        <v>0</v>
      </c>
      <c r="P43" s="17">
        <v>439548</v>
      </c>
      <c r="Q43" s="17">
        <v>45485</v>
      </c>
      <c r="R43" s="17">
        <v>0</v>
      </c>
      <c r="S43" s="17">
        <v>8599</v>
      </c>
      <c r="T43" s="17">
        <v>3588</v>
      </c>
      <c r="U43" s="17">
        <v>26620</v>
      </c>
      <c r="V43" s="17">
        <v>945</v>
      </c>
      <c r="W43" s="17">
        <v>0</v>
      </c>
      <c r="X43" s="17">
        <v>50614</v>
      </c>
      <c r="Y43" s="17">
        <v>0</v>
      </c>
      <c r="Z43" s="17">
        <v>0</v>
      </c>
      <c r="AA43" s="17">
        <v>0</v>
      </c>
      <c r="AB43" s="17">
        <v>0</v>
      </c>
      <c r="AC43" s="17">
        <v>4379040</v>
      </c>
      <c r="AD43" s="17">
        <f>MAX(E43,(TRUNC(('2022-0222'!E43*0.03),0)+'2022-0222'!E43))</f>
        <v>3051248</v>
      </c>
      <c r="AE43" s="17">
        <f t="shared" si="1"/>
        <v>88871</v>
      </c>
    </row>
    <row r="44" spans="1:31" x14ac:dyDescent="0.3">
      <c r="A44" s="15" t="s">
        <v>81</v>
      </c>
      <c r="B44" s="14" t="s">
        <v>82</v>
      </c>
      <c r="C44" s="14">
        <v>1</v>
      </c>
      <c r="D44" s="14">
        <v>0</v>
      </c>
      <c r="E44" s="17">
        <v>9768589</v>
      </c>
      <c r="F44" s="17">
        <v>0</v>
      </c>
      <c r="G44" s="17">
        <v>0</v>
      </c>
      <c r="H44" s="17">
        <v>17465</v>
      </c>
      <c r="I44" s="17">
        <v>1118598</v>
      </c>
      <c r="J44" s="17">
        <v>2056317</v>
      </c>
      <c r="K44" s="17">
        <v>0</v>
      </c>
      <c r="L44" s="17">
        <v>0</v>
      </c>
      <c r="M44" s="17">
        <v>0</v>
      </c>
      <c r="N44" s="17">
        <v>0</v>
      </c>
      <c r="O44" s="17">
        <v>0</v>
      </c>
      <c r="P44" s="17">
        <v>1722423</v>
      </c>
      <c r="Q44" s="17">
        <v>212595</v>
      </c>
      <c r="R44" s="17">
        <v>164686</v>
      </c>
      <c r="S44" s="17">
        <v>8748</v>
      </c>
      <c r="T44" s="17">
        <v>3650</v>
      </c>
      <c r="U44" s="17">
        <v>32853</v>
      </c>
      <c r="V44" s="17">
        <v>11122</v>
      </c>
      <c r="W44" s="17">
        <v>0</v>
      </c>
      <c r="X44" s="17">
        <v>426451</v>
      </c>
      <c r="Y44" s="17">
        <v>0</v>
      </c>
      <c r="Z44" s="17">
        <v>0</v>
      </c>
      <c r="AA44" s="17">
        <v>0</v>
      </c>
      <c r="AB44" s="17">
        <v>0</v>
      </c>
      <c r="AC44" s="17">
        <v>15543497</v>
      </c>
      <c r="AD44" s="17">
        <f>MAX(E44,(TRUNC(('2022-0222'!E44*0.03),0)+'2022-0222'!E44))</f>
        <v>10061646</v>
      </c>
      <c r="AE44" s="17">
        <f t="shared" si="1"/>
        <v>293057</v>
      </c>
    </row>
    <row r="45" spans="1:31" x14ac:dyDescent="0.3">
      <c r="A45" s="15" t="s">
        <v>83</v>
      </c>
      <c r="B45" s="14" t="s">
        <v>84</v>
      </c>
      <c r="C45" s="14">
        <v>1</v>
      </c>
      <c r="D45" s="14">
        <v>0</v>
      </c>
      <c r="E45" s="17">
        <v>5426460</v>
      </c>
      <c r="F45" s="17">
        <v>0</v>
      </c>
      <c r="G45" s="17">
        <v>0</v>
      </c>
      <c r="H45" s="17">
        <v>0</v>
      </c>
      <c r="I45" s="17">
        <v>464472</v>
      </c>
      <c r="J45" s="17">
        <v>831012</v>
      </c>
      <c r="K45" s="17">
        <v>0</v>
      </c>
      <c r="L45" s="17">
        <v>0</v>
      </c>
      <c r="M45" s="17">
        <v>0</v>
      </c>
      <c r="N45" s="17">
        <v>0</v>
      </c>
      <c r="O45" s="17">
        <v>0</v>
      </c>
      <c r="P45" s="17">
        <v>1112785</v>
      </c>
      <c r="Q45" s="17">
        <v>85128</v>
      </c>
      <c r="R45" s="17">
        <v>32394</v>
      </c>
      <c r="S45" s="17">
        <v>5573</v>
      </c>
      <c r="T45" s="17">
        <v>2325</v>
      </c>
      <c r="U45" s="17">
        <v>20038</v>
      </c>
      <c r="V45" s="17">
        <v>6517</v>
      </c>
      <c r="W45" s="17">
        <v>0</v>
      </c>
      <c r="X45" s="17">
        <v>98300</v>
      </c>
      <c r="Y45" s="17">
        <v>0</v>
      </c>
      <c r="Z45" s="17">
        <v>0</v>
      </c>
      <c r="AA45" s="17">
        <v>0</v>
      </c>
      <c r="AB45" s="17">
        <v>0</v>
      </c>
      <c r="AC45" s="17">
        <v>8085004</v>
      </c>
      <c r="AD45" s="17">
        <f>MAX(E45,(TRUNC(('2022-0222'!E45*0.03),0)+'2022-0222'!E45))</f>
        <v>5589253</v>
      </c>
      <c r="AE45" s="17">
        <f t="shared" si="1"/>
        <v>162793</v>
      </c>
    </row>
    <row r="46" spans="1:31" x14ac:dyDescent="0.3">
      <c r="A46" s="15" t="s">
        <v>85</v>
      </c>
      <c r="B46" s="14" t="s">
        <v>86</v>
      </c>
      <c r="C46" s="14">
        <v>1</v>
      </c>
      <c r="D46" s="14">
        <v>0</v>
      </c>
      <c r="E46" s="17">
        <v>11404138</v>
      </c>
      <c r="F46" s="17">
        <v>0</v>
      </c>
      <c r="G46" s="17">
        <v>0</v>
      </c>
      <c r="H46" s="17">
        <v>2150</v>
      </c>
      <c r="I46" s="17">
        <v>1902785</v>
      </c>
      <c r="J46" s="17">
        <v>3822784</v>
      </c>
      <c r="K46" s="17">
        <v>211090</v>
      </c>
      <c r="L46" s="17">
        <v>0</v>
      </c>
      <c r="M46" s="17">
        <v>0</v>
      </c>
      <c r="N46" s="17">
        <v>0</v>
      </c>
      <c r="O46" s="17">
        <v>0</v>
      </c>
      <c r="P46" s="17">
        <v>2083723</v>
      </c>
      <c r="Q46" s="17">
        <v>335803</v>
      </c>
      <c r="R46" s="17">
        <v>310859</v>
      </c>
      <c r="S46" s="17">
        <v>12224</v>
      </c>
      <c r="T46" s="17">
        <v>5100</v>
      </c>
      <c r="U46" s="17">
        <v>47474</v>
      </c>
      <c r="V46" s="17">
        <v>14810</v>
      </c>
      <c r="W46" s="17">
        <v>0</v>
      </c>
      <c r="X46" s="17">
        <v>254112</v>
      </c>
      <c r="Y46" s="17">
        <v>45377</v>
      </c>
      <c r="Z46" s="17">
        <v>0</v>
      </c>
      <c r="AA46" s="17">
        <v>0</v>
      </c>
      <c r="AB46" s="17">
        <v>0</v>
      </c>
      <c r="AC46" s="17">
        <v>20452429</v>
      </c>
      <c r="AD46" s="17">
        <f>MAX(E46,(TRUNC(('2022-0222'!E46*0.03),0)+'2022-0222'!E46))</f>
        <v>11698338</v>
      </c>
      <c r="AE46" s="17">
        <f t="shared" si="1"/>
        <v>294200</v>
      </c>
    </row>
    <row r="47" spans="1:31" x14ac:dyDescent="0.3">
      <c r="A47" s="15" t="s">
        <v>87</v>
      </c>
      <c r="B47" s="14" t="s">
        <v>88</v>
      </c>
      <c r="C47" s="14">
        <v>1</v>
      </c>
      <c r="D47" s="14">
        <v>0</v>
      </c>
      <c r="E47" s="17">
        <v>21629591</v>
      </c>
      <c r="F47" s="17">
        <v>0</v>
      </c>
      <c r="G47" s="17">
        <v>0</v>
      </c>
      <c r="H47" s="17">
        <v>6694</v>
      </c>
      <c r="I47" s="17">
        <v>929188</v>
      </c>
      <c r="J47" s="17">
        <v>3553729</v>
      </c>
      <c r="K47" s="17">
        <v>0</v>
      </c>
      <c r="L47" s="17">
        <v>0</v>
      </c>
      <c r="M47" s="17">
        <v>0</v>
      </c>
      <c r="N47" s="17">
        <v>0</v>
      </c>
      <c r="O47" s="17">
        <v>0</v>
      </c>
      <c r="P47" s="17">
        <v>3326588</v>
      </c>
      <c r="Q47" s="17">
        <v>653451</v>
      </c>
      <c r="R47" s="17">
        <v>107059</v>
      </c>
      <c r="S47" s="17">
        <v>30949</v>
      </c>
      <c r="T47" s="17">
        <v>12913</v>
      </c>
      <c r="U47" s="17">
        <v>112073</v>
      </c>
      <c r="V47" s="17">
        <v>41697</v>
      </c>
      <c r="W47" s="17">
        <v>0</v>
      </c>
      <c r="X47" s="17">
        <v>477387</v>
      </c>
      <c r="Y47" s="17">
        <v>0</v>
      </c>
      <c r="Z47" s="17">
        <v>0</v>
      </c>
      <c r="AA47" s="17">
        <v>0</v>
      </c>
      <c r="AB47" s="17">
        <v>0</v>
      </c>
      <c r="AC47" s="17">
        <v>30881319</v>
      </c>
      <c r="AD47" s="17">
        <f>MAX(E47,(TRUNC(('2022-0222'!E47*0.03),0)+'2022-0222'!E47))</f>
        <v>21629591</v>
      </c>
      <c r="AE47" s="17">
        <f t="shared" si="1"/>
        <v>0</v>
      </c>
    </row>
    <row r="48" spans="1:31" x14ac:dyDescent="0.3">
      <c r="A48" s="15" t="s">
        <v>89</v>
      </c>
      <c r="B48" s="14" t="s">
        <v>90</v>
      </c>
      <c r="C48" s="14">
        <v>1</v>
      </c>
      <c r="D48" s="14">
        <v>0</v>
      </c>
      <c r="E48" s="17">
        <v>15503608</v>
      </c>
      <c r="F48" s="17">
        <v>0</v>
      </c>
      <c r="G48" s="17">
        <v>0</v>
      </c>
      <c r="H48" s="17">
        <v>21141</v>
      </c>
      <c r="I48" s="17">
        <v>1599683</v>
      </c>
      <c r="J48" s="17">
        <v>861217</v>
      </c>
      <c r="K48" s="17">
        <v>0</v>
      </c>
      <c r="L48" s="17">
        <v>0</v>
      </c>
      <c r="M48" s="17">
        <v>0</v>
      </c>
      <c r="N48" s="17">
        <v>0</v>
      </c>
      <c r="O48" s="17">
        <v>0</v>
      </c>
      <c r="P48" s="17">
        <v>1669472</v>
      </c>
      <c r="Q48" s="17">
        <v>152642</v>
      </c>
      <c r="R48" s="17">
        <v>436568</v>
      </c>
      <c r="S48" s="17">
        <v>15504</v>
      </c>
      <c r="T48" s="17">
        <v>6469</v>
      </c>
      <c r="U48" s="17">
        <v>62852</v>
      </c>
      <c r="V48" s="17">
        <v>20388</v>
      </c>
      <c r="W48" s="17">
        <v>0</v>
      </c>
      <c r="X48" s="17">
        <v>159730</v>
      </c>
      <c r="Y48" s="17">
        <v>0</v>
      </c>
      <c r="Z48" s="17">
        <v>0</v>
      </c>
      <c r="AA48" s="17">
        <v>0</v>
      </c>
      <c r="AB48" s="17">
        <v>0</v>
      </c>
      <c r="AC48" s="17">
        <v>20509274</v>
      </c>
      <c r="AD48" s="17">
        <f>MAX(E48,(TRUNC(('2022-0222'!E48*0.03),0)+'2022-0222'!E48))</f>
        <v>15503608</v>
      </c>
      <c r="AE48" s="17">
        <f t="shared" si="1"/>
        <v>0</v>
      </c>
    </row>
    <row r="49" spans="1:31" x14ac:dyDescent="0.3">
      <c r="A49" s="15" t="s">
        <v>91</v>
      </c>
      <c r="B49" s="14" t="s">
        <v>92</v>
      </c>
      <c r="C49" s="14">
        <v>1</v>
      </c>
      <c r="D49" s="14">
        <v>0</v>
      </c>
      <c r="E49" s="17">
        <v>10559978</v>
      </c>
      <c r="F49" s="17">
        <v>0</v>
      </c>
      <c r="G49" s="17">
        <v>0</v>
      </c>
      <c r="H49" s="17">
        <v>0</v>
      </c>
      <c r="I49" s="17">
        <v>1042694</v>
      </c>
      <c r="J49" s="17">
        <v>1280865</v>
      </c>
      <c r="K49" s="17">
        <v>0</v>
      </c>
      <c r="L49" s="17">
        <v>0</v>
      </c>
      <c r="M49" s="17">
        <v>0</v>
      </c>
      <c r="N49" s="17">
        <v>0</v>
      </c>
      <c r="O49" s="17">
        <v>0</v>
      </c>
      <c r="P49" s="17">
        <v>1949590</v>
      </c>
      <c r="Q49" s="17">
        <v>138121</v>
      </c>
      <c r="R49" s="17">
        <v>37074</v>
      </c>
      <c r="S49" s="17">
        <v>14171</v>
      </c>
      <c r="T49" s="17">
        <v>5913</v>
      </c>
      <c r="U49" s="17">
        <v>40950</v>
      </c>
      <c r="V49" s="17">
        <v>19596</v>
      </c>
      <c r="W49" s="17">
        <v>0</v>
      </c>
      <c r="X49" s="17">
        <v>169472</v>
      </c>
      <c r="Y49" s="17">
        <v>0</v>
      </c>
      <c r="Z49" s="17">
        <v>0</v>
      </c>
      <c r="AA49" s="17">
        <v>0</v>
      </c>
      <c r="AB49" s="17">
        <v>0</v>
      </c>
      <c r="AC49" s="17">
        <v>15258424</v>
      </c>
      <c r="AD49" s="17">
        <f>MAX(E49,(TRUNC(('2022-0222'!E49*0.03),0)+'2022-0222'!E49))</f>
        <v>10559978</v>
      </c>
      <c r="AE49" s="17">
        <f t="shared" si="1"/>
        <v>0</v>
      </c>
    </row>
    <row r="50" spans="1:31" x14ac:dyDescent="0.3">
      <c r="A50" s="15" t="s">
        <v>93</v>
      </c>
      <c r="B50" s="14" t="s">
        <v>94</v>
      </c>
      <c r="C50" s="14">
        <v>1</v>
      </c>
      <c r="D50" s="14">
        <v>0</v>
      </c>
      <c r="E50" s="17">
        <v>9705649</v>
      </c>
      <c r="F50" s="17">
        <v>0</v>
      </c>
      <c r="G50" s="17">
        <v>0</v>
      </c>
      <c r="H50" s="17">
        <v>0</v>
      </c>
      <c r="I50" s="17">
        <v>1176688</v>
      </c>
      <c r="J50" s="17">
        <v>961234</v>
      </c>
      <c r="K50" s="17">
        <v>0</v>
      </c>
      <c r="L50" s="17">
        <v>0</v>
      </c>
      <c r="M50" s="17">
        <v>0</v>
      </c>
      <c r="N50" s="17">
        <v>0</v>
      </c>
      <c r="O50" s="17">
        <v>0</v>
      </c>
      <c r="P50" s="17">
        <v>1426331</v>
      </c>
      <c r="Q50" s="17">
        <v>236774</v>
      </c>
      <c r="R50" s="17">
        <v>185900</v>
      </c>
      <c r="S50" s="17">
        <v>14980</v>
      </c>
      <c r="T50" s="17">
        <v>6250</v>
      </c>
      <c r="U50" s="17">
        <v>57551</v>
      </c>
      <c r="V50" s="17">
        <v>16843</v>
      </c>
      <c r="W50" s="17">
        <v>0</v>
      </c>
      <c r="X50" s="17">
        <v>131324</v>
      </c>
      <c r="Y50" s="17">
        <v>0</v>
      </c>
      <c r="Z50" s="17">
        <v>0</v>
      </c>
      <c r="AA50" s="17">
        <v>0</v>
      </c>
      <c r="AB50" s="17">
        <v>0</v>
      </c>
      <c r="AC50" s="17">
        <v>13919524</v>
      </c>
      <c r="AD50" s="17">
        <f>MAX(E50,(TRUNC(('2022-0222'!E50*0.03),0)+'2022-0222'!E50))</f>
        <v>9802369</v>
      </c>
      <c r="AE50" s="17">
        <f t="shared" si="1"/>
        <v>96720</v>
      </c>
    </row>
    <row r="51" spans="1:31" x14ac:dyDescent="0.3">
      <c r="A51" s="15" t="s">
        <v>95</v>
      </c>
      <c r="B51" s="14" t="s">
        <v>96</v>
      </c>
      <c r="C51" s="14">
        <v>1</v>
      </c>
      <c r="D51" s="14">
        <v>0</v>
      </c>
      <c r="E51" s="17">
        <v>17088359</v>
      </c>
      <c r="F51" s="17">
        <v>0</v>
      </c>
      <c r="G51" s="17">
        <v>0</v>
      </c>
      <c r="H51" s="17">
        <v>0</v>
      </c>
      <c r="I51" s="17">
        <v>1399614</v>
      </c>
      <c r="J51" s="17">
        <v>2988563</v>
      </c>
      <c r="K51" s="17">
        <v>0</v>
      </c>
      <c r="L51" s="17">
        <v>0</v>
      </c>
      <c r="M51" s="17">
        <v>0</v>
      </c>
      <c r="N51" s="17">
        <v>0</v>
      </c>
      <c r="O51" s="17">
        <v>0</v>
      </c>
      <c r="P51" s="17">
        <v>2944585</v>
      </c>
      <c r="Q51" s="17">
        <v>337332</v>
      </c>
      <c r="R51" s="17">
        <v>132534</v>
      </c>
      <c r="S51" s="17">
        <v>19309</v>
      </c>
      <c r="T51" s="17">
        <v>8056</v>
      </c>
      <c r="U51" s="17">
        <v>77473</v>
      </c>
      <c r="V51" s="17">
        <v>28417</v>
      </c>
      <c r="W51" s="17">
        <v>0</v>
      </c>
      <c r="X51" s="17">
        <v>560628</v>
      </c>
      <c r="Y51" s="17">
        <v>0</v>
      </c>
      <c r="Z51" s="17">
        <v>0</v>
      </c>
      <c r="AA51" s="17">
        <v>0</v>
      </c>
      <c r="AB51" s="17">
        <v>0</v>
      </c>
      <c r="AC51" s="17">
        <v>25584870</v>
      </c>
      <c r="AD51" s="17">
        <f>MAX(E51,(TRUNC(('2022-0222'!E51*0.03),0)+'2022-0222'!E51))</f>
        <v>17088359</v>
      </c>
      <c r="AE51" s="17">
        <f t="shared" si="1"/>
        <v>0</v>
      </c>
    </row>
    <row r="52" spans="1:31" x14ac:dyDescent="0.3">
      <c r="A52" s="15" t="s">
        <v>97</v>
      </c>
      <c r="B52" s="14" t="s">
        <v>98</v>
      </c>
      <c r="C52" s="14">
        <v>1</v>
      </c>
      <c r="D52" s="14">
        <v>0</v>
      </c>
      <c r="E52" s="17">
        <v>29056807</v>
      </c>
      <c r="F52" s="17">
        <v>0</v>
      </c>
      <c r="G52" s="17">
        <v>0</v>
      </c>
      <c r="H52" s="17">
        <v>0</v>
      </c>
      <c r="I52" s="17">
        <v>2331462</v>
      </c>
      <c r="J52" s="17">
        <v>6338513</v>
      </c>
      <c r="K52" s="17">
        <v>221965</v>
      </c>
      <c r="L52" s="17">
        <v>0</v>
      </c>
      <c r="M52" s="17">
        <v>0</v>
      </c>
      <c r="N52" s="17">
        <v>0</v>
      </c>
      <c r="O52" s="17">
        <v>0</v>
      </c>
      <c r="P52" s="17">
        <v>3487277</v>
      </c>
      <c r="Q52" s="17">
        <v>447953</v>
      </c>
      <c r="R52" s="17">
        <v>146722</v>
      </c>
      <c r="S52" s="17">
        <v>34589</v>
      </c>
      <c r="T52" s="17">
        <v>14431</v>
      </c>
      <c r="U52" s="17">
        <v>131529</v>
      </c>
      <c r="V52" s="17">
        <v>42467</v>
      </c>
      <c r="W52" s="17">
        <v>0</v>
      </c>
      <c r="X52" s="17">
        <v>890402</v>
      </c>
      <c r="Y52" s="17">
        <v>12169</v>
      </c>
      <c r="Z52" s="17">
        <v>0</v>
      </c>
      <c r="AA52" s="17">
        <v>0</v>
      </c>
      <c r="AB52" s="17">
        <v>0</v>
      </c>
      <c r="AC52" s="17">
        <v>43156286</v>
      </c>
      <c r="AD52" s="17">
        <f>MAX(E52,(TRUNC(('2022-0222'!E52*0.03),0)+'2022-0222'!E52))</f>
        <v>29056807</v>
      </c>
      <c r="AE52" s="17">
        <f t="shared" si="1"/>
        <v>0</v>
      </c>
    </row>
    <row r="53" spans="1:31" x14ac:dyDescent="0.3">
      <c r="A53" s="15" t="s">
        <v>99</v>
      </c>
      <c r="B53" s="14" t="s">
        <v>100</v>
      </c>
      <c r="C53" s="14">
        <v>1</v>
      </c>
      <c r="D53" s="14">
        <v>0</v>
      </c>
      <c r="E53" s="17">
        <v>36355165</v>
      </c>
      <c r="F53" s="17">
        <v>0</v>
      </c>
      <c r="G53" s="17">
        <v>0</v>
      </c>
      <c r="H53" s="17">
        <v>0</v>
      </c>
      <c r="I53" s="17">
        <v>1902004</v>
      </c>
      <c r="J53" s="17">
        <v>3559787</v>
      </c>
      <c r="K53" s="17">
        <v>0</v>
      </c>
      <c r="L53" s="17">
        <v>0</v>
      </c>
      <c r="M53" s="17">
        <v>0</v>
      </c>
      <c r="N53" s="17">
        <v>0</v>
      </c>
      <c r="O53" s="17">
        <v>0</v>
      </c>
      <c r="P53" s="17">
        <v>6290834</v>
      </c>
      <c r="Q53" s="17">
        <v>849291</v>
      </c>
      <c r="R53" s="17">
        <v>0</v>
      </c>
      <c r="S53" s="17">
        <v>61523</v>
      </c>
      <c r="T53" s="17">
        <v>25669</v>
      </c>
      <c r="U53" s="17">
        <v>237718</v>
      </c>
      <c r="V53" s="17">
        <v>76132</v>
      </c>
      <c r="W53" s="17">
        <v>0</v>
      </c>
      <c r="X53" s="17">
        <v>3527361</v>
      </c>
      <c r="Y53" s="17">
        <v>0</v>
      </c>
      <c r="Z53" s="17">
        <v>0</v>
      </c>
      <c r="AA53" s="17">
        <v>0</v>
      </c>
      <c r="AB53" s="17">
        <v>0</v>
      </c>
      <c r="AC53" s="17">
        <v>52885484</v>
      </c>
      <c r="AD53" s="17">
        <f>MAX(E53,(TRUNC(('2022-0222'!E53*0.03),0)+'2022-0222'!E53))</f>
        <v>36355165</v>
      </c>
      <c r="AE53" s="17">
        <f t="shared" si="1"/>
        <v>0</v>
      </c>
    </row>
    <row r="54" spans="1:31" x14ac:dyDescent="0.3">
      <c r="A54" s="15" t="s">
        <v>101</v>
      </c>
      <c r="B54" s="14" t="s">
        <v>102</v>
      </c>
      <c r="C54" s="14">
        <v>1</v>
      </c>
      <c r="D54" s="14">
        <v>0</v>
      </c>
      <c r="E54" s="17">
        <v>6515008</v>
      </c>
      <c r="F54" s="17">
        <v>0</v>
      </c>
      <c r="G54" s="17">
        <v>0</v>
      </c>
      <c r="H54" s="17">
        <v>0</v>
      </c>
      <c r="I54" s="17">
        <v>837775</v>
      </c>
      <c r="J54" s="17">
        <v>2166400</v>
      </c>
      <c r="K54" s="17">
        <v>0</v>
      </c>
      <c r="L54" s="17">
        <v>0</v>
      </c>
      <c r="M54" s="17">
        <v>0</v>
      </c>
      <c r="N54" s="17">
        <v>0</v>
      </c>
      <c r="O54" s="17">
        <v>0</v>
      </c>
      <c r="P54" s="17">
        <v>1275262</v>
      </c>
      <c r="Q54" s="17">
        <v>51284</v>
      </c>
      <c r="R54" s="17">
        <v>0</v>
      </c>
      <c r="S54" s="17">
        <v>10471</v>
      </c>
      <c r="T54" s="17">
        <v>4369</v>
      </c>
      <c r="U54" s="17">
        <v>41066</v>
      </c>
      <c r="V54" s="17">
        <v>12754</v>
      </c>
      <c r="W54" s="17">
        <v>0</v>
      </c>
      <c r="X54" s="17">
        <v>126432</v>
      </c>
      <c r="Y54" s="17">
        <v>0</v>
      </c>
      <c r="Z54" s="17">
        <v>0</v>
      </c>
      <c r="AA54" s="17">
        <v>0</v>
      </c>
      <c r="AB54" s="17">
        <v>0</v>
      </c>
      <c r="AC54" s="17">
        <v>11040821</v>
      </c>
      <c r="AD54" s="17">
        <f>MAX(E54,(TRUNC(('2022-0222'!E54*0.03),0)+'2022-0222'!E54))</f>
        <v>6515008</v>
      </c>
      <c r="AE54" s="17">
        <f t="shared" si="1"/>
        <v>0</v>
      </c>
    </row>
    <row r="55" spans="1:31" x14ac:dyDescent="0.3">
      <c r="A55" s="15" t="s">
        <v>103</v>
      </c>
      <c r="B55" s="14" t="s">
        <v>104</v>
      </c>
      <c r="C55" s="14">
        <v>1</v>
      </c>
      <c r="D55" s="14">
        <v>0</v>
      </c>
      <c r="E55" s="17">
        <v>10064818</v>
      </c>
      <c r="F55" s="17">
        <v>0</v>
      </c>
      <c r="G55" s="17">
        <v>0</v>
      </c>
      <c r="H55" s="17">
        <v>22532</v>
      </c>
      <c r="I55" s="17">
        <v>1599482</v>
      </c>
      <c r="J55" s="17">
        <v>2229849</v>
      </c>
      <c r="K55" s="17">
        <v>0</v>
      </c>
      <c r="L55" s="17">
        <v>0</v>
      </c>
      <c r="M55" s="17">
        <v>0</v>
      </c>
      <c r="N55" s="17">
        <v>0</v>
      </c>
      <c r="O55" s="17">
        <v>0</v>
      </c>
      <c r="P55" s="17">
        <v>1841719</v>
      </c>
      <c r="Q55" s="17">
        <v>178392</v>
      </c>
      <c r="R55" s="17">
        <v>34611</v>
      </c>
      <c r="S55" s="17">
        <v>12508</v>
      </c>
      <c r="T55" s="17">
        <v>5219</v>
      </c>
      <c r="U55" s="17">
        <v>48872</v>
      </c>
      <c r="V55" s="17">
        <v>16024</v>
      </c>
      <c r="W55" s="17">
        <v>0</v>
      </c>
      <c r="X55" s="17">
        <v>161533</v>
      </c>
      <c r="Y55" s="17">
        <v>0</v>
      </c>
      <c r="Z55" s="17">
        <v>0</v>
      </c>
      <c r="AA55" s="17">
        <v>0</v>
      </c>
      <c r="AB55" s="17">
        <v>0</v>
      </c>
      <c r="AC55" s="17">
        <v>16215559</v>
      </c>
      <c r="AD55" s="17">
        <f>MAX(E55,(TRUNC(('2022-0222'!E55*0.03),0)+'2022-0222'!E55))</f>
        <v>10366762</v>
      </c>
      <c r="AE55" s="17">
        <f t="shared" si="1"/>
        <v>301944</v>
      </c>
    </row>
    <row r="56" spans="1:31" x14ac:dyDescent="0.3">
      <c r="A56" s="15" t="s">
        <v>105</v>
      </c>
      <c r="B56" s="14" t="s">
        <v>106</v>
      </c>
      <c r="C56" s="14">
        <v>1</v>
      </c>
      <c r="D56" s="14">
        <v>0</v>
      </c>
      <c r="E56" s="17">
        <v>6847245</v>
      </c>
      <c r="F56" s="17">
        <v>0</v>
      </c>
      <c r="G56" s="17">
        <v>0</v>
      </c>
      <c r="H56" s="17">
        <v>0</v>
      </c>
      <c r="I56" s="17">
        <v>731922</v>
      </c>
      <c r="J56" s="17">
        <v>841836</v>
      </c>
      <c r="K56" s="17">
        <v>0</v>
      </c>
      <c r="L56" s="17">
        <v>0</v>
      </c>
      <c r="M56" s="17">
        <v>0</v>
      </c>
      <c r="N56" s="17">
        <v>0</v>
      </c>
      <c r="O56" s="17">
        <v>0</v>
      </c>
      <c r="P56" s="17">
        <v>768754</v>
      </c>
      <c r="Q56" s="17">
        <v>121625</v>
      </c>
      <c r="R56" s="17">
        <v>0</v>
      </c>
      <c r="S56" s="17">
        <v>10037</v>
      </c>
      <c r="T56" s="17">
        <v>4188</v>
      </c>
      <c r="U56" s="17">
        <v>39843</v>
      </c>
      <c r="V56" s="17">
        <v>8123</v>
      </c>
      <c r="W56" s="17">
        <v>0</v>
      </c>
      <c r="X56" s="17">
        <v>296824</v>
      </c>
      <c r="Y56" s="17">
        <v>0</v>
      </c>
      <c r="Z56" s="17">
        <v>0</v>
      </c>
      <c r="AA56" s="17">
        <v>0</v>
      </c>
      <c r="AB56" s="17">
        <v>0</v>
      </c>
      <c r="AC56" s="17">
        <v>9490397</v>
      </c>
      <c r="AD56" s="17">
        <f>MAX(E56,(TRUNC(('2022-0222'!E56*0.03),0)+'2022-0222'!E56))</f>
        <v>7052662</v>
      </c>
      <c r="AE56" s="17">
        <f t="shared" si="1"/>
        <v>205417</v>
      </c>
    </row>
    <row r="57" spans="1:31" x14ac:dyDescent="0.3">
      <c r="A57" s="15" t="s">
        <v>107</v>
      </c>
      <c r="B57" s="14" t="s">
        <v>108</v>
      </c>
      <c r="C57" s="14">
        <v>1</v>
      </c>
      <c r="D57" s="14">
        <v>0</v>
      </c>
      <c r="E57" s="17">
        <v>9755642</v>
      </c>
      <c r="F57" s="17">
        <v>0</v>
      </c>
      <c r="G57" s="17">
        <v>0</v>
      </c>
      <c r="H57" s="17">
        <v>0</v>
      </c>
      <c r="I57" s="17">
        <v>1088993</v>
      </c>
      <c r="J57" s="17">
        <v>1930444</v>
      </c>
      <c r="K57" s="17">
        <v>0</v>
      </c>
      <c r="L57" s="17">
        <v>0</v>
      </c>
      <c r="M57" s="17">
        <v>0</v>
      </c>
      <c r="N57" s="17">
        <v>0</v>
      </c>
      <c r="O57" s="17">
        <v>0</v>
      </c>
      <c r="P57" s="17">
        <v>1861485</v>
      </c>
      <c r="Q57" s="17">
        <v>200825</v>
      </c>
      <c r="R57" s="17">
        <v>0</v>
      </c>
      <c r="S57" s="17">
        <v>11460</v>
      </c>
      <c r="T57" s="17">
        <v>4781</v>
      </c>
      <c r="U57" s="17">
        <v>45377</v>
      </c>
      <c r="V57" s="17">
        <v>14607</v>
      </c>
      <c r="W57" s="17">
        <v>0</v>
      </c>
      <c r="X57" s="17">
        <v>390820</v>
      </c>
      <c r="Y57" s="17">
        <v>0</v>
      </c>
      <c r="Z57" s="17">
        <v>0</v>
      </c>
      <c r="AA57" s="17">
        <v>0</v>
      </c>
      <c r="AB57" s="17">
        <v>0</v>
      </c>
      <c r="AC57" s="17">
        <v>15304434</v>
      </c>
      <c r="AD57" s="17">
        <f>MAX(E57,(TRUNC(('2022-0222'!E57*0.03),0)+'2022-0222'!E57))</f>
        <v>10048311</v>
      </c>
      <c r="AE57" s="17">
        <f t="shared" si="1"/>
        <v>292669</v>
      </c>
    </row>
    <row r="58" spans="1:31" x14ac:dyDescent="0.3">
      <c r="A58" s="15" t="s">
        <v>109</v>
      </c>
      <c r="B58" s="14" t="s">
        <v>110</v>
      </c>
      <c r="C58" s="14">
        <v>1</v>
      </c>
      <c r="D58" s="14">
        <v>0</v>
      </c>
      <c r="E58" s="17">
        <v>9784425</v>
      </c>
      <c r="F58" s="17">
        <v>0</v>
      </c>
      <c r="G58" s="17">
        <v>0</v>
      </c>
      <c r="H58" s="17">
        <v>21889</v>
      </c>
      <c r="I58" s="17">
        <v>1345399</v>
      </c>
      <c r="J58" s="17">
        <v>3041173</v>
      </c>
      <c r="K58" s="17">
        <v>0</v>
      </c>
      <c r="L58" s="17">
        <v>0</v>
      </c>
      <c r="M58" s="17">
        <v>0</v>
      </c>
      <c r="N58" s="17">
        <v>0</v>
      </c>
      <c r="O58" s="17">
        <v>0</v>
      </c>
      <c r="P58" s="17">
        <v>1795872</v>
      </c>
      <c r="Q58" s="17">
        <v>210576</v>
      </c>
      <c r="R58" s="17">
        <v>0</v>
      </c>
      <c r="S58" s="17">
        <v>13347</v>
      </c>
      <c r="T58" s="17">
        <v>5569</v>
      </c>
      <c r="U58" s="17">
        <v>53707</v>
      </c>
      <c r="V58" s="17">
        <v>14792</v>
      </c>
      <c r="W58" s="17">
        <v>0</v>
      </c>
      <c r="X58" s="17">
        <v>129511</v>
      </c>
      <c r="Y58" s="17">
        <v>0</v>
      </c>
      <c r="Z58" s="17">
        <v>0</v>
      </c>
      <c r="AA58" s="17">
        <v>0</v>
      </c>
      <c r="AB58" s="17">
        <v>0</v>
      </c>
      <c r="AC58" s="17">
        <v>16416260</v>
      </c>
      <c r="AD58" s="17">
        <f>MAX(E58,(TRUNC(('2022-0222'!E58*0.03),0)+'2022-0222'!E58))</f>
        <v>9784425</v>
      </c>
      <c r="AE58" s="17">
        <f t="shared" si="1"/>
        <v>0</v>
      </c>
    </row>
    <row r="59" spans="1:31" x14ac:dyDescent="0.3">
      <c r="A59" s="15" t="s">
        <v>111</v>
      </c>
      <c r="B59" s="14" t="s">
        <v>112</v>
      </c>
      <c r="C59" s="14">
        <v>1</v>
      </c>
      <c r="D59" s="14">
        <v>0</v>
      </c>
      <c r="E59" s="17">
        <v>7366988</v>
      </c>
      <c r="F59" s="17">
        <v>0</v>
      </c>
      <c r="G59" s="17">
        <v>0</v>
      </c>
      <c r="H59" s="17">
        <v>6660</v>
      </c>
      <c r="I59" s="17">
        <v>595787</v>
      </c>
      <c r="J59" s="17">
        <v>1550758</v>
      </c>
      <c r="K59" s="17">
        <v>0</v>
      </c>
      <c r="L59" s="17">
        <v>0</v>
      </c>
      <c r="M59" s="17">
        <v>0</v>
      </c>
      <c r="N59" s="17">
        <v>0</v>
      </c>
      <c r="O59" s="17">
        <v>0</v>
      </c>
      <c r="P59" s="17">
        <v>1485054</v>
      </c>
      <c r="Q59" s="17">
        <v>84655</v>
      </c>
      <c r="R59" s="17">
        <v>0</v>
      </c>
      <c r="S59" s="17">
        <v>11430</v>
      </c>
      <c r="T59" s="17">
        <v>4769</v>
      </c>
      <c r="U59" s="17">
        <v>45435</v>
      </c>
      <c r="V59" s="17">
        <v>11522</v>
      </c>
      <c r="W59" s="17">
        <v>0</v>
      </c>
      <c r="X59" s="17">
        <v>300000</v>
      </c>
      <c r="Y59" s="17">
        <v>0</v>
      </c>
      <c r="Z59" s="17">
        <v>0</v>
      </c>
      <c r="AA59" s="17">
        <v>0</v>
      </c>
      <c r="AB59" s="17">
        <v>0</v>
      </c>
      <c r="AC59" s="17">
        <v>11463058</v>
      </c>
      <c r="AD59" s="17">
        <f>MAX(E59,(TRUNC(('2022-0222'!E59*0.03),0)+'2022-0222'!E59))</f>
        <v>7587997</v>
      </c>
      <c r="AE59" s="17">
        <f t="shared" si="1"/>
        <v>221009</v>
      </c>
    </row>
    <row r="60" spans="1:31" x14ac:dyDescent="0.3">
      <c r="A60" s="15" t="s">
        <v>113</v>
      </c>
      <c r="B60" s="14" t="s">
        <v>114</v>
      </c>
      <c r="C60" s="14">
        <v>1</v>
      </c>
      <c r="D60" s="14">
        <v>0</v>
      </c>
      <c r="E60" s="17">
        <v>9038669</v>
      </c>
      <c r="F60" s="17">
        <v>0</v>
      </c>
      <c r="G60" s="17">
        <v>0</v>
      </c>
      <c r="H60" s="17">
        <v>7914</v>
      </c>
      <c r="I60" s="17">
        <v>994969</v>
      </c>
      <c r="J60" s="17">
        <v>3479970</v>
      </c>
      <c r="K60" s="17">
        <v>0</v>
      </c>
      <c r="L60" s="17">
        <v>0</v>
      </c>
      <c r="M60" s="17">
        <v>0</v>
      </c>
      <c r="N60" s="17">
        <v>0</v>
      </c>
      <c r="O60" s="17">
        <v>0</v>
      </c>
      <c r="P60" s="17">
        <v>1506475</v>
      </c>
      <c r="Q60" s="17">
        <v>335162</v>
      </c>
      <c r="R60" s="17">
        <v>59556</v>
      </c>
      <c r="S60" s="17">
        <v>19729</v>
      </c>
      <c r="T60" s="17">
        <v>8231</v>
      </c>
      <c r="U60" s="17">
        <v>76249</v>
      </c>
      <c r="V60" s="17">
        <v>23808</v>
      </c>
      <c r="W60" s="17">
        <v>0</v>
      </c>
      <c r="X60" s="17">
        <v>132675</v>
      </c>
      <c r="Y60" s="17">
        <v>1094</v>
      </c>
      <c r="Z60" s="17">
        <v>0</v>
      </c>
      <c r="AA60" s="17">
        <v>0</v>
      </c>
      <c r="AB60" s="17">
        <v>0</v>
      </c>
      <c r="AC60" s="17">
        <v>15684501</v>
      </c>
      <c r="AD60" s="17">
        <f>MAX(E60,(TRUNC(('2022-0222'!E60*0.03),0)+'2022-0222'!E60))</f>
        <v>9038669</v>
      </c>
      <c r="AE60" s="17">
        <f t="shared" si="1"/>
        <v>0</v>
      </c>
    </row>
    <row r="61" spans="1:31" x14ac:dyDescent="0.3">
      <c r="A61" s="15" t="s">
        <v>115</v>
      </c>
      <c r="B61" s="14" t="s">
        <v>116</v>
      </c>
      <c r="C61" s="14">
        <v>1</v>
      </c>
      <c r="D61" s="14">
        <v>0</v>
      </c>
      <c r="E61" s="17">
        <v>9291295</v>
      </c>
      <c r="F61" s="17">
        <v>0</v>
      </c>
      <c r="G61" s="17">
        <v>0</v>
      </c>
      <c r="H61" s="17">
        <v>0</v>
      </c>
      <c r="I61" s="17">
        <v>806379</v>
      </c>
      <c r="J61" s="17">
        <v>1718208</v>
      </c>
      <c r="K61" s="17">
        <v>0</v>
      </c>
      <c r="L61" s="17">
        <v>0</v>
      </c>
      <c r="M61" s="17">
        <v>0</v>
      </c>
      <c r="N61" s="17">
        <v>0</v>
      </c>
      <c r="O61" s="17">
        <v>0</v>
      </c>
      <c r="P61" s="17">
        <v>1033245</v>
      </c>
      <c r="Q61" s="17">
        <v>434336</v>
      </c>
      <c r="R61" s="17">
        <v>216915</v>
      </c>
      <c r="S61" s="17">
        <v>11325</v>
      </c>
      <c r="T61" s="17">
        <v>4725</v>
      </c>
      <c r="U61" s="17">
        <v>42057</v>
      </c>
      <c r="V61" s="17">
        <v>15661</v>
      </c>
      <c r="W61" s="17">
        <v>0</v>
      </c>
      <c r="X61" s="17">
        <v>256768</v>
      </c>
      <c r="Y61" s="17">
        <v>0</v>
      </c>
      <c r="Z61" s="17">
        <v>0</v>
      </c>
      <c r="AA61" s="17">
        <v>0</v>
      </c>
      <c r="AB61" s="17">
        <v>0</v>
      </c>
      <c r="AC61" s="17">
        <v>13650914</v>
      </c>
      <c r="AD61" s="17">
        <f>MAX(E61,(TRUNC(('2022-0222'!E61*0.03),0)+'2022-0222'!E61))</f>
        <v>9291295</v>
      </c>
      <c r="AE61" s="17">
        <f t="shared" si="1"/>
        <v>0</v>
      </c>
    </row>
    <row r="62" spans="1:31" x14ac:dyDescent="0.3">
      <c r="A62" s="15" t="s">
        <v>117</v>
      </c>
      <c r="B62" s="14" t="s">
        <v>118</v>
      </c>
      <c r="C62" s="14">
        <v>1</v>
      </c>
      <c r="D62" s="14">
        <v>0</v>
      </c>
      <c r="E62" s="17">
        <v>12335500</v>
      </c>
      <c r="F62" s="17">
        <v>0</v>
      </c>
      <c r="G62" s="17">
        <v>0</v>
      </c>
      <c r="H62" s="17">
        <v>0</v>
      </c>
      <c r="I62" s="17">
        <v>1132188</v>
      </c>
      <c r="J62" s="17">
        <v>2061009</v>
      </c>
      <c r="K62" s="17">
        <v>0</v>
      </c>
      <c r="L62" s="17">
        <v>0</v>
      </c>
      <c r="M62" s="17">
        <v>0</v>
      </c>
      <c r="N62" s="17">
        <v>0</v>
      </c>
      <c r="O62" s="17">
        <v>0</v>
      </c>
      <c r="P62" s="17">
        <v>947912</v>
      </c>
      <c r="Q62" s="17">
        <v>442804</v>
      </c>
      <c r="R62" s="17">
        <v>73351</v>
      </c>
      <c r="S62" s="17">
        <v>11849</v>
      </c>
      <c r="T62" s="17">
        <v>4944</v>
      </c>
      <c r="U62" s="17">
        <v>47183</v>
      </c>
      <c r="V62" s="17">
        <v>14892</v>
      </c>
      <c r="W62" s="17">
        <v>0</v>
      </c>
      <c r="X62" s="17">
        <v>247225</v>
      </c>
      <c r="Y62" s="17">
        <v>0</v>
      </c>
      <c r="Z62" s="17">
        <v>0</v>
      </c>
      <c r="AA62" s="17">
        <v>0</v>
      </c>
      <c r="AB62" s="17">
        <v>0</v>
      </c>
      <c r="AC62" s="17">
        <v>17318857</v>
      </c>
      <c r="AD62" s="17">
        <f>MAX(E62,(TRUNC(('2022-0222'!E62*0.03),0)+'2022-0222'!E62))</f>
        <v>12705565</v>
      </c>
      <c r="AE62" s="17">
        <f t="shared" si="1"/>
        <v>370065</v>
      </c>
    </row>
    <row r="63" spans="1:31" x14ac:dyDescent="0.3">
      <c r="A63" s="15" t="s">
        <v>119</v>
      </c>
      <c r="B63" s="14" t="s">
        <v>120</v>
      </c>
      <c r="C63" s="14">
        <v>1</v>
      </c>
      <c r="D63" s="14">
        <v>0</v>
      </c>
      <c r="E63" s="17">
        <v>4526044</v>
      </c>
      <c r="F63" s="17">
        <v>0</v>
      </c>
      <c r="G63" s="17">
        <v>256703</v>
      </c>
      <c r="H63" s="17">
        <v>0</v>
      </c>
      <c r="I63" s="17">
        <v>442119</v>
      </c>
      <c r="J63" s="17">
        <v>2148478</v>
      </c>
      <c r="K63" s="17">
        <v>325916</v>
      </c>
      <c r="L63" s="17">
        <v>0</v>
      </c>
      <c r="M63" s="17">
        <v>0</v>
      </c>
      <c r="N63" s="17">
        <v>0</v>
      </c>
      <c r="O63" s="17">
        <v>0</v>
      </c>
      <c r="P63" s="17">
        <v>411919</v>
      </c>
      <c r="Q63" s="17">
        <v>70872</v>
      </c>
      <c r="R63" s="17">
        <v>0</v>
      </c>
      <c r="S63" s="17">
        <v>11100</v>
      </c>
      <c r="T63" s="17">
        <v>4631</v>
      </c>
      <c r="U63" s="17">
        <v>37164</v>
      </c>
      <c r="V63" s="17">
        <v>0</v>
      </c>
      <c r="W63" s="17">
        <v>0</v>
      </c>
      <c r="X63" s="17">
        <v>162000</v>
      </c>
      <c r="Y63" s="17">
        <v>0</v>
      </c>
      <c r="Z63" s="17">
        <v>0</v>
      </c>
      <c r="AA63" s="17">
        <v>0</v>
      </c>
      <c r="AB63" s="17">
        <v>0</v>
      </c>
      <c r="AC63" s="17">
        <v>8396946</v>
      </c>
      <c r="AD63" s="17">
        <f>MAX(E63,(TRUNC(('2022-0222'!E63*0.03),0)+'2022-0222'!E63))</f>
        <v>4661825</v>
      </c>
      <c r="AE63" s="17">
        <f t="shared" si="1"/>
        <v>135781</v>
      </c>
    </row>
    <row r="64" spans="1:31" x14ac:dyDescent="0.3">
      <c r="A64" s="15" t="s">
        <v>121</v>
      </c>
      <c r="B64" s="14" t="s">
        <v>122</v>
      </c>
      <c r="C64" s="14">
        <v>1</v>
      </c>
      <c r="D64" s="14">
        <v>0</v>
      </c>
      <c r="E64" s="17">
        <v>8199145</v>
      </c>
      <c r="F64" s="17">
        <v>0</v>
      </c>
      <c r="G64" s="17">
        <v>0</v>
      </c>
      <c r="H64" s="17">
        <v>5258</v>
      </c>
      <c r="I64" s="17">
        <v>1397598</v>
      </c>
      <c r="J64" s="17">
        <v>1853376</v>
      </c>
      <c r="K64" s="17">
        <v>0</v>
      </c>
      <c r="L64" s="17">
        <v>0</v>
      </c>
      <c r="M64" s="17">
        <v>0</v>
      </c>
      <c r="N64" s="17">
        <v>0</v>
      </c>
      <c r="O64" s="17">
        <v>0</v>
      </c>
      <c r="P64" s="17">
        <v>814201</v>
      </c>
      <c r="Q64" s="17">
        <v>265910</v>
      </c>
      <c r="R64" s="17">
        <v>116488</v>
      </c>
      <c r="S64" s="17">
        <v>9542</v>
      </c>
      <c r="T64" s="17">
        <v>3981</v>
      </c>
      <c r="U64" s="17">
        <v>37397</v>
      </c>
      <c r="V64" s="17">
        <v>12193</v>
      </c>
      <c r="W64" s="17">
        <v>0</v>
      </c>
      <c r="X64" s="17">
        <v>279112</v>
      </c>
      <c r="Y64" s="17">
        <v>0</v>
      </c>
      <c r="Z64" s="17">
        <v>0</v>
      </c>
      <c r="AA64" s="17">
        <v>0</v>
      </c>
      <c r="AB64" s="17">
        <v>0</v>
      </c>
      <c r="AC64" s="17">
        <v>12814201</v>
      </c>
      <c r="AD64" s="17">
        <f>MAX(E64,(TRUNC(('2022-0222'!E64*0.03),0)+'2022-0222'!E64))</f>
        <v>8309674</v>
      </c>
      <c r="AE64" s="17">
        <f t="shared" si="1"/>
        <v>110529</v>
      </c>
    </row>
    <row r="65" spans="1:31" x14ac:dyDescent="0.3">
      <c r="A65" s="15" t="s">
        <v>123</v>
      </c>
      <c r="B65" s="14" t="s">
        <v>124</v>
      </c>
      <c r="C65" s="14">
        <v>1</v>
      </c>
      <c r="D65" s="14">
        <v>0</v>
      </c>
      <c r="E65" s="17">
        <v>4158768</v>
      </c>
      <c r="F65" s="17">
        <v>0</v>
      </c>
      <c r="G65" s="17">
        <v>111903</v>
      </c>
      <c r="H65" s="17">
        <v>0</v>
      </c>
      <c r="I65" s="17">
        <v>387032</v>
      </c>
      <c r="J65" s="17">
        <v>895484</v>
      </c>
      <c r="K65" s="17">
        <v>0</v>
      </c>
      <c r="L65" s="17">
        <v>0</v>
      </c>
      <c r="M65" s="17">
        <v>0</v>
      </c>
      <c r="N65" s="17">
        <v>0</v>
      </c>
      <c r="O65" s="17">
        <v>0</v>
      </c>
      <c r="P65" s="17">
        <v>368426</v>
      </c>
      <c r="Q65" s="17">
        <v>100528</v>
      </c>
      <c r="R65" s="17">
        <v>0</v>
      </c>
      <c r="S65" s="17">
        <v>6621</v>
      </c>
      <c r="T65" s="17">
        <v>2763</v>
      </c>
      <c r="U65" s="17">
        <v>25048</v>
      </c>
      <c r="V65" s="17">
        <v>6471</v>
      </c>
      <c r="W65" s="17">
        <v>0</v>
      </c>
      <c r="X65" s="17">
        <v>219416</v>
      </c>
      <c r="Y65" s="17">
        <v>0</v>
      </c>
      <c r="Z65" s="17">
        <v>0</v>
      </c>
      <c r="AA65" s="17">
        <v>0</v>
      </c>
      <c r="AB65" s="17">
        <v>0</v>
      </c>
      <c r="AC65" s="17">
        <v>6282460</v>
      </c>
      <c r="AD65" s="17">
        <f>MAX(E65,(TRUNC(('2022-0222'!E65*0.03),0)+'2022-0222'!E65))</f>
        <v>4283531</v>
      </c>
      <c r="AE65" s="17">
        <f t="shared" si="1"/>
        <v>124763</v>
      </c>
    </row>
    <row r="66" spans="1:31" x14ac:dyDescent="0.3">
      <c r="A66" s="15" t="s">
        <v>125</v>
      </c>
      <c r="B66" s="14" t="s">
        <v>126</v>
      </c>
      <c r="C66" s="14">
        <v>1</v>
      </c>
      <c r="D66" s="14">
        <v>0</v>
      </c>
      <c r="E66" s="17">
        <v>26949952</v>
      </c>
      <c r="F66" s="17">
        <v>0</v>
      </c>
      <c r="G66" s="17">
        <v>0</v>
      </c>
      <c r="H66" s="17">
        <v>0</v>
      </c>
      <c r="I66" s="17">
        <v>1227284</v>
      </c>
      <c r="J66" s="17">
        <v>4524290</v>
      </c>
      <c r="K66" s="17">
        <v>0</v>
      </c>
      <c r="L66" s="17">
        <v>0</v>
      </c>
      <c r="M66" s="17">
        <v>0</v>
      </c>
      <c r="N66" s="17">
        <v>0</v>
      </c>
      <c r="O66" s="17">
        <v>0</v>
      </c>
      <c r="P66" s="17">
        <v>2855508</v>
      </c>
      <c r="Q66" s="17">
        <v>872269</v>
      </c>
      <c r="R66" s="17">
        <v>432401</v>
      </c>
      <c r="S66" s="17">
        <v>33271</v>
      </c>
      <c r="T66" s="17">
        <v>13881</v>
      </c>
      <c r="U66" s="17">
        <v>123141</v>
      </c>
      <c r="V66" s="17">
        <v>44772</v>
      </c>
      <c r="W66" s="17">
        <v>0</v>
      </c>
      <c r="X66" s="17">
        <v>2202569</v>
      </c>
      <c r="Y66" s="17">
        <v>0</v>
      </c>
      <c r="Z66" s="17">
        <v>0</v>
      </c>
      <c r="AA66" s="17">
        <v>0</v>
      </c>
      <c r="AB66" s="17">
        <v>0</v>
      </c>
      <c r="AC66" s="17">
        <v>39279338</v>
      </c>
      <c r="AD66" s="17">
        <f>MAX(E66,(TRUNC(('2022-0222'!E66*0.03),0)+'2022-0222'!E66))</f>
        <v>26949952</v>
      </c>
      <c r="AE66" s="17">
        <f t="shared" si="1"/>
        <v>0</v>
      </c>
    </row>
    <row r="67" spans="1:31" x14ac:dyDescent="0.3">
      <c r="A67" s="15" t="s">
        <v>127</v>
      </c>
      <c r="B67" s="14" t="s">
        <v>128</v>
      </c>
      <c r="C67" s="14">
        <v>1</v>
      </c>
      <c r="D67" s="14">
        <v>0</v>
      </c>
      <c r="E67" s="17">
        <v>3631295</v>
      </c>
      <c r="F67" s="17">
        <v>0</v>
      </c>
      <c r="G67" s="17">
        <v>0</v>
      </c>
      <c r="H67" s="17">
        <v>0</v>
      </c>
      <c r="I67" s="17">
        <v>577137</v>
      </c>
      <c r="J67" s="17">
        <v>1297535</v>
      </c>
      <c r="K67" s="17">
        <v>0</v>
      </c>
      <c r="L67" s="17">
        <v>0</v>
      </c>
      <c r="M67" s="17">
        <v>0</v>
      </c>
      <c r="N67" s="17">
        <v>0</v>
      </c>
      <c r="O67" s="17">
        <v>0</v>
      </c>
      <c r="P67" s="17">
        <v>367734</v>
      </c>
      <c r="Q67" s="17">
        <v>183108</v>
      </c>
      <c r="R67" s="17">
        <v>51302</v>
      </c>
      <c r="S67" s="17">
        <v>9108</v>
      </c>
      <c r="T67" s="17">
        <v>3800</v>
      </c>
      <c r="U67" s="17">
        <v>34309</v>
      </c>
      <c r="V67" s="17">
        <v>7003</v>
      </c>
      <c r="W67" s="17">
        <v>0</v>
      </c>
      <c r="X67" s="17">
        <v>67500</v>
      </c>
      <c r="Y67" s="17">
        <v>0</v>
      </c>
      <c r="Z67" s="17">
        <v>0</v>
      </c>
      <c r="AA67" s="17">
        <v>0</v>
      </c>
      <c r="AB67" s="17">
        <v>0</v>
      </c>
      <c r="AC67" s="17">
        <v>6229831</v>
      </c>
      <c r="AD67" s="17">
        <f>MAX(E67,(TRUNC(('2022-0222'!E67*0.03),0)+'2022-0222'!E67))</f>
        <v>3697623</v>
      </c>
      <c r="AE67" s="17">
        <f t="shared" si="1"/>
        <v>66328</v>
      </c>
    </row>
    <row r="68" spans="1:31" x14ac:dyDescent="0.3">
      <c r="A68" s="15" t="s">
        <v>129</v>
      </c>
      <c r="B68" s="14" t="s">
        <v>130</v>
      </c>
      <c r="C68" s="14">
        <v>1</v>
      </c>
      <c r="D68" s="14">
        <v>0</v>
      </c>
      <c r="E68" s="17">
        <v>12257252</v>
      </c>
      <c r="F68" s="17">
        <v>0</v>
      </c>
      <c r="G68" s="17">
        <v>0</v>
      </c>
      <c r="H68" s="17">
        <v>0</v>
      </c>
      <c r="I68" s="17">
        <v>1143900</v>
      </c>
      <c r="J68" s="17">
        <v>3303390</v>
      </c>
      <c r="K68" s="17">
        <v>0</v>
      </c>
      <c r="L68" s="17">
        <v>0</v>
      </c>
      <c r="M68" s="17">
        <v>0</v>
      </c>
      <c r="N68" s="17">
        <v>0</v>
      </c>
      <c r="O68" s="17">
        <v>0</v>
      </c>
      <c r="P68" s="17">
        <v>1348302</v>
      </c>
      <c r="Q68" s="17">
        <v>234827</v>
      </c>
      <c r="R68" s="17">
        <v>141604</v>
      </c>
      <c r="S68" s="17">
        <v>16463</v>
      </c>
      <c r="T68" s="17">
        <v>6869</v>
      </c>
      <c r="U68" s="17">
        <v>62328</v>
      </c>
      <c r="V68" s="17">
        <v>21170</v>
      </c>
      <c r="W68" s="17">
        <v>0</v>
      </c>
      <c r="X68" s="17">
        <v>155082</v>
      </c>
      <c r="Y68" s="17">
        <v>0</v>
      </c>
      <c r="Z68" s="17">
        <v>0</v>
      </c>
      <c r="AA68" s="17">
        <v>0</v>
      </c>
      <c r="AB68" s="17">
        <v>0</v>
      </c>
      <c r="AC68" s="17">
        <v>18691187</v>
      </c>
      <c r="AD68" s="17">
        <f>MAX(E68,(TRUNC(('2022-0222'!E68*0.03),0)+'2022-0222'!E68))</f>
        <v>12257252</v>
      </c>
      <c r="AE68" s="17">
        <f t="shared" si="1"/>
        <v>0</v>
      </c>
    </row>
    <row r="69" spans="1:31" x14ac:dyDescent="0.3">
      <c r="A69" s="15" t="s">
        <v>131</v>
      </c>
      <c r="B69" s="14" t="s">
        <v>132</v>
      </c>
      <c r="C69" s="14">
        <v>1</v>
      </c>
      <c r="D69" s="14">
        <v>0</v>
      </c>
      <c r="E69" s="17">
        <v>12222748</v>
      </c>
      <c r="F69" s="17">
        <v>0</v>
      </c>
      <c r="G69" s="17">
        <v>0</v>
      </c>
      <c r="H69" s="17">
        <v>10442</v>
      </c>
      <c r="I69" s="17">
        <v>1131972</v>
      </c>
      <c r="J69" s="17">
        <v>1906979</v>
      </c>
      <c r="K69" s="17">
        <v>0</v>
      </c>
      <c r="L69" s="17">
        <v>0</v>
      </c>
      <c r="M69" s="17">
        <v>0</v>
      </c>
      <c r="N69" s="17">
        <v>0</v>
      </c>
      <c r="O69" s="17">
        <v>0</v>
      </c>
      <c r="P69" s="17">
        <v>1627838</v>
      </c>
      <c r="Q69" s="17">
        <v>355106</v>
      </c>
      <c r="R69" s="17">
        <v>163518</v>
      </c>
      <c r="S69" s="17">
        <v>14561</v>
      </c>
      <c r="T69" s="17">
        <v>6075</v>
      </c>
      <c r="U69" s="17">
        <v>57551</v>
      </c>
      <c r="V69" s="17">
        <v>18865</v>
      </c>
      <c r="W69" s="17">
        <v>0</v>
      </c>
      <c r="X69" s="17">
        <v>297145</v>
      </c>
      <c r="Y69" s="17">
        <v>0</v>
      </c>
      <c r="Z69" s="17">
        <v>0</v>
      </c>
      <c r="AA69" s="17">
        <v>0</v>
      </c>
      <c r="AB69" s="17">
        <v>0</v>
      </c>
      <c r="AC69" s="17">
        <v>17812800</v>
      </c>
      <c r="AD69" s="17">
        <f>MAX(E69,(TRUNC(('2022-0222'!E69*0.03),0)+'2022-0222'!E69))</f>
        <v>12222748</v>
      </c>
      <c r="AE69" s="17">
        <f t="shared" si="1"/>
        <v>0</v>
      </c>
    </row>
    <row r="70" spans="1:31" x14ac:dyDescent="0.3">
      <c r="A70" s="15" t="s">
        <v>133</v>
      </c>
      <c r="B70" s="14" t="s">
        <v>134</v>
      </c>
      <c r="C70" s="14">
        <v>1</v>
      </c>
      <c r="D70" s="14">
        <v>0</v>
      </c>
      <c r="E70" s="17">
        <v>4967325</v>
      </c>
      <c r="F70" s="17">
        <v>0</v>
      </c>
      <c r="G70" s="17">
        <v>0</v>
      </c>
      <c r="H70" s="17">
        <v>0</v>
      </c>
      <c r="I70" s="17">
        <v>961672</v>
      </c>
      <c r="J70" s="17">
        <v>1402752</v>
      </c>
      <c r="K70" s="17">
        <v>0</v>
      </c>
      <c r="L70" s="17">
        <v>0</v>
      </c>
      <c r="M70" s="17">
        <v>0</v>
      </c>
      <c r="N70" s="17">
        <v>0</v>
      </c>
      <c r="O70" s="17">
        <v>0</v>
      </c>
      <c r="P70" s="17">
        <v>444618</v>
      </c>
      <c r="Q70" s="17">
        <v>192281</v>
      </c>
      <c r="R70" s="17">
        <v>94860</v>
      </c>
      <c r="S70" s="17">
        <v>6232</v>
      </c>
      <c r="T70" s="17">
        <v>2600</v>
      </c>
      <c r="U70" s="17">
        <v>24407</v>
      </c>
      <c r="V70" s="17">
        <v>7248</v>
      </c>
      <c r="W70" s="17">
        <v>0</v>
      </c>
      <c r="X70" s="17">
        <v>193378</v>
      </c>
      <c r="Y70" s="17">
        <v>0</v>
      </c>
      <c r="Z70" s="17">
        <v>0</v>
      </c>
      <c r="AA70" s="17">
        <v>0</v>
      </c>
      <c r="AB70" s="17">
        <v>0</v>
      </c>
      <c r="AC70" s="17">
        <v>8297373</v>
      </c>
      <c r="AD70" s="17">
        <f>MAX(E70,(TRUNC(('2022-0222'!E70*0.03),0)+'2022-0222'!E70))</f>
        <v>5116344</v>
      </c>
      <c r="AE70" s="17">
        <f t="shared" ref="AE70:AE133" si="2">AD70-E70</f>
        <v>149019</v>
      </c>
    </row>
    <row r="71" spans="1:31" x14ac:dyDescent="0.3">
      <c r="A71" s="15" t="s">
        <v>135</v>
      </c>
      <c r="B71" s="14" t="s">
        <v>136</v>
      </c>
      <c r="C71" s="14">
        <v>1</v>
      </c>
      <c r="D71" s="14">
        <v>0</v>
      </c>
      <c r="E71" s="17">
        <v>6749284</v>
      </c>
      <c r="F71" s="17">
        <v>0</v>
      </c>
      <c r="G71" s="17">
        <v>0</v>
      </c>
      <c r="H71" s="17">
        <v>3822</v>
      </c>
      <c r="I71" s="17">
        <v>540249</v>
      </c>
      <c r="J71" s="17">
        <v>607940</v>
      </c>
      <c r="K71" s="17">
        <v>0</v>
      </c>
      <c r="L71" s="17">
        <v>0</v>
      </c>
      <c r="M71" s="17">
        <v>0</v>
      </c>
      <c r="N71" s="17">
        <v>0</v>
      </c>
      <c r="O71" s="17">
        <v>0</v>
      </c>
      <c r="P71" s="17">
        <v>528117</v>
      </c>
      <c r="Q71" s="17">
        <v>105904</v>
      </c>
      <c r="R71" s="17">
        <v>36937</v>
      </c>
      <c r="S71" s="17">
        <v>6531</v>
      </c>
      <c r="T71" s="17">
        <v>2725</v>
      </c>
      <c r="U71" s="17">
        <v>24989</v>
      </c>
      <c r="V71" s="17">
        <v>8114</v>
      </c>
      <c r="W71" s="17">
        <v>0</v>
      </c>
      <c r="X71" s="17">
        <v>77100</v>
      </c>
      <c r="Y71" s="17">
        <v>0</v>
      </c>
      <c r="Z71" s="17">
        <v>0</v>
      </c>
      <c r="AA71" s="17">
        <v>0</v>
      </c>
      <c r="AB71" s="17">
        <v>0</v>
      </c>
      <c r="AC71" s="17">
        <v>8691712</v>
      </c>
      <c r="AD71" s="17">
        <f>MAX(E71,(TRUNC(('2022-0222'!E71*0.03),0)+'2022-0222'!E71))</f>
        <v>6951762</v>
      </c>
      <c r="AE71" s="17">
        <f t="shared" si="2"/>
        <v>202478</v>
      </c>
    </row>
    <row r="72" spans="1:31" x14ac:dyDescent="0.3">
      <c r="A72" s="15" t="s">
        <v>137</v>
      </c>
      <c r="B72" s="14" t="s">
        <v>138</v>
      </c>
      <c r="C72" s="14">
        <v>1</v>
      </c>
      <c r="D72" s="14">
        <v>0</v>
      </c>
      <c r="E72" s="17">
        <v>57340681</v>
      </c>
      <c r="F72" s="17">
        <v>0</v>
      </c>
      <c r="G72" s="17">
        <v>0</v>
      </c>
      <c r="H72" s="17">
        <v>0</v>
      </c>
      <c r="I72" s="17">
        <v>1657974</v>
      </c>
      <c r="J72" s="17">
        <v>9680036</v>
      </c>
      <c r="K72" s="17">
        <v>0</v>
      </c>
      <c r="L72" s="17">
        <v>0</v>
      </c>
      <c r="M72" s="17">
        <v>0</v>
      </c>
      <c r="N72" s="17">
        <v>0</v>
      </c>
      <c r="O72" s="17">
        <v>0</v>
      </c>
      <c r="P72" s="17">
        <v>4391058</v>
      </c>
      <c r="Q72" s="17">
        <v>1489049</v>
      </c>
      <c r="R72" s="17">
        <v>706980</v>
      </c>
      <c r="S72" s="17">
        <v>66017</v>
      </c>
      <c r="T72" s="17">
        <v>27544</v>
      </c>
      <c r="U72" s="17">
        <v>253213</v>
      </c>
      <c r="V72" s="17">
        <v>95771</v>
      </c>
      <c r="W72" s="17">
        <v>0</v>
      </c>
      <c r="X72" s="17">
        <v>3066147</v>
      </c>
      <c r="Y72" s="17">
        <v>0</v>
      </c>
      <c r="Z72" s="17">
        <v>0</v>
      </c>
      <c r="AA72" s="17">
        <v>0</v>
      </c>
      <c r="AB72" s="17">
        <v>0</v>
      </c>
      <c r="AC72" s="17">
        <v>78774470</v>
      </c>
      <c r="AD72" s="17">
        <f>MAX(E72,(TRUNC(('2022-0222'!E72*0.03),0)+'2022-0222'!E72))</f>
        <v>57340681</v>
      </c>
      <c r="AE72" s="17">
        <f t="shared" si="2"/>
        <v>0</v>
      </c>
    </row>
    <row r="73" spans="1:31" x14ac:dyDescent="0.3">
      <c r="A73" s="15" t="s">
        <v>139</v>
      </c>
      <c r="B73" s="14" t="s">
        <v>140</v>
      </c>
      <c r="C73" s="14">
        <v>1</v>
      </c>
      <c r="D73" s="14">
        <v>0</v>
      </c>
      <c r="E73" s="17">
        <v>9651301</v>
      </c>
      <c r="F73" s="17">
        <v>0</v>
      </c>
      <c r="G73" s="17">
        <v>0</v>
      </c>
      <c r="H73" s="17">
        <v>6194</v>
      </c>
      <c r="I73" s="17">
        <v>776566</v>
      </c>
      <c r="J73" s="17">
        <v>1171146</v>
      </c>
      <c r="K73" s="17">
        <v>0</v>
      </c>
      <c r="L73" s="17">
        <v>0</v>
      </c>
      <c r="M73" s="17">
        <v>0</v>
      </c>
      <c r="N73" s="17">
        <v>0</v>
      </c>
      <c r="O73" s="17">
        <v>0</v>
      </c>
      <c r="P73" s="17">
        <v>1231588</v>
      </c>
      <c r="Q73" s="17">
        <v>384109</v>
      </c>
      <c r="R73" s="17">
        <v>100656</v>
      </c>
      <c r="S73" s="17">
        <v>21152</v>
      </c>
      <c r="T73" s="17">
        <v>8825</v>
      </c>
      <c r="U73" s="17">
        <v>86035</v>
      </c>
      <c r="V73" s="17">
        <v>23953</v>
      </c>
      <c r="W73" s="17">
        <v>0</v>
      </c>
      <c r="X73" s="17">
        <v>136560</v>
      </c>
      <c r="Y73" s="17">
        <v>0</v>
      </c>
      <c r="Z73" s="17">
        <v>0</v>
      </c>
      <c r="AA73" s="17">
        <v>0</v>
      </c>
      <c r="AB73" s="17">
        <v>0</v>
      </c>
      <c r="AC73" s="17">
        <v>13598085</v>
      </c>
      <c r="AD73" s="17">
        <f>MAX(E73,(TRUNC(('2022-0222'!E73*0.03),0)+'2022-0222'!E73))</f>
        <v>9925335</v>
      </c>
      <c r="AE73" s="17">
        <f t="shared" si="2"/>
        <v>274034</v>
      </c>
    </row>
    <row r="74" spans="1:31" x14ac:dyDescent="0.3">
      <c r="A74" s="15" t="s">
        <v>141</v>
      </c>
      <c r="B74" s="14" t="s">
        <v>142</v>
      </c>
      <c r="C74" s="14">
        <v>1</v>
      </c>
      <c r="D74" s="14">
        <v>0</v>
      </c>
      <c r="E74" s="17">
        <v>8285254</v>
      </c>
      <c r="F74" s="17">
        <v>0</v>
      </c>
      <c r="G74" s="17">
        <v>275127</v>
      </c>
      <c r="H74" s="17">
        <v>0</v>
      </c>
      <c r="I74" s="17">
        <v>706779</v>
      </c>
      <c r="J74" s="17">
        <v>1827603</v>
      </c>
      <c r="K74" s="17">
        <v>0</v>
      </c>
      <c r="L74" s="17">
        <v>0</v>
      </c>
      <c r="M74" s="17">
        <v>0</v>
      </c>
      <c r="N74" s="17">
        <v>0</v>
      </c>
      <c r="O74" s="17">
        <v>0</v>
      </c>
      <c r="P74" s="17">
        <v>781910</v>
      </c>
      <c r="Q74" s="17">
        <v>374704</v>
      </c>
      <c r="R74" s="17">
        <v>0</v>
      </c>
      <c r="S74" s="17">
        <v>8089</v>
      </c>
      <c r="T74" s="17">
        <v>3375</v>
      </c>
      <c r="U74" s="17">
        <v>32678</v>
      </c>
      <c r="V74" s="17">
        <v>10899</v>
      </c>
      <c r="W74" s="17">
        <v>0</v>
      </c>
      <c r="X74" s="17">
        <v>447419</v>
      </c>
      <c r="Y74" s="17">
        <v>0</v>
      </c>
      <c r="Z74" s="17">
        <v>0</v>
      </c>
      <c r="AA74" s="17">
        <v>0</v>
      </c>
      <c r="AB74" s="17">
        <v>0</v>
      </c>
      <c r="AC74" s="17">
        <v>12753837</v>
      </c>
      <c r="AD74" s="17">
        <f>MAX(E74,(TRUNC(('2022-0222'!E74*0.03),0)+'2022-0222'!E74))</f>
        <v>8285254</v>
      </c>
      <c r="AE74" s="17">
        <f t="shared" si="2"/>
        <v>0</v>
      </c>
    </row>
    <row r="75" spans="1:31" x14ac:dyDescent="0.3">
      <c r="A75" s="15" t="s">
        <v>143</v>
      </c>
      <c r="B75" s="14" t="s">
        <v>144</v>
      </c>
      <c r="C75" s="14">
        <v>1</v>
      </c>
      <c r="D75" s="14">
        <v>0</v>
      </c>
      <c r="E75" s="17">
        <v>4644656</v>
      </c>
      <c r="F75" s="17">
        <v>0</v>
      </c>
      <c r="G75" s="17">
        <v>147825</v>
      </c>
      <c r="H75" s="17">
        <v>0</v>
      </c>
      <c r="I75" s="17">
        <v>545437</v>
      </c>
      <c r="J75" s="17">
        <v>813100</v>
      </c>
      <c r="K75" s="17">
        <v>0</v>
      </c>
      <c r="L75" s="17">
        <v>0</v>
      </c>
      <c r="M75" s="17">
        <v>0</v>
      </c>
      <c r="N75" s="17">
        <v>0</v>
      </c>
      <c r="O75" s="17">
        <v>0</v>
      </c>
      <c r="P75" s="17">
        <v>603328</v>
      </c>
      <c r="Q75" s="17">
        <v>0</v>
      </c>
      <c r="R75" s="17">
        <v>0</v>
      </c>
      <c r="S75" s="17">
        <v>1992</v>
      </c>
      <c r="T75" s="17">
        <v>831</v>
      </c>
      <c r="U75" s="17">
        <v>14213</v>
      </c>
      <c r="V75" s="17">
        <v>2645</v>
      </c>
      <c r="W75" s="17">
        <v>0</v>
      </c>
      <c r="X75" s="17">
        <v>194319</v>
      </c>
      <c r="Y75" s="17">
        <v>0</v>
      </c>
      <c r="Z75" s="17">
        <v>0</v>
      </c>
      <c r="AA75" s="17">
        <v>0</v>
      </c>
      <c r="AB75" s="17">
        <v>0</v>
      </c>
      <c r="AC75" s="17">
        <v>6968346</v>
      </c>
      <c r="AD75" s="17">
        <f>MAX(E75,(TRUNC(('2022-0222'!E75*0.03),0)+'2022-0222'!E75))</f>
        <v>4783995</v>
      </c>
      <c r="AE75" s="17">
        <f t="shared" si="2"/>
        <v>139339</v>
      </c>
    </row>
    <row r="76" spans="1:31" x14ac:dyDescent="0.3">
      <c r="A76" s="15" t="s">
        <v>145</v>
      </c>
      <c r="B76" s="14" t="s">
        <v>146</v>
      </c>
      <c r="C76" s="14">
        <v>1</v>
      </c>
      <c r="D76" s="14">
        <v>0</v>
      </c>
      <c r="E76" s="17">
        <v>5665224</v>
      </c>
      <c r="F76" s="17">
        <v>0</v>
      </c>
      <c r="G76" s="17">
        <v>0</v>
      </c>
      <c r="H76" s="17">
        <v>7390</v>
      </c>
      <c r="I76" s="17">
        <v>471568</v>
      </c>
      <c r="J76" s="17">
        <v>985975</v>
      </c>
      <c r="K76" s="17">
        <v>0</v>
      </c>
      <c r="L76" s="17">
        <v>0</v>
      </c>
      <c r="M76" s="17">
        <v>0</v>
      </c>
      <c r="N76" s="17">
        <v>0</v>
      </c>
      <c r="O76" s="17">
        <v>0</v>
      </c>
      <c r="P76" s="17">
        <v>628461</v>
      </c>
      <c r="Q76" s="17">
        <v>0</v>
      </c>
      <c r="R76" s="17">
        <v>0</v>
      </c>
      <c r="S76" s="17">
        <v>7026</v>
      </c>
      <c r="T76" s="17">
        <v>2931</v>
      </c>
      <c r="U76" s="17">
        <v>23242</v>
      </c>
      <c r="V76" s="17">
        <v>8659</v>
      </c>
      <c r="W76" s="17">
        <v>0</v>
      </c>
      <c r="X76" s="17">
        <v>234016</v>
      </c>
      <c r="Y76" s="17">
        <v>0</v>
      </c>
      <c r="Z76" s="17">
        <v>0</v>
      </c>
      <c r="AA76" s="17">
        <v>0</v>
      </c>
      <c r="AB76" s="17">
        <v>0</v>
      </c>
      <c r="AC76" s="17">
        <v>8034492</v>
      </c>
      <c r="AD76" s="17">
        <f>MAX(E76,(TRUNC(('2022-0222'!E76*0.03),0)+'2022-0222'!E76))</f>
        <v>5665224</v>
      </c>
      <c r="AE76" s="17">
        <f t="shared" si="2"/>
        <v>0</v>
      </c>
    </row>
    <row r="77" spans="1:31" x14ac:dyDescent="0.3">
      <c r="A77" s="15" t="s">
        <v>147</v>
      </c>
      <c r="B77" s="14" t="s">
        <v>148</v>
      </c>
      <c r="C77" s="14">
        <v>1</v>
      </c>
      <c r="D77" s="14">
        <v>0</v>
      </c>
      <c r="E77" s="17">
        <v>7453426</v>
      </c>
      <c r="F77" s="17">
        <v>0</v>
      </c>
      <c r="G77" s="17">
        <v>250006</v>
      </c>
      <c r="H77" s="17">
        <v>0</v>
      </c>
      <c r="I77" s="17">
        <v>850136</v>
      </c>
      <c r="J77" s="17">
        <v>759837</v>
      </c>
      <c r="K77" s="17">
        <v>0</v>
      </c>
      <c r="L77" s="17">
        <v>0</v>
      </c>
      <c r="M77" s="17">
        <v>0</v>
      </c>
      <c r="N77" s="17">
        <v>0</v>
      </c>
      <c r="O77" s="17">
        <v>0</v>
      </c>
      <c r="P77" s="17">
        <v>675339</v>
      </c>
      <c r="Q77" s="17">
        <v>181895</v>
      </c>
      <c r="R77" s="17">
        <v>67279</v>
      </c>
      <c r="S77" s="17">
        <v>9318</v>
      </c>
      <c r="T77" s="17">
        <v>3888</v>
      </c>
      <c r="U77" s="17">
        <v>36406</v>
      </c>
      <c r="V77" s="17">
        <v>11108</v>
      </c>
      <c r="W77" s="17">
        <v>0</v>
      </c>
      <c r="X77" s="17">
        <v>71567</v>
      </c>
      <c r="Y77" s="17">
        <v>0</v>
      </c>
      <c r="Z77" s="17">
        <v>0</v>
      </c>
      <c r="AA77" s="17">
        <v>0</v>
      </c>
      <c r="AB77" s="17">
        <v>0</v>
      </c>
      <c r="AC77" s="17">
        <v>10370205</v>
      </c>
      <c r="AD77" s="17">
        <f>MAX(E77,(TRUNC(('2022-0222'!E77*0.03),0)+'2022-0222'!E77))</f>
        <v>7624100</v>
      </c>
      <c r="AE77" s="17">
        <f t="shared" si="2"/>
        <v>170674</v>
      </c>
    </row>
    <row r="78" spans="1:31" x14ac:dyDescent="0.3">
      <c r="A78" s="15" t="s">
        <v>149</v>
      </c>
      <c r="B78" s="14" t="s">
        <v>150</v>
      </c>
      <c r="C78" s="14">
        <v>1</v>
      </c>
      <c r="D78" s="14">
        <v>0</v>
      </c>
      <c r="E78" s="17">
        <v>71763113</v>
      </c>
      <c r="F78" s="17">
        <v>233680</v>
      </c>
      <c r="G78" s="17">
        <v>0</v>
      </c>
      <c r="H78" s="17">
        <v>117558</v>
      </c>
      <c r="I78" s="17">
        <v>4996057</v>
      </c>
      <c r="J78" s="17">
        <v>11542253</v>
      </c>
      <c r="K78" s="17">
        <v>0</v>
      </c>
      <c r="L78" s="17">
        <v>0</v>
      </c>
      <c r="M78" s="17">
        <v>0</v>
      </c>
      <c r="N78" s="17">
        <v>0</v>
      </c>
      <c r="O78" s="17">
        <v>0</v>
      </c>
      <c r="P78" s="17">
        <v>8232693</v>
      </c>
      <c r="Q78" s="17">
        <v>1081490</v>
      </c>
      <c r="R78" s="17">
        <v>121557</v>
      </c>
      <c r="S78" s="17">
        <v>96157</v>
      </c>
      <c r="T78" s="17">
        <v>40119</v>
      </c>
      <c r="U78" s="17">
        <v>372043</v>
      </c>
      <c r="V78" s="17">
        <v>131106</v>
      </c>
      <c r="W78" s="17">
        <v>0</v>
      </c>
      <c r="X78" s="17">
        <v>1386068</v>
      </c>
      <c r="Y78" s="17">
        <v>0</v>
      </c>
      <c r="Z78" s="17">
        <v>0</v>
      </c>
      <c r="AA78" s="17">
        <v>0</v>
      </c>
      <c r="AB78" s="17">
        <v>0</v>
      </c>
      <c r="AC78" s="17">
        <v>100113894</v>
      </c>
      <c r="AD78" s="17">
        <f>MAX(E78,(TRUNC(('2022-0222'!E78*0.03),0)+'2022-0222'!E78))</f>
        <v>71763113</v>
      </c>
      <c r="AE78" s="17">
        <f t="shared" si="2"/>
        <v>0</v>
      </c>
    </row>
    <row r="79" spans="1:31" x14ac:dyDescent="0.3">
      <c r="A79" s="15" t="s">
        <v>151</v>
      </c>
      <c r="B79" s="14" t="s">
        <v>152</v>
      </c>
      <c r="C79" s="14">
        <v>1</v>
      </c>
      <c r="D79" s="14">
        <v>0</v>
      </c>
      <c r="E79" s="17">
        <v>23430164</v>
      </c>
      <c r="F79" s="17">
        <v>0</v>
      </c>
      <c r="G79" s="17">
        <v>0</v>
      </c>
      <c r="H79" s="17">
        <v>0</v>
      </c>
      <c r="I79" s="17">
        <v>3779263</v>
      </c>
      <c r="J79" s="17">
        <v>6548607</v>
      </c>
      <c r="K79" s="17">
        <v>0</v>
      </c>
      <c r="L79" s="17">
        <v>0</v>
      </c>
      <c r="M79" s="17">
        <v>0</v>
      </c>
      <c r="N79" s="17">
        <v>0</v>
      </c>
      <c r="O79" s="17">
        <v>0</v>
      </c>
      <c r="P79" s="17">
        <v>4197830</v>
      </c>
      <c r="Q79" s="17">
        <v>629120</v>
      </c>
      <c r="R79" s="17">
        <v>0</v>
      </c>
      <c r="S79" s="17">
        <v>59605</v>
      </c>
      <c r="T79" s="17">
        <v>24869</v>
      </c>
      <c r="U79" s="17">
        <v>221117</v>
      </c>
      <c r="V79" s="17">
        <v>69137</v>
      </c>
      <c r="W79" s="17">
        <v>0</v>
      </c>
      <c r="X79" s="17">
        <v>371608</v>
      </c>
      <c r="Y79" s="17">
        <v>50827</v>
      </c>
      <c r="Z79" s="17">
        <v>0</v>
      </c>
      <c r="AA79" s="17">
        <v>0</v>
      </c>
      <c r="AB79" s="17">
        <v>0</v>
      </c>
      <c r="AC79" s="17">
        <v>39382147</v>
      </c>
      <c r="AD79" s="17">
        <f>MAX(E79,(TRUNC(('2022-0222'!E79*0.03),0)+'2022-0222'!E79))</f>
        <v>23430164</v>
      </c>
      <c r="AE79" s="17">
        <f t="shared" si="2"/>
        <v>0</v>
      </c>
    </row>
    <row r="80" spans="1:31" x14ac:dyDescent="0.3">
      <c r="A80" s="15" t="s">
        <v>153</v>
      </c>
      <c r="B80" s="14" t="s">
        <v>154</v>
      </c>
      <c r="C80" s="14">
        <v>1</v>
      </c>
      <c r="D80" s="14">
        <v>0</v>
      </c>
      <c r="E80" s="17">
        <v>9547689</v>
      </c>
      <c r="F80" s="17">
        <v>0</v>
      </c>
      <c r="G80" s="17">
        <v>0</v>
      </c>
      <c r="H80" s="17">
        <v>0</v>
      </c>
      <c r="I80" s="17">
        <v>623951</v>
      </c>
      <c r="J80" s="17">
        <v>1912183</v>
      </c>
      <c r="K80" s="17">
        <v>0</v>
      </c>
      <c r="L80" s="17">
        <v>0</v>
      </c>
      <c r="M80" s="17">
        <v>0</v>
      </c>
      <c r="N80" s="17">
        <v>0</v>
      </c>
      <c r="O80" s="17">
        <v>0</v>
      </c>
      <c r="P80" s="17">
        <v>1854008</v>
      </c>
      <c r="Q80" s="17">
        <v>341336</v>
      </c>
      <c r="R80" s="17">
        <v>0</v>
      </c>
      <c r="S80" s="17">
        <v>14845</v>
      </c>
      <c r="T80" s="17">
        <v>6194</v>
      </c>
      <c r="U80" s="17">
        <v>58134</v>
      </c>
      <c r="V80" s="17">
        <v>19521</v>
      </c>
      <c r="W80" s="17">
        <v>0</v>
      </c>
      <c r="X80" s="17">
        <v>164736</v>
      </c>
      <c r="Y80" s="17">
        <v>0</v>
      </c>
      <c r="Z80" s="17">
        <v>0</v>
      </c>
      <c r="AA80" s="17">
        <v>0</v>
      </c>
      <c r="AB80" s="17">
        <v>0</v>
      </c>
      <c r="AC80" s="17">
        <v>14542597</v>
      </c>
      <c r="AD80" s="17">
        <f>MAX(E80,(TRUNC(('2022-0222'!E80*0.03),0)+'2022-0222'!E80))</f>
        <v>9547689</v>
      </c>
      <c r="AE80" s="17">
        <f t="shared" si="2"/>
        <v>0</v>
      </c>
    </row>
    <row r="81" spans="1:31" x14ac:dyDescent="0.3">
      <c r="A81" s="15" t="s">
        <v>155</v>
      </c>
      <c r="B81" s="14" t="s">
        <v>156</v>
      </c>
      <c r="C81" s="14">
        <v>1</v>
      </c>
      <c r="D81" s="14">
        <v>0</v>
      </c>
      <c r="E81" s="17">
        <v>7753672</v>
      </c>
      <c r="F81" s="17">
        <v>0</v>
      </c>
      <c r="G81" s="17">
        <v>283125</v>
      </c>
      <c r="H81" s="17">
        <v>0</v>
      </c>
      <c r="I81" s="17">
        <v>1075568</v>
      </c>
      <c r="J81" s="17">
        <v>772969</v>
      </c>
      <c r="K81" s="17">
        <v>0</v>
      </c>
      <c r="L81" s="17">
        <v>0</v>
      </c>
      <c r="M81" s="17">
        <v>0</v>
      </c>
      <c r="N81" s="17">
        <v>0</v>
      </c>
      <c r="O81" s="17">
        <v>0</v>
      </c>
      <c r="P81" s="17">
        <v>1307579</v>
      </c>
      <c r="Q81" s="17">
        <v>40182</v>
      </c>
      <c r="R81" s="17">
        <v>76343</v>
      </c>
      <c r="S81" s="17">
        <v>7625</v>
      </c>
      <c r="T81" s="17">
        <v>3181</v>
      </c>
      <c r="U81" s="17">
        <v>29125</v>
      </c>
      <c r="V81" s="17">
        <v>9509</v>
      </c>
      <c r="W81" s="17">
        <v>0</v>
      </c>
      <c r="X81" s="17">
        <v>303497</v>
      </c>
      <c r="Y81" s="17">
        <v>0</v>
      </c>
      <c r="Z81" s="17">
        <v>0</v>
      </c>
      <c r="AA81" s="17">
        <v>0</v>
      </c>
      <c r="AB81" s="17">
        <v>0</v>
      </c>
      <c r="AC81" s="17">
        <v>11662375</v>
      </c>
      <c r="AD81" s="17">
        <f>MAX(E81,(TRUNC(('2022-0222'!E81*0.03),0)+'2022-0222'!E81))</f>
        <v>7986282</v>
      </c>
      <c r="AE81" s="17">
        <f t="shared" si="2"/>
        <v>232610</v>
      </c>
    </row>
    <row r="82" spans="1:31" x14ac:dyDescent="0.3">
      <c r="A82" s="15" t="s">
        <v>157</v>
      </c>
      <c r="B82" s="14" t="s">
        <v>158</v>
      </c>
      <c r="C82" s="14">
        <v>1</v>
      </c>
      <c r="D82" s="14">
        <v>0</v>
      </c>
      <c r="E82" s="17">
        <v>9374463</v>
      </c>
      <c r="F82" s="17">
        <v>0</v>
      </c>
      <c r="G82" s="17">
        <v>0</v>
      </c>
      <c r="H82" s="17">
        <v>0</v>
      </c>
      <c r="I82" s="17">
        <v>998010</v>
      </c>
      <c r="J82" s="17">
        <v>1505194</v>
      </c>
      <c r="K82" s="17">
        <v>0</v>
      </c>
      <c r="L82" s="17">
        <v>0</v>
      </c>
      <c r="M82" s="17">
        <v>0</v>
      </c>
      <c r="N82" s="17">
        <v>0</v>
      </c>
      <c r="O82" s="17">
        <v>0</v>
      </c>
      <c r="P82" s="17">
        <v>1572550</v>
      </c>
      <c r="Q82" s="17">
        <v>172779</v>
      </c>
      <c r="R82" s="17">
        <v>0</v>
      </c>
      <c r="S82" s="17">
        <v>11310</v>
      </c>
      <c r="T82" s="17">
        <v>4719</v>
      </c>
      <c r="U82" s="17">
        <v>41358</v>
      </c>
      <c r="V82" s="17">
        <v>14069</v>
      </c>
      <c r="W82" s="17">
        <v>0</v>
      </c>
      <c r="X82" s="17">
        <v>128230</v>
      </c>
      <c r="Y82" s="17">
        <v>0</v>
      </c>
      <c r="Z82" s="17">
        <v>0</v>
      </c>
      <c r="AA82" s="17">
        <v>0</v>
      </c>
      <c r="AB82" s="17">
        <v>0</v>
      </c>
      <c r="AC82" s="17">
        <v>13822682</v>
      </c>
      <c r="AD82" s="17">
        <f>MAX(E82,(TRUNC(('2022-0222'!E82*0.03),0)+'2022-0222'!E82))</f>
        <v>9374463</v>
      </c>
      <c r="AE82" s="17">
        <f t="shared" si="2"/>
        <v>0</v>
      </c>
    </row>
    <row r="83" spans="1:31" x14ac:dyDescent="0.3">
      <c r="A83" s="15" t="s">
        <v>159</v>
      </c>
      <c r="B83" s="14" t="s">
        <v>160</v>
      </c>
      <c r="C83" s="14">
        <v>1</v>
      </c>
      <c r="D83" s="14">
        <v>0</v>
      </c>
      <c r="E83" s="17">
        <v>11972832</v>
      </c>
      <c r="F83" s="17">
        <v>0</v>
      </c>
      <c r="G83" s="17">
        <v>0</v>
      </c>
      <c r="H83" s="17">
        <v>0</v>
      </c>
      <c r="I83" s="17">
        <v>1785121</v>
      </c>
      <c r="J83" s="17">
        <v>3243741</v>
      </c>
      <c r="K83" s="17">
        <v>0</v>
      </c>
      <c r="L83" s="17">
        <v>0</v>
      </c>
      <c r="M83" s="17">
        <v>0</v>
      </c>
      <c r="N83" s="17">
        <v>0</v>
      </c>
      <c r="O83" s="17">
        <v>0</v>
      </c>
      <c r="P83" s="17">
        <v>2153846</v>
      </c>
      <c r="Q83" s="17">
        <v>269094</v>
      </c>
      <c r="R83" s="17">
        <v>209636</v>
      </c>
      <c r="S83" s="17">
        <v>13437</v>
      </c>
      <c r="T83" s="17">
        <v>5606</v>
      </c>
      <c r="U83" s="17">
        <v>52716</v>
      </c>
      <c r="V83" s="17">
        <v>16845</v>
      </c>
      <c r="W83" s="17">
        <v>0</v>
      </c>
      <c r="X83" s="17">
        <v>380696</v>
      </c>
      <c r="Y83" s="17">
        <v>0</v>
      </c>
      <c r="Z83" s="17">
        <v>0</v>
      </c>
      <c r="AA83" s="17">
        <v>0</v>
      </c>
      <c r="AB83" s="17">
        <v>0</v>
      </c>
      <c r="AC83" s="17">
        <v>20103570</v>
      </c>
      <c r="AD83" s="17">
        <f>MAX(E83,(TRUNC(('2022-0222'!E83*0.03),0)+'2022-0222'!E83))</f>
        <v>12332016</v>
      </c>
      <c r="AE83" s="17">
        <f t="shared" si="2"/>
        <v>359184</v>
      </c>
    </row>
    <row r="84" spans="1:31" x14ac:dyDescent="0.3">
      <c r="A84" s="15" t="s">
        <v>161</v>
      </c>
      <c r="B84" s="14" t="s">
        <v>162</v>
      </c>
      <c r="C84" s="14">
        <v>1</v>
      </c>
      <c r="D84" s="14">
        <v>0</v>
      </c>
      <c r="E84" s="17">
        <v>11179717</v>
      </c>
      <c r="F84" s="17">
        <v>0</v>
      </c>
      <c r="G84" s="17">
        <v>0</v>
      </c>
      <c r="H84" s="17">
        <v>19307</v>
      </c>
      <c r="I84" s="17">
        <v>1235479</v>
      </c>
      <c r="J84" s="17">
        <v>1389361</v>
      </c>
      <c r="K84" s="17">
        <v>534</v>
      </c>
      <c r="L84" s="17">
        <v>0</v>
      </c>
      <c r="M84" s="17">
        <v>0</v>
      </c>
      <c r="N84" s="17">
        <v>0</v>
      </c>
      <c r="O84" s="17">
        <v>0</v>
      </c>
      <c r="P84" s="17">
        <v>1670173</v>
      </c>
      <c r="Q84" s="17">
        <v>69586</v>
      </c>
      <c r="R84" s="17">
        <v>187123</v>
      </c>
      <c r="S84" s="17">
        <v>11460</v>
      </c>
      <c r="T84" s="17">
        <v>4781</v>
      </c>
      <c r="U84" s="17">
        <v>42989</v>
      </c>
      <c r="V84" s="17">
        <v>14496</v>
      </c>
      <c r="W84" s="17">
        <v>0</v>
      </c>
      <c r="X84" s="17">
        <v>145595</v>
      </c>
      <c r="Y84" s="17">
        <v>0</v>
      </c>
      <c r="Z84" s="17">
        <v>0</v>
      </c>
      <c r="AA84" s="17">
        <v>0</v>
      </c>
      <c r="AB84" s="17">
        <v>0</v>
      </c>
      <c r="AC84" s="17">
        <v>15970601</v>
      </c>
      <c r="AD84" s="17">
        <f>MAX(E84,(TRUNC(('2022-0222'!E84*0.03),0)+'2022-0222'!E84))</f>
        <v>11515108</v>
      </c>
      <c r="AE84" s="17">
        <f t="shared" si="2"/>
        <v>335391</v>
      </c>
    </row>
    <row r="85" spans="1:31" x14ac:dyDescent="0.3">
      <c r="A85" s="15" t="s">
        <v>163</v>
      </c>
      <c r="B85" s="14" t="s">
        <v>164</v>
      </c>
      <c r="C85" s="14">
        <v>1</v>
      </c>
      <c r="D85" s="14">
        <v>0</v>
      </c>
      <c r="E85" s="17">
        <v>21410917</v>
      </c>
      <c r="F85" s="17">
        <v>0</v>
      </c>
      <c r="G85" s="17">
        <v>0</v>
      </c>
      <c r="H85" s="17">
        <v>14336</v>
      </c>
      <c r="I85" s="17">
        <v>1950345</v>
      </c>
      <c r="J85" s="17">
        <v>4294201</v>
      </c>
      <c r="K85" s="17">
        <v>0</v>
      </c>
      <c r="L85" s="17">
        <v>0</v>
      </c>
      <c r="M85" s="17">
        <v>0</v>
      </c>
      <c r="N85" s="17">
        <v>0</v>
      </c>
      <c r="O85" s="17">
        <v>0</v>
      </c>
      <c r="P85" s="17">
        <v>3781543</v>
      </c>
      <c r="Q85" s="17">
        <v>482132</v>
      </c>
      <c r="R85" s="17">
        <v>245581</v>
      </c>
      <c r="S85" s="17">
        <v>26859</v>
      </c>
      <c r="T85" s="17">
        <v>11206</v>
      </c>
      <c r="U85" s="17">
        <v>101938</v>
      </c>
      <c r="V85" s="17">
        <v>35450</v>
      </c>
      <c r="W85" s="17">
        <v>0</v>
      </c>
      <c r="X85" s="17">
        <v>373543</v>
      </c>
      <c r="Y85" s="17">
        <v>0</v>
      </c>
      <c r="Z85" s="17">
        <v>0</v>
      </c>
      <c r="AA85" s="17">
        <v>0</v>
      </c>
      <c r="AB85" s="17">
        <v>0</v>
      </c>
      <c r="AC85" s="17">
        <v>32728051</v>
      </c>
      <c r="AD85" s="17">
        <f>MAX(E85,(TRUNC(('2022-0222'!E85*0.03),0)+'2022-0222'!E85))</f>
        <v>21410917</v>
      </c>
      <c r="AE85" s="17">
        <f t="shared" si="2"/>
        <v>0</v>
      </c>
    </row>
    <row r="86" spans="1:31" x14ac:dyDescent="0.3">
      <c r="A86" s="15" t="s">
        <v>165</v>
      </c>
      <c r="B86" s="14" t="s">
        <v>166</v>
      </c>
      <c r="C86" s="14">
        <v>1</v>
      </c>
      <c r="D86" s="14">
        <v>0</v>
      </c>
      <c r="E86" s="17">
        <v>4781761</v>
      </c>
      <c r="F86" s="17">
        <v>0</v>
      </c>
      <c r="G86" s="17">
        <v>0</v>
      </c>
      <c r="H86" s="17">
        <v>29226</v>
      </c>
      <c r="I86" s="17">
        <v>901529</v>
      </c>
      <c r="J86" s="17">
        <v>998777</v>
      </c>
      <c r="K86" s="17">
        <v>0</v>
      </c>
      <c r="L86" s="17">
        <v>0</v>
      </c>
      <c r="M86" s="17">
        <v>0</v>
      </c>
      <c r="N86" s="17">
        <v>0</v>
      </c>
      <c r="O86" s="17">
        <v>0</v>
      </c>
      <c r="P86" s="17">
        <v>1068157</v>
      </c>
      <c r="Q86" s="17">
        <v>10075</v>
      </c>
      <c r="R86" s="17">
        <v>34550</v>
      </c>
      <c r="S86" s="17">
        <v>4389</v>
      </c>
      <c r="T86" s="17">
        <v>1831</v>
      </c>
      <c r="U86" s="17">
        <v>17126</v>
      </c>
      <c r="V86" s="17">
        <v>4658</v>
      </c>
      <c r="W86" s="17">
        <v>0</v>
      </c>
      <c r="X86" s="17">
        <v>151833</v>
      </c>
      <c r="Y86" s="17">
        <v>0</v>
      </c>
      <c r="Z86" s="17">
        <v>0</v>
      </c>
      <c r="AA86" s="17">
        <v>0</v>
      </c>
      <c r="AB86" s="17">
        <v>0</v>
      </c>
      <c r="AC86" s="17">
        <v>8003912</v>
      </c>
      <c r="AD86" s="17">
        <f>MAX(E86,(TRUNC(('2022-0222'!E86*0.03),0)+'2022-0222'!E86))</f>
        <v>4925213</v>
      </c>
      <c r="AE86" s="17">
        <f t="shared" si="2"/>
        <v>143452</v>
      </c>
    </row>
    <row r="87" spans="1:31" x14ac:dyDescent="0.3">
      <c r="A87" s="15" t="s">
        <v>167</v>
      </c>
      <c r="B87" s="14" t="s">
        <v>168</v>
      </c>
      <c r="C87" s="14">
        <v>1</v>
      </c>
      <c r="D87" s="14">
        <v>0</v>
      </c>
      <c r="E87" s="17">
        <v>9877955</v>
      </c>
      <c r="F87" s="17">
        <v>0</v>
      </c>
      <c r="G87" s="17">
        <v>0</v>
      </c>
      <c r="H87" s="17">
        <v>0</v>
      </c>
      <c r="I87" s="17">
        <v>1126662</v>
      </c>
      <c r="J87" s="17">
        <v>1528065</v>
      </c>
      <c r="K87" s="17">
        <v>0</v>
      </c>
      <c r="L87" s="17">
        <v>0</v>
      </c>
      <c r="M87" s="17">
        <v>0</v>
      </c>
      <c r="N87" s="17">
        <v>0</v>
      </c>
      <c r="O87" s="17">
        <v>0</v>
      </c>
      <c r="P87" s="17">
        <v>1613657</v>
      </c>
      <c r="Q87" s="17">
        <v>108810</v>
      </c>
      <c r="R87" s="17">
        <v>39088</v>
      </c>
      <c r="S87" s="17">
        <v>10022</v>
      </c>
      <c r="T87" s="17">
        <v>4181</v>
      </c>
      <c r="U87" s="17">
        <v>39319</v>
      </c>
      <c r="V87" s="17">
        <v>13113</v>
      </c>
      <c r="W87" s="17">
        <v>0</v>
      </c>
      <c r="X87" s="17">
        <v>136589</v>
      </c>
      <c r="Y87" s="17">
        <v>0</v>
      </c>
      <c r="Z87" s="17">
        <v>0</v>
      </c>
      <c r="AA87" s="17">
        <v>0</v>
      </c>
      <c r="AB87" s="17">
        <v>0</v>
      </c>
      <c r="AC87" s="17">
        <v>14497461</v>
      </c>
      <c r="AD87" s="17">
        <f>MAX(E87,(TRUNC(('2022-0222'!E87*0.03),0)+'2022-0222'!E87))</f>
        <v>9877955</v>
      </c>
      <c r="AE87" s="17">
        <f t="shared" si="2"/>
        <v>0</v>
      </c>
    </row>
    <row r="88" spans="1:31" x14ac:dyDescent="0.3">
      <c r="A88" s="15" t="s">
        <v>169</v>
      </c>
      <c r="B88" s="14" t="s">
        <v>170</v>
      </c>
      <c r="C88" s="14">
        <v>1</v>
      </c>
      <c r="D88" s="14">
        <v>0</v>
      </c>
      <c r="E88" s="17">
        <v>19402404</v>
      </c>
      <c r="F88" s="17">
        <v>0</v>
      </c>
      <c r="G88" s="17">
        <v>0</v>
      </c>
      <c r="H88" s="17">
        <v>0</v>
      </c>
      <c r="I88" s="17">
        <v>2779919</v>
      </c>
      <c r="J88" s="17">
        <v>2734506</v>
      </c>
      <c r="K88" s="17">
        <v>31336</v>
      </c>
      <c r="L88" s="17">
        <v>0</v>
      </c>
      <c r="M88" s="17">
        <v>0</v>
      </c>
      <c r="N88" s="17">
        <v>0</v>
      </c>
      <c r="O88" s="17">
        <v>0</v>
      </c>
      <c r="P88" s="17">
        <v>2990587</v>
      </c>
      <c r="Q88" s="17">
        <v>187194</v>
      </c>
      <c r="R88" s="17">
        <v>180446</v>
      </c>
      <c r="S88" s="17">
        <v>18875</v>
      </c>
      <c r="T88" s="17">
        <v>7875</v>
      </c>
      <c r="U88" s="17">
        <v>73046</v>
      </c>
      <c r="V88" s="17">
        <v>25156</v>
      </c>
      <c r="W88" s="17">
        <v>0</v>
      </c>
      <c r="X88" s="17">
        <v>255058</v>
      </c>
      <c r="Y88" s="17">
        <v>0</v>
      </c>
      <c r="Z88" s="17">
        <v>0</v>
      </c>
      <c r="AA88" s="17">
        <v>0</v>
      </c>
      <c r="AB88" s="17">
        <v>0</v>
      </c>
      <c r="AC88" s="17">
        <v>28686402</v>
      </c>
      <c r="AD88" s="17">
        <f>MAX(E88,(TRUNC(('2022-0222'!E88*0.03),0)+'2022-0222'!E88))</f>
        <v>19402404</v>
      </c>
      <c r="AE88" s="17">
        <f t="shared" si="2"/>
        <v>0</v>
      </c>
    </row>
    <row r="89" spans="1:31" x14ac:dyDescent="0.3">
      <c r="A89" s="15" t="s">
        <v>171</v>
      </c>
      <c r="B89" s="14" t="s">
        <v>172</v>
      </c>
      <c r="C89" s="14">
        <v>1</v>
      </c>
      <c r="D89" s="14">
        <v>0</v>
      </c>
      <c r="E89" s="17">
        <v>11669516</v>
      </c>
      <c r="F89" s="17">
        <v>0</v>
      </c>
      <c r="G89" s="17">
        <v>283996</v>
      </c>
      <c r="H89" s="17">
        <v>0</v>
      </c>
      <c r="I89" s="17">
        <v>1931502</v>
      </c>
      <c r="J89" s="17">
        <v>2085453</v>
      </c>
      <c r="K89" s="17">
        <v>460979</v>
      </c>
      <c r="L89" s="17">
        <v>0</v>
      </c>
      <c r="M89" s="17">
        <v>0</v>
      </c>
      <c r="N89" s="17">
        <v>0</v>
      </c>
      <c r="O89" s="17">
        <v>0</v>
      </c>
      <c r="P89" s="17">
        <v>1151925</v>
      </c>
      <c r="Q89" s="17">
        <v>128916</v>
      </c>
      <c r="R89" s="17">
        <v>28251</v>
      </c>
      <c r="S89" s="17">
        <v>16927</v>
      </c>
      <c r="T89" s="17">
        <v>7063</v>
      </c>
      <c r="U89" s="17">
        <v>64658</v>
      </c>
      <c r="V89" s="17">
        <v>17583</v>
      </c>
      <c r="W89" s="17">
        <v>0</v>
      </c>
      <c r="X89" s="17">
        <v>522240</v>
      </c>
      <c r="Y89" s="17">
        <v>0</v>
      </c>
      <c r="Z89" s="17">
        <v>0</v>
      </c>
      <c r="AA89" s="17">
        <v>0</v>
      </c>
      <c r="AB89" s="17">
        <v>0</v>
      </c>
      <c r="AC89" s="17">
        <v>18369009</v>
      </c>
      <c r="AD89" s="17">
        <f>MAX(E89,(TRUNC(('2022-0222'!E89*0.03),0)+'2022-0222'!E89))</f>
        <v>12019601</v>
      </c>
      <c r="AE89" s="17">
        <f t="shared" si="2"/>
        <v>350085</v>
      </c>
    </row>
    <row r="90" spans="1:31" x14ac:dyDescent="0.3">
      <c r="A90" s="15" t="s">
        <v>173</v>
      </c>
      <c r="B90" s="14" t="s">
        <v>174</v>
      </c>
      <c r="C90" s="14">
        <v>1</v>
      </c>
      <c r="D90" s="14">
        <v>0</v>
      </c>
      <c r="E90" s="17">
        <v>15377481</v>
      </c>
      <c r="F90" s="17">
        <v>0</v>
      </c>
      <c r="G90" s="17">
        <v>0</v>
      </c>
      <c r="H90" s="17">
        <v>15831</v>
      </c>
      <c r="I90" s="17">
        <v>1955705</v>
      </c>
      <c r="J90" s="17">
        <v>2280060</v>
      </c>
      <c r="K90" s="17">
        <v>0</v>
      </c>
      <c r="L90" s="17">
        <v>0</v>
      </c>
      <c r="M90" s="17">
        <v>0</v>
      </c>
      <c r="N90" s="17">
        <v>0</v>
      </c>
      <c r="O90" s="17">
        <v>0</v>
      </c>
      <c r="P90" s="17">
        <v>1688433</v>
      </c>
      <c r="Q90" s="17">
        <v>307520</v>
      </c>
      <c r="R90" s="17">
        <v>0</v>
      </c>
      <c r="S90" s="17">
        <v>28552</v>
      </c>
      <c r="T90" s="17">
        <v>11913</v>
      </c>
      <c r="U90" s="17">
        <v>111665</v>
      </c>
      <c r="V90" s="17">
        <v>31411</v>
      </c>
      <c r="W90" s="17">
        <v>0</v>
      </c>
      <c r="X90" s="17">
        <v>433390</v>
      </c>
      <c r="Y90" s="17">
        <v>0</v>
      </c>
      <c r="Z90" s="17">
        <v>0</v>
      </c>
      <c r="AA90" s="17">
        <v>0</v>
      </c>
      <c r="AB90" s="17">
        <v>0</v>
      </c>
      <c r="AC90" s="17">
        <v>22241961</v>
      </c>
      <c r="AD90" s="17">
        <f>MAX(E90,(TRUNC(('2022-0222'!E90*0.03),0)+'2022-0222'!E90))</f>
        <v>15377481</v>
      </c>
      <c r="AE90" s="17">
        <f t="shared" si="2"/>
        <v>0</v>
      </c>
    </row>
    <row r="91" spans="1:31" x14ac:dyDescent="0.3">
      <c r="A91" s="15" t="s">
        <v>175</v>
      </c>
      <c r="B91" s="14" t="s">
        <v>176</v>
      </c>
      <c r="C91" s="14">
        <v>1</v>
      </c>
      <c r="D91" s="14">
        <v>0</v>
      </c>
      <c r="E91" s="17">
        <v>13439848</v>
      </c>
      <c r="F91" s="17">
        <v>0</v>
      </c>
      <c r="G91" s="17">
        <v>0</v>
      </c>
      <c r="H91" s="17">
        <v>12040</v>
      </c>
      <c r="I91" s="17">
        <v>1790946</v>
      </c>
      <c r="J91" s="17">
        <v>1808748</v>
      </c>
      <c r="K91" s="17">
        <v>145171</v>
      </c>
      <c r="L91" s="17">
        <v>0</v>
      </c>
      <c r="M91" s="17">
        <v>0</v>
      </c>
      <c r="N91" s="17">
        <v>0</v>
      </c>
      <c r="O91" s="17">
        <v>0</v>
      </c>
      <c r="P91" s="17">
        <v>1607811</v>
      </c>
      <c r="Q91" s="17">
        <v>468342</v>
      </c>
      <c r="R91" s="17">
        <v>0</v>
      </c>
      <c r="S91" s="17">
        <v>18590</v>
      </c>
      <c r="T91" s="17">
        <v>7756</v>
      </c>
      <c r="U91" s="17">
        <v>71123</v>
      </c>
      <c r="V91" s="17">
        <v>23095</v>
      </c>
      <c r="W91" s="17">
        <v>0</v>
      </c>
      <c r="X91" s="17">
        <v>142354</v>
      </c>
      <c r="Y91" s="17">
        <v>0</v>
      </c>
      <c r="Z91" s="17">
        <v>0</v>
      </c>
      <c r="AA91" s="17">
        <v>0</v>
      </c>
      <c r="AB91" s="17">
        <v>0</v>
      </c>
      <c r="AC91" s="17">
        <v>19535824</v>
      </c>
      <c r="AD91" s="17">
        <f>MAX(E91,(TRUNC(('2022-0222'!E91*0.03),0)+'2022-0222'!E91))</f>
        <v>13439848</v>
      </c>
      <c r="AE91" s="17">
        <f t="shared" si="2"/>
        <v>0</v>
      </c>
    </row>
    <row r="92" spans="1:31" x14ac:dyDescent="0.3">
      <c r="A92" s="15" t="s">
        <v>177</v>
      </c>
      <c r="B92" s="14" t="s">
        <v>178</v>
      </c>
      <c r="C92" s="14">
        <v>1</v>
      </c>
      <c r="D92" s="14">
        <v>0</v>
      </c>
      <c r="E92" s="17">
        <v>3532048</v>
      </c>
      <c r="F92" s="17">
        <v>0</v>
      </c>
      <c r="G92" s="17">
        <v>0</v>
      </c>
      <c r="H92" s="17">
        <v>0</v>
      </c>
      <c r="I92" s="17">
        <v>518076</v>
      </c>
      <c r="J92" s="17">
        <v>731680</v>
      </c>
      <c r="K92" s="17">
        <v>0</v>
      </c>
      <c r="L92" s="17">
        <v>0</v>
      </c>
      <c r="M92" s="17">
        <v>0</v>
      </c>
      <c r="N92" s="17">
        <v>0</v>
      </c>
      <c r="O92" s="17">
        <v>0</v>
      </c>
      <c r="P92" s="17">
        <v>619839</v>
      </c>
      <c r="Q92" s="17">
        <v>95664</v>
      </c>
      <c r="R92" s="17">
        <v>0</v>
      </c>
      <c r="S92" s="17">
        <v>6816</v>
      </c>
      <c r="T92" s="17">
        <v>2844</v>
      </c>
      <c r="U92" s="17">
        <v>25339</v>
      </c>
      <c r="V92" s="17">
        <v>7807</v>
      </c>
      <c r="W92" s="17">
        <v>0</v>
      </c>
      <c r="X92" s="17">
        <v>138320</v>
      </c>
      <c r="Y92" s="17">
        <v>0</v>
      </c>
      <c r="Z92" s="17">
        <v>0</v>
      </c>
      <c r="AA92" s="17">
        <v>0</v>
      </c>
      <c r="AB92" s="17">
        <v>0</v>
      </c>
      <c r="AC92" s="17">
        <v>5678433</v>
      </c>
      <c r="AD92" s="17">
        <f>MAX(E92,(TRUNC(('2022-0222'!E92*0.03),0)+'2022-0222'!E92))</f>
        <v>3532048</v>
      </c>
      <c r="AE92" s="17">
        <f t="shared" si="2"/>
        <v>0</v>
      </c>
    </row>
    <row r="93" spans="1:31" x14ac:dyDescent="0.3">
      <c r="A93" s="15" t="s">
        <v>179</v>
      </c>
      <c r="B93" s="14" t="s">
        <v>180</v>
      </c>
      <c r="C93" s="14">
        <v>1</v>
      </c>
      <c r="D93" s="14">
        <v>0</v>
      </c>
      <c r="E93" s="17">
        <v>11466390</v>
      </c>
      <c r="F93" s="17">
        <v>0</v>
      </c>
      <c r="G93" s="17">
        <v>0</v>
      </c>
      <c r="H93" s="17">
        <v>0</v>
      </c>
      <c r="I93" s="17">
        <v>1506374</v>
      </c>
      <c r="J93" s="17">
        <v>1855188</v>
      </c>
      <c r="K93" s="17">
        <v>1059</v>
      </c>
      <c r="L93" s="17">
        <v>0</v>
      </c>
      <c r="M93" s="17">
        <v>0</v>
      </c>
      <c r="N93" s="17">
        <v>0</v>
      </c>
      <c r="O93" s="17">
        <v>0</v>
      </c>
      <c r="P93" s="17">
        <v>1640857</v>
      </c>
      <c r="Q93" s="17">
        <v>193762</v>
      </c>
      <c r="R93" s="17">
        <v>0</v>
      </c>
      <c r="S93" s="17">
        <v>12194</v>
      </c>
      <c r="T93" s="17">
        <v>5088</v>
      </c>
      <c r="U93" s="17">
        <v>47066</v>
      </c>
      <c r="V93" s="17">
        <v>14734</v>
      </c>
      <c r="W93" s="17">
        <v>0</v>
      </c>
      <c r="X93" s="17">
        <v>323662</v>
      </c>
      <c r="Y93" s="17">
        <v>0</v>
      </c>
      <c r="Z93" s="17">
        <v>0</v>
      </c>
      <c r="AA93" s="17">
        <v>0</v>
      </c>
      <c r="AB93" s="17">
        <v>0</v>
      </c>
      <c r="AC93" s="17">
        <v>17066374</v>
      </c>
      <c r="AD93" s="17">
        <f>MAX(E93,(TRUNC(('2022-0222'!E93*0.03),0)+'2022-0222'!E93))</f>
        <v>11810381</v>
      </c>
      <c r="AE93" s="17">
        <f t="shared" si="2"/>
        <v>343991</v>
      </c>
    </row>
    <row r="94" spans="1:31" x14ac:dyDescent="0.3">
      <c r="A94" s="15" t="s">
        <v>181</v>
      </c>
      <c r="B94" s="14" t="s">
        <v>182</v>
      </c>
      <c r="C94" s="14">
        <v>1</v>
      </c>
      <c r="D94" s="14">
        <v>0</v>
      </c>
      <c r="E94" s="17">
        <v>18958372</v>
      </c>
      <c r="F94" s="17">
        <v>0</v>
      </c>
      <c r="G94" s="17">
        <v>0</v>
      </c>
      <c r="H94" s="17">
        <v>2785</v>
      </c>
      <c r="I94" s="17">
        <v>2980715</v>
      </c>
      <c r="J94" s="17">
        <v>1736924</v>
      </c>
      <c r="K94" s="17">
        <v>0</v>
      </c>
      <c r="L94" s="17">
        <v>0</v>
      </c>
      <c r="M94" s="17">
        <v>0</v>
      </c>
      <c r="N94" s="17">
        <v>0</v>
      </c>
      <c r="O94" s="17">
        <v>0</v>
      </c>
      <c r="P94" s="17">
        <v>2122126</v>
      </c>
      <c r="Q94" s="17">
        <v>217479</v>
      </c>
      <c r="R94" s="17">
        <v>105642</v>
      </c>
      <c r="S94" s="17">
        <v>29855</v>
      </c>
      <c r="T94" s="17">
        <v>12456</v>
      </c>
      <c r="U94" s="17">
        <v>107122</v>
      </c>
      <c r="V94" s="17">
        <v>36655</v>
      </c>
      <c r="W94" s="17">
        <v>0</v>
      </c>
      <c r="X94" s="17">
        <v>623447</v>
      </c>
      <c r="Y94" s="17">
        <v>2222</v>
      </c>
      <c r="Z94" s="17">
        <v>0</v>
      </c>
      <c r="AA94" s="17">
        <v>0</v>
      </c>
      <c r="AB94" s="17">
        <v>0</v>
      </c>
      <c r="AC94" s="17">
        <v>26935800</v>
      </c>
      <c r="AD94" s="17">
        <f>MAX(E94,(TRUNC(('2022-0222'!E94*0.03),0)+'2022-0222'!E94))</f>
        <v>19363598</v>
      </c>
      <c r="AE94" s="17">
        <f t="shared" si="2"/>
        <v>405226</v>
      </c>
    </row>
    <row r="95" spans="1:31" x14ac:dyDescent="0.3">
      <c r="A95" s="15" t="s">
        <v>183</v>
      </c>
      <c r="B95" s="14" t="s">
        <v>184</v>
      </c>
      <c r="C95" s="14">
        <v>1</v>
      </c>
      <c r="D95" s="14">
        <v>0</v>
      </c>
      <c r="E95" s="17">
        <v>15190845</v>
      </c>
      <c r="F95" s="17">
        <v>0</v>
      </c>
      <c r="G95" s="17">
        <v>507748</v>
      </c>
      <c r="H95" s="17">
        <v>0</v>
      </c>
      <c r="I95" s="17">
        <v>315064</v>
      </c>
      <c r="J95" s="17">
        <v>1260546</v>
      </c>
      <c r="K95" s="17">
        <v>0</v>
      </c>
      <c r="L95" s="17">
        <v>0</v>
      </c>
      <c r="M95" s="17">
        <v>0</v>
      </c>
      <c r="N95" s="17">
        <v>0</v>
      </c>
      <c r="O95" s="17">
        <v>0</v>
      </c>
      <c r="P95" s="17">
        <v>2105074</v>
      </c>
      <c r="Q95" s="17">
        <v>449662</v>
      </c>
      <c r="R95" s="17">
        <v>55190</v>
      </c>
      <c r="S95" s="17">
        <v>26050</v>
      </c>
      <c r="T95" s="17">
        <v>10869</v>
      </c>
      <c r="U95" s="17">
        <v>102462</v>
      </c>
      <c r="V95" s="17">
        <v>30131</v>
      </c>
      <c r="W95" s="17">
        <v>0</v>
      </c>
      <c r="X95" s="17">
        <v>226069</v>
      </c>
      <c r="Y95" s="17">
        <v>43246</v>
      </c>
      <c r="Z95" s="17">
        <v>0</v>
      </c>
      <c r="AA95" s="17">
        <v>0</v>
      </c>
      <c r="AB95" s="17">
        <v>0</v>
      </c>
      <c r="AC95" s="17">
        <v>20322956</v>
      </c>
      <c r="AD95" s="17">
        <f>MAX(E95,(TRUNC(('2022-0222'!E95*0.03),0)+'2022-0222'!E95))</f>
        <v>15484938</v>
      </c>
      <c r="AE95" s="17">
        <f t="shared" si="2"/>
        <v>294093</v>
      </c>
    </row>
    <row r="96" spans="1:31" x14ac:dyDescent="0.3">
      <c r="A96" s="15" t="s">
        <v>185</v>
      </c>
      <c r="B96" s="14" t="s">
        <v>186</v>
      </c>
      <c r="C96" s="14">
        <v>1</v>
      </c>
      <c r="D96" s="14">
        <v>0</v>
      </c>
      <c r="E96" s="17">
        <v>15583847</v>
      </c>
      <c r="F96" s="17">
        <v>0</v>
      </c>
      <c r="G96" s="17">
        <v>0</v>
      </c>
      <c r="H96" s="17">
        <v>0</v>
      </c>
      <c r="I96" s="17">
        <v>1780072</v>
      </c>
      <c r="J96" s="17">
        <v>656831</v>
      </c>
      <c r="K96" s="17">
        <v>0</v>
      </c>
      <c r="L96" s="17">
        <v>0</v>
      </c>
      <c r="M96" s="17">
        <v>0</v>
      </c>
      <c r="N96" s="17">
        <v>0</v>
      </c>
      <c r="O96" s="17">
        <v>0</v>
      </c>
      <c r="P96" s="17">
        <v>1282669</v>
      </c>
      <c r="Q96" s="17">
        <v>368285</v>
      </c>
      <c r="R96" s="17">
        <v>138081</v>
      </c>
      <c r="S96" s="17">
        <v>22036</v>
      </c>
      <c r="T96" s="17">
        <v>9194</v>
      </c>
      <c r="U96" s="17">
        <v>85628</v>
      </c>
      <c r="V96" s="17">
        <v>27410</v>
      </c>
      <c r="W96" s="17">
        <v>0</v>
      </c>
      <c r="X96" s="17">
        <v>515760</v>
      </c>
      <c r="Y96" s="17">
        <v>0</v>
      </c>
      <c r="Z96" s="17">
        <v>0</v>
      </c>
      <c r="AA96" s="17">
        <v>0</v>
      </c>
      <c r="AB96" s="17">
        <v>0</v>
      </c>
      <c r="AC96" s="17">
        <v>20469813</v>
      </c>
      <c r="AD96" s="17">
        <f>MAX(E96,(TRUNC(('2022-0222'!E96*0.03),0)+'2022-0222'!E96))</f>
        <v>16051362</v>
      </c>
      <c r="AE96" s="17">
        <f t="shared" si="2"/>
        <v>467515</v>
      </c>
    </row>
    <row r="97" spans="1:31" x14ac:dyDescent="0.3">
      <c r="A97" s="15" t="s">
        <v>187</v>
      </c>
      <c r="B97" s="14" t="s">
        <v>188</v>
      </c>
      <c r="C97" s="14">
        <v>1</v>
      </c>
      <c r="D97" s="14">
        <v>0</v>
      </c>
      <c r="E97" s="17">
        <v>7744950</v>
      </c>
      <c r="F97" s="17">
        <v>0</v>
      </c>
      <c r="G97" s="17">
        <v>352002</v>
      </c>
      <c r="H97" s="17">
        <v>3921</v>
      </c>
      <c r="I97" s="17">
        <v>624195</v>
      </c>
      <c r="J97" s="17">
        <v>2715223</v>
      </c>
      <c r="K97" s="17">
        <v>9783</v>
      </c>
      <c r="L97" s="17">
        <v>0</v>
      </c>
      <c r="M97" s="17">
        <v>0</v>
      </c>
      <c r="N97" s="17">
        <v>0</v>
      </c>
      <c r="O97" s="17">
        <v>0</v>
      </c>
      <c r="P97" s="17">
        <v>511891</v>
      </c>
      <c r="Q97" s="17">
        <v>39676</v>
      </c>
      <c r="R97" s="17">
        <v>329804</v>
      </c>
      <c r="S97" s="17">
        <v>21152</v>
      </c>
      <c r="T97" s="17">
        <v>8825</v>
      </c>
      <c r="U97" s="17">
        <v>71298</v>
      </c>
      <c r="V97" s="17">
        <v>0</v>
      </c>
      <c r="W97" s="17">
        <v>0</v>
      </c>
      <c r="X97" s="17">
        <v>97200</v>
      </c>
      <c r="Y97" s="17">
        <v>0</v>
      </c>
      <c r="Z97" s="17">
        <v>0</v>
      </c>
      <c r="AA97" s="17">
        <v>0</v>
      </c>
      <c r="AB97" s="17">
        <v>0</v>
      </c>
      <c r="AC97" s="17">
        <v>12529920</v>
      </c>
      <c r="AD97" s="17">
        <f>MAX(E97,(TRUNC(('2022-0222'!E97*0.03),0)+'2022-0222'!E97))</f>
        <v>7977298</v>
      </c>
      <c r="AE97" s="17">
        <f t="shared" si="2"/>
        <v>232348</v>
      </c>
    </row>
    <row r="98" spans="1:31" x14ac:dyDescent="0.3">
      <c r="A98" s="15" t="s">
        <v>189</v>
      </c>
      <c r="B98" s="14" t="s">
        <v>190</v>
      </c>
      <c r="C98" s="14">
        <v>1</v>
      </c>
      <c r="D98" s="14">
        <v>0</v>
      </c>
      <c r="E98" s="17">
        <v>3796188</v>
      </c>
      <c r="F98" s="17">
        <v>0</v>
      </c>
      <c r="G98" s="17">
        <v>143067</v>
      </c>
      <c r="H98" s="17">
        <v>0</v>
      </c>
      <c r="I98" s="17">
        <v>383539</v>
      </c>
      <c r="J98" s="17">
        <v>436551</v>
      </c>
      <c r="K98" s="17">
        <v>0</v>
      </c>
      <c r="L98" s="17">
        <v>0</v>
      </c>
      <c r="M98" s="17">
        <v>0</v>
      </c>
      <c r="N98" s="17">
        <v>0</v>
      </c>
      <c r="O98" s="17">
        <v>0</v>
      </c>
      <c r="P98" s="17">
        <v>371122</v>
      </c>
      <c r="Q98" s="17">
        <v>12725</v>
      </c>
      <c r="R98" s="17">
        <v>134676</v>
      </c>
      <c r="S98" s="17">
        <v>7086</v>
      </c>
      <c r="T98" s="17">
        <v>2956</v>
      </c>
      <c r="U98" s="17">
        <v>28717</v>
      </c>
      <c r="V98" s="17">
        <v>3216</v>
      </c>
      <c r="W98" s="17">
        <v>0</v>
      </c>
      <c r="X98" s="17">
        <v>380000</v>
      </c>
      <c r="Y98" s="17">
        <v>70</v>
      </c>
      <c r="Z98" s="17">
        <v>0</v>
      </c>
      <c r="AA98" s="17">
        <v>0</v>
      </c>
      <c r="AB98" s="17">
        <v>0</v>
      </c>
      <c r="AC98" s="17">
        <v>5699913</v>
      </c>
      <c r="AD98" s="17">
        <f>MAX(E98,(TRUNC(('2022-0222'!E98*0.03),0)+'2022-0222'!E98))</f>
        <v>3910073</v>
      </c>
      <c r="AE98" s="17">
        <f t="shared" si="2"/>
        <v>113885</v>
      </c>
    </row>
    <row r="99" spans="1:31" x14ac:dyDescent="0.3">
      <c r="A99" s="15" t="s">
        <v>191</v>
      </c>
      <c r="B99" s="14" t="s">
        <v>192</v>
      </c>
      <c r="C99" s="14">
        <v>1</v>
      </c>
      <c r="D99" s="14">
        <v>0</v>
      </c>
      <c r="E99" s="17">
        <v>5021221</v>
      </c>
      <c r="F99" s="17">
        <v>0</v>
      </c>
      <c r="G99" s="17">
        <v>148960</v>
      </c>
      <c r="H99" s="17">
        <v>0</v>
      </c>
      <c r="I99" s="17">
        <v>820255</v>
      </c>
      <c r="J99" s="17">
        <v>883649</v>
      </c>
      <c r="K99" s="17">
        <v>0</v>
      </c>
      <c r="L99" s="17">
        <v>0</v>
      </c>
      <c r="M99" s="17">
        <v>0</v>
      </c>
      <c r="N99" s="17">
        <v>0</v>
      </c>
      <c r="O99" s="17">
        <v>0</v>
      </c>
      <c r="P99" s="17">
        <v>770509</v>
      </c>
      <c r="Q99" s="17">
        <v>22935</v>
      </c>
      <c r="R99" s="17">
        <v>152438</v>
      </c>
      <c r="S99" s="17">
        <v>13347</v>
      </c>
      <c r="T99" s="17">
        <v>5569</v>
      </c>
      <c r="U99" s="17">
        <v>55745</v>
      </c>
      <c r="V99" s="17">
        <v>3924</v>
      </c>
      <c r="W99" s="17">
        <v>0</v>
      </c>
      <c r="X99" s="17">
        <v>108000</v>
      </c>
      <c r="Y99" s="17">
        <v>0</v>
      </c>
      <c r="Z99" s="17">
        <v>0</v>
      </c>
      <c r="AA99" s="17">
        <v>0</v>
      </c>
      <c r="AB99" s="17">
        <v>0</v>
      </c>
      <c r="AC99" s="17">
        <v>8006552</v>
      </c>
      <c r="AD99" s="17">
        <f>MAX(E99,(TRUNC(('2022-0222'!E99*0.03),0)+'2022-0222'!E99))</f>
        <v>5171857</v>
      </c>
      <c r="AE99" s="17">
        <f t="shared" si="2"/>
        <v>150636</v>
      </c>
    </row>
    <row r="100" spans="1:31" x14ac:dyDescent="0.3">
      <c r="A100" s="15" t="s">
        <v>193</v>
      </c>
      <c r="B100" s="14" t="s">
        <v>194</v>
      </c>
      <c r="C100" s="14">
        <v>1</v>
      </c>
      <c r="D100" s="14">
        <v>0</v>
      </c>
      <c r="E100" s="17">
        <v>16838779</v>
      </c>
      <c r="F100" s="17">
        <v>0</v>
      </c>
      <c r="G100" s="17">
        <v>218990</v>
      </c>
      <c r="H100" s="17">
        <v>0</v>
      </c>
      <c r="I100" s="17">
        <v>1571108</v>
      </c>
      <c r="J100" s="17">
        <v>3911401</v>
      </c>
      <c r="K100" s="17">
        <v>714908</v>
      </c>
      <c r="L100" s="17">
        <v>0</v>
      </c>
      <c r="M100" s="17">
        <v>0</v>
      </c>
      <c r="N100" s="17">
        <v>0</v>
      </c>
      <c r="O100" s="17">
        <v>0</v>
      </c>
      <c r="P100" s="17">
        <v>1216985</v>
      </c>
      <c r="Q100" s="17">
        <v>126189</v>
      </c>
      <c r="R100" s="17">
        <v>720325</v>
      </c>
      <c r="S100" s="17">
        <v>24058</v>
      </c>
      <c r="T100" s="17">
        <v>10038</v>
      </c>
      <c r="U100" s="17">
        <v>99375</v>
      </c>
      <c r="V100" s="17">
        <v>16712</v>
      </c>
      <c r="W100" s="17">
        <v>0</v>
      </c>
      <c r="X100" s="17">
        <v>284590</v>
      </c>
      <c r="Y100" s="17">
        <v>0</v>
      </c>
      <c r="Z100" s="17">
        <v>0</v>
      </c>
      <c r="AA100" s="17">
        <v>0</v>
      </c>
      <c r="AB100" s="17">
        <v>0</v>
      </c>
      <c r="AC100" s="17">
        <v>25753458</v>
      </c>
      <c r="AD100" s="17">
        <f>MAX(E100,(TRUNC(('2022-0222'!E100*0.03),0)+'2022-0222'!E100))</f>
        <v>17343942</v>
      </c>
      <c r="AE100" s="17">
        <f t="shared" si="2"/>
        <v>505163</v>
      </c>
    </row>
    <row r="101" spans="1:31" x14ac:dyDescent="0.3">
      <c r="A101" s="15" t="s">
        <v>195</v>
      </c>
      <c r="B101" s="14" t="s">
        <v>196</v>
      </c>
      <c r="C101" s="14">
        <v>1</v>
      </c>
      <c r="D101" s="14">
        <v>0</v>
      </c>
      <c r="E101" s="17">
        <v>11127967</v>
      </c>
      <c r="F101" s="17">
        <v>0</v>
      </c>
      <c r="G101" s="17">
        <v>224558</v>
      </c>
      <c r="H101" s="17">
        <v>5638</v>
      </c>
      <c r="I101" s="17">
        <v>1984831</v>
      </c>
      <c r="J101" s="17">
        <v>2164673</v>
      </c>
      <c r="K101" s="17">
        <v>0</v>
      </c>
      <c r="L101" s="17">
        <v>0</v>
      </c>
      <c r="M101" s="17">
        <v>0</v>
      </c>
      <c r="N101" s="17">
        <v>0</v>
      </c>
      <c r="O101" s="17">
        <v>0</v>
      </c>
      <c r="P101" s="17">
        <v>1868661</v>
      </c>
      <c r="Q101" s="17">
        <v>258501</v>
      </c>
      <c r="R101" s="17">
        <v>336452</v>
      </c>
      <c r="S101" s="17">
        <v>25316</v>
      </c>
      <c r="T101" s="17">
        <v>10563</v>
      </c>
      <c r="U101" s="17">
        <v>103452</v>
      </c>
      <c r="V101" s="17">
        <v>23762</v>
      </c>
      <c r="W101" s="17">
        <v>0</v>
      </c>
      <c r="X101" s="17">
        <v>185504</v>
      </c>
      <c r="Y101" s="17">
        <v>2199</v>
      </c>
      <c r="Z101" s="17">
        <v>0</v>
      </c>
      <c r="AA101" s="17">
        <v>0</v>
      </c>
      <c r="AB101" s="17">
        <v>0</v>
      </c>
      <c r="AC101" s="17">
        <v>18322077</v>
      </c>
      <c r="AD101" s="17">
        <f>MAX(E101,(TRUNC(('2022-0222'!E101*0.03),0)+'2022-0222'!E101))</f>
        <v>11461806</v>
      </c>
      <c r="AE101" s="17">
        <f t="shared" si="2"/>
        <v>333839</v>
      </c>
    </row>
    <row r="102" spans="1:31" x14ac:dyDescent="0.3">
      <c r="A102" s="15" t="s">
        <v>197</v>
      </c>
      <c r="B102" s="14" t="s">
        <v>198</v>
      </c>
      <c r="C102" s="14">
        <v>1</v>
      </c>
      <c r="D102" s="14">
        <v>0</v>
      </c>
      <c r="E102" s="17">
        <v>2442609</v>
      </c>
      <c r="F102" s="17">
        <v>0</v>
      </c>
      <c r="G102" s="17">
        <v>143187</v>
      </c>
      <c r="H102" s="17">
        <v>0</v>
      </c>
      <c r="I102" s="17">
        <v>319559</v>
      </c>
      <c r="J102" s="17">
        <v>473023</v>
      </c>
      <c r="K102" s="17">
        <v>13182</v>
      </c>
      <c r="L102" s="17">
        <v>0</v>
      </c>
      <c r="M102" s="17">
        <v>0</v>
      </c>
      <c r="N102" s="17">
        <v>0</v>
      </c>
      <c r="O102" s="17">
        <v>0</v>
      </c>
      <c r="P102" s="17">
        <v>165304</v>
      </c>
      <c r="Q102" s="17">
        <v>0</v>
      </c>
      <c r="R102" s="17">
        <v>59656</v>
      </c>
      <c r="S102" s="17">
        <v>7310</v>
      </c>
      <c r="T102" s="17">
        <v>3050</v>
      </c>
      <c r="U102" s="17">
        <v>23766</v>
      </c>
      <c r="V102" s="17">
        <v>1358</v>
      </c>
      <c r="W102" s="17">
        <v>0</v>
      </c>
      <c r="X102" s="17">
        <v>108000</v>
      </c>
      <c r="Y102" s="17">
        <v>3825</v>
      </c>
      <c r="Z102" s="17">
        <v>0</v>
      </c>
      <c r="AA102" s="17">
        <v>0</v>
      </c>
      <c r="AB102" s="17">
        <v>0</v>
      </c>
      <c r="AC102" s="17">
        <v>3763829</v>
      </c>
      <c r="AD102" s="17">
        <f>MAX(E102,(TRUNC(('2022-0222'!E102*0.03),0)+'2022-0222'!E102))</f>
        <v>2515887</v>
      </c>
      <c r="AE102" s="17">
        <f t="shared" si="2"/>
        <v>73278</v>
      </c>
    </row>
    <row r="103" spans="1:31" x14ac:dyDescent="0.3">
      <c r="A103" s="15" t="s">
        <v>199</v>
      </c>
      <c r="B103" s="14" t="s">
        <v>200</v>
      </c>
      <c r="C103" s="14">
        <v>1</v>
      </c>
      <c r="D103" s="14">
        <v>0</v>
      </c>
      <c r="E103" s="17">
        <v>8685083</v>
      </c>
      <c r="F103" s="17">
        <v>0</v>
      </c>
      <c r="G103" s="17">
        <v>0</v>
      </c>
      <c r="H103" s="17">
        <v>0</v>
      </c>
      <c r="I103" s="17">
        <v>825205</v>
      </c>
      <c r="J103" s="17">
        <v>2258447</v>
      </c>
      <c r="K103" s="17">
        <v>0</v>
      </c>
      <c r="L103" s="17">
        <v>0</v>
      </c>
      <c r="M103" s="17">
        <v>0</v>
      </c>
      <c r="N103" s="17">
        <v>0</v>
      </c>
      <c r="O103" s="17">
        <v>0</v>
      </c>
      <c r="P103" s="17">
        <v>1358704</v>
      </c>
      <c r="Q103" s="17">
        <v>137146</v>
      </c>
      <c r="R103" s="17">
        <v>34841</v>
      </c>
      <c r="S103" s="17">
        <v>7445</v>
      </c>
      <c r="T103" s="17">
        <v>3106</v>
      </c>
      <c r="U103" s="17">
        <v>29358</v>
      </c>
      <c r="V103" s="17">
        <v>9465</v>
      </c>
      <c r="W103" s="17">
        <v>0</v>
      </c>
      <c r="X103" s="17">
        <v>156015</v>
      </c>
      <c r="Y103" s="17">
        <v>0</v>
      </c>
      <c r="Z103" s="17">
        <v>0</v>
      </c>
      <c r="AA103" s="17">
        <v>0</v>
      </c>
      <c r="AB103" s="17">
        <v>0</v>
      </c>
      <c r="AC103" s="17">
        <v>13504815</v>
      </c>
      <c r="AD103" s="17">
        <f>MAX(E103,(TRUNC(('2022-0222'!E103*0.03),0)+'2022-0222'!E103))</f>
        <v>8685083</v>
      </c>
      <c r="AE103" s="17">
        <f t="shared" si="2"/>
        <v>0</v>
      </c>
    </row>
    <row r="104" spans="1:31" x14ac:dyDescent="0.3">
      <c r="A104" s="15" t="s">
        <v>201</v>
      </c>
      <c r="B104" s="14" t="s">
        <v>202</v>
      </c>
      <c r="C104" s="14">
        <v>1</v>
      </c>
      <c r="D104" s="14">
        <v>0</v>
      </c>
      <c r="E104" s="17">
        <v>21988949</v>
      </c>
      <c r="F104" s="17">
        <v>198986</v>
      </c>
      <c r="G104" s="17">
        <v>0</v>
      </c>
      <c r="H104" s="17">
        <v>64738</v>
      </c>
      <c r="I104" s="17">
        <v>1202939</v>
      </c>
      <c r="J104" s="17">
        <v>3719967</v>
      </c>
      <c r="K104" s="17">
        <v>0</v>
      </c>
      <c r="L104" s="17">
        <v>0</v>
      </c>
      <c r="M104" s="17">
        <v>0</v>
      </c>
      <c r="N104" s="17">
        <v>0</v>
      </c>
      <c r="O104" s="17">
        <v>0</v>
      </c>
      <c r="P104" s="17">
        <v>2373621</v>
      </c>
      <c r="Q104" s="17">
        <v>918100</v>
      </c>
      <c r="R104" s="17">
        <v>187058</v>
      </c>
      <c r="S104" s="17">
        <v>33136</v>
      </c>
      <c r="T104" s="17">
        <v>13825</v>
      </c>
      <c r="U104" s="17">
        <v>125412</v>
      </c>
      <c r="V104" s="17">
        <v>39612</v>
      </c>
      <c r="W104" s="17">
        <v>0</v>
      </c>
      <c r="X104" s="17">
        <v>468206</v>
      </c>
      <c r="Y104" s="17">
        <v>0</v>
      </c>
      <c r="Z104" s="17">
        <v>0</v>
      </c>
      <c r="AA104" s="17">
        <v>0</v>
      </c>
      <c r="AB104" s="17">
        <v>0</v>
      </c>
      <c r="AC104" s="17">
        <v>31334549</v>
      </c>
      <c r="AD104" s="17">
        <f>MAX(E104,(TRUNC(('2022-0222'!E104*0.03),0)+'2022-0222'!E104))</f>
        <v>22648617</v>
      </c>
      <c r="AE104" s="17">
        <f t="shared" si="2"/>
        <v>659668</v>
      </c>
    </row>
    <row r="105" spans="1:31" x14ac:dyDescent="0.3">
      <c r="A105" s="15" t="s">
        <v>203</v>
      </c>
      <c r="B105" s="14" t="s">
        <v>204</v>
      </c>
      <c r="C105" s="14">
        <v>1</v>
      </c>
      <c r="D105" s="14">
        <v>0</v>
      </c>
      <c r="E105" s="17">
        <v>7762232</v>
      </c>
      <c r="F105" s="17">
        <v>0</v>
      </c>
      <c r="G105" s="17">
        <v>0</v>
      </c>
      <c r="H105" s="17">
        <v>8602</v>
      </c>
      <c r="I105" s="17">
        <v>527806</v>
      </c>
      <c r="J105" s="17">
        <v>1522355</v>
      </c>
      <c r="K105" s="17">
        <v>0</v>
      </c>
      <c r="L105" s="17">
        <v>0</v>
      </c>
      <c r="M105" s="17">
        <v>0</v>
      </c>
      <c r="N105" s="17">
        <v>0</v>
      </c>
      <c r="O105" s="17">
        <v>0</v>
      </c>
      <c r="P105" s="17">
        <v>1037316</v>
      </c>
      <c r="Q105" s="17">
        <v>187923</v>
      </c>
      <c r="R105" s="17">
        <v>0</v>
      </c>
      <c r="S105" s="17">
        <v>7520</v>
      </c>
      <c r="T105" s="17">
        <v>3138</v>
      </c>
      <c r="U105" s="17">
        <v>29999</v>
      </c>
      <c r="V105" s="17">
        <v>10071</v>
      </c>
      <c r="W105" s="17">
        <v>0</v>
      </c>
      <c r="X105" s="17">
        <v>260512</v>
      </c>
      <c r="Y105" s="17">
        <v>0</v>
      </c>
      <c r="Z105" s="17">
        <v>0</v>
      </c>
      <c r="AA105" s="17">
        <v>0</v>
      </c>
      <c r="AB105" s="17">
        <v>0</v>
      </c>
      <c r="AC105" s="17">
        <v>11357474</v>
      </c>
      <c r="AD105" s="17">
        <f>MAX(E105,(TRUNC(('2022-0222'!E105*0.03),0)+'2022-0222'!E105))</f>
        <v>7762232</v>
      </c>
      <c r="AE105" s="17">
        <f t="shared" si="2"/>
        <v>0</v>
      </c>
    </row>
    <row r="106" spans="1:31" x14ac:dyDescent="0.3">
      <c r="A106" s="15" t="s">
        <v>205</v>
      </c>
      <c r="B106" s="14" t="s">
        <v>206</v>
      </c>
      <c r="C106" s="14">
        <v>1</v>
      </c>
      <c r="D106" s="14">
        <v>0</v>
      </c>
      <c r="E106" s="17">
        <v>17235126</v>
      </c>
      <c r="F106" s="17">
        <v>0</v>
      </c>
      <c r="G106" s="17">
        <v>0</v>
      </c>
      <c r="H106" s="17">
        <v>32199</v>
      </c>
      <c r="I106" s="17">
        <v>2106471</v>
      </c>
      <c r="J106" s="17">
        <v>2576324</v>
      </c>
      <c r="K106" s="17">
        <v>104320</v>
      </c>
      <c r="L106" s="17">
        <v>0</v>
      </c>
      <c r="M106" s="17">
        <v>0</v>
      </c>
      <c r="N106" s="17">
        <v>0</v>
      </c>
      <c r="O106" s="17">
        <v>0</v>
      </c>
      <c r="P106" s="17">
        <v>2712220</v>
      </c>
      <c r="Q106" s="17">
        <v>113432</v>
      </c>
      <c r="R106" s="17">
        <v>64988</v>
      </c>
      <c r="S106" s="17">
        <v>28866</v>
      </c>
      <c r="T106" s="17">
        <v>12044</v>
      </c>
      <c r="U106" s="17">
        <v>110209</v>
      </c>
      <c r="V106" s="17">
        <v>35348</v>
      </c>
      <c r="W106" s="17">
        <v>0</v>
      </c>
      <c r="X106" s="17">
        <v>315422</v>
      </c>
      <c r="Y106" s="17">
        <v>0</v>
      </c>
      <c r="Z106" s="17">
        <v>0</v>
      </c>
      <c r="AA106" s="17">
        <v>0</v>
      </c>
      <c r="AB106" s="17">
        <v>0</v>
      </c>
      <c r="AC106" s="17">
        <v>25446969</v>
      </c>
      <c r="AD106" s="17">
        <f>MAX(E106,(TRUNC(('2022-0222'!E106*0.03),0)+'2022-0222'!E106))</f>
        <v>17235126</v>
      </c>
      <c r="AE106" s="17">
        <f t="shared" si="2"/>
        <v>0</v>
      </c>
    </row>
    <row r="107" spans="1:31" x14ac:dyDescent="0.3">
      <c r="A107" s="15" t="s">
        <v>207</v>
      </c>
      <c r="B107" s="14" t="s">
        <v>208</v>
      </c>
      <c r="C107" s="14">
        <v>1</v>
      </c>
      <c r="D107" s="14">
        <v>0</v>
      </c>
      <c r="E107" s="17">
        <v>10103236</v>
      </c>
      <c r="F107" s="17">
        <v>0</v>
      </c>
      <c r="G107" s="17">
        <v>0</v>
      </c>
      <c r="H107" s="17">
        <v>0</v>
      </c>
      <c r="I107" s="17">
        <v>1067920</v>
      </c>
      <c r="J107" s="17">
        <v>1610786</v>
      </c>
      <c r="K107" s="17">
        <v>0</v>
      </c>
      <c r="L107" s="17">
        <v>0</v>
      </c>
      <c r="M107" s="17">
        <v>0</v>
      </c>
      <c r="N107" s="17">
        <v>0</v>
      </c>
      <c r="O107" s="17">
        <v>0</v>
      </c>
      <c r="P107" s="17">
        <v>1264320</v>
      </c>
      <c r="Q107" s="17">
        <v>84171</v>
      </c>
      <c r="R107" s="17">
        <v>0</v>
      </c>
      <c r="S107" s="17">
        <v>10501</v>
      </c>
      <c r="T107" s="17">
        <v>4381</v>
      </c>
      <c r="U107" s="17">
        <v>41416</v>
      </c>
      <c r="V107" s="17">
        <v>13198</v>
      </c>
      <c r="W107" s="17">
        <v>0</v>
      </c>
      <c r="X107" s="17">
        <v>85523</v>
      </c>
      <c r="Y107" s="17">
        <v>0</v>
      </c>
      <c r="Z107" s="17">
        <v>0</v>
      </c>
      <c r="AA107" s="17">
        <v>0</v>
      </c>
      <c r="AB107" s="17">
        <v>0</v>
      </c>
      <c r="AC107" s="17">
        <v>14285452</v>
      </c>
      <c r="AD107" s="17">
        <f>MAX(E107,(TRUNC(('2022-0222'!E107*0.03),0)+'2022-0222'!E107))</f>
        <v>10103236</v>
      </c>
      <c r="AE107" s="17">
        <f t="shared" si="2"/>
        <v>0</v>
      </c>
    </row>
    <row r="108" spans="1:31" x14ac:dyDescent="0.3">
      <c r="A108" s="15" t="s">
        <v>209</v>
      </c>
      <c r="B108" s="14" t="s">
        <v>210</v>
      </c>
      <c r="C108" s="14">
        <v>1</v>
      </c>
      <c r="D108" s="14">
        <v>0</v>
      </c>
      <c r="E108" s="17">
        <v>692799</v>
      </c>
      <c r="F108" s="17">
        <v>0</v>
      </c>
      <c r="G108" s="17">
        <v>100000</v>
      </c>
      <c r="H108" s="17">
        <v>0</v>
      </c>
      <c r="I108" s="17">
        <v>16866</v>
      </c>
      <c r="J108" s="17">
        <v>79311</v>
      </c>
      <c r="K108" s="17">
        <v>0</v>
      </c>
      <c r="L108" s="17">
        <v>0</v>
      </c>
      <c r="M108" s="17">
        <v>0</v>
      </c>
      <c r="N108" s="17">
        <v>0</v>
      </c>
      <c r="O108" s="17">
        <v>0</v>
      </c>
      <c r="P108" s="17">
        <v>162783</v>
      </c>
      <c r="Q108" s="17">
        <v>0</v>
      </c>
      <c r="R108" s="17">
        <v>0</v>
      </c>
      <c r="S108" s="17">
        <v>839</v>
      </c>
      <c r="T108" s="17">
        <v>350</v>
      </c>
      <c r="U108" s="17">
        <v>3146</v>
      </c>
      <c r="V108" s="17">
        <v>0</v>
      </c>
      <c r="W108" s="17">
        <v>0</v>
      </c>
      <c r="X108" s="17">
        <v>16200</v>
      </c>
      <c r="Y108" s="17">
        <v>1318</v>
      </c>
      <c r="Z108" s="17">
        <v>0</v>
      </c>
      <c r="AA108" s="17">
        <v>0</v>
      </c>
      <c r="AB108" s="17">
        <v>0</v>
      </c>
      <c r="AC108" s="17">
        <v>1073612</v>
      </c>
      <c r="AD108" s="17">
        <f>MAX(E108,(TRUNC(('2022-0222'!E108*0.03),0)+'2022-0222'!E108))</f>
        <v>713582</v>
      </c>
      <c r="AE108" s="17">
        <f t="shared" si="2"/>
        <v>20783</v>
      </c>
    </row>
    <row r="109" spans="1:31" x14ac:dyDescent="0.3">
      <c r="A109" s="15" t="s">
        <v>211</v>
      </c>
      <c r="B109" s="14" t="s">
        <v>212</v>
      </c>
      <c r="C109" s="14">
        <v>1</v>
      </c>
      <c r="D109" s="14">
        <v>0</v>
      </c>
      <c r="E109" s="17">
        <v>1184272</v>
      </c>
      <c r="F109" s="17">
        <v>0</v>
      </c>
      <c r="G109" s="17">
        <v>237714</v>
      </c>
      <c r="H109" s="17">
        <v>430</v>
      </c>
      <c r="I109" s="17">
        <v>64257</v>
      </c>
      <c r="J109" s="17">
        <v>155221</v>
      </c>
      <c r="K109" s="17">
        <v>0</v>
      </c>
      <c r="L109" s="17">
        <v>0</v>
      </c>
      <c r="M109" s="17">
        <v>0</v>
      </c>
      <c r="N109" s="17">
        <v>0</v>
      </c>
      <c r="O109" s="17">
        <v>0</v>
      </c>
      <c r="P109" s="17">
        <v>264539</v>
      </c>
      <c r="Q109" s="17">
        <v>0</v>
      </c>
      <c r="R109" s="17">
        <v>35252</v>
      </c>
      <c r="S109" s="17">
        <v>3221</v>
      </c>
      <c r="T109" s="17">
        <v>1344</v>
      </c>
      <c r="U109" s="17">
        <v>12932</v>
      </c>
      <c r="V109" s="17">
        <v>0</v>
      </c>
      <c r="W109" s="17">
        <v>0</v>
      </c>
      <c r="X109" s="17">
        <v>0</v>
      </c>
      <c r="Y109" s="17">
        <v>0</v>
      </c>
      <c r="Z109" s="17">
        <v>0</v>
      </c>
      <c r="AA109" s="17">
        <v>0</v>
      </c>
      <c r="AB109" s="17">
        <v>0</v>
      </c>
      <c r="AC109" s="17">
        <v>1959182</v>
      </c>
      <c r="AD109" s="17">
        <f>MAX(E109,(TRUNC(('2022-0222'!E109*0.03),0)+'2022-0222'!E109))</f>
        <v>1219800</v>
      </c>
      <c r="AE109" s="17">
        <f t="shared" si="2"/>
        <v>35528</v>
      </c>
    </row>
    <row r="110" spans="1:31" x14ac:dyDescent="0.3">
      <c r="A110" s="15" t="s">
        <v>213</v>
      </c>
      <c r="B110" s="14" t="s">
        <v>214</v>
      </c>
      <c r="C110" s="14">
        <v>1</v>
      </c>
      <c r="D110" s="14">
        <v>0</v>
      </c>
      <c r="E110" s="17">
        <v>4221073</v>
      </c>
      <c r="F110" s="17">
        <v>0</v>
      </c>
      <c r="G110" s="17">
        <v>70000</v>
      </c>
      <c r="H110" s="17">
        <v>0</v>
      </c>
      <c r="I110" s="17">
        <v>616790</v>
      </c>
      <c r="J110" s="17">
        <v>1124869</v>
      </c>
      <c r="K110" s="17">
        <v>0</v>
      </c>
      <c r="L110" s="17">
        <v>0</v>
      </c>
      <c r="M110" s="17">
        <v>0</v>
      </c>
      <c r="N110" s="17">
        <v>0</v>
      </c>
      <c r="O110" s="17">
        <v>0</v>
      </c>
      <c r="P110" s="17">
        <v>844628</v>
      </c>
      <c r="Q110" s="17">
        <v>31631</v>
      </c>
      <c r="R110" s="17">
        <v>144839</v>
      </c>
      <c r="S110" s="17">
        <v>5618</v>
      </c>
      <c r="T110" s="17">
        <v>2344</v>
      </c>
      <c r="U110" s="17">
        <v>21727</v>
      </c>
      <c r="V110" s="17">
        <v>6117</v>
      </c>
      <c r="W110" s="17">
        <v>0</v>
      </c>
      <c r="X110" s="17">
        <v>80000</v>
      </c>
      <c r="Y110" s="17">
        <v>0</v>
      </c>
      <c r="Z110" s="17">
        <v>0</v>
      </c>
      <c r="AA110" s="17">
        <v>0</v>
      </c>
      <c r="AB110" s="17">
        <v>0</v>
      </c>
      <c r="AC110" s="17">
        <v>7169636</v>
      </c>
      <c r="AD110" s="17">
        <f>MAX(E110,(TRUNC(('2022-0222'!E110*0.03),0)+'2022-0222'!E110))</f>
        <v>4221073</v>
      </c>
      <c r="AE110" s="17">
        <f t="shared" si="2"/>
        <v>0</v>
      </c>
    </row>
    <row r="111" spans="1:31" x14ac:dyDescent="0.3">
      <c r="A111" s="15" t="s">
        <v>215</v>
      </c>
      <c r="B111" s="14" t="s">
        <v>216</v>
      </c>
      <c r="C111" s="14">
        <v>1</v>
      </c>
      <c r="D111" s="14">
        <v>0</v>
      </c>
      <c r="E111" s="17">
        <v>6301732</v>
      </c>
      <c r="F111" s="17">
        <v>0</v>
      </c>
      <c r="G111" s="17">
        <v>181328</v>
      </c>
      <c r="H111" s="17">
        <v>0</v>
      </c>
      <c r="I111" s="17">
        <v>684355</v>
      </c>
      <c r="J111" s="17">
        <v>847606</v>
      </c>
      <c r="K111" s="17">
        <v>94208</v>
      </c>
      <c r="L111" s="17">
        <v>0</v>
      </c>
      <c r="M111" s="17">
        <v>0</v>
      </c>
      <c r="N111" s="17">
        <v>0</v>
      </c>
      <c r="O111" s="17">
        <v>0</v>
      </c>
      <c r="P111" s="17">
        <v>702625</v>
      </c>
      <c r="Q111" s="17">
        <v>25640</v>
      </c>
      <c r="R111" s="17">
        <v>126725</v>
      </c>
      <c r="S111" s="17">
        <v>10576</v>
      </c>
      <c r="T111" s="17">
        <v>4413</v>
      </c>
      <c r="U111" s="17">
        <v>41066</v>
      </c>
      <c r="V111" s="17">
        <v>9294</v>
      </c>
      <c r="W111" s="17">
        <v>0</v>
      </c>
      <c r="X111" s="17">
        <v>118900</v>
      </c>
      <c r="Y111" s="17">
        <v>16795</v>
      </c>
      <c r="Z111" s="17">
        <v>0</v>
      </c>
      <c r="AA111" s="17">
        <v>0</v>
      </c>
      <c r="AB111" s="17">
        <v>0</v>
      </c>
      <c r="AC111" s="17">
        <v>9165263</v>
      </c>
      <c r="AD111" s="17">
        <f>MAX(E111,(TRUNC(('2022-0222'!E111*0.03),0)+'2022-0222'!E111))</f>
        <v>6490783</v>
      </c>
      <c r="AE111" s="17">
        <f t="shared" si="2"/>
        <v>189051</v>
      </c>
    </row>
    <row r="112" spans="1:31" x14ac:dyDescent="0.3">
      <c r="A112" s="15" t="s">
        <v>217</v>
      </c>
      <c r="B112" s="14" t="s">
        <v>218</v>
      </c>
      <c r="C112" s="14">
        <v>1</v>
      </c>
      <c r="D112" s="14">
        <v>0</v>
      </c>
      <c r="E112" s="17">
        <v>2882709</v>
      </c>
      <c r="F112" s="17">
        <v>0</v>
      </c>
      <c r="G112" s="17">
        <v>100000</v>
      </c>
      <c r="H112" s="17">
        <v>0</v>
      </c>
      <c r="I112" s="17">
        <v>593884</v>
      </c>
      <c r="J112" s="17">
        <v>431053</v>
      </c>
      <c r="K112" s="17">
        <v>0</v>
      </c>
      <c r="L112" s="17">
        <v>0</v>
      </c>
      <c r="M112" s="17">
        <v>0</v>
      </c>
      <c r="N112" s="17">
        <v>0</v>
      </c>
      <c r="O112" s="17">
        <v>0</v>
      </c>
      <c r="P112" s="17">
        <v>458875</v>
      </c>
      <c r="Q112" s="17">
        <v>32315</v>
      </c>
      <c r="R112" s="17">
        <v>43404</v>
      </c>
      <c r="S112" s="17">
        <v>3356</v>
      </c>
      <c r="T112" s="17">
        <v>1400</v>
      </c>
      <c r="U112" s="17">
        <v>12815</v>
      </c>
      <c r="V112" s="17">
        <v>3225</v>
      </c>
      <c r="W112" s="17">
        <v>0</v>
      </c>
      <c r="X112" s="17">
        <v>34623</v>
      </c>
      <c r="Y112" s="17">
        <v>3938</v>
      </c>
      <c r="Z112" s="17">
        <v>0</v>
      </c>
      <c r="AA112" s="17">
        <v>0</v>
      </c>
      <c r="AB112" s="17">
        <v>0</v>
      </c>
      <c r="AC112" s="17">
        <v>4601597</v>
      </c>
      <c r="AD112" s="17">
        <f>MAX(E112,(TRUNC(('2022-0222'!E112*0.03),0)+'2022-0222'!E112))</f>
        <v>2969190</v>
      </c>
      <c r="AE112" s="17">
        <f t="shared" si="2"/>
        <v>86481</v>
      </c>
    </row>
    <row r="113" spans="1:31" x14ac:dyDescent="0.3">
      <c r="A113" s="15" t="s">
        <v>219</v>
      </c>
      <c r="B113" s="14" t="s">
        <v>220</v>
      </c>
      <c r="C113" s="14">
        <v>1</v>
      </c>
      <c r="D113" s="14">
        <v>0</v>
      </c>
      <c r="E113" s="17">
        <v>4999441</v>
      </c>
      <c r="F113" s="17">
        <v>0</v>
      </c>
      <c r="G113" s="17">
        <v>249655</v>
      </c>
      <c r="H113" s="17">
        <v>3373</v>
      </c>
      <c r="I113" s="17">
        <v>385057</v>
      </c>
      <c r="J113" s="17">
        <v>990302</v>
      </c>
      <c r="K113" s="17">
        <v>0</v>
      </c>
      <c r="L113" s="17">
        <v>0</v>
      </c>
      <c r="M113" s="17">
        <v>0</v>
      </c>
      <c r="N113" s="17">
        <v>0</v>
      </c>
      <c r="O113" s="17">
        <v>0</v>
      </c>
      <c r="P113" s="17">
        <v>489936</v>
      </c>
      <c r="Q113" s="17">
        <v>912</v>
      </c>
      <c r="R113" s="17">
        <v>0</v>
      </c>
      <c r="S113" s="17">
        <v>4584</v>
      </c>
      <c r="T113" s="17">
        <v>1913</v>
      </c>
      <c r="U113" s="17">
        <v>14563</v>
      </c>
      <c r="V113" s="17">
        <v>3147</v>
      </c>
      <c r="W113" s="17">
        <v>0</v>
      </c>
      <c r="X113" s="17">
        <v>0</v>
      </c>
      <c r="Y113" s="17">
        <v>3994</v>
      </c>
      <c r="Z113" s="17">
        <v>0</v>
      </c>
      <c r="AA113" s="17">
        <v>0</v>
      </c>
      <c r="AB113" s="17">
        <v>0</v>
      </c>
      <c r="AC113" s="17">
        <v>7146877</v>
      </c>
      <c r="AD113" s="17">
        <f>MAX(E113,(TRUNC(('2022-0222'!E113*0.03),0)+'2022-0222'!E113))</f>
        <v>5149424</v>
      </c>
      <c r="AE113" s="17">
        <f t="shared" si="2"/>
        <v>149983</v>
      </c>
    </row>
    <row r="114" spans="1:31" x14ac:dyDescent="0.3">
      <c r="A114" s="15" t="s">
        <v>221</v>
      </c>
      <c r="B114" s="14" t="s">
        <v>222</v>
      </c>
      <c r="C114" s="14">
        <v>1</v>
      </c>
      <c r="D114" s="14">
        <v>0</v>
      </c>
      <c r="E114" s="17">
        <v>2479727</v>
      </c>
      <c r="F114" s="17">
        <v>0</v>
      </c>
      <c r="G114" s="17">
        <v>70000</v>
      </c>
      <c r="H114" s="17">
        <v>0</v>
      </c>
      <c r="I114" s="17">
        <v>158465</v>
      </c>
      <c r="J114" s="17">
        <v>231131</v>
      </c>
      <c r="K114" s="17">
        <v>6382</v>
      </c>
      <c r="L114" s="17">
        <v>0</v>
      </c>
      <c r="M114" s="17">
        <v>0</v>
      </c>
      <c r="N114" s="17">
        <v>0</v>
      </c>
      <c r="O114" s="17">
        <v>0</v>
      </c>
      <c r="P114" s="17">
        <v>374595</v>
      </c>
      <c r="Q114" s="17">
        <v>32610</v>
      </c>
      <c r="R114" s="17">
        <v>0</v>
      </c>
      <c r="S114" s="17">
        <v>4943</v>
      </c>
      <c r="T114" s="17">
        <v>2063</v>
      </c>
      <c r="U114" s="17">
        <v>19397</v>
      </c>
      <c r="V114" s="17">
        <v>0</v>
      </c>
      <c r="W114" s="17">
        <v>0</v>
      </c>
      <c r="X114" s="17">
        <v>48000</v>
      </c>
      <c r="Y114" s="17">
        <v>10960</v>
      </c>
      <c r="Z114" s="17">
        <v>0</v>
      </c>
      <c r="AA114" s="17">
        <v>0</v>
      </c>
      <c r="AB114" s="17">
        <v>0</v>
      </c>
      <c r="AC114" s="17">
        <v>3438273</v>
      </c>
      <c r="AD114" s="17">
        <f>MAX(E114,(TRUNC(('2022-0222'!E114*0.03),0)+'2022-0222'!E114))</f>
        <v>2554118</v>
      </c>
      <c r="AE114" s="17">
        <f t="shared" si="2"/>
        <v>74391</v>
      </c>
    </row>
    <row r="115" spans="1:31" x14ac:dyDescent="0.3">
      <c r="A115" s="15" t="s">
        <v>223</v>
      </c>
      <c r="B115" s="14" t="s">
        <v>224</v>
      </c>
      <c r="C115" s="14">
        <v>1</v>
      </c>
      <c r="D115" s="14">
        <v>0</v>
      </c>
      <c r="E115" s="17">
        <v>2520549</v>
      </c>
      <c r="F115" s="17">
        <v>0</v>
      </c>
      <c r="G115" s="17">
        <v>192600</v>
      </c>
      <c r="H115" s="17">
        <v>0</v>
      </c>
      <c r="I115" s="17">
        <v>289093</v>
      </c>
      <c r="J115" s="17">
        <v>162631</v>
      </c>
      <c r="K115" s="17">
        <v>0</v>
      </c>
      <c r="L115" s="17">
        <v>0</v>
      </c>
      <c r="M115" s="17">
        <v>0</v>
      </c>
      <c r="N115" s="17">
        <v>0</v>
      </c>
      <c r="O115" s="17">
        <v>0</v>
      </c>
      <c r="P115" s="17">
        <v>348255</v>
      </c>
      <c r="Q115" s="17">
        <v>0</v>
      </c>
      <c r="R115" s="17">
        <v>28698</v>
      </c>
      <c r="S115" s="17">
        <v>3490</v>
      </c>
      <c r="T115" s="17">
        <v>1456</v>
      </c>
      <c r="U115" s="17">
        <v>13165</v>
      </c>
      <c r="V115" s="17">
        <v>412</v>
      </c>
      <c r="W115" s="17">
        <v>0</v>
      </c>
      <c r="X115" s="17">
        <v>28350</v>
      </c>
      <c r="Y115" s="17">
        <v>290</v>
      </c>
      <c r="Z115" s="17">
        <v>0</v>
      </c>
      <c r="AA115" s="17">
        <v>0</v>
      </c>
      <c r="AB115" s="17">
        <v>0</v>
      </c>
      <c r="AC115" s="17">
        <v>3588989</v>
      </c>
      <c r="AD115" s="17">
        <f>MAX(E115,(TRUNC(('2022-0222'!E115*0.03),0)+'2022-0222'!E115))</f>
        <v>2596165</v>
      </c>
      <c r="AE115" s="17">
        <f t="shared" si="2"/>
        <v>75616</v>
      </c>
    </row>
    <row r="116" spans="1:31" x14ac:dyDescent="0.3">
      <c r="A116" s="15" t="s">
        <v>225</v>
      </c>
      <c r="B116" s="14" t="s">
        <v>226</v>
      </c>
      <c r="C116" s="14">
        <v>1</v>
      </c>
      <c r="D116" s="14">
        <v>0</v>
      </c>
      <c r="E116" s="17">
        <v>13617780</v>
      </c>
      <c r="F116" s="17">
        <v>0</v>
      </c>
      <c r="G116" s="17">
        <v>125580</v>
      </c>
      <c r="H116" s="17">
        <v>0</v>
      </c>
      <c r="I116" s="17">
        <v>1291383</v>
      </c>
      <c r="J116" s="17">
        <v>2689791</v>
      </c>
      <c r="K116" s="17">
        <v>0</v>
      </c>
      <c r="L116" s="17">
        <v>0</v>
      </c>
      <c r="M116" s="17">
        <v>0</v>
      </c>
      <c r="N116" s="17">
        <v>0</v>
      </c>
      <c r="O116" s="17">
        <v>0</v>
      </c>
      <c r="P116" s="17">
        <v>2523623</v>
      </c>
      <c r="Q116" s="17">
        <v>228604</v>
      </c>
      <c r="R116" s="17">
        <v>98930</v>
      </c>
      <c r="S116" s="17">
        <v>16403</v>
      </c>
      <c r="T116" s="17">
        <v>6844</v>
      </c>
      <c r="U116" s="17">
        <v>61978</v>
      </c>
      <c r="V116" s="17">
        <v>21650</v>
      </c>
      <c r="W116" s="17">
        <v>0</v>
      </c>
      <c r="X116" s="17">
        <v>83978</v>
      </c>
      <c r="Y116" s="17">
        <v>0</v>
      </c>
      <c r="Z116" s="17">
        <v>0</v>
      </c>
      <c r="AA116" s="17">
        <v>0</v>
      </c>
      <c r="AB116" s="17">
        <v>0</v>
      </c>
      <c r="AC116" s="17">
        <v>20766544</v>
      </c>
      <c r="AD116" s="17">
        <f>MAX(E116,(TRUNC(('2022-0222'!E116*0.03),0)+'2022-0222'!E116))</f>
        <v>13617780</v>
      </c>
      <c r="AE116" s="17">
        <f t="shared" si="2"/>
        <v>0</v>
      </c>
    </row>
    <row r="117" spans="1:31" x14ac:dyDescent="0.3">
      <c r="A117" s="15" t="s">
        <v>227</v>
      </c>
      <c r="B117" s="14" t="s">
        <v>228</v>
      </c>
      <c r="C117" s="14">
        <v>1</v>
      </c>
      <c r="D117" s="14">
        <v>0</v>
      </c>
      <c r="E117" s="17">
        <v>4269529</v>
      </c>
      <c r="F117" s="17">
        <v>0</v>
      </c>
      <c r="G117" s="17">
        <v>92649</v>
      </c>
      <c r="H117" s="17">
        <v>0</v>
      </c>
      <c r="I117" s="17">
        <v>380520</v>
      </c>
      <c r="J117" s="17">
        <v>493622</v>
      </c>
      <c r="K117" s="17">
        <v>0</v>
      </c>
      <c r="L117" s="17">
        <v>0</v>
      </c>
      <c r="M117" s="17">
        <v>0</v>
      </c>
      <c r="N117" s="17">
        <v>0</v>
      </c>
      <c r="O117" s="17">
        <v>0</v>
      </c>
      <c r="P117" s="17">
        <v>508388</v>
      </c>
      <c r="Q117" s="17">
        <v>67742</v>
      </c>
      <c r="R117" s="17">
        <v>40361</v>
      </c>
      <c r="S117" s="17">
        <v>3415</v>
      </c>
      <c r="T117" s="17">
        <v>1425</v>
      </c>
      <c r="U117" s="17">
        <v>13864</v>
      </c>
      <c r="V117" s="17">
        <v>3222</v>
      </c>
      <c r="W117" s="17">
        <v>0</v>
      </c>
      <c r="X117" s="17">
        <v>39199</v>
      </c>
      <c r="Y117" s="17">
        <v>0</v>
      </c>
      <c r="Z117" s="17">
        <v>0</v>
      </c>
      <c r="AA117" s="17">
        <v>0</v>
      </c>
      <c r="AB117" s="17">
        <v>0</v>
      </c>
      <c r="AC117" s="17">
        <v>5913936</v>
      </c>
      <c r="AD117" s="17">
        <f>MAX(E117,(TRUNC(('2022-0222'!E117*0.03),0)+'2022-0222'!E117))</f>
        <v>4397614</v>
      </c>
      <c r="AE117" s="17">
        <f t="shared" si="2"/>
        <v>128085</v>
      </c>
    </row>
    <row r="118" spans="1:31" x14ac:dyDescent="0.3">
      <c r="A118" s="15" t="s">
        <v>229</v>
      </c>
      <c r="B118" s="14" t="s">
        <v>230</v>
      </c>
      <c r="C118" s="14">
        <v>1</v>
      </c>
      <c r="D118" s="14">
        <v>0</v>
      </c>
      <c r="E118" s="17">
        <v>3242292</v>
      </c>
      <c r="F118" s="17">
        <v>0</v>
      </c>
      <c r="G118" s="17">
        <v>100000</v>
      </c>
      <c r="H118" s="17">
        <v>6760</v>
      </c>
      <c r="I118" s="17">
        <v>587569</v>
      </c>
      <c r="J118" s="17">
        <v>862247</v>
      </c>
      <c r="K118" s="17">
        <v>0</v>
      </c>
      <c r="L118" s="17">
        <v>0</v>
      </c>
      <c r="M118" s="17">
        <v>0</v>
      </c>
      <c r="N118" s="17">
        <v>0</v>
      </c>
      <c r="O118" s="17">
        <v>0</v>
      </c>
      <c r="P118" s="17">
        <v>550703</v>
      </c>
      <c r="Q118" s="17">
        <v>2884</v>
      </c>
      <c r="R118" s="17">
        <v>78914</v>
      </c>
      <c r="S118" s="17">
        <v>4883</v>
      </c>
      <c r="T118" s="17">
        <v>2038</v>
      </c>
      <c r="U118" s="17">
        <v>16951</v>
      </c>
      <c r="V118" s="17">
        <v>3897</v>
      </c>
      <c r="W118" s="17">
        <v>0</v>
      </c>
      <c r="X118" s="17">
        <v>56250</v>
      </c>
      <c r="Y118" s="17">
        <v>0</v>
      </c>
      <c r="Z118" s="17">
        <v>0</v>
      </c>
      <c r="AA118" s="17">
        <v>0</v>
      </c>
      <c r="AB118" s="17">
        <v>0</v>
      </c>
      <c r="AC118" s="17">
        <v>5515388</v>
      </c>
      <c r="AD118" s="17">
        <f>MAX(E118,(TRUNC(('2022-0222'!E118*0.03),0)+'2022-0222'!E118))</f>
        <v>3339560</v>
      </c>
      <c r="AE118" s="17">
        <f t="shared" si="2"/>
        <v>97268</v>
      </c>
    </row>
    <row r="119" spans="1:31" x14ac:dyDescent="0.3">
      <c r="A119" s="15" t="s">
        <v>231</v>
      </c>
      <c r="B119" s="14" t="s">
        <v>232</v>
      </c>
      <c r="C119" s="14">
        <v>1</v>
      </c>
      <c r="D119" s="14">
        <v>0</v>
      </c>
      <c r="E119" s="17">
        <v>10382341</v>
      </c>
      <c r="F119" s="17">
        <v>0</v>
      </c>
      <c r="G119" s="17">
        <v>117847</v>
      </c>
      <c r="H119" s="17">
        <v>0</v>
      </c>
      <c r="I119" s="17">
        <v>1145286</v>
      </c>
      <c r="J119" s="17">
        <v>775870</v>
      </c>
      <c r="K119" s="17">
        <v>0</v>
      </c>
      <c r="L119" s="17">
        <v>0</v>
      </c>
      <c r="M119" s="17">
        <v>0</v>
      </c>
      <c r="N119" s="17">
        <v>0</v>
      </c>
      <c r="O119" s="17">
        <v>0</v>
      </c>
      <c r="P119" s="17">
        <v>1589503</v>
      </c>
      <c r="Q119" s="17">
        <v>150158</v>
      </c>
      <c r="R119" s="17">
        <v>148433</v>
      </c>
      <c r="S119" s="17">
        <v>12508</v>
      </c>
      <c r="T119" s="17">
        <v>5219</v>
      </c>
      <c r="U119" s="17">
        <v>48231</v>
      </c>
      <c r="V119" s="17">
        <v>13902</v>
      </c>
      <c r="W119" s="17">
        <v>0</v>
      </c>
      <c r="X119" s="17">
        <v>105496</v>
      </c>
      <c r="Y119" s="17">
        <v>0</v>
      </c>
      <c r="Z119" s="17">
        <v>0</v>
      </c>
      <c r="AA119" s="17">
        <v>0</v>
      </c>
      <c r="AB119" s="17">
        <v>0</v>
      </c>
      <c r="AC119" s="17">
        <v>14494794</v>
      </c>
      <c r="AD119" s="17">
        <f>MAX(E119,(TRUNC(('2022-0222'!E119*0.03),0)+'2022-0222'!E119))</f>
        <v>10693811</v>
      </c>
      <c r="AE119" s="17">
        <f t="shared" si="2"/>
        <v>311470</v>
      </c>
    </row>
    <row r="120" spans="1:31" x14ac:dyDescent="0.3">
      <c r="A120" s="15" t="s">
        <v>233</v>
      </c>
      <c r="B120" s="14" t="s">
        <v>234</v>
      </c>
      <c r="C120" s="14">
        <v>1</v>
      </c>
      <c r="D120" s="14">
        <v>0</v>
      </c>
      <c r="E120" s="17">
        <v>20091064</v>
      </c>
      <c r="F120" s="17">
        <v>0</v>
      </c>
      <c r="G120" s="17">
        <v>0</v>
      </c>
      <c r="H120" s="17">
        <v>0</v>
      </c>
      <c r="I120" s="17">
        <v>2149464</v>
      </c>
      <c r="J120" s="17">
        <v>3619400</v>
      </c>
      <c r="K120" s="17">
        <v>684410</v>
      </c>
      <c r="L120" s="17">
        <v>0</v>
      </c>
      <c r="M120" s="17">
        <v>0</v>
      </c>
      <c r="N120" s="17">
        <v>0</v>
      </c>
      <c r="O120" s="17">
        <v>0</v>
      </c>
      <c r="P120" s="17">
        <v>1355554</v>
      </c>
      <c r="Q120" s="17">
        <v>648593</v>
      </c>
      <c r="R120" s="17">
        <v>825354</v>
      </c>
      <c r="S120" s="17">
        <v>39308</v>
      </c>
      <c r="T120" s="17">
        <v>16400</v>
      </c>
      <c r="U120" s="17">
        <v>165314</v>
      </c>
      <c r="V120" s="17">
        <v>33592</v>
      </c>
      <c r="W120" s="17">
        <v>0</v>
      </c>
      <c r="X120" s="17">
        <v>373181</v>
      </c>
      <c r="Y120" s="17">
        <v>0</v>
      </c>
      <c r="Z120" s="17">
        <v>0</v>
      </c>
      <c r="AA120" s="17">
        <v>0</v>
      </c>
      <c r="AB120" s="17">
        <v>0</v>
      </c>
      <c r="AC120" s="17">
        <v>30001634</v>
      </c>
      <c r="AD120" s="17">
        <f>MAX(E120,(TRUNC(('2022-0222'!E120*0.03),0)+'2022-0222'!E120))</f>
        <v>20693795</v>
      </c>
      <c r="AE120" s="17">
        <f t="shared" si="2"/>
        <v>602731</v>
      </c>
    </row>
    <row r="121" spans="1:31" x14ac:dyDescent="0.3">
      <c r="A121" s="15" t="s">
        <v>235</v>
      </c>
      <c r="B121" s="14" t="s">
        <v>236</v>
      </c>
      <c r="C121" s="14">
        <v>1</v>
      </c>
      <c r="D121" s="14">
        <v>0</v>
      </c>
      <c r="E121" s="17">
        <v>11978046</v>
      </c>
      <c r="F121" s="17">
        <v>0</v>
      </c>
      <c r="G121" s="17">
        <v>0</v>
      </c>
      <c r="H121" s="17">
        <v>0</v>
      </c>
      <c r="I121" s="17">
        <v>1500425</v>
      </c>
      <c r="J121" s="17">
        <v>549372</v>
      </c>
      <c r="K121" s="17">
        <v>0</v>
      </c>
      <c r="L121" s="17">
        <v>0</v>
      </c>
      <c r="M121" s="17">
        <v>0</v>
      </c>
      <c r="N121" s="17">
        <v>0</v>
      </c>
      <c r="O121" s="17">
        <v>0</v>
      </c>
      <c r="P121" s="17">
        <v>987251</v>
      </c>
      <c r="Q121" s="17">
        <v>326829</v>
      </c>
      <c r="R121" s="17">
        <v>527802</v>
      </c>
      <c r="S121" s="17">
        <v>20298</v>
      </c>
      <c r="T121" s="17">
        <v>8469</v>
      </c>
      <c r="U121" s="17">
        <v>85103</v>
      </c>
      <c r="V121" s="17">
        <v>22101</v>
      </c>
      <c r="W121" s="17">
        <v>0</v>
      </c>
      <c r="X121" s="17">
        <v>328369</v>
      </c>
      <c r="Y121" s="17">
        <v>0</v>
      </c>
      <c r="Z121" s="17">
        <v>0</v>
      </c>
      <c r="AA121" s="17">
        <v>0</v>
      </c>
      <c r="AB121" s="17">
        <v>0</v>
      </c>
      <c r="AC121" s="17">
        <v>16334065</v>
      </c>
      <c r="AD121" s="17">
        <f>MAX(E121,(TRUNC(('2022-0222'!E121*0.03),0)+'2022-0222'!E121))</f>
        <v>11978046</v>
      </c>
      <c r="AE121" s="17">
        <f t="shared" si="2"/>
        <v>0</v>
      </c>
    </row>
    <row r="122" spans="1:31" x14ac:dyDescent="0.3">
      <c r="A122" s="15" t="s">
        <v>237</v>
      </c>
      <c r="B122" s="14" t="s">
        <v>238</v>
      </c>
      <c r="C122" s="14">
        <v>1</v>
      </c>
      <c r="D122" s="14">
        <v>0</v>
      </c>
      <c r="E122" s="17">
        <v>23245455</v>
      </c>
      <c r="F122" s="17">
        <v>0</v>
      </c>
      <c r="G122" s="17">
        <v>727915</v>
      </c>
      <c r="H122" s="17">
        <v>0</v>
      </c>
      <c r="I122" s="17">
        <v>5075765</v>
      </c>
      <c r="J122" s="17">
        <v>2243059</v>
      </c>
      <c r="K122" s="17">
        <v>0</v>
      </c>
      <c r="L122" s="17">
        <v>0</v>
      </c>
      <c r="M122" s="17">
        <v>0</v>
      </c>
      <c r="N122" s="17">
        <v>0</v>
      </c>
      <c r="O122" s="17">
        <v>0</v>
      </c>
      <c r="P122" s="17">
        <v>2289055</v>
      </c>
      <c r="Q122" s="17">
        <v>345402</v>
      </c>
      <c r="R122" s="17">
        <v>1004908</v>
      </c>
      <c r="S122" s="17">
        <v>51486</v>
      </c>
      <c r="T122" s="17">
        <v>21481</v>
      </c>
      <c r="U122" s="17">
        <v>210224</v>
      </c>
      <c r="V122" s="17">
        <v>49905</v>
      </c>
      <c r="W122" s="17">
        <v>0</v>
      </c>
      <c r="X122" s="17">
        <v>1462768</v>
      </c>
      <c r="Y122" s="17">
        <v>0</v>
      </c>
      <c r="Z122" s="17">
        <v>0</v>
      </c>
      <c r="AA122" s="17">
        <v>0</v>
      </c>
      <c r="AB122" s="17">
        <v>0</v>
      </c>
      <c r="AC122" s="17">
        <v>36727423</v>
      </c>
      <c r="AD122" s="17">
        <f>MAX(E122,(TRUNC(('2022-0222'!E122*0.03),0)+'2022-0222'!E122))</f>
        <v>23245455</v>
      </c>
      <c r="AE122" s="17">
        <f t="shared" si="2"/>
        <v>0</v>
      </c>
    </row>
    <row r="123" spans="1:31" x14ac:dyDescent="0.3">
      <c r="A123" s="15" t="s">
        <v>239</v>
      </c>
      <c r="B123" s="14" t="s">
        <v>240</v>
      </c>
      <c r="C123" s="14">
        <v>1</v>
      </c>
      <c r="D123" s="14">
        <v>0</v>
      </c>
      <c r="E123" s="17">
        <v>4182288</v>
      </c>
      <c r="F123" s="17">
        <v>0</v>
      </c>
      <c r="G123" s="17">
        <v>232682</v>
      </c>
      <c r="H123" s="17">
        <v>0</v>
      </c>
      <c r="I123" s="17">
        <v>254020</v>
      </c>
      <c r="J123" s="17">
        <v>560753</v>
      </c>
      <c r="K123" s="17">
        <v>0</v>
      </c>
      <c r="L123" s="17">
        <v>0</v>
      </c>
      <c r="M123" s="17">
        <v>0</v>
      </c>
      <c r="N123" s="17">
        <v>0</v>
      </c>
      <c r="O123" s="17">
        <v>0</v>
      </c>
      <c r="P123" s="17">
        <v>348635</v>
      </c>
      <c r="Q123" s="17">
        <v>6508</v>
      </c>
      <c r="R123" s="17">
        <v>114776</v>
      </c>
      <c r="S123" s="17">
        <v>14635</v>
      </c>
      <c r="T123" s="17">
        <v>6106</v>
      </c>
      <c r="U123" s="17">
        <v>40542</v>
      </c>
      <c r="V123" s="17">
        <v>0</v>
      </c>
      <c r="W123" s="17">
        <v>0</v>
      </c>
      <c r="X123" s="17">
        <v>77002</v>
      </c>
      <c r="Y123" s="17">
        <v>0</v>
      </c>
      <c r="Z123" s="17">
        <v>0</v>
      </c>
      <c r="AA123" s="17">
        <v>0</v>
      </c>
      <c r="AB123" s="17">
        <v>0</v>
      </c>
      <c r="AC123" s="17">
        <v>5837947</v>
      </c>
      <c r="AD123" s="17">
        <f>MAX(E123,(TRUNC(('2022-0222'!E123*0.03),0)+'2022-0222'!E123))</f>
        <v>4307756</v>
      </c>
      <c r="AE123" s="17">
        <f t="shared" si="2"/>
        <v>125468</v>
      </c>
    </row>
    <row r="124" spans="1:31" x14ac:dyDescent="0.3">
      <c r="A124" s="15" t="s">
        <v>241</v>
      </c>
      <c r="B124" s="14" t="s">
        <v>242</v>
      </c>
      <c r="C124" s="14">
        <v>1</v>
      </c>
      <c r="D124" s="14">
        <v>0</v>
      </c>
      <c r="E124" s="17">
        <v>4906343</v>
      </c>
      <c r="F124" s="17">
        <v>0</v>
      </c>
      <c r="G124" s="17">
        <v>505490</v>
      </c>
      <c r="H124" s="17">
        <v>14810</v>
      </c>
      <c r="I124" s="17">
        <v>1455025</v>
      </c>
      <c r="J124" s="17">
        <v>930520</v>
      </c>
      <c r="K124" s="17">
        <v>0</v>
      </c>
      <c r="L124" s="17">
        <v>0</v>
      </c>
      <c r="M124" s="17">
        <v>0</v>
      </c>
      <c r="N124" s="17">
        <v>0</v>
      </c>
      <c r="O124" s="17">
        <v>0</v>
      </c>
      <c r="P124" s="17">
        <v>1060459</v>
      </c>
      <c r="Q124" s="17">
        <v>96509</v>
      </c>
      <c r="R124" s="17">
        <v>53866</v>
      </c>
      <c r="S124" s="17">
        <v>22620</v>
      </c>
      <c r="T124" s="17">
        <v>9438</v>
      </c>
      <c r="U124" s="17">
        <v>68677</v>
      </c>
      <c r="V124" s="17">
        <v>17577</v>
      </c>
      <c r="W124" s="17">
        <v>0</v>
      </c>
      <c r="X124" s="17">
        <v>129600</v>
      </c>
      <c r="Y124" s="17">
        <v>0</v>
      </c>
      <c r="Z124" s="17">
        <v>0</v>
      </c>
      <c r="AA124" s="17">
        <v>0</v>
      </c>
      <c r="AB124" s="17">
        <v>0</v>
      </c>
      <c r="AC124" s="17">
        <v>9270934</v>
      </c>
      <c r="AD124" s="17">
        <f>MAX(E124,(TRUNC(('2022-0222'!E124*0.03),0)+'2022-0222'!E124))</f>
        <v>4906343</v>
      </c>
      <c r="AE124" s="17">
        <f t="shared" si="2"/>
        <v>0</v>
      </c>
    </row>
    <row r="125" spans="1:31" x14ac:dyDescent="0.3">
      <c r="A125" s="15" t="s">
        <v>243</v>
      </c>
      <c r="B125" s="14" t="s">
        <v>244</v>
      </c>
      <c r="C125" s="14">
        <v>1</v>
      </c>
      <c r="D125" s="14">
        <v>0</v>
      </c>
      <c r="E125" s="17">
        <v>6026707</v>
      </c>
      <c r="F125" s="17">
        <v>0</v>
      </c>
      <c r="G125" s="17">
        <v>27384</v>
      </c>
      <c r="H125" s="17">
        <v>15781</v>
      </c>
      <c r="I125" s="17">
        <v>597673</v>
      </c>
      <c r="J125" s="17">
        <v>645160</v>
      </c>
      <c r="K125" s="17">
        <v>0</v>
      </c>
      <c r="L125" s="17">
        <v>0</v>
      </c>
      <c r="M125" s="17">
        <v>0</v>
      </c>
      <c r="N125" s="17">
        <v>0</v>
      </c>
      <c r="O125" s="17">
        <v>0</v>
      </c>
      <c r="P125" s="17">
        <v>587656</v>
      </c>
      <c r="Q125" s="17">
        <v>16746</v>
      </c>
      <c r="R125" s="17">
        <v>295050</v>
      </c>
      <c r="S125" s="17">
        <v>12628</v>
      </c>
      <c r="T125" s="17">
        <v>5269</v>
      </c>
      <c r="U125" s="17">
        <v>51610</v>
      </c>
      <c r="V125" s="17">
        <v>0</v>
      </c>
      <c r="W125" s="17">
        <v>0</v>
      </c>
      <c r="X125" s="17">
        <v>108000</v>
      </c>
      <c r="Y125" s="17">
        <v>2989</v>
      </c>
      <c r="Z125" s="17">
        <v>0</v>
      </c>
      <c r="AA125" s="17">
        <v>0</v>
      </c>
      <c r="AB125" s="17">
        <v>0</v>
      </c>
      <c r="AC125" s="17">
        <v>8392653</v>
      </c>
      <c r="AD125" s="17">
        <f>MAX(E125,(TRUNC(('2022-0222'!E125*0.03),0)+'2022-0222'!E125))</f>
        <v>6207508</v>
      </c>
      <c r="AE125" s="17">
        <f t="shared" si="2"/>
        <v>180801</v>
      </c>
    </row>
    <row r="126" spans="1:31" x14ac:dyDescent="0.3">
      <c r="A126" s="15" t="s">
        <v>245</v>
      </c>
      <c r="B126" s="14" t="s">
        <v>246</v>
      </c>
      <c r="C126" s="14">
        <v>1</v>
      </c>
      <c r="D126" s="14">
        <v>0</v>
      </c>
      <c r="E126" s="17">
        <v>69178471</v>
      </c>
      <c r="F126" s="17">
        <v>0</v>
      </c>
      <c r="G126" s="17">
        <v>0</v>
      </c>
      <c r="H126" s="17">
        <v>0</v>
      </c>
      <c r="I126" s="17">
        <v>4293457</v>
      </c>
      <c r="J126" s="17">
        <v>1766447</v>
      </c>
      <c r="K126" s="17">
        <v>0</v>
      </c>
      <c r="L126" s="17">
        <v>0</v>
      </c>
      <c r="M126" s="17">
        <v>0</v>
      </c>
      <c r="N126" s="17">
        <v>0</v>
      </c>
      <c r="O126" s="17">
        <v>0</v>
      </c>
      <c r="P126" s="17">
        <v>2306068</v>
      </c>
      <c r="Q126" s="17">
        <v>2231067</v>
      </c>
      <c r="R126" s="17">
        <v>3190941</v>
      </c>
      <c r="S126" s="17">
        <v>64279</v>
      </c>
      <c r="T126" s="17">
        <v>26819</v>
      </c>
      <c r="U126" s="17">
        <v>264572</v>
      </c>
      <c r="V126" s="17">
        <v>82035</v>
      </c>
      <c r="W126" s="17">
        <v>0</v>
      </c>
      <c r="X126" s="17">
        <v>3027487</v>
      </c>
      <c r="Y126" s="17">
        <v>0</v>
      </c>
      <c r="Z126" s="17">
        <v>0</v>
      </c>
      <c r="AA126" s="17">
        <v>0</v>
      </c>
      <c r="AB126" s="17">
        <v>0</v>
      </c>
      <c r="AC126" s="17">
        <v>85591643</v>
      </c>
      <c r="AD126" s="17">
        <f>MAX(E126,(TRUNC(('2022-0222'!E126*0.03),0)+'2022-0222'!E126))</f>
        <v>69178471</v>
      </c>
      <c r="AE126" s="17">
        <f t="shared" si="2"/>
        <v>0</v>
      </c>
    </row>
    <row r="127" spans="1:31" x14ac:dyDescent="0.3">
      <c r="A127" s="15" t="s">
        <v>247</v>
      </c>
      <c r="B127" s="14" t="s">
        <v>248</v>
      </c>
      <c r="C127" s="14">
        <v>1</v>
      </c>
      <c r="D127" s="14">
        <v>0</v>
      </c>
      <c r="E127" s="17">
        <v>47821000</v>
      </c>
      <c r="F127" s="17">
        <v>0</v>
      </c>
      <c r="G127" s="17">
        <v>222138</v>
      </c>
      <c r="H127" s="17">
        <v>0</v>
      </c>
      <c r="I127" s="17">
        <v>11759580</v>
      </c>
      <c r="J127" s="17">
        <v>8334112</v>
      </c>
      <c r="K127" s="17">
        <v>0</v>
      </c>
      <c r="L127" s="17">
        <v>0</v>
      </c>
      <c r="M127" s="17">
        <v>0</v>
      </c>
      <c r="N127" s="17">
        <v>0</v>
      </c>
      <c r="O127" s="17">
        <v>0</v>
      </c>
      <c r="P127" s="17">
        <v>4284546</v>
      </c>
      <c r="Q127" s="17">
        <v>1800516</v>
      </c>
      <c r="R127" s="17">
        <v>1685928</v>
      </c>
      <c r="S127" s="17">
        <v>136693</v>
      </c>
      <c r="T127" s="17">
        <v>57031</v>
      </c>
      <c r="U127" s="17">
        <v>488718</v>
      </c>
      <c r="V127" s="17">
        <v>143757</v>
      </c>
      <c r="W127" s="17">
        <v>0</v>
      </c>
      <c r="X127" s="17">
        <v>1036800</v>
      </c>
      <c r="Y127" s="17">
        <v>0</v>
      </c>
      <c r="Z127" s="17">
        <v>0</v>
      </c>
      <c r="AA127" s="17">
        <v>0</v>
      </c>
      <c r="AB127" s="17">
        <v>0</v>
      </c>
      <c r="AC127" s="17">
        <v>77770819</v>
      </c>
      <c r="AD127" s="17">
        <f>MAX(E127,(TRUNC(('2022-0222'!E127*0.03),0)+'2022-0222'!E127))</f>
        <v>47821000</v>
      </c>
      <c r="AE127" s="17">
        <f t="shared" si="2"/>
        <v>0</v>
      </c>
    </row>
    <row r="128" spans="1:31" x14ac:dyDescent="0.3">
      <c r="A128" s="15" t="s">
        <v>249</v>
      </c>
      <c r="B128" s="14" t="s">
        <v>250</v>
      </c>
      <c r="C128" s="14">
        <v>1</v>
      </c>
      <c r="D128" s="14">
        <v>0</v>
      </c>
      <c r="E128" s="17">
        <v>8618881</v>
      </c>
      <c r="F128" s="17">
        <v>0</v>
      </c>
      <c r="G128" s="17">
        <v>341381</v>
      </c>
      <c r="H128" s="17">
        <v>16166</v>
      </c>
      <c r="I128" s="17">
        <v>1332530</v>
      </c>
      <c r="J128" s="17">
        <v>1177154</v>
      </c>
      <c r="K128" s="17">
        <v>0</v>
      </c>
      <c r="L128" s="17">
        <v>0</v>
      </c>
      <c r="M128" s="17">
        <v>0</v>
      </c>
      <c r="N128" s="17">
        <v>0</v>
      </c>
      <c r="O128" s="17">
        <v>0</v>
      </c>
      <c r="P128" s="17">
        <v>1537641</v>
      </c>
      <c r="Q128" s="17">
        <v>109280</v>
      </c>
      <c r="R128" s="17">
        <v>218530</v>
      </c>
      <c r="S128" s="17">
        <v>27728</v>
      </c>
      <c r="T128" s="17">
        <v>11569</v>
      </c>
      <c r="U128" s="17">
        <v>86793</v>
      </c>
      <c r="V128" s="17">
        <v>31535</v>
      </c>
      <c r="W128" s="17">
        <v>0</v>
      </c>
      <c r="X128" s="17">
        <v>162780</v>
      </c>
      <c r="Y128" s="17">
        <v>0</v>
      </c>
      <c r="Z128" s="17">
        <v>0</v>
      </c>
      <c r="AA128" s="17">
        <v>0</v>
      </c>
      <c r="AB128" s="17">
        <v>0</v>
      </c>
      <c r="AC128" s="17">
        <v>13671968</v>
      </c>
      <c r="AD128" s="17">
        <f>MAX(E128,(TRUNC(('2022-0222'!E128*0.03),0)+'2022-0222'!E128))</f>
        <v>8618881</v>
      </c>
      <c r="AE128" s="17">
        <f t="shared" si="2"/>
        <v>0</v>
      </c>
    </row>
    <row r="129" spans="1:31" x14ac:dyDescent="0.3">
      <c r="A129" s="15" t="s">
        <v>251</v>
      </c>
      <c r="B129" s="14" t="s">
        <v>252</v>
      </c>
      <c r="C129" s="14">
        <v>1</v>
      </c>
      <c r="D129" s="14">
        <v>0</v>
      </c>
      <c r="E129" s="17">
        <v>10600237</v>
      </c>
      <c r="F129" s="17">
        <v>0</v>
      </c>
      <c r="G129" s="17">
        <v>438238</v>
      </c>
      <c r="H129" s="17">
        <v>0</v>
      </c>
      <c r="I129" s="17">
        <v>2037308</v>
      </c>
      <c r="J129" s="17">
        <v>1593827</v>
      </c>
      <c r="K129" s="17">
        <v>213756</v>
      </c>
      <c r="L129" s="17">
        <v>0</v>
      </c>
      <c r="M129" s="17">
        <v>0</v>
      </c>
      <c r="N129" s="17">
        <v>0</v>
      </c>
      <c r="O129" s="17">
        <v>0</v>
      </c>
      <c r="P129" s="17">
        <v>1119535</v>
      </c>
      <c r="Q129" s="17">
        <v>95585</v>
      </c>
      <c r="R129" s="17">
        <v>463247</v>
      </c>
      <c r="S129" s="17">
        <v>24642</v>
      </c>
      <c r="T129" s="17">
        <v>10281</v>
      </c>
      <c r="U129" s="17">
        <v>98792</v>
      </c>
      <c r="V129" s="17">
        <v>21656</v>
      </c>
      <c r="W129" s="17">
        <v>0</v>
      </c>
      <c r="X129" s="17">
        <v>124200</v>
      </c>
      <c r="Y129" s="17">
        <v>0</v>
      </c>
      <c r="Z129" s="17">
        <v>0</v>
      </c>
      <c r="AA129" s="17">
        <v>0</v>
      </c>
      <c r="AB129" s="17">
        <v>0</v>
      </c>
      <c r="AC129" s="17">
        <v>16841304</v>
      </c>
      <c r="AD129" s="17">
        <f>MAX(E129,(TRUNC(('2022-0222'!E129*0.03),0)+'2022-0222'!E129))</f>
        <v>10918244</v>
      </c>
      <c r="AE129" s="17">
        <f t="shared" si="2"/>
        <v>318007</v>
      </c>
    </row>
    <row r="130" spans="1:31" x14ac:dyDescent="0.3">
      <c r="A130" s="15" t="s">
        <v>253</v>
      </c>
      <c r="B130" s="14" t="s">
        <v>254</v>
      </c>
      <c r="C130" s="14">
        <v>1</v>
      </c>
      <c r="D130" s="14">
        <v>0</v>
      </c>
      <c r="E130" s="17">
        <v>2070399</v>
      </c>
      <c r="F130" s="17">
        <v>0</v>
      </c>
      <c r="G130" s="17">
        <v>100000</v>
      </c>
      <c r="H130" s="17">
        <v>652</v>
      </c>
      <c r="I130" s="17">
        <v>199168</v>
      </c>
      <c r="J130" s="17">
        <v>417625</v>
      </c>
      <c r="K130" s="17">
        <v>0</v>
      </c>
      <c r="L130" s="17">
        <v>0</v>
      </c>
      <c r="M130" s="17">
        <v>0</v>
      </c>
      <c r="N130" s="17">
        <v>0</v>
      </c>
      <c r="O130" s="17">
        <v>0</v>
      </c>
      <c r="P130" s="17">
        <v>538381</v>
      </c>
      <c r="Q130" s="17">
        <v>18876</v>
      </c>
      <c r="R130" s="17">
        <v>143948</v>
      </c>
      <c r="S130" s="17">
        <v>15190</v>
      </c>
      <c r="T130" s="17">
        <v>6338</v>
      </c>
      <c r="U130" s="17">
        <v>57143</v>
      </c>
      <c r="V130" s="17">
        <v>0</v>
      </c>
      <c r="W130" s="17">
        <v>0</v>
      </c>
      <c r="X130" s="17">
        <v>0</v>
      </c>
      <c r="Y130" s="17">
        <v>0</v>
      </c>
      <c r="Z130" s="17">
        <v>0</v>
      </c>
      <c r="AA130" s="17">
        <v>0</v>
      </c>
      <c r="AB130" s="17">
        <v>0</v>
      </c>
      <c r="AC130" s="17">
        <v>3567720</v>
      </c>
      <c r="AD130" s="17">
        <f>MAX(E130,(TRUNC(('2022-0222'!E130*0.03),0)+'2022-0222'!E130))</f>
        <v>2132510</v>
      </c>
      <c r="AE130" s="17">
        <f t="shared" si="2"/>
        <v>62111</v>
      </c>
    </row>
    <row r="131" spans="1:31" x14ac:dyDescent="0.3">
      <c r="A131" s="15" t="s">
        <v>255</v>
      </c>
      <c r="B131" s="14" t="s">
        <v>256</v>
      </c>
      <c r="C131" s="14">
        <v>1</v>
      </c>
      <c r="D131" s="14">
        <v>0</v>
      </c>
      <c r="E131" s="17">
        <v>54539567</v>
      </c>
      <c r="F131" s="17">
        <v>0</v>
      </c>
      <c r="G131" s="17">
        <v>0</v>
      </c>
      <c r="H131" s="17">
        <v>18331</v>
      </c>
      <c r="I131" s="17">
        <v>10986874</v>
      </c>
      <c r="J131" s="17">
        <v>4761656</v>
      </c>
      <c r="K131" s="17">
        <v>0</v>
      </c>
      <c r="L131" s="17">
        <v>0</v>
      </c>
      <c r="M131" s="17">
        <v>0</v>
      </c>
      <c r="N131" s="17">
        <v>0</v>
      </c>
      <c r="O131" s="17">
        <v>0</v>
      </c>
      <c r="P131" s="17">
        <v>4102182</v>
      </c>
      <c r="Q131" s="17">
        <v>3114028</v>
      </c>
      <c r="R131" s="17">
        <v>3139155</v>
      </c>
      <c r="S131" s="17">
        <v>163312</v>
      </c>
      <c r="T131" s="17">
        <v>68138</v>
      </c>
      <c r="U131" s="17">
        <v>651876</v>
      </c>
      <c r="V131" s="17">
        <v>146688</v>
      </c>
      <c r="W131" s="17">
        <v>0</v>
      </c>
      <c r="X131" s="17">
        <v>1225800</v>
      </c>
      <c r="Y131" s="17">
        <v>0</v>
      </c>
      <c r="Z131" s="17">
        <v>0</v>
      </c>
      <c r="AA131" s="17">
        <v>0</v>
      </c>
      <c r="AB131" s="17">
        <v>0</v>
      </c>
      <c r="AC131" s="17">
        <v>82917607</v>
      </c>
      <c r="AD131" s="17">
        <f>MAX(E131,(TRUNC(('2022-0222'!E131*0.03),0)+'2022-0222'!E131))</f>
        <v>54539567</v>
      </c>
      <c r="AE131" s="17">
        <f t="shared" si="2"/>
        <v>0</v>
      </c>
    </row>
    <row r="132" spans="1:31" x14ac:dyDescent="0.3">
      <c r="A132" s="15" t="s">
        <v>257</v>
      </c>
      <c r="B132" s="14" t="s">
        <v>258</v>
      </c>
      <c r="C132" s="14">
        <v>1</v>
      </c>
      <c r="D132" s="14">
        <v>0</v>
      </c>
      <c r="E132" s="17">
        <v>2637379</v>
      </c>
      <c r="F132" s="17">
        <v>0</v>
      </c>
      <c r="G132" s="17">
        <v>83975</v>
      </c>
      <c r="H132" s="17">
        <v>2415</v>
      </c>
      <c r="I132" s="17">
        <v>267204</v>
      </c>
      <c r="J132" s="17">
        <v>481456</v>
      </c>
      <c r="K132" s="17">
        <v>0</v>
      </c>
      <c r="L132" s="17">
        <v>0</v>
      </c>
      <c r="M132" s="17">
        <v>0</v>
      </c>
      <c r="N132" s="17">
        <v>0</v>
      </c>
      <c r="O132" s="17">
        <v>0</v>
      </c>
      <c r="P132" s="17">
        <v>519410</v>
      </c>
      <c r="Q132" s="17">
        <v>36183</v>
      </c>
      <c r="R132" s="17">
        <v>121501</v>
      </c>
      <c r="S132" s="17">
        <v>16343</v>
      </c>
      <c r="T132" s="17">
        <v>6819</v>
      </c>
      <c r="U132" s="17">
        <v>57435</v>
      </c>
      <c r="V132" s="17">
        <v>1531</v>
      </c>
      <c r="W132" s="17">
        <v>0</v>
      </c>
      <c r="X132" s="17">
        <v>140400</v>
      </c>
      <c r="Y132" s="17">
        <v>0</v>
      </c>
      <c r="Z132" s="17">
        <v>0</v>
      </c>
      <c r="AA132" s="17">
        <v>0</v>
      </c>
      <c r="AB132" s="17">
        <v>0</v>
      </c>
      <c r="AC132" s="17">
        <v>4372051</v>
      </c>
      <c r="AD132" s="17">
        <f>MAX(E132,(TRUNC(('2022-0222'!E132*0.03),0)+'2022-0222'!E132))</f>
        <v>2637379</v>
      </c>
      <c r="AE132" s="17">
        <f t="shared" si="2"/>
        <v>0</v>
      </c>
    </row>
    <row r="133" spans="1:31" x14ac:dyDescent="0.3">
      <c r="A133" s="15" t="s">
        <v>259</v>
      </c>
      <c r="B133" s="14" t="s">
        <v>260</v>
      </c>
      <c r="C133" s="14">
        <v>1</v>
      </c>
      <c r="D133" s="14">
        <v>0</v>
      </c>
      <c r="E133" s="17">
        <v>9799555</v>
      </c>
      <c r="F133" s="17">
        <v>0</v>
      </c>
      <c r="G133" s="17">
        <v>0</v>
      </c>
      <c r="H133" s="17">
        <v>0</v>
      </c>
      <c r="I133" s="17">
        <v>1973215</v>
      </c>
      <c r="J133" s="17">
        <v>2239035</v>
      </c>
      <c r="K133" s="17">
        <v>0</v>
      </c>
      <c r="L133" s="17">
        <v>0</v>
      </c>
      <c r="M133" s="17">
        <v>0</v>
      </c>
      <c r="N133" s="17">
        <v>0</v>
      </c>
      <c r="O133" s="17">
        <v>0</v>
      </c>
      <c r="P133" s="17">
        <v>1290170</v>
      </c>
      <c r="Q133" s="17">
        <v>44587</v>
      </c>
      <c r="R133" s="17">
        <v>283795</v>
      </c>
      <c r="S133" s="17">
        <v>24163</v>
      </c>
      <c r="T133" s="17">
        <v>10081</v>
      </c>
      <c r="U133" s="17">
        <v>91977</v>
      </c>
      <c r="V133" s="17">
        <v>26582</v>
      </c>
      <c r="W133" s="17">
        <v>0</v>
      </c>
      <c r="X133" s="17">
        <v>420372</v>
      </c>
      <c r="Y133" s="17">
        <v>878</v>
      </c>
      <c r="Z133" s="17">
        <v>0</v>
      </c>
      <c r="AA133" s="17">
        <v>0</v>
      </c>
      <c r="AB133" s="17">
        <v>0</v>
      </c>
      <c r="AC133" s="17">
        <v>16204410</v>
      </c>
      <c r="AD133" s="17">
        <f>MAX(E133,(TRUNC(('2022-0222'!E133*0.03),0)+'2022-0222'!E133))</f>
        <v>10093541</v>
      </c>
      <c r="AE133" s="17">
        <f t="shared" si="2"/>
        <v>293986</v>
      </c>
    </row>
    <row r="134" spans="1:31" x14ac:dyDescent="0.3">
      <c r="A134" s="15" t="s">
        <v>261</v>
      </c>
      <c r="B134" s="14" t="s">
        <v>262</v>
      </c>
      <c r="C134" s="14">
        <v>1</v>
      </c>
      <c r="D134" s="14">
        <v>0</v>
      </c>
      <c r="E134" s="17">
        <v>12178466</v>
      </c>
      <c r="F134" s="17">
        <v>0</v>
      </c>
      <c r="G134" s="17">
        <v>0</v>
      </c>
      <c r="H134" s="17">
        <v>0</v>
      </c>
      <c r="I134" s="17">
        <v>1960785</v>
      </c>
      <c r="J134" s="17">
        <v>4799619</v>
      </c>
      <c r="K134" s="17">
        <v>226461</v>
      </c>
      <c r="L134" s="17">
        <v>0</v>
      </c>
      <c r="M134" s="17">
        <v>0</v>
      </c>
      <c r="N134" s="17">
        <v>0</v>
      </c>
      <c r="O134" s="17">
        <v>0</v>
      </c>
      <c r="P134" s="17">
        <v>1613482</v>
      </c>
      <c r="Q134" s="17">
        <v>202161</v>
      </c>
      <c r="R134" s="17">
        <v>902503</v>
      </c>
      <c r="S134" s="17">
        <v>60534</v>
      </c>
      <c r="T134" s="17">
        <v>25256</v>
      </c>
      <c r="U134" s="17">
        <v>204749</v>
      </c>
      <c r="V134" s="17">
        <v>66988</v>
      </c>
      <c r="W134" s="17">
        <v>0</v>
      </c>
      <c r="X134" s="17">
        <v>377955</v>
      </c>
      <c r="Y134" s="17">
        <v>0</v>
      </c>
      <c r="Z134" s="17">
        <v>0</v>
      </c>
      <c r="AA134" s="17">
        <v>0</v>
      </c>
      <c r="AB134" s="17">
        <v>0</v>
      </c>
      <c r="AC134" s="17">
        <v>22618959</v>
      </c>
      <c r="AD134" s="17">
        <f>MAX(E134,(TRUNC(('2022-0222'!E134*0.03),0)+'2022-0222'!E134))</f>
        <v>12178466</v>
      </c>
      <c r="AE134" s="17">
        <f t="shared" ref="AE134:AE197" si="3">AD134-E134</f>
        <v>0</v>
      </c>
    </row>
    <row r="135" spans="1:31" x14ac:dyDescent="0.3">
      <c r="A135" s="15" t="s">
        <v>263</v>
      </c>
      <c r="B135" s="14" t="s">
        <v>264</v>
      </c>
      <c r="C135" s="14">
        <v>1</v>
      </c>
      <c r="D135" s="14">
        <v>0</v>
      </c>
      <c r="E135" s="17">
        <v>34645226</v>
      </c>
      <c r="F135" s="17">
        <v>0</v>
      </c>
      <c r="G135" s="17">
        <v>0</v>
      </c>
      <c r="H135" s="17">
        <v>0</v>
      </c>
      <c r="I135" s="17">
        <v>5085596</v>
      </c>
      <c r="J135" s="17">
        <v>6367752</v>
      </c>
      <c r="K135" s="17">
        <v>0</v>
      </c>
      <c r="L135" s="17">
        <v>0</v>
      </c>
      <c r="M135" s="17">
        <v>0</v>
      </c>
      <c r="N135" s="17">
        <v>0</v>
      </c>
      <c r="O135" s="17">
        <v>0</v>
      </c>
      <c r="P135" s="17">
        <v>4038186</v>
      </c>
      <c r="Q135" s="17">
        <v>155184</v>
      </c>
      <c r="R135" s="17">
        <v>1708824</v>
      </c>
      <c r="S135" s="17">
        <v>158458</v>
      </c>
      <c r="T135" s="17">
        <v>66113</v>
      </c>
      <c r="U135" s="17">
        <v>625838</v>
      </c>
      <c r="V135" s="17">
        <v>155128</v>
      </c>
      <c r="W135" s="17">
        <v>0</v>
      </c>
      <c r="X135" s="17">
        <v>1833231</v>
      </c>
      <c r="Y135" s="17">
        <v>0</v>
      </c>
      <c r="Z135" s="17">
        <v>0</v>
      </c>
      <c r="AA135" s="17">
        <v>0</v>
      </c>
      <c r="AB135" s="17">
        <v>0</v>
      </c>
      <c r="AC135" s="17">
        <v>54839536</v>
      </c>
      <c r="AD135" s="17">
        <f>MAX(E135,(TRUNC(('2022-0222'!E135*0.03),0)+'2022-0222'!E135))</f>
        <v>34645226</v>
      </c>
      <c r="AE135" s="17">
        <f t="shared" si="3"/>
        <v>0</v>
      </c>
    </row>
    <row r="136" spans="1:31" x14ac:dyDescent="0.3">
      <c r="A136" s="15" t="s">
        <v>265</v>
      </c>
      <c r="B136" s="14" t="s">
        <v>266</v>
      </c>
      <c r="C136" s="14">
        <v>1</v>
      </c>
      <c r="D136" s="14">
        <v>0</v>
      </c>
      <c r="E136" s="17">
        <v>17650537</v>
      </c>
      <c r="F136" s="17">
        <v>0</v>
      </c>
      <c r="G136" s="17">
        <v>0</v>
      </c>
      <c r="H136" s="17">
        <v>20834</v>
      </c>
      <c r="I136" s="17">
        <v>3557960</v>
      </c>
      <c r="J136" s="17">
        <v>1616239</v>
      </c>
      <c r="K136" s="17">
        <v>0</v>
      </c>
      <c r="L136" s="17">
        <v>0</v>
      </c>
      <c r="M136" s="17">
        <v>0</v>
      </c>
      <c r="N136" s="17">
        <v>0</v>
      </c>
      <c r="O136" s="17">
        <v>0</v>
      </c>
      <c r="P136" s="17">
        <v>1663995</v>
      </c>
      <c r="Q136" s="17">
        <v>138775</v>
      </c>
      <c r="R136" s="17">
        <v>875065</v>
      </c>
      <c r="S136" s="17">
        <v>54467</v>
      </c>
      <c r="T136" s="17">
        <v>22725</v>
      </c>
      <c r="U136" s="17">
        <v>217739</v>
      </c>
      <c r="V136" s="17">
        <v>48483</v>
      </c>
      <c r="W136" s="17">
        <v>0</v>
      </c>
      <c r="X136" s="17">
        <v>326700</v>
      </c>
      <c r="Y136" s="17">
        <v>0</v>
      </c>
      <c r="Z136" s="17">
        <v>0</v>
      </c>
      <c r="AA136" s="17">
        <v>0</v>
      </c>
      <c r="AB136" s="17">
        <v>0</v>
      </c>
      <c r="AC136" s="17">
        <v>26193519</v>
      </c>
      <c r="AD136" s="17">
        <f>MAX(E136,(TRUNC(('2022-0222'!E136*0.03),0)+'2022-0222'!E136))</f>
        <v>17650537</v>
      </c>
      <c r="AE136" s="17">
        <f t="shared" si="3"/>
        <v>0</v>
      </c>
    </row>
    <row r="137" spans="1:31" x14ac:dyDescent="0.3">
      <c r="A137" s="15" t="s">
        <v>267</v>
      </c>
      <c r="B137" s="14" t="s">
        <v>268</v>
      </c>
      <c r="C137" s="14">
        <v>1</v>
      </c>
      <c r="D137" s="14">
        <v>0</v>
      </c>
      <c r="E137" s="17">
        <v>6617723</v>
      </c>
      <c r="F137" s="17">
        <v>0</v>
      </c>
      <c r="G137" s="17">
        <v>0</v>
      </c>
      <c r="H137" s="17">
        <v>0</v>
      </c>
      <c r="I137" s="17">
        <v>990863</v>
      </c>
      <c r="J137" s="17">
        <v>2836343</v>
      </c>
      <c r="K137" s="17">
        <v>0</v>
      </c>
      <c r="L137" s="17">
        <v>0</v>
      </c>
      <c r="M137" s="17">
        <v>0</v>
      </c>
      <c r="N137" s="17">
        <v>0</v>
      </c>
      <c r="O137" s="17">
        <v>0</v>
      </c>
      <c r="P137" s="17">
        <v>1029284</v>
      </c>
      <c r="Q137" s="17">
        <v>384082</v>
      </c>
      <c r="R137" s="17">
        <v>130509</v>
      </c>
      <c r="S137" s="17">
        <v>30634</v>
      </c>
      <c r="T137" s="17">
        <v>12781</v>
      </c>
      <c r="U137" s="17">
        <v>107471</v>
      </c>
      <c r="V137" s="17">
        <v>27169</v>
      </c>
      <c r="W137" s="17">
        <v>0</v>
      </c>
      <c r="X137" s="17">
        <v>248400</v>
      </c>
      <c r="Y137" s="17">
        <v>0</v>
      </c>
      <c r="Z137" s="17">
        <v>0</v>
      </c>
      <c r="AA137" s="17">
        <v>0</v>
      </c>
      <c r="AB137" s="17">
        <v>0</v>
      </c>
      <c r="AC137" s="17">
        <v>12415259</v>
      </c>
      <c r="AD137" s="17">
        <f>MAX(E137,(TRUNC(('2022-0222'!E137*0.03),0)+'2022-0222'!E137))</f>
        <v>6617723</v>
      </c>
      <c r="AE137" s="17">
        <f t="shared" si="3"/>
        <v>0</v>
      </c>
    </row>
    <row r="138" spans="1:31" x14ac:dyDescent="0.3">
      <c r="A138" s="15" t="s">
        <v>269</v>
      </c>
      <c r="B138" s="14" t="s">
        <v>270</v>
      </c>
      <c r="C138" s="14">
        <v>1</v>
      </c>
      <c r="D138" s="14">
        <v>1</v>
      </c>
      <c r="E138" s="17">
        <v>620406646</v>
      </c>
      <c r="F138" s="17">
        <v>8897729</v>
      </c>
      <c r="G138" s="17">
        <v>0</v>
      </c>
      <c r="H138" s="17">
        <v>0</v>
      </c>
      <c r="I138" s="17">
        <v>38121109</v>
      </c>
      <c r="J138" s="17">
        <v>116757931</v>
      </c>
      <c r="K138" s="17">
        <v>0</v>
      </c>
      <c r="L138" s="17">
        <v>0</v>
      </c>
      <c r="M138" s="17">
        <v>2026100</v>
      </c>
      <c r="N138" s="17">
        <v>6684109</v>
      </c>
      <c r="O138" s="17">
        <v>5257041</v>
      </c>
      <c r="P138" s="17">
        <v>0</v>
      </c>
      <c r="Q138" s="17">
        <v>2486898</v>
      </c>
      <c r="R138" s="17">
        <v>26064983</v>
      </c>
      <c r="S138" s="17">
        <v>642582</v>
      </c>
      <c r="T138" s="17">
        <v>268100</v>
      </c>
      <c r="U138" s="17">
        <v>2516400</v>
      </c>
      <c r="V138" s="17">
        <v>892751</v>
      </c>
      <c r="W138" s="17">
        <v>0</v>
      </c>
      <c r="X138" s="17">
        <v>16594227</v>
      </c>
      <c r="Y138" s="17">
        <v>0</v>
      </c>
      <c r="Z138" s="17">
        <v>0</v>
      </c>
      <c r="AA138" s="17">
        <v>0</v>
      </c>
      <c r="AB138" s="17">
        <v>0</v>
      </c>
      <c r="AC138" s="17">
        <v>847616606</v>
      </c>
      <c r="AD138" s="17">
        <f>MAX(E138,(TRUNC(('2022-0222'!E138*0.03),0)+'2022-0222'!E138))</f>
        <v>620406646</v>
      </c>
      <c r="AE138" s="17">
        <f t="shared" si="3"/>
        <v>0</v>
      </c>
    </row>
    <row r="139" spans="1:31" x14ac:dyDescent="0.3">
      <c r="A139" s="15" t="s">
        <v>271</v>
      </c>
      <c r="B139" s="14" t="s">
        <v>272</v>
      </c>
      <c r="C139" s="14">
        <v>1</v>
      </c>
      <c r="D139" s="14">
        <v>0</v>
      </c>
      <c r="E139" s="17">
        <v>14966106</v>
      </c>
      <c r="F139" s="17">
        <v>119621</v>
      </c>
      <c r="G139" s="17">
        <v>0</v>
      </c>
      <c r="H139" s="17">
        <v>0</v>
      </c>
      <c r="I139" s="17">
        <v>3609081</v>
      </c>
      <c r="J139" s="17">
        <v>2177781</v>
      </c>
      <c r="K139" s="17">
        <v>0</v>
      </c>
      <c r="L139" s="17">
        <v>0</v>
      </c>
      <c r="M139" s="17">
        <v>0</v>
      </c>
      <c r="N139" s="17">
        <v>0</v>
      </c>
      <c r="O139" s="17">
        <v>0</v>
      </c>
      <c r="P139" s="17">
        <v>1466887</v>
      </c>
      <c r="Q139" s="17">
        <v>235288</v>
      </c>
      <c r="R139" s="17">
        <v>698105</v>
      </c>
      <c r="S139" s="17">
        <v>31518</v>
      </c>
      <c r="T139" s="17">
        <v>13150</v>
      </c>
      <c r="U139" s="17">
        <v>143295</v>
      </c>
      <c r="V139" s="17">
        <v>31364</v>
      </c>
      <c r="W139" s="17">
        <v>0</v>
      </c>
      <c r="X139" s="17">
        <v>1254320</v>
      </c>
      <c r="Y139" s="17">
        <v>0</v>
      </c>
      <c r="Z139" s="17">
        <v>0</v>
      </c>
      <c r="AA139" s="17">
        <v>0</v>
      </c>
      <c r="AB139" s="17">
        <v>0</v>
      </c>
      <c r="AC139" s="17">
        <v>24746516</v>
      </c>
      <c r="AD139" s="17">
        <f>MAX(E139,(TRUNC(('2022-0222'!E139*0.03),0)+'2022-0222'!E139))</f>
        <v>14966106</v>
      </c>
      <c r="AE139" s="17">
        <f t="shared" si="3"/>
        <v>0</v>
      </c>
    </row>
    <row r="140" spans="1:31" x14ac:dyDescent="0.3">
      <c r="A140" s="15" t="s">
        <v>273</v>
      </c>
      <c r="B140" s="14" t="s">
        <v>274</v>
      </c>
      <c r="C140" s="14">
        <v>1</v>
      </c>
      <c r="D140" s="14">
        <v>0</v>
      </c>
      <c r="E140" s="17">
        <v>14475043</v>
      </c>
      <c r="F140" s="17">
        <v>0</v>
      </c>
      <c r="G140" s="17">
        <v>0</v>
      </c>
      <c r="H140" s="17">
        <v>0</v>
      </c>
      <c r="I140" s="17">
        <v>2555159</v>
      </c>
      <c r="J140" s="17">
        <v>4885194</v>
      </c>
      <c r="K140" s="17">
        <v>0</v>
      </c>
      <c r="L140" s="17">
        <v>0</v>
      </c>
      <c r="M140" s="17">
        <v>0</v>
      </c>
      <c r="N140" s="17">
        <v>0</v>
      </c>
      <c r="O140" s="17">
        <v>0</v>
      </c>
      <c r="P140" s="17">
        <v>1329222</v>
      </c>
      <c r="Q140" s="17">
        <v>371929</v>
      </c>
      <c r="R140" s="17">
        <v>910793</v>
      </c>
      <c r="S140" s="17">
        <v>31683</v>
      </c>
      <c r="T140" s="17">
        <v>13219</v>
      </c>
      <c r="U140" s="17">
        <v>132694</v>
      </c>
      <c r="V140" s="17">
        <v>34958</v>
      </c>
      <c r="W140" s="17">
        <v>0</v>
      </c>
      <c r="X140" s="17">
        <v>170392</v>
      </c>
      <c r="Y140" s="17">
        <v>0</v>
      </c>
      <c r="Z140" s="17">
        <v>0</v>
      </c>
      <c r="AA140" s="17">
        <v>0</v>
      </c>
      <c r="AB140" s="17">
        <v>0</v>
      </c>
      <c r="AC140" s="17">
        <v>24910286</v>
      </c>
      <c r="AD140" s="17">
        <f>MAX(E140,(TRUNC(('2022-0222'!E140*0.03),0)+'2022-0222'!E140))</f>
        <v>14475043</v>
      </c>
      <c r="AE140" s="17">
        <f t="shared" si="3"/>
        <v>0</v>
      </c>
    </row>
    <row r="141" spans="1:31" x14ac:dyDescent="0.3">
      <c r="A141" s="15" t="s">
        <v>275</v>
      </c>
      <c r="B141" s="14" t="s">
        <v>276</v>
      </c>
      <c r="C141" s="14">
        <v>1</v>
      </c>
      <c r="D141" s="14">
        <v>0</v>
      </c>
      <c r="E141" s="17">
        <v>11778521</v>
      </c>
      <c r="F141" s="17">
        <v>87185</v>
      </c>
      <c r="G141" s="17">
        <v>0</v>
      </c>
      <c r="H141" s="17">
        <v>0</v>
      </c>
      <c r="I141" s="17">
        <v>1522301</v>
      </c>
      <c r="J141" s="17">
        <v>1518346</v>
      </c>
      <c r="K141" s="17">
        <v>0</v>
      </c>
      <c r="L141" s="17">
        <v>0</v>
      </c>
      <c r="M141" s="17">
        <v>0</v>
      </c>
      <c r="N141" s="17">
        <v>0</v>
      </c>
      <c r="O141" s="17">
        <v>0</v>
      </c>
      <c r="P141" s="17">
        <v>1337856</v>
      </c>
      <c r="Q141" s="17">
        <v>191366</v>
      </c>
      <c r="R141" s="17">
        <v>873455</v>
      </c>
      <c r="S141" s="17">
        <v>19729</v>
      </c>
      <c r="T141" s="17">
        <v>8231</v>
      </c>
      <c r="U141" s="17">
        <v>86035</v>
      </c>
      <c r="V141" s="17">
        <v>25433</v>
      </c>
      <c r="W141" s="17">
        <v>0</v>
      </c>
      <c r="X141" s="17">
        <v>358604</v>
      </c>
      <c r="Y141" s="17">
        <v>0</v>
      </c>
      <c r="Z141" s="17">
        <v>0</v>
      </c>
      <c r="AA141" s="17">
        <v>0</v>
      </c>
      <c r="AB141" s="17">
        <v>0</v>
      </c>
      <c r="AC141" s="17">
        <v>17807062</v>
      </c>
      <c r="AD141" s="17">
        <f>MAX(E141,(TRUNC(('2022-0222'!E141*0.03),0)+'2022-0222'!E141))</f>
        <v>11778521</v>
      </c>
      <c r="AE141" s="17">
        <f t="shared" si="3"/>
        <v>0</v>
      </c>
    </row>
    <row r="142" spans="1:31" x14ac:dyDescent="0.3">
      <c r="A142" s="15" t="s">
        <v>277</v>
      </c>
      <c r="B142" s="14" t="s">
        <v>278</v>
      </c>
      <c r="C142" s="14">
        <v>1</v>
      </c>
      <c r="D142" s="14">
        <v>0</v>
      </c>
      <c r="E142" s="17">
        <v>14035720</v>
      </c>
      <c r="F142" s="17">
        <v>0</v>
      </c>
      <c r="G142" s="17">
        <v>0</v>
      </c>
      <c r="H142" s="17">
        <v>0</v>
      </c>
      <c r="I142" s="17">
        <v>2297728</v>
      </c>
      <c r="J142" s="17">
        <v>4386233</v>
      </c>
      <c r="K142" s="17">
        <v>0</v>
      </c>
      <c r="L142" s="17">
        <v>0</v>
      </c>
      <c r="M142" s="17">
        <v>0</v>
      </c>
      <c r="N142" s="17">
        <v>0</v>
      </c>
      <c r="O142" s="17">
        <v>0</v>
      </c>
      <c r="P142" s="17">
        <v>1246024</v>
      </c>
      <c r="Q142" s="17">
        <v>255865</v>
      </c>
      <c r="R142" s="17">
        <v>909141</v>
      </c>
      <c r="S142" s="17">
        <v>27234</v>
      </c>
      <c r="T142" s="17">
        <v>11363</v>
      </c>
      <c r="U142" s="17">
        <v>110850</v>
      </c>
      <c r="V142" s="17">
        <v>31940</v>
      </c>
      <c r="W142" s="17">
        <v>0</v>
      </c>
      <c r="X142" s="17">
        <v>184447</v>
      </c>
      <c r="Y142" s="17">
        <v>19075</v>
      </c>
      <c r="Z142" s="17">
        <v>0</v>
      </c>
      <c r="AA142" s="17">
        <v>0</v>
      </c>
      <c r="AB142" s="17">
        <v>0</v>
      </c>
      <c r="AC142" s="17">
        <v>23515620</v>
      </c>
      <c r="AD142" s="17">
        <f>MAX(E142,(TRUNC(('2022-0222'!E142*0.03),0)+'2022-0222'!E142))</f>
        <v>14035720</v>
      </c>
      <c r="AE142" s="17">
        <f t="shared" si="3"/>
        <v>0</v>
      </c>
    </row>
    <row r="143" spans="1:31" x14ac:dyDescent="0.3">
      <c r="A143" s="15" t="s">
        <v>279</v>
      </c>
      <c r="B143" s="14" t="s">
        <v>280</v>
      </c>
      <c r="C143" s="14">
        <v>1</v>
      </c>
      <c r="D143" s="14">
        <v>0</v>
      </c>
      <c r="E143" s="17">
        <v>11670217</v>
      </c>
      <c r="F143" s="17">
        <v>175260</v>
      </c>
      <c r="G143" s="17">
        <v>520911</v>
      </c>
      <c r="H143" s="17">
        <v>0</v>
      </c>
      <c r="I143" s="17">
        <v>1838567</v>
      </c>
      <c r="J143" s="17">
        <v>1530761</v>
      </c>
      <c r="K143" s="17">
        <v>0</v>
      </c>
      <c r="L143" s="17">
        <v>0</v>
      </c>
      <c r="M143" s="17">
        <v>0</v>
      </c>
      <c r="N143" s="17">
        <v>0</v>
      </c>
      <c r="O143" s="17">
        <v>0</v>
      </c>
      <c r="P143" s="17">
        <v>1566131</v>
      </c>
      <c r="Q143" s="17">
        <v>277414</v>
      </c>
      <c r="R143" s="17">
        <v>1141821</v>
      </c>
      <c r="S143" s="17">
        <v>19114</v>
      </c>
      <c r="T143" s="17">
        <v>7975</v>
      </c>
      <c r="U143" s="17">
        <v>81259</v>
      </c>
      <c r="V143" s="17">
        <v>24147</v>
      </c>
      <c r="W143" s="17">
        <v>0</v>
      </c>
      <c r="X143" s="17">
        <v>174853</v>
      </c>
      <c r="Y143" s="17">
        <v>0</v>
      </c>
      <c r="Z143" s="17">
        <v>0</v>
      </c>
      <c r="AA143" s="17">
        <v>0</v>
      </c>
      <c r="AB143" s="17">
        <v>0</v>
      </c>
      <c r="AC143" s="17">
        <v>19028430</v>
      </c>
      <c r="AD143" s="17">
        <f>MAX(E143,(TRUNC(('2022-0222'!E143*0.03),0)+'2022-0222'!E143))</f>
        <v>11670217</v>
      </c>
      <c r="AE143" s="17">
        <f t="shared" si="3"/>
        <v>0</v>
      </c>
    </row>
    <row r="144" spans="1:31" x14ac:dyDescent="0.3">
      <c r="A144" s="15" t="s">
        <v>281</v>
      </c>
      <c r="B144" s="14" t="s">
        <v>282</v>
      </c>
      <c r="C144" s="14">
        <v>1</v>
      </c>
      <c r="D144" s="14">
        <v>0</v>
      </c>
      <c r="E144" s="17">
        <v>14694504</v>
      </c>
      <c r="F144" s="17">
        <v>0</v>
      </c>
      <c r="G144" s="17">
        <v>0</v>
      </c>
      <c r="H144" s="17">
        <v>0</v>
      </c>
      <c r="I144" s="17">
        <v>4245045</v>
      </c>
      <c r="J144" s="17">
        <v>2011548</v>
      </c>
      <c r="K144" s="17">
        <v>0</v>
      </c>
      <c r="L144" s="17">
        <v>0</v>
      </c>
      <c r="M144" s="17">
        <v>0</v>
      </c>
      <c r="N144" s="17">
        <v>0</v>
      </c>
      <c r="O144" s="17">
        <v>0</v>
      </c>
      <c r="P144" s="17">
        <v>1892415</v>
      </c>
      <c r="Q144" s="17">
        <v>94311</v>
      </c>
      <c r="R144" s="17">
        <v>1182178</v>
      </c>
      <c r="S144" s="17">
        <v>63815</v>
      </c>
      <c r="T144" s="17">
        <v>26625</v>
      </c>
      <c r="U144" s="17">
        <v>271736</v>
      </c>
      <c r="V144" s="17">
        <v>59381</v>
      </c>
      <c r="W144" s="17">
        <v>0</v>
      </c>
      <c r="X144" s="17">
        <v>729000</v>
      </c>
      <c r="Y144" s="17">
        <v>0</v>
      </c>
      <c r="Z144" s="17">
        <v>0</v>
      </c>
      <c r="AA144" s="17">
        <v>0</v>
      </c>
      <c r="AB144" s="17">
        <v>0</v>
      </c>
      <c r="AC144" s="17">
        <v>25270558</v>
      </c>
      <c r="AD144" s="17">
        <f>MAX(E144,(TRUNC(('2022-0222'!E144*0.03),0)+'2022-0222'!E144))</f>
        <v>15130553</v>
      </c>
      <c r="AE144" s="17">
        <f t="shared" si="3"/>
        <v>436049</v>
      </c>
    </row>
    <row r="145" spans="1:31" x14ac:dyDescent="0.3">
      <c r="A145" s="15" t="s">
        <v>283</v>
      </c>
      <c r="B145" s="14" t="s">
        <v>284</v>
      </c>
      <c r="C145" s="14">
        <v>1</v>
      </c>
      <c r="D145" s="14">
        <v>0</v>
      </c>
      <c r="E145" s="17">
        <v>13350446</v>
      </c>
      <c r="F145" s="17">
        <v>0</v>
      </c>
      <c r="G145" s="17">
        <v>0</v>
      </c>
      <c r="H145" s="17">
        <v>6620</v>
      </c>
      <c r="I145" s="17">
        <v>2352014</v>
      </c>
      <c r="J145" s="17">
        <v>3196000</v>
      </c>
      <c r="K145" s="17">
        <v>0</v>
      </c>
      <c r="L145" s="17">
        <v>0</v>
      </c>
      <c r="M145" s="17">
        <v>0</v>
      </c>
      <c r="N145" s="17">
        <v>0</v>
      </c>
      <c r="O145" s="17">
        <v>0</v>
      </c>
      <c r="P145" s="17">
        <v>1561763</v>
      </c>
      <c r="Q145" s="17">
        <v>381749</v>
      </c>
      <c r="R145" s="17">
        <v>60076</v>
      </c>
      <c r="S145" s="17">
        <v>24807</v>
      </c>
      <c r="T145" s="17">
        <v>10350</v>
      </c>
      <c r="U145" s="17">
        <v>97336</v>
      </c>
      <c r="V145" s="17">
        <v>27331</v>
      </c>
      <c r="W145" s="17">
        <v>0</v>
      </c>
      <c r="X145" s="17">
        <v>179001</v>
      </c>
      <c r="Y145" s="17">
        <v>0</v>
      </c>
      <c r="Z145" s="17">
        <v>0</v>
      </c>
      <c r="AA145" s="17">
        <v>0</v>
      </c>
      <c r="AB145" s="17">
        <v>0</v>
      </c>
      <c r="AC145" s="17">
        <v>21247493</v>
      </c>
      <c r="AD145" s="17">
        <f>MAX(E145,(TRUNC(('2022-0222'!E145*0.03),0)+'2022-0222'!E145))</f>
        <v>13750959</v>
      </c>
      <c r="AE145" s="17">
        <f t="shared" si="3"/>
        <v>400513</v>
      </c>
    </row>
    <row r="146" spans="1:31" x14ac:dyDescent="0.3">
      <c r="A146" s="15" t="s">
        <v>285</v>
      </c>
      <c r="B146" s="14" t="s">
        <v>286</v>
      </c>
      <c r="C146" s="14">
        <v>1</v>
      </c>
      <c r="D146" s="14">
        <v>0</v>
      </c>
      <c r="E146" s="17">
        <v>8023270</v>
      </c>
      <c r="F146" s="17">
        <v>0</v>
      </c>
      <c r="G146" s="17">
        <v>0</v>
      </c>
      <c r="H146" s="17">
        <v>1386</v>
      </c>
      <c r="I146" s="17">
        <v>1828798</v>
      </c>
      <c r="J146" s="17">
        <v>1603468</v>
      </c>
      <c r="K146" s="17">
        <v>0</v>
      </c>
      <c r="L146" s="17">
        <v>0</v>
      </c>
      <c r="M146" s="17">
        <v>0</v>
      </c>
      <c r="N146" s="17">
        <v>0</v>
      </c>
      <c r="O146" s="17">
        <v>0</v>
      </c>
      <c r="P146" s="17">
        <v>1255995</v>
      </c>
      <c r="Q146" s="17">
        <v>191663</v>
      </c>
      <c r="R146" s="17">
        <v>235245</v>
      </c>
      <c r="S146" s="17">
        <v>19100</v>
      </c>
      <c r="T146" s="17">
        <v>7969</v>
      </c>
      <c r="U146" s="17">
        <v>78346</v>
      </c>
      <c r="V146" s="17">
        <v>21074</v>
      </c>
      <c r="W146" s="17">
        <v>0</v>
      </c>
      <c r="X146" s="17">
        <v>134616</v>
      </c>
      <c r="Y146" s="17">
        <v>0</v>
      </c>
      <c r="Z146" s="17">
        <v>0</v>
      </c>
      <c r="AA146" s="17">
        <v>0</v>
      </c>
      <c r="AB146" s="17">
        <v>0</v>
      </c>
      <c r="AC146" s="17">
        <v>13400930</v>
      </c>
      <c r="AD146" s="17">
        <f>MAX(E146,(TRUNC(('2022-0222'!E146*0.03),0)+'2022-0222'!E146))</f>
        <v>8023270</v>
      </c>
      <c r="AE146" s="17">
        <f t="shared" si="3"/>
        <v>0</v>
      </c>
    </row>
    <row r="147" spans="1:31" x14ac:dyDescent="0.3">
      <c r="A147" s="15" t="s">
        <v>287</v>
      </c>
      <c r="B147" s="14" t="s">
        <v>288</v>
      </c>
      <c r="C147" s="14">
        <v>1</v>
      </c>
      <c r="D147" s="14">
        <v>0</v>
      </c>
      <c r="E147" s="17">
        <v>9706491</v>
      </c>
      <c r="F147" s="17">
        <v>0</v>
      </c>
      <c r="G147" s="17">
        <v>0</v>
      </c>
      <c r="H147" s="17">
        <v>0</v>
      </c>
      <c r="I147" s="17">
        <v>2139634</v>
      </c>
      <c r="J147" s="17">
        <v>2082109</v>
      </c>
      <c r="K147" s="17">
        <v>0</v>
      </c>
      <c r="L147" s="17">
        <v>0</v>
      </c>
      <c r="M147" s="17">
        <v>0</v>
      </c>
      <c r="N147" s="17">
        <v>0</v>
      </c>
      <c r="O147" s="17">
        <v>0</v>
      </c>
      <c r="P147" s="17">
        <v>1106484</v>
      </c>
      <c r="Q147" s="17">
        <v>107983</v>
      </c>
      <c r="R147" s="17">
        <v>260614</v>
      </c>
      <c r="S147" s="17">
        <v>30949</v>
      </c>
      <c r="T147" s="17">
        <v>12913</v>
      </c>
      <c r="U147" s="17">
        <v>129723</v>
      </c>
      <c r="V147" s="17">
        <v>26748</v>
      </c>
      <c r="W147" s="17">
        <v>0</v>
      </c>
      <c r="X147" s="17">
        <v>205200</v>
      </c>
      <c r="Y147" s="17">
        <v>0</v>
      </c>
      <c r="Z147" s="17">
        <v>0</v>
      </c>
      <c r="AA147" s="17">
        <v>0</v>
      </c>
      <c r="AB147" s="17">
        <v>0</v>
      </c>
      <c r="AC147" s="17">
        <v>15808848</v>
      </c>
      <c r="AD147" s="17">
        <f>MAX(E147,(TRUNC(('2022-0222'!E147*0.03),0)+'2022-0222'!E147))</f>
        <v>9997685</v>
      </c>
      <c r="AE147" s="17">
        <f t="shared" si="3"/>
        <v>291194</v>
      </c>
    </row>
    <row r="148" spans="1:31" x14ac:dyDescent="0.3">
      <c r="A148" s="15" t="s">
        <v>289</v>
      </c>
      <c r="B148" s="14" t="s">
        <v>290</v>
      </c>
      <c r="C148" s="14">
        <v>1</v>
      </c>
      <c r="D148" s="14">
        <v>0</v>
      </c>
      <c r="E148" s="17">
        <v>22134126</v>
      </c>
      <c r="F148" s="17">
        <v>0</v>
      </c>
      <c r="G148" s="17">
        <v>0</v>
      </c>
      <c r="H148" s="17">
        <v>3873</v>
      </c>
      <c r="I148" s="17">
        <v>3371721</v>
      </c>
      <c r="J148" s="17">
        <v>2166280</v>
      </c>
      <c r="K148" s="17">
        <v>143980</v>
      </c>
      <c r="L148" s="17">
        <v>0</v>
      </c>
      <c r="M148" s="17">
        <v>0</v>
      </c>
      <c r="N148" s="17">
        <v>0</v>
      </c>
      <c r="O148" s="17">
        <v>0</v>
      </c>
      <c r="P148" s="17">
        <v>1863798</v>
      </c>
      <c r="Q148" s="17">
        <v>326232</v>
      </c>
      <c r="R148" s="17">
        <v>565464</v>
      </c>
      <c r="S148" s="17">
        <v>31548</v>
      </c>
      <c r="T148" s="17">
        <v>13163</v>
      </c>
      <c r="U148" s="17">
        <v>128966</v>
      </c>
      <c r="V148" s="17">
        <v>36950</v>
      </c>
      <c r="W148" s="17">
        <v>0</v>
      </c>
      <c r="X148" s="17">
        <v>213767</v>
      </c>
      <c r="Y148" s="17">
        <v>7236</v>
      </c>
      <c r="Z148" s="17">
        <v>0</v>
      </c>
      <c r="AA148" s="17">
        <v>0</v>
      </c>
      <c r="AB148" s="17">
        <v>0</v>
      </c>
      <c r="AC148" s="17">
        <v>31007104</v>
      </c>
      <c r="AD148" s="17">
        <f>MAX(E148,(TRUNC(('2022-0222'!E148*0.03),0)+'2022-0222'!E148))</f>
        <v>22798149</v>
      </c>
      <c r="AE148" s="17">
        <f t="shared" si="3"/>
        <v>664023</v>
      </c>
    </row>
    <row r="149" spans="1:31" x14ac:dyDescent="0.3">
      <c r="A149" s="15" t="s">
        <v>291</v>
      </c>
      <c r="B149" s="14" t="s">
        <v>292</v>
      </c>
      <c r="C149" s="14">
        <v>1</v>
      </c>
      <c r="D149" s="14">
        <v>0</v>
      </c>
      <c r="E149" s="17">
        <v>13339120</v>
      </c>
      <c r="F149" s="17">
        <v>0</v>
      </c>
      <c r="G149" s="17">
        <v>0</v>
      </c>
      <c r="H149" s="17">
        <v>0</v>
      </c>
      <c r="I149" s="17">
        <v>2687350</v>
      </c>
      <c r="J149" s="17">
        <v>4622422</v>
      </c>
      <c r="K149" s="17">
        <v>0</v>
      </c>
      <c r="L149" s="17">
        <v>0</v>
      </c>
      <c r="M149" s="17">
        <v>0</v>
      </c>
      <c r="N149" s="17">
        <v>0</v>
      </c>
      <c r="O149" s="17">
        <v>0</v>
      </c>
      <c r="P149" s="17">
        <v>1771108</v>
      </c>
      <c r="Q149" s="17">
        <v>241646</v>
      </c>
      <c r="R149" s="17">
        <v>513761</v>
      </c>
      <c r="S149" s="17">
        <v>44955</v>
      </c>
      <c r="T149" s="17">
        <v>18756</v>
      </c>
      <c r="U149" s="17">
        <v>185352</v>
      </c>
      <c r="V149" s="17">
        <v>47133</v>
      </c>
      <c r="W149" s="17">
        <v>0</v>
      </c>
      <c r="X149" s="17">
        <v>478023</v>
      </c>
      <c r="Y149" s="17">
        <v>0</v>
      </c>
      <c r="Z149" s="17">
        <v>0</v>
      </c>
      <c r="AA149" s="17">
        <v>0</v>
      </c>
      <c r="AB149" s="17">
        <v>0</v>
      </c>
      <c r="AC149" s="17">
        <v>23949626</v>
      </c>
      <c r="AD149" s="17">
        <f>MAX(E149,(TRUNC(('2022-0222'!E149*0.03),0)+'2022-0222'!E149))</f>
        <v>13339120</v>
      </c>
      <c r="AE149" s="17">
        <f t="shared" si="3"/>
        <v>0</v>
      </c>
    </row>
    <row r="150" spans="1:31" x14ac:dyDescent="0.3">
      <c r="A150" s="15" t="s">
        <v>293</v>
      </c>
      <c r="B150" s="14" t="s">
        <v>294</v>
      </c>
      <c r="C150" s="14">
        <v>1</v>
      </c>
      <c r="D150" s="14">
        <v>0</v>
      </c>
      <c r="E150" s="17">
        <v>17577839</v>
      </c>
      <c r="F150" s="17">
        <v>0</v>
      </c>
      <c r="G150" s="17">
        <v>0</v>
      </c>
      <c r="H150" s="17">
        <v>39927</v>
      </c>
      <c r="I150" s="17">
        <v>3602828</v>
      </c>
      <c r="J150" s="17">
        <v>4041101</v>
      </c>
      <c r="K150" s="17">
        <v>0</v>
      </c>
      <c r="L150" s="17">
        <v>0</v>
      </c>
      <c r="M150" s="17">
        <v>0</v>
      </c>
      <c r="N150" s="17">
        <v>0</v>
      </c>
      <c r="O150" s="17">
        <v>0</v>
      </c>
      <c r="P150" s="17">
        <v>2748452</v>
      </c>
      <c r="Q150" s="17">
        <v>706640</v>
      </c>
      <c r="R150" s="17">
        <v>394102</v>
      </c>
      <c r="S150" s="17">
        <v>50273</v>
      </c>
      <c r="T150" s="17">
        <v>20975</v>
      </c>
      <c r="U150" s="17">
        <v>203001</v>
      </c>
      <c r="V150" s="17">
        <v>54820</v>
      </c>
      <c r="W150" s="17">
        <v>0</v>
      </c>
      <c r="X150" s="17">
        <v>505505</v>
      </c>
      <c r="Y150" s="17">
        <v>0</v>
      </c>
      <c r="Z150" s="17">
        <v>0</v>
      </c>
      <c r="AA150" s="17">
        <v>0</v>
      </c>
      <c r="AB150" s="17">
        <v>0</v>
      </c>
      <c r="AC150" s="17">
        <v>29945463</v>
      </c>
      <c r="AD150" s="17">
        <f>MAX(E150,(TRUNC(('2022-0222'!E150*0.03),0)+'2022-0222'!E150))</f>
        <v>17577839</v>
      </c>
      <c r="AE150" s="17">
        <f t="shared" si="3"/>
        <v>0</v>
      </c>
    </row>
    <row r="151" spans="1:31" x14ac:dyDescent="0.3">
      <c r="A151" s="15" t="s">
        <v>295</v>
      </c>
      <c r="B151" s="14" t="s">
        <v>296</v>
      </c>
      <c r="C151" s="14">
        <v>1</v>
      </c>
      <c r="D151" s="14">
        <v>0</v>
      </c>
      <c r="E151" s="17">
        <v>27018346</v>
      </c>
      <c r="F151" s="17">
        <v>0</v>
      </c>
      <c r="G151" s="17">
        <v>0</v>
      </c>
      <c r="H151" s="17">
        <v>0</v>
      </c>
      <c r="I151" s="17">
        <v>4025805</v>
      </c>
      <c r="J151" s="17">
        <v>4675248</v>
      </c>
      <c r="K151" s="17">
        <v>0</v>
      </c>
      <c r="L151" s="17">
        <v>0</v>
      </c>
      <c r="M151" s="17">
        <v>0</v>
      </c>
      <c r="N151" s="17">
        <v>0</v>
      </c>
      <c r="O151" s="17">
        <v>0</v>
      </c>
      <c r="P151" s="17">
        <v>3412646</v>
      </c>
      <c r="Q151" s="17">
        <v>737094</v>
      </c>
      <c r="R151" s="17">
        <v>956314</v>
      </c>
      <c r="S151" s="17">
        <v>76248</v>
      </c>
      <c r="T151" s="17">
        <v>31813</v>
      </c>
      <c r="U151" s="17">
        <v>290551</v>
      </c>
      <c r="V151" s="17">
        <v>83022</v>
      </c>
      <c r="W151" s="17">
        <v>0</v>
      </c>
      <c r="X151" s="17">
        <v>757049</v>
      </c>
      <c r="Y151" s="17">
        <v>0</v>
      </c>
      <c r="Z151" s="17">
        <v>0</v>
      </c>
      <c r="AA151" s="17">
        <v>0</v>
      </c>
      <c r="AB151" s="17">
        <v>0</v>
      </c>
      <c r="AC151" s="17">
        <v>42064136</v>
      </c>
      <c r="AD151" s="17">
        <f>MAX(E151,(TRUNC(('2022-0222'!E151*0.03),0)+'2022-0222'!E151))</f>
        <v>27018346</v>
      </c>
      <c r="AE151" s="17">
        <f t="shared" si="3"/>
        <v>0</v>
      </c>
    </row>
    <row r="152" spans="1:31" x14ac:dyDescent="0.3">
      <c r="A152" s="15" t="s">
        <v>297</v>
      </c>
      <c r="B152" s="14" t="s">
        <v>298</v>
      </c>
      <c r="C152" s="14">
        <v>1</v>
      </c>
      <c r="D152" s="14">
        <v>0</v>
      </c>
      <c r="E152" s="17">
        <v>6926741</v>
      </c>
      <c r="F152" s="17">
        <v>0</v>
      </c>
      <c r="G152" s="17">
        <v>0</v>
      </c>
      <c r="H152" s="17">
        <v>11124</v>
      </c>
      <c r="I152" s="17">
        <v>1147523</v>
      </c>
      <c r="J152" s="17">
        <v>1357049</v>
      </c>
      <c r="K152" s="17">
        <v>0</v>
      </c>
      <c r="L152" s="17">
        <v>0</v>
      </c>
      <c r="M152" s="17">
        <v>0</v>
      </c>
      <c r="N152" s="17">
        <v>0</v>
      </c>
      <c r="O152" s="17">
        <v>0</v>
      </c>
      <c r="P152" s="17">
        <v>1224836</v>
      </c>
      <c r="Q152" s="17">
        <v>85023</v>
      </c>
      <c r="R152" s="17">
        <v>130265</v>
      </c>
      <c r="S152" s="17">
        <v>11205</v>
      </c>
      <c r="T152" s="17">
        <v>4675</v>
      </c>
      <c r="U152" s="17">
        <v>47532</v>
      </c>
      <c r="V152" s="17">
        <v>11150</v>
      </c>
      <c r="W152" s="17">
        <v>0</v>
      </c>
      <c r="X152" s="17">
        <v>84418</v>
      </c>
      <c r="Y152" s="17">
        <v>0</v>
      </c>
      <c r="Z152" s="17">
        <v>0</v>
      </c>
      <c r="AA152" s="17">
        <v>0</v>
      </c>
      <c r="AB152" s="17">
        <v>0</v>
      </c>
      <c r="AC152" s="17">
        <v>11041541</v>
      </c>
      <c r="AD152" s="17">
        <f>MAX(E152,(TRUNC(('2022-0222'!E152*0.03),0)+'2022-0222'!E152))</f>
        <v>7134543</v>
      </c>
      <c r="AE152" s="17">
        <f t="shared" si="3"/>
        <v>207802</v>
      </c>
    </row>
    <row r="153" spans="1:31" x14ac:dyDescent="0.3">
      <c r="A153" s="15" t="s">
        <v>299</v>
      </c>
      <c r="B153" s="14" t="s">
        <v>300</v>
      </c>
      <c r="C153" s="14">
        <v>1</v>
      </c>
      <c r="D153" s="14">
        <v>0</v>
      </c>
      <c r="E153" s="17">
        <v>35673477</v>
      </c>
      <c r="F153" s="17">
        <v>521511</v>
      </c>
      <c r="G153" s="17">
        <v>0</v>
      </c>
      <c r="H153" s="17">
        <v>0</v>
      </c>
      <c r="I153" s="17">
        <v>3109616</v>
      </c>
      <c r="J153" s="17">
        <v>4423458</v>
      </c>
      <c r="K153" s="17">
        <v>0</v>
      </c>
      <c r="L153" s="17">
        <v>0</v>
      </c>
      <c r="M153" s="17">
        <v>0</v>
      </c>
      <c r="N153" s="17">
        <v>0</v>
      </c>
      <c r="O153" s="17">
        <v>0</v>
      </c>
      <c r="P153" s="17">
        <v>2703239</v>
      </c>
      <c r="Q153" s="17">
        <v>447950</v>
      </c>
      <c r="R153" s="17">
        <v>1362244</v>
      </c>
      <c r="S153" s="17">
        <v>47052</v>
      </c>
      <c r="T153" s="17">
        <v>19631</v>
      </c>
      <c r="U153" s="17">
        <v>173294</v>
      </c>
      <c r="V153" s="17">
        <v>66054</v>
      </c>
      <c r="W153" s="17">
        <v>0</v>
      </c>
      <c r="X153" s="17">
        <v>1068649</v>
      </c>
      <c r="Y153" s="17">
        <v>0</v>
      </c>
      <c r="Z153" s="17">
        <v>0</v>
      </c>
      <c r="AA153" s="17">
        <v>0</v>
      </c>
      <c r="AB153" s="17">
        <v>0</v>
      </c>
      <c r="AC153" s="17">
        <v>49616175</v>
      </c>
      <c r="AD153" s="17">
        <f>MAX(E153,(TRUNC(('2022-0222'!E153*0.03),0)+'2022-0222'!E153))</f>
        <v>35673477</v>
      </c>
      <c r="AE153" s="17">
        <f t="shared" si="3"/>
        <v>0</v>
      </c>
    </row>
    <row r="154" spans="1:31" x14ac:dyDescent="0.3">
      <c r="A154" s="15" t="s">
        <v>301</v>
      </c>
      <c r="B154" s="14" t="s">
        <v>302</v>
      </c>
      <c r="C154" s="14">
        <v>1</v>
      </c>
      <c r="D154" s="14">
        <v>0</v>
      </c>
      <c r="E154" s="17">
        <v>27463126</v>
      </c>
      <c r="F154" s="17">
        <v>0</v>
      </c>
      <c r="G154" s="17">
        <v>0</v>
      </c>
      <c r="H154" s="17">
        <v>11149</v>
      </c>
      <c r="I154" s="17">
        <v>7001619</v>
      </c>
      <c r="J154" s="17">
        <v>6630993</v>
      </c>
      <c r="K154" s="17">
        <v>0</v>
      </c>
      <c r="L154" s="17">
        <v>0</v>
      </c>
      <c r="M154" s="17">
        <v>0</v>
      </c>
      <c r="N154" s="17">
        <v>0</v>
      </c>
      <c r="O154" s="17">
        <v>0</v>
      </c>
      <c r="P154" s="17">
        <v>2995272</v>
      </c>
      <c r="Q154" s="17">
        <v>883622</v>
      </c>
      <c r="R154" s="17">
        <v>1273271</v>
      </c>
      <c r="S154" s="17">
        <v>92771</v>
      </c>
      <c r="T154" s="17">
        <v>38706</v>
      </c>
      <c r="U154" s="17">
        <v>346063</v>
      </c>
      <c r="V154" s="17">
        <v>97715</v>
      </c>
      <c r="W154" s="17">
        <v>0</v>
      </c>
      <c r="X154" s="17">
        <v>999000</v>
      </c>
      <c r="Y154" s="17">
        <v>0</v>
      </c>
      <c r="Z154" s="17">
        <v>0</v>
      </c>
      <c r="AA154" s="17">
        <v>0</v>
      </c>
      <c r="AB154" s="17">
        <v>0</v>
      </c>
      <c r="AC154" s="17">
        <v>47833307</v>
      </c>
      <c r="AD154" s="17">
        <f>MAX(E154,(TRUNC(('2022-0222'!E154*0.03),0)+'2022-0222'!E154))</f>
        <v>27463126</v>
      </c>
      <c r="AE154" s="17">
        <f t="shared" si="3"/>
        <v>0</v>
      </c>
    </row>
    <row r="155" spans="1:31" x14ac:dyDescent="0.3">
      <c r="A155" s="15" t="s">
        <v>303</v>
      </c>
      <c r="B155" s="14" t="s">
        <v>304</v>
      </c>
      <c r="C155" s="14">
        <v>1</v>
      </c>
      <c r="D155" s="14">
        <v>0</v>
      </c>
      <c r="E155" s="17">
        <v>10550836</v>
      </c>
      <c r="F155" s="17">
        <v>0</v>
      </c>
      <c r="G155" s="17">
        <v>0</v>
      </c>
      <c r="H155" s="17">
        <v>0</v>
      </c>
      <c r="I155" s="17">
        <v>1486611</v>
      </c>
      <c r="J155" s="17">
        <v>2827529</v>
      </c>
      <c r="K155" s="17">
        <v>0</v>
      </c>
      <c r="L155" s="17">
        <v>0</v>
      </c>
      <c r="M155" s="17">
        <v>0</v>
      </c>
      <c r="N155" s="17">
        <v>0</v>
      </c>
      <c r="O155" s="17">
        <v>0</v>
      </c>
      <c r="P155" s="17">
        <v>1377429</v>
      </c>
      <c r="Q155" s="17">
        <v>122353</v>
      </c>
      <c r="R155" s="17">
        <v>473519</v>
      </c>
      <c r="S155" s="17">
        <v>19249</v>
      </c>
      <c r="T155" s="17">
        <v>8031</v>
      </c>
      <c r="U155" s="17">
        <v>77181</v>
      </c>
      <c r="V155" s="17">
        <v>22452</v>
      </c>
      <c r="W155" s="17">
        <v>0</v>
      </c>
      <c r="X155" s="17">
        <v>180158</v>
      </c>
      <c r="Y155" s="17">
        <v>0</v>
      </c>
      <c r="Z155" s="17">
        <v>0</v>
      </c>
      <c r="AA155" s="17">
        <v>0</v>
      </c>
      <c r="AB155" s="17">
        <v>0</v>
      </c>
      <c r="AC155" s="17">
        <v>17145348</v>
      </c>
      <c r="AD155" s="17">
        <f>MAX(E155,(TRUNC(('2022-0222'!E155*0.03),0)+'2022-0222'!E155))</f>
        <v>10867361</v>
      </c>
      <c r="AE155" s="17">
        <f t="shared" si="3"/>
        <v>316525</v>
      </c>
    </row>
    <row r="156" spans="1:31" x14ac:dyDescent="0.3">
      <c r="A156" s="15" t="s">
        <v>305</v>
      </c>
      <c r="B156" s="14" t="s">
        <v>306</v>
      </c>
      <c r="C156" s="14">
        <v>1</v>
      </c>
      <c r="D156" s="14">
        <v>0</v>
      </c>
      <c r="E156" s="17">
        <v>5362687</v>
      </c>
      <c r="F156" s="17">
        <v>0</v>
      </c>
      <c r="G156" s="17">
        <v>0</v>
      </c>
      <c r="H156" s="17">
        <v>11132</v>
      </c>
      <c r="I156" s="17">
        <v>944978</v>
      </c>
      <c r="J156" s="17">
        <v>514653</v>
      </c>
      <c r="K156" s="17">
        <v>0</v>
      </c>
      <c r="L156" s="17">
        <v>0</v>
      </c>
      <c r="M156" s="17">
        <v>0</v>
      </c>
      <c r="N156" s="17">
        <v>0</v>
      </c>
      <c r="O156" s="17">
        <v>0</v>
      </c>
      <c r="P156" s="17">
        <v>673336</v>
      </c>
      <c r="Q156" s="17">
        <v>83438</v>
      </c>
      <c r="R156" s="17">
        <v>212754</v>
      </c>
      <c r="S156" s="17">
        <v>8149</v>
      </c>
      <c r="T156" s="17">
        <v>3400</v>
      </c>
      <c r="U156" s="17">
        <v>33319</v>
      </c>
      <c r="V156" s="17">
        <v>9136</v>
      </c>
      <c r="W156" s="17">
        <v>0</v>
      </c>
      <c r="X156" s="17">
        <v>81245</v>
      </c>
      <c r="Y156" s="17">
        <v>0</v>
      </c>
      <c r="Z156" s="17">
        <v>0</v>
      </c>
      <c r="AA156" s="17">
        <v>0</v>
      </c>
      <c r="AB156" s="17">
        <v>0</v>
      </c>
      <c r="AC156" s="17">
        <v>7938227</v>
      </c>
      <c r="AD156" s="17">
        <f>MAX(E156,(TRUNC(('2022-0222'!E156*0.03),0)+'2022-0222'!E156))</f>
        <v>5523567</v>
      </c>
      <c r="AE156" s="17">
        <f t="shared" si="3"/>
        <v>160880</v>
      </c>
    </row>
    <row r="157" spans="1:31" x14ac:dyDescent="0.3">
      <c r="A157" s="15" t="s">
        <v>307</v>
      </c>
      <c r="B157" s="14" t="s">
        <v>308</v>
      </c>
      <c r="C157" s="14">
        <v>1</v>
      </c>
      <c r="D157" s="14">
        <v>0</v>
      </c>
      <c r="E157" s="17">
        <v>18024454</v>
      </c>
      <c r="F157" s="17">
        <v>0</v>
      </c>
      <c r="G157" s="17">
        <v>0</v>
      </c>
      <c r="H157" s="17">
        <v>0</v>
      </c>
      <c r="I157" s="17">
        <v>4259795</v>
      </c>
      <c r="J157" s="17">
        <v>3280857</v>
      </c>
      <c r="K157" s="17">
        <v>0</v>
      </c>
      <c r="L157" s="17">
        <v>0</v>
      </c>
      <c r="M157" s="17">
        <v>0</v>
      </c>
      <c r="N157" s="17">
        <v>0</v>
      </c>
      <c r="O157" s="17">
        <v>0</v>
      </c>
      <c r="P157" s="17">
        <v>2571958</v>
      </c>
      <c r="Q157" s="17">
        <v>735102</v>
      </c>
      <c r="R157" s="17">
        <v>652025</v>
      </c>
      <c r="S157" s="17">
        <v>74705</v>
      </c>
      <c r="T157" s="17">
        <v>31169</v>
      </c>
      <c r="U157" s="17">
        <v>303191</v>
      </c>
      <c r="V157" s="17">
        <v>73135</v>
      </c>
      <c r="W157" s="17">
        <v>0</v>
      </c>
      <c r="X157" s="17">
        <v>912600</v>
      </c>
      <c r="Y157" s="17">
        <v>0</v>
      </c>
      <c r="Z157" s="17">
        <v>0</v>
      </c>
      <c r="AA157" s="17">
        <v>0</v>
      </c>
      <c r="AB157" s="17">
        <v>0</v>
      </c>
      <c r="AC157" s="17">
        <v>30918991</v>
      </c>
      <c r="AD157" s="17">
        <f>MAX(E157,(TRUNC(('2022-0222'!E157*0.03),0)+'2022-0222'!E157))</f>
        <v>18024454</v>
      </c>
      <c r="AE157" s="17">
        <f t="shared" si="3"/>
        <v>0</v>
      </c>
    </row>
    <row r="158" spans="1:31" x14ac:dyDescent="0.3">
      <c r="A158" s="15" t="s">
        <v>309</v>
      </c>
      <c r="B158" s="14" t="s">
        <v>310</v>
      </c>
      <c r="C158" s="14">
        <v>1</v>
      </c>
      <c r="D158" s="14">
        <v>0</v>
      </c>
      <c r="E158" s="17">
        <v>14669677</v>
      </c>
      <c r="F158" s="17">
        <v>63051</v>
      </c>
      <c r="G158" s="17">
        <v>0</v>
      </c>
      <c r="H158" s="17">
        <v>0</v>
      </c>
      <c r="I158" s="17">
        <v>803122</v>
      </c>
      <c r="J158" s="17">
        <v>1508761</v>
      </c>
      <c r="K158" s="17">
        <v>0</v>
      </c>
      <c r="L158" s="17">
        <v>0</v>
      </c>
      <c r="M158" s="17">
        <v>0</v>
      </c>
      <c r="N158" s="17">
        <v>0</v>
      </c>
      <c r="O158" s="17">
        <v>0</v>
      </c>
      <c r="P158" s="17">
        <v>1704970</v>
      </c>
      <c r="Q158" s="17">
        <v>42597</v>
      </c>
      <c r="R158" s="17">
        <v>744267</v>
      </c>
      <c r="S158" s="17">
        <v>25451</v>
      </c>
      <c r="T158" s="17">
        <v>10619</v>
      </c>
      <c r="U158" s="17">
        <v>106772</v>
      </c>
      <c r="V158" s="17">
        <v>31412</v>
      </c>
      <c r="W158" s="17">
        <v>0</v>
      </c>
      <c r="X158" s="17">
        <v>260275</v>
      </c>
      <c r="Y158" s="17">
        <v>0</v>
      </c>
      <c r="Z158" s="17">
        <v>0</v>
      </c>
      <c r="AA158" s="17">
        <v>0</v>
      </c>
      <c r="AB158" s="17">
        <v>0</v>
      </c>
      <c r="AC158" s="17">
        <v>19970974</v>
      </c>
      <c r="AD158" s="17">
        <f>MAX(E158,(TRUNC(('2022-0222'!E158*0.03),0)+'2022-0222'!E158))</f>
        <v>14669677</v>
      </c>
      <c r="AE158" s="17">
        <f t="shared" si="3"/>
        <v>0</v>
      </c>
    </row>
    <row r="159" spans="1:31" x14ac:dyDescent="0.3">
      <c r="A159" s="15" t="s">
        <v>311</v>
      </c>
      <c r="B159" s="14" t="s">
        <v>312</v>
      </c>
      <c r="C159" s="14">
        <v>1</v>
      </c>
      <c r="D159" s="14">
        <v>0</v>
      </c>
      <c r="E159" s="17">
        <v>43609330</v>
      </c>
      <c r="F159" s="17">
        <v>304288</v>
      </c>
      <c r="G159" s="17">
        <v>0</v>
      </c>
      <c r="H159" s="17">
        <v>0</v>
      </c>
      <c r="I159" s="17">
        <v>5337958</v>
      </c>
      <c r="J159" s="17">
        <v>6882005</v>
      </c>
      <c r="K159" s="17">
        <v>0</v>
      </c>
      <c r="L159" s="17">
        <v>0</v>
      </c>
      <c r="M159" s="17">
        <v>0</v>
      </c>
      <c r="N159" s="17">
        <v>0</v>
      </c>
      <c r="O159" s="17">
        <v>0</v>
      </c>
      <c r="P159" s="17">
        <v>4089952</v>
      </c>
      <c r="Q159" s="17">
        <v>378503</v>
      </c>
      <c r="R159" s="17">
        <v>3323732</v>
      </c>
      <c r="S159" s="17">
        <v>159852</v>
      </c>
      <c r="T159" s="17">
        <v>66694</v>
      </c>
      <c r="U159" s="17">
        <v>452253</v>
      </c>
      <c r="V159" s="17">
        <v>167855</v>
      </c>
      <c r="W159" s="17">
        <v>0</v>
      </c>
      <c r="X159" s="17">
        <v>1968361</v>
      </c>
      <c r="Y159" s="17">
        <v>0</v>
      </c>
      <c r="Z159" s="17">
        <v>0</v>
      </c>
      <c r="AA159" s="17">
        <v>0</v>
      </c>
      <c r="AB159" s="17">
        <v>0</v>
      </c>
      <c r="AC159" s="17">
        <v>66740783</v>
      </c>
      <c r="AD159" s="17">
        <f>MAX(E159,(TRUNC(('2022-0222'!E159*0.03),0)+'2022-0222'!E159))</f>
        <v>43609330</v>
      </c>
      <c r="AE159" s="17">
        <f t="shared" si="3"/>
        <v>0</v>
      </c>
    </row>
    <row r="160" spans="1:31" x14ac:dyDescent="0.3">
      <c r="A160" s="15" t="s">
        <v>313</v>
      </c>
      <c r="B160" s="14" t="s">
        <v>314</v>
      </c>
      <c r="C160" s="14">
        <v>1</v>
      </c>
      <c r="D160" s="14">
        <v>0</v>
      </c>
      <c r="E160" s="17">
        <v>38541922</v>
      </c>
      <c r="F160" s="17">
        <v>0</v>
      </c>
      <c r="G160" s="17">
        <v>0</v>
      </c>
      <c r="H160" s="17">
        <v>0</v>
      </c>
      <c r="I160" s="17">
        <v>5582517</v>
      </c>
      <c r="J160" s="17">
        <v>3230920</v>
      </c>
      <c r="K160" s="17">
        <v>0</v>
      </c>
      <c r="L160" s="17">
        <v>0</v>
      </c>
      <c r="M160" s="17">
        <v>0</v>
      </c>
      <c r="N160" s="17">
        <v>0</v>
      </c>
      <c r="O160" s="17">
        <v>0</v>
      </c>
      <c r="P160" s="17">
        <v>4184911</v>
      </c>
      <c r="Q160" s="17">
        <v>1214880</v>
      </c>
      <c r="R160" s="17">
        <v>1443926</v>
      </c>
      <c r="S160" s="17">
        <v>98508</v>
      </c>
      <c r="T160" s="17">
        <v>41100</v>
      </c>
      <c r="U160" s="17">
        <v>392372</v>
      </c>
      <c r="V160" s="17">
        <v>110124</v>
      </c>
      <c r="W160" s="17">
        <v>0</v>
      </c>
      <c r="X160" s="17">
        <v>643437</v>
      </c>
      <c r="Y160" s="17">
        <v>0</v>
      </c>
      <c r="Z160" s="17">
        <v>0</v>
      </c>
      <c r="AA160" s="17">
        <v>0</v>
      </c>
      <c r="AB160" s="17">
        <v>0</v>
      </c>
      <c r="AC160" s="17">
        <v>55484617</v>
      </c>
      <c r="AD160" s="17">
        <f>MAX(E160,(TRUNC(('2022-0222'!E160*0.03),0)+'2022-0222'!E160))</f>
        <v>38541922</v>
      </c>
      <c r="AE160" s="17">
        <f t="shared" si="3"/>
        <v>0</v>
      </c>
    </row>
    <row r="161" spans="1:31" x14ac:dyDescent="0.3">
      <c r="A161" s="15" t="s">
        <v>315</v>
      </c>
      <c r="B161" s="14" t="s">
        <v>316</v>
      </c>
      <c r="C161" s="14">
        <v>1</v>
      </c>
      <c r="D161" s="14">
        <v>0</v>
      </c>
      <c r="E161" s="17">
        <v>4293985</v>
      </c>
      <c r="F161" s="17">
        <v>0</v>
      </c>
      <c r="G161" s="17">
        <v>70000</v>
      </c>
      <c r="H161" s="17">
        <v>7915</v>
      </c>
      <c r="I161" s="17">
        <v>546710</v>
      </c>
      <c r="J161" s="17">
        <v>273186</v>
      </c>
      <c r="K161" s="17">
        <v>0</v>
      </c>
      <c r="L161" s="17">
        <v>0</v>
      </c>
      <c r="M161" s="17">
        <v>0</v>
      </c>
      <c r="N161" s="17">
        <v>0</v>
      </c>
      <c r="O161" s="17">
        <v>0</v>
      </c>
      <c r="P161" s="17">
        <v>499751</v>
      </c>
      <c r="Q161" s="17">
        <v>0</v>
      </c>
      <c r="R161" s="17">
        <v>0</v>
      </c>
      <c r="S161" s="17">
        <v>4629</v>
      </c>
      <c r="T161" s="17">
        <v>1931</v>
      </c>
      <c r="U161" s="17">
        <v>17999</v>
      </c>
      <c r="V161" s="17">
        <v>5481</v>
      </c>
      <c r="W161" s="17">
        <v>0</v>
      </c>
      <c r="X161" s="17">
        <v>66424</v>
      </c>
      <c r="Y161" s="17">
        <v>1248</v>
      </c>
      <c r="Z161" s="17">
        <v>0</v>
      </c>
      <c r="AA161" s="17">
        <v>0</v>
      </c>
      <c r="AB161" s="17">
        <v>0</v>
      </c>
      <c r="AC161" s="17">
        <v>5789259</v>
      </c>
      <c r="AD161" s="17">
        <f>MAX(E161,(TRUNC(('2022-0222'!E161*0.03),0)+'2022-0222'!E161))</f>
        <v>4293985</v>
      </c>
      <c r="AE161" s="17">
        <f t="shared" si="3"/>
        <v>0</v>
      </c>
    </row>
    <row r="162" spans="1:31" x14ac:dyDescent="0.3">
      <c r="A162" s="15" t="s">
        <v>317</v>
      </c>
      <c r="B162" s="14" t="s">
        <v>318</v>
      </c>
      <c r="C162" s="14">
        <v>1</v>
      </c>
      <c r="D162" s="14">
        <v>0</v>
      </c>
      <c r="E162" s="17">
        <v>458194</v>
      </c>
      <c r="F162" s="17">
        <v>0</v>
      </c>
      <c r="G162" s="17">
        <v>170528</v>
      </c>
      <c r="H162" s="17">
        <v>0</v>
      </c>
      <c r="I162" s="17">
        <v>21573</v>
      </c>
      <c r="J162" s="17">
        <v>5367</v>
      </c>
      <c r="K162" s="17">
        <v>0</v>
      </c>
      <c r="L162" s="17">
        <v>0</v>
      </c>
      <c r="M162" s="17">
        <v>0</v>
      </c>
      <c r="N162" s="17">
        <v>0</v>
      </c>
      <c r="O162" s="17">
        <v>0</v>
      </c>
      <c r="P162" s="17">
        <v>115663</v>
      </c>
      <c r="Q162" s="17">
        <v>0</v>
      </c>
      <c r="R162" s="17">
        <v>0</v>
      </c>
      <c r="S162" s="17">
        <v>2487</v>
      </c>
      <c r="T162" s="17">
        <v>1038</v>
      </c>
      <c r="U162" s="17">
        <v>7456</v>
      </c>
      <c r="V162" s="17">
        <v>0</v>
      </c>
      <c r="W162" s="17">
        <v>0</v>
      </c>
      <c r="X162" s="17">
        <v>13500</v>
      </c>
      <c r="Y162" s="17">
        <v>1555</v>
      </c>
      <c r="Z162" s="17">
        <v>0</v>
      </c>
      <c r="AA162" s="17">
        <v>0</v>
      </c>
      <c r="AB162" s="17">
        <v>0</v>
      </c>
      <c r="AC162" s="17">
        <v>797361</v>
      </c>
      <c r="AD162" s="17">
        <f>MAX(E162,(TRUNC(('2022-0222'!E162*0.03),0)+'2022-0222'!E162))</f>
        <v>471939</v>
      </c>
      <c r="AE162" s="17">
        <f t="shared" si="3"/>
        <v>13745</v>
      </c>
    </row>
    <row r="163" spans="1:31" x14ac:dyDescent="0.3">
      <c r="A163" s="15" t="s">
        <v>319</v>
      </c>
      <c r="B163" s="14" t="s">
        <v>320</v>
      </c>
      <c r="C163" s="14">
        <v>1</v>
      </c>
      <c r="D163" s="14">
        <v>0</v>
      </c>
      <c r="E163" s="17">
        <v>948616</v>
      </c>
      <c r="F163" s="17">
        <v>0</v>
      </c>
      <c r="G163" s="17">
        <v>285697</v>
      </c>
      <c r="H163" s="17">
        <v>0</v>
      </c>
      <c r="I163" s="17">
        <v>53763</v>
      </c>
      <c r="J163" s="17">
        <v>84896</v>
      </c>
      <c r="K163" s="17">
        <v>0</v>
      </c>
      <c r="L163" s="17">
        <v>0</v>
      </c>
      <c r="M163" s="17">
        <v>0</v>
      </c>
      <c r="N163" s="17">
        <v>0</v>
      </c>
      <c r="O163" s="17">
        <v>0</v>
      </c>
      <c r="P163" s="17">
        <v>89588</v>
      </c>
      <c r="Q163" s="17">
        <v>0</v>
      </c>
      <c r="R163" s="17">
        <v>0</v>
      </c>
      <c r="S163" s="17">
        <v>1648</v>
      </c>
      <c r="T163" s="17">
        <v>688</v>
      </c>
      <c r="U163" s="17">
        <v>6233</v>
      </c>
      <c r="V163" s="17">
        <v>0</v>
      </c>
      <c r="W163" s="17">
        <v>0</v>
      </c>
      <c r="X163" s="17">
        <v>24300</v>
      </c>
      <c r="Y163" s="17">
        <v>0</v>
      </c>
      <c r="Z163" s="17">
        <v>0</v>
      </c>
      <c r="AA163" s="17">
        <v>0</v>
      </c>
      <c r="AB163" s="17">
        <v>0</v>
      </c>
      <c r="AC163" s="17">
        <v>1495429</v>
      </c>
      <c r="AD163" s="17">
        <f>MAX(E163,(TRUNC(('2022-0222'!E163*0.03),0)+'2022-0222'!E163))</f>
        <v>977074</v>
      </c>
      <c r="AE163" s="17">
        <f t="shared" si="3"/>
        <v>28458</v>
      </c>
    </row>
    <row r="164" spans="1:31" x14ac:dyDescent="0.3">
      <c r="A164" s="15" t="s">
        <v>321</v>
      </c>
      <c r="B164" s="14" t="s">
        <v>322</v>
      </c>
      <c r="C164" s="14">
        <v>1</v>
      </c>
      <c r="D164" s="14">
        <v>0</v>
      </c>
      <c r="E164" s="17">
        <v>9820943</v>
      </c>
      <c r="F164" s="17">
        <v>0</v>
      </c>
      <c r="G164" s="17">
        <v>75884</v>
      </c>
      <c r="H164" s="17">
        <v>138</v>
      </c>
      <c r="I164" s="17">
        <v>704184</v>
      </c>
      <c r="J164" s="17">
        <v>1578796</v>
      </c>
      <c r="K164" s="17">
        <v>0</v>
      </c>
      <c r="L164" s="17">
        <v>0</v>
      </c>
      <c r="M164" s="17">
        <v>0</v>
      </c>
      <c r="N164" s="17">
        <v>0</v>
      </c>
      <c r="O164" s="17">
        <v>0</v>
      </c>
      <c r="P164" s="17">
        <v>1112434</v>
      </c>
      <c r="Q164" s="17">
        <v>352040</v>
      </c>
      <c r="R164" s="17">
        <v>0</v>
      </c>
      <c r="S164" s="17">
        <v>9962</v>
      </c>
      <c r="T164" s="17">
        <v>4156</v>
      </c>
      <c r="U164" s="17">
        <v>38620</v>
      </c>
      <c r="V164" s="17">
        <v>13341</v>
      </c>
      <c r="W164" s="17">
        <v>0</v>
      </c>
      <c r="X164" s="17">
        <v>163268</v>
      </c>
      <c r="Y164" s="17">
        <v>0</v>
      </c>
      <c r="Z164" s="17">
        <v>0</v>
      </c>
      <c r="AA164" s="17">
        <v>0</v>
      </c>
      <c r="AB164" s="17">
        <v>0</v>
      </c>
      <c r="AC164" s="17">
        <v>13873766</v>
      </c>
      <c r="AD164" s="17">
        <f>MAX(E164,(TRUNC(('2022-0222'!E164*0.03),0)+'2022-0222'!E164))</f>
        <v>9820943</v>
      </c>
      <c r="AE164" s="17">
        <f t="shared" si="3"/>
        <v>0</v>
      </c>
    </row>
    <row r="165" spans="1:31" x14ac:dyDescent="0.3">
      <c r="A165" s="15" t="s">
        <v>323</v>
      </c>
      <c r="B165" s="14" t="s">
        <v>324</v>
      </c>
      <c r="C165" s="14">
        <v>1</v>
      </c>
      <c r="D165" s="14">
        <v>0</v>
      </c>
      <c r="E165" s="17">
        <v>331208</v>
      </c>
      <c r="F165" s="17">
        <v>0</v>
      </c>
      <c r="G165" s="17">
        <v>70000</v>
      </c>
      <c r="H165" s="17">
        <v>102</v>
      </c>
      <c r="I165" s="17">
        <v>14615</v>
      </c>
      <c r="J165" s="17">
        <v>82730</v>
      </c>
      <c r="K165" s="17">
        <v>0</v>
      </c>
      <c r="L165" s="17">
        <v>0</v>
      </c>
      <c r="M165" s="17">
        <v>0</v>
      </c>
      <c r="N165" s="17">
        <v>0</v>
      </c>
      <c r="O165" s="17">
        <v>0</v>
      </c>
      <c r="P165" s="17">
        <v>139918</v>
      </c>
      <c r="Q165" s="17">
        <v>0</v>
      </c>
      <c r="R165" s="17">
        <v>0</v>
      </c>
      <c r="S165" s="17">
        <v>1004</v>
      </c>
      <c r="T165" s="17">
        <v>419</v>
      </c>
      <c r="U165" s="17">
        <v>3146</v>
      </c>
      <c r="V165" s="17">
        <v>0</v>
      </c>
      <c r="W165" s="17">
        <v>0</v>
      </c>
      <c r="X165" s="17">
        <v>2700</v>
      </c>
      <c r="Y165" s="17">
        <v>0</v>
      </c>
      <c r="Z165" s="17">
        <v>0</v>
      </c>
      <c r="AA165" s="17">
        <v>0</v>
      </c>
      <c r="AB165" s="17">
        <v>0</v>
      </c>
      <c r="AC165" s="17">
        <v>645842</v>
      </c>
      <c r="AD165" s="17">
        <f>MAX(E165,(TRUNC(('2022-0222'!E165*0.03),0)+'2022-0222'!E165))</f>
        <v>341144</v>
      </c>
      <c r="AE165" s="17">
        <f t="shared" si="3"/>
        <v>9936</v>
      </c>
    </row>
    <row r="166" spans="1:31" x14ac:dyDescent="0.3">
      <c r="A166" s="15" t="s">
        <v>325</v>
      </c>
      <c r="B166" s="14" t="s">
        <v>326</v>
      </c>
      <c r="C166" s="14">
        <v>1</v>
      </c>
      <c r="D166" s="14">
        <v>0</v>
      </c>
      <c r="E166" s="17">
        <v>1908481</v>
      </c>
      <c r="F166" s="17">
        <v>0</v>
      </c>
      <c r="G166" s="17">
        <v>150669</v>
      </c>
      <c r="H166" s="17">
        <v>307</v>
      </c>
      <c r="I166" s="17">
        <v>64869</v>
      </c>
      <c r="J166" s="17">
        <v>453875</v>
      </c>
      <c r="K166" s="17">
        <v>0</v>
      </c>
      <c r="L166" s="17">
        <v>0</v>
      </c>
      <c r="M166" s="17">
        <v>0</v>
      </c>
      <c r="N166" s="17">
        <v>0</v>
      </c>
      <c r="O166" s="17">
        <v>0</v>
      </c>
      <c r="P166" s="17">
        <v>443799</v>
      </c>
      <c r="Q166" s="17">
        <v>9452</v>
      </c>
      <c r="R166" s="17">
        <v>0</v>
      </c>
      <c r="S166" s="17">
        <v>12973</v>
      </c>
      <c r="T166" s="17">
        <v>5413</v>
      </c>
      <c r="U166" s="17">
        <v>36814</v>
      </c>
      <c r="V166" s="17">
        <v>0</v>
      </c>
      <c r="W166" s="17">
        <v>0</v>
      </c>
      <c r="X166" s="17">
        <v>405000</v>
      </c>
      <c r="Y166" s="17">
        <v>0</v>
      </c>
      <c r="Z166" s="17">
        <v>0</v>
      </c>
      <c r="AA166" s="17">
        <v>0</v>
      </c>
      <c r="AB166" s="17">
        <v>0</v>
      </c>
      <c r="AC166" s="17">
        <v>3491652</v>
      </c>
      <c r="AD166" s="17">
        <f>MAX(E166,(TRUNC(('2022-0222'!E166*0.03),0)+'2022-0222'!E166))</f>
        <v>1965735</v>
      </c>
      <c r="AE166" s="17">
        <f t="shared" si="3"/>
        <v>57254</v>
      </c>
    </row>
    <row r="167" spans="1:31" x14ac:dyDescent="0.3">
      <c r="A167" s="15" t="s">
        <v>327</v>
      </c>
      <c r="B167" s="14" t="s">
        <v>328</v>
      </c>
      <c r="C167" s="14">
        <v>1</v>
      </c>
      <c r="D167" s="14">
        <v>0</v>
      </c>
      <c r="E167" s="17">
        <v>797255</v>
      </c>
      <c r="F167" s="17">
        <v>0</v>
      </c>
      <c r="G167" s="17">
        <v>181474</v>
      </c>
      <c r="H167" s="17">
        <v>570</v>
      </c>
      <c r="I167" s="17">
        <v>29162</v>
      </c>
      <c r="J167" s="17">
        <v>52686</v>
      </c>
      <c r="K167" s="17">
        <v>0</v>
      </c>
      <c r="L167" s="17">
        <v>0</v>
      </c>
      <c r="M167" s="17">
        <v>0</v>
      </c>
      <c r="N167" s="17">
        <v>0</v>
      </c>
      <c r="O167" s="17">
        <v>0</v>
      </c>
      <c r="P167" s="17">
        <v>157019</v>
      </c>
      <c r="Q167" s="17">
        <v>0</v>
      </c>
      <c r="R167" s="17">
        <v>11227</v>
      </c>
      <c r="S167" s="17">
        <v>3356</v>
      </c>
      <c r="T167" s="17">
        <v>1400</v>
      </c>
      <c r="U167" s="17">
        <v>12466</v>
      </c>
      <c r="V167" s="17">
        <v>0</v>
      </c>
      <c r="W167" s="17">
        <v>0</v>
      </c>
      <c r="X167" s="17">
        <v>0</v>
      </c>
      <c r="Y167" s="17">
        <v>0</v>
      </c>
      <c r="Z167" s="17">
        <v>0</v>
      </c>
      <c r="AA167" s="17">
        <v>0</v>
      </c>
      <c r="AB167" s="17">
        <v>0</v>
      </c>
      <c r="AC167" s="17">
        <v>1246615</v>
      </c>
      <c r="AD167" s="17">
        <f>MAX(E167,(TRUNC(('2022-0222'!E167*0.03),0)+'2022-0222'!E167))</f>
        <v>821172</v>
      </c>
      <c r="AE167" s="17">
        <f t="shared" si="3"/>
        <v>23917</v>
      </c>
    </row>
    <row r="168" spans="1:31" x14ac:dyDescent="0.3">
      <c r="A168" s="15" t="s">
        <v>329</v>
      </c>
      <c r="B168" s="14" t="s">
        <v>330</v>
      </c>
      <c r="C168" s="14">
        <v>1</v>
      </c>
      <c r="D168" s="14">
        <v>0</v>
      </c>
      <c r="E168" s="17">
        <v>5807375</v>
      </c>
      <c r="F168" s="17">
        <v>0</v>
      </c>
      <c r="G168" s="17">
        <v>247326</v>
      </c>
      <c r="H168" s="17">
        <v>0</v>
      </c>
      <c r="I168" s="17">
        <v>496562</v>
      </c>
      <c r="J168" s="17">
        <v>1069201</v>
      </c>
      <c r="K168" s="17">
        <v>166997</v>
      </c>
      <c r="L168" s="17">
        <v>0</v>
      </c>
      <c r="M168" s="17">
        <v>0</v>
      </c>
      <c r="N168" s="17">
        <v>0</v>
      </c>
      <c r="O168" s="17">
        <v>0</v>
      </c>
      <c r="P168" s="17">
        <v>299475</v>
      </c>
      <c r="Q168" s="17">
        <v>56645</v>
      </c>
      <c r="R168" s="17">
        <v>0</v>
      </c>
      <c r="S168" s="17">
        <v>11505</v>
      </c>
      <c r="T168" s="17">
        <v>4800</v>
      </c>
      <c r="U168" s="17">
        <v>43047</v>
      </c>
      <c r="V168" s="17">
        <v>3104</v>
      </c>
      <c r="W168" s="17">
        <v>0</v>
      </c>
      <c r="X168" s="17">
        <v>189000</v>
      </c>
      <c r="Y168" s="17">
        <v>0</v>
      </c>
      <c r="Z168" s="17">
        <v>0</v>
      </c>
      <c r="AA168" s="17">
        <v>0</v>
      </c>
      <c r="AB168" s="17">
        <v>0</v>
      </c>
      <c r="AC168" s="17">
        <v>8395037</v>
      </c>
      <c r="AD168" s="17">
        <f>MAX(E168,(TRUNC(('2022-0222'!E168*0.03),0)+'2022-0222'!E168))</f>
        <v>5981596</v>
      </c>
      <c r="AE168" s="17">
        <f t="shared" si="3"/>
        <v>174221</v>
      </c>
    </row>
    <row r="169" spans="1:31" x14ac:dyDescent="0.3">
      <c r="A169" s="15" t="s">
        <v>331</v>
      </c>
      <c r="B169" s="14" t="s">
        <v>332</v>
      </c>
      <c r="C169" s="14">
        <v>1</v>
      </c>
      <c r="D169" s="14">
        <v>0</v>
      </c>
      <c r="E169" s="17">
        <v>1833264</v>
      </c>
      <c r="F169" s="17">
        <v>0</v>
      </c>
      <c r="G169" s="17">
        <v>127909</v>
      </c>
      <c r="H169" s="17">
        <v>416</v>
      </c>
      <c r="I169" s="17">
        <v>176258</v>
      </c>
      <c r="J169" s="17">
        <v>438811</v>
      </c>
      <c r="K169" s="17">
        <v>0</v>
      </c>
      <c r="L169" s="17">
        <v>0</v>
      </c>
      <c r="M169" s="17">
        <v>0</v>
      </c>
      <c r="N169" s="17">
        <v>0</v>
      </c>
      <c r="O169" s="17">
        <v>0</v>
      </c>
      <c r="P169" s="17">
        <v>241717</v>
      </c>
      <c r="Q169" s="17">
        <v>39801</v>
      </c>
      <c r="R169" s="17">
        <v>159233</v>
      </c>
      <c r="S169" s="17">
        <v>3805</v>
      </c>
      <c r="T169" s="17">
        <v>1588</v>
      </c>
      <c r="U169" s="17">
        <v>14271</v>
      </c>
      <c r="V169" s="17">
        <v>344</v>
      </c>
      <c r="W169" s="17">
        <v>0</v>
      </c>
      <c r="X169" s="17">
        <v>25138</v>
      </c>
      <c r="Y169" s="17">
        <v>0</v>
      </c>
      <c r="Z169" s="17">
        <v>0</v>
      </c>
      <c r="AA169" s="17">
        <v>0</v>
      </c>
      <c r="AB169" s="17">
        <v>0</v>
      </c>
      <c r="AC169" s="17">
        <v>3062555</v>
      </c>
      <c r="AD169" s="17">
        <f>MAX(E169,(TRUNC(('2022-0222'!E169*0.03),0)+'2022-0222'!E169))</f>
        <v>1888261</v>
      </c>
      <c r="AE169" s="17">
        <f t="shared" si="3"/>
        <v>54997</v>
      </c>
    </row>
    <row r="170" spans="1:31" x14ac:dyDescent="0.3">
      <c r="A170" s="15" t="s">
        <v>333</v>
      </c>
      <c r="B170" s="14" t="s">
        <v>334</v>
      </c>
      <c r="C170" s="14">
        <v>1</v>
      </c>
      <c r="D170" s="14">
        <v>1</v>
      </c>
      <c r="E170" s="17">
        <v>4680099</v>
      </c>
      <c r="F170" s="17">
        <v>0</v>
      </c>
      <c r="G170" s="17">
        <v>209232</v>
      </c>
      <c r="H170" s="17">
        <v>10718</v>
      </c>
      <c r="I170" s="17">
        <v>390140</v>
      </c>
      <c r="J170" s="17">
        <v>71855</v>
      </c>
      <c r="K170" s="17">
        <v>0</v>
      </c>
      <c r="L170" s="17">
        <v>657838</v>
      </c>
      <c r="M170" s="17">
        <v>0</v>
      </c>
      <c r="N170" s="17">
        <v>0</v>
      </c>
      <c r="O170" s="17">
        <v>0</v>
      </c>
      <c r="P170" s="17">
        <v>576560</v>
      </c>
      <c r="Q170" s="17">
        <v>54795</v>
      </c>
      <c r="R170" s="17">
        <v>25915</v>
      </c>
      <c r="S170" s="17">
        <v>6217</v>
      </c>
      <c r="T170" s="17">
        <v>2594</v>
      </c>
      <c r="U170" s="17">
        <v>24116</v>
      </c>
      <c r="V170" s="17">
        <v>3575</v>
      </c>
      <c r="W170" s="17">
        <v>0</v>
      </c>
      <c r="X170" s="17">
        <v>275680</v>
      </c>
      <c r="Y170" s="17">
        <v>3796</v>
      </c>
      <c r="Z170" s="17">
        <v>0</v>
      </c>
      <c r="AA170" s="17">
        <v>0</v>
      </c>
      <c r="AB170" s="17">
        <v>0</v>
      </c>
      <c r="AC170" s="17">
        <v>6993130</v>
      </c>
      <c r="AD170" s="17">
        <f>MAX(E170,(TRUNC(('2022-0222'!E170*0.03),0)+'2022-0222'!E170))</f>
        <v>4820501</v>
      </c>
      <c r="AE170" s="17">
        <f t="shared" si="3"/>
        <v>140402</v>
      </c>
    </row>
    <row r="171" spans="1:31" x14ac:dyDescent="0.3">
      <c r="A171" s="15" t="s">
        <v>335</v>
      </c>
      <c r="B171" s="14" t="s">
        <v>336</v>
      </c>
      <c r="C171" s="14">
        <v>1</v>
      </c>
      <c r="D171" s="14">
        <v>0</v>
      </c>
      <c r="E171" s="17">
        <v>7145143</v>
      </c>
      <c r="F171" s="17">
        <v>0</v>
      </c>
      <c r="G171" s="17">
        <v>0</v>
      </c>
      <c r="H171" s="17">
        <v>0</v>
      </c>
      <c r="I171" s="17">
        <v>706859</v>
      </c>
      <c r="J171" s="17">
        <v>634626</v>
      </c>
      <c r="K171" s="17">
        <v>0</v>
      </c>
      <c r="L171" s="17">
        <v>0</v>
      </c>
      <c r="M171" s="17">
        <v>0</v>
      </c>
      <c r="N171" s="17">
        <v>0</v>
      </c>
      <c r="O171" s="17">
        <v>0</v>
      </c>
      <c r="P171" s="17">
        <v>1339995</v>
      </c>
      <c r="Q171" s="17">
        <v>209144</v>
      </c>
      <c r="R171" s="17">
        <v>0</v>
      </c>
      <c r="S171" s="17">
        <v>10651</v>
      </c>
      <c r="T171" s="17">
        <v>4444</v>
      </c>
      <c r="U171" s="17">
        <v>41532</v>
      </c>
      <c r="V171" s="17">
        <v>10048</v>
      </c>
      <c r="W171" s="17">
        <v>0</v>
      </c>
      <c r="X171" s="17">
        <v>97907</v>
      </c>
      <c r="Y171" s="17">
        <v>0</v>
      </c>
      <c r="Z171" s="17">
        <v>0</v>
      </c>
      <c r="AA171" s="17">
        <v>0</v>
      </c>
      <c r="AB171" s="17">
        <v>0</v>
      </c>
      <c r="AC171" s="17">
        <v>10200349</v>
      </c>
      <c r="AD171" s="17">
        <f>MAX(E171,(TRUNC(('2022-0222'!E171*0.03),0)+'2022-0222'!E171))</f>
        <v>7359497</v>
      </c>
      <c r="AE171" s="17">
        <f t="shared" si="3"/>
        <v>214354</v>
      </c>
    </row>
    <row r="172" spans="1:31" x14ac:dyDescent="0.3">
      <c r="A172" s="15" t="s">
        <v>337</v>
      </c>
      <c r="B172" s="14" t="s">
        <v>338</v>
      </c>
      <c r="C172" s="14">
        <v>1</v>
      </c>
      <c r="D172" s="14">
        <v>0</v>
      </c>
      <c r="E172" s="17">
        <v>6083790</v>
      </c>
      <c r="F172" s="17">
        <v>0</v>
      </c>
      <c r="G172" s="17">
        <v>0</v>
      </c>
      <c r="H172" s="17">
        <v>0</v>
      </c>
      <c r="I172" s="17">
        <v>635526</v>
      </c>
      <c r="J172" s="17">
        <v>1100192</v>
      </c>
      <c r="K172" s="17">
        <v>0</v>
      </c>
      <c r="L172" s="17">
        <v>0</v>
      </c>
      <c r="M172" s="17">
        <v>0</v>
      </c>
      <c r="N172" s="17">
        <v>0</v>
      </c>
      <c r="O172" s="17">
        <v>0</v>
      </c>
      <c r="P172" s="17">
        <v>755995</v>
      </c>
      <c r="Q172" s="17">
        <v>12404</v>
      </c>
      <c r="R172" s="17">
        <v>0</v>
      </c>
      <c r="S172" s="17">
        <v>7430</v>
      </c>
      <c r="T172" s="17">
        <v>3100</v>
      </c>
      <c r="U172" s="17">
        <v>26213</v>
      </c>
      <c r="V172" s="17">
        <v>9062</v>
      </c>
      <c r="W172" s="17">
        <v>0</v>
      </c>
      <c r="X172" s="17">
        <v>264663</v>
      </c>
      <c r="Y172" s="17">
        <v>0</v>
      </c>
      <c r="Z172" s="17">
        <v>0</v>
      </c>
      <c r="AA172" s="17">
        <v>0</v>
      </c>
      <c r="AB172" s="17">
        <v>0</v>
      </c>
      <c r="AC172" s="17">
        <v>8898375</v>
      </c>
      <c r="AD172" s="17">
        <f>MAX(E172,(TRUNC(('2022-0222'!E172*0.03),0)+'2022-0222'!E172))</f>
        <v>6083790</v>
      </c>
      <c r="AE172" s="17">
        <f t="shared" si="3"/>
        <v>0</v>
      </c>
    </row>
    <row r="173" spans="1:31" x14ac:dyDescent="0.3">
      <c r="A173" s="15" t="s">
        <v>339</v>
      </c>
      <c r="B173" s="14" t="s">
        <v>340</v>
      </c>
      <c r="C173" s="14">
        <v>1</v>
      </c>
      <c r="D173" s="14">
        <v>0</v>
      </c>
      <c r="E173" s="17">
        <v>20299594</v>
      </c>
      <c r="F173" s="17">
        <v>0</v>
      </c>
      <c r="G173" s="17">
        <v>0</v>
      </c>
      <c r="H173" s="17">
        <v>46752</v>
      </c>
      <c r="I173" s="17">
        <v>1273994</v>
      </c>
      <c r="J173" s="17">
        <v>3930513</v>
      </c>
      <c r="K173" s="17">
        <v>0</v>
      </c>
      <c r="L173" s="17">
        <v>0</v>
      </c>
      <c r="M173" s="17">
        <v>0</v>
      </c>
      <c r="N173" s="17">
        <v>0</v>
      </c>
      <c r="O173" s="17">
        <v>0</v>
      </c>
      <c r="P173" s="17">
        <v>2619080</v>
      </c>
      <c r="Q173" s="17">
        <v>96812</v>
      </c>
      <c r="R173" s="17">
        <v>98039</v>
      </c>
      <c r="S173" s="17">
        <v>19849</v>
      </c>
      <c r="T173" s="17">
        <v>8281</v>
      </c>
      <c r="U173" s="17">
        <v>76424</v>
      </c>
      <c r="V173" s="17">
        <v>29436</v>
      </c>
      <c r="W173" s="17">
        <v>0</v>
      </c>
      <c r="X173" s="17">
        <v>152513</v>
      </c>
      <c r="Y173" s="17">
        <v>32260</v>
      </c>
      <c r="Z173" s="17">
        <v>0</v>
      </c>
      <c r="AA173" s="17">
        <v>0</v>
      </c>
      <c r="AB173" s="17">
        <v>0</v>
      </c>
      <c r="AC173" s="17">
        <v>28683547</v>
      </c>
      <c r="AD173" s="17">
        <f>MAX(E173,(TRUNC(('2022-0222'!E173*0.03),0)+'2022-0222'!E173))</f>
        <v>20908581</v>
      </c>
      <c r="AE173" s="17">
        <f t="shared" si="3"/>
        <v>608987</v>
      </c>
    </row>
    <row r="174" spans="1:31" x14ac:dyDescent="0.3">
      <c r="A174" s="15" t="s">
        <v>341</v>
      </c>
      <c r="B174" s="14" t="s">
        <v>342</v>
      </c>
      <c r="C174" s="14">
        <v>1</v>
      </c>
      <c r="D174" s="14">
        <v>0</v>
      </c>
      <c r="E174" s="17">
        <v>7136691</v>
      </c>
      <c r="F174" s="17">
        <v>0</v>
      </c>
      <c r="G174" s="17">
        <v>227664</v>
      </c>
      <c r="H174" s="17">
        <v>0</v>
      </c>
      <c r="I174" s="17">
        <v>553853</v>
      </c>
      <c r="J174" s="17">
        <v>667705</v>
      </c>
      <c r="K174" s="17">
        <v>0</v>
      </c>
      <c r="L174" s="17">
        <v>0</v>
      </c>
      <c r="M174" s="17">
        <v>0</v>
      </c>
      <c r="N174" s="17">
        <v>0</v>
      </c>
      <c r="O174" s="17">
        <v>0</v>
      </c>
      <c r="P174" s="17">
        <v>495665</v>
      </c>
      <c r="Q174" s="17">
        <v>56326</v>
      </c>
      <c r="R174" s="17">
        <v>5166</v>
      </c>
      <c r="S174" s="17">
        <v>17616</v>
      </c>
      <c r="T174" s="17">
        <v>7350</v>
      </c>
      <c r="U174" s="17">
        <v>69318</v>
      </c>
      <c r="V174" s="17">
        <v>1138</v>
      </c>
      <c r="W174" s="17">
        <v>0</v>
      </c>
      <c r="X174" s="17">
        <v>245700</v>
      </c>
      <c r="Y174" s="17">
        <v>0</v>
      </c>
      <c r="Z174" s="17">
        <v>0</v>
      </c>
      <c r="AA174" s="17">
        <v>0</v>
      </c>
      <c r="AB174" s="17">
        <v>0</v>
      </c>
      <c r="AC174" s="17">
        <v>9484192</v>
      </c>
      <c r="AD174" s="17">
        <f>MAX(E174,(TRUNC(('2022-0222'!E174*0.03),0)+'2022-0222'!E174))</f>
        <v>7350791</v>
      </c>
      <c r="AE174" s="17">
        <f t="shared" si="3"/>
        <v>214100</v>
      </c>
    </row>
    <row r="175" spans="1:31" x14ac:dyDescent="0.3">
      <c r="A175" s="15" t="s">
        <v>343</v>
      </c>
      <c r="B175" s="14" t="s">
        <v>344</v>
      </c>
      <c r="C175" s="14">
        <v>1</v>
      </c>
      <c r="D175" s="14">
        <v>0</v>
      </c>
      <c r="E175" s="17">
        <v>29614315</v>
      </c>
      <c r="F175" s="17">
        <v>0</v>
      </c>
      <c r="G175" s="17">
        <v>0</v>
      </c>
      <c r="H175" s="17">
        <v>0</v>
      </c>
      <c r="I175" s="17">
        <v>2326862</v>
      </c>
      <c r="J175" s="17">
        <v>3762372</v>
      </c>
      <c r="K175" s="17">
        <v>0</v>
      </c>
      <c r="L175" s="17">
        <v>0</v>
      </c>
      <c r="M175" s="17">
        <v>0</v>
      </c>
      <c r="N175" s="17">
        <v>0</v>
      </c>
      <c r="O175" s="17">
        <v>0</v>
      </c>
      <c r="P175" s="17">
        <v>4332562</v>
      </c>
      <c r="Q175" s="17">
        <v>1049208</v>
      </c>
      <c r="R175" s="17">
        <v>259618</v>
      </c>
      <c r="S175" s="17">
        <v>31833</v>
      </c>
      <c r="T175" s="17">
        <v>13281</v>
      </c>
      <c r="U175" s="17">
        <v>124655</v>
      </c>
      <c r="V175" s="17">
        <v>42117</v>
      </c>
      <c r="W175" s="17">
        <v>0</v>
      </c>
      <c r="X175" s="17">
        <v>490300</v>
      </c>
      <c r="Y175" s="17">
        <v>0</v>
      </c>
      <c r="Z175" s="17">
        <v>0</v>
      </c>
      <c r="AA175" s="17">
        <v>0</v>
      </c>
      <c r="AB175" s="17">
        <v>0</v>
      </c>
      <c r="AC175" s="17">
        <v>42047123</v>
      </c>
      <c r="AD175" s="17">
        <f>MAX(E175,(TRUNC(('2022-0222'!E175*0.03),0)+'2022-0222'!E175))</f>
        <v>29614315</v>
      </c>
      <c r="AE175" s="17">
        <f t="shared" si="3"/>
        <v>0</v>
      </c>
    </row>
    <row r="176" spans="1:31" x14ac:dyDescent="0.3">
      <c r="A176" s="15" t="s">
        <v>345</v>
      </c>
      <c r="B176" s="14" t="s">
        <v>346</v>
      </c>
      <c r="C176" s="14">
        <v>1</v>
      </c>
      <c r="D176" s="14">
        <v>0</v>
      </c>
      <c r="E176" s="17">
        <v>10628309</v>
      </c>
      <c r="F176" s="17">
        <v>0</v>
      </c>
      <c r="G176" s="17">
        <v>0</v>
      </c>
      <c r="H176" s="17">
        <v>0</v>
      </c>
      <c r="I176" s="17">
        <v>1151893</v>
      </c>
      <c r="J176" s="17">
        <v>2042059</v>
      </c>
      <c r="K176" s="17">
        <v>0</v>
      </c>
      <c r="L176" s="17">
        <v>0</v>
      </c>
      <c r="M176" s="17">
        <v>0</v>
      </c>
      <c r="N176" s="17">
        <v>0</v>
      </c>
      <c r="O176" s="17">
        <v>0</v>
      </c>
      <c r="P176" s="17">
        <v>2076457</v>
      </c>
      <c r="Q176" s="17">
        <v>160921</v>
      </c>
      <c r="R176" s="17">
        <v>0</v>
      </c>
      <c r="S176" s="17">
        <v>11100</v>
      </c>
      <c r="T176" s="17">
        <v>4631</v>
      </c>
      <c r="U176" s="17">
        <v>41765</v>
      </c>
      <c r="V176" s="17">
        <v>15726</v>
      </c>
      <c r="W176" s="17">
        <v>0</v>
      </c>
      <c r="X176" s="17">
        <v>245060</v>
      </c>
      <c r="Y176" s="17">
        <v>0</v>
      </c>
      <c r="Z176" s="17">
        <v>0</v>
      </c>
      <c r="AA176" s="17">
        <v>0</v>
      </c>
      <c r="AB176" s="17">
        <v>0</v>
      </c>
      <c r="AC176" s="17">
        <v>16227921</v>
      </c>
      <c r="AD176" s="17">
        <f>MAX(E176,(TRUNC(('2022-0222'!E176*0.03),0)+'2022-0222'!E176))</f>
        <v>10628309</v>
      </c>
      <c r="AE176" s="17">
        <f t="shared" si="3"/>
        <v>0</v>
      </c>
    </row>
    <row r="177" spans="1:31" x14ac:dyDescent="0.3">
      <c r="A177" s="15" t="s">
        <v>347</v>
      </c>
      <c r="B177" s="14" t="s">
        <v>348</v>
      </c>
      <c r="C177" s="14">
        <v>1</v>
      </c>
      <c r="D177" s="14">
        <v>0</v>
      </c>
      <c r="E177" s="17">
        <v>3712520</v>
      </c>
      <c r="F177" s="17">
        <v>0</v>
      </c>
      <c r="G177" s="17">
        <v>88986</v>
      </c>
      <c r="H177" s="17">
        <v>0</v>
      </c>
      <c r="I177" s="17">
        <v>427024</v>
      </c>
      <c r="J177" s="17">
        <v>1020017</v>
      </c>
      <c r="K177" s="17">
        <v>0</v>
      </c>
      <c r="L177" s="17">
        <v>0</v>
      </c>
      <c r="M177" s="17">
        <v>0</v>
      </c>
      <c r="N177" s="17">
        <v>0</v>
      </c>
      <c r="O177" s="17">
        <v>0</v>
      </c>
      <c r="P177" s="17">
        <v>785459</v>
      </c>
      <c r="Q177" s="17">
        <v>1296</v>
      </c>
      <c r="R177" s="17">
        <v>0</v>
      </c>
      <c r="S177" s="17">
        <v>3970</v>
      </c>
      <c r="T177" s="17">
        <v>1656</v>
      </c>
      <c r="U177" s="17">
        <v>14621</v>
      </c>
      <c r="V177" s="17">
        <v>4201</v>
      </c>
      <c r="W177" s="17">
        <v>0</v>
      </c>
      <c r="X177" s="17">
        <v>41103</v>
      </c>
      <c r="Y177" s="17">
        <v>0</v>
      </c>
      <c r="Z177" s="17">
        <v>0</v>
      </c>
      <c r="AA177" s="17">
        <v>0</v>
      </c>
      <c r="AB177" s="17">
        <v>0</v>
      </c>
      <c r="AC177" s="17">
        <v>6100853</v>
      </c>
      <c r="AD177" s="17">
        <f>MAX(E177,(TRUNC(('2022-0222'!E177*0.03),0)+'2022-0222'!E177))</f>
        <v>3823895</v>
      </c>
      <c r="AE177" s="17">
        <f t="shared" si="3"/>
        <v>111375</v>
      </c>
    </row>
    <row r="178" spans="1:31" x14ac:dyDescent="0.3">
      <c r="A178" s="15" t="s">
        <v>349</v>
      </c>
      <c r="B178" s="14" t="s">
        <v>350</v>
      </c>
      <c r="C178" s="14">
        <v>1</v>
      </c>
      <c r="D178" s="14">
        <v>0</v>
      </c>
      <c r="E178" s="17">
        <v>1088183</v>
      </c>
      <c r="F178" s="17">
        <v>0</v>
      </c>
      <c r="G178" s="17">
        <v>142853</v>
      </c>
      <c r="H178" s="17">
        <v>0</v>
      </c>
      <c r="I178" s="17">
        <v>166221</v>
      </c>
      <c r="J178" s="17">
        <v>258779</v>
      </c>
      <c r="K178" s="17">
        <v>0</v>
      </c>
      <c r="L178" s="17">
        <v>0</v>
      </c>
      <c r="M178" s="17">
        <v>0</v>
      </c>
      <c r="N178" s="17">
        <v>0</v>
      </c>
      <c r="O178" s="17">
        <v>0</v>
      </c>
      <c r="P178" s="17">
        <v>117490</v>
      </c>
      <c r="Q178" s="17">
        <v>0</v>
      </c>
      <c r="R178" s="17">
        <v>0</v>
      </c>
      <c r="S178" s="17">
        <v>1588</v>
      </c>
      <c r="T178" s="17">
        <v>663</v>
      </c>
      <c r="U178" s="17">
        <v>7281</v>
      </c>
      <c r="V178" s="17">
        <v>0</v>
      </c>
      <c r="W178" s="17">
        <v>0</v>
      </c>
      <c r="X178" s="17">
        <v>0</v>
      </c>
      <c r="Y178" s="17">
        <v>845</v>
      </c>
      <c r="Z178" s="17">
        <v>0</v>
      </c>
      <c r="AA178" s="17">
        <v>0</v>
      </c>
      <c r="AB178" s="17">
        <v>0</v>
      </c>
      <c r="AC178" s="17">
        <v>1783903</v>
      </c>
      <c r="AD178" s="17">
        <f>MAX(E178,(TRUNC(('2022-0222'!E178*0.03),0)+'2022-0222'!E178))</f>
        <v>1120828</v>
      </c>
      <c r="AE178" s="17">
        <f t="shared" si="3"/>
        <v>32645</v>
      </c>
    </row>
    <row r="179" spans="1:31" x14ac:dyDescent="0.3">
      <c r="A179" s="15" t="s">
        <v>351</v>
      </c>
      <c r="B179" s="14" t="s">
        <v>352</v>
      </c>
      <c r="C179" s="14">
        <v>1</v>
      </c>
      <c r="D179" s="14">
        <v>0</v>
      </c>
      <c r="E179" s="17">
        <v>31966067</v>
      </c>
      <c r="F179" s="17">
        <v>0</v>
      </c>
      <c r="G179" s="17">
        <v>0</v>
      </c>
      <c r="H179" s="17">
        <v>0</v>
      </c>
      <c r="I179" s="17">
        <v>3032417</v>
      </c>
      <c r="J179" s="17">
        <v>6481146</v>
      </c>
      <c r="K179" s="17">
        <v>60369</v>
      </c>
      <c r="L179" s="17">
        <v>0</v>
      </c>
      <c r="M179" s="17">
        <v>0</v>
      </c>
      <c r="N179" s="17">
        <v>0</v>
      </c>
      <c r="O179" s="17">
        <v>0</v>
      </c>
      <c r="P179" s="17">
        <v>3477946</v>
      </c>
      <c r="Q179" s="17">
        <v>1636573</v>
      </c>
      <c r="R179" s="17">
        <v>674243</v>
      </c>
      <c r="S179" s="17">
        <v>36881</v>
      </c>
      <c r="T179" s="17">
        <v>15388</v>
      </c>
      <c r="U179" s="17">
        <v>149586</v>
      </c>
      <c r="V179" s="17">
        <v>50226</v>
      </c>
      <c r="W179" s="17">
        <v>0</v>
      </c>
      <c r="X179" s="17">
        <v>1544902</v>
      </c>
      <c r="Y179" s="17">
        <v>0</v>
      </c>
      <c r="Z179" s="17">
        <v>0</v>
      </c>
      <c r="AA179" s="17">
        <v>0</v>
      </c>
      <c r="AB179" s="17">
        <v>0</v>
      </c>
      <c r="AC179" s="17">
        <v>49125744</v>
      </c>
      <c r="AD179" s="17">
        <f>MAX(E179,(TRUNC(('2022-0222'!E179*0.03),0)+'2022-0222'!E179))</f>
        <v>32438661</v>
      </c>
      <c r="AE179" s="17">
        <f t="shared" si="3"/>
        <v>472594</v>
      </c>
    </row>
    <row r="180" spans="1:31" x14ac:dyDescent="0.3">
      <c r="A180" s="15" t="s">
        <v>353</v>
      </c>
      <c r="B180" s="14" t="s">
        <v>354</v>
      </c>
      <c r="C180" s="14">
        <v>1</v>
      </c>
      <c r="D180" s="14">
        <v>0</v>
      </c>
      <c r="E180" s="17">
        <v>16251006</v>
      </c>
      <c r="F180" s="17">
        <v>0</v>
      </c>
      <c r="G180" s="17">
        <v>0</v>
      </c>
      <c r="H180" s="17">
        <v>0</v>
      </c>
      <c r="I180" s="17">
        <v>2279153</v>
      </c>
      <c r="J180" s="17">
        <v>3186866</v>
      </c>
      <c r="K180" s="17">
        <v>31751</v>
      </c>
      <c r="L180" s="17">
        <v>0</v>
      </c>
      <c r="M180" s="17">
        <v>0</v>
      </c>
      <c r="N180" s="17">
        <v>0</v>
      </c>
      <c r="O180" s="17">
        <v>0</v>
      </c>
      <c r="P180" s="17">
        <v>2543172</v>
      </c>
      <c r="Q180" s="17">
        <v>320654</v>
      </c>
      <c r="R180" s="17">
        <v>69122</v>
      </c>
      <c r="S180" s="17">
        <v>21616</v>
      </c>
      <c r="T180" s="17">
        <v>9019</v>
      </c>
      <c r="U180" s="17">
        <v>85861</v>
      </c>
      <c r="V180" s="17">
        <v>27412</v>
      </c>
      <c r="W180" s="17">
        <v>0</v>
      </c>
      <c r="X180" s="17">
        <v>456595</v>
      </c>
      <c r="Y180" s="17">
        <v>0</v>
      </c>
      <c r="Z180" s="17">
        <v>0</v>
      </c>
      <c r="AA180" s="17">
        <v>0</v>
      </c>
      <c r="AB180" s="17">
        <v>0</v>
      </c>
      <c r="AC180" s="17">
        <v>25102227</v>
      </c>
      <c r="AD180" s="17">
        <f>MAX(E180,(TRUNC(('2022-0222'!E180*0.03),0)+'2022-0222'!E180))</f>
        <v>16738536</v>
      </c>
      <c r="AE180" s="17">
        <f t="shared" si="3"/>
        <v>487530</v>
      </c>
    </row>
    <row r="181" spans="1:31" x14ac:dyDescent="0.3">
      <c r="A181" s="15" t="s">
        <v>355</v>
      </c>
      <c r="B181" s="14" t="s">
        <v>356</v>
      </c>
      <c r="C181" s="14">
        <v>1</v>
      </c>
      <c r="D181" s="14">
        <v>0</v>
      </c>
      <c r="E181" s="17">
        <v>7533329</v>
      </c>
      <c r="F181" s="17">
        <v>0</v>
      </c>
      <c r="G181" s="17">
        <v>0</v>
      </c>
      <c r="H181" s="17">
        <v>22097</v>
      </c>
      <c r="I181" s="17">
        <v>947223</v>
      </c>
      <c r="J181" s="17">
        <v>1449967</v>
      </c>
      <c r="K181" s="17">
        <v>0</v>
      </c>
      <c r="L181" s="17">
        <v>0</v>
      </c>
      <c r="M181" s="17">
        <v>0</v>
      </c>
      <c r="N181" s="17">
        <v>0</v>
      </c>
      <c r="O181" s="17">
        <v>0</v>
      </c>
      <c r="P181" s="17">
        <v>1164050</v>
      </c>
      <c r="Q181" s="17">
        <v>210009</v>
      </c>
      <c r="R181" s="17">
        <v>167124</v>
      </c>
      <c r="S181" s="17">
        <v>12838</v>
      </c>
      <c r="T181" s="17">
        <v>5356</v>
      </c>
      <c r="U181" s="17">
        <v>51144</v>
      </c>
      <c r="V181" s="17">
        <v>14600</v>
      </c>
      <c r="W181" s="17">
        <v>0</v>
      </c>
      <c r="X181" s="17">
        <v>128256</v>
      </c>
      <c r="Y181" s="17">
        <v>0</v>
      </c>
      <c r="Z181" s="17">
        <v>0</v>
      </c>
      <c r="AA181" s="17">
        <v>0</v>
      </c>
      <c r="AB181" s="17">
        <v>0</v>
      </c>
      <c r="AC181" s="17">
        <v>11705993</v>
      </c>
      <c r="AD181" s="17">
        <f>MAX(E181,(TRUNC(('2022-0222'!E181*0.03),0)+'2022-0222'!E181))</f>
        <v>7759328</v>
      </c>
      <c r="AE181" s="17">
        <f t="shared" si="3"/>
        <v>225999</v>
      </c>
    </row>
    <row r="182" spans="1:31" x14ac:dyDescent="0.3">
      <c r="A182" s="15" t="s">
        <v>357</v>
      </c>
      <c r="B182" s="14" t="s">
        <v>358</v>
      </c>
      <c r="C182" s="14">
        <v>1</v>
      </c>
      <c r="D182" s="14">
        <v>0</v>
      </c>
      <c r="E182" s="17">
        <v>3220006</v>
      </c>
      <c r="F182" s="17">
        <v>0</v>
      </c>
      <c r="G182" s="17">
        <v>74724</v>
      </c>
      <c r="H182" s="17">
        <v>2349</v>
      </c>
      <c r="I182" s="17">
        <v>371257</v>
      </c>
      <c r="J182" s="17">
        <v>857673</v>
      </c>
      <c r="K182" s="17">
        <v>0</v>
      </c>
      <c r="L182" s="17">
        <v>0</v>
      </c>
      <c r="M182" s="17">
        <v>0</v>
      </c>
      <c r="N182" s="17">
        <v>0</v>
      </c>
      <c r="O182" s="17">
        <v>0</v>
      </c>
      <c r="P182" s="17">
        <v>223847</v>
      </c>
      <c r="Q182" s="17">
        <v>53528</v>
      </c>
      <c r="R182" s="17">
        <v>0</v>
      </c>
      <c r="S182" s="17">
        <v>6247</v>
      </c>
      <c r="T182" s="17">
        <v>2606</v>
      </c>
      <c r="U182" s="17">
        <v>21378</v>
      </c>
      <c r="V182" s="17">
        <v>3017</v>
      </c>
      <c r="W182" s="17">
        <v>0</v>
      </c>
      <c r="X182" s="17">
        <v>48600</v>
      </c>
      <c r="Y182" s="17">
        <v>0</v>
      </c>
      <c r="Z182" s="17">
        <v>0</v>
      </c>
      <c r="AA182" s="17">
        <v>0</v>
      </c>
      <c r="AB182" s="17">
        <v>0</v>
      </c>
      <c r="AC182" s="17">
        <v>4885232</v>
      </c>
      <c r="AD182" s="17">
        <f>MAX(E182,(TRUNC(('2022-0222'!E182*0.03),0)+'2022-0222'!E182))</f>
        <v>3316606</v>
      </c>
      <c r="AE182" s="17">
        <f t="shared" si="3"/>
        <v>96600</v>
      </c>
    </row>
    <row r="183" spans="1:31" x14ac:dyDescent="0.3">
      <c r="A183" s="15" t="s">
        <v>359</v>
      </c>
      <c r="B183" s="14" t="s">
        <v>360</v>
      </c>
      <c r="C183" s="14">
        <v>1</v>
      </c>
      <c r="D183" s="14">
        <v>0</v>
      </c>
      <c r="E183" s="17">
        <v>12140069</v>
      </c>
      <c r="F183" s="17">
        <v>0</v>
      </c>
      <c r="G183" s="17">
        <v>0</v>
      </c>
      <c r="H183" s="17">
        <v>14026</v>
      </c>
      <c r="I183" s="17">
        <v>2527441</v>
      </c>
      <c r="J183" s="17">
        <v>1189568</v>
      </c>
      <c r="K183" s="17">
        <v>62204</v>
      </c>
      <c r="L183" s="17">
        <v>0</v>
      </c>
      <c r="M183" s="17">
        <v>0</v>
      </c>
      <c r="N183" s="17">
        <v>0</v>
      </c>
      <c r="O183" s="17">
        <v>0</v>
      </c>
      <c r="P183" s="17">
        <v>1721084</v>
      </c>
      <c r="Q183" s="17">
        <v>665511</v>
      </c>
      <c r="R183" s="17">
        <v>193230</v>
      </c>
      <c r="S183" s="17">
        <v>25466</v>
      </c>
      <c r="T183" s="17">
        <v>10625</v>
      </c>
      <c r="U183" s="17">
        <v>95297</v>
      </c>
      <c r="V183" s="17">
        <v>30114</v>
      </c>
      <c r="W183" s="17">
        <v>0</v>
      </c>
      <c r="X183" s="17">
        <v>763594</v>
      </c>
      <c r="Y183" s="17">
        <v>0</v>
      </c>
      <c r="Z183" s="17">
        <v>0</v>
      </c>
      <c r="AA183" s="17">
        <v>0</v>
      </c>
      <c r="AB183" s="17">
        <v>0</v>
      </c>
      <c r="AC183" s="17">
        <v>19438229</v>
      </c>
      <c r="AD183" s="17">
        <f>MAX(E183,(TRUNC(('2022-0222'!E183*0.03),0)+'2022-0222'!E183))</f>
        <v>12140069</v>
      </c>
      <c r="AE183" s="17">
        <f t="shared" si="3"/>
        <v>0</v>
      </c>
    </row>
    <row r="184" spans="1:31" x14ac:dyDescent="0.3">
      <c r="A184" s="15" t="s">
        <v>361</v>
      </c>
      <c r="B184" s="14" t="s">
        <v>362</v>
      </c>
      <c r="C184" s="14">
        <v>1</v>
      </c>
      <c r="D184" s="14">
        <v>0</v>
      </c>
      <c r="E184" s="17">
        <v>8384482</v>
      </c>
      <c r="F184" s="17">
        <v>0</v>
      </c>
      <c r="G184" s="17">
        <v>0</v>
      </c>
      <c r="H184" s="17">
        <v>0</v>
      </c>
      <c r="I184" s="17">
        <v>1161618</v>
      </c>
      <c r="J184" s="17">
        <v>859180</v>
      </c>
      <c r="K184" s="17">
        <v>0</v>
      </c>
      <c r="L184" s="17">
        <v>0</v>
      </c>
      <c r="M184" s="17">
        <v>0</v>
      </c>
      <c r="N184" s="17">
        <v>0</v>
      </c>
      <c r="O184" s="17">
        <v>0</v>
      </c>
      <c r="P184" s="17">
        <v>1180862</v>
      </c>
      <c r="Q184" s="17">
        <v>240586</v>
      </c>
      <c r="R184" s="17">
        <v>40012</v>
      </c>
      <c r="S184" s="17">
        <v>11340</v>
      </c>
      <c r="T184" s="17">
        <v>4731</v>
      </c>
      <c r="U184" s="17">
        <v>43455</v>
      </c>
      <c r="V184" s="17">
        <v>14545</v>
      </c>
      <c r="W184" s="17">
        <v>0</v>
      </c>
      <c r="X184" s="17">
        <v>76982</v>
      </c>
      <c r="Y184" s="17">
        <v>0</v>
      </c>
      <c r="Z184" s="17">
        <v>0</v>
      </c>
      <c r="AA184" s="17">
        <v>0</v>
      </c>
      <c r="AB184" s="17">
        <v>0</v>
      </c>
      <c r="AC184" s="17">
        <v>12017793</v>
      </c>
      <c r="AD184" s="17">
        <f>MAX(E184,(TRUNC(('2022-0222'!E184*0.03),0)+'2022-0222'!E184))</f>
        <v>8384482</v>
      </c>
      <c r="AE184" s="17">
        <f t="shared" si="3"/>
        <v>0</v>
      </c>
    </row>
    <row r="185" spans="1:31" x14ac:dyDescent="0.3">
      <c r="A185" s="15" t="s">
        <v>363</v>
      </c>
      <c r="B185" s="14" t="s">
        <v>364</v>
      </c>
      <c r="C185" s="14">
        <v>1</v>
      </c>
      <c r="D185" s="14">
        <v>0</v>
      </c>
      <c r="E185" s="17">
        <v>20518944</v>
      </c>
      <c r="F185" s="17">
        <v>0</v>
      </c>
      <c r="G185" s="17">
        <v>729993</v>
      </c>
      <c r="H185" s="17">
        <v>0</v>
      </c>
      <c r="I185" s="17">
        <v>1127270</v>
      </c>
      <c r="J185" s="17">
        <v>2501790</v>
      </c>
      <c r="K185" s="17">
        <v>0</v>
      </c>
      <c r="L185" s="17">
        <v>0</v>
      </c>
      <c r="M185" s="17">
        <v>0</v>
      </c>
      <c r="N185" s="17">
        <v>0</v>
      </c>
      <c r="O185" s="17">
        <v>0</v>
      </c>
      <c r="P185" s="17">
        <v>3935113</v>
      </c>
      <c r="Q185" s="17">
        <v>142783</v>
      </c>
      <c r="R185" s="17">
        <v>494747</v>
      </c>
      <c r="S185" s="17">
        <v>36926</v>
      </c>
      <c r="T185" s="17">
        <v>15406</v>
      </c>
      <c r="U185" s="17">
        <v>137062</v>
      </c>
      <c r="V185" s="17">
        <v>46410</v>
      </c>
      <c r="W185" s="17">
        <v>0</v>
      </c>
      <c r="X185" s="17">
        <v>672719</v>
      </c>
      <c r="Y185" s="17">
        <v>0</v>
      </c>
      <c r="Z185" s="17">
        <v>0</v>
      </c>
      <c r="AA185" s="17">
        <v>0</v>
      </c>
      <c r="AB185" s="17">
        <v>0</v>
      </c>
      <c r="AC185" s="17">
        <v>30359163</v>
      </c>
      <c r="AD185" s="17">
        <f>MAX(E185,(TRUNC(('2022-0222'!E185*0.03),0)+'2022-0222'!E185))</f>
        <v>20518944</v>
      </c>
      <c r="AE185" s="17">
        <f t="shared" si="3"/>
        <v>0</v>
      </c>
    </row>
    <row r="186" spans="1:31" x14ac:dyDescent="0.3">
      <c r="A186" s="15" t="s">
        <v>365</v>
      </c>
      <c r="B186" s="14" t="s">
        <v>366</v>
      </c>
      <c r="C186" s="14">
        <v>1</v>
      </c>
      <c r="D186" s="14">
        <v>0</v>
      </c>
      <c r="E186" s="17">
        <v>8634696</v>
      </c>
      <c r="F186" s="17">
        <v>0</v>
      </c>
      <c r="G186" s="17">
        <v>0</v>
      </c>
      <c r="H186" s="17">
        <v>1415</v>
      </c>
      <c r="I186" s="17">
        <v>1440324</v>
      </c>
      <c r="J186" s="17">
        <v>2889630</v>
      </c>
      <c r="K186" s="17">
        <v>0</v>
      </c>
      <c r="L186" s="17">
        <v>0</v>
      </c>
      <c r="M186" s="17">
        <v>0</v>
      </c>
      <c r="N186" s="17">
        <v>0</v>
      </c>
      <c r="O186" s="17">
        <v>0</v>
      </c>
      <c r="P186" s="17">
        <v>1684582</v>
      </c>
      <c r="Q186" s="17">
        <v>21357</v>
      </c>
      <c r="R186" s="17">
        <v>205298</v>
      </c>
      <c r="S186" s="17">
        <v>12254</v>
      </c>
      <c r="T186" s="17">
        <v>5113</v>
      </c>
      <c r="U186" s="17">
        <v>48406</v>
      </c>
      <c r="V186" s="17">
        <v>15341</v>
      </c>
      <c r="W186" s="17">
        <v>0</v>
      </c>
      <c r="X186" s="17">
        <v>80976</v>
      </c>
      <c r="Y186" s="17">
        <v>0</v>
      </c>
      <c r="Z186" s="17">
        <v>0</v>
      </c>
      <c r="AA186" s="17">
        <v>0</v>
      </c>
      <c r="AB186" s="17">
        <v>0</v>
      </c>
      <c r="AC186" s="17">
        <v>15039392</v>
      </c>
      <c r="AD186" s="17">
        <f>MAX(E186,(TRUNC(('2022-0222'!E186*0.03),0)+'2022-0222'!E186))</f>
        <v>8893736</v>
      </c>
      <c r="AE186" s="17">
        <f t="shared" si="3"/>
        <v>259040</v>
      </c>
    </row>
    <row r="187" spans="1:31" x14ac:dyDescent="0.3">
      <c r="A187" s="15" t="s">
        <v>367</v>
      </c>
      <c r="B187" s="14" t="s">
        <v>368</v>
      </c>
      <c r="C187" s="14">
        <v>1</v>
      </c>
      <c r="D187" s="14">
        <v>0</v>
      </c>
      <c r="E187" s="17">
        <v>4789233</v>
      </c>
      <c r="F187" s="17">
        <v>0</v>
      </c>
      <c r="G187" s="17">
        <v>0</v>
      </c>
      <c r="H187" s="17">
        <v>17371</v>
      </c>
      <c r="I187" s="17">
        <v>521559</v>
      </c>
      <c r="J187" s="17">
        <v>716294</v>
      </c>
      <c r="K187" s="17">
        <v>0</v>
      </c>
      <c r="L187" s="17">
        <v>0</v>
      </c>
      <c r="M187" s="17">
        <v>0</v>
      </c>
      <c r="N187" s="17">
        <v>0</v>
      </c>
      <c r="O187" s="17">
        <v>0</v>
      </c>
      <c r="P187" s="17">
        <v>661283</v>
      </c>
      <c r="Q187" s="17">
        <v>90460</v>
      </c>
      <c r="R187" s="17">
        <v>39734</v>
      </c>
      <c r="S187" s="17">
        <v>5902</v>
      </c>
      <c r="T187" s="17">
        <v>2463</v>
      </c>
      <c r="U187" s="17">
        <v>23883</v>
      </c>
      <c r="V187" s="17">
        <v>7694</v>
      </c>
      <c r="W187" s="17">
        <v>0</v>
      </c>
      <c r="X187" s="17">
        <v>60827</v>
      </c>
      <c r="Y187" s="17">
        <v>0</v>
      </c>
      <c r="Z187" s="17">
        <v>0</v>
      </c>
      <c r="AA187" s="17">
        <v>0</v>
      </c>
      <c r="AB187" s="17">
        <v>0</v>
      </c>
      <c r="AC187" s="17">
        <v>6936703</v>
      </c>
      <c r="AD187" s="17">
        <f>MAX(E187,(TRUNC(('2022-0222'!E187*0.03),0)+'2022-0222'!E187))</f>
        <v>4932909</v>
      </c>
      <c r="AE187" s="17">
        <f t="shared" si="3"/>
        <v>143676</v>
      </c>
    </row>
    <row r="188" spans="1:31" x14ac:dyDescent="0.3">
      <c r="A188" s="15" t="s">
        <v>369</v>
      </c>
      <c r="B188" s="14" t="s">
        <v>370</v>
      </c>
      <c r="C188" s="14">
        <v>1</v>
      </c>
      <c r="D188" s="14">
        <v>0</v>
      </c>
      <c r="E188" s="17">
        <v>9837121</v>
      </c>
      <c r="F188" s="17">
        <v>0</v>
      </c>
      <c r="G188" s="17">
        <v>0</v>
      </c>
      <c r="H188" s="17">
        <v>26761</v>
      </c>
      <c r="I188" s="17">
        <v>1576088</v>
      </c>
      <c r="J188" s="17">
        <v>2421113</v>
      </c>
      <c r="K188" s="17">
        <v>0</v>
      </c>
      <c r="L188" s="17">
        <v>0</v>
      </c>
      <c r="M188" s="17">
        <v>0</v>
      </c>
      <c r="N188" s="17">
        <v>0</v>
      </c>
      <c r="O188" s="17">
        <v>0</v>
      </c>
      <c r="P188" s="17">
        <v>1876749</v>
      </c>
      <c r="Q188" s="17">
        <v>302956</v>
      </c>
      <c r="R188" s="17">
        <v>447664</v>
      </c>
      <c r="S188" s="17">
        <v>16972</v>
      </c>
      <c r="T188" s="17">
        <v>7081</v>
      </c>
      <c r="U188" s="17">
        <v>69842</v>
      </c>
      <c r="V188" s="17">
        <v>22318</v>
      </c>
      <c r="W188" s="17">
        <v>0</v>
      </c>
      <c r="X188" s="17">
        <v>303372</v>
      </c>
      <c r="Y188" s="17">
        <v>0</v>
      </c>
      <c r="Z188" s="17">
        <v>0</v>
      </c>
      <c r="AA188" s="17">
        <v>0</v>
      </c>
      <c r="AB188" s="17">
        <v>0</v>
      </c>
      <c r="AC188" s="17">
        <v>16908037</v>
      </c>
      <c r="AD188" s="17">
        <f>MAX(E188,(TRUNC(('2022-0222'!E188*0.03),0)+'2022-0222'!E188))</f>
        <v>9837121</v>
      </c>
      <c r="AE188" s="17">
        <f t="shared" si="3"/>
        <v>0</v>
      </c>
    </row>
    <row r="189" spans="1:31" x14ac:dyDescent="0.3">
      <c r="A189" s="15" t="s">
        <v>371</v>
      </c>
      <c r="B189" s="14" t="s">
        <v>372</v>
      </c>
      <c r="C189" s="14">
        <v>1</v>
      </c>
      <c r="D189" s="14">
        <v>0</v>
      </c>
      <c r="E189" s="17">
        <v>9578639</v>
      </c>
      <c r="F189" s="17">
        <v>0</v>
      </c>
      <c r="G189" s="17">
        <v>0</v>
      </c>
      <c r="H189" s="17">
        <v>5946</v>
      </c>
      <c r="I189" s="17">
        <v>1206953</v>
      </c>
      <c r="J189" s="17">
        <v>2103445</v>
      </c>
      <c r="K189" s="17">
        <v>0</v>
      </c>
      <c r="L189" s="17">
        <v>0</v>
      </c>
      <c r="M189" s="17">
        <v>0</v>
      </c>
      <c r="N189" s="17">
        <v>0</v>
      </c>
      <c r="O189" s="17">
        <v>0</v>
      </c>
      <c r="P189" s="17">
        <v>1513381</v>
      </c>
      <c r="Q189" s="17">
        <v>77316</v>
      </c>
      <c r="R189" s="17">
        <v>168862</v>
      </c>
      <c r="S189" s="17">
        <v>11160</v>
      </c>
      <c r="T189" s="17">
        <v>4656</v>
      </c>
      <c r="U189" s="17">
        <v>43222</v>
      </c>
      <c r="V189" s="17">
        <v>15090</v>
      </c>
      <c r="W189" s="17">
        <v>0</v>
      </c>
      <c r="X189" s="17">
        <v>111626</v>
      </c>
      <c r="Y189" s="17">
        <v>0</v>
      </c>
      <c r="Z189" s="17">
        <v>0</v>
      </c>
      <c r="AA189" s="17">
        <v>0</v>
      </c>
      <c r="AB189" s="17">
        <v>0</v>
      </c>
      <c r="AC189" s="17">
        <v>14840296</v>
      </c>
      <c r="AD189" s="17">
        <f>MAX(E189,(TRUNC(('2022-0222'!E189*0.03),0)+'2022-0222'!E189))</f>
        <v>9625482</v>
      </c>
      <c r="AE189" s="17">
        <f t="shared" si="3"/>
        <v>46843</v>
      </c>
    </row>
    <row r="190" spans="1:31" x14ac:dyDescent="0.3">
      <c r="A190" s="15" t="s">
        <v>373</v>
      </c>
      <c r="B190" s="14" t="s">
        <v>374</v>
      </c>
      <c r="C190" s="14">
        <v>1</v>
      </c>
      <c r="D190" s="14">
        <v>0</v>
      </c>
      <c r="E190" s="17">
        <v>7696252</v>
      </c>
      <c r="F190" s="17">
        <v>0</v>
      </c>
      <c r="G190" s="17">
        <v>0</v>
      </c>
      <c r="H190" s="17">
        <v>17565</v>
      </c>
      <c r="I190" s="17">
        <v>980600</v>
      </c>
      <c r="J190" s="17">
        <v>578057</v>
      </c>
      <c r="K190" s="17">
        <v>0</v>
      </c>
      <c r="L190" s="17">
        <v>0</v>
      </c>
      <c r="M190" s="17">
        <v>0</v>
      </c>
      <c r="N190" s="17">
        <v>0</v>
      </c>
      <c r="O190" s="17">
        <v>0</v>
      </c>
      <c r="P190" s="17">
        <v>1277955</v>
      </c>
      <c r="Q190" s="17">
        <v>16938</v>
      </c>
      <c r="R190" s="17">
        <v>233371</v>
      </c>
      <c r="S190" s="17">
        <v>9333</v>
      </c>
      <c r="T190" s="17">
        <v>3894</v>
      </c>
      <c r="U190" s="17">
        <v>35474</v>
      </c>
      <c r="V190" s="17">
        <v>11699</v>
      </c>
      <c r="W190" s="17">
        <v>0</v>
      </c>
      <c r="X190" s="17">
        <v>96617</v>
      </c>
      <c r="Y190" s="17">
        <v>0</v>
      </c>
      <c r="Z190" s="17">
        <v>0</v>
      </c>
      <c r="AA190" s="17">
        <v>0</v>
      </c>
      <c r="AB190" s="17">
        <v>0</v>
      </c>
      <c r="AC190" s="17">
        <v>10957755</v>
      </c>
      <c r="AD190" s="17">
        <f>MAX(E190,(TRUNC(('2022-0222'!E190*0.03),0)+'2022-0222'!E190))</f>
        <v>7927139</v>
      </c>
      <c r="AE190" s="17">
        <f t="shared" si="3"/>
        <v>230887</v>
      </c>
    </row>
    <row r="191" spans="1:31" x14ac:dyDescent="0.3">
      <c r="A191" s="15" t="s">
        <v>375</v>
      </c>
      <c r="B191" s="14" t="s">
        <v>376</v>
      </c>
      <c r="C191" s="14">
        <v>1</v>
      </c>
      <c r="D191" s="14">
        <v>0</v>
      </c>
      <c r="E191" s="17">
        <v>9288836</v>
      </c>
      <c r="F191" s="17">
        <v>0</v>
      </c>
      <c r="G191" s="17">
        <v>0</v>
      </c>
      <c r="H191" s="17">
        <v>0</v>
      </c>
      <c r="I191" s="17">
        <v>1520729</v>
      </c>
      <c r="J191" s="17">
        <v>1837489</v>
      </c>
      <c r="K191" s="17">
        <v>0</v>
      </c>
      <c r="L191" s="17">
        <v>0</v>
      </c>
      <c r="M191" s="17">
        <v>0</v>
      </c>
      <c r="N191" s="17">
        <v>0</v>
      </c>
      <c r="O191" s="17">
        <v>0</v>
      </c>
      <c r="P191" s="17">
        <v>1420176</v>
      </c>
      <c r="Q191" s="17">
        <v>152233</v>
      </c>
      <c r="R191" s="17">
        <v>288568</v>
      </c>
      <c r="S191" s="17">
        <v>12763</v>
      </c>
      <c r="T191" s="17">
        <v>5325</v>
      </c>
      <c r="U191" s="17">
        <v>50153</v>
      </c>
      <c r="V191" s="17">
        <v>15505</v>
      </c>
      <c r="W191" s="17">
        <v>0</v>
      </c>
      <c r="X191" s="17">
        <v>195381</v>
      </c>
      <c r="Y191" s="17">
        <v>0</v>
      </c>
      <c r="Z191" s="17">
        <v>0</v>
      </c>
      <c r="AA191" s="17">
        <v>0</v>
      </c>
      <c r="AB191" s="17">
        <v>0</v>
      </c>
      <c r="AC191" s="17">
        <v>14787158</v>
      </c>
      <c r="AD191" s="17">
        <f>MAX(E191,(TRUNC(('2022-0222'!E191*0.03),0)+'2022-0222'!E191))</f>
        <v>9567501</v>
      </c>
      <c r="AE191" s="17">
        <f t="shared" si="3"/>
        <v>278665</v>
      </c>
    </row>
    <row r="192" spans="1:31" x14ac:dyDescent="0.3">
      <c r="A192" s="15" t="s">
        <v>377</v>
      </c>
      <c r="B192" s="14" t="s">
        <v>378</v>
      </c>
      <c r="C192" s="14">
        <v>1</v>
      </c>
      <c r="D192" s="14">
        <v>0</v>
      </c>
      <c r="E192" s="17">
        <v>11022509</v>
      </c>
      <c r="F192" s="17">
        <v>0</v>
      </c>
      <c r="G192" s="17">
        <v>184142</v>
      </c>
      <c r="H192" s="17">
        <v>4410</v>
      </c>
      <c r="I192" s="17">
        <v>1533969</v>
      </c>
      <c r="J192" s="17">
        <v>1090447</v>
      </c>
      <c r="K192" s="17">
        <v>142222</v>
      </c>
      <c r="L192" s="17">
        <v>0</v>
      </c>
      <c r="M192" s="17">
        <v>0</v>
      </c>
      <c r="N192" s="17">
        <v>0</v>
      </c>
      <c r="O192" s="17">
        <v>0</v>
      </c>
      <c r="P192" s="17">
        <v>1285299</v>
      </c>
      <c r="Q192" s="17">
        <v>182468</v>
      </c>
      <c r="R192" s="17">
        <v>557113</v>
      </c>
      <c r="S192" s="17">
        <v>16104</v>
      </c>
      <c r="T192" s="17">
        <v>6719</v>
      </c>
      <c r="U192" s="17">
        <v>64599</v>
      </c>
      <c r="V192" s="17">
        <v>15297</v>
      </c>
      <c r="W192" s="17">
        <v>0</v>
      </c>
      <c r="X192" s="17">
        <v>257344</v>
      </c>
      <c r="Y192" s="17">
        <v>0</v>
      </c>
      <c r="Z192" s="17">
        <v>0</v>
      </c>
      <c r="AA192" s="17">
        <v>0</v>
      </c>
      <c r="AB192" s="17">
        <v>0</v>
      </c>
      <c r="AC192" s="17">
        <v>16362642</v>
      </c>
      <c r="AD192" s="17">
        <f>MAX(E192,(TRUNC(('2022-0222'!E192*0.03),0)+'2022-0222'!E192))</f>
        <v>11353184</v>
      </c>
      <c r="AE192" s="17">
        <f t="shared" si="3"/>
        <v>330675</v>
      </c>
    </row>
    <row r="193" spans="1:31" x14ac:dyDescent="0.3">
      <c r="A193" s="15" t="s">
        <v>379</v>
      </c>
      <c r="B193" s="14" t="s">
        <v>380</v>
      </c>
      <c r="C193" s="14">
        <v>1</v>
      </c>
      <c r="D193" s="14">
        <v>0</v>
      </c>
      <c r="E193" s="17">
        <v>11170779</v>
      </c>
      <c r="F193" s="17">
        <v>0</v>
      </c>
      <c r="G193" s="17">
        <v>188575</v>
      </c>
      <c r="H193" s="17">
        <v>12927</v>
      </c>
      <c r="I193" s="17">
        <v>1414449</v>
      </c>
      <c r="J193" s="17">
        <v>2168382</v>
      </c>
      <c r="K193" s="17">
        <v>464505</v>
      </c>
      <c r="L193" s="17">
        <v>0</v>
      </c>
      <c r="M193" s="17">
        <v>0</v>
      </c>
      <c r="N193" s="17">
        <v>0</v>
      </c>
      <c r="O193" s="17">
        <v>0</v>
      </c>
      <c r="P193" s="17">
        <v>1342609</v>
      </c>
      <c r="Q193" s="17">
        <v>134997</v>
      </c>
      <c r="R193" s="17">
        <v>638011</v>
      </c>
      <c r="S193" s="17">
        <v>20283</v>
      </c>
      <c r="T193" s="17">
        <v>8463</v>
      </c>
      <c r="U193" s="17">
        <v>78929</v>
      </c>
      <c r="V193" s="17">
        <v>17530</v>
      </c>
      <c r="W193" s="17">
        <v>0</v>
      </c>
      <c r="X193" s="17">
        <v>318367</v>
      </c>
      <c r="Y193" s="17">
        <v>0</v>
      </c>
      <c r="Z193" s="17">
        <v>0</v>
      </c>
      <c r="AA193" s="17">
        <v>0</v>
      </c>
      <c r="AB193" s="17">
        <v>0</v>
      </c>
      <c r="AC193" s="17">
        <v>17978806</v>
      </c>
      <c r="AD193" s="17">
        <f>MAX(E193,(TRUNC(('2022-0222'!E193*0.03),0)+'2022-0222'!E193))</f>
        <v>11505902</v>
      </c>
      <c r="AE193" s="17">
        <f t="shared" si="3"/>
        <v>335123</v>
      </c>
    </row>
    <row r="194" spans="1:31" x14ac:dyDescent="0.3">
      <c r="A194" s="15" t="s">
        <v>381</v>
      </c>
      <c r="B194" s="14" t="s">
        <v>382</v>
      </c>
      <c r="C194" s="14">
        <v>1</v>
      </c>
      <c r="D194" s="14">
        <v>0</v>
      </c>
      <c r="E194" s="17">
        <v>7338365</v>
      </c>
      <c r="F194" s="17">
        <v>0</v>
      </c>
      <c r="G194" s="17">
        <v>166717</v>
      </c>
      <c r="H194" s="17">
        <v>0</v>
      </c>
      <c r="I194" s="17">
        <v>1315282</v>
      </c>
      <c r="J194" s="17">
        <v>1359901</v>
      </c>
      <c r="K194" s="17">
        <v>0</v>
      </c>
      <c r="L194" s="17">
        <v>0</v>
      </c>
      <c r="M194" s="17">
        <v>0</v>
      </c>
      <c r="N194" s="17">
        <v>0</v>
      </c>
      <c r="O194" s="17">
        <v>0</v>
      </c>
      <c r="P194" s="17">
        <v>1115895</v>
      </c>
      <c r="Q194" s="17">
        <v>47422</v>
      </c>
      <c r="R194" s="17">
        <v>382596</v>
      </c>
      <c r="S194" s="17">
        <v>17272</v>
      </c>
      <c r="T194" s="17">
        <v>7206</v>
      </c>
      <c r="U194" s="17">
        <v>70075</v>
      </c>
      <c r="V194" s="17">
        <v>15234</v>
      </c>
      <c r="W194" s="17">
        <v>0</v>
      </c>
      <c r="X194" s="17">
        <v>480164</v>
      </c>
      <c r="Y194" s="17">
        <v>0</v>
      </c>
      <c r="Z194" s="17">
        <v>0</v>
      </c>
      <c r="AA194" s="17">
        <v>0</v>
      </c>
      <c r="AB194" s="17">
        <v>0</v>
      </c>
      <c r="AC194" s="17">
        <v>11956129</v>
      </c>
      <c r="AD194" s="17">
        <f>MAX(E194,(TRUNC(('2022-0222'!E194*0.03),0)+'2022-0222'!E194))</f>
        <v>7465551</v>
      </c>
      <c r="AE194" s="17">
        <f t="shared" si="3"/>
        <v>127186</v>
      </c>
    </row>
    <row r="195" spans="1:31" x14ac:dyDescent="0.3">
      <c r="A195" s="15" t="s">
        <v>383</v>
      </c>
      <c r="B195" s="14" t="s">
        <v>384</v>
      </c>
      <c r="C195" s="14">
        <v>1</v>
      </c>
      <c r="D195" s="14">
        <v>0</v>
      </c>
      <c r="E195" s="17">
        <v>8890258</v>
      </c>
      <c r="F195" s="17">
        <v>0</v>
      </c>
      <c r="G195" s="17">
        <v>281504</v>
      </c>
      <c r="H195" s="17">
        <v>22285</v>
      </c>
      <c r="I195" s="17">
        <v>1758434</v>
      </c>
      <c r="J195" s="17">
        <v>1784040</v>
      </c>
      <c r="K195" s="17">
        <v>0</v>
      </c>
      <c r="L195" s="17">
        <v>0</v>
      </c>
      <c r="M195" s="17">
        <v>0</v>
      </c>
      <c r="N195" s="17">
        <v>0</v>
      </c>
      <c r="O195" s="17">
        <v>0</v>
      </c>
      <c r="P195" s="17">
        <v>1127728</v>
      </c>
      <c r="Q195" s="17">
        <v>82678</v>
      </c>
      <c r="R195" s="17">
        <v>285092</v>
      </c>
      <c r="S195" s="17">
        <v>16628</v>
      </c>
      <c r="T195" s="17">
        <v>6938</v>
      </c>
      <c r="U195" s="17">
        <v>63027</v>
      </c>
      <c r="V195" s="17">
        <v>16977</v>
      </c>
      <c r="W195" s="17">
        <v>0</v>
      </c>
      <c r="X195" s="17">
        <v>282218</v>
      </c>
      <c r="Y195" s="17">
        <v>0</v>
      </c>
      <c r="Z195" s="17">
        <v>0</v>
      </c>
      <c r="AA195" s="17">
        <v>0</v>
      </c>
      <c r="AB195" s="17">
        <v>0</v>
      </c>
      <c r="AC195" s="17">
        <v>14617807</v>
      </c>
      <c r="AD195" s="17">
        <f>MAX(E195,(TRUNC(('2022-0222'!E195*0.03),0)+'2022-0222'!E195))</f>
        <v>8890258</v>
      </c>
      <c r="AE195" s="17">
        <f t="shared" si="3"/>
        <v>0</v>
      </c>
    </row>
    <row r="196" spans="1:31" x14ac:dyDescent="0.3">
      <c r="A196" s="15" t="s">
        <v>385</v>
      </c>
      <c r="B196" s="14" t="s">
        <v>386</v>
      </c>
      <c r="C196" s="14">
        <v>1</v>
      </c>
      <c r="D196" s="14">
        <v>0</v>
      </c>
      <c r="E196" s="17">
        <v>1718045</v>
      </c>
      <c r="F196" s="17">
        <v>0</v>
      </c>
      <c r="G196" s="17">
        <v>210056</v>
      </c>
      <c r="H196" s="17">
        <v>0</v>
      </c>
      <c r="I196" s="17">
        <v>158791</v>
      </c>
      <c r="J196" s="17">
        <v>212059</v>
      </c>
      <c r="K196" s="17">
        <v>0</v>
      </c>
      <c r="L196" s="17">
        <v>0</v>
      </c>
      <c r="M196" s="17">
        <v>0</v>
      </c>
      <c r="N196" s="17">
        <v>0</v>
      </c>
      <c r="O196" s="17">
        <v>0</v>
      </c>
      <c r="P196" s="17">
        <v>248650</v>
      </c>
      <c r="Q196" s="17">
        <v>22515</v>
      </c>
      <c r="R196" s="17">
        <v>6580</v>
      </c>
      <c r="S196" s="17">
        <v>5483</v>
      </c>
      <c r="T196" s="17">
        <v>2288</v>
      </c>
      <c r="U196" s="17">
        <v>22135</v>
      </c>
      <c r="V196" s="17">
        <v>0</v>
      </c>
      <c r="W196" s="17">
        <v>0</v>
      </c>
      <c r="X196" s="17">
        <v>45900</v>
      </c>
      <c r="Y196" s="17">
        <v>0</v>
      </c>
      <c r="Z196" s="17">
        <v>0</v>
      </c>
      <c r="AA196" s="17">
        <v>0</v>
      </c>
      <c r="AB196" s="17">
        <v>0</v>
      </c>
      <c r="AC196" s="17">
        <v>2652502</v>
      </c>
      <c r="AD196" s="17">
        <f>MAX(E196,(TRUNC(('2022-0222'!E196*0.03),0)+'2022-0222'!E196))</f>
        <v>1769586</v>
      </c>
      <c r="AE196" s="17">
        <f t="shared" si="3"/>
        <v>51541</v>
      </c>
    </row>
    <row r="197" spans="1:31" x14ac:dyDescent="0.3">
      <c r="A197" s="15" t="s">
        <v>387</v>
      </c>
      <c r="B197" s="14" t="s">
        <v>388</v>
      </c>
      <c r="C197" s="14">
        <v>1</v>
      </c>
      <c r="D197" s="14">
        <v>0</v>
      </c>
      <c r="E197" s="17">
        <v>1105560</v>
      </c>
      <c r="F197" s="17">
        <v>0</v>
      </c>
      <c r="G197" s="17">
        <v>200976</v>
      </c>
      <c r="H197" s="17">
        <v>0</v>
      </c>
      <c r="I197" s="17">
        <v>52100</v>
      </c>
      <c r="J197" s="17">
        <v>89464</v>
      </c>
      <c r="K197" s="17">
        <v>0</v>
      </c>
      <c r="L197" s="17">
        <v>0</v>
      </c>
      <c r="M197" s="17">
        <v>0</v>
      </c>
      <c r="N197" s="17">
        <v>0</v>
      </c>
      <c r="O197" s="17">
        <v>0</v>
      </c>
      <c r="P197" s="17">
        <v>146970</v>
      </c>
      <c r="Q197" s="17">
        <v>8160</v>
      </c>
      <c r="R197" s="17">
        <v>0</v>
      </c>
      <c r="S197" s="17">
        <v>4299</v>
      </c>
      <c r="T197" s="17">
        <v>1794</v>
      </c>
      <c r="U197" s="17">
        <v>17009</v>
      </c>
      <c r="V197" s="17">
        <v>0</v>
      </c>
      <c r="W197" s="17">
        <v>0</v>
      </c>
      <c r="X197" s="17">
        <v>0</v>
      </c>
      <c r="Y197" s="17">
        <v>0</v>
      </c>
      <c r="Z197" s="17">
        <v>0</v>
      </c>
      <c r="AA197" s="17">
        <v>0</v>
      </c>
      <c r="AB197" s="17">
        <v>0</v>
      </c>
      <c r="AC197" s="17">
        <v>1626332</v>
      </c>
      <c r="AD197" s="17">
        <f>MAX(E197,(TRUNC(('2022-0222'!E197*0.03),0)+'2022-0222'!E197))</f>
        <v>1138726</v>
      </c>
      <c r="AE197" s="17">
        <f t="shared" si="3"/>
        <v>33166</v>
      </c>
    </row>
    <row r="198" spans="1:31" x14ac:dyDescent="0.3">
      <c r="A198" s="15" t="s">
        <v>389</v>
      </c>
      <c r="B198" s="14" t="s">
        <v>390</v>
      </c>
      <c r="C198" s="14">
        <v>1</v>
      </c>
      <c r="D198" s="14">
        <v>0</v>
      </c>
      <c r="E198" s="17">
        <v>486970</v>
      </c>
      <c r="F198" s="17">
        <v>0</v>
      </c>
      <c r="G198" s="17">
        <v>223843</v>
      </c>
      <c r="H198" s="17">
        <v>0</v>
      </c>
      <c r="I198" s="17">
        <v>24179</v>
      </c>
      <c r="J198" s="17">
        <v>21195</v>
      </c>
      <c r="K198" s="17">
        <v>0</v>
      </c>
      <c r="L198" s="17">
        <v>0</v>
      </c>
      <c r="M198" s="17">
        <v>0</v>
      </c>
      <c r="N198" s="17">
        <v>0</v>
      </c>
      <c r="O198" s="17">
        <v>0</v>
      </c>
      <c r="P198" s="17">
        <v>90810</v>
      </c>
      <c r="Q198" s="17">
        <v>0</v>
      </c>
      <c r="R198" s="17">
        <v>0</v>
      </c>
      <c r="S198" s="17">
        <v>1648</v>
      </c>
      <c r="T198" s="17">
        <v>688</v>
      </c>
      <c r="U198" s="17">
        <v>6408</v>
      </c>
      <c r="V198" s="17">
        <v>0</v>
      </c>
      <c r="W198" s="17">
        <v>0</v>
      </c>
      <c r="X198" s="17">
        <v>0</v>
      </c>
      <c r="Y198" s="17">
        <v>0</v>
      </c>
      <c r="Z198" s="17">
        <v>0</v>
      </c>
      <c r="AA198" s="17">
        <v>0</v>
      </c>
      <c r="AB198" s="17">
        <v>0</v>
      </c>
      <c r="AC198" s="17">
        <v>855741</v>
      </c>
      <c r="AD198" s="17">
        <f>MAX(E198,(TRUNC(('2022-0222'!E198*0.03),0)+'2022-0222'!E198))</f>
        <v>501579</v>
      </c>
      <c r="AE198" s="17">
        <f t="shared" ref="AE198:AE261" si="4">AD198-E198</f>
        <v>14609</v>
      </c>
    </row>
    <row r="199" spans="1:31" x14ac:dyDescent="0.3">
      <c r="A199" s="15" t="s">
        <v>391</v>
      </c>
      <c r="B199" s="14" t="s">
        <v>392</v>
      </c>
      <c r="C199" s="14">
        <v>1</v>
      </c>
      <c r="D199" s="14">
        <v>0</v>
      </c>
      <c r="E199" s="17">
        <v>335257</v>
      </c>
      <c r="F199" s="17">
        <v>0</v>
      </c>
      <c r="G199" s="17">
        <v>180008</v>
      </c>
      <c r="H199" s="17">
        <v>0</v>
      </c>
      <c r="I199" s="17">
        <v>31483</v>
      </c>
      <c r="J199" s="17">
        <v>59155</v>
      </c>
      <c r="K199" s="17">
        <v>0</v>
      </c>
      <c r="L199" s="17">
        <v>0</v>
      </c>
      <c r="M199" s="17">
        <v>0</v>
      </c>
      <c r="N199" s="17">
        <v>0</v>
      </c>
      <c r="O199" s="17">
        <v>0</v>
      </c>
      <c r="P199" s="17">
        <v>33157</v>
      </c>
      <c r="Q199" s="17">
        <v>0</v>
      </c>
      <c r="R199" s="17">
        <v>0</v>
      </c>
      <c r="S199" s="17">
        <v>1004</v>
      </c>
      <c r="T199" s="17">
        <v>419</v>
      </c>
      <c r="U199" s="17">
        <v>4078</v>
      </c>
      <c r="V199" s="17">
        <v>0</v>
      </c>
      <c r="W199" s="17">
        <v>0</v>
      </c>
      <c r="X199" s="17">
        <v>18900</v>
      </c>
      <c r="Y199" s="17">
        <v>0</v>
      </c>
      <c r="Z199" s="17">
        <v>0</v>
      </c>
      <c r="AA199" s="17">
        <v>0</v>
      </c>
      <c r="AB199" s="17">
        <v>0</v>
      </c>
      <c r="AC199" s="17">
        <v>663461</v>
      </c>
      <c r="AD199" s="17">
        <f>MAX(E199,(TRUNC(('2022-0222'!E199*0.03),0)+'2022-0222'!E199))</f>
        <v>345314</v>
      </c>
      <c r="AE199" s="17">
        <f t="shared" si="4"/>
        <v>10057</v>
      </c>
    </row>
    <row r="200" spans="1:31" x14ac:dyDescent="0.3">
      <c r="A200" s="15" t="s">
        <v>393</v>
      </c>
      <c r="B200" s="14" t="s">
        <v>394</v>
      </c>
      <c r="C200" s="14">
        <v>1</v>
      </c>
      <c r="D200" s="14">
        <v>0</v>
      </c>
      <c r="E200" s="17">
        <v>270524</v>
      </c>
      <c r="F200" s="17">
        <v>0</v>
      </c>
      <c r="G200" s="17">
        <v>202087</v>
      </c>
      <c r="H200" s="17">
        <v>0</v>
      </c>
      <c r="I200" s="17">
        <v>8523</v>
      </c>
      <c r="J200" s="17">
        <v>7941</v>
      </c>
      <c r="K200" s="17">
        <v>0</v>
      </c>
      <c r="L200" s="17">
        <v>0</v>
      </c>
      <c r="M200" s="17">
        <v>0</v>
      </c>
      <c r="N200" s="17">
        <v>0</v>
      </c>
      <c r="O200" s="17">
        <v>0</v>
      </c>
      <c r="P200" s="17">
        <v>70741</v>
      </c>
      <c r="Q200" s="17">
        <v>0</v>
      </c>
      <c r="R200" s="17">
        <v>0</v>
      </c>
      <c r="S200" s="17">
        <v>959</v>
      </c>
      <c r="T200" s="17">
        <v>400</v>
      </c>
      <c r="U200" s="17">
        <v>3262</v>
      </c>
      <c r="V200" s="17">
        <v>0</v>
      </c>
      <c r="W200" s="17">
        <v>0</v>
      </c>
      <c r="X200" s="17">
        <v>0</v>
      </c>
      <c r="Y200" s="17">
        <v>0</v>
      </c>
      <c r="Z200" s="17">
        <v>0</v>
      </c>
      <c r="AA200" s="17">
        <v>0</v>
      </c>
      <c r="AB200" s="17">
        <v>0</v>
      </c>
      <c r="AC200" s="17">
        <v>564437</v>
      </c>
      <c r="AD200" s="17">
        <f>MAX(E200,(TRUNC(('2022-0222'!E200*0.03),0)+'2022-0222'!E200))</f>
        <v>278639</v>
      </c>
      <c r="AE200" s="17">
        <f t="shared" si="4"/>
        <v>8115</v>
      </c>
    </row>
    <row r="201" spans="1:31" x14ac:dyDescent="0.3">
      <c r="A201" s="15" t="s">
        <v>395</v>
      </c>
      <c r="B201" s="14" t="s">
        <v>396</v>
      </c>
      <c r="C201" s="14">
        <v>1</v>
      </c>
      <c r="D201" s="14">
        <v>0</v>
      </c>
      <c r="E201" s="17">
        <v>880299</v>
      </c>
      <c r="F201" s="17">
        <v>0</v>
      </c>
      <c r="G201" s="17">
        <v>207132</v>
      </c>
      <c r="H201" s="17">
        <v>0</v>
      </c>
      <c r="I201" s="17">
        <v>80859</v>
      </c>
      <c r="J201" s="17">
        <v>115523</v>
      </c>
      <c r="K201" s="17">
        <v>0</v>
      </c>
      <c r="L201" s="17">
        <v>0</v>
      </c>
      <c r="M201" s="17">
        <v>0</v>
      </c>
      <c r="N201" s="17">
        <v>0</v>
      </c>
      <c r="O201" s="17">
        <v>0</v>
      </c>
      <c r="P201" s="17">
        <v>157138</v>
      </c>
      <c r="Q201" s="17">
        <v>0</v>
      </c>
      <c r="R201" s="17">
        <v>0</v>
      </c>
      <c r="S201" s="17">
        <v>1962</v>
      </c>
      <c r="T201" s="17">
        <v>819</v>
      </c>
      <c r="U201" s="17">
        <v>6582</v>
      </c>
      <c r="V201" s="17">
        <v>0</v>
      </c>
      <c r="W201" s="17">
        <v>0</v>
      </c>
      <c r="X201" s="17">
        <v>0</v>
      </c>
      <c r="Y201" s="17">
        <v>0</v>
      </c>
      <c r="Z201" s="17">
        <v>0</v>
      </c>
      <c r="AA201" s="17">
        <v>0</v>
      </c>
      <c r="AB201" s="17">
        <v>0</v>
      </c>
      <c r="AC201" s="17">
        <v>1450314</v>
      </c>
      <c r="AD201" s="17">
        <f>MAX(E201,(TRUNC(('2022-0222'!E201*0.03),0)+'2022-0222'!E201))</f>
        <v>906707</v>
      </c>
      <c r="AE201" s="17">
        <f t="shared" si="4"/>
        <v>26408</v>
      </c>
    </row>
    <row r="202" spans="1:31" x14ac:dyDescent="0.3">
      <c r="A202" s="15" t="s">
        <v>397</v>
      </c>
      <c r="B202" s="14" t="s">
        <v>398</v>
      </c>
      <c r="C202" s="14">
        <v>1</v>
      </c>
      <c r="D202" s="14">
        <v>0</v>
      </c>
      <c r="E202" s="17">
        <v>7763174</v>
      </c>
      <c r="F202" s="17">
        <v>0</v>
      </c>
      <c r="G202" s="17">
        <v>0</v>
      </c>
      <c r="H202" s="17">
        <v>0</v>
      </c>
      <c r="I202" s="17">
        <v>1354562</v>
      </c>
      <c r="J202" s="17">
        <v>1354084</v>
      </c>
      <c r="K202" s="17">
        <v>0</v>
      </c>
      <c r="L202" s="17">
        <v>0</v>
      </c>
      <c r="M202" s="17">
        <v>0</v>
      </c>
      <c r="N202" s="17">
        <v>0</v>
      </c>
      <c r="O202" s="17">
        <v>0</v>
      </c>
      <c r="P202" s="17">
        <v>1217496</v>
      </c>
      <c r="Q202" s="17">
        <v>45432</v>
      </c>
      <c r="R202" s="17">
        <v>45989</v>
      </c>
      <c r="S202" s="17">
        <v>9422</v>
      </c>
      <c r="T202" s="17">
        <v>3931</v>
      </c>
      <c r="U202" s="17">
        <v>36581</v>
      </c>
      <c r="V202" s="17">
        <v>11888</v>
      </c>
      <c r="W202" s="17">
        <v>0</v>
      </c>
      <c r="X202" s="17">
        <v>87204</v>
      </c>
      <c r="Y202" s="17">
        <v>0</v>
      </c>
      <c r="Z202" s="17">
        <v>0</v>
      </c>
      <c r="AA202" s="17">
        <v>0</v>
      </c>
      <c r="AB202" s="17">
        <v>0</v>
      </c>
      <c r="AC202" s="17">
        <v>11929763</v>
      </c>
      <c r="AD202" s="17">
        <f>MAX(E202,(TRUNC(('2022-0222'!E202*0.03),0)+'2022-0222'!E202))</f>
        <v>7996069</v>
      </c>
      <c r="AE202" s="17">
        <f t="shared" si="4"/>
        <v>232895</v>
      </c>
    </row>
    <row r="203" spans="1:31" x14ac:dyDescent="0.3">
      <c r="A203" s="15" t="s">
        <v>399</v>
      </c>
      <c r="B203" s="14" t="s">
        <v>400</v>
      </c>
      <c r="C203" s="14">
        <v>1</v>
      </c>
      <c r="D203" s="14">
        <v>0</v>
      </c>
      <c r="E203" s="17">
        <v>7572271</v>
      </c>
      <c r="F203" s="17">
        <v>0</v>
      </c>
      <c r="G203" s="17">
        <v>0</v>
      </c>
      <c r="H203" s="17">
        <v>0</v>
      </c>
      <c r="I203" s="17">
        <v>892439</v>
      </c>
      <c r="J203" s="17">
        <v>760275</v>
      </c>
      <c r="K203" s="17">
        <v>0</v>
      </c>
      <c r="L203" s="17">
        <v>0</v>
      </c>
      <c r="M203" s="17">
        <v>0</v>
      </c>
      <c r="N203" s="17">
        <v>0</v>
      </c>
      <c r="O203" s="17">
        <v>0</v>
      </c>
      <c r="P203" s="17">
        <v>1375733</v>
      </c>
      <c r="Q203" s="17">
        <v>231104</v>
      </c>
      <c r="R203" s="17">
        <v>113210</v>
      </c>
      <c r="S203" s="17">
        <v>12703</v>
      </c>
      <c r="T203" s="17">
        <v>5300</v>
      </c>
      <c r="U203" s="17">
        <v>48697</v>
      </c>
      <c r="V203" s="17">
        <v>15678</v>
      </c>
      <c r="W203" s="17">
        <v>0</v>
      </c>
      <c r="X203" s="17">
        <v>253566</v>
      </c>
      <c r="Y203" s="17">
        <v>0</v>
      </c>
      <c r="Z203" s="17">
        <v>0</v>
      </c>
      <c r="AA203" s="17">
        <v>0</v>
      </c>
      <c r="AB203" s="17">
        <v>0</v>
      </c>
      <c r="AC203" s="17">
        <v>11280976</v>
      </c>
      <c r="AD203" s="17">
        <f>MAX(E203,(TRUNC(('2022-0222'!E203*0.03),0)+'2022-0222'!E203))</f>
        <v>7799439</v>
      </c>
      <c r="AE203" s="17">
        <f t="shared" si="4"/>
        <v>227168</v>
      </c>
    </row>
    <row r="204" spans="1:31" x14ac:dyDescent="0.3">
      <c r="A204" s="15" t="s">
        <v>401</v>
      </c>
      <c r="B204" s="14" t="s">
        <v>402</v>
      </c>
      <c r="C204" s="14">
        <v>1</v>
      </c>
      <c r="D204" s="14">
        <v>0</v>
      </c>
      <c r="E204" s="17">
        <v>11502138</v>
      </c>
      <c r="F204" s="17">
        <v>0</v>
      </c>
      <c r="G204" s="17">
        <v>0</v>
      </c>
      <c r="H204" s="17">
        <v>49034</v>
      </c>
      <c r="I204" s="17">
        <v>1274695</v>
      </c>
      <c r="J204" s="17">
        <v>1967294</v>
      </c>
      <c r="K204" s="17">
        <v>0</v>
      </c>
      <c r="L204" s="17">
        <v>0</v>
      </c>
      <c r="M204" s="17">
        <v>0</v>
      </c>
      <c r="N204" s="17">
        <v>0</v>
      </c>
      <c r="O204" s="17">
        <v>0</v>
      </c>
      <c r="P204" s="17">
        <v>1905414</v>
      </c>
      <c r="Q204" s="17">
        <v>436951</v>
      </c>
      <c r="R204" s="17">
        <v>117850</v>
      </c>
      <c r="S204" s="17">
        <v>17482</v>
      </c>
      <c r="T204" s="17">
        <v>7294</v>
      </c>
      <c r="U204" s="17">
        <v>65881</v>
      </c>
      <c r="V204" s="17">
        <v>23327</v>
      </c>
      <c r="W204" s="17">
        <v>0</v>
      </c>
      <c r="X204" s="17">
        <v>245144</v>
      </c>
      <c r="Y204" s="17">
        <v>0</v>
      </c>
      <c r="Z204" s="17">
        <v>0</v>
      </c>
      <c r="AA204" s="17">
        <v>0</v>
      </c>
      <c r="AB204" s="17">
        <v>0</v>
      </c>
      <c r="AC204" s="17">
        <v>17612504</v>
      </c>
      <c r="AD204" s="17">
        <f>MAX(E204,(TRUNC(('2022-0222'!E204*0.03),0)+'2022-0222'!E204))</f>
        <v>11502138</v>
      </c>
      <c r="AE204" s="17">
        <f t="shared" si="4"/>
        <v>0</v>
      </c>
    </row>
    <row r="205" spans="1:31" x14ac:dyDescent="0.3">
      <c r="A205" s="15" t="s">
        <v>403</v>
      </c>
      <c r="B205" s="14" t="s">
        <v>404</v>
      </c>
      <c r="C205" s="14">
        <v>1</v>
      </c>
      <c r="D205" s="14">
        <v>0</v>
      </c>
      <c r="E205" s="17">
        <v>12108542</v>
      </c>
      <c r="F205" s="17">
        <v>0</v>
      </c>
      <c r="G205" s="17">
        <v>0</v>
      </c>
      <c r="H205" s="17">
        <v>0</v>
      </c>
      <c r="I205" s="17">
        <v>1086875</v>
      </c>
      <c r="J205" s="17">
        <v>2676113</v>
      </c>
      <c r="K205" s="17">
        <v>0</v>
      </c>
      <c r="L205" s="17">
        <v>0</v>
      </c>
      <c r="M205" s="17">
        <v>0</v>
      </c>
      <c r="N205" s="17">
        <v>0</v>
      </c>
      <c r="O205" s="17">
        <v>0</v>
      </c>
      <c r="P205" s="17">
        <v>1424677</v>
      </c>
      <c r="Q205" s="17">
        <v>170518</v>
      </c>
      <c r="R205" s="17">
        <v>108947</v>
      </c>
      <c r="S205" s="17">
        <v>16643</v>
      </c>
      <c r="T205" s="17">
        <v>6944</v>
      </c>
      <c r="U205" s="17">
        <v>58075</v>
      </c>
      <c r="V205" s="17">
        <v>22504</v>
      </c>
      <c r="W205" s="17">
        <v>0</v>
      </c>
      <c r="X205" s="17">
        <v>152881</v>
      </c>
      <c r="Y205" s="17">
        <v>3453</v>
      </c>
      <c r="Z205" s="17">
        <v>0</v>
      </c>
      <c r="AA205" s="17">
        <v>0</v>
      </c>
      <c r="AB205" s="17">
        <v>0</v>
      </c>
      <c r="AC205" s="17">
        <v>17836172</v>
      </c>
      <c r="AD205" s="17">
        <f>MAX(E205,(TRUNC(('2022-0222'!E205*0.03),0)+'2022-0222'!E205))</f>
        <v>12108542</v>
      </c>
      <c r="AE205" s="17">
        <f t="shared" si="4"/>
        <v>0</v>
      </c>
    </row>
    <row r="206" spans="1:31" x14ac:dyDescent="0.3">
      <c r="A206" s="15" t="s">
        <v>405</v>
      </c>
      <c r="B206" s="14" t="s">
        <v>406</v>
      </c>
      <c r="C206" s="14">
        <v>1</v>
      </c>
      <c r="D206" s="14">
        <v>0</v>
      </c>
      <c r="E206" s="17">
        <v>10656169</v>
      </c>
      <c r="F206" s="17">
        <v>0</v>
      </c>
      <c r="G206" s="17">
        <v>0</v>
      </c>
      <c r="H206" s="17">
        <v>6602</v>
      </c>
      <c r="I206" s="17">
        <v>892995</v>
      </c>
      <c r="J206" s="17">
        <v>1291618</v>
      </c>
      <c r="K206" s="17">
        <v>45009</v>
      </c>
      <c r="L206" s="17">
        <v>0</v>
      </c>
      <c r="M206" s="17">
        <v>0</v>
      </c>
      <c r="N206" s="17">
        <v>0</v>
      </c>
      <c r="O206" s="17">
        <v>0</v>
      </c>
      <c r="P206" s="17">
        <v>799695</v>
      </c>
      <c r="Q206" s="17">
        <v>26584</v>
      </c>
      <c r="R206" s="17">
        <v>48390</v>
      </c>
      <c r="S206" s="17">
        <v>12089</v>
      </c>
      <c r="T206" s="17">
        <v>5044</v>
      </c>
      <c r="U206" s="17">
        <v>43804</v>
      </c>
      <c r="V206" s="17">
        <v>14998</v>
      </c>
      <c r="W206" s="17">
        <v>0</v>
      </c>
      <c r="X206" s="17">
        <v>234586</v>
      </c>
      <c r="Y206" s="17">
        <v>0</v>
      </c>
      <c r="Z206" s="17">
        <v>0</v>
      </c>
      <c r="AA206" s="17">
        <v>0</v>
      </c>
      <c r="AB206" s="17">
        <v>0</v>
      </c>
      <c r="AC206" s="17">
        <v>14077583</v>
      </c>
      <c r="AD206" s="17">
        <f>MAX(E206,(TRUNC(('2022-0222'!E206*0.03),0)+'2022-0222'!E206))</f>
        <v>10656169</v>
      </c>
      <c r="AE206" s="17">
        <f t="shared" si="4"/>
        <v>0</v>
      </c>
    </row>
    <row r="207" spans="1:31" x14ac:dyDescent="0.3">
      <c r="A207" s="15" t="s">
        <v>407</v>
      </c>
      <c r="B207" s="14" t="s">
        <v>408</v>
      </c>
      <c r="C207" s="14">
        <v>1</v>
      </c>
      <c r="D207" s="14">
        <v>0</v>
      </c>
      <c r="E207" s="17">
        <v>5058096</v>
      </c>
      <c r="F207" s="17">
        <v>0</v>
      </c>
      <c r="G207" s="17">
        <v>0</v>
      </c>
      <c r="H207" s="17">
        <v>0</v>
      </c>
      <c r="I207" s="17">
        <v>932248</v>
      </c>
      <c r="J207" s="17">
        <v>171016</v>
      </c>
      <c r="K207" s="17">
        <v>0</v>
      </c>
      <c r="L207" s="17">
        <v>0</v>
      </c>
      <c r="M207" s="17">
        <v>0</v>
      </c>
      <c r="N207" s="17">
        <v>0</v>
      </c>
      <c r="O207" s="17">
        <v>0</v>
      </c>
      <c r="P207" s="17">
        <v>717779</v>
      </c>
      <c r="Q207" s="17">
        <v>104276</v>
      </c>
      <c r="R207" s="17">
        <v>41320</v>
      </c>
      <c r="S207" s="17">
        <v>7640</v>
      </c>
      <c r="T207" s="17">
        <v>3188</v>
      </c>
      <c r="U207" s="17">
        <v>29300</v>
      </c>
      <c r="V207" s="17">
        <v>6665</v>
      </c>
      <c r="W207" s="17">
        <v>0</v>
      </c>
      <c r="X207" s="17">
        <v>149078</v>
      </c>
      <c r="Y207" s="17">
        <v>0</v>
      </c>
      <c r="Z207" s="17">
        <v>0</v>
      </c>
      <c r="AA207" s="17">
        <v>0</v>
      </c>
      <c r="AB207" s="17">
        <v>0</v>
      </c>
      <c r="AC207" s="17">
        <v>7220606</v>
      </c>
      <c r="AD207" s="17">
        <f>MAX(E207,(TRUNC(('2022-0222'!E207*0.03),0)+'2022-0222'!E207))</f>
        <v>5209838</v>
      </c>
      <c r="AE207" s="17">
        <f t="shared" si="4"/>
        <v>151742</v>
      </c>
    </row>
    <row r="208" spans="1:31" x14ac:dyDescent="0.3">
      <c r="A208" s="15" t="s">
        <v>409</v>
      </c>
      <c r="B208" s="14" t="s">
        <v>410</v>
      </c>
      <c r="C208" s="14">
        <v>1</v>
      </c>
      <c r="D208" s="14">
        <v>0</v>
      </c>
      <c r="E208" s="17">
        <v>2544244</v>
      </c>
      <c r="F208" s="17">
        <v>0</v>
      </c>
      <c r="G208" s="17">
        <v>0</v>
      </c>
      <c r="H208" s="17">
        <v>0</v>
      </c>
      <c r="I208" s="17">
        <v>393432</v>
      </c>
      <c r="J208" s="17">
        <v>391599</v>
      </c>
      <c r="K208" s="17">
        <v>0</v>
      </c>
      <c r="L208" s="17">
        <v>0</v>
      </c>
      <c r="M208" s="17">
        <v>0</v>
      </c>
      <c r="N208" s="17">
        <v>0</v>
      </c>
      <c r="O208" s="17">
        <v>0</v>
      </c>
      <c r="P208" s="17">
        <v>505743</v>
      </c>
      <c r="Q208" s="17">
        <v>14985</v>
      </c>
      <c r="R208" s="17">
        <v>0</v>
      </c>
      <c r="S208" s="17">
        <v>2636</v>
      </c>
      <c r="T208" s="17">
        <v>1100</v>
      </c>
      <c r="U208" s="17">
        <v>9437</v>
      </c>
      <c r="V208" s="17">
        <v>2815</v>
      </c>
      <c r="W208" s="17">
        <v>0</v>
      </c>
      <c r="X208" s="17">
        <v>0</v>
      </c>
      <c r="Y208" s="17">
        <v>0</v>
      </c>
      <c r="Z208" s="17">
        <v>0</v>
      </c>
      <c r="AA208" s="17">
        <v>0</v>
      </c>
      <c r="AB208" s="17">
        <v>0</v>
      </c>
      <c r="AC208" s="17">
        <v>3865991</v>
      </c>
      <c r="AD208" s="17">
        <f>MAX(E208,(TRUNC(('2022-0222'!E208*0.03),0)+'2022-0222'!E208))</f>
        <v>2620571</v>
      </c>
      <c r="AE208" s="17">
        <f t="shared" si="4"/>
        <v>76327</v>
      </c>
    </row>
    <row r="209" spans="1:31" x14ac:dyDescent="0.3">
      <c r="A209" s="15" t="s">
        <v>411</v>
      </c>
      <c r="B209" s="14" t="s">
        <v>412</v>
      </c>
      <c r="C209" s="14">
        <v>1</v>
      </c>
      <c r="D209" s="14">
        <v>0</v>
      </c>
      <c r="E209" s="17">
        <v>624508</v>
      </c>
      <c r="F209" s="17">
        <v>0</v>
      </c>
      <c r="G209" s="17">
        <v>271313</v>
      </c>
      <c r="H209" s="17">
        <v>214</v>
      </c>
      <c r="I209" s="17">
        <v>42257</v>
      </c>
      <c r="J209" s="17">
        <v>20271</v>
      </c>
      <c r="K209" s="17">
        <v>0</v>
      </c>
      <c r="L209" s="17">
        <v>0</v>
      </c>
      <c r="M209" s="17">
        <v>0</v>
      </c>
      <c r="N209" s="17">
        <v>0</v>
      </c>
      <c r="O209" s="17">
        <v>0</v>
      </c>
      <c r="P209" s="17">
        <v>164752</v>
      </c>
      <c r="Q209" s="17">
        <v>0</v>
      </c>
      <c r="R209" s="17">
        <v>0</v>
      </c>
      <c r="S209" s="17">
        <v>3715</v>
      </c>
      <c r="T209" s="17">
        <v>1550</v>
      </c>
      <c r="U209" s="17">
        <v>12291</v>
      </c>
      <c r="V209" s="17">
        <v>0</v>
      </c>
      <c r="W209" s="17">
        <v>0</v>
      </c>
      <c r="X209" s="17">
        <v>0</v>
      </c>
      <c r="Y209" s="17">
        <v>2008</v>
      </c>
      <c r="Z209" s="17">
        <v>0</v>
      </c>
      <c r="AA209" s="17">
        <v>0</v>
      </c>
      <c r="AB209" s="17">
        <v>0</v>
      </c>
      <c r="AC209" s="17">
        <v>1142879</v>
      </c>
      <c r="AD209" s="17">
        <f>MAX(E209,(TRUNC(('2022-0222'!E209*0.03),0)+'2022-0222'!E209))</f>
        <v>643243</v>
      </c>
      <c r="AE209" s="17">
        <f t="shared" si="4"/>
        <v>18735</v>
      </c>
    </row>
    <row r="210" spans="1:31" x14ac:dyDescent="0.3">
      <c r="A210" s="15" t="s">
        <v>413</v>
      </c>
      <c r="B210" s="14" t="s">
        <v>414</v>
      </c>
      <c r="C210" s="14">
        <v>1</v>
      </c>
      <c r="D210" s="14">
        <v>0</v>
      </c>
      <c r="E210" s="17">
        <v>14304435</v>
      </c>
      <c r="F210" s="17">
        <v>0</v>
      </c>
      <c r="G210" s="17">
        <v>0</v>
      </c>
      <c r="H210" s="17">
        <v>0</v>
      </c>
      <c r="I210" s="17">
        <v>1423646</v>
      </c>
      <c r="J210" s="17">
        <v>3229866</v>
      </c>
      <c r="K210" s="17">
        <v>29232</v>
      </c>
      <c r="L210" s="17">
        <v>0</v>
      </c>
      <c r="M210" s="17">
        <v>0</v>
      </c>
      <c r="N210" s="17">
        <v>0</v>
      </c>
      <c r="O210" s="17">
        <v>0</v>
      </c>
      <c r="P210" s="17">
        <v>1860301</v>
      </c>
      <c r="Q210" s="17">
        <v>196518</v>
      </c>
      <c r="R210" s="17">
        <v>73918</v>
      </c>
      <c r="S210" s="17">
        <v>15744</v>
      </c>
      <c r="T210" s="17">
        <v>6569</v>
      </c>
      <c r="U210" s="17">
        <v>60930</v>
      </c>
      <c r="V210" s="17">
        <v>20932</v>
      </c>
      <c r="W210" s="17">
        <v>0</v>
      </c>
      <c r="X210" s="17">
        <v>189864</v>
      </c>
      <c r="Y210" s="17">
        <v>0</v>
      </c>
      <c r="Z210" s="17">
        <v>0</v>
      </c>
      <c r="AA210" s="17">
        <v>0</v>
      </c>
      <c r="AB210" s="17">
        <v>0</v>
      </c>
      <c r="AC210" s="17">
        <v>21411955</v>
      </c>
      <c r="AD210" s="17">
        <f>MAX(E210,(TRUNC(('2022-0222'!E210*0.03),0)+'2022-0222'!E210))</f>
        <v>14304435</v>
      </c>
      <c r="AE210" s="17">
        <f t="shared" si="4"/>
        <v>0</v>
      </c>
    </row>
    <row r="211" spans="1:31" x14ac:dyDescent="0.3">
      <c r="A211" s="15" t="s">
        <v>415</v>
      </c>
      <c r="B211" s="14" t="s">
        <v>416</v>
      </c>
      <c r="C211" s="14">
        <v>1</v>
      </c>
      <c r="D211" s="14">
        <v>1</v>
      </c>
      <c r="E211" s="17">
        <v>24090600</v>
      </c>
      <c r="F211" s="17">
        <v>0</v>
      </c>
      <c r="G211" s="17">
        <v>0</v>
      </c>
      <c r="H211" s="17">
        <v>0</v>
      </c>
      <c r="I211" s="17">
        <v>1715461</v>
      </c>
      <c r="J211" s="17">
        <v>8379019</v>
      </c>
      <c r="K211" s="17">
        <v>1</v>
      </c>
      <c r="L211" s="17">
        <v>2223382</v>
      </c>
      <c r="M211" s="17">
        <v>0</v>
      </c>
      <c r="N211" s="17">
        <v>0</v>
      </c>
      <c r="O211" s="17">
        <v>0</v>
      </c>
      <c r="P211" s="17">
        <v>3766560</v>
      </c>
      <c r="Q211" s="17">
        <v>685085</v>
      </c>
      <c r="R211" s="17">
        <v>363324</v>
      </c>
      <c r="S211" s="17">
        <v>30994</v>
      </c>
      <c r="T211" s="17">
        <v>12931</v>
      </c>
      <c r="U211" s="17">
        <v>120927</v>
      </c>
      <c r="V211" s="17">
        <v>44461</v>
      </c>
      <c r="W211" s="17">
        <v>0</v>
      </c>
      <c r="X211" s="17">
        <v>1372241</v>
      </c>
      <c r="Y211" s="17">
        <v>0</v>
      </c>
      <c r="Z211" s="17">
        <v>0</v>
      </c>
      <c r="AA211" s="17">
        <v>0</v>
      </c>
      <c r="AB211" s="17">
        <v>0</v>
      </c>
      <c r="AC211" s="17">
        <v>42804986</v>
      </c>
      <c r="AD211" s="17">
        <f>MAX(E211,(TRUNC(('2022-0222'!E211*0.03),0)+'2022-0222'!E211))</f>
        <v>24090600</v>
      </c>
      <c r="AE211" s="17">
        <f t="shared" si="4"/>
        <v>0</v>
      </c>
    </row>
    <row r="212" spans="1:31" x14ac:dyDescent="0.3">
      <c r="A212" s="15" t="s">
        <v>417</v>
      </c>
      <c r="B212" s="14" t="s">
        <v>418</v>
      </c>
      <c r="C212" s="14">
        <v>1</v>
      </c>
      <c r="D212" s="14">
        <v>0</v>
      </c>
      <c r="E212" s="17">
        <v>20260717</v>
      </c>
      <c r="F212" s="17">
        <v>0</v>
      </c>
      <c r="G212" s="17">
        <v>0</v>
      </c>
      <c r="H212" s="17">
        <v>15848</v>
      </c>
      <c r="I212" s="17">
        <v>2578835</v>
      </c>
      <c r="J212" s="17">
        <v>3871443</v>
      </c>
      <c r="K212" s="17">
        <v>181614</v>
      </c>
      <c r="L212" s="17">
        <v>0</v>
      </c>
      <c r="M212" s="17">
        <v>0</v>
      </c>
      <c r="N212" s="17">
        <v>0</v>
      </c>
      <c r="O212" s="17">
        <v>0</v>
      </c>
      <c r="P212" s="17">
        <v>1795980</v>
      </c>
      <c r="Q212" s="17">
        <v>527211</v>
      </c>
      <c r="R212" s="17">
        <v>36863</v>
      </c>
      <c r="S212" s="17">
        <v>26949</v>
      </c>
      <c r="T212" s="17">
        <v>11244</v>
      </c>
      <c r="U212" s="17">
        <v>107064</v>
      </c>
      <c r="V212" s="17">
        <v>34741</v>
      </c>
      <c r="W212" s="17">
        <v>0</v>
      </c>
      <c r="X212" s="17">
        <v>285307</v>
      </c>
      <c r="Y212" s="17">
        <v>0</v>
      </c>
      <c r="Z212" s="17">
        <v>0</v>
      </c>
      <c r="AA212" s="17">
        <v>0</v>
      </c>
      <c r="AB212" s="17">
        <v>0</v>
      </c>
      <c r="AC212" s="17">
        <v>29733816</v>
      </c>
      <c r="AD212" s="17">
        <f>MAX(E212,(TRUNC(('2022-0222'!E212*0.03),0)+'2022-0222'!E212))</f>
        <v>20260717</v>
      </c>
      <c r="AE212" s="17">
        <f t="shared" si="4"/>
        <v>0</v>
      </c>
    </row>
    <row r="213" spans="1:31" x14ac:dyDescent="0.3">
      <c r="A213" s="15" t="s">
        <v>419</v>
      </c>
      <c r="B213" s="14" t="s">
        <v>420</v>
      </c>
      <c r="C213" s="14">
        <v>1</v>
      </c>
      <c r="D213" s="14">
        <v>0</v>
      </c>
      <c r="E213" s="17">
        <v>3685740</v>
      </c>
      <c r="F213" s="17">
        <v>0</v>
      </c>
      <c r="G213" s="17">
        <v>0</v>
      </c>
      <c r="H213" s="17">
        <v>0</v>
      </c>
      <c r="I213" s="17">
        <v>543529</v>
      </c>
      <c r="J213" s="17">
        <v>442279</v>
      </c>
      <c r="K213" s="17">
        <v>28449</v>
      </c>
      <c r="L213" s="17">
        <v>0</v>
      </c>
      <c r="M213" s="17">
        <v>0</v>
      </c>
      <c r="N213" s="17">
        <v>0</v>
      </c>
      <c r="O213" s="17">
        <v>0</v>
      </c>
      <c r="P213" s="17">
        <v>329708</v>
      </c>
      <c r="Q213" s="17">
        <v>37302</v>
      </c>
      <c r="R213" s="17">
        <v>0</v>
      </c>
      <c r="S213" s="17">
        <v>6906</v>
      </c>
      <c r="T213" s="17">
        <v>2881</v>
      </c>
      <c r="U213" s="17">
        <v>25747</v>
      </c>
      <c r="V213" s="17">
        <v>3715</v>
      </c>
      <c r="W213" s="17">
        <v>0</v>
      </c>
      <c r="X213" s="17">
        <v>48735</v>
      </c>
      <c r="Y213" s="17">
        <v>1320</v>
      </c>
      <c r="Z213" s="17">
        <v>0</v>
      </c>
      <c r="AA213" s="17">
        <v>0</v>
      </c>
      <c r="AB213" s="17">
        <v>0</v>
      </c>
      <c r="AC213" s="17">
        <v>5156311</v>
      </c>
      <c r="AD213" s="17">
        <f>MAX(E213,(TRUNC(('2022-0222'!E213*0.03),0)+'2022-0222'!E213))</f>
        <v>3796312</v>
      </c>
      <c r="AE213" s="17">
        <f t="shared" si="4"/>
        <v>110572</v>
      </c>
    </row>
    <row r="214" spans="1:31" x14ac:dyDescent="0.3">
      <c r="A214" s="15" t="s">
        <v>421</v>
      </c>
      <c r="B214" s="14" t="s">
        <v>422</v>
      </c>
      <c r="C214" s="14">
        <v>1</v>
      </c>
      <c r="D214" s="14">
        <v>0</v>
      </c>
      <c r="E214" s="17">
        <v>42867040</v>
      </c>
      <c r="F214" s="17">
        <v>0</v>
      </c>
      <c r="G214" s="17">
        <v>0</v>
      </c>
      <c r="H214" s="17">
        <v>8849</v>
      </c>
      <c r="I214" s="17">
        <v>5661709</v>
      </c>
      <c r="J214" s="17">
        <v>6710281</v>
      </c>
      <c r="K214" s="17">
        <v>0</v>
      </c>
      <c r="L214" s="17">
        <v>0</v>
      </c>
      <c r="M214" s="17">
        <v>0</v>
      </c>
      <c r="N214" s="17">
        <v>0</v>
      </c>
      <c r="O214" s="17">
        <v>0</v>
      </c>
      <c r="P214" s="17">
        <v>4473292</v>
      </c>
      <c r="Q214" s="17">
        <v>0</v>
      </c>
      <c r="R214" s="17">
        <v>0</v>
      </c>
      <c r="S214" s="17">
        <v>52070</v>
      </c>
      <c r="T214" s="17">
        <v>21725</v>
      </c>
      <c r="U214" s="17">
        <v>205506</v>
      </c>
      <c r="V214" s="17">
        <v>73184</v>
      </c>
      <c r="W214" s="17">
        <v>0</v>
      </c>
      <c r="X214" s="17">
        <v>915415</v>
      </c>
      <c r="Y214" s="17">
        <v>0</v>
      </c>
      <c r="Z214" s="17">
        <v>0</v>
      </c>
      <c r="AA214" s="17">
        <v>0</v>
      </c>
      <c r="AB214" s="17">
        <v>0</v>
      </c>
      <c r="AC214" s="17">
        <v>60989071</v>
      </c>
      <c r="AD214" s="17">
        <f>MAX(E214,(TRUNC(('2022-0222'!E214*0.03),0)+'2022-0222'!E214))</f>
        <v>42867040</v>
      </c>
      <c r="AE214" s="17">
        <f t="shared" si="4"/>
        <v>0</v>
      </c>
    </row>
    <row r="215" spans="1:31" x14ac:dyDescent="0.3">
      <c r="A215" s="15" t="s">
        <v>423</v>
      </c>
      <c r="B215" s="14" t="s">
        <v>424</v>
      </c>
      <c r="C215" s="14">
        <v>1</v>
      </c>
      <c r="D215" s="14">
        <v>0</v>
      </c>
      <c r="E215" s="17">
        <v>10832238</v>
      </c>
      <c r="F215" s="17">
        <v>0</v>
      </c>
      <c r="G215" s="17">
        <v>0</v>
      </c>
      <c r="H215" s="17">
        <v>31846</v>
      </c>
      <c r="I215" s="17">
        <v>1397955</v>
      </c>
      <c r="J215" s="17">
        <v>1733178</v>
      </c>
      <c r="K215" s="17">
        <v>0</v>
      </c>
      <c r="L215" s="17">
        <v>0</v>
      </c>
      <c r="M215" s="17">
        <v>0</v>
      </c>
      <c r="N215" s="17">
        <v>0</v>
      </c>
      <c r="O215" s="17">
        <v>0</v>
      </c>
      <c r="P215" s="17">
        <v>1470224</v>
      </c>
      <c r="Q215" s="17">
        <v>290234</v>
      </c>
      <c r="R215" s="17">
        <v>0</v>
      </c>
      <c r="S215" s="17">
        <v>20088</v>
      </c>
      <c r="T215" s="17">
        <v>8381</v>
      </c>
      <c r="U215" s="17">
        <v>81201</v>
      </c>
      <c r="V215" s="17">
        <v>22911</v>
      </c>
      <c r="W215" s="17">
        <v>0</v>
      </c>
      <c r="X215" s="17">
        <v>224186</v>
      </c>
      <c r="Y215" s="17">
        <v>0</v>
      </c>
      <c r="Z215" s="17">
        <v>0</v>
      </c>
      <c r="AA215" s="17">
        <v>0</v>
      </c>
      <c r="AB215" s="17">
        <v>0</v>
      </c>
      <c r="AC215" s="17">
        <v>16112442</v>
      </c>
      <c r="AD215" s="17">
        <f>MAX(E215,(TRUNC(('2022-0222'!E215*0.03),0)+'2022-0222'!E215))</f>
        <v>11085184</v>
      </c>
      <c r="AE215" s="17">
        <f t="shared" si="4"/>
        <v>252946</v>
      </c>
    </row>
    <row r="216" spans="1:31" x14ac:dyDescent="0.3">
      <c r="A216" s="15" t="s">
        <v>425</v>
      </c>
      <c r="B216" s="14" t="s">
        <v>426</v>
      </c>
      <c r="C216" s="14">
        <v>1</v>
      </c>
      <c r="D216" s="14">
        <v>0</v>
      </c>
      <c r="E216" s="17">
        <v>6764177</v>
      </c>
      <c r="F216" s="17">
        <v>0</v>
      </c>
      <c r="G216" s="17">
        <v>0</v>
      </c>
      <c r="H216" s="17">
        <v>0</v>
      </c>
      <c r="I216" s="17">
        <v>757339</v>
      </c>
      <c r="J216" s="17">
        <v>1335426</v>
      </c>
      <c r="K216" s="17">
        <v>168459</v>
      </c>
      <c r="L216" s="17">
        <v>0</v>
      </c>
      <c r="M216" s="17">
        <v>0</v>
      </c>
      <c r="N216" s="17">
        <v>0</v>
      </c>
      <c r="O216" s="17">
        <v>0</v>
      </c>
      <c r="P216" s="17">
        <v>585382</v>
      </c>
      <c r="Q216" s="17">
        <v>124205</v>
      </c>
      <c r="R216" s="17">
        <v>0</v>
      </c>
      <c r="S216" s="17">
        <v>12538</v>
      </c>
      <c r="T216" s="17">
        <v>5231</v>
      </c>
      <c r="U216" s="17">
        <v>47882</v>
      </c>
      <c r="V216" s="17">
        <v>6461</v>
      </c>
      <c r="W216" s="17">
        <v>0</v>
      </c>
      <c r="X216" s="17">
        <v>469760</v>
      </c>
      <c r="Y216" s="17">
        <v>0</v>
      </c>
      <c r="Z216" s="17">
        <v>0</v>
      </c>
      <c r="AA216" s="17">
        <v>0</v>
      </c>
      <c r="AB216" s="17">
        <v>0</v>
      </c>
      <c r="AC216" s="17">
        <v>9916860</v>
      </c>
      <c r="AD216" s="17">
        <f>MAX(E216,(TRUNC(('2022-0222'!E216*0.03),0)+'2022-0222'!E216))</f>
        <v>6967102</v>
      </c>
      <c r="AE216" s="17">
        <f t="shared" si="4"/>
        <v>202925</v>
      </c>
    </row>
    <row r="217" spans="1:31" x14ac:dyDescent="0.3">
      <c r="A217" s="15" t="s">
        <v>427</v>
      </c>
      <c r="B217" s="14" t="s">
        <v>428</v>
      </c>
      <c r="C217" s="14">
        <v>1</v>
      </c>
      <c r="D217" s="14">
        <v>0</v>
      </c>
      <c r="E217" s="17">
        <v>3576127</v>
      </c>
      <c r="F217" s="17">
        <v>0</v>
      </c>
      <c r="G217" s="17">
        <v>0</v>
      </c>
      <c r="H217" s="17">
        <v>6381</v>
      </c>
      <c r="I217" s="17">
        <v>478598</v>
      </c>
      <c r="J217" s="17">
        <v>875168</v>
      </c>
      <c r="K217" s="17">
        <v>146044</v>
      </c>
      <c r="L217" s="17">
        <v>0</v>
      </c>
      <c r="M217" s="17">
        <v>0</v>
      </c>
      <c r="N217" s="17">
        <v>0</v>
      </c>
      <c r="O217" s="17">
        <v>0</v>
      </c>
      <c r="P217" s="17">
        <v>460705</v>
      </c>
      <c r="Q217" s="17">
        <v>0</v>
      </c>
      <c r="R217" s="17">
        <v>240741</v>
      </c>
      <c r="S217" s="17">
        <v>7250</v>
      </c>
      <c r="T217" s="17">
        <v>3025</v>
      </c>
      <c r="U217" s="17">
        <v>28193</v>
      </c>
      <c r="V217" s="17">
        <v>5224</v>
      </c>
      <c r="W217" s="17">
        <v>0</v>
      </c>
      <c r="X217" s="17">
        <v>107310</v>
      </c>
      <c r="Y217" s="17">
        <v>3277</v>
      </c>
      <c r="Z217" s="17">
        <v>0</v>
      </c>
      <c r="AA217" s="17">
        <v>0</v>
      </c>
      <c r="AB217" s="17">
        <v>0</v>
      </c>
      <c r="AC217" s="17">
        <v>5938043</v>
      </c>
      <c r="AD217" s="17">
        <f>MAX(E217,(TRUNC(('2022-0222'!E217*0.03),0)+'2022-0222'!E217))</f>
        <v>3576127</v>
      </c>
      <c r="AE217" s="17">
        <f t="shared" si="4"/>
        <v>0</v>
      </c>
    </row>
    <row r="218" spans="1:31" x14ac:dyDescent="0.3">
      <c r="A218" s="15" t="s">
        <v>429</v>
      </c>
      <c r="B218" s="14" t="s">
        <v>430</v>
      </c>
      <c r="C218" s="14">
        <v>1</v>
      </c>
      <c r="D218" s="14">
        <v>0</v>
      </c>
      <c r="E218" s="17">
        <v>2971360</v>
      </c>
      <c r="F218" s="17">
        <v>0</v>
      </c>
      <c r="G218" s="17">
        <v>0</v>
      </c>
      <c r="H218" s="17">
        <v>0</v>
      </c>
      <c r="I218" s="17">
        <v>325815</v>
      </c>
      <c r="J218" s="17">
        <v>783353</v>
      </c>
      <c r="K218" s="17">
        <v>0</v>
      </c>
      <c r="L218" s="17">
        <v>0</v>
      </c>
      <c r="M218" s="17">
        <v>0</v>
      </c>
      <c r="N218" s="17">
        <v>0</v>
      </c>
      <c r="O218" s="17">
        <v>0</v>
      </c>
      <c r="P218" s="17">
        <v>338706</v>
      </c>
      <c r="Q218" s="17">
        <v>29861</v>
      </c>
      <c r="R218" s="17">
        <v>0</v>
      </c>
      <c r="S218" s="17">
        <v>5992</v>
      </c>
      <c r="T218" s="17">
        <v>2500</v>
      </c>
      <c r="U218" s="17">
        <v>21727</v>
      </c>
      <c r="V218" s="17">
        <v>4559</v>
      </c>
      <c r="W218" s="17">
        <v>0</v>
      </c>
      <c r="X218" s="17">
        <v>113616</v>
      </c>
      <c r="Y218" s="17">
        <v>0</v>
      </c>
      <c r="Z218" s="17">
        <v>0</v>
      </c>
      <c r="AA218" s="17">
        <v>0</v>
      </c>
      <c r="AB218" s="17">
        <v>0</v>
      </c>
      <c r="AC218" s="17">
        <v>4597489</v>
      </c>
      <c r="AD218" s="17">
        <f>MAX(E218,(TRUNC(('2022-0222'!E218*0.03),0)+'2022-0222'!E218))</f>
        <v>3060500</v>
      </c>
      <c r="AE218" s="17">
        <f t="shared" si="4"/>
        <v>89140</v>
      </c>
    </row>
    <row r="219" spans="1:31" x14ac:dyDescent="0.3">
      <c r="A219" s="15" t="s">
        <v>431</v>
      </c>
      <c r="B219" s="14" t="s">
        <v>432</v>
      </c>
      <c r="C219" s="14">
        <v>1</v>
      </c>
      <c r="D219" s="14">
        <v>0</v>
      </c>
      <c r="E219" s="17">
        <v>2683899</v>
      </c>
      <c r="F219" s="17">
        <v>0</v>
      </c>
      <c r="G219" s="17">
        <v>62551</v>
      </c>
      <c r="H219" s="17">
        <v>0</v>
      </c>
      <c r="I219" s="17">
        <v>434887</v>
      </c>
      <c r="J219" s="17">
        <v>400746</v>
      </c>
      <c r="K219" s="17">
        <v>0</v>
      </c>
      <c r="L219" s="17">
        <v>0</v>
      </c>
      <c r="M219" s="17">
        <v>0</v>
      </c>
      <c r="N219" s="17">
        <v>0</v>
      </c>
      <c r="O219" s="17">
        <v>0</v>
      </c>
      <c r="P219" s="17">
        <v>285370</v>
      </c>
      <c r="Q219" s="17">
        <v>31898</v>
      </c>
      <c r="R219" s="17">
        <v>0</v>
      </c>
      <c r="S219" s="17">
        <v>4869</v>
      </c>
      <c r="T219" s="17">
        <v>2031</v>
      </c>
      <c r="U219" s="17">
        <v>18815</v>
      </c>
      <c r="V219" s="17">
        <v>3201</v>
      </c>
      <c r="W219" s="17">
        <v>0</v>
      </c>
      <c r="X219" s="17">
        <v>35649</v>
      </c>
      <c r="Y219" s="17">
        <v>19298</v>
      </c>
      <c r="Z219" s="17">
        <v>0</v>
      </c>
      <c r="AA219" s="17">
        <v>0</v>
      </c>
      <c r="AB219" s="17">
        <v>0</v>
      </c>
      <c r="AC219" s="17">
        <v>3983214</v>
      </c>
      <c r="AD219" s="17">
        <f>MAX(E219,(TRUNC(('2022-0222'!E219*0.03),0)+'2022-0222'!E219))</f>
        <v>2764415</v>
      </c>
      <c r="AE219" s="17">
        <f t="shared" si="4"/>
        <v>80516</v>
      </c>
    </row>
    <row r="220" spans="1:31" x14ac:dyDescent="0.3">
      <c r="A220" s="15" t="s">
        <v>433</v>
      </c>
      <c r="B220" s="14" t="s">
        <v>434</v>
      </c>
      <c r="C220" s="14">
        <v>1</v>
      </c>
      <c r="D220" s="14">
        <v>0</v>
      </c>
      <c r="E220" s="17">
        <v>4673742</v>
      </c>
      <c r="F220" s="17">
        <v>0</v>
      </c>
      <c r="G220" s="17">
        <v>0</v>
      </c>
      <c r="H220" s="17">
        <v>7003</v>
      </c>
      <c r="I220" s="17">
        <v>473065</v>
      </c>
      <c r="J220" s="17">
        <v>934844</v>
      </c>
      <c r="K220" s="17">
        <v>0</v>
      </c>
      <c r="L220" s="17">
        <v>0</v>
      </c>
      <c r="M220" s="17">
        <v>0</v>
      </c>
      <c r="N220" s="17">
        <v>0</v>
      </c>
      <c r="O220" s="17">
        <v>0</v>
      </c>
      <c r="P220" s="17">
        <v>394003</v>
      </c>
      <c r="Q220" s="17">
        <v>40251</v>
      </c>
      <c r="R220" s="17">
        <v>0</v>
      </c>
      <c r="S220" s="17">
        <v>7056</v>
      </c>
      <c r="T220" s="17">
        <v>2944</v>
      </c>
      <c r="U220" s="17">
        <v>27028</v>
      </c>
      <c r="V220" s="17">
        <v>5995</v>
      </c>
      <c r="W220" s="17">
        <v>0</v>
      </c>
      <c r="X220" s="17">
        <v>77943</v>
      </c>
      <c r="Y220" s="17">
        <v>0</v>
      </c>
      <c r="Z220" s="17">
        <v>0</v>
      </c>
      <c r="AA220" s="17">
        <v>0</v>
      </c>
      <c r="AB220" s="17">
        <v>0</v>
      </c>
      <c r="AC220" s="17">
        <v>6643874</v>
      </c>
      <c r="AD220" s="17">
        <f>MAX(E220,(TRUNC(('2022-0222'!E220*0.03),0)+'2022-0222'!E220))</f>
        <v>4813954</v>
      </c>
      <c r="AE220" s="17">
        <f t="shared" si="4"/>
        <v>140212</v>
      </c>
    </row>
    <row r="221" spans="1:31" x14ac:dyDescent="0.3">
      <c r="A221" s="15" t="s">
        <v>435</v>
      </c>
      <c r="B221" s="14" t="s">
        <v>436</v>
      </c>
      <c r="C221" s="14">
        <v>1</v>
      </c>
      <c r="D221" s="14">
        <v>0</v>
      </c>
      <c r="E221" s="17">
        <v>42265266</v>
      </c>
      <c r="F221" s="17">
        <v>0</v>
      </c>
      <c r="G221" s="17">
        <v>0</v>
      </c>
      <c r="H221" s="17">
        <v>46644</v>
      </c>
      <c r="I221" s="17">
        <v>2515008</v>
      </c>
      <c r="J221" s="17">
        <v>3832465</v>
      </c>
      <c r="K221" s="17">
        <v>131202</v>
      </c>
      <c r="L221" s="17">
        <v>0</v>
      </c>
      <c r="M221" s="17">
        <v>0</v>
      </c>
      <c r="N221" s="17">
        <v>0</v>
      </c>
      <c r="O221" s="17">
        <v>0</v>
      </c>
      <c r="P221" s="17">
        <v>4026615</v>
      </c>
      <c r="Q221" s="17">
        <v>487642</v>
      </c>
      <c r="R221" s="17">
        <v>0</v>
      </c>
      <c r="S221" s="17">
        <v>67260</v>
      </c>
      <c r="T221" s="17">
        <v>28063</v>
      </c>
      <c r="U221" s="17">
        <v>245174</v>
      </c>
      <c r="V221" s="17">
        <v>83449</v>
      </c>
      <c r="W221" s="17">
        <v>0</v>
      </c>
      <c r="X221" s="17">
        <v>3570540</v>
      </c>
      <c r="Y221" s="17">
        <v>0</v>
      </c>
      <c r="Z221" s="17">
        <v>0</v>
      </c>
      <c r="AA221" s="17">
        <v>0</v>
      </c>
      <c r="AB221" s="17">
        <v>0</v>
      </c>
      <c r="AC221" s="17">
        <v>57299328</v>
      </c>
      <c r="AD221" s="17">
        <f>MAX(E221,(TRUNC(('2022-0222'!E221*0.03),0)+'2022-0222'!E221))</f>
        <v>42265266</v>
      </c>
      <c r="AE221" s="17">
        <f t="shared" si="4"/>
        <v>0</v>
      </c>
    </row>
    <row r="222" spans="1:31" x14ac:dyDescent="0.3">
      <c r="A222" s="15" t="s">
        <v>437</v>
      </c>
      <c r="B222" s="14" t="s">
        <v>438</v>
      </c>
      <c r="C222" s="14">
        <v>1</v>
      </c>
      <c r="D222" s="14">
        <v>0</v>
      </c>
      <c r="E222" s="17">
        <v>35092609</v>
      </c>
      <c r="F222" s="17">
        <v>0</v>
      </c>
      <c r="G222" s="17">
        <v>0</v>
      </c>
      <c r="H222" s="17">
        <v>32103</v>
      </c>
      <c r="I222" s="17">
        <v>6219094</v>
      </c>
      <c r="J222" s="17">
        <v>2372545</v>
      </c>
      <c r="K222" s="17">
        <v>0</v>
      </c>
      <c r="L222" s="17">
        <v>0</v>
      </c>
      <c r="M222" s="17">
        <v>0</v>
      </c>
      <c r="N222" s="17">
        <v>0</v>
      </c>
      <c r="O222" s="17">
        <v>0</v>
      </c>
      <c r="P222" s="17">
        <v>3515369</v>
      </c>
      <c r="Q222" s="17">
        <v>312145</v>
      </c>
      <c r="R222" s="17">
        <v>165798</v>
      </c>
      <c r="S222" s="17">
        <v>45974</v>
      </c>
      <c r="T222" s="17">
        <v>19181</v>
      </c>
      <c r="U222" s="17">
        <v>179527</v>
      </c>
      <c r="V222" s="17">
        <v>62683</v>
      </c>
      <c r="W222" s="17">
        <v>0</v>
      </c>
      <c r="X222" s="17">
        <v>1312233</v>
      </c>
      <c r="Y222" s="17">
        <v>0</v>
      </c>
      <c r="Z222" s="17">
        <v>0</v>
      </c>
      <c r="AA222" s="17">
        <v>0</v>
      </c>
      <c r="AB222" s="17">
        <v>0</v>
      </c>
      <c r="AC222" s="17">
        <v>49329261</v>
      </c>
      <c r="AD222" s="17">
        <f>MAX(E222,(TRUNC(('2022-0222'!E222*0.03),0)+'2022-0222'!E222))</f>
        <v>35092609</v>
      </c>
      <c r="AE222" s="17">
        <f t="shared" si="4"/>
        <v>0</v>
      </c>
    </row>
    <row r="223" spans="1:31" x14ac:dyDescent="0.3">
      <c r="A223" s="15" t="s">
        <v>439</v>
      </c>
      <c r="B223" s="14" t="s">
        <v>440</v>
      </c>
      <c r="C223" s="14">
        <v>1</v>
      </c>
      <c r="D223" s="14">
        <v>0</v>
      </c>
      <c r="E223" s="17">
        <v>5674899</v>
      </c>
      <c r="F223" s="17">
        <v>0</v>
      </c>
      <c r="G223" s="17">
        <v>0</v>
      </c>
      <c r="H223" s="17">
        <v>9702</v>
      </c>
      <c r="I223" s="17">
        <v>793663</v>
      </c>
      <c r="J223" s="17">
        <v>2040698</v>
      </c>
      <c r="K223" s="17">
        <v>0</v>
      </c>
      <c r="L223" s="17">
        <v>0</v>
      </c>
      <c r="M223" s="17">
        <v>0</v>
      </c>
      <c r="N223" s="17">
        <v>0</v>
      </c>
      <c r="O223" s="17">
        <v>0</v>
      </c>
      <c r="P223" s="17">
        <v>656418</v>
      </c>
      <c r="Q223" s="17">
        <v>4512</v>
      </c>
      <c r="R223" s="17">
        <v>0</v>
      </c>
      <c r="S223" s="17">
        <v>6621</v>
      </c>
      <c r="T223" s="17">
        <v>2763</v>
      </c>
      <c r="U223" s="17">
        <v>24407</v>
      </c>
      <c r="V223" s="17">
        <v>7787</v>
      </c>
      <c r="W223" s="17">
        <v>0</v>
      </c>
      <c r="X223" s="17">
        <v>406744</v>
      </c>
      <c r="Y223" s="17">
        <v>0</v>
      </c>
      <c r="Z223" s="17">
        <v>0</v>
      </c>
      <c r="AA223" s="17">
        <v>0</v>
      </c>
      <c r="AB223" s="17">
        <v>0</v>
      </c>
      <c r="AC223" s="17">
        <v>9628214</v>
      </c>
      <c r="AD223" s="17">
        <f>MAX(E223,(TRUNC(('2022-0222'!E223*0.03),0)+'2022-0222'!E223))</f>
        <v>5845145</v>
      </c>
      <c r="AE223" s="17">
        <f t="shared" si="4"/>
        <v>170246</v>
      </c>
    </row>
    <row r="224" spans="1:31" x14ac:dyDescent="0.3">
      <c r="A224" s="15" t="s">
        <v>441</v>
      </c>
      <c r="B224" s="14" t="s">
        <v>442</v>
      </c>
      <c r="C224" s="14">
        <v>1</v>
      </c>
      <c r="D224" s="14">
        <v>0</v>
      </c>
      <c r="E224" s="17">
        <v>4048606</v>
      </c>
      <c r="F224" s="17">
        <v>0</v>
      </c>
      <c r="G224" s="17">
        <v>0</v>
      </c>
      <c r="H224" s="17">
        <v>0</v>
      </c>
      <c r="I224" s="17">
        <v>740938</v>
      </c>
      <c r="J224" s="17">
        <v>721455</v>
      </c>
      <c r="K224" s="17">
        <v>0</v>
      </c>
      <c r="L224" s="17">
        <v>0</v>
      </c>
      <c r="M224" s="17">
        <v>0</v>
      </c>
      <c r="N224" s="17">
        <v>0</v>
      </c>
      <c r="O224" s="17">
        <v>0</v>
      </c>
      <c r="P224" s="17">
        <v>731290</v>
      </c>
      <c r="Q224" s="17">
        <v>11857</v>
      </c>
      <c r="R224" s="17">
        <v>0</v>
      </c>
      <c r="S224" s="17">
        <v>4913</v>
      </c>
      <c r="T224" s="17">
        <v>2050</v>
      </c>
      <c r="U224" s="17">
        <v>18698</v>
      </c>
      <c r="V224" s="17">
        <v>4976</v>
      </c>
      <c r="W224" s="17">
        <v>0</v>
      </c>
      <c r="X224" s="17">
        <v>79095</v>
      </c>
      <c r="Y224" s="17">
        <v>3888</v>
      </c>
      <c r="Z224" s="17">
        <v>0</v>
      </c>
      <c r="AA224" s="17">
        <v>0</v>
      </c>
      <c r="AB224" s="17">
        <v>0</v>
      </c>
      <c r="AC224" s="17">
        <v>6367766</v>
      </c>
      <c r="AD224" s="17">
        <f>MAX(E224,(TRUNC(('2022-0222'!E224*0.03),0)+'2022-0222'!E224))</f>
        <v>4095728</v>
      </c>
      <c r="AE224" s="17">
        <f t="shared" si="4"/>
        <v>47122</v>
      </c>
    </row>
    <row r="225" spans="1:31" x14ac:dyDescent="0.3">
      <c r="A225" s="15" t="s">
        <v>443</v>
      </c>
      <c r="B225" s="14" t="s">
        <v>444</v>
      </c>
      <c r="C225" s="14">
        <v>1</v>
      </c>
      <c r="D225" s="14">
        <v>0</v>
      </c>
      <c r="E225" s="17">
        <v>13617506</v>
      </c>
      <c r="F225" s="17">
        <v>0</v>
      </c>
      <c r="G225" s="17">
        <v>0</v>
      </c>
      <c r="H225" s="17">
        <v>18123</v>
      </c>
      <c r="I225" s="17">
        <v>1313497</v>
      </c>
      <c r="J225" s="17">
        <v>3469362</v>
      </c>
      <c r="K225" s="17">
        <v>0</v>
      </c>
      <c r="L225" s="17">
        <v>0</v>
      </c>
      <c r="M225" s="17">
        <v>0</v>
      </c>
      <c r="N225" s="17">
        <v>0</v>
      </c>
      <c r="O225" s="17">
        <v>0</v>
      </c>
      <c r="P225" s="17">
        <v>1367613</v>
      </c>
      <c r="Q225" s="17">
        <v>121403</v>
      </c>
      <c r="R225" s="17">
        <v>0</v>
      </c>
      <c r="S225" s="17">
        <v>20208</v>
      </c>
      <c r="T225" s="17">
        <v>8431</v>
      </c>
      <c r="U225" s="17">
        <v>74968</v>
      </c>
      <c r="V225" s="17">
        <v>24484</v>
      </c>
      <c r="W225" s="17">
        <v>0</v>
      </c>
      <c r="X225" s="17">
        <v>485963</v>
      </c>
      <c r="Y225" s="17">
        <v>0</v>
      </c>
      <c r="Z225" s="17">
        <v>0</v>
      </c>
      <c r="AA225" s="17">
        <v>0</v>
      </c>
      <c r="AB225" s="17">
        <v>0</v>
      </c>
      <c r="AC225" s="17">
        <v>20521558</v>
      </c>
      <c r="AD225" s="17">
        <f>MAX(E225,(TRUNC(('2022-0222'!E225*0.03),0)+'2022-0222'!E225))</f>
        <v>14026031</v>
      </c>
      <c r="AE225" s="17">
        <f t="shared" si="4"/>
        <v>408525</v>
      </c>
    </row>
    <row r="226" spans="1:31" x14ac:dyDescent="0.3">
      <c r="A226" s="15" t="s">
        <v>445</v>
      </c>
      <c r="B226" s="14" t="s">
        <v>446</v>
      </c>
      <c r="C226" s="14">
        <v>1</v>
      </c>
      <c r="D226" s="14">
        <v>0</v>
      </c>
      <c r="E226" s="17">
        <v>11764221</v>
      </c>
      <c r="F226" s="17">
        <v>0</v>
      </c>
      <c r="G226" s="17">
        <v>0</v>
      </c>
      <c r="H226" s="17">
        <v>73662</v>
      </c>
      <c r="I226" s="17">
        <v>1486890</v>
      </c>
      <c r="J226" s="17">
        <v>3295593</v>
      </c>
      <c r="K226" s="17">
        <v>204447</v>
      </c>
      <c r="L226" s="17">
        <v>0</v>
      </c>
      <c r="M226" s="17">
        <v>0</v>
      </c>
      <c r="N226" s="17">
        <v>0</v>
      </c>
      <c r="O226" s="17">
        <v>0</v>
      </c>
      <c r="P226" s="17">
        <v>909838</v>
      </c>
      <c r="Q226" s="17">
        <v>136330</v>
      </c>
      <c r="R226" s="17">
        <v>83303</v>
      </c>
      <c r="S226" s="17">
        <v>13976</v>
      </c>
      <c r="T226" s="17">
        <v>5831</v>
      </c>
      <c r="U226" s="17">
        <v>53590</v>
      </c>
      <c r="V226" s="17">
        <v>13863</v>
      </c>
      <c r="W226" s="17">
        <v>0</v>
      </c>
      <c r="X226" s="17">
        <v>89413</v>
      </c>
      <c r="Y226" s="17">
        <v>0</v>
      </c>
      <c r="Z226" s="17">
        <v>0</v>
      </c>
      <c r="AA226" s="17">
        <v>0</v>
      </c>
      <c r="AB226" s="17">
        <v>0</v>
      </c>
      <c r="AC226" s="17">
        <v>18130957</v>
      </c>
      <c r="AD226" s="17">
        <f>MAX(E226,(TRUNC(('2022-0222'!E226*0.03),0)+'2022-0222'!E226))</f>
        <v>12117147</v>
      </c>
      <c r="AE226" s="17">
        <f t="shared" si="4"/>
        <v>352926</v>
      </c>
    </row>
    <row r="227" spans="1:31" x14ac:dyDescent="0.3">
      <c r="A227" s="15" t="s">
        <v>447</v>
      </c>
      <c r="B227" s="14" t="s">
        <v>448</v>
      </c>
      <c r="C227" s="14">
        <v>1</v>
      </c>
      <c r="D227" s="14">
        <v>0</v>
      </c>
      <c r="E227" s="17">
        <v>7994257</v>
      </c>
      <c r="F227" s="17">
        <v>0</v>
      </c>
      <c r="G227" s="17">
        <v>0</v>
      </c>
      <c r="H227" s="17">
        <v>1614</v>
      </c>
      <c r="I227" s="17">
        <v>1048715</v>
      </c>
      <c r="J227" s="17">
        <v>1424424</v>
      </c>
      <c r="K227" s="17">
        <v>0</v>
      </c>
      <c r="L227" s="17">
        <v>0</v>
      </c>
      <c r="M227" s="17">
        <v>0</v>
      </c>
      <c r="N227" s="17">
        <v>0</v>
      </c>
      <c r="O227" s="17">
        <v>0</v>
      </c>
      <c r="P227" s="17">
        <v>954859</v>
      </c>
      <c r="Q227" s="17">
        <v>57137</v>
      </c>
      <c r="R227" s="17">
        <v>0</v>
      </c>
      <c r="S227" s="17">
        <v>13257</v>
      </c>
      <c r="T227" s="17">
        <v>5531</v>
      </c>
      <c r="U227" s="17">
        <v>50794</v>
      </c>
      <c r="V227" s="17">
        <v>14007</v>
      </c>
      <c r="W227" s="17">
        <v>0</v>
      </c>
      <c r="X227" s="17">
        <v>206952</v>
      </c>
      <c r="Y227" s="17">
        <v>0</v>
      </c>
      <c r="Z227" s="17">
        <v>0</v>
      </c>
      <c r="AA227" s="17">
        <v>0</v>
      </c>
      <c r="AB227" s="17">
        <v>0</v>
      </c>
      <c r="AC227" s="17">
        <v>11771547</v>
      </c>
      <c r="AD227" s="17">
        <f>MAX(E227,(TRUNC(('2022-0222'!E227*0.03),0)+'2022-0222'!E227))</f>
        <v>8234084</v>
      </c>
      <c r="AE227" s="17">
        <f t="shared" si="4"/>
        <v>239827</v>
      </c>
    </row>
    <row r="228" spans="1:31" x14ac:dyDescent="0.3">
      <c r="A228" s="15" t="s">
        <v>449</v>
      </c>
      <c r="B228" s="14" t="s">
        <v>450</v>
      </c>
      <c r="C228" s="14">
        <v>1</v>
      </c>
      <c r="D228" s="14">
        <v>0</v>
      </c>
      <c r="E228" s="17">
        <v>7399981</v>
      </c>
      <c r="F228" s="17">
        <v>0</v>
      </c>
      <c r="G228" s="17">
        <v>0</v>
      </c>
      <c r="H228" s="17">
        <v>0</v>
      </c>
      <c r="I228" s="17">
        <v>698660</v>
      </c>
      <c r="J228" s="17">
        <v>1550734</v>
      </c>
      <c r="K228" s="17">
        <v>0</v>
      </c>
      <c r="L228" s="17">
        <v>0</v>
      </c>
      <c r="M228" s="17">
        <v>0</v>
      </c>
      <c r="N228" s="17">
        <v>0</v>
      </c>
      <c r="O228" s="17">
        <v>0</v>
      </c>
      <c r="P228" s="17">
        <v>1249371</v>
      </c>
      <c r="Q228" s="17">
        <v>51744</v>
      </c>
      <c r="R228" s="17">
        <v>211157</v>
      </c>
      <c r="S228" s="17">
        <v>14606</v>
      </c>
      <c r="T228" s="17">
        <v>6094</v>
      </c>
      <c r="U228" s="17">
        <v>54114</v>
      </c>
      <c r="V228" s="17">
        <v>18498</v>
      </c>
      <c r="W228" s="17">
        <v>0</v>
      </c>
      <c r="X228" s="17">
        <v>149320</v>
      </c>
      <c r="Y228" s="17">
        <v>0</v>
      </c>
      <c r="Z228" s="17">
        <v>0</v>
      </c>
      <c r="AA228" s="17">
        <v>0</v>
      </c>
      <c r="AB228" s="17">
        <v>0</v>
      </c>
      <c r="AC228" s="17">
        <v>11404279</v>
      </c>
      <c r="AD228" s="17">
        <f>MAX(E228,(TRUNC(('2022-0222'!E228*0.03),0)+'2022-0222'!E228))</f>
        <v>7399981</v>
      </c>
      <c r="AE228" s="17">
        <f t="shared" si="4"/>
        <v>0</v>
      </c>
    </row>
    <row r="229" spans="1:31" x14ac:dyDescent="0.3">
      <c r="A229" s="15" t="s">
        <v>451</v>
      </c>
      <c r="B229" s="14" t="s">
        <v>452</v>
      </c>
      <c r="C229" s="14">
        <v>1</v>
      </c>
      <c r="D229" s="14">
        <v>0</v>
      </c>
      <c r="E229" s="17">
        <v>7044836</v>
      </c>
      <c r="F229" s="17">
        <v>0</v>
      </c>
      <c r="G229" s="17">
        <v>0</v>
      </c>
      <c r="H229" s="17">
        <v>0</v>
      </c>
      <c r="I229" s="17">
        <v>748927</v>
      </c>
      <c r="J229" s="17">
        <v>1283170</v>
      </c>
      <c r="K229" s="17">
        <v>0</v>
      </c>
      <c r="L229" s="17">
        <v>0</v>
      </c>
      <c r="M229" s="17">
        <v>0</v>
      </c>
      <c r="N229" s="17">
        <v>0</v>
      </c>
      <c r="O229" s="17">
        <v>0</v>
      </c>
      <c r="P229" s="17">
        <v>993175</v>
      </c>
      <c r="Q229" s="17">
        <v>153864</v>
      </c>
      <c r="R229" s="17">
        <v>89268</v>
      </c>
      <c r="S229" s="17">
        <v>11400</v>
      </c>
      <c r="T229" s="17">
        <v>4756</v>
      </c>
      <c r="U229" s="17">
        <v>44678</v>
      </c>
      <c r="V229" s="17">
        <v>14015</v>
      </c>
      <c r="W229" s="17">
        <v>0</v>
      </c>
      <c r="X229" s="17">
        <v>61177</v>
      </c>
      <c r="Y229" s="17">
        <v>0</v>
      </c>
      <c r="Z229" s="17">
        <v>0</v>
      </c>
      <c r="AA229" s="17">
        <v>0</v>
      </c>
      <c r="AB229" s="17">
        <v>0</v>
      </c>
      <c r="AC229" s="17">
        <v>10449266</v>
      </c>
      <c r="AD229" s="17">
        <f>MAX(E229,(TRUNC(('2022-0222'!E229*0.03),0)+'2022-0222'!E229))</f>
        <v>7161860</v>
      </c>
      <c r="AE229" s="17">
        <f t="shared" si="4"/>
        <v>117024</v>
      </c>
    </row>
    <row r="230" spans="1:31" x14ac:dyDescent="0.3">
      <c r="A230" s="15" t="s">
        <v>453</v>
      </c>
      <c r="B230" s="14" t="s">
        <v>454</v>
      </c>
      <c r="C230" s="14">
        <v>1</v>
      </c>
      <c r="D230" s="14">
        <v>0</v>
      </c>
      <c r="E230" s="17">
        <v>5781209</v>
      </c>
      <c r="F230" s="17">
        <v>0</v>
      </c>
      <c r="G230" s="17">
        <v>0</v>
      </c>
      <c r="H230" s="17">
        <v>0</v>
      </c>
      <c r="I230" s="17">
        <v>785977</v>
      </c>
      <c r="J230" s="17">
        <v>925254</v>
      </c>
      <c r="K230" s="17">
        <v>0</v>
      </c>
      <c r="L230" s="17">
        <v>0</v>
      </c>
      <c r="M230" s="17">
        <v>0</v>
      </c>
      <c r="N230" s="17">
        <v>0</v>
      </c>
      <c r="O230" s="17">
        <v>0</v>
      </c>
      <c r="P230" s="17">
        <v>1172241</v>
      </c>
      <c r="Q230" s="17">
        <v>117876</v>
      </c>
      <c r="R230" s="17">
        <v>243235</v>
      </c>
      <c r="S230" s="17">
        <v>13452</v>
      </c>
      <c r="T230" s="17">
        <v>5613</v>
      </c>
      <c r="U230" s="17">
        <v>52134</v>
      </c>
      <c r="V230" s="17">
        <v>12800</v>
      </c>
      <c r="W230" s="17">
        <v>0</v>
      </c>
      <c r="X230" s="17">
        <v>97200</v>
      </c>
      <c r="Y230" s="17">
        <v>4248</v>
      </c>
      <c r="Z230" s="17">
        <v>0</v>
      </c>
      <c r="AA230" s="17">
        <v>0</v>
      </c>
      <c r="AB230" s="17">
        <v>0</v>
      </c>
      <c r="AC230" s="17">
        <v>9211239</v>
      </c>
      <c r="AD230" s="17">
        <f>MAX(E230,(TRUNC(('2022-0222'!E230*0.03),0)+'2022-0222'!E230))</f>
        <v>5781209</v>
      </c>
      <c r="AE230" s="17">
        <f t="shared" si="4"/>
        <v>0</v>
      </c>
    </row>
    <row r="231" spans="1:31" x14ac:dyDescent="0.3">
      <c r="A231" s="15" t="s">
        <v>455</v>
      </c>
      <c r="B231" s="14" t="s">
        <v>456</v>
      </c>
      <c r="C231" s="14">
        <v>1</v>
      </c>
      <c r="D231" s="14">
        <v>0</v>
      </c>
      <c r="E231" s="17">
        <v>11151906</v>
      </c>
      <c r="F231" s="17">
        <v>0</v>
      </c>
      <c r="G231" s="17">
        <v>0</v>
      </c>
      <c r="H231" s="17">
        <v>0</v>
      </c>
      <c r="I231" s="17">
        <v>1543813</v>
      </c>
      <c r="J231" s="17">
        <v>1410033</v>
      </c>
      <c r="K231" s="17">
        <v>0</v>
      </c>
      <c r="L231" s="17">
        <v>0</v>
      </c>
      <c r="M231" s="17">
        <v>0</v>
      </c>
      <c r="N231" s="17">
        <v>0</v>
      </c>
      <c r="O231" s="17">
        <v>0</v>
      </c>
      <c r="P231" s="17">
        <v>1535061</v>
      </c>
      <c r="Q231" s="17">
        <v>60290</v>
      </c>
      <c r="R231" s="17">
        <v>257807</v>
      </c>
      <c r="S231" s="17">
        <v>21496</v>
      </c>
      <c r="T231" s="17">
        <v>8969</v>
      </c>
      <c r="U231" s="17">
        <v>81201</v>
      </c>
      <c r="V231" s="17">
        <v>24274</v>
      </c>
      <c r="W231" s="17">
        <v>0</v>
      </c>
      <c r="X231" s="17">
        <v>106400</v>
      </c>
      <c r="Y231" s="17">
        <v>0</v>
      </c>
      <c r="Z231" s="17">
        <v>0</v>
      </c>
      <c r="AA231" s="17">
        <v>0</v>
      </c>
      <c r="AB231" s="17">
        <v>0</v>
      </c>
      <c r="AC231" s="17">
        <v>16201250</v>
      </c>
      <c r="AD231" s="17">
        <f>MAX(E231,(TRUNC(('2022-0222'!E231*0.03),0)+'2022-0222'!E231))</f>
        <v>11323969</v>
      </c>
      <c r="AE231" s="17">
        <f t="shared" si="4"/>
        <v>172063</v>
      </c>
    </row>
    <row r="232" spans="1:31" x14ac:dyDescent="0.3">
      <c r="A232" s="15" t="s">
        <v>457</v>
      </c>
      <c r="B232" s="14" t="s">
        <v>458</v>
      </c>
      <c r="C232" s="14">
        <v>1</v>
      </c>
      <c r="D232" s="14">
        <v>0</v>
      </c>
      <c r="E232" s="17">
        <v>8027214</v>
      </c>
      <c r="F232" s="17">
        <v>0</v>
      </c>
      <c r="G232" s="17">
        <v>0</v>
      </c>
      <c r="H232" s="17">
        <v>4757</v>
      </c>
      <c r="I232" s="17">
        <v>915179</v>
      </c>
      <c r="J232" s="17">
        <v>1356632</v>
      </c>
      <c r="K232" s="17">
        <v>0</v>
      </c>
      <c r="L232" s="17">
        <v>0</v>
      </c>
      <c r="M232" s="17">
        <v>0</v>
      </c>
      <c r="N232" s="17">
        <v>0</v>
      </c>
      <c r="O232" s="17">
        <v>0</v>
      </c>
      <c r="P232" s="17">
        <v>1185525</v>
      </c>
      <c r="Q232" s="17">
        <v>312822</v>
      </c>
      <c r="R232" s="17">
        <v>196833</v>
      </c>
      <c r="S232" s="17">
        <v>8449</v>
      </c>
      <c r="T232" s="17">
        <v>3525</v>
      </c>
      <c r="U232" s="17">
        <v>33669</v>
      </c>
      <c r="V232" s="17">
        <v>11574</v>
      </c>
      <c r="W232" s="17">
        <v>0</v>
      </c>
      <c r="X232" s="17">
        <v>204406</v>
      </c>
      <c r="Y232" s="17">
        <v>0</v>
      </c>
      <c r="Z232" s="17">
        <v>0</v>
      </c>
      <c r="AA232" s="17">
        <v>0</v>
      </c>
      <c r="AB232" s="17">
        <v>0</v>
      </c>
      <c r="AC232" s="17">
        <v>12260585</v>
      </c>
      <c r="AD232" s="17">
        <f>MAX(E232,(TRUNC(('2022-0222'!E232*0.03),0)+'2022-0222'!E232))</f>
        <v>8027214</v>
      </c>
      <c r="AE232" s="17">
        <f t="shared" si="4"/>
        <v>0</v>
      </c>
    </row>
    <row r="233" spans="1:31" x14ac:dyDescent="0.3">
      <c r="A233" s="15" t="s">
        <v>459</v>
      </c>
      <c r="B233" s="14" t="s">
        <v>460</v>
      </c>
      <c r="C233" s="14">
        <v>1</v>
      </c>
      <c r="D233" s="14">
        <v>0</v>
      </c>
      <c r="E233" s="17">
        <v>16578407</v>
      </c>
      <c r="F233" s="17">
        <v>0</v>
      </c>
      <c r="G233" s="17">
        <v>0</v>
      </c>
      <c r="H233" s="17">
        <v>92752</v>
      </c>
      <c r="I233" s="17">
        <v>2457693</v>
      </c>
      <c r="J233" s="17">
        <v>1175110</v>
      </c>
      <c r="K233" s="17">
        <v>0</v>
      </c>
      <c r="L233" s="17">
        <v>0</v>
      </c>
      <c r="M233" s="17">
        <v>0</v>
      </c>
      <c r="N233" s="17">
        <v>0</v>
      </c>
      <c r="O233" s="17">
        <v>0</v>
      </c>
      <c r="P233" s="17">
        <v>1916705</v>
      </c>
      <c r="Q233" s="17">
        <v>413081</v>
      </c>
      <c r="R233" s="17">
        <v>423084</v>
      </c>
      <c r="S233" s="17">
        <v>19025</v>
      </c>
      <c r="T233" s="17">
        <v>7938</v>
      </c>
      <c r="U233" s="17">
        <v>74618</v>
      </c>
      <c r="V233" s="17">
        <v>24464</v>
      </c>
      <c r="W233" s="17">
        <v>0</v>
      </c>
      <c r="X233" s="17">
        <v>830569</v>
      </c>
      <c r="Y233" s="17">
        <v>0</v>
      </c>
      <c r="Z233" s="17">
        <v>0</v>
      </c>
      <c r="AA233" s="17">
        <v>0</v>
      </c>
      <c r="AB233" s="17">
        <v>0</v>
      </c>
      <c r="AC233" s="17">
        <v>24013446</v>
      </c>
      <c r="AD233" s="17">
        <f>MAX(E233,(TRUNC(('2022-0222'!E233*0.03),0)+'2022-0222'!E233))</f>
        <v>16578407</v>
      </c>
      <c r="AE233" s="17">
        <f t="shared" si="4"/>
        <v>0</v>
      </c>
    </row>
    <row r="234" spans="1:31" x14ac:dyDescent="0.3">
      <c r="A234" s="15" t="s">
        <v>461</v>
      </c>
      <c r="B234" s="14" t="s">
        <v>462</v>
      </c>
      <c r="C234" s="14">
        <v>1</v>
      </c>
      <c r="D234" s="14">
        <v>0</v>
      </c>
      <c r="E234" s="17">
        <v>9659726</v>
      </c>
      <c r="F234" s="17">
        <v>0</v>
      </c>
      <c r="G234" s="17">
        <v>0</v>
      </c>
      <c r="H234" s="17">
        <v>0</v>
      </c>
      <c r="I234" s="17">
        <v>937652</v>
      </c>
      <c r="J234" s="17">
        <v>2102820</v>
      </c>
      <c r="K234" s="17">
        <v>49980</v>
      </c>
      <c r="L234" s="17">
        <v>0</v>
      </c>
      <c r="M234" s="17">
        <v>0</v>
      </c>
      <c r="N234" s="17">
        <v>0</v>
      </c>
      <c r="O234" s="17">
        <v>0</v>
      </c>
      <c r="P234" s="17">
        <v>1002856</v>
      </c>
      <c r="Q234" s="17">
        <v>19789</v>
      </c>
      <c r="R234" s="17">
        <v>80671</v>
      </c>
      <c r="S234" s="17">
        <v>8673</v>
      </c>
      <c r="T234" s="17">
        <v>3619</v>
      </c>
      <c r="U234" s="17">
        <v>34309</v>
      </c>
      <c r="V234" s="17">
        <v>10901</v>
      </c>
      <c r="W234" s="17">
        <v>0</v>
      </c>
      <c r="X234" s="17">
        <v>318269</v>
      </c>
      <c r="Y234" s="17">
        <v>0</v>
      </c>
      <c r="Z234" s="17">
        <v>0</v>
      </c>
      <c r="AA234" s="17">
        <v>0</v>
      </c>
      <c r="AB234" s="17">
        <v>0</v>
      </c>
      <c r="AC234" s="17">
        <v>14229265</v>
      </c>
      <c r="AD234" s="17">
        <f>MAX(E234,(TRUNC(('2022-0222'!E234*0.03),0)+'2022-0222'!E234))</f>
        <v>9949517</v>
      </c>
      <c r="AE234" s="17">
        <f t="shared" si="4"/>
        <v>289791</v>
      </c>
    </row>
    <row r="235" spans="1:31" x14ac:dyDescent="0.3">
      <c r="A235" s="15" t="s">
        <v>463</v>
      </c>
      <c r="B235" s="14" t="s">
        <v>464</v>
      </c>
      <c r="C235" s="14">
        <v>1</v>
      </c>
      <c r="D235" s="14">
        <v>0</v>
      </c>
      <c r="E235" s="17">
        <v>7667170</v>
      </c>
      <c r="F235" s="17">
        <v>0</v>
      </c>
      <c r="G235" s="17">
        <v>0</v>
      </c>
      <c r="H235" s="17">
        <v>0</v>
      </c>
      <c r="I235" s="17">
        <v>980968</v>
      </c>
      <c r="J235" s="17">
        <v>920587</v>
      </c>
      <c r="K235" s="17">
        <v>0</v>
      </c>
      <c r="L235" s="17">
        <v>0</v>
      </c>
      <c r="M235" s="17">
        <v>0</v>
      </c>
      <c r="N235" s="17">
        <v>0</v>
      </c>
      <c r="O235" s="17">
        <v>0</v>
      </c>
      <c r="P235" s="17">
        <v>1019640</v>
      </c>
      <c r="Q235" s="17">
        <v>98334</v>
      </c>
      <c r="R235" s="17">
        <v>58401</v>
      </c>
      <c r="S235" s="17">
        <v>10156</v>
      </c>
      <c r="T235" s="17">
        <v>4238</v>
      </c>
      <c r="U235" s="17">
        <v>40542</v>
      </c>
      <c r="V235" s="17">
        <v>12797</v>
      </c>
      <c r="W235" s="17">
        <v>0</v>
      </c>
      <c r="X235" s="17">
        <v>124245</v>
      </c>
      <c r="Y235" s="17">
        <v>0</v>
      </c>
      <c r="Z235" s="17">
        <v>0</v>
      </c>
      <c r="AA235" s="17">
        <v>0</v>
      </c>
      <c r="AB235" s="17">
        <v>0</v>
      </c>
      <c r="AC235" s="17">
        <v>10937078</v>
      </c>
      <c r="AD235" s="17">
        <f>MAX(E235,(TRUNC(('2022-0222'!E235*0.03),0)+'2022-0222'!E235))</f>
        <v>7667170</v>
      </c>
      <c r="AE235" s="17">
        <f t="shared" si="4"/>
        <v>0</v>
      </c>
    </row>
    <row r="236" spans="1:31" x14ac:dyDescent="0.3">
      <c r="A236" s="15" t="s">
        <v>465</v>
      </c>
      <c r="B236" s="14" t="s">
        <v>466</v>
      </c>
      <c r="C236" s="14">
        <v>1</v>
      </c>
      <c r="D236" s="14">
        <v>0</v>
      </c>
      <c r="E236" s="17">
        <v>3210591</v>
      </c>
      <c r="F236" s="17">
        <v>0</v>
      </c>
      <c r="G236" s="17">
        <v>0</v>
      </c>
      <c r="H236" s="17">
        <v>0</v>
      </c>
      <c r="I236" s="17">
        <v>467071</v>
      </c>
      <c r="J236" s="17">
        <v>560798</v>
      </c>
      <c r="K236" s="17">
        <v>0</v>
      </c>
      <c r="L236" s="17">
        <v>0</v>
      </c>
      <c r="M236" s="17">
        <v>0</v>
      </c>
      <c r="N236" s="17">
        <v>0</v>
      </c>
      <c r="O236" s="17">
        <v>0</v>
      </c>
      <c r="P236" s="17">
        <v>671435</v>
      </c>
      <c r="Q236" s="17">
        <v>86745</v>
      </c>
      <c r="R236" s="17">
        <v>0</v>
      </c>
      <c r="S236" s="17">
        <v>3176</v>
      </c>
      <c r="T236" s="17">
        <v>1325</v>
      </c>
      <c r="U236" s="17">
        <v>12174</v>
      </c>
      <c r="V236" s="17">
        <v>4032</v>
      </c>
      <c r="W236" s="17">
        <v>0</v>
      </c>
      <c r="X236" s="17">
        <v>30843</v>
      </c>
      <c r="Y236" s="17">
        <v>0</v>
      </c>
      <c r="Z236" s="17">
        <v>0</v>
      </c>
      <c r="AA236" s="17">
        <v>0</v>
      </c>
      <c r="AB236" s="17">
        <v>0</v>
      </c>
      <c r="AC236" s="17">
        <v>5048190</v>
      </c>
      <c r="AD236" s="17">
        <f>MAX(E236,(TRUNC(('2022-0222'!E236*0.03),0)+'2022-0222'!E236))</f>
        <v>3210591</v>
      </c>
      <c r="AE236" s="17">
        <f t="shared" si="4"/>
        <v>0</v>
      </c>
    </row>
    <row r="237" spans="1:31" x14ac:dyDescent="0.3">
      <c r="A237" s="15" t="s">
        <v>467</v>
      </c>
      <c r="B237" s="14" t="s">
        <v>468</v>
      </c>
      <c r="C237" s="14">
        <v>1</v>
      </c>
      <c r="D237" s="14">
        <v>0</v>
      </c>
      <c r="E237" s="17">
        <v>6567018</v>
      </c>
      <c r="F237" s="17">
        <v>0</v>
      </c>
      <c r="G237" s="17">
        <v>0</v>
      </c>
      <c r="H237" s="17">
        <v>0</v>
      </c>
      <c r="I237" s="17">
        <v>1317613</v>
      </c>
      <c r="J237" s="17">
        <v>2097326</v>
      </c>
      <c r="K237" s="17">
        <v>0</v>
      </c>
      <c r="L237" s="17">
        <v>0</v>
      </c>
      <c r="M237" s="17">
        <v>0</v>
      </c>
      <c r="N237" s="17">
        <v>0</v>
      </c>
      <c r="O237" s="17">
        <v>0</v>
      </c>
      <c r="P237" s="17">
        <v>750078</v>
      </c>
      <c r="Q237" s="17">
        <v>162428</v>
      </c>
      <c r="R237" s="17">
        <v>0</v>
      </c>
      <c r="S237" s="17">
        <v>20013</v>
      </c>
      <c r="T237" s="17">
        <v>8350</v>
      </c>
      <c r="U237" s="17">
        <v>79045</v>
      </c>
      <c r="V237" s="17">
        <v>19237</v>
      </c>
      <c r="W237" s="17">
        <v>0</v>
      </c>
      <c r="X237" s="17">
        <v>162000</v>
      </c>
      <c r="Y237" s="17">
        <v>0</v>
      </c>
      <c r="Z237" s="17">
        <v>0</v>
      </c>
      <c r="AA237" s="17">
        <v>0</v>
      </c>
      <c r="AB237" s="17">
        <v>0</v>
      </c>
      <c r="AC237" s="17">
        <v>11183108</v>
      </c>
      <c r="AD237" s="17">
        <f>MAX(E237,(TRUNC(('2022-0222'!E237*0.03),0)+'2022-0222'!E237))</f>
        <v>6764028</v>
      </c>
      <c r="AE237" s="17">
        <f t="shared" si="4"/>
        <v>197010</v>
      </c>
    </row>
    <row r="238" spans="1:31" x14ac:dyDescent="0.3">
      <c r="A238" s="15" t="s">
        <v>469</v>
      </c>
      <c r="B238" s="14" t="s">
        <v>470</v>
      </c>
      <c r="C238" s="14">
        <v>1</v>
      </c>
      <c r="D238" s="14">
        <v>0</v>
      </c>
      <c r="E238" s="17">
        <v>4591078</v>
      </c>
      <c r="F238" s="17">
        <v>0</v>
      </c>
      <c r="G238" s="17">
        <v>158847</v>
      </c>
      <c r="H238" s="17">
        <v>0</v>
      </c>
      <c r="I238" s="17">
        <v>695903</v>
      </c>
      <c r="J238" s="17">
        <v>746543</v>
      </c>
      <c r="K238" s="17">
        <v>0</v>
      </c>
      <c r="L238" s="17">
        <v>0</v>
      </c>
      <c r="M238" s="17">
        <v>0</v>
      </c>
      <c r="N238" s="17">
        <v>0</v>
      </c>
      <c r="O238" s="17">
        <v>0</v>
      </c>
      <c r="P238" s="17">
        <v>544815</v>
      </c>
      <c r="Q238" s="17">
        <v>5152</v>
      </c>
      <c r="R238" s="17">
        <v>0</v>
      </c>
      <c r="S238" s="17">
        <v>4764</v>
      </c>
      <c r="T238" s="17">
        <v>1988</v>
      </c>
      <c r="U238" s="17">
        <v>18698</v>
      </c>
      <c r="V238" s="17">
        <v>4740</v>
      </c>
      <c r="W238" s="17">
        <v>0</v>
      </c>
      <c r="X238" s="17">
        <v>313099</v>
      </c>
      <c r="Y238" s="17">
        <v>0</v>
      </c>
      <c r="Z238" s="17">
        <v>0</v>
      </c>
      <c r="AA238" s="17">
        <v>0</v>
      </c>
      <c r="AB238" s="17">
        <v>0</v>
      </c>
      <c r="AC238" s="17">
        <v>7085627</v>
      </c>
      <c r="AD238" s="17">
        <f>MAX(E238,(TRUNC(('2022-0222'!E238*0.03),0)+'2022-0222'!E238))</f>
        <v>4728810</v>
      </c>
      <c r="AE238" s="17">
        <f t="shared" si="4"/>
        <v>137732</v>
      </c>
    </row>
    <row r="239" spans="1:31" x14ac:dyDescent="0.3">
      <c r="A239" s="15" t="s">
        <v>471</v>
      </c>
      <c r="B239" s="14" t="s">
        <v>472</v>
      </c>
      <c r="C239" s="14">
        <v>1</v>
      </c>
      <c r="D239" s="14">
        <v>0</v>
      </c>
      <c r="E239" s="17">
        <v>7878779</v>
      </c>
      <c r="F239" s="17">
        <v>0</v>
      </c>
      <c r="G239" s="17">
        <v>0</v>
      </c>
      <c r="H239" s="17">
        <v>30261</v>
      </c>
      <c r="I239" s="17">
        <v>1324838</v>
      </c>
      <c r="J239" s="17">
        <v>1597845</v>
      </c>
      <c r="K239" s="17">
        <v>0</v>
      </c>
      <c r="L239" s="17">
        <v>0</v>
      </c>
      <c r="M239" s="17">
        <v>0</v>
      </c>
      <c r="N239" s="17">
        <v>0</v>
      </c>
      <c r="O239" s="17">
        <v>0</v>
      </c>
      <c r="P239" s="17">
        <v>1262537</v>
      </c>
      <c r="Q239" s="17">
        <v>69819</v>
      </c>
      <c r="R239" s="17">
        <v>91084</v>
      </c>
      <c r="S239" s="17">
        <v>8673</v>
      </c>
      <c r="T239" s="17">
        <v>3619</v>
      </c>
      <c r="U239" s="17">
        <v>34368</v>
      </c>
      <c r="V239" s="17">
        <v>10354</v>
      </c>
      <c r="W239" s="17">
        <v>0</v>
      </c>
      <c r="X239" s="17">
        <v>99759</v>
      </c>
      <c r="Y239" s="17">
        <v>0</v>
      </c>
      <c r="Z239" s="17">
        <v>0</v>
      </c>
      <c r="AA239" s="17">
        <v>0</v>
      </c>
      <c r="AB239" s="17">
        <v>0</v>
      </c>
      <c r="AC239" s="17">
        <v>12411936</v>
      </c>
      <c r="AD239" s="17">
        <f>MAX(E239,(TRUNC(('2022-0222'!E239*0.03),0)+'2022-0222'!E239))</f>
        <v>8115142</v>
      </c>
      <c r="AE239" s="17">
        <f t="shared" si="4"/>
        <v>236363</v>
      </c>
    </row>
    <row r="240" spans="1:31" x14ac:dyDescent="0.3">
      <c r="A240" s="15" t="s">
        <v>473</v>
      </c>
      <c r="B240" s="14" t="s">
        <v>474</v>
      </c>
      <c r="C240" s="14">
        <v>1</v>
      </c>
      <c r="D240" s="14">
        <v>0</v>
      </c>
      <c r="E240" s="17">
        <v>3550392</v>
      </c>
      <c r="F240" s="17">
        <v>0</v>
      </c>
      <c r="G240" s="17">
        <v>0</v>
      </c>
      <c r="H240" s="17">
        <v>0</v>
      </c>
      <c r="I240" s="17">
        <v>484642</v>
      </c>
      <c r="J240" s="17">
        <v>1513788</v>
      </c>
      <c r="K240" s="17">
        <v>0</v>
      </c>
      <c r="L240" s="17">
        <v>0</v>
      </c>
      <c r="M240" s="17">
        <v>0</v>
      </c>
      <c r="N240" s="17">
        <v>0</v>
      </c>
      <c r="O240" s="17">
        <v>0</v>
      </c>
      <c r="P240" s="17">
        <v>538025</v>
      </c>
      <c r="Q240" s="17">
        <v>62373</v>
      </c>
      <c r="R240" s="17">
        <v>88215</v>
      </c>
      <c r="S240" s="17">
        <v>9033</v>
      </c>
      <c r="T240" s="17">
        <v>3769</v>
      </c>
      <c r="U240" s="17">
        <v>31339</v>
      </c>
      <c r="V240" s="17">
        <v>9237</v>
      </c>
      <c r="W240" s="17">
        <v>0</v>
      </c>
      <c r="X240" s="17">
        <v>69500</v>
      </c>
      <c r="Y240" s="17">
        <v>7730</v>
      </c>
      <c r="Z240" s="17">
        <v>0</v>
      </c>
      <c r="AA240" s="17">
        <v>0</v>
      </c>
      <c r="AB240" s="17">
        <v>0</v>
      </c>
      <c r="AC240" s="17">
        <v>6368043</v>
      </c>
      <c r="AD240" s="17">
        <f>MAX(E240,(TRUNC(('2022-0222'!E240*0.03),0)+'2022-0222'!E240))</f>
        <v>3656903</v>
      </c>
      <c r="AE240" s="17">
        <f t="shared" si="4"/>
        <v>106511</v>
      </c>
    </row>
    <row r="241" spans="1:31" x14ac:dyDescent="0.3">
      <c r="A241" s="15" t="s">
        <v>475</v>
      </c>
      <c r="B241" s="14" t="s">
        <v>476</v>
      </c>
      <c r="C241" s="14">
        <v>1</v>
      </c>
      <c r="D241" s="14">
        <v>0</v>
      </c>
      <c r="E241" s="17">
        <v>11850369</v>
      </c>
      <c r="F241" s="17">
        <v>0</v>
      </c>
      <c r="G241" s="17">
        <v>0</v>
      </c>
      <c r="H241" s="17">
        <v>0</v>
      </c>
      <c r="I241" s="17">
        <v>1742643</v>
      </c>
      <c r="J241" s="17">
        <v>1382134</v>
      </c>
      <c r="K241" s="17">
        <v>0</v>
      </c>
      <c r="L241" s="17">
        <v>0</v>
      </c>
      <c r="M241" s="17">
        <v>0</v>
      </c>
      <c r="N241" s="17">
        <v>0</v>
      </c>
      <c r="O241" s="17">
        <v>0</v>
      </c>
      <c r="P241" s="17">
        <v>2245620</v>
      </c>
      <c r="Q241" s="17">
        <v>481832</v>
      </c>
      <c r="R241" s="17">
        <v>165800</v>
      </c>
      <c r="S241" s="17">
        <v>19339</v>
      </c>
      <c r="T241" s="17">
        <v>8069</v>
      </c>
      <c r="U241" s="17">
        <v>76890</v>
      </c>
      <c r="V241" s="17">
        <v>25025</v>
      </c>
      <c r="W241" s="17">
        <v>0</v>
      </c>
      <c r="X241" s="17">
        <v>273524</v>
      </c>
      <c r="Y241" s="17">
        <v>0</v>
      </c>
      <c r="Z241" s="17">
        <v>0</v>
      </c>
      <c r="AA241" s="17">
        <v>0</v>
      </c>
      <c r="AB241" s="17">
        <v>0</v>
      </c>
      <c r="AC241" s="17">
        <v>18271245</v>
      </c>
      <c r="AD241" s="17">
        <f>MAX(E241,(TRUNC(('2022-0222'!E241*0.03),0)+'2022-0222'!E241))</f>
        <v>11850369</v>
      </c>
      <c r="AE241" s="17">
        <f t="shared" si="4"/>
        <v>0</v>
      </c>
    </row>
    <row r="242" spans="1:31" x14ac:dyDescent="0.3">
      <c r="A242" s="15" t="s">
        <v>477</v>
      </c>
      <c r="B242" s="14" t="s">
        <v>478</v>
      </c>
      <c r="C242" s="14">
        <v>1</v>
      </c>
      <c r="D242" s="14">
        <v>0</v>
      </c>
      <c r="E242" s="17">
        <v>4951662</v>
      </c>
      <c r="F242" s="17">
        <v>0</v>
      </c>
      <c r="G242" s="17">
        <v>0</v>
      </c>
      <c r="H242" s="17">
        <v>0</v>
      </c>
      <c r="I242" s="17">
        <v>522092</v>
      </c>
      <c r="J242" s="17">
        <v>999612</v>
      </c>
      <c r="K242" s="17">
        <v>0</v>
      </c>
      <c r="L242" s="17">
        <v>0</v>
      </c>
      <c r="M242" s="17">
        <v>0</v>
      </c>
      <c r="N242" s="17">
        <v>0</v>
      </c>
      <c r="O242" s="17">
        <v>0</v>
      </c>
      <c r="P242" s="17">
        <v>589303</v>
      </c>
      <c r="Q242" s="17">
        <v>54332</v>
      </c>
      <c r="R242" s="17">
        <v>0</v>
      </c>
      <c r="S242" s="17">
        <v>6367</v>
      </c>
      <c r="T242" s="17">
        <v>2656</v>
      </c>
      <c r="U242" s="17">
        <v>24407</v>
      </c>
      <c r="V242" s="17">
        <v>8135</v>
      </c>
      <c r="W242" s="17">
        <v>0</v>
      </c>
      <c r="X242" s="17">
        <v>274117</v>
      </c>
      <c r="Y242" s="17">
        <v>0</v>
      </c>
      <c r="Z242" s="17">
        <v>0</v>
      </c>
      <c r="AA242" s="17">
        <v>0</v>
      </c>
      <c r="AB242" s="17">
        <v>0</v>
      </c>
      <c r="AC242" s="17">
        <v>7432683</v>
      </c>
      <c r="AD242" s="17">
        <f>MAX(E242,(TRUNC(('2022-0222'!E242*0.03),0)+'2022-0222'!E242))</f>
        <v>4951662</v>
      </c>
      <c r="AE242" s="17">
        <f t="shared" si="4"/>
        <v>0</v>
      </c>
    </row>
    <row r="243" spans="1:31" x14ac:dyDescent="0.3">
      <c r="A243" s="15" t="s">
        <v>479</v>
      </c>
      <c r="B243" s="14" t="s">
        <v>480</v>
      </c>
      <c r="C243" s="14">
        <v>1</v>
      </c>
      <c r="D243" s="14">
        <v>0</v>
      </c>
      <c r="E243" s="17">
        <v>17757675</v>
      </c>
      <c r="F243" s="17">
        <v>0</v>
      </c>
      <c r="G243" s="17">
        <v>0</v>
      </c>
      <c r="H243" s="17">
        <v>0</v>
      </c>
      <c r="I243" s="17">
        <v>2544430</v>
      </c>
      <c r="J243" s="17">
        <v>2427566</v>
      </c>
      <c r="K243" s="17">
        <v>137306</v>
      </c>
      <c r="L243" s="17">
        <v>0</v>
      </c>
      <c r="M243" s="17">
        <v>0</v>
      </c>
      <c r="N243" s="17">
        <v>0</v>
      </c>
      <c r="O243" s="17">
        <v>0</v>
      </c>
      <c r="P243" s="17">
        <v>2245367</v>
      </c>
      <c r="Q243" s="17">
        <v>276797</v>
      </c>
      <c r="R243" s="17">
        <v>182265</v>
      </c>
      <c r="S243" s="17">
        <v>29001</v>
      </c>
      <c r="T243" s="17">
        <v>12100</v>
      </c>
      <c r="U243" s="17">
        <v>108520</v>
      </c>
      <c r="V243" s="17">
        <v>36544</v>
      </c>
      <c r="W243" s="17">
        <v>0</v>
      </c>
      <c r="X243" s="17">
        <v>274186</v>
      </c>
      <c r="Y243" s="17">
        <v>0</v>
      </c>
      <c r="Z243" s="17">
        <v>0</v>
      </c>
      <c r="AA243" s="17">
        <v>0</v>
      </c>
      <c r="AB243" s="17">
        <v>0</v>
      </c>
      <c r="AC243" s="17">
        <v>26031757</v>
      </c>
      <c r="AD243" s="17">
        <f>MAX(E243,(TRUNC(('2022-0222'!E243*0.03),0)+'2022-0222'!E243))</f>
        <v>18290405</v>
      </c>
      <c r="AE243" s="17">
        <f t="shared" si="4"/>
        <v>532730</v>
      </c>
    </row>
    <row r="244" spans="1:31" x14ac:dyDescent="0.3">
      <c r="A244" s="15" t="s">
        <v>481</v>
      </c>
      <c r="B244" s="14" t="s">
        <v>482</v>
      </c>
      <c r="C244" s="14">
        <v>1</v>
      </c>
      <c r="D244" s="14">
        <v>0</v>
      </c>
      <c r="E244" s="17">
        <v>5441720</v>
      </c>
      <c r="F244" s="17">
        <v>0</v>
      </c>
      <c r="G244" s="17">
        <v>0</v>
      </c>
      <c r="H244" s="17">
        <v>6900</v>
      </c>
      <c r="I244" s="17">
        <v>874452</v>
      </c>
      <c r="J244" s="17">
        <v>1015722</v>
      </c>
      <c r="K244" s="17">
        <v>0</v>
      </c>
      <c r="L244" s="17">
        <v>0</v>
      </c>
      <c r="M244" s="17">
        <v>0</v>
      </c>
      <c r="N244" s="17">
        <v>0</v>
      </c>
      <c r="O244" s="17">
        <v>0</v>
      </c>
      <c r="P244" s="17">
        <v>991561</v>
      </c>
      <c r="Q244" s="17">
        <v>74955</v>
      </c>
      <c r="R244" s="17">
        <v>37747</v>
      </c>
      <c r="S244" s="17">
        <v>6037</v>
      </c>
      <c r="T244" s="17">
        <v>2519</v>
      </c>
      <c r="U244" s="17">
        <v>23184</v>
      </c>
      <c r="V244" s="17">
        <v>8221</v>
      </c>
      <c r="W244" s="17">
        <v>0</v>
      </c>
      <c r="X244" s="17">
        <v>69466</v>
      </c>
      <c r="Y244" s="17">
        <v>0</v>
      </c>
      <c r="Z244" s="17">
        <v>0</v>
      </c>
      <c r="AA244" s="17">
        <v>0</v>
      </c>
      <c r="AB244" s="17">
        <v>0</v>
      </c>
      <c r="AC244" s="17">
        <v>8552484</v>
      </c>
      <c r="AD244" s="17">
        <f>MAX(E244,(TRUNC(('2022-0222'!E244*0.03),0)+'2022-0222'!E244))</f>
        <v>5542851</v>
      </c>
      <c r="AE244" s="17">
        <f t="shared" si="4"/>
        <v>101131</v>
      </c>
    </row>
    <row r="245" spans="1:31" x14ac:dyDescent="0.3">
      <c r="A245" s="15" t="s">
        <v>483</v>
      </c>
      <c r="B245" s="14" t="s">
        <v>484</v>
      </c>
      <c r="C245" s="14">
        <v>1</v>
      </c>
      <c r="D245" s="14">
        <v>0</v>
      </c>
      <c r="E245" s="17">
        <v>13718502</v>
      </c>
      <c r="F245" s="17">
        <v>0</v>
      </c>
      <c r="G245" s="17">
        <v>0</v>
      </c>
      <c r="H245" s="17">
        <v>28948</v>
      </c>
      <c r="I245" s="17">
        <v>2728449</v>
      </c>
      <c r="J245" s="17">
        <v>2215805</v>
      </c>
      <c r="K245" s="17">
        <v>0</v>
      </c>
      <c r="L245" s="17">
        <v>0</v>
      </c>
      <c r="M245" s="17">
        <v>0</v>
      </c>
      <c r="N245" s="17">
        <v>0</v>
      </c>
      <c r="O245" s="17">
        <v>0</v>
      </c>
      <c r="P245" s="17">
        <v>1671936</v>
      </c>
      <c r="Q245" s="17">
        <v>417973</v>
      </c>
      <c r="R245" s="17">
        <v>32001</v>
      </c>
      <c r="S245" s="17">
        <v>27893</v>
      </c>
      <c r="T245" s="17">
        <v>11638</v>
      </c>
      <c r="U245" s="17">
        <v>109627</v>
      </c>
      <c r="V245" s="17">
        <v>34606</v>
      </c>
      <c r="W245" s="17">
        <v>0</v>
      </c>
      <c r="X245" s="17">
        <v>615160</v>
      </c>
      <c r="Y245" s="17">
        <v>0</v>
      </c>
      <c r="Z245" s="17">
        <v>0</v>
      </c>
      <c r="AA245" s="17">
        <v>0</v>
      </c>
      <c r="AB245" s="17">
        <v>0</v>
      </c>
      <c r="AC245" s="17">
        <v>21612538</v>
      </c>
      <c r="AD245" s="17">
        <f>MAX(E245,(TRUNC(('2022-0222'!E245*0.03),0)+'2022-0222'!E245))</f>
        <v>14130057</v>
      </c>
      <c r="AE245" s="17">
        <f t="shared" si="4"/>
        <v>411555</v>
      </c>
    </row>
    <row r="246" spans="1:31" x14ac:dyDescent="0.3">
      <c r="A246" s="15" t="s">
        <v>485</v>
      </c>
      <c r="B246" s="14" t="s">
        <v>486</v>
      </c>
      <c r="C246" s="14">
        <v>1</v>
      </c>
      <c r="D246" s="14">
        <v>0</v>
      </c>
      <c r="E246" s="17">
        <v>13222604</v>
      </c>
      <c r="F246" s="17">
        <v>0</v>
      </c>
      <c r="G246" s="17">
        <v>0</v>
      </c>
      <c r="H246" s="17">
        <v>0</v>
      </c>
      <c r="I246" s="17">
        <v>3062186</v>
      </c>
      <c r="J246" s="17">
        <v>3933337</v>
      </c>
      <c r="K246" s="17">
        <v>64693</v>
      </c>
      <c r="L246" s="17">
        <v>0</v>
      </c>
      <c r="M246" s="17">
        <v>0</v>
      </c>
      <c r="N246" s="17">
        <v>0</v>
      </c>
      <c r="O246" s="17">
        <v>0</v>
      </c>
      <c r="P246" s="17">
        <v>2872096</v>
      </c>
      <c r="Q246" s="17">
        <v>491036</v>
      </c>
      <c r="R246" s="17">
        <v>760773</v>
      </c>
      <c r="S246" s="17">
        <v>76862</v>
      </c>
      <c r="T246" s="17">
        <v>32069</v>
      </c>
      <c r="U246" s="17">
        <v>221525</v>
      </c>
      <c r="V246" s="17">
        <v>84436</v>
      </c>
      <c r="W246" s="17">
        <v>0</v>
      </c>
      <c r="X246" s="17">
        <v>475200</v>
      </c>
      <c r="Y246" s="17">
        <v>0</v>
      </c>
      <c r="Z246" s="17">
        <v>0</v>
      </c>
      <c r="AA246" s="17">
        <v>0</v>
      </c>
      <c r="AB246" s="17">
        <v>0</v>
      </c>
      <c r="AC246" s="17">
        <v>25296817</v>
      </c>
      <c r="AD246" s="17">
        <f>MAX(E246,(TRUNC(('2022-0222'!E246*0.03),0)+'2022-0222'!E246))</f>
        <v>13222604</v>
      </c>
      <c r="AE246" s="17">
        <f t="shared" si="4"/>
        <v>0</v>
      </c>
    </row>
    <row r="247" spans="1:31" x14ac:dyDescent="0.3">
      <c r="A247" s="15" t="s">
        <v>487</v>
      </c>
      <c r="B247" s="14" t="s">
        <v>488</v>
      </c>
      <c r="C247" s="14">
        <v>1</v>
      </c>
      <c r="D247" s="14">
        <v>0</v>
      </c>
      <c r="E247" s="17">
        <v>26225513</v>
      </c>
      <c r="F247" s="17">
        <v>0</v>
      </c>
      <c r="G247" s="17">
        <v>1154706</v>
      </c>
      <c r="H247" s="17">
        <v>73863</v>
      </c>
      <c r="I247" s="17">
        <v>5458793</v>
      </c>
      <c r="J247" s="17">
        <v>7496331</v>
      </c>
      <c r="K247" s="17">
        <v>0</v>
      </c>
      <c r="L247" s="17">
        <v>0</v>
      </c>
      <c r="M247" s="17">
        <v>0</v>
      </c>
      <c r="N247" s="17">
        <v>0</v>
      </c>
      <c r="O247" s="17">
        <v>0</v>
      </c>
      <c r="P247" s="17">
        <v>4274444</v>
      </c>
      <c r="Q247" s="17">
        <v>1672631</v>
      </c>
      <c r="R247" s="17">
        <v>830947</v>
      </c>
      <c r="S247" s="17">
        <v>64189</v>
      </c>
      <c r="T247" s="17">
        <v>26781</v>
      </c>
      <c r="U247" s="17">
        <v>230379</v>
      </c>
      <c r="V247" s="17">
        <v>74454</v>
      </c>
      <c r="W247" s="17">
        <v>0</v>
      </c>
      <c r="X247" s="17">
        <v>900000</v>
      </c>
      <c r="Y247" s="17">
        <v>0</v>
      </c>
      <c r="Z247" s="17">
        <v>0</v>
      </c>
      <c r="AA247" s="17">
        <v>0</v>
      </c>
      <c r="AB247" s="17">
        <v>0</v>
      </c>
      <c r="AC247" s="17">
        <v>48483031</v>
      </c>
      <c r="AD247" s="17">
        <f>MAX(E247,(TRUNC(('2022-0222'!E247*0.03),0)+'2022-0222'!E247))</f>
        <v>26225513</v>
      </c>
      <c r="AE247" s="17">
        <f t="shared" si="4"/>
        <v>0</v>
      </c>
    </row>
    <row r="248" spans="1:31" x14ac:dyDescent="0.3">
      <c r="A248" s="15" t="s">
        <v>489</v>
      </c>
      <c r="B248" s="14" t="s">
        <v>490</v>
      </c>
      <c r="C248" s="14">
        <v>1</v>
      </c>
      <c r="D248" s="14">
        <v>0</v>
      </c>
      <c r="E248" s="17">
        <v>87864689</v>
      </c>
      <c r="F248" s="17">
        <v>490241</v>
      </c>
      <c r="G248" s="17">
        <v>0</v>
      </c>
      <c r="H248" s="17">
        <v>37481</v>
      </c>
      <c r="I248" s="17">
        <v>16162180</v>
      </c>
      <c r="J248" s="17">
        <v>9862578</v>
      </c>
      <c r="K248" s="17">
        <v>0</v>
      </c>
      <c r="L248" s="17">
        <v>0</v>
      </c>
      <c r="M248" s="17">
        <v>0</v>
      </c>
      <c r="N248" s="17">
        <v>0</v>
      </c>
      <c r="O248" s="17">
        <v>0</v>
      </c>
      <c r="P248" s="17">
        <v>9059744</v>
      </c>
      <c r="Q248" s="17">
        <v>1663736</v>
      </c>
      <c r="R248" s="17">
        <v>1419719</v>
      </c>
      <c r="S248" s="17">
        <v>173513</v>
      </c>
      <c r="T248" s="17">
        <v>72394</v>
      </c>
      <c r="U248" s="17">
        <v>652575</v>
      </c>
      <c r="V248" s="17">
        <v>220883</v>
      </c>
      <c r="W248" s="17">
        <v>0</v>
      </c>
      <c r="X248" s="17">
        <v>1517225</v>
      </c>
      <c r="Y248" s="17">
        <v>0</v>
      </c>
      <c r="Z248" s="17">
        <v>0</v>
      </c>
      <c r="AA248" s="17">
        <v>0</v>
      </c>
      <c r="AB248" s="17">
        <v>0</v>
      </c>
      <c r="AC248" s="17">
        <v>128836958</v>
      </c>
      <c r="AD248" s="17">
        <f>MAX(E248,(TRUNC(('2022-0222'!E248*0.03),0)+'2022-0222'!E248))</f>
        <v>87864689</v>
      </c>
      <c r="AE248" s="17">
        <f t="shared" si="4"/>
        <v>0</v>
      </c>
    </row>
    <row r="249" spans="1:31" x14ac:dyDescent="0.3">
      <c r="A249" s="15" t="s">
        <v>491</v>
      </c>
      <c r="B249" s="14" t="s">
        <v>492</v>
      </c>
      <c r="C249" s="14">
        <v>1</v>
      </c>
      <c r="D249" s="14">
        <v>0</v>
      </c>
      <c r="E249" s="17">
        <v>20380099</v>
      </c>
      <c r="F249" s="17">
        <v>181815</v>
      </c>
      <c r="G249" s="17">
        <v>0</v>
      </c>
      <c r="H249" s="17">
        <v>0</v>
      </c>
      <c r="I249" s="17">
        <v>4042585</v>
      </c>
      <c r="J249" s="17">
        <v>8329172</v>
      </c>
      <c r="K249" s="17">
        <v>0</v>
      </c>
      <c r="L249" s="17">
        <v>0</v>
      </c>
      <c r="M249" s="17">
        <v>0</v>
      </c>
      <c r="N249" s="17">
        <v>0</v>
      </c>
      <c r="O249" s="17">
        <v>0</v>
      </c>
      <c r="P249" s="17">
        <v>4505595</v>
      </c>
      <c r="Q249" s="17">
        <v>878679</v>
      </c>
      <c r="R249" s="17">
        <v>798194</v>
      </c>
      <c r="S249" s="17">
        <v>49194</v>
      </c>
      <c r="T249" s="17">
        <v>20525</v>
      </c>
      <c r="U249" s="17">
        <v>173410</v>
      </c>
      <c r="V249" s="17">
        <v>59127</v>
      </c>
      <c r="W249" s="17">
        <v>0</v>
      </c>
      <c r="X249" s="17">
        <v>698897</v>
      </c>
      <c r="Y249" s="17">
        <v>0</v>
      </c>
      <c r="Z249" s="17">
        <v>0</v>
      </c>
      <c r="AA249" s="17">
        <v>0</v>
      </c>
      <c r="AB249" s="17">
        <v>0</v>
      </c>
      <c r="AC249" s="17">
        <v>40117292</v>
      </c>
      <c r="AD249" s="17">
        <f>MAX(E249,(TRUNC(('2022-0222'!E249*0.03),0)+'2022-0222'!E249))</f>
        <v>20380099</v>
      </c>
      <c r="AE249" s="17">
        <f t="shared" si="4"/>
        <v>0</v>
      </c>
    </row>
    <row r="250" spans="1:31" x14ac:dyDescent="0.3">
      <c r="A250" s="15" t="s">
        <v>493</v>
      </c>
      <c r="B250" s="14" t="s">
        <v>494</v>
      </c>
      <c r="C250" s="14">
        <v>1</v>
      </c>
      <c r="D250" s="14">
        <v>0</v>
      </c>
      <c r="E250" s="17">
        <v>24359067</v>
      </c>
      <c r="F250" s="17">
        <v>0</v>
      </c>
      <c r="G250" s="17">
        <v>0</v>
      </c>
      <c r="H250" s="17">
        <v>0</v>
      </c>
      <c r="I250" s="17">
        <v>1801118</v>
      </c>
      <c r="J250" s="17">
        <v>3453834</v>
      </c>
      <c r="K250" s="17">
        <v>0</v>
      </c>
      <c r="L250" s="17">
        <v>0</v>
      </c>
      <c r="M250" s="17">
        <v>0</v>
      </c>
      <c r="N250" s="17">
        <v>0</v>
      </c>
      <c r="O250" s="17">
        <v>0</v>
      </c>
      <c r="P250" s="17">
        <v>4235821</v>
      </c>
      <c r="Q250" s="17">
        <v>567799</v>
      </c>
      <c r="R250" s="17">
        <v>707029</v>
      </c>
      <c r="S250" s="17">
        <v>56265</v>
      </c>
      <c r="T250" s="17">
        <v>23475</v>
      </c>
      <c r="U250" s="17">
        <v>218962</v>
      </c>
      <c r="V250" s="17">
        <v>72262</v>
      </c>
      <c r="W250" s="17">
        <v>0</v>
      </c>
      <c r="X250" s="17">
        <v>495300</v>
      </c>
      <c r="Y250" s="17">
        <v>0</v>
      </c>
      <c r="Z250" s="17">
        <v>0</v>
      </c>
      <c r="AA250" s="17">
        <v>0</v>
      </c>
      <c r="AB250" s="17">
        <v>0</v>
      </c>
      <c r="AC250" s="17">
        <v>35990932</v>
      </c>
      <c r="AD250" s="17">
        <f>MAX(E250,(TRUNC(('2022-0222'!E250*0.03),0)+'2022-0222'!E250))</f>
        <v>24359067</v>
      </c>
      <c r="AE250" s="17">
        <f t="shared" si="4"/>
        <v>0</v>
      </c>
    </row>
    <row r="251" spans="1:31" x14ac:dyDescent="0.3">
      <c r="A251" s="15" t="s">
        <v>495</v>
      </c>
      <c r="B251" s="14" t="s">
        <v>496</v>
      </c>
      <c r="C251" s="14">
        <v>1</v>
      </c>
      <c r="D251" s="14">
        <v>0</v>
      </c>
      <c r="E251" s="17">
        <v>9949281</v>
      </c>
      <c r="F251" s="17">
        <v>0</v>
      </c>
      <c r="G251" s="17">
        <v>0</v>
      </c>
      <c r="H251" s="17">
        <v>18643</v>
      </c>
      <c r="I251" s="17">
        <v>2317737</v>
      </c>
      <c r="J251" s="17">
        <v>4567479</v>
      </c>
      <c r="K251" s="17">
        <v>187616</v>
      </c>
      <c r="L251" s="17">
        <v>0</v>
      </c>
      <c r="M251" s="17">
        <v>0</v>
      </c>
      <c r="N251" s="17">
        <v>0</v>
      </c>
      <c r="O251" s="17">
        <v>0</v>
      </c>
      <c r="P251" s="17">
        <v>2573301</v>
      </c>
      <c r="Q251" s="17">
        <v>405519</v>
      </c>
      <c r="R251" s="17">
        <v>270818</v>
      </c>
      <c r="S251" s="17">
        <v>33196</v>
      </c>
      <c r="T251" s="17">
        <v>13850</v>
      </c>
      <c r="U251" s="17">
        <v>125354</v>
      </c>
      <c r="V251" s="17">
        <v>38182</v>
      </c>
      <c r="W251" s="17">
        <v>0</v>
      </c>
      <c r="X251" s="17">
        <v>329737</v>
      </c>
      <c r="Y251" s="17">
        <v>0</v>
      </c>
      <c r="Z251" s="17">
        <v>0</v>
      </c>
      <c r="AA251" s="17">
        <v>0</v>
      </c>
      <c r="AB251" s="17">
        <v>0</v>
      </c>
      <c r="AC251" s="17">
        <v>20830713</v>
      </c>
      <c r="AD251" s="17">
        <f>MAX(E251,(TRUNC(('2022-0222'!E251*0.03),0)+'2022-0222'!E251))</f>
        <v>9949281</v>
      </c>
      <c r="AE251" s="17">
        <f t="shared" si="4"/>
        <v>0</v>
      </c>
    </row>
    <row r="252" spans="1:31" x14ac:dyDescent="0.3">
      <c r="A252" s="15" t="s">
        <v>497</v>
      </c>
      <c r="B252" s="14" t="s">
        <v>498</v>
      </c>
      <c r="C252" s="14">
        <v>1</v>
      </c>
      <c r="D252" s="14">
        <v>0</v>
      </c>
      <c r="E252" s="17">
        <v>25187509</v>
      </c>
      <c r="F252" s="17">
        <v>0</v>
      </c>
      <c r="G252" s="17">
        <v>0</v>
      </c>
      <c r="H252" s="17">
        <v>35240</v>
      </c>
      <c r="I252" s="17">
        <v>3667101</v>
      </c>
      <c r="J252" s="17">
        <v>4655979</v>
      </c>
      <c r="K252" s="17">
        <v>0</v>
      </c>
      <c r="L252" s="17">
        <v>0</v>
      </c>
      <c r="M252" s="17">
        <v>0</v>
      </c>
      <c r="N252" s="17">
        <v>0</v>
      </c>
      <c r="O252" s="17">
        <v>0</v>
      </c>
      <c r="P252" s="17">
        <v>3161068</v>
      </c>
      <c r="Q252" s="17">
        <v>978264</v>
      </c>
      <c r="R252" s="17">
        <v>450984</v>
      </c>
      <c r="S252" s="17">
        <v>52954</v>
      </c>
      <c r="T252" s="17">
        <v>22094</v>
      </c>
      <c r="U252" s="17">
        <v>214593</v>
      </c>
      <c r="V252" s="17">
        <v>66213</v>
      </c>
      <c r="W252" s="17">
        <v>0</v>
      </c>
      <c r="X252" s="17">
        <v>487464</v>
      </c>
      <c r="Y252" s="17">
        <v>0</v>
      </c>
      <c r="Z252" s="17">
        <v>0</v>
      </c>
      <c r="AA252" s="17">
        <v>0</v>
      </c>
      <c r="AB252" s="17">
        <v>0</v>
      </c>
      <c r="AC252" s="17">
        <v>38979463</v>
      </c>
      <c r="AD252" s="17">
        <f>MAX(E252,(TRUNC(('2022-0222'!E252*0.03),0)+'2022-0222'!E252))</f>
        <v>25187509</v>
      </c>
      <c r="AE252" s="17">
        <f t="shared" si="4"/>
        <v>0</v>
      </c>
    </row>
    <row r="253" spans="1:31" x14ac:dyDescent="0.3">
      <c r="A253" s="15" t="s">
        <v>499</v>
      </c>
      <c r="B253" s="14" t="s">
        <v>500</v>
      </c>
      <c r="C253" s="14">
        <v>1</v>
      </c>
      <c r="D253" s="14">
        <v>0</v>
      </c>
      <c r="E253" s="17">
        <v>28732581</v>
      </c>
      <c r="F253" s="17">
        <v>0</v>
      </c>
      <c r="G253" s="17">
        <v>0</v>
      </c>
      <c r="H253" s="17">
        <v>8287</v>
      </c>
      <c r="I253" s="17">
        <v>5046784</v>
      </c>
      <c r="J253" s="17">
        <v>4768415</v>
      </c>
      <c r="K253" s="17">
        <v>0</v>
      </c>
      <c r="L253" s="17">
        <v>0</v>
      </c>
      <c r="M253" s="17">
        <v>0</v>
      </c>
      <c r="N253" s="17">
        <v>0</v>
      </c>
      <c r="O253" s="17">
        <v>0</v>
      </c>
      <c r="P253" s="17">
        <v>4100218</v>
      </c>
      <c r="Q253" s="17">
        <v>760719</v>
      </c>
      <c r="R253" s="17">
        <v>476091</v>
      </c>
      <c r="S253" s="17">
        <v>65762</v>
      </c>
      <c r="T253" s="17">
        <v>27438</v>
      </c>
      <c r="U253" s="17">
        <v>255601</v>
      </c>
      <c r="V253" s="17">
        <v>84353</v>
      </c>
      <c r="W253" s="17">
        <v>0</v>
      </c>
      <c r="X253" s="17">
        <v>889390</v>
      </c>
      <c r="Y253" s="17">
        <v>0</v>
      </c>
      <c r="Z253" s="17">
        <v>0</v>
      </c>
      <c r="AA253" s="17">
        <v>0</v>
      </c>
      <c r="AB253" s="17">
        <v>0</v>
      </c>
      <c r="AC253" s="17">
        <v>45215639</v>
      </c>
      <c r="AD253" s="17">
        <f>MAX(E253,(TRUNC(('2022-0222'!E253*0.03),0)+'2022-0222'!E253))</f>
        <v>28732581</v>
      </c>
      <c r="AE253" s="17">
        <f t="shared" si="4"/>
        <v>0</v>
      </c>
    </row>
    <row r="254" spans="1:31" x14ac:dyDescent="0.3">
      <c r="A254" s="15" t="s">
        <v>501</v>
      </c>
      <c r="B254" s="14" t="s">
        <v>502</v>
      </c>
      <c r="C254" s="14">
        <v>1</v>
      </c>
      <c r="D254" s="14">
        <v>0</v>
      </c>
      <c r="E254" s="17">
        <v>19404479</v>
      </c>
      <c r="F254" s="17">
        <v>0</v>
      </c>
      <c r="G254" s="17">
        <v>0</v>
      </c>
      <c r="H254" s="17">
        <v>41869</v>
      </c>
      <c r="I254" s="17">
        <v>4445379</v>
      </c>
      <c r="J254" s="17">
        <v>6496937</v>
      </c>
      <c r="K254" s="17">
        <v>0</v>
      </c>
      <c r="L254" s="17">
        <v>0</v>
      </c>
      <c r="M254" s="17">
        <v>0</v>
      </c>
      <c r="N254" s="17">
        <v>0</v>
      </c>
      <c r="O254" s="17">
        <v>0</v>
      </c>
      <c r="P254" s="17">
        <v>3381998</v>
      </c>
      <c r="Q254" s="17">
        <v>821581</v>
      </c>
      <c r="R254" s="17">
        <v>670498</v>
      </c>
      <c r="S254" s="17">
        <v>89775</v>
      </c>
      <c r="T254" s="17">
        <v>37456</v>
      </c>
      <c r="U254" s="17">
        <v>286648</v>
      </c>
      <c r="V254" s="17">
        <v>101521</v>
      </c>
      <c r="W254" s="17">
        <v>0</v>
      </c>
      <c r="X254" s="17">
        <v>626400</v>
      </c>
      <c r="Y254" s="17">
        <v>0</v>
      </c>
      <c r="Z254" s="17">
        <v>0</v>
      </c>
      <c r="AA254" s="17">
        <v>0</v>
      </c>
      <c r="AB254" s="17">
        <v>0</v>
      </c>
      <c r="AC254" s="17">
        <v>36404541</v>
      </c>
      <c r="AD254" s="17">
        <f>MAX(E254,(TRUNC(('2022-0222'!E254*0.03),0)+'2022-0222'!E254))</f>
        <v>19404479</v>
      </c>
      <c r="AE254" s="17">
        <f t="shared" si="4"/>
        <v>0</v>
      </c>
    </row>
    <row r="255" spans="1:31" x14ac:dyDescent="0.3">
      <c r="A255" s="15" t="s">
        <v>503</v>
      </c>
      <c r="B255" s="14" t="s">
        <v>504</v>
      </c>
      <c r="C255" s="14">
        <v>1</v>
      </c>
      <c r="D255" s="14">
        <v>0</v>
      </c>
      <c r="E255" s="17">
        <v>27451255</v>
      </c>
      <c r="F255" s="17">
        <v>0</v>
      </c>
      <c r="G255" s="17">
        <v>0</v>
      </c>
      <c r="H255" s="17">
        <v>65813</v>
      </c>
      <c r="I255" s="17">
        <v>6242718</v>
      </c>
      <c r="J255" s="17">
        <v>5117625</v>
      </c>
      <c r="K255" s="17">
        <v>0</v>
      </c>
      <c r="L255" s="17">
        <v>0</v>
      </c>
      <c r="M255" s="17">
        <v>0</v>
      </c>
      <c r="N255" s="17">
        <v>0</v>
      </c>
      <c r="O255" s="17">
        <v>0</v>
      </c>
      <c r="P255" s="17">
        <v>4624556</v>
      </c>
      <c r="Q255" s="17">
        <v>1953851</v>
      </c>
      <c r="R255" s="17">
        <v>571035</v>
      </c>
      <c r="S255" s="17">
        <v>82989</v>
      </c>
      <c r="T255" s="17">
        <v>34625</v>
      </c>
      <c r="U255" s="17">
        <v>338491</v>
      </c>
      <c r="V255" s="17">
        <v>93982</v>
      </c>
      <c r="W255" s="17">
        <v>0</v>
      </c>
      <c r="X255" s="17">
        <v>808200</v>
      </c>
      <c r="Y255" s="17">
        <v>0</v>
      </c>
      <c r="Z255" s="17">
        <v>0</v>
      </c>
      <c r="AA255" s="17">
        <v>0</v>
      </c>
      <c r="AB255" s="17">
        <v>0</v>
      </c>
      <c r="AC255" s="17">
        <v>47385140</v>
      </c>
      <c r="AD255" s="17">
        <f>MAX(E255,(TRUNC(('2022-0222'!E255*0.03),0)+'2022-0222'!E255))</f>
        <v>27451255</v>
      </c>
      <c r="AE255" s="17">
        <f t="shared" si="4"/>
        <v>0</v>
      </c>
    </row>
    <row r="256" spans="1:31" x14ac:dyDescent="0.3">
      <c r="A256" s="15" t="s">
        <v>505</v>
      </c>
      <c r="B256" s="14" t="s">
        <v>506</v>
      </c>
      <c r="C256" s="14">
        <v>1</v>
      </c>
      <c r="D256" s="14">
        <v>0</v>
      </c>
      <c r="E256" s="17">
        <v>7727651</v>
      </c>
      <c r="F256" s="17">
        <v>0</v>
      </c>
      <c r="G256" s="17">
        <v>325321</v>
      </c>
      <c r="H256" s="17">
        <v>0</v>
      </c>
      <c r="I256" s="17">
        <v>673989</v>
      </c>
      <c r="J256" s="17">
        <v>1731240</v>
      </c>
      <c r="K256" s="17">
        <v>0</v>
      </c>
      <c r="L256" s="17">
        <v>0</v>
      </c>
      <c r="M256" s="17">
        <v>0</v>
      </c>
      <c r="N256" s="17">
        <v>0</v>
      </c>
      <c r="O256" s="17">
        <v>0</v>
      </c>
      <c r="P256" s="17">
        <v>1219246</v>
      </c>
      <c r="Q256" s="17">
        <v>397735</v>
      </c>
      <c r="R256" s="17">
        <v>142259</v>
      </c>
      <c r="S256" s="17">
        <v>16433</v>
      </c>
      <c r="T256" s="17">
        <v>6856</v>
      </c>
      <c r="U256" s="17">
        <v>58134</v>
      </c>
      <c r="V256" s="17">
        <v>18742</v>
      </c>
      <c r="W256" s="17">
        <v>0</v>
      </c>
      <c r="X256" s="17">
        <v>156349</v>
      </c>
      <c r="Y256" s="17">
        <v>0</v>
      </c>
      <c r="Z256" s="17">
        <v>0</v>
      </c>
      <c r="AA256" s="17">
        <v>0</v>
      </c>
      <c r="AB256" s="17">
        <v>0</v>
      </c>
      <c r="AC256" s="17">
        <v>12473955</v>
      </c>
      <c r="AD256" s="17">
        <f>MAX(E256,(TRUNC(('2022-0222'!E256*0.03),0)+'2022-0222'!E256))</f>
        <v>7727651</v>
      </c>
      <c r="AE256" s="17">
        <f t="shared" si="4"/>
        <v>0</v>
      </c>
    </row>
    <row r="257" spans="1:31" x14ac:dyDescent="0.3">
      <c r="A257" s="15" t="s">
        <v>507</v>
      </c>
      <c r="B257" s="14" t="s">
        <v>508</v>
      </c>
      <c r="C257" s="14">
        <v>1</v>
      </c>
      <c r="D257" s="14">
        <v>0</v>
      </c>
      <c r="E257" s="17">
        <v>15199282</v>
      </c>
      <c r="F257" s="17">
        <v>0</v>
      </c>
      <c r="G257" s="17">
        <v>0</v>
      </c>
      <c r="H257" s="17">
        <v>3073</v>
      </c>
      <c r="I257" s="17">
        <v>3935255</v>
      </c>
      <c r="J257" s="17">
        <v>4131957</v>
      </c>
      <c r="K257" s="17">
        <v>0</v>
      </c>
      <c r="L257" s="17">
        <v>0</v>
      </c>
      <c r="M257" s="17">
        <v>0</v>
      </c>
      <c r="N257" s="17">
        <v>0</v>
      </c>
      <c r="O257" s="17">
        <v>0</v>
      </c>
      <c r="P257" s="17">
        <v>4392712</v>
      </c>
      <c r="Q257" s="17">
        <v>638810</v>
      </c>
      <c r="R257" s="17">
        <v>299448</v>
      </c>
      <c r="S257" s="17">
        <v>92022</v>
      </c>
      <c r="T257" s="17">
        <v>38394</v>
      </c>
      <c r="U257" s="17">
        <v>345889</v>
      </c>
      <c r="V257" s="17">
        <v>96480</v>
      </c>
      <c r="W257" s="17">
        <v>0</v>
      </c>
      <c r="X257" s="17">
        <v>626400</v>
      </c>
      <c r="Y257" s="17">
        <v>0</v>
      </c>
      <c r="Z257" s="17">
        <v>0</v>
      </c>
      <c r="AA257" s="17">
        <v>0</v>
      </c>
      <c r="AB257" s="17">
        <v>0</v>
      </c>
      <c r="AC257" s="17">
        <v>29799722</v>
      </c>
      <c r="AD257" s="17">
        <f>MAX(E257,(TRUNC(('2022-0222'!E257*0.03),0)+'2022-0222'!E257))</f>
        <v>15199282</v>
      </c>
      <c r="AE257" s="17">
        <f t="shared" si="4"/>
        <v>0</v>
      </c>
    </row>
    <row r="258" spans="1:31" x14ac:dyDescent="0.3">
      <c r="A258" s="15" t="s">
        <v>509</v>
      </c>
      <c r="B258" s="14" t="s">
        <v>510</v>
      </c>
      <c r="C258" s="14">
        <v>1</v>
      </c>
      <c r="D258" s="14">
        <v>0</v>
      </c>
      <c r="E258" s="17">
        <v>25977331</v>
      </c>
      <c r="F258" s="17">
        <v>0</v>
      </c>
      <c r="G258" s="17">
        <v>0</v>
      </c>
      <c r="H258" s="17">
        <v>0</v>
      </c>
      <c r="I258" s="17">
        <v>5547070</v>
      </c>
      <c r="J258" s="17">
        <v>8620842</v>
      </c>
      <c r="K258" s="17">
        <v>0</v>
      </c>
      <c r="L258" s="17">
        <v>0</v>
      </c>
      <c r="M258" s="17">
        <v>0</v>
      </c>
      <c r="N258" s="17">
        <v>0</v>
      </c>
      <c r="O258" s="17">
        <v>0</v>
      </c>
      <c r="P258" s="17">
        <v>3221693</v>
      </c>
      <c r="Q258" s="17">
        <v>1135970</v>
      </c>
      <c r="R258" s="17">
        <v>785199</v>
      </c>
      <c r="S258" s="17">
        <v>56505</v>
      </c>
      <c r="T258" s="17">
        <v>23575</v>
      </c>
      <c r="U258" s="17">
        <v>235214</v>
      </c>
      <c r="V258" s="17">
        <v>72021</v>
      </c>
      <c r="W258" s="17">
        <v>0</v>
      </c>
      <c r="X258" s="17">
        <v>451696</v>
      </c>
      <c r="Y258" s="17">
        <v>0</v>
      </c>
      <c r="Z258" s="17">
        <v>0</v>
      </c>
      <c r="AA258" s="17">
        <v>0</v>
      </c>
      <c r="AB258" s="17">
        <v>0</v>
      </c>
      <c r="AC258" s="17">
        <v>46127116</v>
      </c>
      <c r="AD258" s="17">
        <f>MAX(E258,(TRUNC(('2022-0222'!E258*0.03),0)+'2022-0222'!E258))</f>
        <v>25977331</v>
      </c>
      <c r="AE258" s="17">
        <f t="shared" si="4"/>
        <v>0</v>
      </c>
    </row>
    <row r="259" spans="1:31" x14ac:dyDescent="0.3">
      <c r="A259" s="15" t="s">
        <v>511</v>
      </c>
      <c r="B259" s="14" t="s">
        <v>512</v>
      </c>
      <c r="C259" s="14">
        <v>1</v>
      </c>
      <c r="D259" s="14">
        <v>1</v>
      </c>
      <c r="E259" s="17">
        <v>512223155</v>
      </c>
      <c r="F259" s="17">
        <v>6353730</v>
      </c>
      <c r="G259" s="17">
        <v>0</v>
      </c>
      <c r="H259" s="17">
        <v>0</v>
      </c>
      <c r="I259" s="17">
        <v>51984476</v>
      </c>
      <c r="J259" s="17">
        <v>76522231</v>
      </c>
      <c r="K259" s="17">
        <v>0</v>
      </c>
      <c r="L259" s="17">
        <v>0</v>
      </c>
      <c r="M259" s="17">
        <v>1560405</v>
      </c>
      <c r="N259" s="17">
        <v>4783120</v>
      </c>
      <c r="O259" s="17">
        <v>4294204</v>
      </c>
      <c r="P259" s="17">
        <v>0</v>
      </c>
      <c r="Q259" s="17">
        <v>5583444</v>
      </c>
      <c r="R259" s="17">
        <v>10007446</v>
      </c>
      <c r="S259" s="17">
        <v>452441</v>
      </c>
      <c r="T259" s="17">
        <v>188769</v>
      </c>
      <c r="U259" s="17">
        <v>1811575</v>
      </c>
      <c r="V259" s="17">
        <v>643933</v>
      </c>
      <c r="W259" s="17">
        <v>0</v>
      </c>
      <c r="X259" s="17">
        <v>36188959</v>
      </c>
      <c r="Y259" s="17">
        <v>0</v>
      </c>
      <c r="Z259" s="17">
        <v>0</v>
      </c>
      <c r="AA259" s="17">
        <v>0</v>
      </c>
      <c r="AB259" s="17">
        <v>0</v>
      </c>
      <c r="AC259" s="17">
        <v>712597888</v>
      </c>
      <c r="AD259" s="17">
        <f>MAX(E259,(TRUNC(('2022-0222'!E259*0.03),0)+'2022-0222'!E259))</f>
        <v>512223155</v>
      </c>
      <c r="AE259" s="17">
        <f t="shared" si="4"/>
        <v>0</v>
      </c>
    </row>
    <row r="260" spans="1:31" x14ac:dyDescent="0.3">
      <c r="A260" s="15" t="s">
        <v>513</v>
      </c>
      <c r="B260" s="14" t="s">
        <v>514</v>
      </c>
      <c r="C260" s="14">
        <v>1</v>
      </c>
      <c r="D260" s="14">
        <v>0</v>
      </c>
      <c r="E260" s="17">
        <v>29048112</v>
      </c>
      <c r="F260" s="17">
        <v>0</v>
      </c>
      <c r="G260" s="17">
        <v>0</v>
      </c>
      <c r="H260" s="17">
        <v>0</v>
      </c>
      <c r="I260" s="17">
        <v>8826848</v>
      </c>
      <c r="J260" s="17">
        <v>4659172</v>
      </c>
      <c r="K260" s="17">
        <v>0</v>
      </c>
      <c r="L260" s="17">
        <v>0</v>
      </c>
      <c r="M260" s="17">
        <v>0</v>
      </c>
      <c r="N260" s="17">
        <v>0</v>
      </c>
      <c r="O260" s="17">
        <v>0</v>
      </c>
      <c r="P260" s="17">
        <v>4628549</v>
      </c>
      <c r="Q260" s="17">
        <v>1975550</v>
      </c>
      <c r="R260" s="17">
        <v>699894</v>
      </c>
      <c r="S260" s="17">
        <v>81656</v>
      </c>
      <c r="T260" s="17">
        <v>34069</v>
      </c>
      <c r="U260" s="17">
        <v>334996</v>
      </c>
      <c r="V260" s="17">
        <v>83897</v>
      </c>
      <c r="W260" s="17">
        <v>0</v>
      </c>
      <c r="X260" s="17">
        <v>1555039</v>
      </c>
      <c r="Y260" s="17">
        <v>0</v>
      </c>
      <c r="Z260" s="17">
        <v>0</v>
      </c>
      <c r="AA260" s="17">
        <v>0</v>
      </c>
      <c r="AB260" s="17">
        <v>0</v>
      </c>
      <c r="AC260" s="17">
        <v>50927782</v>
      </c>
      <c r="AD260" s="17">
        <f>MAX(E260,(TRUNC(('2022-0222'!E260*0.03),0)+'2022-0222'!E260))</f>
        <v>29048112</v>
      </c>
      <c r="AE260" s="17">
        <f t="shared" si="4"/>
        <v>0</v>
      </c>
    </row>
    <row r="261" spans="1:31" x14ac:dyDescent="0.3">
      <c r="A261" s="15" t="s">
        <v>515</v>
      </c>
      <c r="B261" s="14" t="s">
        <v>516</v>
      </c>
      <c r="C261" s="14">
        <v>1</v>
      </c>
      <c r="D261" s="14">
        <v>0</v>
      </c>
      <c r="E261" s="17">
        <v>28982620</v>
      </c>
      <c r="F261" s="17">
        <v>0</v>
      </c>
      <c r="G261" s="17">
        <v>0</v>
      </c>
      <c r="H261" s="17">
        <v>0</v>
      </c>
      <c r="I261" s="17">
        <v>5587275</v>
      </c>
      <c r="J261" s="17">
        <v>4019985</v>
      </c>
      <c r="K261" s="17">
        <v>0</v>
      </c>
      <c r="L261" s="17">
        <v>0</v>
      </c>
      <c r="M261" s="17">
        <v>0</v>
      </c>
      <c r="N261" s="17">
        <v>0</v>
      </c>
      <c r="O261" s="17">
        <v>0</v>
      </c>
      <c r="P261" s="17">
        <v>4047717</v>
      </c>
      <c r="Q261" s="17">
        <v>1441984</v>
      </c>
      <c r="R261" s="17">
        <v>760861</v>
      </c>
      <c r="S261" s="17">
        <v>47007</v>
      </c>
      <c r="T261" s="17">
        <v>19613</v>
      </c>
      <c r="U261" s="17">
        <v>184128</v>
      </c>
      <c r="V261" s="17">
        <v>59612</v>
      </c>
      <c r="W261" s="17">
        <v>0</v>
      </c>
      <c r="X261" s="17">
        <v>359327</v>
      </c>
      <c r="Y261" s="17">
        <v>0</v>
      </c>
      <c r="Z261" s="17">
        <v>0</v>
      </c>
      <c r="AA261" s="17">
        <v>0</v>
      </c>
      <c r="AB261" s="17">
        <v>0</v>
      </c>
      <c r="AC261" s="17">
        <v>45510129</v>
      </c>
      <c r="AD261" s="17">
        <f>MAX(E261,(TRUNC(('2022-0222'!E261*0.03),0)+'2022-0222'!E261))</f>
        <v>29705860</v>
      </c>
      <c r="AE261" s="17">
        <f t="shared" si="4"/>
        <v>723240</v>
      </c>
    </row>
    <row r="262" spans="1:31" x14ac:dyDescent="0.3">
      <c r="A262" s="15" t="s">
        <v>517</v>
      </c>
      <c r="B262" s="14" t="s">
        <v>518</v>
      </c>
      <c r="C262" s="14">
        <v>1</v>
      </c>
      <c r="D262" s="14">
        <v>0</v>
      </c>
      <c r="E262" s="17">
        <v>36490575</v>
      </c>
      <c r="F262" s="17">
        <v>0</v>
      </c>
      <c r="G262" s="17">
        <v>0</v>
      </c>
      <c r="H262" s="17">
        <v>0</v>
      </c>
      <c r="I262" s="17">
        <v>7411462</v>
      </c>
      <c r="J262" s="17">
        <v>8211017</v>
      </c>
      <c r="K262" s="17">
        <v>0</v>
      </c>
      <c r="L262" s="17">
        <v>0</v>
      </c>
      <c r="M262" s="17">
        <v>0</v>
      </c>
      <c r="N262" s="17">
        <v>0</v>
      </c>
      <c r="O262" s="17">
        <v>0</v>
      </c>
      <c r="P262" s="17">
        <v>7598914</v>
      </c>
      <c r="Q262" s="17">
        <v>1213120</v>
      </c>
      <c r="R262" s="17">
        <v>1021585</v>
      </c>
      <c r="S262" s="17">
        <v>123495</v>
      </c>
      <c r="T262" s="17">
        <v>51525</v>
      </c>
      <c r="U262" s="17">
        <v>502756</v>
      </c>
      <c r="V262" s="17">
        <v>132670</v>
      </c>
      <c r="W262" s="17">
        <v>0</v>
      </c>
      <c r="X262" s="17">
        <v>1422900</v>
      </c>
      <c r="Y262" s="17">
        <v>0</v>
      </c>
      <c r="Z262" s="17">
        <v>0</v>
      </c>
      <c r="AA262" s="17">
        <v>0</v>
      </c>
      <c r="AB262" s="17">
        <v>0</v>
      </c>
      <c r="AC262" s="17">
        <v>64180019</v>
      </c>
      <c r="AD262" s="17">
        <f>MAX(E262,(TRUNC(('2022-0222'!E262*0.03),0)+'2022-0222'!E262))</f>
        <v>36490575</v>
      </c>
      <c r="AE262" s="17">
        <f t="shared" ref="AE262:AE325" si="5">AD262-E262</f>
        <v>0</v>
      </c>
    </row>
    <row r="263" spans="1:31" x14ac:dyDescent="0.3">
      <c r="A263" s="15" t="s">
        <v>519</v>
      </c>
      <c r="B263" s="14" t="s">
        <v>520</v>
      </c>
      <c r="C263" s="14">
        <v>1</v>
      </c>
      <c r="D263" s="14">
        <v>0</v>
      </c>
      <c r="E263" s="17">
        <v>4578511</v>
      </c>
      <c r="F263" s="17">
        <v>0</v>
      </c>
      <c r="G263" s="17">
        <v>181923</v>
      </c>
      <c r="H263" s="17">
        <v>0</v>
      </c>
      <c r="I263" s="17">
        <v>930073</v>
      </c>
      <c r="J263" s="17">
        <v>1782116</v>
      </c>
      <c r="K263" s="17">
        <v>0</v>
      </c>
      <c r="L263" s="17">
        <v>0</v>
      </c>
      <c r="M263" s="17">
        <v>0</v>
      </c>
      <c r="N263" s="17">
        <v>0</v>
      </c>
      <c r="O263" s="17">
        <v>0</v>
      </c>
      <c r="P263" s="17">
        <v>1106866</v>
      </c>
      <c r="Q263" s="17">
        <v>189080</v>
      </c>
      <c r="R263" s="17">
        <v>287173</v>
      </c>
      <c r="S263" s="17">
        <v>9812</v>
      </c>
      <c r="T263" s="17">
        <v>4094</v>
      </c>
      <c r="U263" s="17">
        <v>37513</v>
      </c>
      <c r="V263" s="17">
        <v>10493</v>
      </c>
      <c r="W263" s="17">
        <v>0</v>
      </c>
      <c r="X263" s="17">
        <v>192040</v>
      </c>
      <c r="Y263" s="17">
        <v>0</v>
      </c>
      <c r="Z263" s="17">
        <v>0</v>
      </c>
      <c r="AA263" s="17">
        <v>0</v>
      </c>
      <c r="AB263" s="17">
        <v>0</v>
      </c>
      <c r="AC263" s="17">
        <v>9309694</v>
      </c>
      <c r="AD263" s="17">
        <f>MAX(E263,(TRUNC(('2022-0222'!E263*0.03),0)+'2022-0222'!E263))</f>
        <v>4715866</v>
      </c>
      <c r="AE263" s="17">
        <f t="shared" si="5"/>
        <v>137355</v>
      </c>
    </row>
    <row r="264" spans="1:31" x14ac:dyDescent="0.3">
      <c r="A264" s="15" t="s">
        <v>521</v>
      </c>
      <c r="B264" s="14" t="s">
        <v>522</v>
      </c>
      <c r="C264" s="14">
        <v>1</v>
      </c>
      <c r="D264" s="14">
        <v>0</v>
      </c>
      <c r="E264" s="17">
        <v>41309411</v>
      </c>
      <c r="F264" s="17">
        <v>0</v>
      </c>
      <c r="G264" s="17">
        <v>0</v>
      </c>
      <c r="H264" s="17">
        <v>0</v>
      </c>
      <c r="I264" s="17">
        <v>4486673</v>
      </c>
      <c r="J264" s="17">
        <v>7565202</v>
      </c>
      <c r="K264" s="17">
        <v>97222</v>
      </c>
      <c r="L264" s="17">
        <v>0</v>
      </c>
      <c r="M264" s="17">
        <v>0</v>
      </c>
      <c r="N264" s="17">
        <v>0</v>
      </c>
      <c r="O264" s="17">
        <v>0</v>
      </c>
      <c r="P264" s="17">
        <v>3980556</v>
      </c>
      <c r="Q264" s="17">
        <v>957546</v>
      </c>
      <c r="R264" s="17">
        <v>780910</v>
      </c>
      <c r="S264" s="17">
        <v>55591</v>
      </c>
      <c r="T264" s="17">
        <v>23194</v>
      </c>
      <c r="U264" s="17">
        <v>218030</v>
      </c>
      <c r="V264" s="17">
        <v>73731</v>
      </c>
      <c r="W264" s="17">
        <v>0</v>
      </c>
      <c r="X264" s="17">
        <v>2171705</v>
      </c>
      <c r="Y264" s="17">
        <v>0</v>
      </c>
      <c r="Z264" s="17">
        <v>0</v>
      </c>
      <c r="AA264" s="17">
        <v>0</v>
      </c>
      <c r="AB264" s="17">
        <v>0</v>
      </c>
      <c r="AC264" s="17">
        <v>61719771</v>
      </c>
      <c r="AD264" s="17">
        <f>MAX(E264,(TRUNC(('2022-0222'!E264*0.03),0)+'2022-0222'!E264))</f>
        <v>41309411</v>
      </c>
      <c r="AE264" s="17">
        <f t="shared" si="5"/>
        <v>0</v>
      </c>
    </row>
    <row r="265" spans="1:31" x14ac:dyDescent="0.3">
      <c r="A265" s="15" t="s">
        <v>523</v>
      </c>
      <c r="B265" s="14" t="s">
        <v>524</v>
      </c>
      <c r="C265" s="14">
        <v>1</v>
      </c>
      <c r="D265" s="14">
        <v>0</v>
      </c>
      <c r="E265" s="17">
        <v>9599969</v>
      </c>
      <c r="F265" s="17">
        <v>0</v>
      </c>
      <c r="G265" s="17">
        <v>0</v>
      </c>
      <c r="H265" s="17">
        <v>15996</v>
      </c>
      <c r="I265" s="17">
        <v>1455015</v>
      </c>
      <c r="J265" s="17">
        <v>2292340</v>
      </c>
      <c r="K265" s="17">
        <v>0</v>
      </c>
      <c r="L265" s="17">
        <v>0</v>
      </c>
      <c r="M265" s="17">
        <v>0</v>
      </c>
      <c r="N265" s="17">
        <v>0</v>
      </c>
      <c r="O265" s="17">
        <v>0</v>
      </c>
      <c r="P265" s="17">
        <v>1298927</v>
      </c>
      <c r="Q265" s="17">
        <v>36385</v>
      </c>
      <c r="R265" s="17">
        <v>221579</v>
      </c>
      <c r="S265" s="17">
        <v>13317</v>
      </c>
      <c r="T265" s="17">
        <v>5556</v>
      </c>
      <c r="U265" s="17">
        <v>48755</v>
      </c>
      <c r="V265" s="17">
        <v>16543</v>
      </c>
      <c r="W265" s="17">
        <v>0</v>
      </c>
      <c r="X265" s="17">
        <v>348112</v>
      </c>
      <c r="Y265" s="17">
        <v>0</v>
      </c>
      <c r="Z265" s="17">
        <v>0</v>
      </c>
      <c r="AA265" s="17">
        <v>0</v>
      </c>
      <c r="AB265" s="17">
        <v>0</v>
      </c>
      <c r="AC265" s="17">
        <v>15352494</v>
      </c>
      <c r="AD265" s="17">
        <f>MAX(E265,(TRUNC(('2022-0222'!E265*0.03),0)+'2022-0222'!E265))</f>
        <v>9599969</v>
      </c>
      <c r="AE265" s="17">
        <f t="shared" si="5"/>
        <v>0</v>
      </c>
    </row>
    <row r="266" spans="1:31" x14ac:dyDescent="0.3">
      <c r="A266" s="15" t="s">
        <v>525</v>
      </c>
      <c r="B266" s="14" t="s">
        <v>526</v>
      </c>
      <c r="C266" s="14">
        <v>1</v>
      </c>
      <c r="D266" s="14">
        <v>0</v>
      </c>
      <c r="E266" s="17">
        <v>11993207</v>
      </c>
      <c r="F266" s="17">
        <v>0</v>
      </c>
      <c r="G266" s="17">
        <v>0</v>
      </c>
      <c r="H266" s="17">
        <v>0</v>
      </c>
      <c r="I266" s="17">
        <v>1790212</v>
      </c>
      <c r="J266" s="17">
        <v>2183353</v>
      </c>
      <c r="K266" s="17">
        <v>0</v>
      </c>
      <c r="L266" s="17">
        <v>0</v>
      </c>
      <c r="M266" s="17">
        <v>0</v>
      </c>
      <c r="N266" s="17">
        <v>0</v>
      </c>
      <c r="O266" s="17">
        <v>0</v>
      </c>
      <c r="P266" s="17">
        <v>1492736</v>
      </c>
      <c r="Q266" s="17">
        <v>260478</v>
      </c>
      <c r="R266" s="17">
        <v>100076</v>
      </c>
      <c r="S266" s="17">
        <v>18201</v>
      </c>
      <c r="T266" s="17">
        <v>7594</v>
      </c>
      <c r="U266" s="17">
        <v>69958</v>
      </c>
      <c r="V266" s="17">
        <v>21905</v>
      </c>
      <c r="W266" s="17">
        <v>0</v>
      </c>
      <c r="X266" s="17">
        <v>570003</v>
      </c>
      <c r="Y266" s="17">
        <v>0</v>
      </c>
      <c r="Z266" s="17">
        <v>0</v>
      </c>
      <c r="AA266" s="17">
        <v>0</v>
      </c>
      <c r="AB266" s="17">
        <v>0</v>
      </c>
      <c r="AC266" s="17">
        <v>18327723</v>
      </c>
      <c r="AD266" s="17">
        <f>MAX(E266,(TRUNC(('2022-0222'!E266*0.03),0)+'2022-0222'!E266))</f>
        <v>12353003</v>
      </c>
      <c r="AE266" s="17">
        <f t="shared" si="5"/>
        <v>359796</v>
      </c>
    </row>
    <row r="267" spans="1:31" x14ac:dyDescent="0.3">
      <c r="A267" s="15" t="s">
        <v>527</v>
      </c>
      <c r="B267" s="14" t="s">
        <v>528</v>
      </c>
      <c r="C267" s="14">
        <v>1</v>
      </c>
      <c r="D267" s="14">
        <v>0</v>
      </c>
      <c r="E267" s="17">
        <v>10383908</v>
      </c>
      <c r="F267" s="17">
        <v>0</v>
      </c>
      <c r="G267" s="17">
        <v>344565</v>
      </c>
      <c r="H267" s="17">
        <v>0</v>
      </c>
      <c r="I267" s="17">
        <v>1642901</v>
      </c>
      <c r="J267" s="17">
        <v>1912196</v>
      </c>
      <c r="K267" s="17">
        <v>0</v>
      </c>
      <c r="L267" s="17">
        <v>0</v>
      </c>
      <c r="M267" s="17">
        <v>0</v>
      </c>
      <c r="N267" s="17">
        <v>0</v>
      </c>
      <c r="O267" s="17">
        <v>0</v>
      </c>
      <c r="P267" s="17">
        <v>1286017</v>
      </c>
      <c r="Q267" s="17">
        <v>188181</v>
      </c>
      <c r="R267" s="17">
        <v>273775</v>
      </c>
      <c r="S267" s="17">
        <v>11100</v>
      </c>
      <c r="T267" s="17">
        <v>4631</v>
      </c>
      <c r="U267" s="17">
        <v>41066</v>
      </c>
      <c r="V267" s="17">
        <v>14112</v>
      </c>
      <c r="W267" s="17">
        <v>0</v>
      </c>
      <c r="X267" s="17">
        <v>430702</v>
      </c>
      <c r="Y267" s="17">
        <v>0</v>
      </c>
      <c r="Z267" s="17">
        <v>0</v>
      </c>
      <c r="AA267" s="17">
        <v>0</v>
      </c>
      <c r="AB267" s="17">
        <v>0</v>
      </c>
      <c r="AC267" s="17">
        <v>16533154</v>
      </c>
      <c r="AD267" s="17">
        <f>MAX(E267,(TRUNC(('2022-0222'!E267*0.03),0)+'2022-0222'!E267))</f>
        <v>10430499</v>
      </c>
      <c r="AE267" s="17">
        <f t="shared" si="5"/>
        <v>46591</v>
      </c>
    </row>
    <row r="268" spans="1:31" x14ac:dyDescent="0.3">
      <c r="A268" s="15" t="s">
        <v>529</v>
      </c>
      <c r="B268" s="14" t="s">
        <v>530</v>
      </c>
      <c r="C268" s="14">
        <v>1</v>
      </c>
      <c r="D268" s="14">
        <v>1</v>
      </c>
      <c r="E268" s="17">
        <v>10014921</v>
      </c>
      <c r="F268" s="17">
        <v>0</v>
      </c>
      <c r="G268" s="17">
        <v>150754</v>
      </c>
      <c r="H268" s="17">
        <v>8240</v>
      </c>
      <c r="I268" s="17">
        <v>1285657</v>
      </c>
      <c r="J268" s="17">
        <v>2462163</v>
      </c>
      <c r="K268" s="17">
        <v>63506</v>
      </c>
      <c r="L268" s="17">
        <v>733080</v>
      </c>
      <c r="M268" s="17">
        <v>0</v>
      </c>
      <c r="N268" s="17">
        <v>0</v>
      </c>
      <c r="O268" s="17">
        <v>0</v>
      </c>
      <c r="P268" s="17">
        <v>1052506</v>
      </c>
      <c r="Q268" s="17">
        <v>195271</v>
      </c>
      <c r="R268" s="17">
        <v>94547</v>
      </c>
      <c r="S268" s="17">
        <v>10846</v>
      </c>
      <c r="T268" s="17">
        <v>4525</v>
      </c>
      <c r="U268" s="17">
        <v>41649</v>
      </c>
      <c r="V268" s="17">
        <v>14121</v>
      </c>
      <c r="W268" s="17">
        <v>0</v>
      </c>
      <c r="X268" s="17">
        <v>137627</v>
      </c>
      <c r="Y268" s="17">
        <v>0</v>
      </c>
      <c r="Z268" s="17">
        <v>0</v>
      </c>
      <c r="AA268" s="17">
        <v>0</v>
      </c>
      <c r="AB268" s="17">
        <v>0</v>
      </c>
      <c r="AC268" s="17">
        <v>16269413</v>
      </c>
      <c r="AD268" s="17">
        <f>MAX(E268,(TRUNC(('2022-0222'!E268*0.03),0)+'2022-0222'!E268))</f>
        <v>10014921</v>
      </c>
      <c r="AE268" s="17">
        <f t="shared" si="5"/>
        <v>0</v>
      </c>
    </row>
    <row r="269" spans="1:31" x14ac:dyDescent="0.3">
      <c r="A269" s="15" t="s">
        <v>531</v>
      </c>
      <c r="B269" s="14" t="s">
        <v>532</v>
      </c>
      <c r="C269" s="14">
        <v>1</v>
      </c>
      <c r="D269" s="14">
        <v>0</v>
      </c>
      <c r="E269" s="17">
        <v>16063284</v>
      </c>
      <c r="F269" s="17">
        <v>0</v>
      </c>
      <c r="G269" s="17">
        <v>317335</v>
      </c>
      <c r="H269" s="17">
        <v>0</v>
      </c>
      <c r="I269" s="17">
        <v>2154336</v>
      </c>
      <c r="J269" s="17">
        <v>253234</v>
      </c>
      <c r="K269" s="17">
        <v>0</v>
      </c>
      <c r="L269" s="17">
        <v>0</v>
      </c>
      <c r="M269" s="17">
        <v>0</v>
      </c>
      <c r="N269" s="17">
        <v>0</v>
      </c>
      <c r="O269" s="17">
        <v>0</v>
      </c>
      <c r="P269" s="17">
        <v>1026948</v>
      </c>
      <c r="Q269" s="17">
        <v>900144</v>
      </c>
      <c r="R269" s="17">
        <v>605490</v>
      </c>
      <c r="S269" s="17">
        <v>59575</v>
      </c>
      <c r="T269" s="17">
        <v>24856</v>
      </c>
      <c r="U269" s="17">
        <v>211739</v>
      </c>
      <c r="V269" s="17">
        <v>32338</v>
      </c>
      <c r="W269" s="17">
        <v>0</v>
      </c>
      <c r="X269" s="17">
        <v>616147</v>
      </c>
      <c r="Y269" s="17">
        <v>0</v>
      </c>
      <c r="Z269" s="17">
        <v>0</v>
      </c>
      <c r="AA269" s="17">
        <v>0</v>
      </c>
      <c r="AB269" s="17">
        <v>0</v>
      </c>
      <c r="AC269" s="17">
        <v>21865426</v>
      </c>
      <c r="AD269" s="17">
        <f>MAX(E269,(TRUNC(('2022-0222'!E269*0.03),0)+'2022-0222'!E269))</f>
        <v>16063284</v>
      </c>
      <c r="AE269" s="17">
        <f t="shared" si="5"/>
        <v>0</v>
      </c>
    </row>
    <row r="270" spans="1:31" x14ac:dyDescent="0.3">
      <c r="A270" s="15" t="s">
        <v>533</v>
      </c>
      <c r="B270" s="14" t="s">
        <v>534</v>
      </c>
      <c r="C270" s="14">
        <v>1</v>
      </c>
      <c r="D270" s="14">
        <v>1</v>
      </c>
      <c r="E270" s="17">
        <v>141359560</v>
      </c>
      <c r="F270" s="17">
        <v>12764928</v>
      </c>
      <c r="G270" s="17">
        <v>2687597</v>
      </c>
      <c r="H270" s="17">
        <v>0</v>
      </c>
      <c r="I270" s="17">
        <v>8178500</v>
      </c>
      <c r="J270" s="17">
        <v>3408081</v>
      </c>
      <c r="K270" s="17">
        <v>0</v>
      </c>
      <c r="L270" s="17">
        <v>0</v>
      </c>
      <c r="M270" s="17">
        <v>0</v>
      </c>
      <c r="N270" s="17">
        <v>0</v>
      </c>
      <c r="O270" s="17">
        <v>0</v>
      </c>
      <c r="P270" s="17">
        <v>4243201</v>
      </c>
      <c r="Q270" s="17">
        <v>10117954</v>
      </c>
      <c r="R270" s="17">
        <v>2082487</v>
      </c>
      <c r="S270" s="17">
        <v>148841</v>
      </c>
      <c r="T270" s="17">
        <v>62100</v>
      </c>
      <c r="U270" s="17">
        <v>560249</v>
      </c>
      <c r="V270" s="17">
        <v>207750</v>
      </c>
      <c r="W270" s="17">
        <v>0</v>
      </c>
      <c r="X270" s="17">
        <v>5955615</v>
      </c>
      <c r="Y270" s="17">
        <v>0</v>
      </c>
      <c r="Z270" s="17">
        <v>2520255</v>
      </c>
      <c r="AA270" s="17">
        <v>0</v>
      </c>
      <c r="AB270" s="17">
        <v>0</v>
      </c>
      <c r="AC270" s="17">
        <v>194297118</v>
      </c>
      <c r="AD270" s="17">
        <f>MAX(E270,(TRUNC(('2022-0222'!E270*0.03),0)+'2022-0222'!E270))</f>
        <v>141359560</v>
      </c>
      <c r="AE270" s="17">
        <f t="shared" si="5"/>
        <v>0</v>
      </c>
    </row>
    <row r="271" spans="1:31" x14ac:dyDescent="0.3">
      <c r="A271" s="15" t="s">
        <v>535</v>
      </c>
      <c r="B271" s="14" t="s">
        <v>536</v>
      </c>
      <c r="C271" s="14">
        <v>1</v>
      </c>
      <c r="D271" s="14">
        <v>0</v>
      </c>
      <c r="E271" s="17">
        <v>60715683</v>
      </c>
      <c r="F271" s="17">
        <v>3452218</v>
      </c>
      <c r="G271" s="17">
        <v>1755704</v>
      </c>
      <c r="H271" s="17">
        <v>0</v>
      </c>
      <c r="I271" s="17">
        <v>7115035</v>
      </c>
      <c r="J271" s="17">
        <v>1756401</v>
      </c>
      <c r="K271" s="17">
        <v>0</v>
      </c>
      <c r="L271" s="17">
        <v>0</v>
      </c>
      <c r="M271" s="17">
        <v>0</v>
      </c>
      <c r="N271" s="17">
        <v>0</v>
      </c>
      <c r="O271" s="17">
        <v>0</v>
      </c>
      <c r="P271" s="17">
        <v>3507507</v>
      </c>
      <c r="Q271" s="17">
        <v>3607643</v>
      </c>
      <c r="R271" s="17">
        <v>874559</v>
      </c>
      <c r="S271" s="17">
        <v>156945</v>
      </c>
      <c r="T271" s="17">
        <v>65481</v>
      </c>
      <c r="U271" s="17">
        <v>419517</v>
      </c>
      <c r="V271" s="17">
        <v>152886</v>
      </c>
      <c r="W271" s="17">
        <v>0</v>
      </c>
      <c r="X271" s="17">
        <v>3240000</v>
      </c>
      <c r="Y271" s="17">
        <v>0</v>
      </c>
      <c r="Z271" s="17">
        <v>0</v>
      </c>
      <c r="AA271" s="17">
        <v>0</v>
      </c>
      <c r="AB271" s="17">
        <v>0</v>
      </c>
      <c r="AC271" s="17">
        <v>86819579</v>
      </c>
      <c r="AD271" s="17">
        <f>MAX(E271,(TRUNC(('2022-0222'!E271*0.03),0)+'2022-0222'!E271))</f>
        <v>60715683</v>
      </c>
      <c r="AE271" s="17">
        <f t="shared" si="5"/>
        <v>0</v>
      </c>
    </row>
    <row r="272" spans="1:31" x14ac:dyDescent="0.3">
      <c r="A272" s="15" t="s">
        <v>537</v>
      </c>
      <c r="B272" s="14" t="s">
        <v>538</v>
      </c>
      <c r="C272" s="14">
        <v>1</v>
      </c>
      <c r="D272" s="14">
        <v>0</v>
      </c>
      <c r="E272" s="17">
        <v>37550224</v>
      </c>
      <c r="F272" s="17">
        <v>0</v>
      </c>
      <c r="G272" s="17">
        <v>3378742</v>
      </c>
      <c r="H272" s="17">
        <v>0</v>
      </c>
      <c r="I272" s="17">
        <v>4479117</v>
      </c>
      <c r="J272" s="17">
        <v>1247388</v>
      </c>
      <c r="K272" s="17">
        <v>0</v>
      </c>
      <c r="L272" s="17">
        <v>0</v>
      </c>
      <c r="M272" s="17">
        <v>0</v>
      </c>
      <c r="N272" s="17">
        <v>0</v>
      </c>
      <c r="O272" s="17">
        <v>0</v>
      </c>
      <c r="P272" s="17">
        <v>4210903</v>
      </c>
      <c r="Q272" s="17">
        <v>2156755</v>
      </c>
      <c r="R272" s="17">
        <v>661118</v>
      </c>
      <c r="S272" s="17">
        <v>113084</v>
      </c>
      <c r="T272" s="17">
        <v>47181</v>
      </c>
      <c r="U272" s="17">
        <v>467689</v>
      </c>
      <c r="V272" s="17">
        <v>101025</v>
      </c>
      <c r="W272" s="17">
        <v>0</v>
      </c>
      <c r="X272" s="17">
        <v>907200</v>
      </c>
      <c r="Y272" s="17">
        <v>33193</v>
      </c>
      <c r="Z272" s="17">
        <v>0</v>
      </c>
      <c r="AA272" s="17">
        <v>0</v>
      </c>
      <c r="AB272" s="17">
        <v>0</v>
      </c>
      <c r="AC272" s="17">
        <v>55353619</v>
      </c>
      <c r="AD272" s="17">
        <f>MAX(E272,(TRUNC(('2022-0222'!E272*0.03),0)+'2022-0222'!E272))</f>
        <v>37550224</v>
      </c>
      <c r="AE272" s="17">
        <f t="shared" si="5"/>
        <v>0</v>
      </c>
    </row>
    <row r="273" spans="1:31" x14ac:dyDescent="0.3">
      <c r="A273" s="15" t="s">
        <v>539</v>
      </c>
      <c r="B273" s="14" t="s">
        <v>540</v>
      </c>
      <c r="C273" s="14">
        <v>1</v>
      </c>
      <c r="D273" s="14">
        <v>0</v>
      </c>
      <c r="E273" s="17">
        <v>10969307</v>
      </c>
      <c r="F273" s="17">
        <v>0</v>
      </c>
      <c r="G273" s="17">
        <v>947589</v>
      </c>
      <c r="H273" s="17">
        <v>0</v>
      </c>
      <c r="I273" s="17">
        <v>1145236</v>
      </c>
      <c r="J273" s="17">
        <v>974728</v>
      </c>
      <c r="K273" s="17">
        <v>0</v>
      </c>
      <c r="L273" s="17">
        <v>0</v>
      </c>
      <c r="M273" s="17">
        <v>0</v>
      </c>
      <c r="N273" s="17">
        <v>0</v>
      </c>
      <c r="O273" s="17">
        <v>0</v>
      </c>
      <c r="P273" s="17">
        <v>1043382</v>
      </c>
      <c r="Q273" s="17">
        <v>503781</v>
      </c>
      <c r="R273" s="17">
        <v>275417</v>
      </c>
      <c r="S273" s="17">
        <v>30754</v>
      </c>
      <c r="T273" s="17">
        <v>12831</v>
      </c>
      <c r="U273" s="17">
        <v>122675</v>
      </c>
      <c r="V273" s="17">
        <v>30008</v>
      </c>
      <c r="W273" s="17">
        <v>0</v>
      </c>
      <c r="X273" s="17">
        <v>642600</v>
      </c>
      <c r="Y273" s="17">
        <v>4977</v>
      </c>
      <c r="Z273" s="17">
        <v>0</v>
      </c>
      <c r="AA273" s="17">
        <v>0</v>
      </c>
      <c r="AB273" s="17">
        <v>0</v>
      </c>
      <c r="AC273" s="17">
        <v>16703285</v>
      </c>
      <c r="AD273" s="17">
        <f>MAX(E273,(TRUNC(('2022-0222'!E273*0.03),0)+'2022-0222'!E273))</f>
        <v>10969307</v>
      </c>
      <c r="AE273" s="17">
        <f t="shared" si="5"/>
        <v>0</v>
      </c>
    </row>
    <row r="274" spans="1:31" x14ac:dyDescent="0.3">
      <c r="A274" s="15" t="s">
        <v>541</v>
      </c>
      <c r="B274" s="14" t="s">
        <v>542</v>
      </c>
      <c r="C274" s="14">
        <v>1</v>
      </c>
      <c r="D274" s="14">
        <v>0</v>
      </c>
      <c r="E274" s="17">
        <v>44864411</v>
      </c>
      <c r="F274" s="17">
        <v>0</v>
      </c>
      <c r="G274" s="17">
        <v>4406095</v>
      </c>
      <c r="H274" s="17">
        <v>0</v>
      </c>
      <c r="I274" s="17">
        <v>3928406</v>
      </c>
      <c r="J274" s="17">
        <v>3269475</v>
      </c>
      <c r="K274" s="17">
        <v>0</v>
      </c>
      <c r="L274" s="17">
        <v>0</v>
      </c>
      <c r="M274" s="17">
        <v>0</v>
      </c>
      <c r="N274" s="17">
        <v>0</v>
      </c>
      <c r="O274" s="17">
        <v>0</v>
      </c>
      <c r="P274" s="17">
        <v>5350365</v>
      </c>
      <c r="Q274" s="17">
        <v>1791644</v>
      </c>
      <c r="R274" s="17">
        <v>792429</v>
      </c>
      <c r="S274" s="17">
        <v>107826</v>
      </c>
      <c r="T274" s="17">
        <v>44988</v>
      </c>
      <c r="U274" s="17">
        <v>430642</v>
      </c>
      <c r="V274" s="17">
        <v>116360</v>
      </c>
      <c r="W274" s="17">
        <v>0</v>
      </c>
      <c r="X274" s="17">
        <v>1153283</v>
      </c>
      <c r="Y274" s="17">
        <v>208322</v>
      </c>
      <c r="Z274" s="17">
        <v>0</v>
      </c>
      <c r="AA274" s="17">
        <v>0</v>
      </c>
      <c r="AB274" s="17">
        <v>0</v>
      </c>
      <c r="AC274" s="17">
        <v>66464246</v>
      </c>
      <c r="AD274" s="17">
        <f>MAX(E274,(TRUNC(('2022-0222'!E274*0.03),0)+'2022-0222'!E274))</f>
        <v>44864411</v>
      </c>
      <c r="AE274" s="17">
        <f t="shared" si="5"/>
        <v>0</v>
      </c>
    </row>
    <row r="275" spans="1:31" x14ac:dyDescent="0.3">
      <c r="A275" s="15" t="s">
        <v>543</v>
      </c>
      <c r="B275" s="14" t="s">
        <v>544</v>
      </c>
      <c r="C275" s="14">
        <v>1</v>
      </c>
      <c r="D275" s="14">
        <v>0</v>
      </c>
      <c r="E275" s="17">
        <v>9618834</v>
      </c>
      <c r="F275" s="17">
        <v>0</v>
      </c>
      <c r="G275" s="17">
        <v>710955</v>
      </c>
      <c r="H275" s="17">
        <v>0</v>
      </c>
      <c r="I275" s="17">
        <v>1622323</v>
      </c>
      <c r="J275" s="17">
        <v>1390095</v>
      </c>
      <c r="K275" s="17">
        <v>0</v>
      </c>
      <c r="L275" s="17">
        <v>0</v>
      </c>
      <c r="M275" s="17">
        <v>0</v>
      </c>
      <c r="N275" s="17">
        <v>0</v>
      </c>
      <c r="O275" s="17">
        <v>0</v>
      </c>
      <c r="P275" s="17">
        <v>2044987</v>
      </c>
      <c r="Q275" s="17">
        <v>288852</v>
      </c>
      <c r="R275" s="17">
        <v>320670</v>
      </c>
      <c r="S275" s="17">
        <v>38618</v>
      </c>
      <c r="T275" s="17">
        <v>16113</v>
      </c>
      <c r="U275" s="17">
        <v>138985</v>
      </c>
      <c r="V275" s="17">
        <v>30570</v>
      </c>
      <c r="W275" s="17">
        <v>0</v>
      </c>
      <c r="X275" s="17">
        <v>329400</v>
      </c>
      <c r="Y275" s="17">
        <v>13483</v>
      </c>
      <c r="Z275" s="17">
        <v>0</v>
      </c>
      <c r="AA275" s="17">
        <v>0</v>
      </c>
      <c r="AB275" s="17">
        <v>0</v>
      </c>
      <c r="AC275" s="17">
        <v>16563885</v>
      </c>
      <c r="AD275" s="17">
        <f>MAX(E275,(TRUNC(('2022-0222'!E275*0.03),0)+'2022-0222'!E275))</f>
        <v>9618834</v>
      </c>
      <c r="AE275" s="17">
        <f t="shared" si="5"/>
        <v>0</v>
      </c>
    </row>
    <row r="276" spans="1:31" x14ac:dyDescent="0.3">
      <c r="A276" s="15" t="s">
        <v>545</v>
      </c>
      <c r="B276" s="14" t="s">
        <v>546</v>
      </c>
      <c r="C276" s="14">
        <v>1</v>
      </c>
      <c r="D276" s="14">
        <v>0</v>
      </c>
      <c r="E276" s="17">
        <v>3275890</v>
      </c>
      <c r="F276" s="17">
        <v>0</v>
      </c>
      <c r="G276" s="17">
        <v>413153</v>
      </c>
      <c r="H276" s="17">
        <v>0</v>
      </c>
      <c r="I276" s="17">
        <v>460123</v>
      </c>
      <c r="J276" s="17">
        <v>1062457</v>
      </c>
      <c r="K276" s="17">
        <v>0</v>
      </c>
      <c r="L276" s="17">
        <v>0</v>
      </c>
      <c r="M276" s="17">
        <v>0</v>
      </c>
      <c r="N276" s="17">
        <v>0</v>
      </c>
      <c r="O276" s="17">
        <v>0</v>
      </c>
      <c r="P276" s="17">
        <v>948917</v>
      </c>
      <c r="Q276" s="17">
        <v>86205</v>
      </c>
      <c r="R276" s="17">
        <v>11081</v>
      </c>
      <c r="S276" s="17">
        <v>17167</v>
      </c>
      <c r="T276" s="17">
        <v>7163</v>
      </c>
      <c r="U276" s="17">
        <v>57784</v>
      </c>
      <c r="V276" s="17">
        <v>11648</v>
      </c>
      <c r="W276" s="17">
        <v>0</v>
      </c>
      <c r="X276" s="17">
        <v>50400</v>
      </c>
      <c r="Y276" s="17">
        <v>0</v>
      </c>
      <c r="Z276" s="17">
        <v>0</v>
      </c>
      <c r="AA276" s="17">
        <v>0</v>
      </c>
      <c r="AB276" s="17">
        <v>0</v>
      </c>
      <c r="AC276" s="17">
        <v>6401988</v>
      </c>
      <c r="AD276" s="17">
        <f>MAX(E276,(TRUNC(('2022-0222'!E276*0.03),0)+'2022-0222'!E276))</f>
        <v>3275890</v>
      </c>
      <c r="AE276" s="17">
        <f t="shared" si="5"/>
        <v>0</v>
      </c>
    </row>
    <row r="277" spans="1:31" x14ac:dyDescent="0.3">
      <c r="A277" s="15" t="s">
        <v>547</v>
      </c>
      <c r="B277" s="14" t="s">
        <v>548</v>
      </c>
      <c r="C277" s="14">
        <v>1</v>
      </c>
      <c r="D277" s="14">
        <v>0</v>
      </c>
      <c r="E277" s="17">
        <v>58644142</v>
      </c>
      <c r="F277" s="17">
        <v>1157057</v>
      </c>
      <c r="G277" s="17">
        <v>3926511</v>
      </c>
      <c r="H277" s="17">
        <v>0</v>
      </c>
      <c r="I277" s="17">
        <v>3958517</v>
      </c>
      <c r="J277" s="17">
        <v>14271087</v>
      </c>
      <c r="K277" s="17">
        <v>0</v>
      </c>
      <c r="L277" s="17">
        <v>0</v>
      </c>
      <c r="M277" s="17">
        <v>0</v>
      </c>
      <c r="N277" s="17">
        <v>0</v>
      </c>
      <c r="O277" s="17">
        <v>0</v>
      </c>
      <c r="P277" s="17">
        <v>2451420</v>
      </c>
      <c r="Q277" s="17">
        <v>1641989</v>
      </c>
      <c r="R277" s="17">
        <v>559143</v>
      </c>
      <c r="S277" s="17">
        <v>58048</v>
      </c>
      <c r="T277" s="17">
        <v>24219</v>
      </c>
      <c r="U277" s="17">
        <v>216807</v>
      </c>
      <c r="V277" s="17">
        <v>77646</v>
      </c>
      <c r="W277" s="17">
        <v>0</v>
      </c>
      <c r="X277" s="17">
        <v>2487439</v>
      </c>
      <c r="Y277" s="17">
        <v>0</v>
      </c>
      <c r="Z277" s="17">
        <v>0</v>
      </c>
      <c r="AA277" s="17">
        <v>0</v>
      </c>
      <c r="AB277" s="17">
        <v>0</v>
      </c>
      <c r="AC277" s="17">
        <v>88934025</v>
      </c>
      <c r="AD277" s="17">
        <f>MAX(E277,(TRUNC(('2022-0222'!E277*0.03),0)+'2022-0222'!E277))</f>
        <v>58644142</v>
      </c>
      <c r="AE277" s="17">
        <f t="shared" si="5"/>
        <v>0</v>
      </c>
    </row>
    <row r="278" spans="1:31" x14ac:dyDescent="0.3">
      <c r="A278" s="15" t="s">
        <v>549</v>
      </c>
      <c r="B278" s="14" t="s">
        <v>550</v>
      </c>
      <c r="C278" s="14">
        <v>1</v>
      </c>
      <c r="D278" s="14">
        <v>0</v>
      </c>
      <c r="E278" s="17">
        <v>82583864</v>
      </c>
      <c r="F278" s="17">
        <v>0</v>
      </c>
      <c r="G278" s="17">
        <v>3657932</v>
      </c>
      <c r="H278" s="17">
        <v>0</v>
      </c>
      <c r="I278" s="17">
        <v>6945687</v>
      </c>
      <c r="J278" s="17">
        <v>5139126</v>
      </c>
      <c r="K278" s="17">
        <v>0</v>
      </c>
      <c r="L278" s="17">
        <v>0</v>
      </c>
      <c r="M278" s="17">
        <v>0</v>
      </c>
      <c r="N278" s="17">
        <v>0</v>
      </c>
      <c r="O278" s="17">
        <v>0</v>
      </c>
      <c r="P278" s="17">
        <v>4249049</v>
      </c>
      <c r="Q278" s="17">
        <v>4098641</v>
      </c>
      <c r="R278" s="17">
        <v>1248118</v>
      </c>
      <c r="S278" s="17">
        <v>100261</v>
      </c>
      <c r="T278" s="17">
        <v>41831</v>
      </c>
      <c r="U278" s="17">
        <v>413167</v>
      </c>
      <c r="V278" s="17">
        <v>117104</v>
      </c>
      <c r="W278" s="17">
        <v>0</v>
      </c>
      <c r="X278" s="17">
        <v>1827589</v>
      </c>
      <c r="Y278" s="17">
        <v>0</v>
      </c>
      <c r="Z278" s="17">
        <v>0</v>
      </c>
      <c r="AA278" s="17">
        <v>0</v>
      </c>
      <c r="AB278" s="17">
        <v>0</v>
      </c>
      <c r="AC278" s="17">
        <v>110422369</v>
      </c>
      <c r="AD278" s="17">
        <f>MAX(E278,(TRUNC(('2022-0222'!E278*0.03),0)+'2022-0222'!E278))</f>
        <v>82583864</v>
      </c>
      <c r="AE278" s="17">
        <f t="shared" si="5"/>
        <v>0</v>
      </c>
    </row>
    <row r="279" spans="1:31" x14ac:dyDescent="0.3">
      <c r="A279" s="15" t="s">
        <v>551</v>
      </c>
      <c r="B279" s="14" t="s">
        <v>552</v>
      </c>
      <c r="C279" s="14">
        <v>1</v>
      </c>
      <c r="D279" s="14">
        <v>0</v>
      </c>
      <c r="E279" s="17">
        <v>27999534</v>
      </c>
      <c r="F279" s="17">
        <v>0</v>
      </c>
      <c r="G279" s="17">
        <v>2262592</v>
      </c>
      <c r="H279" s="17">
        <v>68007</v>
      </c>
      <c r="I279" s="17">
        <v>4207354</v>
      </c>
      <c r="J279" s="17">
        <v>446774</v>
      </c>
      <c r="K279" s="17">
        <v>0</v>
      </c>
      <c r="L279" s="17">
        <v>0</v>
      </c>
      <c r="M279" s="17">
        <v>0</v>
      </c>
      <c r="N279" s="17">
        <v>0</v>
      </c>
      <c r="O279" s="17">
        <v>0</v>
      </c>
      <c r="P279" s="17">
        <v>2780363</v>
      </c>
      <c r="Q279" s="17">
        <v>1353168</v>
      </c>
      <c r="R279" s="17">
        <v>449442</v>
      </c>
      <c r="S279" s="17">
        <v>66556</v>
      </c>
      <c r="T279" s="17">
        <v>27769</v>
      </c>
      <c r="U279" s="17">
        <v>296260</v>
      </c>
      <c r="V279" s="17">
        <v>64727</v>
      </c>
      <c r="W279" s="17">
        <v>0</v>
      </c>
      <c r="X279" s="17">
        <v>547584</v>
      </c>
      <c r="Y279" s="17">
        <v>99700</v>
      </c>
      <c r="Z279" s="17">
        <v>0</v>
      </c>
      <c r="AA279" s="17">
        <v>0</v>
      </c>
      <c r="AB279" s="17">
        <v>0</v>
      </c>
      <c r="AC279" s="17">
        <v>40669830</v>
      </c>
      <c r="AD279" s="17">
        <f>MAX(E279,(TRUNC(('2022-0222'!E279*0.03),0)+'2022-0222'!E279))</f>
        <v>27999534</v>
      </c>
      <c r="AE279" s="17">
        <f t="shared" si="5"/>
        <v>0</v>
      </c>
    </row>
    <row r="280" spans="1:31" x14ac:dyDescent="0.3">
      <c r="A280" s="15" t="s">
        <v>553</v>
      </c>
      <c r="B280" s="14" t="s">
        <v>554</v>
      </c>
      <c r="C280" s="14">
        <v>1</v>
      </c>
      <c r="D280" s="14">
        <v>0</v>
      </c>
      <c r="E280" s="17">
        <v>19198784</v>
      </c>
      <c r="F280" s="17">
        <v>0</v>
      </c>
      <c r="G280" s="17">
        <v>2030230</v>
      </c>
      <c r="H280" s="17">
        <v>0</v>
      </c>
      <c r="I280" s="17">
        <v>2588718</v>
      </c>
      <c r="J280" s="17">
        <v>1399531</v>
      </c>
      <c r="K280" s="17">
        <v>0</v>
      </c>
      <c r="L280" s="17">
        <v>0</v>
      </c>
      <c r="M280" s="17">
        <v>0</v>
      </c>
      <c r="N280" s="17">
        <v>0</v>
      </c>
      <c r="O280" s="17">
        <v>0</v>
      </c>
      <c r="P280" s="17">
        <v>1629220</v>
      </c>
      <c r="Q280" s="17">
        <v>272673</v>
      </c>
      <c r="R280" s="17">
        <v>282367</v>
      </c>
      <c r="S280" s="17">
        <v>80847</v>
      </c>
      <c r="T280" s="17">
        <v>33731</v>
      </c>
      <c r="U280" s="17">
        <v>341753</v>
      </c>
      <c r="V280" s="17">
        <v>50284</v>
      </c>
      <c r="W280" s="17">
        <v>0</v>
      </c>
      <c r="X280" s="17">
        <v>637200</v>
      </c>
      <c r="Y280" s="17">
        <v>0</v>
      </c>
      <c r="Z280" s="17">
        <v>0</v>
      </c>
      <c r="AA280" s="17">
        <v>0</v>
      </c>
      <c r="AB280" s="17">
        <v>0</v>
      </c>
      <c r="AC280" s="17">
        <v>28545338</v>
      </c>
      <c r="AD280" s="17">
        <f>MAX(E280,(TRUNC(('2022-0222'!E280*0.03),0)+'2022-0222'!E280))</f>
        <v>19198784</v>
      </c>
      <c r="AE280" s="17">
        <f t="shared" si="5"/>
        <v>0</v>
      </c>
    </row>
    <row r="281" spans="1:31" x14ac:dyDescent="0.3">
      <c r="A281" s="15" t="s">
        <v>555</v>
      </c>
      <c r="B281" s="14" t="s">
        <v>556</v>
      </c>
      <c r="C281" s="14">
        <v>1</v>
      </c>
      <c r="D281" s="14">
        <v>0</v>
      </c>
      <c r="E281" s="17">
        <v>9629804</v>
      </c>
      <c r="F281" s="17">
        <v>0</v>
      </c>
      <c r="G281" s="17">
        <v>599691</v>
      </c>
      <c r="H281" s="17">
        <v>0</v>
      </c>
      <c r="I281" s="17">
        <v>2006917</v>
      </c>
      <c r="J281" s="17">
        <v>1112282</v>
      </c>
      <c r="K281" s="17">
        <v>0</v>
      </c>
      <c r="L281" s="17">
        <v>0</v>
      </c>
      <c r="M281" s="17">
        <v>0</v>
      </c>
      <c r="N281" s="17">
        <v>0</v>
      </c>
      <c r="O281" s="17">
        <v>0</v>
      </c>
      <c r="P281" s="17">
        <v>839028</v>
      </c>
      <c r="Q281" s="17">
        <v>770701</v>
      </c>
      <c r="R281" s="17">
        <v>153765</v>
      </c>
      <c r="S281" s="17">
        <v>31488</v>
      </c>
      <c r="T281" s="17">
        <v>13138</v>
      </c>
      <c r="U281" s="17">
        <v>132344</v>
      </c>
      <c r="V281" s="17">
        <v>24569</v>
      </c>
      <c r="W281" s="17">
        <v>0</v>
      </c>
      <c r="X281" s="17">
        <v>264600</v>
      </c>
      <c r="Y281" s="17">
        <v>9367</v>
      </c>
      <c r="Z281" s="17">
        <v>0</v>
      </c>
      <c r="AA281" s="17">
        <v>0</v>
      </c>
      <c r="AB281" s="17">
        <v>0</v>
      </c>
      <c r="AC281" s="17">
        <v>15587694</v>
      </c>
      <c r="AD281" s="17">
        <f>MAX(E281,(TRUNC(('2022-0222'!E281*0.03),0)+'2022-0222'!E281))</f>
        <v>9629804</v>
      </c>
      <c r="AE281" s="17">
        <f t="shared" si="5"/>
        <v>0</v>
      </c>
    </row>
    <row r="282" spans="1:31" x14ac:dyDescent="0.3">
      <c r="A282" s="15" t="s">
        <v>557</v>
      </c>
      <c r="B282" s="14" t="s">
        <v>558</v>
      </c>
      <c r="C282" s="14">
        <v>1</v>
      </c>
      <c r="D282" s="14">
        <v>1</v>
      </c>
      <c r="E282" s="17">
        <v>11387483</v>
      </c>
      <c r="F282" s="17">
        <v>0</v>
      </c>
      <c r="G282" s="17">
        <v>805075</v>
      </c>
      <c r="H282" s="17">
        <v>0</v>
      </c>
      <c r="I282" s="17">
        <v>910118</v>
      </c>
      <c r="J282" s="17">
        <v>2004515</v>
      </c>
      <c r="K282" s="17">
        <v>0</v>
      </c>
      <c r="L282" s="17">
        <v>0</v>
      </c>
      <c r="M282" s="17">
        <v>0</v>
      </c>
      <c r="N282" s="17">
        <v>0</v>
      </c>
      <c r="O282" s="17">
        <v>0</v>
      </c>
      <c r="P282" s="17">
        <v>762003</v>
      </c>
      <c r="Q282" s="17">
        <v>208850</v>
      </c>
      <c r="R282" s="17">
        <v>293635</v>
      </c>
      <c r="S282" s="17">
        <v>28762</v>
      </c>
      <c r="T282" s="17">
        <v>12000</v>
      </c>
      <c r="U282" s="17">
        <v>121859</v>
      </c>
      <c r="V282" s="17">
        <v>27925</v>
      </c>
      <c r="W282" s="17">
        <v>0</v>
      </c>
      <c r="X282" s="17">
        <v>441440</v>
      </c>
      <c r="Y282" s="17">
        <v>17124</v>
      </c>
      <c r="Z282" s="17">
        <v>0</v>
      </c>
      <c r="AA282" s="17">
        <v>0</v>
      </c>
      <c r="AB282" s="17">
        <v>0</v>
      </c>
      <c r="AC282" s="17">
        <v>17020789</v>
      </c>
      <c r="AD282" s="17">
        <f>MAX(E282,(TRUNC(('2022-0222'!E282*0.03),0)+'2022-0222'!E282))</f>
        <v>11387483</v>
      </c>
      <c r="AE282" s="17">
        <f t="shared" si="5"/>
        <v>0</v>
      </c>
    </row>
    <row r="283" spans="1:31" x14ac:dyDescent="0.3">
      <c r="A283" s="15" t="s">
        <v>559</v>
      </c>
      <c r="B283" s="14" t="s">
        <v>560</v>
      </c>
      <c r="C283" s="14">
        <v>1</v>
      </c>
      <c r="D283" s="14">
        <v>0</v>
      </c>
      <c r="E283" s="17">
        <v>8072193</v>
      </c>
      <c r="F283" s="17">
        <v>0</v>
      </c>
      <c r="G283" s="17">
        <v>229331</v>
      </c>
      <c r="H283" s="17">
        <v>0</v>
      </c>
      <c r="I283" s="17">
        <v>3772015</v>
      </c>
      <c r="J283" s="17">
        <v>1591733</v>
      </c>
      <c r="K283" s="17">
        <v>0</v>
      </c>
      <c r="L283" s="17">
        <v>0</v>
      </c>
      <c r="M283" s="17">
        <v>0</v>
      </c>
      <c r="N283" s="17">
        <v>0</v>
      </c>
      <c r="O283" s="17">
        <v>0</v>
      </c>
      <c r="P283" s="17">
        <v>1577921</v>
      </c>
      <c r="Q283" s="17">
        <v>85110</v>
      </c>
      <c r="R283" s="17">
        <v>82177</v>
      </c>
      <c r="S283" s="17">
        <v>62422</v>
      </c>
      <c r="T283" s="17">
        <v>26044</v>
      </c>
      <c r="U283" s="17">
        <v>279192</v>
      </c>
      <c r="V283" s="17">
        <v>36706</v>
      </c>
      <c r="W283" s="17">
        <v>0</v>
      </c>
      <c r="X283" s="17">
        <v>872286</v>
      </c>
      <c r="Y283" s="17">
        <v>4496</v>
      </c>
      <c r="Z283" s="17">
        <v>0</v>
      </c>
      <c r="AA283" s="17">
        <v>0</v>
      </c>
      <c r="AB283" s="17">
        <v>0</v>
      </c>
      <c r="AC283" s="17">
        <v>16691626</v>
      </c>
      <c r="AD283" s="17">
        <f>MAX(E283,(TRUNC(('2022-0222'!E283*0.03),0)+'2022-0222'!E283))</f>
        <v>8072193</v>
      </c>
      <c r="AE283" s="17">
        <f t="shared" si="5"/>
        <v>0</v>
      </c>
    </row>
    <row r="284" spans="1:31" x14ac:dyDescent="0.3">
      <c r="A284" s="15" t="s">
        <v>561</v>
      </c>
      <c r="B284" s="14" t="s">
        <v>562</v>
      </c>
      <c r="C284" s="14">
        <v>1</v>
      </c>
      <c r="D284" s="14">
        <v>0</v>
      </c>
      <c r="E284" s="17">
        <v>6734136</v>
      </c>
      <c r="F284" s="17">
        <v>0</v>
      </c>
      <c r="G284" s="17">
        <v>240598</v>
      </c>
      <c r="H284" s="17">
        <v>0</v>
      </c>
      <c r="I284" s="17">
        <v>3836495</v>
      </c>
      <c r="J284" s="17">
        <v>78636</v>
      </c>
      <c r="K284" s="17">
        <v>0</v>
      </c>
      <c r="L284" s="17">
        <v>0</v>
      </c>
      <c r="M284" s="17">
        <v>0</v>
      </c>
      <c r="N284" s="17">
        <v>0</v>
      </c>
      <c r="O284" s="17">
        <v>0</v>
      </c>
      <c r="P284" s="17">
        <v>493285</v>
      </c>
      <c r="Q284" s="17">
        <v>403818</v>
      </c>
      <c r="R284" s="17">
        <v>81773</v>
      </c>
      <c r="S284" s="17">
        <v>92951</v>
      </c>
      <c r="T284" s="17">
        <v>38781</v>
      </c>
      <c r="U284" s="17">
        <v>395401</v>
      </c>
      <c r="V284" s="17">
        <v>0</v>
      </c>
      <c r="W284" s="17">
        <v>0</v>
      </c>
      <c r="X284" s="17">
        <v>589300</v>
      </c>
      <c r="Y284" s="17">
        <v>22561</v>
      </c>
      <c r="Z284" s="17">
        <v>0</v>
      </c>
      <c r="AA284" s="17">
        <v>0</v>
      </c>
      <c r="AB284" s="17">
        <v>0</v>
      </c>
      <c r="AC284" s="17">
        <v>13007735</v>
      </c>
      <c r="AD284" s="17">
        <f>MAX(E284,(TRUNC(('2022-0222'!E284*0.03),0)+'2022-0222'!E284))</f>
        <v>6936160</v>
      </c>
      <c r="AE284" s="17">
        <f t="shared" si="5"/>
        <v>202024</v>
      </c>
    </row>
    <row r="285" spans="1:31" x14ac:dyDescent="0.3">
      <c r="A285" s="15" t="s">
        <v>563</v>
      </c>
      <c r="B285" s="14" t="s">
        <v>564</v>
      </c>
      <c r="C285" s="14">
        <v>1</v>
      </c>
      <c r="D285" s="14">
        <v>0</v>
      </c>
      <c r="E285" s="17">
        <v>23958900</v>
      </c>
      <c r="F285" s="17">
        <v>0</v>
      </c>
      <c r="G285" s="17">
        <v>1401076</v>
      </c>
      <c r="H285" s="17">
        <v>50889</v>
      </c>
      <c r="I285" s="17">
        <v>2625688</v>
      </c>
      <c r="J285" s="17">
        <v>856482</v>
      </c>
      <c r="K285" s="17">
        <v>0</v>
      </c>
      <c r="L285" s="17">
        <v>0</v>
      </c>
      <c r="M285" s="17">
        <v>0</v>
      </c>
      <c r="N285" s="17">
        <v>0</v>
      </c>
      <c r="O285" s="17">
        <v>0</v>
      </c>
      <c r="P285" s="17">
        <v>1532042</v>
      </c>
      <c r="Q285" s="17">
        <v>353535</v>
      </c>
      <c r="R285" s="17">
        <v>298235</v>
      </c>
      <c r="S285" s="17">
        <v>48910</v>
      </c>
      <c r="T285" s="17">
        <v>20406</v>
      </c>
      <c r="U285" s="17">
        <v>203293</v>
      </c>
      <c r="V285" s="17">
        <v>48277</v>
      </c>
      <c r="W285" s="17">
        <v>0</v>
      </c>
      <c r="X285" s="17">
        <v>564510</v>
      </c>
      <c r="Y285" s="17">
        <v>0</v>
      </c>
      <c r="Z285" s="17">
        <v>0</v>
      </c>
      <c r="AA285" s="17">
        <v>0</v>
      </c>
      <c r="AB285" s="17">
        <v>0</v>
      </c>
      <c r="AC285" s="17">
        <v>31962243</v>
      </c>
      <c r="AD285" s="17">
        <f>MAX(E285,(TRUNC(('2022-0222'!E285*0.03),0)+'2022-0222'!E285))</f>
        <v>23958900</v>
      </c>
      <c r="AE285" s="17">
        <f t="shared" si="5"/>
        <v>0</v>
      </c>
    </row>
    <row r="286" spans="1:31" x14ac:dyDescent="0.3">
      <c r="A286" s="15" t="s">
        <v>565</v>
      </c>
      <c r="B286" s="14" t="s">
        <v>566</v>
      </c>
      <c r="C286" s="14">
        <v>1</v>
      </c>
      <c r="D286" s="14">
        <v>0</v>
      </c>
      <c r="E286" s="17">
        <v>8756788</v>
      </c>
      <c r="F286" s="17">
        <v>0</v>
      </c>
      <c r="G286" s="17">
        <v>553249</v>
      </c>
      <c r="H286" s="17">
        <v>0</v>
      </c>
      <c r="I286" s="17">
        <v>439582</v>
      </c>
      <c r="J286" s="17">
        <v>702744</v>
      </c>
      <c r="K286" s="17">
        <v>0</v>
      </c>
      <c r="L286" s="17">
        <v>0</v>
      </c>
      <c r="M286" s="17">
        <v>0</v>
      </c>
      <c r="N286" s="17">
        <v>0</v>
      </c>
      <c r="O286" s="17">
        <v>0</v>
      </c>
      <c r="P286" s="17">
        <v>600285</v>
      </c>
      <c r="Q286" s="17">
        <v>175110</v>
      </c>
      <c r="R286" s="17">
        <v>0</v>
      </c>
      <c r="S286" s="17">
        <v>27144</v>
      </c>
      <c r="T286" s="17">
        <v>11325</v>
      </c>
      <c r="U286" s="17">
        <v>112597</v>
      </c>
      <c r="V286" s="17">
        <v>23547</v>
      </c>
      <c r="W286" s="17">
        <v>0</v>
      </c>
      <c r="X286" s="17">
        <v>405000</v>
      </c>
      <c r="Y286" s="17">
        <v>0</v>
      </c>
      <c r="Z286" s="17">
        <v>0</v>
      </c>
      <c r="AA286" s="17">
        <v>0</v>
      </c>
      <c r="AB286" s="17">
        <v>0</v>
      </c>
      <c r="AC286" s="17">
        <v>11807371</v>
      </c>
      <c r="AD286" s="17">
        <f>MAX(E286,(TRUNC(('2022-0222'!E286*0.03),0)+'2022-0222'!E286))</f>
        <v>8756788</v>
      </c>
      <c r="AE286" s="17">
        <f t="shared" si="5"/>
        <v>0</v>
      </c>
    </row>
    <row r="287" spans="1:31" x14ac:dyDescent="0.3">
      <c r="A287" s="15" t="s">
        <v>567</v>
      </c>
      <c r="B287" s="14" t="s">
        <v>568</v>
      </c>
      <c r="C287" s="14">
        <v>1</v>
      </c>
      <c r="D287" s="14">
        <v>0</v>
      </c>
      <c r="E287" s="17">
        <v>4931580</v>
      </c>
      <c r="F287" s="17">
        <v>0</v>
      </c>
      <c r="G287" s="17">
        <v>314685</v>
      </c>
      <c r="H287" s="17">
        <v>0</v>
      </c>
      <c r="I287" s="17">
        <v>900484</v>
      </c>
      <c r="J287" s="17">
        <v>503545</v>
      </c>
      <c r="K287" s="17">
        <v>0</v>
      </c>
      <c r="L287" s="17">
        <v>0</v>
      </c>
      <c r="M287" s="17">
        <v>0</v>
      </c>
      <c r="N287" s="17">
        <v>0</v>
      </c>
      <c r="O287" s="17">
        <v>0</v>
      </c>
      <c r="P287" s="17">
        <v>671369</v>
      </c>
      <c r="Q287" s="17">
        <v>357097</v>
      </c>
      <c r="R287" s="17">
        <v>244774</v>
      </c>
      <c r="S287" s="17">
        <v>72653</v>
      </c>
      <c r="T287" s="17">
        <v>30313</v>
      </c>
      <c r="U287" s="17">
        <v>258688</v>
      </c>
      <c r="V287" s="17">
        <v>13145</v>
      </c>
      <c r="W287" s="17">
        <v>0</v>
      </c>
      <c r="X287" s="17">
        <v>0</v>
      </c>
      <c r="Y287" s="17">
        <v>0</v>
      </c>
      <c r="Z287" s="17">
        <v>0</v>
      </c>
      <c r="AA287" s="17">
        <v>0</v>
      </c>
      <c r="AB287" s="17">
        <v>0</v>
      </c>
      <c r="AC287" s="17">
        <v>8298333</v>
      </c>
      <c r="AD287" s="17">
        <f>MAX(E287,(TRUNC(('2022-0222'!E287*0.03),0)+'2022-0222'!E287))</f>
        <v>4931580</v>
      </c>
      <c r="AE287" s="17">
        <f t="shared" si="5"/>
        <v>0</v>
      </c>
    </row>
    <row r="288" spans="1:31" x14ac:dyDescent="0.3">
      <c r="A288" s="15" t="s">
        <v>569</v>
      </c>
      <c r="B288" s="14" t="s">
        <v>570</v>
      </c>
      <c r="C288" s="14">
        <v>1</v>
      </c>
      <c r="D288" s="14">
        <v>0</v>
      </c>
      <c r="E288" s="17">
        <v>4811785</v>
      </c>
      <c r="F288" s="17">
        <v>0</v>
      </c>
      <c r="G288" s="17">
        <v>575562</v>
      </c>
      <c r="H288" s="17">
        <v>0</v>
      </c>
      <c r="I288" s="17">
        <v>512992</v>
      </c>
      <c r="J288" s="17">
        <v>160630</v>
      </c>
      <c r="K288" s="17">
        <v>0</v>
      </c>
      <c r="L288" s="17">
        <v>0</v>
      </c>
      <c r="M288" s="17">
        <v>0</v>
      </c>
      <c r="N288" s="17">
        <v>0</v>
      </c>
      <c r="O288" s="17">
        <v>0</v>
      </c>
      <c r="P288" s="17">
        <v>1004137</v>
      </c>
      <c r="Q288" s="17">
        <v>77753</v>
      </c>
      <c r="R288" s="17">
        <v>174377</v>
      </c>
      <c r="S288" s="17">
        <v>16823</v>
      </c>
      <c r="T288" s="17">
        <v>7019</v>
      </c>
      <c r="U288" s="17">
        <v>73570</v>
      </c>
      <c r="V288" s="17">
        <v>11495</v>
      </c>
      <c r="W288" s="17">
        <v>0</v>
      </c>
      <c r="X288" s="17">
        <v>140400</v>
      </c>
      <c r="Y288" s="17">
        <v>0</v>
      </c>
      <c r="Z288" s="17">
        <v>0</v>
      </c>
      <c r="AA288" s="17">
        <v>0</v>
      </c>
      <c r="AB288" s="17">
        <v>0</v>
      </c>
      <c r="AC288" s="17">
        <v>7566543</v>
      </c>
      <c r="AD288" s="17">
        <f>MAX(E288,(TRUNC(('2022-0222'!E288*0.03),0)+'2022-0222'!E288))</f>
        <v>4811785</v>
      </c>
      <c r="AE288" s="17">
        <f t="shared" si="5"/>
        <v>0</v>
      </c>
    </row>
    <row r="289" spans="1:31" x14ac:dyDescent="0.3">
      <c r="A289" s="15" t="s">
        <v>571</v>
      </c>
      <c r="B289" s="14" t="s">
        <v>572</v>
      </c>
      <c r="C289" s="14">
        <v>1</v>
      </c>
      <c r="D289" s="14">
        <v>0</v>
      </c>
      <c r="E289" s="17">
        <v>10757825</v>
      </c>
      <c r="F289" s="17">
        <v>0</v>
      </c>
      <c r="G289" s="17">
        <v>395881</v>
      </c>
      <c r="H289" s="17">
        <v>0</v>
      </c>
      <c r="I289" s="17">
        <v>1631484</v>
      </c>
      <c r="J289" s="17">
        <v>991365</v>
      </c>
      <c r="K289" s="17">
        <v>0</v>
      </c>
      <c r="L289" s="17">
        <v>0</v>
      </c>
      <c r="M289" s="17">
        <v>0</v>
      </c>
      <c r="N289" s="17">
        <v>0</v>
      </c>
      <c r="O289" s="17">
        <v>0</v>
      </c>
      <c r="P289" s="17">
        <v>1423123</v>
      </c>
      <c r="Q289" s="17">
        <v>166044</v>
      </c>
      <c r="R289" s="17">
        <v>290941</v>
      </c>
      <c r="S289" s="17">
        <v>43996</v>
      </c>
      <c r="T289" s="17">
        <v>18356</v>
      </c>
      <c r="U289" s="17">
        <v>171139</v>
      </c>
      <c r="V289" s="17">
        <v>34187</v>
      </c>
      <c r="W289" s="17">
        <v>0</v>
      </c>
      <c r="X289" s="17">
        <v>356400</v>
      </c>
      <c r="Y289" s="17">
        <v>0</v>
      </c>
      <c r="Z289" s="17">
        <v>0</v>
      </c>
      <c r="AA289" s="17">
        <v>0</v>
      </c>
      <c r="AB289" s="17">
        <v>0</v>
      </c>
      <c r="AC289" s="17">
        <v>16280741</v>
      </c>
      <c r="AD289" s="17">
        <f>MAX(E289,(TRUNC(('2022-0222'!E289*0.03),0)+'2022-0222'!E289))</f>
        <v>10757825</v>
      </c>
      <c r="AE289" s="17">
        <f t="shared" si="5"/>
        <v>0</v>
      </c>
    </row>
    <row r="290" spans="1:31" x14ac:dyDescent="0.3">
      <c r="A290" s="15" t="s">
        <v>573</v>
      </c>
      <c r="B290" s="14" t="s">
        <v>574</v>
      </c>
      <c r="C290" s="14">
        <v>1</v>
      </c>
      <c r="D290" s="14">
        <v>0</v>
      </c>
      <c r="E290" s="17">
        <v>9250481</v>
      </c>
      <c r="F290" s="17">
        <v>0</v>
      </c>
      <c r="G290" s="17">
        <v>376635</v>
      </c>
      <c r="H290" s="17">
        <v>0</v>
      </c>
      <c r="I290" s="17">
        <v>1843887</v>
      </c>
      <c r="J290" s="17">
        <v>1641010</v>
      </c>
      <c r="K290" s="17">
        <v>0</v>
      </c>
      <c r="L290" s="17">
        <v>0</v>
      </c>
      <c r="M290" s="17">
        <v>0</v>
      </c>
      <c r="N290" s="17">
        <v>0</v>
      </c>
      <c r="O290" s="17">
        <v>0</v>
      </c>
      <c r="P290" s="17">
        <v>2980099</v>
      </c>
      <c r="Q290" s="17">
        <v>164983</v>
      </c>
      <c r="R290" s="17">
        <v>185134</v>
      </c>
      <c r="S290" s="17">
        <v>60969</v>
      </c>
      <c r="T290" s="17">
        <v>25438</v>
      </c>
      <c r="U290" s="17">
        <v>231020</v>
      </c>
      <c r="V290" s="17">
        <v>39890</v>
      </c>
      <c r="W290" s="17">
        <v>0</v>
      </c>
      <c r="X290" s="17">
        <v>502200</v>
      </c>
      <c r="Y290" s="17">
        <v>0</v>
      </c>
      <c r="Z290" s="17">
        <v>0</v>
      </c>
      <c r="AA290" s="17">
        <v>0</v>
      </c>
      <c r="AB290" s="17">
        <v>0</v>
      </c>
      <c r="AC290" s="17">
        <v>17301746</v>
      </c>
      <c r="AD290" s="17">
        <f>MAX(E290,(TRUNC(('2022-0222'!E290*0.03),0)+'2022-0222'!E290))</f>
        <v>9250481</v>
      </c>
      <c r="AE290" s="17">
        <f t="shared" si="5"/>
        <v>0</v>
      </c>
    </row>
    <row r="291" spans="1:31" x14ac:dyDescent="0.3">
      <c r="A291" s="15" t="s">
        <v>575</v>
      </c>
      <c r="B291" s="14" t="s">
        <v>576</v>
      </c>
      <c r="C291" s="14">
        <v>1</v>
      </c>
      <c r="D291" s="14">
        <v>0</v>
      </c>
      <c r="E291" s="17">
        <v>5333292</v>
      </c>
      <c r="F291" s="17">
        <v>0</v>
      </c>
      <c r="G291" s="17">
        <v>161576</v>
      </c>
      <c r="H291" s="17">
        <v>0</v>
      </c>
      <c r="I291" s="17">
        <v>193587</v>
      </c>
      <c r="J291" s="17">
        <v>748365</v>
      </c>
      <c r="K291" s="17">
        <v>0</v>
      </c>
      <c r="L291" s="17">
        <v>0</v>
      </c>
      <c r="M291" s="17">
        <v>0</v>
      </c>
      <c r="N291" s="17">
        <v>0</v>
      </c>
      <c r="O291" s="17">
        <v>0</v>
      </c>
      <c r="P291" s="17">
        <v>533796</v>
      </c>
      <c r="Q291" s="17">
        <v>75320</v>
      </c>
      <c r="R291" s="17">
        <v>119929</v>
      </c>
      <c r="S291" s="17">
        <v>25121</v>
      </c>
      <c r="T291" s="17">
        <v>10481</v>
      </c>
      <c r="U291" s="17">
        <v>94482</v>
      </c>
      <c r="V291" s="17">
        <v>19115</v>
      </c>
      <c r="W291" s="17">
        <v>0</v>
      </c>
      <c r="X291" s="17">
        <v>410400</v>
      </c>
      <c r="Y291" s="17">
        <v>0</v>
      </c>
      <c r="Z291" s="17">
        <v>0</v>
      </c>
      <c r="AA291" s="17">
        <v>0</v>
      </c>
      <c r="AB291" s="17">
        <v>0</v>
      </c>
      <c r="AC291" s="17">
        <v>7725464</v>
      </c>
      <c r="AD291" s="17">
        <f>MAX(E291,(TRUNC(('2022-0222'!E291*0.03),0)+'2022-0222'!E291))</f>
        <v>5333292</v>
      </c>
      <c r="AE291" s="17">
        <f t="shared" si="5"/>
        <v>0</v>
      </c>
    </row>
    <row r="292" spans="1:31" x14ac:dyDescent="0.3">
      <c r="A292" s="15" t="s">
        <v>577</v>
      </c>
      <c r="B292" s="14" t="s">
        <v>578</v>
      </c>
      <c r="C292" s="14">
        <v>1</v>
      </c>
      <c r="D292" s="14">
        <v>0</v>
      </c>
      <c r="E292" s="17">
        <v>12361087</v>
      </c>
      <c r="F292" s="17">
        <v>0</v>
      </c>
      <c r="G292" s="17">
        <v>872758</v>
      </c>
      <c r="H292" s="17">
        <v>0</v>
      </c>
      <c r="I292" s="17">
        <v>1282067</v>
      </c>
      <c r="J292" s="17">
        <v>2134583</v>
      </c>
      <c r="K292" s="17">
        <v>0</v>
      </c>
      <c r="L292" s="17">
        <v>0</v>
      </c>
      <c r="M292" s="17">
        <v>0</v>
      </c>
      <c r="N292" s="17">
        <v>0</v>
      </c>
      <c r="O292" s="17">
        <v>0</v>
      </c>
      <c r="P292" s="17">
        <v>1896590</v>
      </c>
      <c r="Q292" s="17">
        <v>300664</v>
      </c>
      <c r="R292" s="17">
        <v>231660</v>
      </c>
      <c r="S292" s="17">
        <v>41330</v>
      </c>
      <c r="T292" s="17">
        <v>17244</v>
      </c>
      <c r="U292" s="17">
        <v>173061</v>
      </c>
      <c r="V292" s="17">
        <v>35053</v>
      </c>
      <c r="W292" s="17">
        <v>0</v>
      </c>
      <c r="X292" s="17">
        <v>345600</v>
      </c>
      <c r="Y292" s="17">
        <v>22291</v>
      </c>
      <c r="Z292" s="17">
        <v>0</v>
      </c>
      <c r="AA292" s="17">
        <v>0</v>
      </c>
      <c r="AB292" s="17">
        <v>0</v>
      </c>
      <c r="AC292" s="17">
        <v>19713988</v>
      </c>
      <c r="AD292" s="17">
        <f>MAX(E292,(TRUNC(('2022-0222'!E292*0.03),0)+'2022-0222'!E292))</f>
        <v>12361087</v>
      </c>
      <c r="AE292" s="17">
        <f t="shared" si="5"/>
        <v>0</v>
      </c>
    </row>
    <row r="293" spans="1:31" x14ac:dyDescent="0.3">
      <c r="A293" s="15" t="s">
        <v>579</v>
      </c>
      <c r="B293" s="14" t="s">
        <v>580</v>
      </c>
      <c r="C293" s="14">
        <v>1</v>
      </c>
      <c r="D293" s="14">
        <v>1</v>
      </c>
      <c r="E293" s="17">
        <v>6420628</v>
      </c>
      <c r="F293" s="17">
        <v>0</v>
      </c>
      <c r="G293" s="17">
        <v>1099857</v>
      </c>
      <c r="H293" s="17">
        <v>0</v>
      </c>
      <c r="I293" s="17">
        <v>1013038</v>
      </c>
      <c r="J293" s="17">
        <v>656843</v>
      </c>
      <c r="K293" s="17">
        <v>0</v>
      </c>
      <c r="L293" s="17">
        <v>0</v>
      </c>
      <c r="M293" s="17">
        <v>0</v>
      </c>
      <c r="N293" s="17">
        <v>0</v>
      </c>
      <c r="O293" s="17">
        <v>0</v>
      </c>
      <c r="P293" s="17">
        <v>527902</v>
      </c>
      <c r="Q293" s="17">
        <v>441683</v>
      </c>
      <c r="R293" s="17">
        <v>177783</v>
      </c>
      <c r="S293" s="17">
        <v>18261</v>
      </c>
      <c r="T293" s="17">
        <v>7619</v>
      </c>
      <c r="U293" s="17">
        <v>65357</v>
      </c>
      <c r="V293" s="17">
        <v>17552</v>
      </c>
      <c r="W293" s="17">
        <v>0</v>
      </c>
      <c r="X293" s="17">
        <v>300720</v>
      </c>
      <c r="Y293" s="17">
        <v>0</v>
      </c>
      <c r="Z293" s="17">
        <v>0</v>
      </c>
      <c r="AA293" s="17">
        <v>0</v>
      </c>
      <c r="AB293" s="17">
        <v>0</v>
      </c>
      <c r="AC293" s="17">
        <v>10747243</v>
      </c>
      <c r="AD293" s="17">
        <f>MAX(E293,(TRUNC(('2022-0222'!E293*0.03),0)+'2022-0222'!E293))</f>
        <v>6420628</v>
      </c>
      <c r="AE293" s="17">
        <f t="shared" si="5"/>
        <v>0</v>
      </c>
    </row>
    <row r="294" spans="1:31" x14ac:dyDescent="0.3">
      <c r="A294" s="15" t="s">
        <v>581</v>
      </c>
      <c r="B294" s="14" t="s">
        <v>582</v>
      </c>
      <c r="C294" s="14">
        <v>1</v>
      </c>
      <c r="D294" s="14">
        <v>0</v>
      </c>
      <c r="E294" s="17">
        <v>5029229</v>
      </c>
      <c r="F294" s="17">
        <v>0</v>
      </c>
      <c r="G294" s="17">
        <v>193215</v>
      </c>
      <c r="H294" s="17">
        <v>0</v>
      </c>
      <c r="I294" s="17">
        <v>585584</v>
      </c>
      <c r="J294" s="17">
        <v>451755</v>
      </c>
      <c r="K294" s="17">
        <v>0</v>
      </c>
      <c r="L294" s="17">
        <v>0</v>
      </c>
      <c r="M294" s="17">
        <v>0</v>
      </c>
      <c r="N294" s="17">
        <v>0</v>
      </c>
      <c r="O294" s="17">
        <v>0</v>
      </c>
      <c r="P294" s="17">
        <v>1127581</v>
      </c>
      <c r="Q294" s="17">
        <v>306996</v>
      </c>
      <c r="R294" s="17">
        <v>0</v>
      </c>
      <c r="S294" s="17">
        <v>24088</v>
      </c>
      <c r="T294" s="17">
        <v>10050</v>
      </c>
      <c r="U294" s="17">
        <v>93550</v>
      </c>
      <c r="V294" s="17">
        <v>18717</v>
      </c>
      <c r="W294" s="17">
        <v>0</v>
      </c>
      <c r="X294" s="17">
        <v>151200</v>
      </c>
      <c r="Y294" s="17">
        <v>0</v>
      </c>
      <c r="Z294" s="17">
        <v>0</v>
      </c>
      <c r="AA294" s="17">
        <v>0</v>
      </c>
      <c r="AB294" s="17">
        <v>0</v>
      </c>
      <c r="AC294" s="17">
        <v>7991965</v>
      </c>
      <c r="AD294" s="17">
        <f>MAX(E294,(TRUNC(('2022-0222'!E294*0.03),0)+'2022-0222'!E294))</f>
        <v>5029229</v>
      </c>
      <c r="AE294" s="17">
        <f t="shared" si="5"/>
        <v>0</v>
      </c>
    </row>
    <row r="295" spans="1:31" x14ac:dyDescent="0.3">
      <c r="A295" s="15" t="s">
        <v>583</v>
      </c>
      <c r="B295" s="14" t="s">
        <v>584</v>
      </c>
      <c r="C295" s="14">
        <v>1</v>
      </c>
      <c r="D295" s="14">
        <v>0</v>
      </c>
      <c r="E295" s="17">
        <v>12895457</v>
      </c>
      <c r="F295" s="17">
        <v>0</v>
      </c>
      <c r="G295" s="17">
        <v>1342564</v>
      </c>
      <c r="H295" s="17">
        <v>0</v>
      </c>
      <c r="I295" s="17">
        <v>1493988</v>
      </c>
      <c r="J295" s="17">
        <v>2039314</v>
      </c>
      <c r="K295" s="17">
        <v>0</v>
      </c>
      <c r="L295" s="17">
        <v>0</v>
      </c>
      <c r="M295" s="17">
        <v>0</v>
      </c>
      <c r="N295" s="17">
        <v>0</v>
      </c>
      <c r="O295" s="17">
        <v>0</v>
      </c>
      <c r="P295" s="17">
        <v>1086541</v>
      </c>
      <c r="Q295" s="17">
        <v>490183</v>
      </c>
      <c r="R295" s="17">
        <v>231995</v>
      </c>
      <c r="S295" s="17">
        <v>33091</v>
      </c>
      <c r="T295" s="17">
        <v>13806</v>
      </c>
      <c r="U295" s="17">
        <v>133567</v>
      </c>
      <c r="V295" s="17">
        <v>29669</v>
      </c>
      <c r="W295" s="17">
        <v>0</v>
      </c>
      <c r="X295" s="17">
        <v>264600</v>
      </c>
      <c r="Y295" s="17">
        <v>366</v>
      </c>
      <c r="Z295" s="17">
        <v>0</v>
      </c>
      <c r="AA295" s="17">
        <v>0</v>
      </c>
      <c r="AB295" s="17">
        <v>0</v>
      </c>
      <c r="AC295" s="17">
        <v>20055141</v>
      </c>
      <c r="AD295" s="17">
        <f>MAX(E295,(TRUNC(('2022-0222'!E295*0.03),0)+'2022-0222'!E295))</f>
        <v>12895457</v>
      </c>
      <c r="AE295" s="17">
        <f t="shared" si="5"/>
        <v>0</v>
      </c>
    </row>
    <row r="296" spans="1:31" x14ac:dyDescent="0.3">
      <c r="A296" s="15" t="s">
        <v>585</v>
      </c>
      <c r="B296" s="14" t="s">
        <v>586</v>
      </c>
      <c r="C296" s="14">
        <v>1</v>
      </c>
      <c r="D296" s="14">
        <v>0</v>
      </c>
      <c r="E296" s="17">
        <v>7646501</v>
      </c>
      <c r="F296" s="17">
        <v>0</v>
      </c>
      <c r="G296" s="17">
        <v>520201</v>
      </c>
      <c r="H296" s="17">
        <v>0</v>
      </c>
      <c r="I296" s="17">
        <v>4013797</v>
      </c>
      <c r="J296" s="17">
        <v>164425</v>
      </c>
      <c r="K296" s="17">
        <v>0</v>
      </c>
      <c r="L296" s="17">
        <v>0</v>
      </c>
      <c r="M296" s="17">
        <v>0</v>
      </c>
      <c r="N296" s="17">
        <v>0</v>
      </c>
      <c r="O296" s="17">
        <v>0</v>
      </c>
      <c r="P296" s="17">
        <v>746760</v>
      </c>
      <c r="Q296" s="17">
        <v>339006</v>
      </c>
      <c r="R296" s="17">
        <v>193490</v>
      </c>
      <c r="S296" s="17">
        <v>34424</v>
      </c>
      <c r="T296" s="17">
        <v>14363</v>
      </c>
      <c r="U296" s="17">
        <v>181857</v>
      </c>
      <c r="V296" s="17">
        <v>20131</v>
      </c>
      <c r="W296" s="17">
        <v>0</v>
      </c>
      <c r="X296" s="17">
        <v>286200</v>
      </c>
      <c r="Y296" s="17">
        <v>0</v>
      </c>
      <c r="Z296" s="17">
        <v>0</v>
      </c>
      <c r="AA296" s="17">
        <v>0</v>
      </c>
      <c r="AB296" s="17">
        <v>0</v>
      </c>
      <c r="AC296" s="17">
        <v>14161155</v>
      </c>
      <c r="AD296" s="17">
        <f>MAX(E296,(TRUNC(('2022-0222'!E296*0.03),0)+'2022-0222'!E296))</f>
        <v>7646501</v>
      </c>
      <c r="AE296" s="17">
        <f t="shared" si="5"/>
        <v>0</v>
      </c>
    </row>
    <row r="297" spans="1:31" x14ac:dyDescent="0.3">
      <c r="A297" s="15" t="s">
        <v>587</v>
      </c>
      <c r="B297" s="14" t="s">
        <v>588</v>
      </c>
      <c r="C297" s="14">
        <v>1</v>
      </c>
      <c r="D297" s="14">
        <v>0</v>
      </c>
      <c r="E297" s="17">
        <v>6222950</v>
      </c>
      <c r="F297" s="17">
        <v>0</v>
      </c>
      <c r="G297" s="17">
        <v>620873</v>
      </c>
      <c r="H297" s="17">
        <v>7247</v>
      </c>
      <c r="I297" s="17">
        <v>324630</v>
      </c>
      <c r="J297" s="17">
        <v>1026204</v>
      </c>
      <c r="K297" s="17">
        <v>0</v>
      </c>
      <c r="L297" s="17">
        <v>0</v>
      </c>
      <c r="M297" s="17">
        <v>0</v>
      </c>
      <c r="N297" s="17">
        <v>0</v>
      </c>
      <c r="O297" s="17">
        <v>0</v>
      </c>
      <c r="P297" s="17">
        <v>780409</v>
      </c>
      <c r="Q297" s="17">
        <v>340894</v>
      </c>
      <c r="R297" s="17">
        <v>99040</v>
      </c>
      <c r="S297" s="17">
        <v>18905</v>
      </c>
      <c r="T297" s="17">
        <v>7888</v>
      </c>
      <c r="U297" s="17">
        <v>71415</v>
      </c>
      <c r="V297" s="17">
        <v>19088</v>
      </c>
      <c r="W297" s="17">
        <v>0</v>
      </c>
      <c r="X297" s="17">
        <v>280800</v>
      </c>
      <c r="Y297" s="17">
        <v>7831</v>
      </c>
      <c r="Z297" s="17">
        <v>0</v>
      </c>
      <c r="AA297" s="17">
        <v>0</v>
      </c>
      <c r="AB297" s="17">
        <v>0</v>
      </c>
      <c r="AC297" s="17">
        <v>9828174</v>
      </c>
      <c r="AD297" s="17">
        <f>MAX(E297,(TRUNC(('2022-0222'!E297*0.03),0)+'2022-0222'!E297))</f>
        <v>6222950</v>
      </c>
      <c r="AE297" s="17">
        <f t="shared" si="5"/>
        <v>0</v>
      </c>
    </row>
    <row r="298" spans="1:31" x14ac:dyDescent="0.3">
      <c r="A298" s="15" t="s">
        <v>589</v>
      </c>
      <c r="B298" s="14" t="s">
        <v>590</v>
      </c>
      <c r="C298" s="14">
        <v>1</v>
      </c>
      <c r="D298" s="14">
        <v>1</v>
      </c>
      <c r="E298" s="17">
        <v>9576337</v>
      </c>
      <c r="F298" s="17">
        <v>0</v>
      </c>
      <c r="G298" s="17">
        <v>358885</v>
      </c>
      <c r="H298" s="17">
        <v>0</v>
      </c>
      <c r="I298" s="17">
        <v>386944</v>
      </c>
      <c r="J298" s="17">
        <v>1249145</v>
      </c>
      <c r="K298" s="17">
        <v>0</v>
      </c>
      <c r="L298" s="17">
        <v>0</v>
      </c>
      <c r="M298" s="17">
        <v>0</v>
      </c>
      <c r="N298" s="17">
        <v>0</v>
      </c>
      <c r="O298" s="17">
        <v>0</v>
      </c>
      <c r="P298" s="17">
        <v>876269</v>
      </c>
      <c r="Q298" s="17">
        <v>253449</v>
      </c>
      <c r="R298" s="17">
        <v>74854</v>
      </c>
      <c r="S298" s="17">
        <v>20493</v>
      </c>
      <c r="T298" s="17">
        <v>8550</v>
      </c>
      <c r="U298" s="17">
        <v>90346</v>
      </c>
      <c r="V298" s="17">
        <v>21220</v>
      </c>
      <c r="W298" s="17">
        <v>0</v>
      </c>
      <c r="X298" s="17">
        <v>395280</v>
      </c>
      <c r="Y298" s="17">
        <v>0</v>
      </c>
      <c r="Z298" s="17">
        <v>0</v>
      </c>
      <c r="AA298" s="17">
        <v>0</v>
      </c>
      <c r="AB298" s="17">
        <v>0</v>
      </c>
      <c r="AC298" s="17">
        <v>13311772</v>
      </c>
      <c r="AD298" s="17">
        <f>MAX(E298,(TRUNC(('2022-0222'!E298*0.03),0)+'2022-0222'!E298))</f>
        <v>9576337</v>
      </c>
      <c r="AE298" s="17">
        <f t="shared" si="5"/>
        <v>0</v>
      </c>
    </row>
    <row r="299" spans="1:31" x14ac:dyDescent="0.3">
      <c r="A299" s="15" t="s">
        <v>591</v>
      </c>
      <c r="B299" s="14" t="s">
        <v>592</v>
      </c>
      <c r="C299" s="14">
        <v>1</v>
      </c>
      <c r="D299" s="14">
        <v>0</v>
      </c>
      <c r="E299" s="17">
        <v>1748592</v>
      </c>
      <c r="F299" s="17">
        <v>0</v>
      </c>
      <c r="G299" s="17">
        <v>151277</v>
      </c>
      <c r="H299" s="17">
        <v>233</v>
      </c>
      <c r="I299" s="17">
        <v>134624</v>
      </c>
      <c r="J299" s="17">
        <v>172870</v>
      </c>
      <c r="K299" s="17">
        <v>0</v>
      </c>
      <c r="L299" s="17">
        <v>0</v>
      </c>
      <c r="M299" s="17">
        <v>0</v>
      </c>
      <c r="N299" s="17">
        <v>0</v>
      </c>
      <c r="O299" s="17">
        <v>0</v>
      </c>
      <c r="P299" s="17">
        <v>360481</v>
      </c>
      <c r="Q299" s="17">
        <v>69642</v>
      </c>
      <c r="R299" s="17">
        <v>37741</v>
      </c>
      <c r="S299" s="17">
        <v>9782</v>
      </c>
      <c r="T299" s="17">
        <v>4081</v>
      </c>
      <c r="U299" s="17">
        <v>62328</v>
      </c>
      <c r="V299" s="17">
        <v>0</v>
      </c>
      <c r="W299" s="17">
        <v>0</v>
      </c>
      <c r="X299" s="17">
        <v>600000</v>
      </c>
      <c r="Y299" s="17">
        <v>0</v>
      </c>
      <c r="Z299" s="17">
        <v>0</v>
      </c>
      <c r="AA299" s="17">
        <v>0</v>
      </c>
      <c r="AB299" s="17">
        <v>0</v>
      </c>
      <c r="AC299" s="17">
        <v>3351651</v>
      </c>
      <c r="AD299" s="17">
        <f>MAX(E299,(TRUNC(('2022-0222'!E299*0.03),0)+'2022-0222'!E299))</f>
        <v>1801049</v>
      </c>
      <c r="AE299" s="17">
        <f t="shared" si="5"/>
        <v>52457</v>
      </c>
    </row>
    <row r="300" spans="1:31" x14ac:dyDescent="0.3">
      <c r="A300" s="15" t="s">
        <v>593</v>
      </c>
      <c r="B300" s="14" t="s">
        <v>594</v>
      </c>
      <c r="C300" s="14">
        <v>1</v>
      </c>
      <c r="D300" s="14">
        <v>1</v>
      </c>
      <c r="E300" s="17">
        <v>28875012</v>
      </c>
      <c r="F300" s="17">
        <v>0</v>
      </c>
      <c r="G300" s="17">
        <v>475099</v>
      </c>
      <c r="H300" s="17">
        <v>0</v>
      </c>
      <c r="I300" s="17">
        <v>3466285</v>
      </c>
      <c r="J300" s="17">
        <v>4321774</v>
      </c>
      <c r="K300" s="17">
        <v>0</v>
      </c>
      <c r="L300" s="17">
        <v>0</v>
      </c>
      <c r="M300" s="17">
        <v>0</v>
      </c>
      <c r="N300" s="17">
        <v>0</v>
      </c>
      <c r="O300" s="17">
        <v>0</v>
      </c>
      <c r="P300" s="17">
        <v>3297886</v>
      </c>
      <c r="Q300" s="17">
        <v>2166330</v>
      </c>
      <c r="R300" s="17">
        <v>834114</v>
      </c>
      <c r="S300" s="17">
        <v>72638</v>
      </c>
      <c r="T300" s="17">
        <v>30306</v>
      </c>
      <c r="U300" s="17">
        <v>310647</v>
      </c>
      <c r="V300" s="17">
        <v>71815</v>
      </c>
      <c r="W300" s="17">
        <v>0</v>
      </c>
      <c r="X300" s="17">
        <v>0</v>
      </c>
      <c r="Y300" s="17">
        <v>0</v>
      </c>
      <c r="Z300" s="17">
        <v>0</v>
      </c>
      <c r="AA300" s="17">
        <v>0</v>
      </c>
      <c r="AB300" s="17">
        <v>0</v>
      </c>
      <c r="AC300" s="17">
        <v>43921906</v>
      </c>
      <c r="AD300" s="17">
        <f>MAX(E300,(TRUNC(('2022-0222'!E300*0.03),0)+'2022-0222'!E300))</f>
        <v>28875012</v>
      </c>
      <c r="AE300" s="17">
        <f t="shared" si="5"/>
        <v>0</v>
      </c>
    </row>
    <row r="301" spans="1:31" x14ac:dyDescent="0.3">
      <c r="A301" s="15" t="s">
        <v>595</v>
      </c>
      <c r="B301" s="14" t="s">
        <v>596</v>
      </c>
      <c r="C301" s="14">
        <v>1</v>
      </c>
      <c r="D301" s="14">
        <v>0</v>
      </c>
      <c r="E301" s="17">
        <v>41257384</v>
      </c>
      <c r="F301" s="17">
        <v>0</v>
      </c>
      <c r="G301" s="17">
        <v>889779</v>
      </c>
      <c r="H301" s="17">
        <v>0</v>
      </c>
      <c r="I301" s="17">
        <v>5146418</v>
      </c>
      <c r="J301" s="17">
        <v>5189882</v>
      </c>
      <c r="K301" s="17">
        <v>0</v>
      </c>
      <c r="L301" s="17">
        <v>0</v>
      </c>
      <c r="M301" s="17">
        <v>0</v>
      </c>
      <c r="N301" s="17">
        <v>0</v>
      </c>
      <c r="O301" s="17">
        <v>0</v>
      </c>
      <c r="P301" s="17">
        <v>1567666</v>
      </c>
      <c r="Q301" s="17">
        <v>1915637</v>
      </c>
      <c r="R301" s="17">
        <v>1118639</v>
      </c>
      <c r="S301" s="17">
        <v>119795</v>
      </c>
      <c r="T301" s="17">
        <v>49981</v>
      </c>
      <c r="U301" s="17">
        <v>515221</v>
      </c>
      <c r="V301" s="17">
        <v>102569</v>
      </c>
      <c r="W301" s="17">
        <v>0</v>
      </c>
      <c r="X301" s="17">
        <v>0</v>
      </c>
      <c r="Y301" s="17">
        <v>0</v>
      </c>
      <c r="Z301" s="17">
        <v>0</v>
      </c>
      <c r="AA301" s="17">
        <v>0</v>
      </c>
      <c r="AB301" s="17">
        <v>0</v>
      </c>
      <c r="AC301" s="17">
        <v>57872971</v>
      </c>
      <c r="AD301" s="17">
        <f>MAX(E301,(TRUNC(('2022-0222'!E301*0.03),0)+'2022-0222'!E301))</f>
        <v>41257384</v>
      </c>
      <c r="AE301" s="17">
        <f t="shared" si="5"/>
        <v>0</v>
      </c>
    </row>
    <row r="302" spans="1:31" x14ac:dyDescent="0.3">
      <c r="A302" s="15" t="s">
        <v>597</v>
      </c>
      <c r="B302" s="14" t="s">
        <v>598</v>
      </c>
      <c r="C302" s="14">
        <v>1</v>
      </c>
      <c r="D302" s="14">
        <v>0</v>
      </c>
      <c r="E302" s="17">
        <v>21241401</v>
      </c>
      <c r="F302" s="17">
        <v>0</v>
      </c>
      <c r="G302" s="17">
        <v>630887</v>
      </c>
      <c r="H302" s="17">
        <v>0</v>
      </c>
      <c r="I302" s="17">
        <v>4418950</v>
      </c>
      <c r="J302" s="17">
        <v>4058876</v>
      </c>
      <c r="K302" s="17">
        <v>0</v>
      </c>
      <c r="L302" s="17">
        <v>0</v>
      </c>
      <c r="M302" s="17">
        <v>0</v>
      </c>
      <c r="N302" s="17">
        <v>0</v>
      </c>
      <c r="O302" s="17">
        <v>0</v>
      </c>
      <c r="P302" s="17">
        <v>4075263</v>
      </c>
      <c r="Q302" s="17">
        <v>987435</v>
      </c>
      <c r="R302" s="17">
        <v>658370</v>
      </c>
      <c r="S302" s="17">
        <v>79364</v>
      </c>
      <c r="T302" s="17">
        <v>33113</v>
      </c>
      <c r="U302" s="17">
        <v>321074</v>
      </c>
      <c r="V302" s="17">
        <v>69875</v>
      </c>
      <c r="W302" s="17">
        <v>0</v>
      </c>
      <c r="X302" s="17">
        <v>0</v>
      </c>
      <c r="Y302" s="17">
        <v>0</v>
      </c>
      <c r="Z302" s="17">
        <v>0</v>
      </c>
      <c r="AA302" s="17">
        <v>0</v>
      </c>
      <c r="AB302" s="17">
        <v>0</v>
      </c>
      <c r="AC302" s="17">
        <v>36574608</v>
      </c>
      <c r="AD302" s="17">
        <f>MAX(E302,(TRUNC(('2022-0222'!E302*0.03),0)+'2022-0222'!E302))</f>
        <v>21241401</v>
      </c>
      <c r="AE302" s="17">
        <f t="shared" si="5"/>
        <v>0</v>
      </c>
    </row>
    <row r="303" spans="1:31" x14ac:dyDescent="0.3">
      <c r="A303" s="15" t="s">
        <v>599</v>
      </c>
      <c r="B303" s="14" t="s">
        <v>600</v>
      </c>
      <c r="C303" s="14">
        <v>1</v>
      </c>
      <c r="D303" s="14">
        <v>0</v>
      </c>
      <c r="E303" s="17">
        <v>18392885</v>
      </c>
      <c r="F303" s="17">
        <v>0</v>
      </c>
      <c r="G303" s="17">
        <v>417052</v>
      </c>
      <c r="H303" s="17">
        <v>1182</v>
      </c>
      <c r="I303" s="17">
        <v>850200</v>
      </c>
      <c r="J303" s="17">
        <v>3199634</v>
      </c>
      <c r="K303" s="17">
        <v>0</v>
      </c>
      <c r="L303" s="17">
        <v>0</v>
      </c>
      <c r="M303" s="17">
        <v>0</v>
      </c>
      <c r="N303" s="17">
        <v>0</v>
      </c>
      <c r="O303" s="17">
        <v>0</v>
      </c>
      <c r="P303" s="17">
        <v>1593907</v>
      </c>
      <c r="Q303" s="17">
        <v>204188</v>
      </c>
      <c r="R303" s="17">
        <v>176230</v>
      </c>
      <c r="S303" s="17">
        <v>59396</v>
      </c>
      <c r="T303" s="17">
        <v>24781</v>
      </c>
      <c r="U303" s="17">
        <v>212147</v>
      </c>
      <c r="V303" s="17">
        <v>1919</v>
      </c>
      <c r="W303" s="17">
        <v>0</v>
      </c>
      <c r="X303" s="17">
        <v>567278</v>
      </c>
      <c r="Y303" s="17">
        <v>0</v>
      </c>
      <c r="Z303" s="17">
        <v>0</v>
      </c>
      <c r="AA303" s="17">
        <v>0</v>
      </c>
      <c r="AB303" s="17">
        <v>0</v>
      </c>
      <c r="AC303" s="17">
        <v>25700799</v>
      </c>
      <c r="AD303" s="17">
        <f>MAX(E303,(TRUNC(('2022-0222'!E303*0.03),0)+'2022-0222'!E303))</f>
        <v>18944671</v>
      </c>
      <c r="AE303" s="17">
        <f t="shared" si="5"/>
        <v>551786</v>
      </c>
    </row>
    <row r="304" spans="1:31" x14ac:dyDescent="0.3">
      <c r="A304" s="15" t="s">
        <v>601</v>
      </c>
      <c r="B304" s="14" t="s">
        <v>602</v>
      </c>
      <c r="C304" s="14">
        <v>1</v>
      </c>
      <c r="D304" s="14">
        <v>0</v>
      </c>
      <c r="E304" s="17">
        <v>54807025</v>
      </c>
      <c r="F304" s="17">
        <v>0</v>
      </c>
      <c r="G304" s="17">
        <v>3531123</v>
      </c>
      <c r="H304" s="17">
        <v>129241</v>
      </c>
      <c r="I304" s="17">
        <v>5319278</v>
      </c>
      <c r="J304" s="17">
        <v>1824587</v>
      </c>
      <c r="K304" s="17">
        <v>0</v>
      </c>
      <c r="L304" s="17">
        <v>0</v>
      </c>
      <c r="M304" s="17">
        <v>0</v>
      </c>
      <c r="N304" s="17">
        <v>0</v>
      </c>
      <c r="O304" s="17">
        <v>0</v>
      </c>
      <c r="P304" s="17">
        <v>3950191</v>
      </c>
      <c r="Q304" s="17">
        <v>2417240</v>
      </c>
      <c r="R304" s="17">
        <v>1619388</v>
      </c>
      <c r="S304" s="17">
        <v>79709</v>
      </c>
      <c r="T304" s="17">
        <v>33256</v>
      </c>
      <c r="U304" s="17">
        <v>318278</v>
      </c>
      <c r="V304" s="17">
        <v>80609</v>
      </c>
      <c r="W304" s="17">
        <v>0</v>
      </c>
      <c r="X304" s="17">
        <v>1492138</v>
      </c>
      <c r="Y304" s="17">
        <v>0</v>
      </c>
      <c r="Z304" s="17">
        <v>0</v>
      </c>
      <c r="AA304" s="17">
        <v>0</v>
      </c>
      <c r="AB304" s="17">
        <v>0</v>
      </c>
      <c r="AC304" s="17">
        <v>75602063</v>
      </c>
      <c r="AD304" s="17">
        <f>MAX(E304,(TRUNC(('2022-0222'!E304*0.03),0)+'2022-0222'!E304))</f>
        <v>54807025</v>
      </c>
      <c r="AE304" s="17">
        <f t="shared" si="5"/>
        <v>0</v>
      </c>
    </row>
    <row r="305" spans="1:31" x14ac:dyDescent="0.3">
      <c r="A305" s="15" t="s">
        <v>603</v>
      </c>
      <c r="B305" s="14" t="s">
        <v>604</v>
      </c>
      <c r="C305" s="14">
        <v>1</v>
      </c>
      <c r="D305" s="14">
        <v>0</v>
      </c>
      <c r="E305" s="17">
        <v>2636155</v>
      </c>
      <c r="F305" s="17">
        <v>0</v>
      </c>
      <c r="G305" s="17">
        <v>136611</v>
      </c>
      <c r="H305" s="17">
        <v>0</v>
      </c>
      <c r="I305" s="17">
        <v>471736</v>
      </c>
      <c r="J305" s="17">
        <v>803601</v>
      </c>
      <c r="K305" s="17">
        <v>0</v>
      </c>
      <c r="L305" s="17">
        <v>0</v>
      </c>
      <c r="M305" s="17">
        <v>0</v>
      </c>
      <c r="N305" s="17">
        <v>0</v>
      </c>
      <c r="O305" s="17">
        <v>0</v>
      </c>
      <c r="P305" s="17">
        <v>785305</v>
      </c>
      <c r="Q305" s="17">
        <v>49786</v>
      </c>
      <c r="R305" s="17">
        <v>239442</v>
      </c>
      <c r="S305" s="17">
        <v>24522</v>
      </c>
      <c r="T305" s="17">
        <v>10231</v>
      </c>
      <c r="U305" s="17">
        <v>104908</v>
      </c>
      <c r="V305" s="17">
        <v>8557</v>
      </c>
      <c r="W305" s="17">
        <v>0</v>
      </c>
      <c r="X305" s="17">
        <v>0</v>
      </c>
      <c r="Y305" s="17">
        <v>13288</v>
      </c>
      <c r="Z305" s="17">
        <v>0</v>
      </c>
      <c r="AA305" s="17">
        <v>0</v>
      </c>
      <c r="AB305" s="17">
        <v>0</v>
      </c>
      <c r="AC305" s="17">
        <v>5284142</v>
      </c>
      <c r="AD305" s="17">
        <f>MAX(E305,(TRUNC(('2022-0222'!E305*0.03),0)+'2022-0222'!E305))</f>
        <v>2636155</v>
      </c>
      <c r="AE305" s="17">
        <f t="shared" si="5"/>
        <v>0</v>
      </c>
    </row>
    <row r="306" spans="1:31" x14ac:dyDescent="0.3">
      <c r="A306" s="15" t="s">
        <v>605</v>
      </c>
      <c r="B306" s="14" t="s">
        <v>606</v>
      </c>
      <c r="C306" s="14">
        <v>1</v>
      </c>
      <c r="D306" s="14">
        <v>0</v>
      </c>
      <c r="E306" s="17">
        <v>5111653</v>
      </c>
      <c r="F306" s="17">
        <v>0</v>
      </c>
      <c r="G306" s="17">
        <v>250393</v>
      </c>
      <c r="H306" s="17">
        <v>0</v>
      </c>
      <c r="I306" s="17">
        <v>1233047</v>
      </c>
      <c r="J306" s="17">
        <v>343396</v>
      </c>
      <c r="K306" s="17">
        <v>0</v>
      </c>
      <c r="L306" s="17">
        <v>0</v>
      </c>
      <c r="M306" s="17">
        <v>0</v>
      </c>
      <c r="N306" s="17">
        <v>0</v>
      </c>
      <c r="O306" s="17">
        <v>0</v>
      </c>
      <c r="P306" s="17">
        <v>1167559</v>
      </c>
      <c r="Q306" s="17">
        <v>118385</v>
      </c>
      <c r="R306" s="17">
        <v>257524</v>
      </c>
      <c r="S306" s="17">
        <v>49764</v>
      </c>
      <c r="T306" s="17">
        <v>20763</v>
      </c>
      <c r="U306" s="17">
        <v>203759</v>
      </c>
      <c r="V306" s="17">
        <v>11174</v>
      </c>
      <c r="W306" s="17">
        <v>0</v>
      </c>
      <c r="X306" s="17">
        <v>54525</v>
      </c>
      <c r="Y306" s="17">
        <v>0</v>
      </c>
      <c r="Z306" s="17">
        <v>0</v>
      </c>
      <c r="AA306" s="17">
        <v>0</v>
      </c>
      <c r="AB306" s="17">
        <v>0</v>
      </c>
      <c r="AC306" s="17">
        <v>8821942</v>
      </c>
      <c r="AD306" s="17">
        <f>MAX(E306,(TRUNC(('2022-0222'!E306*0.03),0)+'2022-0222'!E306))</f>
        <v>5111653</v>
      </c>
      <c r="AE306" s="17">
        <f t="shared" si="5"/>
        <v>0</v>
      </c>
    </row>
    <row r="307" spans="1:31" x14ac:dyDescent="0.3">
      <c r="A307" s="15" t="s">
        <v>607</v>
      </c>
      <c r="B307" s="14" t="s">
        <v>608</v>
      </c>
      <c r="C307" s="14">
        <v>1</v>
      </c>
      <c r="D307" s="14">
        <v>0</v>
      </c>
      <c r="E307" s="17">
        <v>9293800</v>
      </c>
      <c r="F307" s="17">
        <v>0</v>
      </c>
      <c r="G307" s="17">
        <v>361671</v>
      </c>
      <c r="H307" s="17">
        <v>3765</v>
      </c>
      <c r="I307" s="17">
        <v>1185647</v>
      </c>
      <c r="J307" s="17">
        <v>1438580</v>
      </c>
      <c r="K307" s="17">
        <v>0</v>
      </c>
      <c r="L307" s="17">
        <v>0</v>
      </c>
      <c r="M307" s="17">
        <v>0</v>
      </c>
      <c r="N307" s="17">
        <v>0</v>
      </c>
      <c r="O307" s="17">
        <v>0</v>
      </c>
      <c r="P307" s="17">
        <v>1018920</v>
      </c>
      <c r="Q307" s="17">
        <v>286922</v>
      </c>
      <c r="R307" s="17">
        <v>566264</v>
      </c>
      <c r="S307" s="17">
        <v>79020</v>
      </c>
      <c r="T307" s="17">
        <v>32969</v>
      </c>
      <c r="U307" s="17">
        <v>332200</v>
      </c>
      <c r="V307" s="17">
        <v>18255</v>
      </c>
      <c r="W307" s="17">
        <v>0</v>
      </c>
      <c r="X307" s="17">
        <v>601723</v>
      </c>
      <c r="Y307" s="17">
        <v>41592</v>
      </c>
      <c r="Z307" s="17">
        <v>0</v>
      </c>
      <c r="AA307" s="17">
        <v>0</v>
      </c>
      <c r="AB307" s="17">
        <v>0</v>
      </c>
      <c r="AC307" s="17">
        <v>15261328</v>
      </c>
      <c r="AD307" s="17">
        <f>MAX(E307,(TRUNC(('2022-0222'!E307*0.03),0)+'2022-0222'!E307))</f>
        <v>9293800</v>
      </c>
      <c r="AE307" s="17">
        <f t="shared" si="5"/>
        <v>0</v>
      </c>
    </row>
    <row r="308" spans="1:31" x14ac:dyDescent="0.3">
      <c r="A308" s="15" t="s">
        <v>609</v>
      </c>
      <c r="B308" s="14" t="s">
        <v>610</v>
      </c>
      <c r="C308" s="14">
        <v>1</v>
      </c>
      <c r="D308" s="14">
        <v>0</v>
      </c>
      <c r="E308" s="17">
        <v>6480305</v>
      </c>
      <c r="F308" s="17">
        <v>0</v>
      </c>
      <c r="G308" s="17">
        <v>458062</v>
      </c>
      <c r="H308" s="17">
        <v>0</v>
      </c>
      <c r="I308" s="17">
        <v>536386</v>
      </c>
      <c r="J308" s="17">
        <v>805557</v>
      </c>
      <c r="K308" s="17">
        <v>0</v>
      </c>
      <c r="L308" s="17">
        <v>0</v>
      </c>
      <c r="M308" s="17">
        <v>0</v>
      </c>
      <c r="N308" s="17">
        <v>0</v>
      </c>
      <c r="O308" s="17">
        <v>0</v>
      </c>
      <c r="P308" s="17">
        <v>841150</v>
      </c>
      <c r="Q308" s="17">
        <v>183145</v>
      </c>
      <c r="R308" s="17">
        <v>140705</v>
      </c>
      <c r="S308" s="17">
        <v>26230</v>
      </c>
      <c r="T308" s="17">
        <v>10944</v>
      </c>
      <c r="U308" s="17">
        <v>97161</v>
      </c>
      <c r="V308" s="17">
        <v>17924</v>
      </c>
      <c r="W308" s="17">
        <v>0</v>
      </c>
      <c r="X308" s="17">
        <v>510300</v>
      </c>
      <c r="Y308" s="17">
        <v>0</v>
      </c>
      <c r="Z308" s="17">
        <v>0</v>
      </c>
      <c r="AA308" s="17">
        <v>0</v>
      </c>
      <c r="AB308" s="17">
        <v>0</v>
      </c>
      <c r="AC308" s="17">
        <v>10107869</v>
      </c>
      <c r="AD308" s="17">
        <f>MAX(E308,(TRUNC(('2022-0222'!E308*0.03),0)+'2022-0222'!E308))</f>
        <v>6480305</v>
      </c>
      <c r="AE308" s="17">
        <f t="shared" si="5"/>
        <v>0</v>
      </c>
    </row>
    <row r="309" spans="1:31" x14ac:dyDescent="0.3">
      <c r="A309" s="15" t="s">
        <v>611</v>
      </c>
      <c r="B309" s="14" t="s">
        <v>612</v>
      </c>
      <c r="C309" s="14">
        <v>1</v>
      </c>
      <c r="D309" s="14">
        <v>0</v>
      </c>
      <c r="E309" s="17">
        <v>2858150</v>
      </c>
      <c r="F309" s="17">
        <v>0</v>
      </c>
      <c r="G309" s="17">
        <v>215117</v>
      </c>
      <c r="H309" s="17">
        <v>0</v>
      </c>
      <c r="I309" s="17">
        <v>217572</v>
      </c>
      <c r="J309" s="17">
        <v>292273</v>
      </c>
      <c r="K309" s="17">
        <v>0</v>
      </c>
      <c r="L309" s="17">
        <v>0</v>
      </c>
      <c r="M309" s="17">
        <v>0</v>
      </c>
      <c r="N309" s="17">
        <v>0</v>
      </c>
      <c r="O309" s="17">
        <v>0</v>
      </c>
      <c r="P309" s="17">
        <v>651054</v>
      </c>
      <c r="Q309" s="17">
        <v>230707</v>
      </c>
      <c r="R309" s="17">
        <v>216685</v>
      </c>
      <c r="S309" s="17">
        <v>56115</v>
      </c>
      <c r="T309" s="17">
        <v>23413</v>
      </c>
      <c r="U309" s="17">
        <v>193914</v>
      </c>
      <c r="V309" s="17">
        <v>0</v>
      </c>
      <c r="W309" s="17">
        <v>0</v>
      </c>
      <c r="X309" s="17">
        <v>0</v>
      </c>
      <c r="Y309" s="17">
        <v>3434</v>
      </c>
      <c r="Z309" s="17">
        <v>0</v>
      </c>
      <c r="AA309" s="17">
        <v>0</v>
      </c>
      <c r="AB309" s="17">
        <v>0</v>
      </c>
      <c r="AC309" s="17">
        <v>4958434</v>
      </c>
      <c r="AD309" s="17">
        <f>MAX(E309,(TRUNC(('2022-0222'!E309*0.03),0)+'2022-0222'!E309))</f>
        <v>2943894</v>
      </c>
      <c r="AE309" s="17">
        <f t="shared" si="5"/>
        <v>85744</v>
      </c>
    </row>
    <row r="310" spans="1:31" x14ac:dyDescent="0.3">
      <c r="A310" s="15" t="s">
        <v>613</v>
      </c>
      <c r="B310" s="14" t="s">
        <v>614</v>
      </c>
      <c r="C310" s="14">
        <v>1</v>
      </c>
      <c r="D310" s="14">
        <v>0</v>
      </c>
      <c r="E310" s="17">
        <v>6825580</v>
      </c>
      <c r="F310" s="17">
        <v>0</v>
      </c>
      <c r="G310" s="17">
        <v>452843</v>
      </c>
      <c r="H310" s="17">
        <v>0</v>
      </c>
      <c r="I310" s="17">
        <v>557058</v>
      </c>
      <c r="J310" s="17">
        <v>377714</v>
      </c>
      <c r="K310" s="17">
        <v>0</v>
      </c>
      <c r="L310" s="17">
        <v>0</v>
      </c>
      <c r="M310" s="17">
        <v>0</v>
      </c>
      <c r="N310" s="17">
        <v>0</v>
      </c>
      <c r="O310" s="17">
        <v>0</v>
      </c>
      <c r="P310" s="17">
        <v>914606</v>
      </c>
      <c r="Q310" s="17">
        <v>427979</v>
      </c>
      <c r="R310" s="17">
        <v>562852</v>
      </c>
      <c r="S310" s="17">
        <v>120244</v>
      </c>
      <c r="T310" s="17">
        <v>50169</v>
      </c>
      <c r="U310" s="17">
        <v>499785</v>
      </c>
      <c r="V310" s="17">
        <v>0</v>
      </c>
      <c r="W310" s="17">
        <v>0</v>
      </c>
      <c r="X310" s="17">
        <v>654324</v>
      </c>
      <c r="Y310" s="17">
        <v>33711</v>
      </c>
      <c r="Z310" s="17">
        <v>0</v>
      </c>
      <c r="AA310" s="17">
        <v>0</v>
      </c>
      <c r="AB310" s="17">
        <v>0</v>
      </c>
      <c r="AC310" s="17">
        <v>11476865</v>
      </c>
      <c r="AD310" s="17">
        <f>MAX(E310,(TRUNC(('2022-0222'!E310*0.03),0)+'2022-0222'!E310))</f>
        <v>6825580</v>
      </c>
      <c r="AE310" s="17">
        <f t="shared" si="5"/>
        <v>0</v>
      </c>
    </row>
    <row r="311" spans="1:31" x14ac:dyDescent="0.3">
      <c r="A311" s="15" t="s">
        <v>615</v>
      </c>
      <c r="B311" s="14" t="s">
        <v>616</v>
      </c>
      <c r="C311" s="14">
        <v>1</v>
      </c>
      <c r="D311" s="14">
        <v>0</v>
      </c>
      <c r="E311" s="17">
        <v>11724014</v>
      </c>
      <c r="F311" s="17">
        <v>0</v>
      </c>
      <c r="G311" s="17">
        <v>425196</v>
      </c>
      <c r="H311" s="17">
        <v>0</v>
      </c>
      <c r="I311" s="17">
        <v>1486833</v>
      </c>
      <c r="J311" s="17">
        <v>1080293</v>
      </c>
      <c r="K311" s="17">
        <v>0</v>
      </c>
      <c r="L311" s="17">
        <v>0</v>
      </c>
      <c r="M311" s="17">
        <v>0</v>
      </c>
      <c r="N311" s="17">
        <v>0</v>
      </c>
      <c r="O311" s="17">
        <v>0</v>
      </c>
      <c r="P311" s="17">
        <v>1147453</v>
      </c>
      <c r="Q311" s="17">
        <v>162900</v>
      </c>
      <c r="R311" s="17">
        <v>430760</v>
      </c>
      <c r="S311" s="17">
        <v>67560</v>
      </c>
      <c r="T311" s="17">
        <v>28188</v>
      </c>
      <c r="U311" s="17">
        <v>248786</v>
      </c>
      <c r="V311" s="17">
        <v>43220</v>
      </c>
      <c r="W311" s="17">
        <v>0</v>
      </c>
      <c r="X311" s="17">
        <v>602100</v>
      </c>
      <c r="Y311" s="17">
        <v>0</v>
      </c>
      <c r="Z311" s="17">
        <v>0</v>
      </c>
      <c r="AA311" s="17">
        <v>0</v>
      </c>
      <c r="AB311" s="17">
        <v>0</v>
      </c>
      <c r="AC311" s="17">
        <v>17447303</v>
      </c>
      <c r="AD311" s="17">
        <f>MAX(E311,(TRUNC(('2022-0222'!E311*0.03),0)+'2022-0222'!E311))</f>
        <v>11724014</v>
      </c>
      <c r="AE311" s="17">
        <f t="shared" si="5"/>
        <v>0</v>
      </c>
    </row>
    <row r="312" spans="1:31" x14ac:dyDescent="0.3">
      <c r="A312" s="15" t="s">
        <v>617</v>
      </c>
      <c r="B312" s="14" t="s">
        <v>618</v>
      </c>
      <c r="C312" s="14">
        <v>1</v>
      </c>
      <c r="D312" s="14">
        <v>0</v>
      </c>
      <c r="E312" s="17">
        <v>7649888</v>
      </c>
      <c r="F312" s="17">
        <v>0</v>
      </c>
      <c r="G312" s="17">
        <v>290733</v>
      </c>
      <c r="H312" s="17">
        <v>0</v>
      </c>
      <c r="I312" s="17">
        <v>794312</v>
      </c>
      <c r="J312" s="17">
        <v>557921</v>
      </c>
      <c r="K312" s="17">
        <v>0</v>
      </c>
      <c r="L312" s="17">
        <v>0</v>
      </c>
      <c r="M312" s="17">
        <v>0</v>
      </c>
      <c r="N312" s="17">
        <v>0</v>
      </c>
      <c r="O312" s="17">
        <v>0</v>
      </c>
      <c r="P312" s="17">
        <v>1169851</v>
      </c>
      <c r="Q312" s="17">
        <v>277706</v>
      </c>
      <c r="R312" s="17">
        <v>181476</v>
      </c>
      <c r="S312" s="17">
        <v>73447</v>
      </c>
      <c r="T312" s="17">
        <v>30644</v>
      </c>
      <c r="U312" s="17">
        <v>186400</v>
      </c>
      <c r="V312" s="17">
        <v>13645</v>
      </c>
      <c r="W312" s="17">
        <v>0</v>
      </c>
      <c r="X312" s="17">
        <v>253800</v>
      </c>
      <c r="Y312" s="17">
        <v>0</v>
      </c>
      <c r="Z312" s="17">
        <v>0</v>
      </c>
      <c r="AA312" s="17">
        <v>0</v>
      </c>
      <c r="AB312" s="17">
        <v>0</v>
      </c>
      <c r="AC312" s="17">
        <v>11479823</v>
      </c>
      <c r="AD312" s="17">
        <f>MAX(E312,(TRUNC(('2022-0222'!E312*0.03),0)+'2022-0222'!E312))</f>
        <v>7649888</v>
      </c>
      <c r="AE312" s="17">
        <f t="shared" si="5"/>
        <v>0</v>
      </c>
    </row>
    <row r="313" spans="1:31" x14ac:dyDescent="0.3">
      <c r="A313" s="15" t="s">
        <v>619</v>
      </c>
      <c r="B313" s="14" t="s">
        <v>620</v>
      </c>
      <c r="C313" s="14">
        <v>1</v>
      </c>
      <c r="D313" s="14">
        <v>0</v>
      </c>
      <c r="E313" s="17">
        <v>3989370</v>
      </c>
      <c r="F313" s="17">
        <v>0</v>
      </c>
      <c r="G313" s="17">
        <v>233260</v>
      </c>
      <c r="H313" s="17">
        <v>0</v>
      </c>
      <c r="I313" s="17">
        <v>111822</v>
      </c>
      <c r="J313" s="17">
        <v>166412</v>
      </c>
      <c r="K313" s="17">
        <v>0</v>
      </c>
      <c r="L313" s="17">
        <v>0</v>
      </c>
      <c r="M313" s="17">
        <v>0</v>
      </c>
      <c r="N313" s="17">
        <v>0</v>
      </c>
      <c r="O313" s="17">
        <v>0</v>
      </c>
      <c r="P313" s="17">
        <v>810835</v>
      </c>
      <c r="Q313" s="17">
        <v>24787</v>
      </c>
      <c r="R313" s="17">
        <v>69785</v>
      </c>
      <c r="S313" s="17">
        <v>19189</v>
      </c>
      <c r="T313" s="17">
        <v>8006</v>
      </c>
      <c r="U313" s="17">
        <v>79686</v>
      </c>
      <c r="V313" s="17">
        <v>1240</v>
      </c>
      <c r="W313" s="17">
        <v>0</v>
      </c>
      <c r="X313" s="17">
        <v>189000</v>
      </c>
      <c r="Y313" s="17">
        <v>0</v>
      </c>
      <c r="Z313" s="17">
        <v>0</v>
      </c>
      <c r="AA313" s="17">
        <v>0</v>
      </c>
      <c r="AB313" s="17">
        <v>0</v>
      </c>
      <c r="AC313" s="17">
        <v>5703392</v>
      </c>
      <c r="AD313" s="17">
        <f>MAX(E313,(TRUNC(('2022-0222'!E313*0.03),0)+'2022-0222'!E313))</f>
        <v>3989370</v>
      </c>
      <c r="AE313" s="17">
        <f t="shared" si="5"/>
        <v>0</v>
      </c>
    </row>
    <row r="314" spans="1:31" x14ac:dyDescent="0.3">
      <c r="A314" s="15" t="s">
        <v>621</v>
      </c>
      <c r="B314" s="14" t="s">
        <v>622</v>
      </c>
      <c r="C314" s="14">
        <v>1</v>
      </c>
      <c r="D314" s="14">
        <v>0</v>
      </c>
      <c r="E314" s="17">
        <v>3673867</v>
      </c>
      <c r="F314" s="17">
        <v>0</v>
      </c>
      <c r="G314" s="17">
        <v>212171</v>
      </c>
      <c r="H314" s="17">
        <v>0</v>
      </c>
      <c r="I314" s="17">
        <v>298824</v>
      </c>
      <c r="J314" s="17">
        <v>391918</v>
      </c>
      <c r="K314" s="17">
        <v>0</v>
      </c>
      <c r="L314" s="17">
        <v>0</v>
      </c>
      <c r="M314" s="17">
        <v>0</v>
      </c>
      <c r="N314" s="17">
        <v>0</v>
      </c>
      <c r="O314" s="17">
        <v>0</v>
      </c>
      <c r="P314" s="17">
        <v>1133939</v>
      </c>
      <c r="Q314" s="17">
        <v>105957</v>
      </c>
      <c r="R314" s="17">
        <v>300462</v>
      </c>
      <c r="S314" s="17">
        <v>43682</v>
      </c>
      <c r="T314" s="17">
        <v>18225</v>
      </c>
      <c r="U314" s="17">
        <v>164964</v>
      </c>
      <c r="V314" s="17">
        <v>141</v>
      </c>
      <c r="W314" s="17">
        <v>0</v>
      </c>
      <c r="X314" s="17">
        <v>0</v>
      </c>
      <c r="Y314" s="17">
        <v>20389</v>
      </c>
      <c r="Z314" s="17">
        <v>0</v>
      </c>
      <c r="AA314" s="17">
        <v>0</v>
      </c>
      <c r="AB314" s="17">
        <v>0</v>
      </c>
      <c r="AC314" s="17">
        <v>6364539</v>
      </c>
      <c r="AD314" s="17">
        <f>MAX(E314,(TRUNC(('2022-0222'!E314*0.03),0)+'2022-0222'!E314))</f>
        <v>3673867</v>
      </c>
      <c r="AE314" s="17">
        <f t="shared" si="5"/>
        <v>0</v>
      </c>
    </row>
    <row r="315" spans="1:31" x14ac:dyDescent="0.3">
      <c r="A315" s="15" t="s">
        <v>623</v>
      </c>
      <c r="B315" s="14" t="s">
        <v>624</v>
      </c>
      <c r="C315" s="14">
        <v>1</v>
      </c>
      <c r="D315" s="14">
        <v>0</v>
      </c>
      <c r="E315" s="17">
        <v>15091812</v>
      </c>
      <c r="F315" s="17">
        <v>0</v>
      </c>
      <c r="G315" s="17">
        <v>697595</v>
      </c>
      <c r="H315" s="17">
        <v>0</v>
      </c>
      <c r="I315" s="17">
        <v>2968607</v>
      </c>
      <c r="J315" s="17">
        <v>1406536</v>
      </c>
      <c r="K315" s="17">
        <v>0</v>
      </c>
      <c r="L315" s="17">
        <v>0</v>
      </c>
      <c r="M315" s="17">
        <v>0</v>
      </c>
      <c r="N315" s="17">
        <v>0</v>
      </c>
      <c r="O315" s="17">
        <v>0</v>
      </c>
      <c r="P315" s="17">
        <v>3863805</v>
      </c>
      <c r="Q315" s="17">
        <v>354579</v>
      </c>
      <c r="R315" s="17">
        <v>442092</v>
      </c>
      <c r="S315" s="17">
        <v>109129</v>
      </c>
      <c r="T315" s="17">
        <v>45531</v>
      </c>
      <c r="U315" s="17">
        <v>409672</v>
      </c>
      <c r="V315" s="17">
        <v>54123</v>
      </c>
      <c r="W315" s="17">
        <v>0</v>
      </c>
      <c r="X315" s="17">
        <v>642600</v>
      </c>
      <c r="Y315" s="17">
        <v>0</v>
      </c>
      <c r="Z315" s="17">
        <v>0</v>
      </c>
      <c r="AA315" s="17">
        <v>0</v>
      </c>
      <c r="AB315" s="17">
        <v>0</v>
      </c>
      <c r="AC315" s="17">
        <v>26086081</v>
      </c>
      <c r="AD315" s="17">
        <f>MAX(E315,(TRUNC(('2022-0222'!E315*0.03),0)+'2022-0222'!E315))</f>
        <v>15091812</v>
      </c>
      <c r="AE315" s="17">
        <f t="shared" si="5"/>
        <v>0</v>
      </c>
    </row>
    <row r="316" spans="1:31" x14ac:dyDescent="0.3">
      <c r="A316" s="15" t="s">
        <v>625</v>
      </c>
      <c r="B316" s="14" t="s">
        <v>626</v>
      </c>
      <c r="C316" s="14">
        <v>1</v>
      </c>
      <c r="D316" s="14">
        <v>0</v>
      </c>
      <c r="E316" s="17">
        <v>2686366</v>
      </c>
      <c r="F316" s="17">
        <v>0</v>
      </c>
      <c r="G316" s="17">
        <v>167690</v>
      </c>
      <c r="H316" s="17">
        <v>709</v>
      </c>
      <c r="I316" s="17">
        <v>320802</v>
      </c>
      <c r="J316" s="17">
        <v>135513</v>
      </c>
      <c r="K316" s="17">
        <v>0</v>
      </c>
      <c r="L316" s="17">
        <v>0</v>
      </c>
      <c r="M316" s="17">
        <v>0</v>
      </c>
      <c r="N316" s="17">
        <v>0</v>
      </c>
      <c r="O316" s="17">
        <v>0</v>
      </c>
      <c r="P316" s="17">
        <v>963353</v>
      </c>
      <c r="Q316" s="17">
        <v>51254</v>
      </c>
      <c r="R316" s="17">
        <v>81444</v>
      </c>
      <c r="S316" s="17">
        <v>36222</v>
      </c>
      <c r="T316" s="17">
        <v>15113</v>
      </c>
      <c r="U316" s="17">
        <v>138810</v>
      </c>
      <c r="V316" s="17">
        <v>0</v>
      </c>
      <c r="W316" s="17">
        <v>0</v>
      </c>
      <c r="X316" s="17">
        <v>0</v>
      </c>
      <c r="Y316" s="17">
        <v>0</v>
      </c>
      <c r="Z316" s="17">
        <v>0</v>
      </c>
      <c r="AA316" s="17">
        <v>0</v>
      </c>
      <c r="AB316" s="17">
        <v>0</v>
      </c>
      <c r="AC316" s="17">
        <v>4597276</v>
      </c>
      <c r="AD316" s="17">
        <f>MAX(E316,(TRUNC(('2022-0222'!E316*0.03),0)+'2022-0222'!E316))</f>
        <v>2766956</v>
      </c>
      <c r="AE316" s="17">
        <f t="shared" si="5"/>
        <v>80590</v>
      </c>
    </row>
    <row r="317" spans="1:31" x14ac:dyDescent="0.3">
      <c r="A317" s="15" t="s">
        <v>627</v>
      </c>
      <c r="B317" s="14" t="s">
        <v>628</v>
      </c>
      <c r="C317" s="14">
        <v>1</v>
      </c>
      <c r="D317" s="14">
        <v>0</v>
      </c>
      <c r="E317" s="17">
        <v>17388171</v>
      </c>
      <c r="F317" s="17">
        <v>0</v>
      </c>
      <c r="G317" s="17">
        <v>1623853</v>
      </c>
      <c r="H317" s="17">
        <v>13458</v>
      </c>
      <c r="I317" s="17">
        <v>2738119</v>
      </c>
      <c r="J317" s="17">
        <v>2498016</v>
      </c>
      <c r="K317" s="17">
        <v>0</v>
      </c>
      <c r="L317" s="17">
        <v>0</v>
      </c>
      <c r="M317" s="17">
        <v>0</v>
      </c>
      <c r="N317" s="17">
        <v>0</v>
      </c>
      <c r="O317" s="17">
        <v>0</v>
      </c>
      <c r="P317" s="17">
        <v>2652429</v>
      </c>
      <c r="Q317" s="17">
        <v>456822</v>
      </c>
      <c r="R317" s="17">
        <v>444252</v>
      </c>
      <c r="S317" s="17">
        <v>77746</v>
      </c>
      <c r="T317" s="17">
        <v>32438</v>
      </c>
      <c r="U317" s="17">
        <v>312162</v>
      </c>
      <c r="V317" s="17">
        <v>53254</v>
      </c>
      <c r="W317" s="17">
        <v>0</v>
      </c>
      <c r="X317" s="17">
        <v>523800</v>
      </c>
      <c r="Y317" s="17">
        <v>0</v>
      </c>
      <c r="Z317" s="17">
        <v>0</v>
      </c>
      <c r="AA317" s="17">
        <v>0</v>
      </c>
      <c r="AB317" s="17">
        <v>0</v>
      </c>
      <c r="AC317" s="17">
        <v>28814520</v>
      </c>
      <c r="AD317" s="17">
        <f>MAX(E317,(TRUNC(('2022-0222'!E317*0.03),0)+'2022-0222'!E317))</f>
        <v>17388171</v>
      </c>
      <c r="AE317" s="17">
        <f t="shared" si="5"/>
        <v>0</v>
      </c>
    </row>
    <row r="318" spans="1:31" x14ac:dyDescent="0.3">
      <c r="A318" s="15" t="s">
        <v>629</v>
      </c>
      <c r="B318" s="14" t="s">
        <v>630</v>
      </c>
      <c r="C318" s="14">
        <v>1</v>
      </c>
      <c r="D318" s="14">
        <v>0</v>
      </c>
      <c r="E318" s="17">
        <v>1809042</v>
      </c>
      <c r="F318" s="17">
        <v>0</v>
      </c>
      <c r="G318" s="17">
        <v>122398</v>
      </c>
      <c r="H318" s="17">
        <v>0</v>
      </c>
      <c r="I318" s="17">
        <v>215764</v>
      </c>
      <c r="J318" s="17">
        <v>242815</v>
      </c>
      <c r="K318" s="17">
        <v>0</v>
      </c>
      <c r="L318" s="17">
        <v>0</v>
      </c>
      <c r="M318" s="17">
        <v>0</v>
      </c>
      <c r="N318" s="17">
        <v>0</v>
      </c>
      <c r="O318" s="17">
        <v>0</v>
      </c>
      <c r="P318" s="17">
        <v>511513</v>
      </c>
      <c r="Q318" s="17">
        <v>38839</v>
      </c>
      <c r="R318" s="17">
        <v>151102</v>
      </c>
      <c r="S318" s="17">
        <v>30814</v>
      </c>
      <c r="T318" s="17">
        <v>12856</v>
      </c>
      <c r="U318" s="17">
        <v>103336</v>
      </c>
      <c r="V318" s="17">
        <v>0</v>
      </c>
      <c r="W318" s="17">
        <v>0</v>
      </c>
      <c r="X318" s="17">
        <v>80440</v>
      </c>
      <c r="Y318" s="17">
        <v>851</v>
      </c>
      <c r="Z318" s="17">
        <v>0</v>
      </c>
      <c r="AA318" s="17">
        <v>0</v>
      </c>
      <c r="AB318" s="17">
        <v>0</v>
      </c>
      <c r="AC318" s="17">
        <v>3319770</v>
      </c>
      <c r="AD318" s="17">
        <f>MAX(E318,(TRUNC(('2022-0222'!E318*0.03),0)+'2022-0222'!E318))</f>
        <v>1863313</v>
      </c>
      <c r="AE318" s="17">
        <f t="shared" si="5"/>
        <v>54271</v>
      </c>
    </row>
    <row r="319" spans="1:31" x14ac:dyDescent="0.3">
      <c r="A319" s="15" t="s">
        <v>631</v>
      </c>
      <c r="B319" s="14" t="s">
        <v>632</v>
      </c>
      <c r="C319" s="14">
        <v>1</v>
      </c>
      <c r="D319" s="14">
        <v>0</v>
      </c>
      <c r="E319" s="17">
        <v>4197783</v>
      </c>
      <c r="F319" s="17">
        <v>0</v>
      </c>
      <c r="G319" s="17">
        <v>239788</v>
      </c>
      <c r="H319" s="17">
        <v>0</v>
      </c>
      <c r="I319" s="17">
        <v>831436</v>
      </c>
      <c r="J319" s="17">
        <v>559056</v>
      </c>
      <c r="K319" s="17">
        <v>0</v>
      </c>
      <c r="L319" s="17">
        <v>0</v>
      </c>
      <c r="M319" s="17">
        <v>0</v>
      </c>
      <c r="N319" s="17">
        <v>0</v>
      </c>
      <c r="O319" s="17">
        <v>0</v>
      </c>
      <c r="P319" s="17">
        <v>1213781</v>
      </c>
      <c r="Q319" s="17">
        <v>269437</v>
      </c>
      <c r="R319" s="17">
        <v>42517</v>
      </c>
      <c r="S319" s="17">
        <v>54108</v>
      </c>
      <c r="T319" s="17">
        <v>22575</v>
      </c>
      <c r="U319" s="17">
        <v>192342</v>
      </c>
      <c r="V319" s="17">
        <v>9528</v>
      </c>
      <c r="W319" s="17">
        <v>0</v>
      </c>
      <c r="X319" s="17">
        <v>0</v>
      </c>
      <c r="Y319" s="17">
        <v>17623</v>
      </c>
      <c r="Z319" s="17">
        <v>0</v>
      </c>
      <c r="AA319" s="17">
        <v>0</v>
      </c>
      <c r="AB319" s="17">
        <v>0</v>
      </c>
      <c r="AC319" s="17">
        <v>7649974</v>
      </c>
      <c r="AD319" s="17">
        <f>MAX(E319,(TRUNC(('2022-0222'!E319*0.03),0)+'2022-0222'!E319))</f>
        <v>4197783</v>
      </c>
      <c r="AE319" s="17">
        <f t="shared" si="5"/>
        <v>0</v>
      </c>
    </row>
    <row r="320" spans="1:31" x14ac:dyDescent="0.3">
      <c r="A320" s="15" t="s">
        <v>633</v>
      </c>
      <c r="B320" s="14" t="s">
        <v>634</v>
      </c>
      <c r="C320" s="14">
        <v>1</v>
      </c>
      <c r="D320" s="14">
        <v>0</v>
      </c>
      <c r="E320" s="17">
        <v>21736240</v>
      </c>
      <c r="F320" s="17">
        <v>0</v>
      </c>
      <c r="G320" s="17">
        <v>938243</v>
      </c>
      <c r="H320" s="17">
        <v>0</v>
      </c>
      <c r="I320" s="17">
        <v>2334315</v>
      </c>
      <c r="J320" s="17">
        <v>1001661</v>
      </c>
      <c r="K320" s="17">
        <v>0</v>
      </c>
      <c r="L320" s="17">
        <v>0</v>
      </c>
      <c r="M320" s="17">
        <v>0</v>
      </c>
      <c r="N320" s="17">
        <v>0</v>
      </c>
      <c r="O320" s="17">
        <v>0</v>
      </c>
      <c r="P320" s="17">
        <v>1940546</v>
      </c>
      <c r="Q320" s="17">
        <v>639469</v>
      </c>
      <c r="R320" s="17">
        <v>656120</v>
      </c>
      <c r="S320" s="17">
        <v>92711</v>
      </c>
      <c r="T320" s="17">
        <v>38681</v>
      </c>
      <c r="U320" s="17">
        <v>328938</v>
      </c>
      <c r="V320" s="17">
        <v>45231</v>
      </c>
      <c r="W320" s="17">
        <v>0</v>
      </c>
      <c r="X320" s="17">
        <v>631800</v>
      </c>
      <c r="Y320" s="17">
        <v>0</v>
      </c>
      <c r="Z320" s="17">
        <v>0</v>
      </c>
      <c r="AA320" s="17">
        <v>0</v>
      </c>
      <c r="AB320" s="17">
        <v>0</v>
      </c>
      <c r="AC320" s="17">
        <v>30383955</v>
      </c>
      <c r="AD320" s="17">
        <f>MAX(E320,(TRUNC(('2022-0222'!E320*0.03),0)+'2022-0222'!E320))</f>
        <v>21736240</v>
      </c>
      <c r="AE320" s="17">
        <f t="shared" si="5"/>
        <v>0</v>
      </c>
    </row>
    <row r="321" spans="1:31" x14ac:dyDescent="0.3">
      <c r="A321" s="15" t="s">
        <v>635</v>
      </c>
      <c r="B321" s="14" t="s">
        <v>636</v>
      </c>
      <c r="C321" s="14">
        <v>1</v>
      </c>
      <c r="D321" s="14">
        <v>0</v>
      </c>
      <c r="E321" s="17">
        <v>13577573</v>
      </c>
      <c r="F321" s="17">
        <v>0</v>
      </c>
      <c r="G321" s="17">
        <v>1440012</v>
      </c>
      <c r="H321" s="17">
        <v>0</v>
      </c>
      <c r="I321" s="17">
        <v>1701728</v>
      </c>
      <c r="J321" s="17">
        <v>3173910</v>
      </c>
      <c r="K321" s="17">
        <v>0</v>
      </c>
      <c r="L321" s="17">
        <v>0</v>
      </c>
      <c r="M321" s="17">
        <v>0</v>
      </c>
      <c r="N321" s="17">
        <v>0</v>
      </c>
      <c r="O321" s="17">
        <v>0</v>
      </c>
      <c r="P321" s="17">
        <v>1681461</v>
      </c>
      <c r="Q321" s="17">
        <v>274016</v>
      </c>
      <c r="R321" s="17">
        <v>170788</v>
      </c>
      <c r="S321" s="17">
        <v>44296</v>
      </c>
      <c r="T321" s="17">
        <v>18481</v>
      </c>
      <c r="U321" s="17">
        <v>168284</v>
      </c>
      <c r="V321" s="17">
        <v>39644</v>
      </c>
      <c r="W321" s="17">
        <v>0</v>
      </c>
      <c r="X321" s="17">
        <v>329400</v>
      </c>
      <c r="Y321" s="17">
        <v>12802</v>
      </c>
      <c r="Z321" s="17">
        <v>0</v>
      </c>
      <c r="AA321" s="17">
        <v>0</v>
      </c>
      <c r="AB321" s="17">
        <v>0</v>
      </c>
      <c r="AC321" s="17">
        <v>22632395</v>
      </c>
      <c r="AD321" s="17">
        <f>MAX(E321,(TRUNC(('2022-0222'!E321*0.03),0)+'2022-0222'!E321))</f>
        <v>13577573</v>
      </c>
      <c r="AE321" s="17">
        <f t="shared" si="5"/>
        <v>0</v>
      </c>
    </row>
    <row r="322" spans="1:31" x14ac:dyDescent="0.3">
      <c r="A322" s="15" t="s">
        <v>637</v>
      </c>
      <c r="B322" s="14" t="s">
        <v>638</v>
      </c>
      <c r="C322" s="14">
        <v>1</v>
      </c>
      <c r="D322" s="14">
        <v>0</v>
      </c>
      <c r="E322" s="17">
        <v>12207804</v>
      </c>
      <c r="F322" s="17">
        <v>0</v>
      </c>
      <c r="G322" s="17">
        <v>1867818</v>
      </c>
      <c r="H322" s="17">
        <v>0</v>
      </c>
      <c r="I322" s="17">
        <v>408997</v>
      </c>
      <c r="J322" s="17">
        <v>1143529</v>
      </c>
      <c r="K322" s="17">
        <v>0</v>
      </c>
      <c r="L322" s="17">
        <v>0</v>
      </c>
      <c r="M322" s="17">
        <v>0</v>
      </c>
      <c r="N322" s="17">
        <v>0</v>
      </c>
      <c r="O322" s="17">
        <v>0</v>
      </c>
      <c r="P322" s="17">
        <v>1801100</v>
      </c>
      <c r="Q322" s="17">
        <v>529646</v>
      </c>
      <c r="R322" s="17">
        <v>76320</v>
      </c>
      <c r="S322" s="17">
        <v>44056</v>
      </c>
      <c r="T322" s="17">
        <v>18381</v>
      </c>
      <c r="U322" s="17">
        <v>174925</v>
      </c>
      <c r="V322" s="17">
        <v>32383</v>
      </c>
      <c r="W322" s="17">
        <v>0</v>
      </c>
      <c r="X322" s="17">
        <v>297000</v>
      </c>
      <c r="Y322" s="17">
        <v>0</v>
      </c>
      <c r="Z322" s="17">
        <v>0</v>
      </c>
      <c r="AA322" s="17">
        <v>0</v>
      </c>
      <c r="AB322" s="17">
        <v>0</v>
      </c>
      <c r="AC322" s="17">
        <v>18601959</v>
      </c>
      <c r="AD322" s="17">
        <f>MAX(E322,(TRUNC(('2022-0222'!E322*0.03),0)+'2022-0222'!E322))</f>
        <v>12207804</v>
      </c>
      <c r="AE322" s="17">
        <f t="shared" si="5"/>
        <v>0</v>
      </c>
    </row>
    <row r="323" spans="1:31" x14ac:dyDescent="0.3">
      <c r="A323" s="15" t="s">
        <v>639</v>
      </c>
      <c r="B323" s="14" t="s">
        <v>640</v>
      </c>
      <c r="C323" s="14">
        <v>1</v>
      </c>
      <c r="D323" s="14">
        <v>0</v>
      </c>
      <c r="E323" s="17">
        <v>25399946</v>
      </c>
      <c r="F323" s="17">
        <v>0</v>
      </c>
      <c r="G323" s="17">
        <v>3243907</v>
      </c>
      <c r="H323" s="17">
        <v>0</v>
      </c>
      <c r="I323" s="17">
        <v>3911501</v>
      </c>
      <c r="J323" s="17">
        <v>1187736</v>
      </c>
      <c r="K323" s="17">
        <v>0</v>
      </c>
      <c r="L323" s="17">
        <v>0</v>
      </c>
      <c r="M323" s="17">
        <v>0</v>
      </c>
      <c r="N323" s="17">
        <v>0</v>
      </c>
      <c r="O323" s="17">
        <v>0</v>
      </c>
      <c r="P323" s="17">
        <v>2063856</v>
      </c>
      <c r="Q323" s="17">
        <v>1085580</v>
      </c>
      <c r="R323" s="17">
        <v>306630</v>
      </c>
      <c r="S323" s="17">
        <v>80562</v>
      </c>
      <c r="T323" s="17">
        <v>33613</v>
      </c>
      <c r="U323" s="17">
        <v>326899</v>
      </c>
      <c r="V323" s="17">
        <v>59477</v>
      </c>
      <c r="W323" s="17">
        <v>0</v>
      </c>
      <c r="X323" s="17">
        <v>779194</v>
      </c>
      <c r="Y323" s="17">
        <v>0</v>
      </c>
      <c r="Z323" s="17">
        <v>0</v>
      </c>
      <c r="AA323" s="17">
        <v>0</v>
      </c>
      <c r="AB323" s="17">
        <v>0</v>
      </c>
      <c r="AC323" s="17">
        <v>38118901</v>
      </c>
      <c r="AD323" s="17">
        <f>MAX(E323,(TRUNC(('2022-0222'!E323*0.03),0)+'2022-0222'!E323))</f>
        <v>25399946</v>
      </c>
      <c r="AE323" s="17">
        <f t="shared" si="5"/>
        <v>0</v>
      </c>
    </row>
    <row r="324" spans="1:31" x14ac:dyDescent="0.3">
      <c r="A324" s="15" t="s">
        <v>641</v>
      </c>
      <c r="B324" s="14" t="s">
        <v>642</v>
      </c>
      <c r="C324" s="14">
        <v>1</v>
      </c>
      <c r="D324" s="14">
        <v>0</v>
      </c>
      <c r="E324" s="17">
        <v>20630767</v>
      </c>
      <c r="F324" s="17">
        <v>0</v>
      </c>
      <c r="G324" s="17">
        <v>2035976</v>
      </c>
      <c r="H324" s="17">
        <v>88743</v>
      </c>
      <c r="I324" s="17">
        <v>4910303</v>
      </c>
      <c r="J324" s="17">
        <v>3048972</v>
      </c>
      <c r="K324" s="17">
        <v>0</v>
      </c>
      <c r="L324" s="17">
        <v>0</v>
      </c>
      <c r="M324" s="17">
        <v>0</v>
      </c>
      <c r="N324" s="17">
        <v>0</v>
      </c>
      <c r="O324" s="17">
        <v>0</v>
      </c>
      <c r="P324" s="17">
        <v>4342872</v>
      </c>
      <c r="Q324" s="17">
        <v>708803</v>
      </c>
      <c r="R324" s="17">
        <v>762931</v>
      </c>
      <c r="S324" s="17">
        <v>102433</v>
      </c>
      <c r="T324" s="17">
        <v>42738</v>
      </c>
      <c r="U324" s="17">
        <v>418818</v>
      </c>
      <c r="V324" s="17">
        <v>69832</v>
      </c>
      <c r="W324" s="17">
        <v>0</v>
      </c>
      <c r="X324" s="17">
        <v>869400</v>
      </c>
      <c r="Y324" s="17">
        <v>0</v>
      </c>
      <c r="Z324" s="17">
        <v>0</v>
      </c>
      <c r="AA324" s="17">
        <v>0</v>
      </c>
      <c r="AB324" s="17">
        <v>0</v>
      </c>
      <c r="AC324" s="17">
        <v>38032588</v>
      </c>
      <c r="AD324" s="17">
        <f>MAX(E324,(TRUNC(('2022-0222'!E324*0.03),0)+'2022-0222'!E324))</f>
        <v>20630767</v>
      </c>
      <c r="AE324" s="17">
        <f t="shared" si="5"/>
        <v>0</v>
      </c>
    </row>
    <row r="325" spans="1:31" x14ac:dyDescent="0.3">
      <c r="A325" s="15" t="s">
        <v>643</v>
      </c>
      <c r="B325" s="14" t="s">
        <v>644</v>
      </c>
      <c r="C325" s="14">
        <v>1</v>
      </c>
      <c r="D325" s="14">
        <v>1</v>
      </c>
      <c r="E325" s="17">
        <v>8940440219</v>
      </c>
      <c r="F325" s="17">
        <v>0</v>
      </c>
      <c r="G325" s="17">
        <v>0</v>
      </c>
      <c r="H325" s="17">
        <v>0</v>
      </c>
      <c r="I325" s="17">
        <v>686143631</v>
      </c>
      <c r="J325" s="17">
        <v>1476767337</v>
      </c>
      <c r="K325" s="17">
        <v>0</v>
      </c>
      <c r="L325" s="17">
        <v>0</v>
      </c>
      <c r="M325" s="17">
        <v>26379657</v>
      </c>
      <c r="N325" s="17">
        <v>128498292</v>
      </c>
      <c r="O325" s="17">
        <v>36243108</v>
      </c>
      <c r="P325" s="17">
        <v>0</v>
      </c>
      <c r="Q325" s="17">
        <v>253389988</v>
      </c>
      <c r="R325" s="17">
        <v>145444479</v>
      </c>
      <c r="S325" s="17">
        <v>17845359</v>
      </c>
      <c r="T325" s="17">
        <v>7445494</v>
      </c>
      <c r="U325" s="17">
        <v>68634286</v>
      </c>
      <c r="V325" s="17">
        <v>11041488</v>
      </c>
      <c r="W325" s="17">
        <v>0</v>
      </c>
      <c r="X325" s="17">
        <v>550858443</v>
      </c>
      <c r="Y325" s="17">
        <v>0</v>
      </c>
      <c r="Z325" s="17">
        <v>1200000</v>
      </c>
      <c r="AA325" s="17">
        <v>0</v>
      </c>
      <c r="AB325" s="17">
        <v>0</v>
      </c>
      <c r="AC325" s="17">
        <v>12350331781</v>
      </c>
      <c r="AD325" s="17">
        <f>MAX(E325,(TRUNC(('2022-0222'!E325*0.03),0)+'2022-0222'!E325))</f>
        <v>8940440219</v>
      </c>
      <c r="AE325" s="17">
        <f t="shared" si="5"/>
        <v>0</v>
      </c>
    </row>
    <row r="326" spans="1:31" x14ac:dyDescent="0.3">
      <c r="A326" s="15" t="s">
        <v>645</v>
      </c>
      <c r="B326" s="14" t="s">
        <v>646</v>
      </c>
      <c r="C326" s="14">
        <v>1</v>
      </c>
      <c r="D326" s="14">
        <v>0</v>
      </c>
      <c r="E326" s="17">
        <v>10000201</v>
      </c>
      <c r="F326" s="17">
        <v>0</v>
      </c>
      <c r="G326" s="17">
        <v>491475</v>
      </c>
      <c r="H326" s="17">
        <v>0</v>
      </c>
      <c r="I326" s="17">
        <v>1839563</v>
      </c>
      <c r="J326" s="17">
        <v>3615165</v>
      </c>
      <c r="K326" s="17">
        <v>0</v>
      </c>
      <c r="L326" s="17">
        <v>0</v>
      </c>
      <c r="M326" s="17">
        <v>0</v>
      </c>
      <c r="N326" s="17">
        <v>0</v>
      </c>
      <c r="O326" s="17">
        <v>0</v>
      </c>
      <c r="P326" s="17">
        <v>1396384</v>
      </c>
      <c r="Q326" s="17">
        <v>384227</v>
      </c>
      <c r="R326" s="17">
        <v>582269</v>
      </c>
      <c r="S326" s="17">
        <v>33091</v>
      </c>
      <c r="T326" s="17">
        <v>13806</v>
      </c>
      <c r="U326" s="17">
        <v>124422</v>
      </c>
      <c r="V326" s="17">
        <v>29081</v>
      </c>
      <c r="W326" s="17">
        <v>0</v>
      </c>
      <c r="X326" s="17">
        <v>142720</v>
      </c>
      <c r="Y326" s="17">
        <v>0</v>
      </c>
      <c r="Z326" s="17">
        <v>0</v>
      </c>
      <c r="AA326" s="17">
        <v>0</v>
      </c>
      <c r="AB326" s="17">
        <v>0</v>
      </c>
      <c r="AC326" s="17">
        <v>18652404</v>
      </c>
      <c r="AD326" s="17">
        <f>MAX(E326,(TRUNC(('2022-0222'!E326*0.03),0)+'2022-0222'!E326))</f>
        <v>10300207</v>
      </c>
      <c r="AE326" s="17">
        <f t="shared" ref="AE326:AE389" si="6">AD326-E326</f>
        <v>300006</v>
      </c>
    </row>
    <row r="327" spans="1:31" x14ac:dyDescent="0.3">
      <c r="A327" s="15" t="s">
        <v>647</v>
      </c>
      <c r="B327" s="14" t="s">
        <v>648</v>
      </c>
      <c r="C327" s="14">
        <v>1</v>
      </c>
      <c r="D327" s="14">
        <v>0</v>
      </c>
      <c r="E327" s="17">
        <v>43409586</v>
      </c>
      <c r="F327" s="17">
        <v>0</v>
      </c>
      <c r="G327" s="17">
        <v>0</v>
      </c>
      <c r="H327" s="17">
        <v>0</v>
      </c>
      <c r="I327" s="17">
        <v>3987683</v>
      </c>
      <c r="J327" s="17">
        <v>7201632</v>
      </c>
      <c r="K327" s="17">
        <v>0</v>
      </c>
      <c r="L327" s="17">
        <v>0</v>
      </c>
      <c r="M327" s="17">
        <v>0</v>
      </c>
      <c r="N327" s="17">
        <v>0</v>
      </c>
      <c r="O327" s="17">
        <v>0</v>
      </c>
      <c r="P327" s="17">
        <v>3392070</v>
      </c>
      <c r="Q327" s="17">
        <v>1139666</v>
      </c>
      <c r="R327" s="17">
        <v>3629903</v>
      </c>
      <c r="S327" s="17">
        <v>68878</v>
      </c>
      <c r="T327" s="17">
        <v>28738</v>
      </c>
      <c r="U327" s="17">
        <v>273134</v>
      </c>
      <c r="V327" s="17">
        <v>87682</v>
      </c>
      <c r="W327" s="17">
        <v>0</v>
      </c>
      <c r="X327" s="17">
        <v>739947</v>
      </c>
      <c r="Y327" s="17">
        <v>0</v>
      </c>
      <c r="Z327" s="17">
        <v>0</v>
      </c>
      <c r="AA327" s="17">
        <v>0</v>
      </c>
      <c r="AB327" s="17">
        <v>0</v>
      </c>
      <c r="AC327" s="17">
        <v>63958919</v>
      </c>
      <c r="AD327" s="17">
        <f>MAX(E327,(TRUNC(('2022-0222'!E327*0.03),0)+'2022-0222'!E327))</f>
        <v>43409586</v>
      </c>
      <c r="AE327" s="17">
        <f t="shared" si="6"/>
        <v>0</v>
      </c>
    </row>
    <row r="328" spans="1:31" x14ac:dyDescent="0.3">
      <c r="A328" s="15" t="s">
        <v>649</v>
      </c>
      <c r="B328" s="14" t="s">
        <v>650</v>
      </c>
      <c r="C328" s="14">
        <v>1</v>
      </c>
      <c r="D328" s="14">
        <v>0</v>
      </c>
      <c r="E328" s="17">
        <v>13551041</v>
      </c>
      <c r="F328" s="17">
        <v>0</v>
      </c>
      <c r="G328" s="17">
        <v>0</v>
      </c>
      <c r="H328" s="17">
        <v>0</v>
      </c>
      <c r="I328" s="17">
        <v>2388009</v>
      </c>
      <c r="J328" s="17">
        <v>888109</v>
      </c>
      <c r="K328" s="17">
        <v>0</v>
      </c>
      <c r="L328" s="17">
        <v>0</v>
      </c>
      <c r="M328" s="17">
        <v>0</v>
      </c>
      <c r="N328" s="17">
        <v>0</v>
      </c>
      <c r="O328" s="17">
        <v>0</v>
      </c>
      <c r="P328" s="17">
        <v>1243817</v>
      </c>
      <c r="Q328" s="17">
        <v>255694</v>
      </c>
      <c r="R328" s="17">
        <v>617201</v>
      </c>
      <c r="S328" s="17">
        <v>19519</v>
      </c>
      <c r="T328" s="17">
        <v>8144</v>
      </c>
      <c r="U328" s="17">
        <v>77240</v>
      </c>
      <c r="V328" s="17">
        <v>23617</v>
      </c>
      <c r="W328" s="17">
        <v>0</v>
      </c>
      <c r="X328" s="17">
        <v>287676</v>
      </c>
      <c r="Y328" s="17">
        <v>0</v>
      </c>
      <c r="Z328" s="17">
        <v>0</v>
      </c>
      <c r="AA328" s="17">
        <v>0</v>
      </c>
      <c r="AB328" s="17">
        <v>0</v>
      </c>
      <c r="AC328" s="17">
        <v>19360067</v>
      </c>
      <c r="AD328" s="17">
        <f>MAX(E328,(TRUNC(('2022-0222'!E328*0.03),0)+'2022-0222'!E328))</f>
        <v>13957572</v>
      </c>
      <c r="AE328" s="17">
        <f t="shared" si="6"/>
        <v>406531</v>
      </c>
    </row>
    <row r="329" spans="1:31" x14ac:dyDescent="0.3">
      <c r="A329" s="15" t="s">
        <v>651</v>
      </c>
      <c r="B329" s="14" t="s">
        <v>652</v>
      </c>
      <c r="C329" s="14">
        <v>1</v>
      </c>
      <c r="D329" s="14">
        <v>0</v>
      </c>
      <c r="E329" s="17">
        <v>22934290</v>
      </c>
      <c r="F329" s="17">
        <v>0</v>
      </c>
      <c r="G329" s="17">
        <v>0</v>
      </c>
      <c r="H329" s="17">
        <v>12242</v>
      </c>
      <c r="I329" s="17">
        <v>4246070</v>
      </c>
      <c r="J329" s="17">
        <v>2882537</v>
      </c>
      <c r="K329" s="17">
        <v>0</v>
      </c>
      <c r="L329" s="17">
        <v>0</v>
      </c>
      <c r="M329" s="17">
        <v>0</v>
      </c>
      <c r="N329" s="17">
        <v>0</v>
      </c>
      <c r="O329" s="17">
        <v>0</v>
      </c>
      <c r="P329" s="17">
        <v>2799884</v>
      </c>
      <c r="Q329" s="17">
        <v>522095</v>
      </c>
      <c r="R329" s="17">
        <v>917280</v>
      </c>
      <c r="S329" s="17">
        <v>59725</v>
      </c>
      <c r="T329" s="17">
        <v>24919</v>
      </c>
      <c r="U329" s="17">
        <v>212554</v>
      </c>
      <c r="V329" s="17">
        <v>66575</v>
      </c>
      <c r="W329" s="17">
        <v>0</v>
      </c>
      <c r="X329" s="17">
        <v>830208</v>
      </c>
      <c r="Y329" s="17">
        <v>0</v>
      </c>
      <c r="Z329" s="17">
        <v>0</v>
      </c>
      <c r="AA329" s="17">
        <v>0</v>
      </c>
      <c r="AB329" s="17">
        <v>0</v>
      </c>
      <c r="AC329" s="17">
        <v>35508379</v>
      </c>
      <c r="AD329" s="17">
        <f>MAX(E329,(TRUNC(('2022-0222'!E329*0.03),0)+'2022-0222'!E329))</f>
        <v>22934290</v>
      </c>
      <c r="AE329" s="17">
        <f t="shared" si="6"/>
        <v>0</v>
      </c>
    </row>
    <row r="330" spans="1:31" x14ac:dyDescent="0.3">
      <c r="A330" s="15" t="s">
        <v>653</v>
      </c>
      <c r="B330" s="14" t="s">
        <v>654</v>
      </c>
      <c r="C330" s="14">
        <v>1</v>
      </c>
      <c r="D330" s="14">
        <v>0</v>
      </c>
      <c r="E330" s="17">
        <v>96367301</v>
      </c>
      <c r="F330" s="17">
        <v>107598</v>
      </c>
      <c r="G330" s="17">
        <v>0</v>
      </c>
      <c r="H330" s="17">
        <v>107653</v>
      </c>
      <c r="I330" s="17">
        <v>8181897</v>
      </c>
      <c r="J330" s="17">
        <v>14741416</v>
      </c>
      <c r="K330" s="17">
        <v>0</v>
      </c>
      <c r="L330" s="17">
        <v>0</v>
      </c>
      <c r="M330" s="17">
        <v>0</v>
      </c>
      <c r="N330" s="17">
        <v>0</v>
      </c>
      <c r="O330" s="17">
        <v>0</v>
      </c>
      <c r="P330" s="17">
        <v>7955388</v>
      </c>
      <c r="Q330" s="17">
        <v>2061882</v>
      </c>
      <c r="R330" s="17">
        <v>4165471</v>
      </c>
      <c r="S330" s="17">
        <v>102943</v>
      </c>
      <c r="T330" s="17">
        <v>42950</v>
      </c>
      <c r="U330" s="17">
        <v>433730</v>
      </c>
      <c r="V330" s="17">
        <v>142687</v>
      </c>
      <c r="W330" s="17">
        <v>0</v>
      </c>
      <c r="X330" s="17">
        <v>4354139</v>
      </c>
      <c r="Y330" s="17">
        <v>0</v>
      </c>
      <c r="Z330" s="17">
        <v>0</v>
      </c>
      <c r="AA330" s="17">
        <v>0</v>
      </c>
      <c r="AB330" s="17">
        <v>0</v>
      </c>
      <c r="AC330" s="17">
        <v>138765055</v>
      </c>
      <c r="AD330" s="17">
        <f>MAX(E330,(TRUNC(('2022-0222'!E330*0.03),0)+'2022-0222'!E330))</f>
        <v>96367301</v>
      </c>
      <c r="AE330" s="17">
        <f t="shared" si="6"/>
        <v>0</v>
      </c>
    </row>
    <row r="331" spans="1:31" x14ac:dyDescent="0.3">
      <c r="A331" s="15" t="s">
        <v>655</v>
      </c>
      <c r="B331" s="14" t="s">
        <v>656</v>
      </c>
      <c r="C331" s="14">
        <v>1</v>
      </c>
      <c r="D331" s="14">
        <v>0</v>
      </c>
      <c r="E331" s="17">
        <v>29989467</v>
      </c>
      <c r="F331" s="17">
        <v>0</v>
      </c>
      <c r="G331" s="17">
        <v>0</v>
      </c>
      <c r="H331" s="17">
        <v>0</v>
      </c>
      <c r="I331" s="17">
        <v>2638394</v>
      </c>
      <c r="J331" s="17">
        <v>5968243</v>
      </c>
      <c r="K331" s="17">
        <v>0</v>
      </c>
      <c r="L331" s="17">
        <v>0</v>
      </c>
      <c r="M331" s="17">
        <v>0</v>
      </c>
      <c r="N331" s="17">
        <v>0</v>
      </c>
      <c r="O331" s="17">
        <v>0</v>
      </c>
      <c r="P331" s="17">
        <v>2862980</v>
      </c>
      <c r="Q331" s="17">
        <v>1093555</v>
      </c>
      <c r="R331" s="17">
        <v>1346659</v>
      </c>
      <c r="S331" s="17">
        <v>49344</v>
      </c>
      <c r="T331" s="17">
        <v>20588</v>
      </c>
      <c r="U331" s="17">
        <v>204516</v>
      </c>
      <c r="V331" s="17">
        <v>58749</v>
      </c>
      <c r="W331" s="17">
        <v>0</v>
      </c>
      <c r="X331" s="17">
        <v>289290</v>
      </c>
      <c r="Y331" s="17">
        <v>79824</v>
      </c>
      <c r="Z331" s="17">
        <v>0</v>
      </c>
      <c r="AA331" s="17">
        <v>0</v>
      </c>
      <c r="AB331" s="17">
        <v>0</v>
      </c>
      <c r="AC331" s="17">
        <v>44601609</v>
      </c>
      <c r="AD331" s="17">
        <f>MAX(E331,(TRUNC(('2022-0222'!E331*0.03),0)+'2022-0222'!E331))</f>
        <v>30889151</v>
      </c>
      <c r="AE331" s="17">
        <f t="shared" si="6"/>
        <v>899684</v>
      </c>
    </row>
    <row r="332" spans="1:31" x14ac:dyDescent="0.3">
      <c r="A332" s="15" t="s">
        <v>657</v>
      </c>
      <c r="B332" s="14" t="s">
        <v>658</v>
      </c>
      <c r="C332" s="14">
        <v>1</v>
      </c>
      <c r="D332" s="14">
        <v>0</v>
      </c>
      <c r="E332" s="17">
        <v>15704143</v>
      </c>
      <c r="F332" s="17">
        <v>0</v>
      </c>
      <c r="G332" s="17">
        <v>0</v>
      </c>
      <c r="H332" s="17">
        <v>12677</v>
      </c>
      <c r="I332" s="17">
        <v>3594387</v>
      </c>
      <c r="J332" s="17">
        <v>2384627</v>
      </c>
      <c r="K332" s="17">
        <v>0</v>
      </c>
      <c r="L332" s="17">
        <v>0</v>
      </c>
      <c r="M332" s="17">
        <v>0</v>
      </c>
      <c r="N332" s="17">
        <v>0</v>
      </c>
      <c r="O332" s="17">
        <v>0</v>
      </c>
      <c r="P332" s="17">
        <v>1574129</v>
      </c>
      <c r="Q332" s="17">
        <v>613256</v>
      </c>
      <c r="R332" s="17">
        <v>820361</v>
      </c>
      <c r="S332" s="17">
        <v>44026</v>
      </c>
      <c r="T332" s="17">
        <v>18369</v>
      </c>
      <c r="U332" s="17">
        <v>179701</v>
      </c>
      <c r="V332" s="17">
        <v>51849</v>
      </c>
      <c r="W332" s="17">
        <v>0</v>
      </c>
      <c r="X332" s="17">
        <v>444544</v>
      </c>
      <c r="Y332" s="17">
        <v>0</v>
      </c>
      <c r="Z332" s="17">
        <v>0</v>
      </c>
      <c r="AA332" s="17">
        <v>0</v>
      </c>
      <c r="AB332" s="17">
        <v>0</v>
      </c>
      <c r="AC332" s="17">
        <v>25442069</v>
      </c>
      <c r="AD332" s="17">
        <f>MAX(E332,(TRUNC(('2022-0222'!E332*0.03),0)+'2022-0222'!E332))</f>
        <v>15704143</v>
      </c>
      <c r="AE332" s="17">
        <f t="shared" si="6"/>
        <v>0</v>
      </c>
    </row>
    <row r="333" spans="1:31" x14ac:dyDescent="0.3">
      <c r="A333" s="15" t="s">
        <v>659</v>
      </c>
      <c r="B333" s="14" t="s">
        <v>660</v>
      </c>
      <c r="C333" s="14">
        <v>1</v>
      </c>
      <c r="D333" s="14">
        <v>0</v>
      </c>
      <c r="E333" s="17">
        <v>11344622</v>
      </c>
      <c r="F333" s="17">
        <v>0</v>
      </c>
      <c r="G333" s="17">
        <v>0</v>
      </c>
      <c r="H333" s="17">
        <v>0</v>
      </c>
      <c r="I333" s="17">
        <v>2338387</v>
      </c>
      <c r="J333" s="17">
        <v>1294743</v>
      </c>
      <c r="K333" s="17">
        <v>0</v>
      </c>
      <c r="L333" s="17">
        <v>0</v>
      </c>
      <c r="M333" s="17">
        <v>0</v>
      </c>
      <c r="N333" s="17">
        <v>0</v>
      </c>
      <c r="O333" s="17">
        <v>0</v>
      </c>
      <c r="P333" s="17">
        <v>1399842</v>
      </c>
      <c r="Q333" s="17">
        <v>262616</v>
      </c>
      <c r="R333" s="17">
        <v>565236</v>
      </c>
      <c r="S333" s="17">
        <v>17766</v>
      </c>
      <c r="T333" s="17">
        <v>7413</v>
      </c>
      <c r="U333" s="17">
        <v>70716</v>
      </c>
      <c r="V333" s="17">
        <v>22674</v>
      </c>
      <c r="W333" s="17">
        <v>0</v>
      </c>
      <c r="X333" s="17">
        <v>117776</v>
      </c>
      <c r="Y333" s="17">
        <v>0</v>
      </c>
      <c r="Z333" s="17">
        <v>0</v>
      </c>
      <c r="AA333" s="17">
        <v>0</v>
      </c>
      <c r="AB333" s="17">
        <v>0</v>
      </c>
      <c r="AC333" s="17">
        <v>17441791</v>
      </c>
      <c r="AD333" s="17">
        <f>MAX(E333,(TRUNC(('2022-0222'!E333*0.03),0)+'2022-0222'!E333))</f>
        <v>11344622</v>
      </c>
      <c r="AE333" s="17">
        <f t="shared" si="6"/>
        <v>0</v>
      </c>
    </row>
    <row r="334" spans="1:31" x14ac:dyDescent="0.3">
      <c r="A334" s="15" t="s">
        <v>661</v>
      </c>
      <c r="B334" s="14" t="s">
        <v>662</v>
      </c>
      <c r="C334" s="14">
        <v>1</v>
      </c>
      <c r="D334" s="14">
        <v>0</v>
      </c>
      <c r="E334" s="17">
        <v>7085677</v>
      </c>
      <c r="F334" s="17">
        <v>0</v>
      </c>
      <c r="G334" s="17">
        <v>0</v>
      </c>
      <c r="H334" s="17">
        <v>0</v>
      </c>
      <c r="I334" s="17">
        <v>1151115</v>
      </c>
      <c r="J334" s="17">
        <v>794720</v>
      </c>
      <c r="K334" s="17">
        <v>0</v>
      </c>
      <c r="L334" s="17">
        <v>0</v>
      </c>
      <c r="M334" s="17">
        <v>0</v>
      </c>
      <c r="N334" s="17">
        <v>0</v>
      </c>
      <c r="O334" s="17">
        <v>0</v>
      </c>
      <c r="P334" s="17">
        <v>1034927</v>
      </c>
      <c r="Q334" s="17">
        <v>171755</v>
      </c>
      <c r="R334" s="17">
        <v>232014</v>
      </c>
      <c r="S334" s="17">
        <v>9992</v>
      </c>
      <c r="T334" s="17">
        <v>4169</v>
      </c>
      <c r="U334" s="17">
        <v>39028</v>
      </c>
      <c r="V334" s="17">
        <v>12445</v>
      </c>
      <c r="W334" s="17">
        <v>0</v>
      </c>
      <c r="X334" s="17">
        <v>257223</v>
      </c>
      <c r="Y334" s="17">
        <v>0</v>
      </c>
      <c r="Z334" s="17">
        <v>0</v>
      </c>
      <c r="AA334" s="17">
        <v>0</v>
      </c>
      <c r="AB334" s="17">
        <v>0</v>
      </c>
      <c r="AC334" s="17">
        <v>10643065</v>
      </c>
      <c r="AD334" s="17">
        <f>MAX(E334,(TRUNC(('2022-0222'!E334*0.03),0)+'2022-0222'!E334))</f>
        <v>7085677</v>
      </c>
      <c r="AE334" s="17">
        <f t="shared" si="6"/>
        <v>0</v>
      </c>
    </row>
    <row r="335" spans="1:31" x14ac:dyDescent="0.3">
      <c r="A335" s="15" t="s">
        <v>663</v>
      </c>
      <c r="B335" s="14" t="s">
        <v>664</v>
      </c>
      <c r="C335" s="14">
        <v>1</v>
      </c>
      <c r="D335" s="14">
        <v>0</v>
      </c>
      <c r="E335" s="17">
        <v>9948877</v>
      </c>
      <c r="F335" s="17">
        <v>0</v>
      </c>
      <c r="G335" s="17">
        <v>0</v>
      </c>
      <c r="H335" s="17">
        <v>0</v>
      </c>
      <c r="I335" s="17">
        <v>1644590</v>
      </c>
      <c r="J335" s="17">
        <v>1753345</v>
      </c>
      <c r="K335" s="17">
        <v>0</v>
      </c>
      <c r="L335" s="17">
        <v>0</v>
      </c>
      <c r="M335" s="17">
        <v>0</v>
      </c>
      <c r="N335" s="17">
        <v>0</v>
      </c>
      <c r="O335" s="17">
        <v>0</v>
      </c>
      <c r="P335" s="17">
        <v>1131660</v>
      </c>
      <c r="Q335" s="17">
        <v>107075</v>
      </c>
      <c r="R335" s="17">
        <v>258102</v>
      </c>
      <c r="S335" s="17">
        <v>15100</v>
      </c>
      <c r="T335" s="17">
        <v>6300</v>
      </c>
      <c r="U335" s="17">
        <v>62095</v>
      </c>
      <c r="V335" s="17">
        <v>17173</v>
      </c>
      <c r="W335" s="17">
        <v>0</v>
      </c>
      <c r="X335" s="17">
        <v>305816</v>
      </c>
      <c r="Y335" s="17">
        <v>0</v>
      </c>
      <c r="Z335" s="17">
        <v>0</v>
      </c>
      <c r="AA335" s="17">
        <v>0</v>
      </c>
      <c r="AB335" s="17">
        <v>0</v>
      </c>
      <c r="AC335" s="17">
        <v>15250133</v>
      </c>
      <c r="AD335" s="17">
        <f>MAX(E335,(TRUNC(('2022-0222'!E335*0.03),0)+'2022-0222'!E335))</f>
        <v>10247343</v>
      </c>
      <c r="AE335" s="17">
        <f t="shared" si="6"/>
        <v>298466</v>
      </c>
    </row>
    <row r="336" spans="1:31" x14ac:dyDescent="0.3">
      <c r="A336" s="15" t="s">
        <v>665</v>
      </c>
      <c r="B336" s="14" t="s">
        <v>666</v>
      </c>
      <c r="C336" s="14">
        <v>1</v>
      </c>
      <c r="D336" s="14">
        <v>0</v>
      </c>
      <c r="E336" s="17">
        <v>12471921</v>
      </c>
      <c r="F336" s="17">
        <v>0</v>
      </c>
      <c r="G336" s="17">
        <v>0</v>
      </c>
      <c r="H336" s="17">
        <v>0</v>
      </c>
      <c r="I336" s="17">
        <v>2113379</v>
      </c>
      <c r="J336" s="17">
        <v>2301492</v>
      </c>
      <c r="K336" s="17">
        <v>158103</v>
      </c>
      <c r="L336" s="17">
        <v>0</v>
      </c>
      <c r="M336" s="17">
        <v>0</v>
      </c>
      <c r="N336" s="17">
        <v>0</v>
      </c>
      <c r="O336" s="17">
        <v>0</v>
      </c>
      <c r="P336" s="17">
        <v>1196853</v>
      </c>
      <c r="Q336" s="17">
        <v>100456</v>
      </c>
      <c r="R336" s="17">
        <v>329029</v>
      </c>
      <c r="S336" s="17">
        <v>16613</v>
      </c>
      <c r="T336" s="17">
        <v>6931</v>
      </c>
      <c r="U336" s="17">
        <v>65357</v>
      </c>
      <c r="V336" s="17">
        <v>18249</v>
      </c>
      <c r="W336" s="17">
        <v>0</v>
      </c>
      <c r="X336" s="17">
        <v>140626</v>
      </c>
      <c r="Y336" s="17">
        <v>0</v>
      </c>
      <c r="Z336" s="17">
        <v>0</v>
      </c>
      <c r="AA336" s="17">
        <v>0</v>
      </c>
      <c r="AB336" s="17">
        <v>0</v>
      </c>
      <c r="AC336" s="17">
        <v>18919009</v>
      </c>
      <c r="AD336" s="17">
        <f>MAX(E336,(TRUNC(('2022-0222'!E336*0.03),0)+'2022-0222'!E336))</f>
        <v>12846078</v>
      </c>
      <c r="AE336" s="17">
        <f t="shared" si="6"/>
        <v>374157</v>
      </c>
    </row>
    <row r="337" spans="1:31" x14ac:dyDescent="0.3">
      <c r="A337" s="15" t="s">
        <v>667</v>
      </c>
      <c r="B337" s="14" t="s">
        <v>668</v>
      </c>
      <c r="C337" s="14">
        <v>1</v>
      </c>
      <c r="D337" s="14">
        <v>0</v>
      </c>
      <c r="E337" s="17">
        <v>26381267</v>
      </c>
      <c r="F337" s="17">
        <v>0</v>
      </c>
      <c r="G337" s="17">
        <v>0</v>
      </c>
      <c r="H337" s="17">
        <v>0</v>
      </c>
      <c r="I337" s="17">
        <v>3799000</v>
      </c>
      <c r="J337" s="17">
        <v>5184823</v>
      </c>
      <c r="K337" s="17">
        <v>0</v>
      </c>
      <c r="L337" s="17">
        <v>0</v>
      </c>
      <c r="M337" s="17">
        <v>0</v>
      </c>
      <c r="N337" s="17">
        <v>0</v>
      </c>
      <c r="O337" s="17">
        <v>0</v>
      </c>
      <c r="P337" s="17">
        <v>3026010</v>
      </c>
      <c r="Q337" s="17">
        <v>269309</v>
      </c>
      <c r="R337" s="17">
        <v>366554</v>
      </c>
      <c r="S337" s="17">
        <v>29526</v>
      </c>
      <c r="T337" s="17">
        <v>12319</v>
      </c>
      <c r="U337" s="17">
        <v>114927</v>
      </c>
      <c r="V337" s="17">
        <v>37920</v>
      </c>
      <c r="W337" s="17">
        <v>0</v>
      </c>
      <c r="X337" s="17">
        <v>452605</v>
      </c>
      <c r="Y337" s="17">
        <v>0</v>
      </c>
      <c r="Z337" s="17">
        <v>0</v>
      </c>
      <c r="AA337" s="17">
        <v>0</v>
      </c>
      <c r="AB337" s="17">
        <v>0</v>
      </c>
      <c r="AC337" s="17">
        <v>39674260</v>
      </c>
      <c r="AD337" s="17">
        <f>MAX(E337,(TRUNC(('2022-0222'!E337*0.03),0)+'2022-0222'!E337))</f>
        <v>27172705</v>
      </c>
      <c r="AE337" s="17">
        <f t="shared" si="6"/>
        <v>791438</v>
      </c>
    </row>
    <row r="338" spans="1:31" x14ac:dyDescent="0.3">
      <c r="A338" s="15" t="s">
        <v>669</v>
      </c>
      <c r="B338" s="14" t="s">
        <v>670</v>
      </c>
      <c r="C338" s="14">
        <v>1</v>
      </c>
      <c r="D338" s="14">
        <v>0</v>
      </c>
      <c r="E338" s="17">
        <v>6951937</v>
      </c>
      <c r="F338" s="17">
        <v>0</v>
      </c>
      <c r="G338" s="17">
        <v>0</v>
      </c>
      <c r="H338" s="17">
        <v>0</v>
      </c>
      <c r="I338" s="17">
        <v>921106</v>
      </c>
      <c r="J338" s="17">
        <v>2046318</v>
      </c>
      <c r="K338" s="17">
        <v>0</v>
      </c>
      <c r="L338" s="17">
        <v>0</v>
      </c>
      <c r="M338" s="17">
        <v>0</v>
      </c>
      <c r="N338" s="17">
        <v>0</v>
      </c>
      <c r="O338" s="17">
        <v>0</v>
      </c>
      <c r="P338" s="17">
        <v>1440188</v>
      </c>
      <c r="Q338" s="17">
        <v>123666</v>
      </c>
      <c r="R338" s="17">
        <v>259923</v>
      </c>
      <c r="S338" s="17">
        <v>19249</v>
      </c>
      <c r="T338" s="17">
        <v>8031</v>
      </c>
      <c r="U338" s="17">
        <v>75376</v>
      </c>
      <c r="V338" s="17">
        <v>23229</v>
      </c>
      <c r="W338" s="17">
        <v>0</v>
      </c>
      <c r="X338" s="17">
        <v>132864</v>
      </c>
      <c r="Y338" s="17">
        <v>0</v>
      </c>
      <c r="Z338" s="17">
        <v>0</v>
      </c>
      <c r="AA338" s="17">
        <v>0</v>
      </c>
      <c r="AB338" s="17">
        <v>0</v>
      </c>
      <c r="AC338" s="17">
        <v>12001887</v>
      </c>
      <c r="AD338" s="17">
        <f>MAX(E338,(TRUNC(('2022-0222'!E338*0.03),0)+'2022-0222'!E338))</f>
        <v>7136735</v>
      </c>
      <c r="AE338" s="17">
        <f t="shared" si="6"/>
        <v>184798</v>
      </c>
    </row>
    <row r="339" spans="1:31" x14ac:dyDescent="0.3">
      <c r="A339" s="15" t="s">
        <v>671</v>
      </c>
      <c r="B339" s="14" t="s">
        <v>672</v>
      </c>
      <c r="C339" s="14">
        <v>1</v>
      </c>
      <c r="D339" s="14">
        <v>0</v>
      </c>
      <c r="E339" s="17">
        <v>10240003</v>
      </c>
      <c r="F339" s="17">
        <v>0</v>
      </c>
      <c r="G339" s="17">
        <v>0</v>
      </c>
      <c r="H339" s="17">
        <v>6555</v>
      </c>
      <c r="I339" s="17">
        <v>2025210</v>
      </c>
      <c r="J339" s="17">
        <v>2719624</v>
      </c>
      <c r="K339" s="17">
        <v>0</v>
      </c>
      <c r="L339" s="17">
        <v>0</v>
      </c>
      <c r="M339" s="17">
        <v>0</v>
      </c>
      <c r="N339" s="17">
        <v>0</v>
      </c>
      <c r="O339" s="17">
        <v>0</v>
      </c>
      <c r="P339" s="17">
        <v>2588576</v>
      </c>
      <c r="Q339" s="17">
        <v>462209</v>
      </c>
      <c r="R339" s="17">
        <v>362047</v>
      </c>
      <c r="S339" s="17">
        <v>38663</v>
      </c>
      <c r="T339" s="17">
        <v>16131</v>
      </c>
      <c r="U339" s="17">
        <v>150693</v>
      </c>
      <c r="V339" s="17">
        <v>45034</v>
      </c>
      <c r="W339" s="17">
        <v>0</v>
      </c>
      <c r="X339" s="17">
        <v>297000</v>
      </c>
      <c r="Y339" s="17">
        <v>12636</v>
      </c>
      <c r="Z339" s="17">
        <v>0</v>
      </c>
      <c r="AA339" s="17">
        <v>0</v>
      </c>
      <c r="AB339" s="17">
        <v>0</v>
      </c>
      <c r="AC339" s="17">
        <v>18964381</v>
      </c>
      <c r="AD339" s="17">
        <f>MAX(E339,(TRUNC(('2022-0222'!E339*0.03),0)+'2022-0222'!E339))</f>
        <v>10240003</v>
      </c>
      <c r="AE339" s="17">
        <f t="shared" si="6"/>
        <v>0</v>
      </c>
    </row>
    <row r="340" spans="1:31" x14ac:dyDescent="0.3">
      <c r="A340" s="15" t="s">
        <v>673</v>
      </c>
      <c r="B340" s="14" t="s">
        <v>674</v>
      </c>
      <c r="C340" s="14">
        <v>1</v>
      </c>
      <c r="D340" s="14">
        <v>0</v>
      </c>
      <c r="E340" s="17">
        <v>3001021</v>
      </c>
      <c r="F340" s="17">
        <v>0</v>
      </c>
      <c r="G340" s="17">
        <v>0</v>
      </c>
      <c r="H340" s="17">
        <v>0</v>
      </c>
      <c r="I340" s="17">
        <v>476674</v>
      </c>
      <c r="J340" s="17">
        <v>520549</v>
      </c>
      <c r="K340" s="17">
        <v>0</v>
      </c>
      <c r="L340" s="17">
        <v>0</v>
      </c>
      <c r="M340" s="17">
        <v>0</v>
      </c>
      <c r="N340" s="17">
        <v>0</v>
      </c>
      <c r="O340" s="17">
        <v>0</v>
      </c>
      <c r="P340" s="17">
        <v>1140023</v>
      </c>
      <c r="Q340" s="17">
        <v>54588</v>
      </c>
      <c r="R340" s="17">
        <v>55298</v>
      </c>
      <c r="S340" s="17">
        <v>8269</v>
      </c>
      <c r="T340" s="17">
        <v>3450</v>
      </c>
      <c r="U340" s="17">
        <v>31455</v>
      </c>
      <c r="V340" s="17">
        <v>8896</v>
      </c>
      <c r="W340" s="17">
        <v>0</v>
      </c>
      <c r="X340" s="17">
        <v>108000</v>
      </c>
      <c r="Y340" s="17">
        <v>0</v>
      </c>
      <c r="Z340" s="17">
        <v>0</v>
      </c>
      <c r="AA340" s="17">
        <v>0</v>
      </c>
      <c r="AB340" s="17">
        <v>0</v>
      </c>
      <c r="AC340" s="17">
        <v>5408223</v>
      </c>
      <c r="AD340" s="17">
        <f>MAX(E340,(TRUNC(('2022-0222'!E340*0.03),0)+'2022-0222'!E340))</f>
        <v>3001021</v>
      </c>
      <c r="AE340" s="17">
        <f t="shared" si="6"/>
        <v>0</v>
      </c>
    </row>
    <row r="341" spans="1:31" x14ac:dyDescent="0.3">
      <c r="A341" s="15" t="s">
        <v>675</v>
      </c>
      <c r="B341" s="14" t="s">
        <v>676</v>
      </c>
      <c r="C341" s="14">
        <v>1</v>
      </c>
      <c r="D341" s="14">
        <v>0</v>
      </c>
      <c r="E341" s="17">
        <v>8882810</v>
      </c>
      <c r="F341" s="17">
        <v>0</v>
      </c>
      <c r="G341" s="17">
        <v>0</v>
      </c>
      <c r="H341" s="17">
        <v>0</v>
      </c>
      <c r="I341" s="17">
        <v>1236870</v>
      </c>
      <c r="J341" s="17">
        <v>1836961</v>
      </c>
      <c r="K341" s="17">
        <v>13943</v>
      </c>
      <c r="L341" s="17">
        <v>0</v>
      </c>
      <c r="M341" s="17">
        <v>0</v>
      </c>
      <c r="N341" s="17">
        <v>0</v>
      </c>
      <c r="O341" s="17">
        <v>0</v>
      </c>
      <c r="P341" s="17">
        <v>1130632</v>
      </c>
      <c r="Q341" s="17">
        <v>268939</v>
      </c>
      <c r="R341" s="17">
        <v>170482</v>
      </c>
      <c r="S341" s="17">
        <v>15474</v>
      </c>
      <c r="T341" s="17">
        <v>6456</v>
      </c>
      <c r="U341" s="17">
        <v>58192</v>
      </c>
      <c r="V341" s="17">
        <v>19798</v>
      </c>
      <c r="W341" s="17">
        <v>0</v>
      </c>
      <c r="X341" s="17">
        <v>101808</v>
      </c>
      <c r="Y341" s="17">
        <v>0</v>
      </c>
      <c r="Z341" s="17">
        <v>0</v>
      </c>
      <c r="AA341" s="17">
        <v>0</v>
      </c>
      <c r="AB341" s="17">
        <v>0</v>
      </c>
      <c r="AC341" s="17">
        <v>13742365</v>
      </c>
      <c r="AD341" s="17">
        <f>MAX(E341,(TRUNC(('2022-0222'!E341*0.03),0)+'2022-0222'!E341))</f>
        <v>9107043</v>
      </c>
      <c r="AE341" s="17">
        <f t="shared" si="6"/>
        <v>224233</v>
      </c>
    </row>
    <row r="342" spans="1:31" x14ac:dyDescent="0.3">
      <c r="A342" s="15" t="s">
        <v>677</v>
      </c>
      <c r="B342" s="14" t="s">
        <v>678</v>
      </c>
      <c r="C342" s="14">
        <v>1</v>
      </c>
      <c r="D342" s="14">
        <v>0</v>
      </c>
      <c r="E342" s="17">
        <v>5022076</v>
      </c>
      <c r="F342" s="17">
        <v>0</v>
      </c>
      <c r="G342" s="17">
        <v>203231</v>
      </c>
      <c r="H342" s="17">
        <v>0</v>
      </c>
      <c r="I342" s="17">
        <v>622429</v>
      </c>
      <c r="J342" s="17">
        <v>818754</v>
      </c>
      <c r="K342" s="17">
        <v>0</v>
      </c>
      <c r="L342" s="17">
        <v>0</v>
      </c>
      <c r="M342" s="17">
        <v>0</v>
      </c>
      <c r="N342" s="17">
        <v>0</v>
      </c>
      <c r="O342" s="17">
        <v>0</v>
      </c>
      <c r="P342" s="17">
        <v>583182</v>
      </c>
      <c r="Q342" s="17">
        <v>0</v>
      </c>
      <c r="R342" s="17">
        <v>0</v>
      </c>
      <c r="S342" s="17">
        <v>6172</v>
      </c>
      <c r="T342" s="17">
        <v>2575</v>
      </c>
      <c r="U342" s="17">
        <v>23650</v>
      </c>
      <c r="V342" s="17">
        <v>6740</v>
      </c>
      <c r="W342" s="17">
        <v>0</v>
      </c>
      <c r="X342" s="17">
        <v>61587</v>
      </c>
      <c r="Y342" s="17">
        <v>0</v>
      </c>
      <c r="Z342" s="17">
        <v>0</v>
      </c>
      <c r="AA342" s="17">
        <v>0</v>
      </c>
      <c r="AB342" s="17">
        <v>0</v>
      </c>
      <c r="AC342" s="17">
        <v>7350396</v>
      </c>
      <c r="AD342" s="17">
        <f>MAX(E342,(TRUNC(('2022-0222'!E342*0.03),0)+'2022-0222'!E342))</f>
        <v>5172738</v>
      </c>
      <c r="AE342" s="17">
        <f t="shared" si="6"/>
        <v>150662</v>
      </c>
    </row>
    <row r="343" spans="1:31" x14ac:dyDescent="0.3">
      <c r="A343" s="15" t="s">
        <v>679</v>
      </c>
      <c r="B343" s="14" t="s">
        <v>680</v>
      </c>
      <c r="C343" s="14">
        <v>1</v>
      </c>
      <c r="D343" s="14">
        <v>0</v>
      </c>
      <c r="E343" s="17">
        <v>59997488</v>
      </c>
      <c r="F343" s="17">
        <v>0</v>
      </c>
      <c r="G343" s="17">
        <v>0</v>
      </c>
      <c r="H343" s="17">
        <v>28858</v>
      </c>
      <c r="I343" s="17">
        <v>7280185</v>
      </c>
      <c r="J343" s="17">
        <v>7514626</v>
      </c>
      <c r="K343" s="17">
        <v>0</v>
      </c>
      <c r="L343" s="17">
        <v>0</v>
      </c>
      <c r="M343" s="17">
        <v>0</v>
      </c>
      <c r="N343" s="17">
        <v>0</v>
      </c>
      <c r="O343" s="17">
        <v>0</v>
      </c>
      <c r="P343" s="17">
        <v>7735200</v>
      </c>
      <c r="Q343" s="17">
        <v>949537</v>
      </c>
      <c r="R343" s="17">
        <v>1191099</v>
      </c>
      <c r="S343" s="17">
        <v>80742</v>
      </c>
      <c r="T343" s="17">
        <v>33688</v>
      </c>
      <c r="U343" s="17">
        <v>313909</v>
      </c>
      <c r="V343" s="17">
        <v>109698</v>
      </c>
      <c r="W343" s="17">
        <v>0</v>
      </c>
      <c r="X343" s="17">
        <v>3303589</v>
      </c>
      <c r="Y343" s="17">
        <v>0</v>
      </c>
      <c r="Z343" s="17">
        <v>0</v>
      </c>
      <c r="AA343" s="17">
        <v>0</v>
      </c>
      <c r="AB343" s="17">
        <v>0</v>
      </c>
      <c r="AC343" s="17">
        <v>87538619</v>
      </c>
      <c r="AD343" s="17">
        <f>MAX(E343,(TRUNC(('2022-0222'!E343*0.03),0)+'2022-0222'!E343))</f>
        <v>59997488</v>
      </c>
      <c r="AE343" s="17">
        <f t="shared" si="6"/>
        <v>0</v>
      </c>
    </row>
    <row r="344" spans="1:31" x14ac:dyDescent="0.3">
      <c r="A344" s="15" t="s">
        <v>681</v>
      </c>
      <c r="B344" s="14" t="s">
        <v>682</v>
      </c>
      <c r="C344" s="14">
        <v>1</v>
      </c>
      <c r="D344" s="14">
        <v>0</v>
      </c>
      <c r="E344" s="17">
        <v>8562045</v>
      </c>
      <c r="F344" s="17">
        <v>0</v>
      </c>
      <c r="G344" s="17">
        <v>0</v>
      </c>
      <c r="H344" s="17">
        <v>0</v>
      </c>
      <c r="I344" s="17">
        <v>1179522</v>
      </c>
      <c r="J344" s="17">
        <v>1137371</v>
      </c>
      <c r="K344" s="17">
        <v>31577</v>
      </c>
      <c r="L344" s="17">
        <v>0</v>
      </c>
      <c r="M344" s="17">
        <v>0</v>
      </c>
      <c r="N344" s="17">
        <v>0</v>
      </c>
      <c r="O344" s="17">
        <v>0</v>
      </c>
      <c r="P344" s="17">
        <v>1316490</v>
      </c>
      <c r="Q344" s="17">
        <v>225139</v>
      </c>
      <c r="R344" s="17">
        <v>142160</v>
      </c>
      <c r="S344" s="17">
        <v>11310</v>
      </c>
      <c r="T344" s="17">
        <v>4719</v>
      </c>
      <c r="U344" s="17">
        <v>43513</v>
      </c>
      <c r="V344" s="17">
        <v>14562</v>
      </c>
      <c r="W344" s="17">
        <v>0</v>
      </c>
      <c r="X344" s="17">
        <v>187922</v>
      </c>
      <c r="Y344" s="17">
        <v>0</v>
      </c>
      <c r="Z344" s="17">
        <v>0</v>
      </c>
      <c r="AA344" s="17">
        <v>0</v>
      </c>
      <c r="AB344" s="17">
        <v>0</v>
      </c>
      <c r="AC344" s="17">
        <v>12856330</v>
      </c>
      <c r="AD344" s="17">
        <f>MAX(E344,(TRUNC(('2022-0222'!E344*0.03),0)+'2022-0222'!E344))</f>
        <v>8562045</v>
      </c>
      <c r="AE344" s="17">
        <f t="shared" si="6"/>
        <v>0</v>
      </c>
    </row>
    <row r="345" spans="1:31" x14ac:dyDescent="0.3">
      <c r="A345" s="15" t="s">
        <v>683</v>
      </c>
      <c r="B345" s="14" t="s">
        <v>684</v>
      </c>
      <c r="C345" s="14">
        <v>1</v>
      </c>
      <c r="D345" s="14">
        <v>0</v>
      </c>
      <c r="E345" s="17">
        <v>15574745</v>
      </c>
      <c r="F345" s="17">
        <v>0</v>
      </c>
      <c r="G345" s="17">
        <v>0</v>
      </c>
      <c r="H345" s="17">
        <v>0</v>
      </c>
      <c r="I345" s="17">
        <v>2291842</v>
      </c>
      <c r="J345" s="17">
        <v>2547784</v>
      </c>
      <c r="K345" s="17">
        <v>0</v>
      </c>
      <c r="L345" s="17">
        <v>0</v>
      </c>
      <c r="M345" s="17">
        <v>0</v>
      </c>
      <c r="N345" s="17">
        <v>0</v>
      </c>
      <c r="O345" s="17">
        <v>0</v>
      </c>
      <c r="P345" s="17">
        <v>1972039</v>
      </c>
      <c r="Q345" s="17">
        <v>196657</v>
      </c>
      <c r="R345" s="17">
        <v>92525</v>
      </c>
      <c r="S345" s="17">
        <v>26200</v>
      </c>
      <c r="T345" s="17">
        <v>10931</v>
      </c>
      <c r="U345" s="17">
        <v>104384</v>
      </c>
      <c r="V345" s="17">
        <v>33648</v>
      </c>
      <c r="W345" s="17">
        <v>0</v>
      </c>
      <c r="X345" s="17">
        <v>263480</v>
      </c>
      <c r="Y345" s="17">
        <v>0</v>
      </c>
      <c r="Z345" s="17">
        <v>0</v>
      </c>
      <c r="AA345" s="17">
        <v>0</v>
      </c>
      <c r="AB345" s="17">
        <v>0</v>
      </c>
      <c r="AC345" s="17">
        <v>23114235</v>
      </c>
      <c r="AD345" s="17">
        <f>MAX(E345,(TRUNC(('2022-0222'!E345*0.03),0)+'2022-0222'!E345))</f>
        <v>15574745</v>
      </c>
      <c r="AE345" s="17">
        <f t="shared" si="6"/>
        <v>0</v>
      </c>
    </row>
    <row r="346" spans="1:31" x14ac:dyDescent="0.3">
      <c r="A346" s="15" t="s">
        <v>685</v>
      </c>
      <c r="B346" s="14" t="s">
        <v>686</v>
      </c>
      <c r="C346" s="14">
        <v>1</v>
      </c>
      <c r="D346" s="14">
        <v>0</v>
      </c>
      <c r="E346" s="17">
        <v>12068974</v>
      </c>
      <c r="F346" s="17">
        <v>0</v>
      </c>
      <c r="G346" s="17">
        <v>0</v>
      </c>
      <c r="H346" s="17">
        <v>0</v>
      </c>
      <c r="I346" s="17">
        <v>1727802</v>
      </c>
      <c r="J346" s="17">
        <v>1792978</v>
      </c>
      <c r="K346" s="17">
        <v>0</v>
      </c>
      <c r="L346" s="17">
        <v>0</v>
      </c>
      <c r="M346" s="17">
        <v>0</v>
      </c>
      <c r="N346" s="17">
        <v>0</v>
      </c>
      <c r="O346" s="17">
        <v>0</v>
      </c>
      <c r="P346" s="17">
        <v>2145062</v>
      </c>
      <c r="Q346" s="17">
        <v>121662</v>
      </c>
      <c r="R346" s="17">
        <v>130129</v>
      </c>
      <c r="S346" s="17">
        <v>18216</v>
      </c>
      <c r="T346" s="17">
        <v>7600</v>
      </c>
      <c r="U346" s="17">
        <v>72347</v>
      </c>
      <c r="V346" s="17">
        <v>21864</v>
      </c>
      <c r="W346" s="17">
        <v>0</v>
      </c>
      <c r="X346" s="17">
        <v>210316</v>
      </c>
      <c r="Y346" s="17">
        <v>0</v>
      </c>
      <c r="Z346" s="17">
        <v>0</v>
      </c>
      <c r="AA346" s="17">
        <v>0</v>
      </c>
      <c r="AB346" s="17">
        <v>0</v>
      </c>
      <c r="AC346" s="17">
        <v>18316950</v>
      </c>
      <c r="AD346" s="17">
        <f>MAX(E346,(TRUNC(('2022-0222'!E346*0.03),0)+'2022-0222'!E346))</f>
        <v>12431043</v>
      </c>
      <c r="AE346" s="17">
        <f t="shared" si="6"/>
        <v>362069</v>
      </c>
    </row>
    <row r="347" spans="1:31" x14ac:dyDescent="0.3">
      <c r="A347" s="15" t="s">
        <v>687</v>
      </c>
      <c r="B347" s="14" t="s">
        <v>688</v>
      </c>
      <c r="C347" s="14">
        <v>1</v>
      </c>
      <c r="D347" s="14">
        <v>0</v>
      </c>
      <c r="E347" s="17">
        <v>134509880</v>
      </c>
      <c r="F347" s="17">
        <v>1499247</v>
      </c>
      <c r="G347" s="17">
        <v>0</v>
      </c>
      <c r="H347" s="17">
        <v>0</v>
      </c>
      <c r="I347" s="17">
        <v>9619076</v>
      </c>
      <c r="J347" s="17">
        <v>13172844</v>
      </c>
      <c r="K347" s="17">
        <v>0</v>
      </c>
      <c r="L347" s="17">
        <v>0</v>
      </c>
      <c r="M347" s="17">
        <v>0</v>
      </c>
      <c r="N347" s="17">
        <v>0</v>
      </c>
      <c r="O347" s="17">
        <v>0</v>
      </c>
      <c r="P347" s="17">
        <v>13538389</v>
      </c>
      <c r="Q347" s="17">
        <v>1468148</v>
      </c>
      <c r="R347" s="17">
        <v>4212476</v>
      </c>
      <c r="S347" s="17">
        <v>161934</v>
      </c>
      <c r="T347" s="17">
        <v>67563</v>
      </c>
      <c r="U347" s="17">
        <v>624382</v>
      </c>
      <c r="V347" s="17">
        <v>238058</v>
      </c>
      <c r="W347" s="17">
        <v>0</v>
      </c>
      <c r="X347" s="17">
        <v>2086659</v>
      </c>
      <c r="Y347" s="17">
        <v>0</v>
      </c>
      <c r="Z347" s="17">
        <v>0</v>
      </c>
      <c r="AA347" s="17">
        <v>0</v>
      </c>
      <c r="AB347" s="17">
        <v>0</v>
      </c>
      <c r="AC347" s="17">
        <v>181198656</v>
      </c>
      <c r="AD347" s="17">
        <f>MAX(E347,(TRUNC(('2022-0222'!E347*0.03),0)+'2022-0222'!E347))</f>
        <v>134509880</v>
      </c>
      <c r="AE347" s="17">
        <f t="shared" si="6"/>
        <v>0</v>
      </c>
    </row>
    <row r="348" spans="1:31" x14ac:dyDescent="0.3">
      <c r="A348" s="15" t="s">
        <v>689</v>
      </c>
      <c r="B348" s="14" t="s">
        <v>690</v>
      </c>
      <c r="C348" s="14">
        <v>1</v>
      </c>
      <c r="D348" s="14">
        <v>0</v>
      </c>
      <c r="E348" s="17">
        <v>7909307</v>
      </c>
      <c r="F348" s="17">
        <v>0</v>
      </c>
      <c r="G348" s="17">
        <v>0</v>
      </c>
      <c r="H348" s="17">
        <v>0</v>
      </c>
      <c r="I348" s="17">
        <v>1064786</v>
      </c>
      <c r="J348" s="17">
        <v>1895772</v>
      </c>
      <c r="K348" s="17">
        <v>0</v>
      </c>
      <c r="L348" s="17">
        <v>0</v>
      </c>
      <c r="M348" s="17">
        <v>0</v>
      </c>
      <c r="N348" s="17">
        <v>0</v>
      </c>
      <c r="O348" s="17">
        <v>0</v>
      </c>
      <c r="P348" s="17">
        <v>1581008</v>
      </c>
      <c r="Q348" s="17">
        <v>79875</v>
      </c>
      <c r="R348" s="17">
        <v>44724</v>
      </c>
      <c r="S348" s="17">
        <v>12688</v>
      </c>
      <c r="T348" s="17">
        <v>5294</v>
      </c>
      <c r="U348" s="17">
        <v>49979</v>
      </c>
      <c r="V348" s="17">
        <v>16152</v>
      </c>
      <c r="W348" s="17">
        <v>0</v>
      </c>
      <c r="X348" s="17">
        <v>101304</v>
      </c>
      <c r="Y348" s="17">
        <v>0</v>
      </c>
      <c r="Z348" s="17">
        <v>0</v>
      </c>
      <c r="AA348" s="17">
        <v>0</v>
      </c>
      <c r="AB348" s="17">
        <v>0</v>
      </c>
      <c r="AC348" s="17">
        <v>12760889</v>
      </c>
      <c r="AD348" s="17">
        <f>MAX(E348,(TRUNC(('2022-0222'!E348*0.03),0)+'2022-0222'!E348))</f>
        <v>8146586</v>
      </c>
      <c r="AE348" s="17">
        <f t="shared" si="6"/>
        <v>237279</v>
      </c>
    </row>
    <row r="349" spans="1:31" x14ac:dyDescent="0.3">
      <c r="A349" s="15" t="s">
        <v>691</v>
      </c>
      <c r="B349" s="14" t="s">
        <v>692</v>
      </c>
      <c r="C349" s="14">
        <v>1</v>
      </c>
      <c r="D349" s="14">
        <v>0</v>
      </c>
      <c r="E349" s="17">
        <v>4953447</v>
      </c>
      <c r="F349" s="17">
        <v>0</v>
      </c>
      <c r="G349" s="17">
        <v>0</v>
      </c>
      <c r="H349" s="17">
        <v>0</v>
      </c>
      <c r="I349" s="17">
        <v>769598</v>
      </c>
      <c r="J349" s="17">
        <v>705565</v>
      </c>
      <c r="K349" s="17">
        <v>0</v>
      </c>
      <c r="L349" s="17">
        <v>0</v>
      </c>
      <c r="M349" s="17">
        <v>0</v>
      </c>
      <c r="N349" s="17">
        <v>0</v>
      </c>
      <c r="O349" s="17">
        <v>0</v>
      </c>
      <c r="P349" s="17">
        <v>1175325</v>
      </c>
      <c r="Q349" s="17">
        <v>26179</v>
      </c>
      <c r="R349" s="17">
        <v>104332</v>
      </c>
      <c r="S349" s="17">
        <v>8149</v>
      </c>
      <c r="T349" s="17">
        <v>3400</v>
      </c>
      <c r="U349" s="17">
        <v>31164</v>
      </c>
      <c r="V349" s="17">
        <v>9267</v>
      </c>
      <c r="W349" s="17">
        <v>0</v>
      </c>
      <c r="X349" s="17">
        <v>209032</v>
      </c>
      <c r="Y349" s="17">
        <v>0</v>
      </c>
      <c r="Z349" s="17">
        <v>0</v>
      </c>
      <c r="AA349" s="17">
        <v>0</v>
      </c>
      <c r="AB349" s="17">
        <v>0</v>
      </c>
      <c r="AC349" s="17">
        <v>7995458</v>
      </c>
      <c r="AD349" s="17">
        <f>MAX(E349,(TRUNC(('2022-0222'!E349*0.03),0)+'2022-0222'!E349))</f>
        <v>5102050</v>
      </c>
      <c r="AE349" s="17">
        <f t="shared" si="6"/>
        <v>148603</v>
      </c>
    </row>
    <row r="350" spans="1:31" x14ac:dyDescent="0.3">
      <c r="A350" s="15" t="s">
        <v>693</v>
      </c>
      <c r="B350" s="14" t="s">
        <v>694</v>
      </c>
      <c r="C350" s="14">
        <v>1</v>
      </c>
      <c r="D350" s="14">
        <v>0</v>
      </c>
      <c r="E350" s="17">
        <v>21124055</v>
      </c>
      <c r="F350" s="17">
        <v>0</v>
      </c>
      <c r="G350" s="17">
        <v>0</v>
      </c>
      <c r="H350" s="17">
        <v>0</v>
      </c>
      <c r="I350" s="17">
        <v>3483521</v>
      </c>
      <c r="J350" s="17">
        <v>5748872</v>
      </c>
      <c r="K350" s="17">
        <v>0</v>
      </c>
      <c r="L350" s="17">
        <v>0</v>
      </c>
      <c r="M350" s="17">
        <v>0</v>
      </c>
      <c r="N350" s="17">
        <v>0</v>
      </c>
      <c r="O350" s="17">
        <v>0</v>
      </c>
      <c r="P350" s="17">
        <v>4083140</v>
      </c>
      <c r="Q350" s="17">
        <v>372675</v>
      </c>
      <c r="R350" s="17">
        <v>792845</v>
      </c>
      <c r="S350" s="17">
        <v>48026</v>
      </c>
      <c r="T350" s="17">
        <v>20038</v>
      </c>
      <c r="U350" s="17">
        <v>188264</v>
      </c>
      <c r="V350" s="17">
        <v>58965</v>
      </c>
      <c r="W350" s="17">
        <v>0</v>
      </c>
      <c r="X350" s="17">
        <v>413920</v>
      </c>
      <c r="Y350" s="17">
        <v>0</v>
      </c>
      <c r="Z350" s="17">
        <v>0</v>
      </c>
      <c r="AA350" s="17">
        <v>0</v>
      </c>
      <c r="AB350" s="17">
        <v>0</v>
      </c>
      <c r="AC350" s="17">
        <v>36334321</v>
      </c>
      <c r="AD350" s="17">
        <f>MAX(E350,(TRUNC(('2022-0222'!E350*0.03),0)+'2022-0222'!E350))</f>
        <v>21124055</v>
      </c>
      <c r="AE350" s="17">
        <f t="shared" si="6"/>
        <v>0</v>
      </c>
    </row>
    <row r="351" spans="1:31" x14ac:dyDescent="0.3">
      <c r="A351" s="15" t="s">
        <v>695</v>
      </c>
      <c r="B351" s="14" t="s">
        <v>696</v>
      </c>
      <c r="C351" s="14">
        <v>1</v>
      </c>
      <c r="D351" s="14">
        <v>0</v>
      </c>
      <c r="E351" s="17">
        <v>26027496</v>
      </c>
      <c r="F351" s="17">
        <v>0</v>
      </c>
      <c r="G351" s="17">
        <v>0</v>
      </c>
      <c r="H351" s="17">
        <v>0</v>
      </c>
      <c r="I351" s="17">
        <v>6165223</v>
      </c>
      <c r="J351" s="17">
        <v>3305888</v>
      </c>
      <c r="K351" s="17">
        <v>0</v>
      </c>
      <c r="L351" s="17">
        <v>0</v>
      </c>
      <c r="M351" s="17">
        <v>0</v>
      </c>
      <c r="N351" s="17">
        <v>0</v>
      </c>
      <c r="O351" s="17">
        <v>0</v>
      </c>
      <c r="P351" s="17">
        <v>2862485</v>
      </c>
      <c r="Q351" s="17">
        <v>1184236</v>
      </c>
      <c r="R351" s="17">
        <v>223237</v>
      </c>
      <c r="S351" s="17">
        <v>73312</v>
      </c>
      <c r="T351" s="17">
        <v>30588</v>
      </c>
      <c r="U351" s="17">
        <v>264688</v>
      </c>
      <c r="V351" s="17">
        <v>89655</v>
      </c>
      <c r="W351" s="17">
        <v>0</v>
      </c>
      <c r="X351" s="17">
        <v>598344</v>
      </c>
      <c r="Y351" s="17">
        <v>0</v>
      </c>
      <c r="Z351" s="17">
        <v>0</v>
      </c>
      <c r="AA351" s="17">
        <v>0</v>
      </c>
      <c r="AB351" s="17">
        <v>0</v>
      </c>
      <c r="AC351" s="17">
        <v>40825152</v>
      </c>
      <c r="AD351" s="17">
        <f>MAX(E351,(TRUNC(('2022-0222'!E351*0.03),0)+'2022-0222'!E351))</f>
        <v>26027496</v>
      </c>
      <c r="AE351" s="17">
        <f t="shared" si="6"/>
        <v>0</v>
      </c>
    </row>
    <row r="352" spans="1:31" x14ac:dyDescent="0.3">
      <c r="A352" s="15" t="s">
        <v>697</v>
      </c>
      <c r="B352" s="14" t="s">
        <v>698</v>
      </c>
      <c r="C352" s="14">
        <v>1</v>
      </c>
      <c r="D352" s="14">
        <v>0</v>
      </c>
      <c r="E352" s="17">
        <v>54430997</v>
      </c>
      <c r="F352" s="17">
        <v>0</v>
      </c>
      <c r="G352" s="17">
        <v>0</v>
      </c>
      <c r="H352" s="17">
        <v>0</v>
      </c>
      <c r="I352" s="17">
        <v>8785236</v>
      </c>
      <c r="J352" s="17">
        <v>2571889</v>
      </c>
      <c r="K352" s="17">
        <v>0</v>
      </c>
      <c r="L352" s="17">
        <v>0</v>
      </c>
      <c r="M352" s="17">
        <v>0</v>
      </c>
      <c r="N352" s="17">
        <v>0</v>
      </c>
      <c r="O352" s="17">
        <v>0</v>
      </c>
      <c r="P352" s="17">
        <v>7800490</v>
      </c>
      <c r="Q352" s="17">
        <v>4947690</v>
      </c>
      <c r="R352" s="17">
        <v>517458</v>
      </c>
      <c r="S352" s="17">
        <v>120229</v>
      </c>
      <c r="T352" s="17">
        <v>50163</v>
      </c>
      <c r="U352" s="17">
        <v>489184</v>
      </c>
      <c r="V352" s="17">
        <v>146254</v>
      </c>
      <c r="W352" s="17">
        <v>0</v>
      </c>
      <c r="X352" s="17">
        <v>1725407</v>
      </c>
      <c r="Y352" s="17">
        <v>0</v>
      </c>
      <c r="Z352" s="17">
        <v>0</v>
      </c>
      <c r="AA352" s="17">
        <v>0</v>
      </c>
      <c r="AB352" s="17">
        <v>0</v>
      </c>
      <c r="AC352" s="17">
        <v>81584997</v>
      </c>
      <c r="AD352" s="17">
        <f>MAX(E352,(TRUNC(('2022-0222'!E352*0.03),0)+'2022-0222'!E352))</f>
        <v>54430997</v>
      </c>
      <c r="AE352" s="17">
        <f t="shared" si="6"/>
        <v>0</v>
      </c>
    </row>
    <row r="353" spans="1:31" x14ac:dyDescent="0.3">
      <c r="A353" s="15" t="s">
        <v>699</v>
      </c>
      <c r="B353" s="14" t="s">
        <v>700</v>
      </c>
      <c r="C353" s="14">
        <v>1</v>
      </c>
      <c r="D353" s="14">
        <v>0</v>
      </c>
      <c r="E353" s="17">
        <v>21952224</v>
      </c>
      <c r="F353" s="17">
        <v>0</v>
      </c>
      <c r="G353" s="17">
        <v>916120</v>
      </c>
      <c r="H353" s="17">
        <v>0</v>
      </c>
      <c r="I353" s="17">
        <v>3882281</v>
      </c>
      <c r="J353" s="17">
        <v>5144664</v>
      </c>
      <c r="K353" s="17">
        <v>0</v>
      </c>
      <c r="L353" s="17">
        <v>0</v>
      </c>
      <c r="M353" s="17">
        <v>0</v>
      </c>
      <c r="N353" s="17">
        <v>0</v>
      </c>
      <c r="O353" s="17">
        <v>0</v>
      </c>
      <c r="P353" s="17">
        <v>2153225</v>
      </c>
      <c r="Q353" s="17">
        <v>892416</v>
      </c>
      <c r="R353" s="17">
        <v>172451</v>
      </c>
      <c r="S353" s="17">
        <v>55501</v>
      </c>
      <c r="T353" s="17">
        <v>23156</v>
      </c>
      <c r="U353" s="17">
        <v>182963</v>
      </c>
      <c r="V353" s="17">
        <v>60700</v>
      </c>
      <c r="W353" s="17">
        <v>0</v>
      </c>
      <c r="X353" s="17">
        <v>435676</v>
      </c>
      <c r="Y353" s="17">
        <v>22235</v>
      </c>
      <c r="Z353" s="17">
        <v>0</v>
      </c>
      <c r="AA353" s="17">
        <v>0</v>
      </c>
      <c r="AB353" s="17">
        <v>0</v>
      </c>
      <c r="AC353" s="17">
        <v>35893612</v>
      </c>
      <c r="AD353" s="17">
        <f>MAX(E353,(TRUNC(('2022-0222'!E353*0.03),0)+'2022-0222'!E353))</f>
        <v>21952224</v>
      </c>
      <c r="AE353" s="17">
        <f t="shared" si="6"/>
        <v>0</v>
      </c>
    </row>
    <row r="354" spans="1:31" x14ac:dyDescent="0.3">
      <c r="A354" s="15" t="s">
        <v>701</v>
      </c>
      <c r="B354" s="14" t="s">
        <v>702</v>
      </c>
      <c r="C354" s="14">
        <v>1</v>
      </c>
      <c r="D354" s="14">
        <v>0</v>
      </c>
      <c r="E354" s="17">
        <v>9826258</v>
      </c>
      <c r="F354" s="17">
        <v>0</v>
      </c>
      <c r="G354" s="17">
        <v>0</v>
      </c>
      <c r="H354" s="17">
        <v>14007</v>
      </c>
      <c r="I354" s="17">
        <v>2610480</v>
      </c>
      <c r="J354" s="17">
        <v>2532451</v>
      </c>
      <c r="K354" s="17">
        <v>0</v>
      </c>
      <c r="L354" s="17">
        <v>0</v>
      </c>
      <c r="M354" s="17">
        <v>0</v>
      </c>
      <c r="N354" s="17">
        <v>0</v>
      </c>
      <c r="O354" s="17">
        <v>0</v>
      </c>
      <c r="P354" s="17">
        <v>1954495</v>
      </c>
      <c r="Q354" s="17">
        <v>410420</v>
      </c>
      <c r="R354" s="17">
        <v>24654</v>
      </c>
      <c r="S354" s="17">
        <v>57808</v>
      </c>
      <c r="T354" s="17">
        <v>24119</v>
      </c>
      <c r="U354" s="17">
        <v>164207</v>
      </c>
      <c r="V354" s="17">
        <v>63316</v>
      </c>
      <c r="W354" s="17">
        <v>0</v>
      </c>
      <c r="X354" s="17">
        <v>388800</v>
      </c>
      <c r="Y354" s="17">
        <v>0</v>
      </c>
      <c r="Z354" s="17">
        <v>0</v>
      </c>
      <c r="AA354" s="17">
        <v>0</v>
      </c>
      <c r="AB354" s="17">
        <v>0</v>
      </c>
      <c r="AC354" s="17">
        <v>18071015</v>
      </c>
      <c r="AD354" s="17">
        <f>MAX(E354,(TRUNC(('2022-0222'!E354*0.03),0)+'2022-0222'!E354))</f>
        <v>9826258</v>
      </c>
      <c r="AE354" s="17">
        <f t="shared" si="6"/>
        <v>0</v>
      </c>
    </row>
    <row r="355" spans="1:31" x14ac:dyDescent="0.3">
      <c r="A355" s="15" t="s">
        <v>703</v>
      </c>
      <c r="B355" s="14" t="s">
        <v>704</v>
      </c>
      <c r="C355" s="14">
        <v>1</v>
      </c>
      <c r="D355" s="14">
        <v>0</v>
      </c>
      <c r="E355" s="17">
        <v>10789153</v>
      </c>
      <c r="F355" s="17">
        <v>0</v>
      </c>
      <c r="G355" s="17">
        <v>0</v>
      </c>
      <c r="H355" s="17">
        <v>7103</v>
      </c>
      <c r="I355" s="17">
        <v>2492547</v>
      </c>
      <c r="J355" s="17">
        <v>2673511</v>
      </c>
      <c r="K355" s="17">
        <v>0</v>
      </c>
      <c r="L355" s="17">
        <v>0</v>
      </c>
      <c r="M355" s="17">
        <v>0</v>
      </c>
      <c r="N355" s="17">
        <v>0</v>
      </c>
      <c r="O355" s="17">
        <v>0</v>
      </c>
      <c r="P355" s="17">
        <v>1998782</v>
      </c>
      <c r="Q355" s="17">
        <v>282307</v>
      </c>
      <c r="R355" s="17">
        <v>24522</v>
      </c>
      <c r="S355" s="17">
        <v>17272</v>
      </c>
      <c r="T355" s="17">
        <v>7206</v>
      </c>
      <c r="U355" s="17">
        <v>68619</v>
      </c>
      <c r="V355" s="17">
        <v>21429</v>
      </c>
      <c r="W355" s="17">
        <v>0</v>
      </c>
      <c r="X355" s="17">
        <v>1171884</v>
      </c>
      <c r="Y355" s="17">
        <v>0</v>
      </c>
      <c r="Z355" s="17">
        <v>0</v>
      </c>
      <c r="AA355" s="17">
        <v>0</v>
      </c>
      <c r="AB355" s="17">
        <v>0</v>
      </c>
      <c r="AC355" s="17">
        <v>19554335</v>
      </c>
      <c r="AD355" s="17">
        <f>MAX(E355,(TRUNC(('2022-0222'!E355*0.03),0)+'2022-0222'!E355))</f>
        <v>11112827</v>
      </c>
      <c r="AE355" s="17">
        <f t="shared" si="6"/>
        <v>323674</v>
      </c>
    </row>
    <row r="356" spans="1:31" x14ac:dyDescent="0.3">
      <c r="A356" s="15" t="s">
        <v>705</v>
      </c>
      <c r="B356" s="14" t="s">
        <v>706</v>
      </c>
      <c r="C356" s="14">
        <v>1</v>
      </c>
      <c r="D356" s="14">
        <v>0</v>
      </c>
      <c r="E356" s="17">
        <v>5696851</v>
      </c>
      <c r="F356" s="17">
        <v>0</v>
      </c>
      <c r="G356" s="17">
        <v>202348</v>
      </c>
      <c r="H356" s="17">
        <v>0</v>
      </c>
      <c r="I356" s="17">
        <v>1592649</v>
      </c>
      <c r="J356" s="17">
        <v>699131</v>
      </c>
      <c r="K356" s="17">
        <v>0</v>
      </c>
      <c r="L356" s="17">
        <v>0</v>
      </c>
      <c r="M356" s="17">
        <v>0</v>
      </c>
      <c r="N356" s="17">
        <v>0</v>
      </c>
      <c r="O356" s="17">
        <v>0</v>
      </c>
      <c r="P356" s="17">
        <v>1114174</v>
      </c>
      <c r="Q356" s="17">
        <v>46726</v>
      </c>
      <c r="R356" s="17">
        <v>0</v>
      </c>
      <c r="S356" s="17">
        <v>9692</v>
      </c>
      <c r="T356" s="17">
        <v>4044</v>
      </c>
      <c r="U356" s="17">
        <v>37455</v>
      </c>
      <c r="V356" s="17">
        <v>11477</v>
      </c>
      <c r="W356" s="17">
        <v>0</v>
      </c>
      <c r="X356" s="17">
        <v>128320</v>
      </c>
      <c r="Y356" s="17">
        <v>0</v>
      </c>
      <c r="Z356" s="17">
        <v>0</v>
      </c>
      <c r="AA356" s="17">
        <v>0</v>
      </c>
      <c r="AB356" s="17">
        <v>0</v>
      </c>
      <c r="AC356" s="17">
        <v>9542867</v>
      </c>
      <c r="AD356" s="17">
        <f>MAX(E356,(TRUNC(('2022-0222'!E356*0.03),0)+'2022-0222'!E356))</f>
        <v>5867756</v>
      </c>
      <c r="AE356" s="17">
        <f t="shared" si="6"/>
        <v>170905</v>
      </c>
    </row>
    <row r="357" spans="1:31" x14ac:dyDescent="0.3">
      <c r="A357" s="15" t="s">
        <v>707</v>
      </c>
      <c r="B357" s="14" t="s">
        <v>708</v>
      </c>
      <c r="C357" s="14">
        <v>1</v>
      </c>
      <c r="D357" s="14">
        <v>0</v>
      </c>
      <c r="E357" s="17">
        <v>9519600</v>
      </c>
      <c r="F357" s="17">
        <v>0</v>
      </c>
      <c r="G357" s="17">
        <v>0</v>
      </c>
      <c r="H357" s="17">
        <v>0</v>
      </c>
      <c r="I357" s="17">
        <v>2083384</v>
      </c>
      <c r="J357" s="17">
        <v>3495960</v>
      </c>
      <c r="K357" s="17">
        <v>0</v>
      </c>
      <c r="L357" s="17">
        <v>0</v>
      </c>
      <c r="M357" s="17">
        <v>0</v>
      </c>
      <c r="N357" s="17">
        <v>0</v>
      </c>
      <c r="O357" s="17">
        <v>0</v>
      </c>
      <c r="P357" s="17">
        <v>1681991</v>
      </c>
      <c r="Q357" s="17">
        <v>583427</v>
      </c>
      <c r="R357" s="17">
        <v>116657</v>
      </c>
      <c r="S357" s="17">
        <v>26649</v>
      </c>
      <c r="T357" s="17">
        <v>11119</v>
      </c>
      <c r="U357" s="17">
        <v>106481</v>
      </c>
      <c r="V357" s="17">
        <v>33278</v>
      </c>
      <c r="W357" s="17">
        <v>0</v>
      </c>
      <c r="X357" s="17">
        <v>243584</v>
      </c>
      <c r="Y357" s="17">
        <v>0</v>
      </c>
      <c r="Z357" s="17">
        <v>0</v>
      </c>
      <c r="AA357" s="17">
        <v>0</v>
      </c>
      <c r="AB357" s="17">
        <v>0</v>
      </c>
      <c r="AC357" s="17">
        <v>17902130</v>
      </c>
      <c r="AD357" s="17">
        <f>MAX(E357,(TRUNC(('2022-0222'!E357*0.03),0)+'2022-0222'!E357))</f>
        <v>9519600</v>
      </c>
      <c r="AE357" s="17">
        <f t="shared" si="6"/>
        <v>0</v>
      </c>
    </row>
    <row r="358" spans="1:31" x14ac:dyDescent="0.3">
      <c r="A358" s="15" t="s">
        <v>709</v>
      </c>
      <c r="B358" s="14" t="s">
        <v>710</v>
      </c>
      <c r="C358" s="14">
        <v>1</v>
      </c>
      <c r="D358" s="14">
        <v>0</v>
      </c>
      <c r="E358" s="17">
        <v>13136507</v>
      </c>
      <c r="F358" s="17">
        <v>0</v>
      </c>
      <c r="G358" s="17">
        <v>0</v>
      </c>
      <c r="H358" s="17">
        <v>0</v>
      </c>
      <c r="I358" s="17">
        <v>2308493</v>
      </c>
      <c r="J358" s="17">
        <v>3079963</v>
      </c>
      <c r="K358" s="17">
        <v>0</v>
      </c>
      <c r="L358" s="17">
        <v>0</v>
      </c>
      <c r="M358" s="17">
        <v>0</v>
      </c>
      <c r="N358" s="17">
        <v>0</v>
      </c>
      <c r="O358" s="17">
        <v>0</v>
      </c>
      <c r="P358" s="17">
        <v>1250756</v>
      </c>
      <c r="Q358" s="17">
        <v>261966</v>
      </c>
      <c r="R358" s="17">
        <v>0</v>
      </c>
      <c r="S358" s="17">
        <v>19878</v>
      </c>
      <c r="T358" s="17">
        <v>8294</v>
      </c>
      <c r="U358" s="17">
        <v>79803</v>
      </c>
      <c r="V358" s="17">
        <v>25401</v>
      </c>
      <c r="W358" s="17">
        <v>0</v>
      </c>
      <c r="X358" s="17">
        <v>539176</v>
      </c>
      <c r="Y358" s="17">
        <v>0</v>
      </c>
      <c r="Z358" s="17">
        <v>0</v>
      </c>
      <c r="AA358" s="17">
        <v>0</v>
      </c>
      <c r="AB358" s="17">
        <v>0</v>
      </c>
      <c r="AC358" s="17">
        <v>20710237</v>
      </c>
      <c r="AD358" s="17">
        <f>MAX(E358,(TRUNC(('2022-0222'!E358*0.03),0)+'2022-0222'!E358))</f>
        <v>13136507</v>
      </c>
      <c r="AE358" s="17">
        <f t="shared" si="6"/>
        <v>0</v>
      </c>
    </row>
    <row r="359" spans="1:31" x14ac:dyDescent="0.3">
      <c r="A359" s="15" t="s">
        <v>711</v>
      </c>
      <c r="B359" s="14" t="s">
        <v>712</v>
      </c>
      <c r="C359" s="14">
        <v>1</v>
      </c>
      <c r="D359" s="14">
        <v>0</v>
      </c>
      <c r="E359" s="17">
        <v>7375089</v>
      </c>
      <c r="F359" s="17">
        <v>0</v>
      </c>
      <c r="G359" s="17">
        <v>0</v>
      </c>
      <c r="H359" s="17">
        <v>4814</v>
      </c>
      <c r="I359" s="17">
        <v>649783</v>
      </c>
      <c r="J359" s="17">
        <v>1809072</v>
      </c>
      <c r="K359" s="17">
        <v>0</v>
      </c>
      <c r="L359" s="17">
        <v>0</v>
      </c>
      <c r="M359" s="17">
        <v>0</v>
      </c>
      <c r="N359" s="17">
        <v>0</v>
      </c>
      <c r="O359" s="17">
        <v>0</v>
      </c>
      <c r="P359" s="17">
        <v>1282527</v>
      </c>
      <c r="Q359" s="17">
        <v>144654</v>
      </c>
      <c r="R359" s="17">
        <v>0</v>
      </c>
      <c r="S359" s="17">
        <v>11864</v>
      </c>
      <c r="T359" s="17">
        <v>4950</v>
      </c>
      <c r="U359" s="17">
        <v>45959</v>
      </c>
      <c r="V359" s="17">
        <v>15064</v>
      </c>
      <c r="W359" s="17">
        <v>0</v>
      </c>
      <c r="X359" s="17">
        <v>57019</v>
      </c>
      <c r="Y359" s="17">
        <v>29850</v>
      </c>
      <c r="Z359" s="17">
        <v>0</v>
      </c>
      <c r="AA359" s="17">
        <v>0</v>
      </c>
      <c r="AB359" s="17">
        <v>0</v>
      </c>
      <c r="AC359" s="17">
        <v>11430645</v>
      </c>
      <c r="AD359" s="17">
        <f>MAX(E359,(TRUNC(('2022-0222'!E359*0.03),0)+'2022-0222'!E359))</f>
        <v>7596341</v>
      </c>
      <c r="AE359" s="17">
        <f t="shared" si="6"/>
        <v>221252</v>
      </c>
    </row>
    <row r="360" spans="1:31" x14ac:dyDescent="0.3">
      <c r="A360" s="15" t="s">
        <v>713</v>
      </c>
      <c r="B360" s="14" t="s">
        <v>714</v>
      </c>
      <c r="C360" s="14">
        <v>1</v>
      </c>
      <c r="D360" s="14">
        <v>0</v>
      </c>
      <c r="E360" s="17">
        <v>33000341</v>
      </c>
      <c r="F360" s="17">
        <v>0</v>
      </c>
      <c r="G360" s="17">
        <v>0</v>
      </c>
      <c r="H360" s="17">
        <v>0</v>
      </c>
      <c r="I360" s="17">
        <v>6912276</v>
      </c>
      <c r="J360" s="17">
        <v>5249489</v>
      </c>
      <c r="K360" s="17">
        <v>0</v>
      </c>
      <c r="L360" s="17">
        <v>0</v>
      </c>
      <c r="M360" s="17">
        <v>0</v>
      </c>
      <c r="N360" s="17">
        <v>0</v>
      </c>
      <c r="O360" s="17">
        <v>0</v>
      </c>
      <c r="P360" s="17">
        <v>3945116</v>
      </c>
      <c r="Q360" s="17">
        <v>1804238</v>
      </c>
      <c r="R360" s="17">
        <v>149575</v>
      </c>
      <c r="S360" s="17">
        <v>85086</v>
      </c>
      <c r="T360" s="17">
        <v>35500</v>
      </c>
      <c r="U360" s="17">
        <v>328530</v>
      </c>
      <c r="V360" s="17">
        <v>107078</v>
      </c>
      <c r="W360" s="17">
        <v>0</v>
      </c>
      <c r="X360" s="17">
        <v>674960</v>
      </c>
      <c r="Y360" s="17">
        <v>0</v>
      </c>
      <c r="Z360" s="17">
        <v>0</v>
      </c>
      <c r="AA360" s="17">
        <v>0</v>
      </c>
      <c r="AB360" s="17">
        <v>0</v>
      </c>
      <c r="AC360" s="17">
        <v>52292189</v>
      </c>
      <c r="AD360" s="17">
        <f>MAX(E360,(TRUNC(('2022-0222'!E360*0.03),0)+'2022-0222'!E360))</f>
        <v>33000341</v>
      </c>
      <c r="AE360" s="17">
        <f t="shared" si="6"/>
        <v>0</v>
      </c>
    </row>
    <row r="361" spans="1:31" x14ac:dyDescent="0.3">
      <c r="A361" s="15" t="s">
        <v>715</v>
      </c>
      <c r="B361" s="14" t="s">
        <v>716</v>
      </c>
      <c r="C361" s="14">
        <v>1</v>
      </c>
      <c r="D361" s="14">
        <v>0</v>
      </c>
      <c r="E361" s="17">
        <v>14166508</v>
      </c>
      <c r="F361" s="17">
        <v>0</v>
      </c>
      <c r="G361" s="17">
        <v>0</v>
      </c>
      <c r="H361" s="17">
        <v>9695</v>
      </c>
      <c r="I361" s="17">
        <v>4543306</v>
      </c>
      <c r="J361" s="17">
        <v>5156578</v>
      </c>
      <c r="K361" s="17">
        <v>0</v>
      </c>
      <c r="L361" s="17">
        <v>0</v>
      </c>
      <c r="M361" s="17">
        <v>0</v>
      </c>
      <c r="N361" s="17">
        <v>0</v>
      </c>
      <c r="O361" s="17">
        <v>0</v>
      </c>
      <c r="P361" s="17">
        <v>3044698</v>
      </c>
      <c r="Q361" s="17">
        <v>340630</v>
      </c>
      <c r="R361" s="17">
        <v>0</v>
      </c>
      <c r="S361" s="17">
        <v>64504</v>
      </c>
      <c r="T361" s="17">
        <v>26913</v>
      </c>
      <c r="U361" s="17">
        <v>262067</v>
      </c>
      <c r="V361" s="17">
        <v>74090</v>
      </c>
      <c r="W361" s="17">
        <v>0</v>
      </c>
      <c r="X361" s="17">
        <v>453600</v>
      </c>
      <c r="Y361" s="17">
        <v>0</v>
      </c>
      <c r="Z361" s="17">
        <v>0</v>
      </c>
      <c r="AA361" s="17">
        <v>0</v>
      </c>
      <c r="AB361" s="17">
        <v>0</v>
      </c>
      <c r="AC361" s="17">
        <v>28142589</v>
      </c>
      <c r="AD361" s="17">
        <f>MAX(E361,(TRUNC(('2022-0222'!E361*0.03),0)+'2022-0222'!E361))</f>
        <v>14166508</v>
      </c>
      <c r="AE361" s="17">
        <f t="shared" si="6"/>
        <v>0</v>
      </c>
    </row>
    <row r="362" spans="1:31" x14ac:dyDescent="0.3">
      <c r="A362" s="15" t="s">
        <v>717</v>
      </c>
      <c r="B362" s="14" t="s">
        <v>718</v>
      </c>
      <c r="C362" s="14">
        <v>1</v>
      </c>
      <c r="D362" s="14">
        <v>0</v>
      </c>
      <c r="E362" s="17">
        <v>8773371</v>
      </c>
      <c r="F362" s="17">
        <v>0</v>
      </c>
      <c r="G362" s="17">
        <v>0</v>
      </c>
      <c r="H362" s="17">
        <v>0</v>
      </c>
      <c r="I362" s="17">
        <v>2070865</v>
      </c>
      <c r="J362" s="17">
        <v>2830313</v>
      </c>
      <c r="K362" s="17">
        <v>0</v>
      </c>
      <c r="L362" s="17">
        <v>0</v>
      </c>
      <c r="M362" s="17">
        <v>0</v>
      </c>
      <c r="N362" s="17">
        <v>0</v>
      </c>
      <c r="O362" s="17">
        <v>0</v>
      </c>
      <c r="P362" s="17">
        <v>1459317</v>
      </c>
      <c r="Q362" s="17">
        <v>461713</v>
      </c>
      <c r="R362" s="17">
        <v>0</v>
      </c>
      <c r="S362" s="17">
        <v>21451</v>
      </c>
      <c r="T362" s="17">
        <v>8950</v>
      </c>
      <c r="U362" s="17">
        <v>84754</v>
      </c>
      <c r="V362" s="17">
        <v>24708</v>
      </c>
      <c r="W362" s="17">
        <v>0</v>
      </c>
      <c r="X362" s="17">
        <v>147400</v>
      </c>
      <c r="Y362" s="17">
        <v>0</v>
      </c>
      <c r="Z362" s="17">
        <v>0</v>
      </c>
      <c r="AA362" s="17">
        <v>0</v>
      </c>
      <c r="AB362" s="17">
        <v>0</v>
      </c>
      <c r="AC362" s="17">
        <v>15882842</v>
      </c>
      <c r="AD362" s="17">
        <f>MAX(E362,(TRUNC(('2022-0222'!E362*0.03),0)+'2022-0222'!E362))</f>
        <v>9036572</v>
      </c>
      <c r="AE362" s="17">
        <f t="shared" si="6"/>
        <v>263201</v>
      </c>
    </row>
    <row r="363" spans="1:31" x14ac:dyDescent="0.3">
      <c r="A363" s="15" t="s">
        <v>719</v>
      </c>
      <c r="B363" s="14" t="s">
        <v>720</v>
      </c>
      <c r="C363" s="14">
        <v>1</v>
      </c>
      <c r="D363" s="14">
        <v>0</v>
      </c>
      <c r="E363" s="17">
        <v>6098483</v>
      </c>
      <c r="F363" s="17">
        <v>0</v>
      </c>
      <c r="G363" s="17">
        <v>0</v>
      </c>
      <c r="H363" s="17">
        <v>0</v>
      </c>
      <c r="I363" s="17">
        <v>1908016</v>
      </c>
      <c r="J363" s="17">
        <v>1965820</v>
      </c>
      <c r="K363" s="17">
        <v>0</v>
      </c>
      <c r="L363" s="17">
        <v>0</v>
      </c>
      <c r="M363" s="17">
        <v>0</v>
      </c>
      <c r="N363" s="17">
        <v>0</v>
      </c>
      <c r="O363" s="17">
        <v>0</v>
      </c>
      <c r="P363" s="17">
        <v>1218797</v>
      </c>
      <c r="Q363" s="17">
        <v>218138</v>
      </c>
      <c r="R363" s="17">
        <v>0</v>
      </c>
      <c r="S363" s="17">
        <v>11595</v>
      </c>
      <c r="T363" s="17">
        <v>4838</v>
      </c>
      <c r="U363" s="17">
        <v>47590</v>
      </c>
      <c r="V363" s="17">
        <v>14197</v>
      </c>
      <c r="W363" s="17">
        <v>0</v>
      </c>
      <c r="X363" s="17">
        <v>105552</v>
      </c>
      <c r="Y363" s="17">
        <v>18672</v>
      </c>
      <c r="Z363" s="17">
        <v>0</v>
      </c>
      <c r="AA363" s="17">
        <v>0</v>
      </c>
      <c r="AB363" s="17">
        <v>0</v>
      </c>
      <c r="AC363" s="17">
        <v>11611698</v>
      </c>
      <c r="AD363" s="17">
        <f>MAX(E363,(TRUNC(('2022-0222'!E363*0.03),0)+'2022-0222'!E363))</f>
        <v>6098483</v>
      </c>
      <c r="AE363" s="17">
        <f t="shared" si="6"/>
        <v>0</v>
      </c>
    </row>
    <row r="364" spans="1:31" x14ac:dyDescent="0.3">
      <c r="A364" s="15" t="s">
        <v>721</v>
      </c>
      <c r="B364" s="14" t="s">
        <v>722</v>
      </c>
      <c r="C364" s="14">
        <v>1</v>
      </c>
      <c r="D364" s="14">
        <v>0</v>
      </c>
      <c r="E364" s="17">
        <v>49323525</v>
      </c>
      <c r="F364" s="17">
        <v>0</v>
      </c>
      <c r="G364" s="17">
        <v>0</v>
      </c>
      <c r="H364" s="17">
        <v>33952</v>
      </c>
      <c r="I364" s="17">
        <v>7519846</v>
      </c>
      <c r="J364" s="17">
        <v>8218743</v>
      </c>
      <c r="K364" s="17">
        <v>0</v>
      </c>
      <c r="L364" s="17">
        <v>0</v>
      </c>
      <c r="M364" s="17">
        <v>0</v>
      </c>
      <c r="N364" s="17">
        <v>0</v>
      </c>
      <c r="O364" s="17">
        <v>0</v>
      </c>
      <c r="P364" s="17">
        <v>5147573</v>
      </c>
      <c r="Q364" s="17">
        <v>2347688</v>
      </c>
      <c r="R364" s="17">
        <v>250985</v>
      </c>
      <c r="S364" s="17">
        <v>100830</v>
      </c>
      <c r="T364" s="17">
        <v>42069</v>
      </c>
      <c r="U364" s="17">
        <v>416604</v>
      </c>
      <c r="V364" s="17">
        <v>124774</v>
      </c>
      <c r="W364" s="17">
        <v>0</v>
      </c>
      <c r="X364" s="17">
        <v>1482450</v>
      </c>
      <c r="Y364" s="17">
        <v>87640</v>
      </c>
      <c r="Z364" s="17">
        <v>0</v>
      </c>
      <c r="AA364" s="17">
        <v>0</v>
      </c>
      <c r="AB364" s="17">
        <v>0</v>
      </c>
      <c r="AC364" s="17">
        <v>75096679</v>
      </c>
      <c r="AD364" s="17">
        <f>MAX(E364,(TRUNC(('2022-0222'!E364*0.03),0)+'2022-0222'!E364))</f>
        <v>49323525</v>
      </c>
      <c r="AE364" s="17">
        <f t="shared" si="6"/>
        <v>0</v>
      </c>
    </row>
    <row r="365" spans="1:31" x14ac:dyDescent="0.3">
      <c r="A365" s="15" t="s">
        <v>723</v>
      </c>
      <c r="B365" s="14" t="s">
        <v>724</v>
      </c>
      <c r="C365" s="14">
        <v>1</v>
      </c>
      <c r="D365" s="14">
        <v>0</v>
      </c>
      <c r="E365" s="17">
        <v>3912809</v>
      </c>
      <c r="F365" s="17">
        <v>29198</v>
      </c>
      <c r="G365" s="17">
        <v>136453</v>
      </c>
      <c r="H365" s="17">
        <v>10259</v>
      </c>
      <c r="I365" s="17">
        <v>557956</v>
      </c>
      <c r="J365" s="17">
        <v>832025</v>
      </c>
      <c r="K365" s="17">
        <v>0</v>
      </c>
      <c r="L365" s="17">
        <v>0</v>
      </c>
      <c r="M365" s="17">
        <v>0</v>
      </c>
      <c r="N365" s="17">
        <v>0</v>
      </c>
      <c r="O365" s="17">
        <v>0</v>
      </c>
      <c r="P365" s="17">
        <v>635530</v>
      </c>
      <c r="Q365" s="17">
        <v>32298</v>
      </c>
      <c r="R365" s="17">
        <v>0</v>
      </c>
      <c r="S365" s="17">
        <v>5707</v>
      </c>
      <c r="T365" s="17">
        <v>2381</v>
      </c>
      <c r="U365" s="17">
        <v>33902</v>
      </c>
      <c r="V365" s="17">
        <v>7782</v>
      </c>
      <c r="W365" s="17">
        <v>0</v>
      </c>
      <c r="X365" s="17">
        <v>410824</v>
      </c>
      <c r="Y365" s="17">
        <v>0</v>
      </c>
      <c r="Z365" s="17">
        <v>0</v>
      </c>
      <c r="AA365" s="17">
        <v>0</v>
      </c>
      <c r="AB365" s="17">
        <v>0</v>
      </c>
      <c r="AC365" s="17">
        <v>6607124</v>
      </c>
      <c r="AD365" s="17">
        <f>MAX(E365,(TRUNC(('2022-0222'!E365*0.03),0)+'2022-0222'!E365))</f>
        <v>3912809</v>
      </c>
      <c r="AE365" s="17">
        <f t="shared" si="6"/>
        <v>0</v>
      </c>
    </row>
    <row r="366" spans="1:31" x14ac:dyDescent="0.3">
      <c r="A366" s="15" t="s">
        <v>725</v>
      </c>
      <c r="B366" s="14" t="s">
        <v>726</v>
      </c>
      <c r="C366" s="14">
        <v>1</v>
      </c>
      <c r="D366" s="14">
        <v>0</v>
      </c>
      <c r="E366" s="17">
        <v>4236763</v>
      </c>
      <c r="F366" s="17">
        <v>0</v>
      </c>
      <c r="G366" s="17">
        <v>0</v>
      </c>
      <c r="H366" s="17">
        <v>0</v>
      </c>
      <c r="I366" s="17">
        <v>429368</v>
      </c>
      <c r="J366" s="17">
        <v>1177926</v>
      </c>
      <c r="K366" s="17">
        <v>0</v>
      </c>
      <c r="L366" s="17">
        <v>0</v>
      </c>
      <c r="M366" s="17">
        <v>0</v>
      </c>
      <c r="N366" s="17">
        <v>0</v>
      </c>
      <c r="O366" s="17">
        <v>0</v>
      </c>
      <c r="P366" s="17">
        <v>822661</v>
      </c>
      <c r="Q366" s="17">
        <v>88283</v>
      </c>
      <c r="R366" s="17">
        <v>0</v>
      </c>
      <c r="S366" s="17">
        <v>18770</v>
      </c>
      <c r="T366" s="17">
        <v>7831</v>
      </c>
      <c r="U366" s="17">
        <v>73395</v>
      </c>
      <c r="V366" s="17">
        <v>6883</v>
      </c>
      <c r="W366" s="17">
        <v>0</v>
      </c>
      <c r="X366" s="17">
        <v>118800</v>
      </c>
      <c r="Y366" s="17">
        <v>1066</v>
      </c>
      <c r="Z366" s="17">
        <v>0</v>
      </c>
      <c r="AA366" s="17">
        <v>0</v>
      </c>
      <c r="AB366" s="17">
        <v>0</v>
      </c>
      <c r="AC366" s="17">
        <v>6981746</v>
      </c>
      <c r="AD366" s="17">
        <f>MAX(E366,(TRUNC(('2022-0222'!E366*0.03),0)+'2022-0222'!E366))</f>
        <v>4363865</v>
      </c>
      <c r="AE366" s="17">
        <f t="shared" si="6"/>
        <v>127102</v>
      </c>
    </row>
    <row r="367" spans="1:31" x14ac:dyDescent="0.3">
      <c r="A367" s="15" t="s">
        <v>727</v>
      </c>
      <c r="B367" s="14" t="s">
        <v>728</v>
      </c>
      <c r="C367" s="14">
        <v>1</v>
      </c>
      <c r="D367" s="14">
        <v>1</v>
      </c>
      <c r="E367" s="17">
        <v>324108627</v>
      </c>
      <c r="F367" s="17">
        <v>3908933</v>
      </c>
      <c r="G367" s="17">
        <v>0</v>
      </c>
      <c r="H367" s="17">
        <v>0</v>
      </c>
      <c r="I367" s="17">
        <v>22232681</v>
      </c>
      <c r="J367" s="17">
        <v>37128941</v>
      </c>
      <c r="K367" s="17">
        <v>0</v>
      </c>
      <c r="L367" s="17">
        <v>0</v>
      </c>
      <c r="M367" s="17">
        <v>1069590</v>
      </c>
      <c r="N367" s="17">
        <v>6034852</v>
      </c>
      <c r="O367" s="17">
        <v>5130278</v>
      </c>
      <c r="P367" s="17">
        <v>0</v>
      </c>
      <c r="Q367" s="17">
        <v>1902710</v>
      </c>
      <c r="R367" s="17">
        <v>956366</v>
      </c>
      <c r="S367" s="17">
        <v>315823</v>
      </c>
      <c r="T367" s="17">
        <v>131769</v>
      </c>
      <c r="U367" s="17">
        <v>1254472</v>
      </c>
      <c r="V367" s="17">
        <v>439799</v>
      </c>
      <c r="W367" s="17">
        <v>0</v>
      </c>
      <c r="X367" s="17">
        <v>14255222</v>
      </c>
      <c r="Y367" s="17">
        <v>0</v>
      </c>
      <c r="Z367" s="17">
        <v>2328394</v>
      </c>
      <c r="AA367" s="17">
        <v>0</v>
      </c>
      <c r="AB367" s="17">
        <v>0</v>
      </c>
      <c r="AC367" s="17">
        <v>421198457</v>
      </c>
      <c r="AD367" s="17">
        <f>MAX(E367,(TRUNC(('2022-0222'!E367*0.03),0)+'2022-0222'!E367))</f>
        <v>324108627</v>
      </c>
      <c r="AE367" s="17">
        <f t="shared" si="6"/>
        <v>0</v>
      </c>
    </row>
    <row r="368" spans="1:31" x14ac:dyDescent="0.3">
      <c r="A368" s="15" t="s">
        <v>729</v>
      </c>
      <c r="B368" s="14" t="s">
        <v>730</v>
      </c>
      <c r="C368" s="14">
        <v>1</v>
      </c>
      <c r="D368" s="14">
        <v>0</v>
      </c>
      <c r="E368" s="17">
        <v>6584637</v>
      </c>
      <c r="F368" s="17">
        <v>0</v>
      </c>
      <c r="G368" s="17">
        <v>0</v>
      </c>
      <c r="H368" s="17">
        <v>0</v>
      </c>
      <c r="I368" s="17">
        <v>1143150</v>
      </c>
      <c r="J368" s="17">
        <v>1915761</v>
      </c>
      <c r="K368" s="17">
        <v>0</v>
      </c>
      <c r="L368" s="17">
        <v>0</v>
      </c>
      <c r="M368" s="17">
        <v>0</v>
      </c>
      <c r="N368" s="17">
        <v>0</v>
      </c>
      <c r="O368" s="17">
        <v>0</v>
      </c>
      <c r="P368" s="17">
        <v>1025588</v>
      </c>
      <c r="Q368" s="17">
        <v>187713</v>
      </c>
      <c r="R368" s="17">
        <v>0</v>
      </c>
      <c r="S368" s="17">
        <v>10576</v>
      </c>
      <c r="T368" s="17">
        <v>4413</v>
      </c>
      <c r="U368" s="17">
        <v>42057</v>
      </c>
      <c r="V368" s="17">
        <v>11396</v>
      </c>
      <c r="W368" s="17">
        <v>0</v>
      </c>
      <c r="X368" s="17">
        <v>122240</v>
      </c>
      <c r="Y368" s="17">
        <v>0</v>
      </c>
      <c r="Z368" s="17">
        <v>0</v>
      </c>
      <c r="AA368" s="17">
        <v>0</v>
      </c>
      <c r="AB368" s="17">
        <v>0</v>
      </c>
      <c r="AC368" s="17">
        <v>11047531</v>
      </c>
      <c r="AD368" s="17">
        <f>MAX(E368,(TRUNC(('2022-0222'!E368*0.03),0)+'2022-0222'!E368))</f>
        <v>6782176</v>
      </c>
      <c r="AE368" s="17">
        <f t="shared" si="6"/>
        <v>197539</v>
      </c>
    </row>
    <row r="369" spans="1:31" x14ac:dyDescent="0.3">
      <c r="A369" s="15" t="s">
        <v>731</v>
      </c>
      <c r="B369" s="14" t="s">
        <v>732</v>
      </c>
      <c r="C369" s="14">
        <v>1</v>
      </c>
      <c r="D369" s="14">
        <v>0</v>
      </c>
      <c r="E369" s="17">
        <v>19728258</v>
      </c>
      <c r="F369" s="17">
        <v>0</v>
      </c>
      <c r="G369" s="17">
        <v>0</v>
      </c>
      <c r="H369" s="17">
        <v>30190</v>
      </c>
      <c r="I369" s="17">
        <v>2724183</v>
      </c>
      <c r="J369" s="17">
        <v>2464074</v>
      </c>
      <c r="K369" s="17">
        <v>0</v>
      </c>
      <c r="L369" s="17">
        <v>0</v>
      </c>
      <c r="M369" s="17">
        <v>0</v>
      </c>
      <c r="N369" s="17">
        <v>0</v>
      </c>
      <c r="O369" s="17">
        <v>0</v>
      </c>
      <c r="P369" s="17">
        <v>2723574</v>
      </c>
      <c r="Q369" s="17">
        <v>566043</v>
      </c>
      <c r="R369" s="17">
        <v>402124</v>
      </c>
      <c r="S369" s="17">
        <v>51172</v>
      </c>
      <c r="T369" s="17">
        <v>21350</v>
      </c>
      <c r="U369" s="17">
        <v>195138</v>
      </c>
      <c r="V369" s="17">
        <v>49683</v>
      </c>
      <c r="W369" s="17">
        <v>0</v>
      </c>
      <c r="X369" s="17">
        <v>726785</v>
      </c>
      <c r="Y369" s="17">
        <v>0</v>
      </c>
      <c r="Z369" s="17">
        <v>0</v>
      </c>
      <c r="AA369" s="17">
        <v>0</v>
      </c>
      <c r="AB369" s="17">
        <v>0</v>
      </c>
      <c r="AC369" s="17">
        <v>29682574</v>
      </c>
      <c r="AD369" s="17">
        <f>MAX(E369,(TRUNC(('2022-0222'!E369*0.03),0)+'2022-0222'!E369))</f>
        <v>19894976</v>
      </c>
      <c r="AE369" s="17">
        <f t="shared" si="6"/>
        <v>166718</v>
      </c>
    </row>
    <row r="370" spans="1:31" x14ac:dyDescent="0.3">
      <c r="A370" s="15" t="s">
        <v>733</v>
      </c>
      <c r="B370" s="14" t="s">
        <v>734</v>
      </c>
      <c r="C370" s="14">
        <v>1</v>
      </c>
      <c r="D370" s="14">
        <v>0</v>
      </c>
      <c r="E370" s="17">
        <v>6969329</v>
      </c>
      <c r="F370" s="17">
        <v>0</v>
      </c>
      <c r="G370" s="17">
        <v>0</v>
      </c>
      <c r="H370" s="17">
        <v>0</v>
      </c>
      <c r="I370" s="17">
        <v>1062937</v>
      </c>
      <c r="J370" s="17">
        <v>1912497</v>
      </c>
      <c r="K370" s="17">
        <v>0</v>
      </c>
      <c r="L370" s="17">
        <v>0</v>
      </c>
      <c r="M370" s="17">
        <v>0</v>
      </c>
      <c r="N370" s="17">
        <v>0</v>
      </c>
      <c r="O370" s="17">
        <v>0</v>
      </c>
      <c r="P370" s="17">
        <v>2240292</v>
      </c>
      <c r="Q370" s="17">
        <v>201944</v>
      </c>
      <c r="R370" s="17">
        <v>92071</v>
      </c>
      <c r="S370" s="17">
        <v>11774</v>
      </c>
      <c r="T370" s="17">
        <v>4913</v>
      </c>
      <c r="U370" s="17">
        <v>46775</v>
      </c>
      <c r="V370" s="17">
        <v>13733</v>
      </c>
      <c r="W370" s="17">
        <v>0</v>
      </c>
      <c r="X370" s="17">
        <v>53997</v>
      </c>
      <c r="Y370" s="17">
        <v>0</v>
      </c>
      <c r="Z370" s="17">
        <v>0</v>
      </c>
      <c r="AA370" s="17">
        <v>0</v>
      </c>
      <c r="AB370" s="17">
        <v>0</v>
      </c>
      <c r="AC370" s="17">
        <v>12610262</v>
      </c>
      <c r="AD370" s="17">
        <f>MAX(E370,(TRUNC(('2022-0222'!E370*0.03),0)+'2022-0222'!E370))</f>
        <v>6969329</v>
      </c>
      <c r="AE370" s="17">
        <f t="shared" si="6"/>
        <v>0</v>
      </c>
    </row>
    <row r="371" spans="1:31" x14ac:dyDescent="0.3">
      <c r="A371" s="15" t="s">
        <v>735</v>
      </c>
      <c r="B371" s="14" t="s">
        <v>736</v>
      </c>
      <c r="C371" s="14">
        <v>1</v>
      </c>
      <c r="D371" s="14">
        <v>0</v>
      </c>
      <c r="E371" s="17">
        <v>23693993</v>
      </c>
      <c r="F371" s="17">
        <v>0</v>
      </c>
      <c r="G371" s="17">
        <v>0</v>
      </c>
      <c r="H371" s="17">
        <v>18543</v>
      </c>
      <c r="I371" s="17">
        <v>2180094</v>
      </c>
      <c r="J371" s="17">
        <v>7282292</v>
      </c>
      <c r="K371" s="17">
        <v>343841</v>
      </c>
      <c r="L371" s="17">
        <v>0</v>
      </c>
      <c r="M371" s="17">
        <v>0</v>
      </c>
      <c r="N371" s="17">
        <v>0</v>
      </c>
      <c r="O371" s="17">
        <v>0</v>
      </c>
      <c r="P371" s="17">
        <v>3830545</v>
      </c>
      <c r="Q371" s="17">
        <v>1998496</v>
      </c>
      <c r="R371" s="17">
        <v>168035</v>
      </c>
      <c r="S371" s="17">
        <v>32911</v>
      </c>
      <c r="T371" s="17">
        <v>13731</v>
      </c>
      <c r="U371" s="17">
        <v>126111</v>
      </c>
      <c r="V371" s="17">
        <v>40566</v>
      </c>
      <c r="W371" s="17">
        <v>0</v>
      </c>
      <c r="X371" s="17">
        <v>957358</v>
      </c>
      <c r="Y371" s="17">
        <v>0</v>
      </c>
      <c r="Z371" s="17">
        <v>0</v>
      </c>
      <c r="AA371" s="17">
        <v>0</v>
      </c>
      <c r="AB371" s="17">
        <v>0</v>
      </c>
      <c r="AC371" s="17">
        <v>40686516</v>
      </c>
      <c r="AD371" s="17">
        <f>MAX(E371,(TRUNC(('2022-0222'!E371*0.03),0)+'2022-0222'!E371))</f>
        <v>23693993</v>
      </c>
      <c r="AE371" s="17">
        <f t="shared" si="6"/>
        <v>0</v>
      </c>
    </row>
    <row r="372" spans="1:31" x14ac:dyDescent="0.3">
      <c r="A372" s="15" t="s">
        <v>737</v>
      </c>
      <c r="B372" s="14" t="s">
        <v>738</v>
      </c>
      <c r="C372" s="14">
        <v>1</v>
      </c>
      <c r="D372" s="14">
        <v>0</v>
      </c>
      <c r="E372" s="17">
        <v>10910952</v>
      </c>
      <c r="F372" s="17">
        <v>0</v>
      </c>
      <c r="G372" s="17">
        <v>0</v>
      </c>
      <c r="H372" s="17">
        <v>0</v>
      </c>
      <c r="I372" s="17">
        <v>1693144</v>
      </c>
      <c r="J372" s="17">
        <v>2863027</v>
      </c>
      <c r="K372" s="17">
        <v>101646</v>
      </c>
      <c r="L372" s="17">
        <v>0</v>
      </c>
      <c r="M372" s="17">
        <v>0</v>
      </c>
      <c r="N372" s="17">
        <v>0</v>
      </c>
      <c r="O372" s="17">
        <v>0</v>
      </c>
      <c r="P372" s="17">
        <v>1542871</v>
      </c>
      <c r="Q372" s="17">
        <v>674815</v>
      </c>
      <c r="R372" s="17">
        <v>90477</v>
      </c>
      <c r="S372" s="17">
        <v>16643</v>
      </c>
      <c r="T372" s="17">
        <v>6944</v>
      </c>
      <c r="U372" s="17">
        <v>65939</v>
      </c>
      <c r="V372" s="17">
        <v>13524</v>
      </c>
      <c r="W372" s="17">
        <v>0</v>
      </c>
      <c r="X372" s="17">
        <v>321383</v>
      </c>
      <c r="Y372" s="17">
        <v>0</v>
      </c>
      <c r="Z372" s="17">
        <v>0</v>
      </c>
      <c r="AA372" s="17">
        <v>0</v>
      </c>
      <c r="AB372" s="17">
        <v>0</v>
      </c>
      <c r="AC372" s="17">
        <v>18301365</v>
      </c>
      <c r="AD372" s="17">
        <f>MAX(E372,(TRUNC(('2022-0222'!E372*0.03),0)+'2022-0222'!E372))</f>
        <v>11238280</v>
      </c>
      <c r="AE372" s="17">
        <f t="shared" si="6"/>
        <v>327328</v>
      </c>
    </row>
    <row r="373" spans="1:31" x14ac:dyDescent="0.3">
      <c r="A373" s="15" t="s">
        <v>739</v>
      </c>
      <c r="B373" s="14" t="s">
        <v>740</v>
      </c>
      <c r="C373" s="14">
        <v>1</v>
      </c>
      <c r="D373" s="14">
        <v>0</v>
      </c>
      <c r="E373" s="17">
        <v>7996219</v>
      </c>
      <c r="F373" s="17">
        <v>0</v>
      </c>
      <c r="G373" s="17">
        <v>0</v>
      </c>
      <c r="H373" s="17">
        <v>6172</v>
      </c>
      <c r="I373" s="17">
        <v>1066354</v>
      </c>
      <c r="J373" s="17">
        <v>1654391</v>
      </c>
      <c r="K373" s="17">
        <v>0</v>
      </c>
      <c r="L373" s="17">
        <v>0</v>
      </c>
      <c r="M373" s="17">
        <v>0</v>
      </c>
      <c r="N373" s="17">
        <v>0</v>
      </c>
      <c r="O373" s="17">
        <v>0</v>
      </c>
      <c r="P373" s="17">
        <v>1393304</v>
      </c>
      <c r="Q373" s="17">
        <v>613192</v>
      </c>
      <c r="R373" s="17">
        <v>154609</v>
      </c>
      <c r="S373" s="17">
        <v>11220</v>
      </c>
      <c r="T373" s="17">
        <v>4681</v>
      </c>
      <c r="U373" s="17">
        <v>44503</v>
      </c>
      <c r="V373" s="17">
        <v>14663</v>
      </c>
      <c r="W373" s="17">
        <v>0</v>
      </c>
      <c r="X373" s="17">
        <v>248044</v>
      </c>
      <c r="Y373" s="17">
        <v>0</v>
      </c>
      <c r="Z373" s="17">
        <v>0</v>
      </c>
      <c r="AA373" s="17">
        <v>0</v>
      </c>
      <c r="AB373" s="17">
        <v>0</v>
      </c>
      <c r="AC373" s="17">
        <v>13207352</v>
      </c>
      <c r="AD373" s="17">
        <f>MAX(E373,(TRUNC(('2022-0222'!E373*0.03),0)+'2022-0222'!E373))</f>
        <v>7996219</v>
      </c>
      <c r="AE373" s="17">
        <f t="shared" si="6"/>
        <v>0</v>
      </c>
    </row>
    <row r="374" spans="1:31" x14ac:dyDescent="0.3">
      <c r="A374" s="15" t="s">
        <v>741</v>
      </c>
      <c r="B374" s="14" t="s">
        <v>742</v>
      </c>
      <c r="C374" s="14">
        <v>1</v>
      </c>
      <c r="D374" s="14">
        <v>0</v>
      </c>
      <c r="E374" s="17">
        <v>5157241</v>
      </c>
      <c r="F374" s="17">
        <v>0</v>
      </c>
      <c r="G374" s="17">
        <v>258763</v>
      </c>
      <c r="H374" s="17">
        <v>0</v>
      </c>
      <c r="I374" s="17">
        <v>734733</v>
      </c>
      <c r="J374" s="17">
        <v>1733043</v>
      </c>
      <c r="K374" s="17">
        <v>0</v>
      </c>
      <c r="L374" s="17">
        <v>0</v>
      </c>
      <c r="M374" s="17">
        <v>0</v>
      </c>
      <c r="N374" s="17">
        <v>0</v>
      </c>
      <c r="O374" s="17">
        <v>0</v>
      </c>
      <c r="P374" s="17">
        <v>708243</v>
      </c>
      <c r="Q374" s="17">
        <v>67708</v>
      </c>
      <c r="R374" s="17">
        <v>30010</v>
      </c>
      <c r="S374" s="17">
        <v>9123</v>
      </c>
      <c r="T374" s="17">
        <v>3806</v>
      </c>
      <c r="U374" s="17">
        <v>35766</v>
      </c>
      <c r="V374" s="17">
        <v>5880</v>
      </c>
      <c r="W374" s="17">
        <v>0</v>
      </c>
      <c r="X374" s="17">
        <v>45988</v>
      </c>
      <c r="Y374" s="17">
        <v>0</v>
      </c>
      <c r="Z374" s="17">
        <v>0</v>
      </c>
      <c r="AA374" s="17">
        <v>0</v>
      </c>
      <c r="AB374" s="17">
        <v>0</v>
      </c>
      <c r="AC374" s="17">
        <v>8790304</v>
      </c>
      <c r="AD374" s="17">
        <f>MAX(E374,(TRUNC(('2022-0222'!E374*0.03),0)+'2022-0222'!E374))</f>
        <v>5311958</v>
      </c>
      <c r="AE374" s="17">
        <f t="shared" si="6"/>
        <v>154717</v>
      </c>
    </row>
    <row r="375" spans="1:31" x14ac:dyDescent="0.3">
      <c r="A375" s="15" t="s">
        <v>743</v>
      </c>
      <c r="B375" s="14" t="s">
        <v>744</v>
      </c>
      <c r="C375" s="14">
        <v>1</v>
      </c>
      <c r="D375" s="14">
        <v>0</v>
      </c>
      <c r="E375" s="17">
        <v>16106420</v>
      </c>
      <c r="F375" s="17">
        <v>0</v>
      </c>
      <c r="G375" s="17">
        <v>0</v>
      </c>
      <c r="H375" s="17">
        <v>0</v>
      </c>
      <c r="I375" s="17">
        <v>2147654</v>
      </c>
      <c r="J375" s="17">
        <v>2393280</v>
      </c>
      <c r="K375" s="17">
        <v>43940</v>
      </c>
      <c r="L375" s="17">
        <v>0</v>
      </c>
      <c r="M375" s="17">
        <v>0</v>
      </c>
      <c r="N375" s="17">
        <v>0</v>
      </c>
      <c r="O375" s="17">
        <v>0</v>
      </c>
      <c r="P375" s="17">
        <v>3363937</v>
      </c>
      <c r="Q375" s="17">
        <v>612905</v>
      </c>
      <c r="R375" s="17">
        <v>252862</v>
      </c>
      <c r="S375" s="17">
        <v>22440</v>
      </c>
      <c r="T375" s="17">
        <v>9363</v>
      </c>
      <c r="U375" s="17">
        <v>90521</v>
      </c>
      <c r="V375" s="17">
        <v>28566</v>
      </c>
      <c r="W375" s="17">
        <v>0</v>
      </c>
      <c r="X375" s="17">
        <v>893164</v>
      </c>
      <c r="Y375" s="17">
        <v>0</v>
      </c>
      <c r="Z375" s="17">
        <v>0</v>
      </c>
      <c r="AA375" s="17">
        <v>0</v>
      </c>
      <c r="AB375" s="17">
        <v>0</v>
      </c>
      <c r="AC375" s="17">
        <v>25965052</v>
      </c>
      <c r="AD375" s="17">
        <f>MAX(E375,(TRUNC(('2022-0222'!E375*0.03),0)+'2022-0222'!E375))</f>
        <v>16106420</v>
      </c>
      <c r="AE375" s="17">
        <f t="shared" si="6"/>
        <v>0</v>
      </c>
    </row>
    <row r="376" spans="1:31" x14ac:dyDescent="0.3">
      <c r="A376" s="15" t="s">
        <v>745</v>
      </c>
      <c r="B376" s="14" t="s">
        <v>746</v>
      </c>
      <c r="C376" s="14">
        <v>1</v>
      </c>
      <c r="D376" s="14">
        <v>0</v>
      </c>
      <c r="E376" s="17">
        <v>5853580</v>
      </c>
      <c r="F376" s="17">
        <v>0</v>
      </c>
      <c r="G376" s="17">
        <v>135290</v>
      </c>
      <c r="H376" s="17">
        <v>3597</v>
      </c>
      <c r="I376" s="17">
        <v>727163</v>
      </c>
      <c r="J376" s="17">
        <v>380957</v>
      </c>
      <c r="K376" s="17">
        <v>0</v>
      </c>
      <c r="L376" s="17">
        <v>0</v>
      </c>
      <c r="M376" s="17">
        <v>0</v>
      </c>
      <c r="N376" s="17">
        <v>0</v>
      </c>
      <c r="O376" s="17">
        <v>0</v>
      </c>
      <c r="P376" s="17">
        <v>912040</v>
      </c>
      <c r="Q376" s="17">
        <v>74763</v>
      </c>
      <c r="R376" s="17">
        <v>136182</v>
      </c>
      <c r="S376" s="17">
        <v>7954</v>
      </c>
      <c r="T376" s="17">
        <v>3319</v>
      </c>
      <c r="U376" s="17">
        <v>31688</v>
      </c>
      <c r="V376" s="17">
        <v>5808</v>
      </c>
      <c r="W376" s="17">
        <v>0</v>
      </c>
      <c r="X376" s="17">
        <v>97200</v>
      </c>
      <c r="Y376" s="17">
        <v>0</v>
      </c>
      <c r="Z376" s="17">
        <v>0</v>
      </c>
      <c r="AA376" s="17">
        <v>0</v>
      </c>
      <c r="AB376" s="17">
        <v>0</v>
      </c>
      <c r="AC376" s="17">
        <v>8369541</v>
      </c>
      <c r="AD376" s="17">
        <f>MAX(E376,(TRUNC(('2022-0222'!E376*0.03),0)+'2022-0222'!E376))</f>
        <v>6029187</v>
      </c>
      <c r="AE376" s="17">
        <f t="shared" si="6"/>
        <v>175607</v>
      </c>
    </row>
    <row r="377" spans="1:31" x14ac:dyDescent="0.3">
      <c r="A377" s="15" t="s">
        <v>747</v>
      </c>
      <c r="B377" s="14" t="s">
        <v>748</v>
      </c>
      <c r="C377" s="14">
        <v>1</v>
      </c>
      <c r="D377" s="14">
        <v>0</v>
      </c>
      <c r="E377" s="17">
        <v>18748140</v>
      </c>
      <c r="F377" s="17">
        <v>0</v>
      </c>
      <c r="G377" s="17">
        <v>0</v>
      </c>
      <c r="H377" s="17">
        <v>0</v>
      </c>
      <c r="I377" s="17">
        <v>2902901</v>
      </c>
      <c r="J377" s="17">
        <v>3957893</v>
      </c>
      <c r="K377" s="17">
        <v>0</v>
      </c>
      <c r="L377" s="17">
        <v>0</v>
      </c>
      <c r="M377" s="17">
        <v>0</v>
      </c>
      <c r="N377" s="17">
        <v>0</v>
      </c>
      <c r="O377" s="17">
        <v>0</v>
      </c>
      <c r="P377" s="17">
        <v>2566850</v>
      </c>
      <c r="Q377" s="17">
        <v>823926</v>
      </c>
      <c r="R377" s="17">
        <v>464862</v>
      </c>
      <c r="S377" s="17">
        <v>63485</v>
      </c>
      <c r="T377" s="17">
        <v>26488</v>
      </c>
      <c r="U377" s="17">
        <v>257582</v>
      </c>
      <c r="V377" s="17">
        <v>67279</v>
      </c>
      <c r="W377" s="17">
        <v>0</v>
      </c>
      <c r="X377" s="17">
        <v>943600</v>
      </c>
      <c r="Y377" s="17">
        <v>0</v>
      </c>
      <c r="Z377" s="17">
        <v>0</v>
      </c>
      <c r="AA377" s="17">
        <v>0</v>
      </c>
      <c r="AB377" s="17">
        <v>0</v>
      </c>
      <c r="AC377" s="17">
        <v>30423006</v>
      </c>
      <c r="AD377" s="17">
        <f>MAX(E377,(TRUNC(('2022-0222'!E377*0.03),0)+'2022-0222'!E377))</f>
        <v>18748140</v>
      </c>
      <c r="AE377" s="17">
        <f t="shared" si="6"/>
        <v>0</v>
      </c>
    </row>
    <row r="378" spans="1:31" x14ac:dyDescent="0.3">
      <c r="A378" s="15" t="s">
        <v>749</v>
      </c>
      <c r="B378" s="14" t="s">
        <v>750</v>
      </c>
      <c r="C378" s="14">
        <v>1</v>
      </c>
      <c r="D378" s="14">
        <v>0</v>
      </c>
      <c r="E378" s="17">
        <v>26195077</v>
      </c>
      <c r="F378" s="17">
        <v>0</v>
      </c>
      <c r="G378" s="17">
        <v>500874</v>
      </c>
      <c r="H378" s="17">
        <v>0</v>
      </c>
      <c r="I378" s="17">
        <v>6927842</v>
      </c>
      <c r="J378" s="17">
        <v>4414511</v>
      </c>
      <c r="K378" s="17">
        <v>0</v>
      </c>
      <c r="L378" s="17">
        <v>0</v>
      </c>
      <c r="M378" s="17">
        <v>0</v>
      </c>
      <c r="N378" s="17">
        <v>0</v>
      </c>
      <c r="O378" s="17">
        <v>0</v>
      </c>
      <c r="P378" s="17">
        <v>2420717</v>
      </c>
      <c r="Q378" s="17">
        <v>2209519</v>
      </c>
      <c r="R378" s="17">
        <v>563076</v>
      </c>
      <c r="S378" s="17">
        <v>57898</v>
      </c>
      <c r="T378" s="17">
        <v>24156</v>
      </c>
      <c r="U378" s="17">
        <v>280299</v>
      </c>
      <c r="V378" s="17">
        <v>63415</v>
      </c>
      <c r="W378" s="17">
        <v>0</v>
      </c>
      <c r="X378" s="17">
        <v>255245</v>
      </c>
      <c r="Y378" s="17">
        <v>17651</v>
      </c>
      <c r="Z378" s="17">
        <v>0</v>
      </c>
      <c r="AA378" s="17">
        <v>0</v>
      </c>
      <c r="AB378" s="17">
        <v>0</v>
      </c>
      <c r="AC378" s="17">
        <v>43930280</v>
      </c>
      <c r="AD378" s="17">
        <f>MAX(E378,(TRUNC(('2022-0222'!E378*0.03),0)+'2022-0222'!E378))</f>
        <v>26195077</v>
      </c>
      <c r="AE378" s="17">
        <f t="shared" si="6"/>
        <v>0</v>
      </c>
    </row>
    <row r="379" spans="1:31" x14ac:dyDescent="0.3">
      <c r="A379" s="15" t="s">
        <v>751</v>
      </c>
      <c r="B379" s="14" t="s">
        <v>752</v>
      </c>
      <c r="C379" s="14">
        <v>1</v>
      </c>
      <c r="D379" s="14">
        <v>0</v>
      </c>
      <c r="E379" s="17">
        <v>6557069</v>
      </c>
      <c r="F379" s="17">
        <v>0</v>
      </c>
      <c r="G379" s="17">
        <v>192726</v>
      </c>
      <c r="H379" s="17">
        <v>0</v>
      </c>
      <c r="I379" s="17">
        <v>1288518</v>
      </c>
      <c r="J379" s="17">
        <v>1175451</v>
      </c>
      <c r="K379" s="17">
        <v>0</v>
      </c>
      <c r="L379" s="17">
        <v>0</v>
      </c>
      <c r="M379" s="17">
        <v>0</v>
      </c>
      <c r="N379" s="17">
        <v>0</v>
      </c>
      <c r="O379" s="17">
        <v>0</v>
      </c>
      <c r="P379" s="17">
        <v>734869</v>
      </c>
      <c r="Q379" s="17">
        <v>799578</v>
      </c>
      <c r="R379" s="17">
        <v>206255</v>
      </c>
      <c r="S379" s="17">
        <v>15160</v>
      </c>
      <c r="T379" s="17">
        <v>6325</v>
      </c>
      <c r="U379" s="17">
        <v>60638</v>
      </c>
      <c r="V379" s="17">
        <v>14474</v>
      </c>
      <c r="W379" s="17">
        <v>0</v>
      </c>
      <c r="X379" s="17">
        <v>118940</v>
      </c>
      <c r="Y379" s="17">
        <v>28906</v>
      </c>
      <c r="Z379" s="17">
        <v>0</v>
      </c>
      <c r="AA379" s="17">
        <v>0</v>
      </c>
      <c r="AB379" s="17">
        <v>0</v>
      </c>
      <c r="AC379" s="17">
        <v>11198909</v>
      </c>
      <c r="AD379" s="17">
        <f>MAX(E379,(TRUNC(('2022-0222'!E379*0.03),0)+'2022-0222'!E379))</f>
        <v>6557069</v>
      </c>
      <c r="AE379" s="17">
        <f t="shared" si="6"/>
        <v>0</v>
      </c>
    </row>
    <row r="380" spans="1:31" x14ac:dyDescent="0.3">
      <c r="A380" s="15" t="s">
        <v>753</v>
      </c>
      <c r="B380" s="14" t="s">
        <v>754</v>
      </c>
      <c r="C380" s="14">
        <v>1</v>
      </c>
      <c r="D380" s="14">
        <v>0</v>
      </c>
      <c r="E380" s="17">
        <v>17477791</v>
      </c>
      <c r="F380" s="17">
        <v>0</v>
      </c>
      <c r="G380" s="17">
        <v>344880</v>
      </c>
      <c r="H380" s="17">
        <v>0</v>
      </c>
      <c r="I380" s="17">
        <v>2499208</v>
      </c>
      <c r="J380" s="17">
        <v>2536970</v>
      </c>
      <c r="K380" s="17">
        <v>0</v>
      </c>
      <c r="L380" s="17">
        <v>0</v>
      </c>
      <c r="M380" s="17">
        <v>0</v>
      </c>
      <c r="N380" s="17">
        <v>0</v>
      </c>
      <c r="O380" s="17">
        <v>0</v>
      </c>
      <c r="P380" s="17">
        <v>1570600</v>
      </c>
      <c r="Q380" s="17">
        <v>372424</v>
      </c>
      <c r="R380" s="17">
        <v>853042</v>
      </c>
      <c r="S380" s="17">
        <v>49045</v>
      </c>
      <c r="T380" s="17">
        <v>20463</v>
      </c>
      <c r="U380" s="17">
        <v>181158</v>
      </c>
      <c r="V380" s="17">
        <v>53243</v>
      </c>
      <c r="W380" s="17">
        <v>0</v>
      </c>
      <c r="X380" s="17">
        <v>332580</v>
      </c>
      <c r="Y380" s="17">
        <v>0</v>
      </c>
      <c r="Z380" s="17">
        <v>0</v>
      </c>
      <c r="AA380" s="17">
        <v>0</v>
      </c>
      <c r="AB380" s="17">
        <v>0</v>
      </c>
      <c r="AC380" s="17">
        <v>26291404</v>
      </c>
      <c r="AD380" s="17">
        <f>MAX(E380,(TRUNC(('2022-0222'!E380*0.03),0)+'2022-0222'!E380))</f>
        <v>17477791</v>
      </c>
      <c r="AE380" s="17">
        <f t="shared" si="6"/>
        <v>0</v>
      </c>
    </row>
    <row r="381" spans="1:31" x14ac:dyDescent="0.3">
      <c r="A381" s="15" t="s">
        <v>755</v>
      </c>
      <c r="B381" s="14" t="s">
        <v>756</v>
      </c>
      <c r="C381" s="14">
        <v>1</v>
      </c>
      <c r="D381" s="14">
        <v>0</v>
      </c>
      <c r="E381" s="17">
        <v>46152288</v>
      </c>
      <c r="F381" s="17">
        <v>0</v>
      </c>
      <c r="G381" s="17">
        <v>646971</v>
      </c>
      <c r="H381" s="17">
        <v>0</v>
      </c>
      <c r="I381" s="17">
        <v>6035935</v>
      </c>
      <c r="J381" s="17">
        <v>3622439</v>
      </c>
      <c r="K381" s="17">
        <v>0</v>
      </c>
      <c r="L381" s="17">
        <v>0</v>
      </c>
      <c r="M381" s="17">
        <v>0</v>
      </c>
      <c r="N381" s="17">
        <v>0</v>
      </c>
      <c r="O381" s="17">
        <v>0</v>
      </c>
      <c r="P381" s="17">
        <v>2673017</v>
      </c>
      <c r="Q381" s="17">
        <v>1792272</v>
      </c>
      <c r="R381" s="17">
        <v>1277027</v>
      </c>
      <c r="S381" s="17">
        <v>83514</v>
      </c>
      <c r="T381" s="17">
        <v>34844</v>
      </c>
      <c r="U381" s="17">
        <v>319094</v>
      </c>
      <c r="V381" s="17">
        <v>98218</v>
      </c>
      <c r="W381" s="17">
        <v>0</v>
      </c>
      <c r="X381" s="17">
        <v>1537228</v>
      </c>
      <c r="Y381" s="17">
        <v>0</v>
      </c>
      <c r="Z381" s="17">
        <v>0</v>
      </c>
      <c r="AA381" s="17">
        <v>0</v>
      </c>
      <c r="AB381" s="17">
        <v>0</v>
      </c>
      <c r="AC381" s="17">
        <v>64272847</v>
      </c>
      <c r="AD381" s="17">
        <f>MAX(E381,(TRUNC(('2022-0222'!E381*0.03),0)+'2022-0222'!E381))</f>
        <v>46152288</v>
      </c>
      <c r="AE381" s="17">
        <f t="shared" si="6"/>
        <v>0</v>
      </c>
    </row>
    <row r="382" spans="1:31" x14ac:dyDescent="0.3">
      <c r="A382" s="15" t="s">
        <v>757</v>
      </c>
      <c r="B382" s="14" t="s">
        <v>758</v>
      </c>
      <c r="C382" s="14">
        <v>1</v>
      </c>
      <c r="D382" s="14">
        <v>0</v>
      </c>
      <c r="E382" s="17">
        <v>16144042</v>
      </c>
      <c r="F382" s="17">
        <v>0</v>
      </c>
      <c r="G382" s="17">
        <v>526970</v>
      </c>
      <c r="H382" s="17">
        <v>0</v>
      </c>
      <c r="I382" s="17">
        <v>3608522</v>
      </c>
      <c r="J382" s="17">
        <v>2029631</v>
      </c>
      <c r="K382" s="17">
        <v>0</v>
      </c>
      <c r="L382" s="17">
        <v>0</v>
      </c>
      <c r="M382" s="17">
        <v>0</v>
      </c>
      <c r="N382" s="17">
        <v>0</v>
      </c>
      <c r="O382" s="17">
        <v>0</v>
      </c>
      <c r="P382" s="17">
        <v>1613422</v>
      </c>
      <c r="Q382" s="17">
        <v>756057</v>
      </c>
      <c r="R382" s="17">
        <v>256498</v>
      </c>
      <c r="S382" s="17">
        <v>53419</v>
      </c>
      <c r="T382" s="17">
        <v>22288</v>
      </c>
      <c r="U382" s="17">
        <v>178886</v>
      </c>
      <c r="V382" s="17">
        <v>52986</v>
      </c>
      <c r="W382" s="17">
        <v>0</v>
      </c>
      <c r="X382" s="17">
        <v>307800</v>
      </c>
      <c r="Y382" s="17">
        <v>0</v>
      </c>
      <c r="Z382" s="17">
        <v>0</v>
      </c>
      <c r="AA382" s="17">
        <v>0</v>
      </c>
      <c r="AB382" s="17">
        <v>0</v>
      </c>
      <c r="AC382" s="17">
        <v>25550521</v>
      </c>
      <c r="AD382" s="17">
        <f>MAX(E382,(TRUNC(('2022-0222'!E382*0.03),0)+'2022-0222'!E382))</f>
        <v>16144042</v>
      </c>
      <c r="AE382" s="17">
        <f t="shared" si="6"/>
        <v>0</v>
      </c>
    </row>
    <row r="383" spans="1:31" x14ac:dyDescent="0.3">
      <c r="A383" s="15" t="s">
        <v>759</v>
      </c>
      <c r="B383" s="14" t="s">
        <v>760</v>
      </c>
      <c r="C383" s="14">
        <v>1</v>
      </c>
      <c r="D383" s="14">
        <v>0</v>
      </c>
      <c r="E383" s="17">
        <v>9194024</v>
      </c>
      <c r="F383" s="17">
        <v>0</v>
      </c>
      <c r="G383" s="17">
        <v>317551</v>
      </c>
      <c r="H383" s="17">
        <v>0</v>
      </c>
      <c r="I383" s="17">
        <v>2008684</v>
      </c>
      <c r="J383" s="17">
        <v>1229951</v>
      </c>
      <c r="K383" s="17">
        <v>0</v>
      </c>
      <c r="L383" s="17">
        <v>0</v>
      </c>
      <c r="M383" s="17">
        <v>0</v>
      </c>
      <c r="N383" s="17">
        <v>0</v>
      </c>
      <c r="O383" s="17">
        <v>0</v>
      </c>
      <c r="P383" s="17">
        <v>914773</v>
      </c>
      <c r="Q383" s="17">
        <v>222804</v>
      </c>
      <c r="R383" s="17">
        <v>198391</v>
      </c>
      <c r="S383" s="17">
        <v>17796</v>
      </c>
      <c r="T383" s="17">
        <v>7425</v>
      </c>
      <c r="U383" s="17">
        <v>68211</v>
      </c>
      <c r="V383" s="17">
        <v>20987</v>
      </c>
      <c r="W383" s="17">
        <v>0</v>
      </c>
      <c r="X383" s="17">
        <v>170940</v>
      </c>
      <c r="Y383" s="17">
        <v>0</v>
      </c>
      <c r="Z383" s="17">
        <v>0</v>
      </c>
      <c r="AA383" s="17">
        <v>0</v>
      </c>
      <c r="AB383" s="17">
        <v>0</v>
      </c>
      <c r="AC383" s="17">
        <v>14371537</v>
      </c>
      <c r="AD383" s="17">
        <f>MAX(E383,(TRUNC(('2022-0222'!E383*0.03),0)+'2022-0222'!E383))</f>
        <v>9194024</v>
      </c>
      <c r="AE383" s="17">
        <f t="shared" si="6"/>
        <v>0</v>
      </c>
    </row>
    <row r="384" spans="1:31" x14ac:dyDescent="0.3">
      <c r="A384" s="15" t="s">
        <v>761</v>
      </c>
      <c r="B384" s="14" t="s">
        <v>762</v>
      </c>
      <c r="C384" s="14">
        <v>1</v>
      </c>
      <c r="D384" s="14">
        <v>0</v>
      </c>
      <c r="E384" s="17">
        <v>110332007</v>
      </c>
      <c r="F384" s="17">
        <v>0</v>
      </c>
      <c r="G384" s="17">
        <v>714091</v>
      </c>
      <c r="H384" s="17">
        <v>72501</v>
      </c>
      <c r="I384" s="17">
        <v>8010328</v>
      </c>
      <c r="J384" s="17">
        <v>11747545</v>
      </c>
      <c r="K384" s="17">
        <v>0</v>
      </c>
      <c r="L384" s="17">
        <v>0</v>
      </c>
      <c r="M384" s="17">
        <v>0</v>
      </c>
      <c r="N384" s="17">
        <v>0</v>
      </c>
      <c r="O384" s="17">
        <v>0</v>
      </c>
      <c r="P384" s="17">
        <v>6266711</v>
      </c>
      <c r="Q384" s="17">
        <v>4075928</v>
      </c>
      <c r="R384" s="17">
        <v>1999666</v>
      </c>
      <c r="S384" s="17">
        <v>117563</v>
      </c>
      <c r="T384" s="17">
        <v>49050</v>
      </c>
      <c r="U384" s="17">
        <v>455282</v>
      </c>
      <c r="V384" s="17">
        <v>146999</v>
      </c>
      <c r="W384" s="17">
        <v>0</v>
      </c>
      <c r="X384" s="17">
        <v>1061514</v>
      </c>
      <c r="Y384" s="17">
        <v>0</v>
      </c>
      <c r="Z384" s="17">
        <v>0</v>
      </c>
      <c r="AA384" s="17">
        <v>0</v>
      </c>
      <c r="AB384" s="17">
        <v>0</v>
      </c>
      <c r="AC384" s="17">
        <v>145049185</v>
      </c>
      <c r="AD384" s="17">
        <f>MAX(E384,(TRUNC(('2022-0222'!E384*0.03),0)+'2022-0222'!E384))</f>
        <v>110332007</v>
      </c>
      <c r="AE384" s="17">
        <f t="shared" si="6"/>
        <v>0</v>
      </c>
    </row>
    <row r="385" spans="1:31" x14ac:dyDescent="0.3">
      <c r="A385" s="15" t="s">
        <v>763</v>
      </c>
      <c r="B385" s="14" t="s">
        <v>764</v>
      </c>
      <c r="C385" s="14">
        <v>1</v>
      </c>
      <c r="D385" s="14">
        <v>0</v>
      </c>
      <c r="E385" s="17">
        <v>28457088</v>
      </c>
      <c r="F385" s="17">
        <v>0</v>
      </c>
      <c r="G385" s="17">
        <v>492317</v>
      </c>
      <c r="H385" s="17">
        <v>0</v>
      </c>
      <c r="I385" s="17">
        <v>4576149</v>
      </c>
      <c r="J385" s="17">
        <v>4249162</v>
      </c>
      <c r="K385" s="17">
        <v>691433</v>
      </c>
      <c r="L385" s="17">
        <v>0</v>
      </c>
      <c r="M385" s="17">
        <v>0</v>
      </c>
      <c r="N385" s="17">
        <v>0</v>
      </c>
      <c r="O385" s="17">
        <v>0</v>
      </c>
      <c r="P385" s="17">
        <v>2275889</v>
      </c>
      <c r="Q385" s="17">
        <v>1746748</v>
      </c>
      <c r="R385" s="17">
        <v>1677442</v>
      </c>
      <c r="S385" s="17">
        <v>53014</v>
      </c>
      <c r="T385" s="17">
        <v>22119</v>
      </c>
      <c r="U385" s="17">
        <v>212671</v>
      </c>
      <c r="V385" s="17">
        <v>60721</v>
      </c>
      <c r="W385" s="17">
        <v>0</v>
      </c>
      <c r="X385" s="17">
        <v>331118</v>
      </c>
      <c r="Y385" s="17">
        <v>0</v>
      </c>
      <c r="Z385" s="17">
        <v>0</v>
      </c>
      <c r="AA385" s="17">
        <v>0</v>
      </c>
      <c r="AB385" s="17">
        <v>0</v>
      </c>
      <c r="AC385" s="17">
        <v>44845871</v>
      </c>
      <c r="AD385" s="17">
        <f>MAX(E385,(TRUNC(('2022-0222'!E385*0.03),0)+'2022-0222'!E385))</f>
        <v>28457088</v>
      </c>
      <c r="AE385" s="17">
        <f t="shared" si="6"/>
        <v>0</v>
      </c>
    </row>
    <row r="386" spans="1:31" x14ac:dyDescent="0.3">
      <c r="A386" s="15" t="s">
        <v>765</v>
      </c>
      <c r="B386" s="14" t="s">
        <v>766</v>
      </c>
      <c r="C386" s="14">
        <v>1</v>
      </c>
      <c r="D386" s="14">
        <v>0</v>
      </c>
      <c r="E386" s="17">
        <v>44973500</v>
      </c>
      <c r="F386" s="17">
        <v>0</v>
      </c>
      <c r="G386" s="17">
        <v>1602240</v>
      </c>
      <c r="H386" s="17">
        <v>0</v>
      </c>
      <c r="I386" s="17">
        <v>10331600</v>
      </c>
      <c r="J386" s="17">
        <v>4174027</v>
      </c>
      <c r="K386" s="17">
        <v>769017</v>
      </c>
      <c r="L386" s="17">
        <v>0</v>
      </c>
      <c r="M386" s="17">
        <v>0</v>
      </c>
      <c r="N386" s="17">
        <v>0</v>
      </c>
      <c r="O386" s="17">
        <v>0</v>
      </c>
      <c r="P386" s="17">
        <v>2200678</v>
      </c>
      <c r="Q386" s="17">
        <v>2279102</v>
      </c>
      <c r="R386" s="17">
        <v>1042894</v>
      </c>
      <c r="S386" s="17">
        <v>184329</v>
      </c>
      <c r="T386" s="17">
        <v>76906</v>
      </c>
      <c r="U386" s="17">
        <v>490465</v>
      </c>
      <c r="V386" s="17">
        <v>195047</v>
      </c>
      <c r="W386" s="17">
        <v>0</v>
      </c>
      <c r="X386" s="17">
        <v>2661120</v>
      </c>
      <c r="Y386" s="17">
        <v>0</v>
      </c>
      <c r="Z386" s="17">
        <v>0</v>
      </c>
      <c r="AA386" s="17">
        <v>0</v>
      </c>
      <c r="AB386" s="17">
        <v>0</v>
      </c>
      <c r="AC386" s="17">
        <v>70980925</v>
      </c>
      <c r="AD386" s="17">
        <f>MAX(E386,(TRUNC(('2022-0222'!E386*0.03),0)+'2022-0222'!E386))</f>
        <v>44973500</v>
      </c>
      <c r="AE386" s="17">
        <f t="shared" si="6"/>
        <v>0</v>
      </c>
    </row>
    <row r="387" spans="1:31" x14ac:dyDescent="0.3">
      <c r="A387" s="15" t="s">
        <v>767</v>
      </c>
      <c r="B387" s="14" t="s">
        <v>768</v>
      </c>
      <c r="C387" s="14">
        <v>1</v>
      </c>
      <c r="D387" s="14">
        <v>1</v>
      </c>
      <c r="E387" s="17">
        <v>1417922</v>
      </c>
      <c r="F387" s="17">
        <v>0</v>
      </c>
      <c r="G387" s="17">
        <v>70000</v>
      </c>
      <c r="H387" s="17">
        <v>0</v>
      </c>
      <c r="I387" s="17">
        <v>4604593</v>
      </c>
      <c r="J387" s="17">
        <v>0</v>
      </c>
      <c r="K387" s="17">
        <v>0</v>
      </c>
      <c r="L387" s="17">
        <v>0</v>
      </c>
      <c r="M387" s="17">
        <v>0</v>
      </c>
      <c r="N387" s="17">
        <v>0</v>
      </c>
      <c r="O387" s="17">
        <v>0</v>
      </c>
      <c r="P387" s="17">
        <v>29640</v>
      </c>
      <c r="Q387" s="17">
        <v>12269</v>
      </c>
      <c r="R387" s="17">
        <v>18468</v>
      </c>
      <c r="S387" s="17">
        <v>131584</v>
      </c>
      <c r="T387" s="17">
        <v>54900</v>
      </c>
      <c r="U387" s="17">
        <v>717815</v>
      </c>
      <c r="V387" s="17">
        <v>0</v>
      </c>
      <c r="W387" s="17">
        <v>0</v>
      </c>
      <c r="X387" s="17">
        <v>1347024</v>
      </c>
      <c r="Y387" s="17">
        <v>10401</v>
      </c>
      <c r="Z387" s="17">
        <v>0</v>
      </c>
      <c r="AA387" s="17">
        <v>0</v>
      </c>
      <c r="AB387" s="17">
        <v>0</v>
      </c>
      <c r="AC387" s="17">
        <v>8414616</v>
      </c>
      <c r="AD387" s="17">
        <f>MAX(E387,(TRUNC(('2022-0222'!E387*0.03),0)+'2022-0222'!E387))</f>
        <v>1460459</v>
      </c>
      <c r="AE387" s="17">
        <f t="shared" si="6"/>
        <v>42537</v>
      </c>
    </row>
    <row r="388" spans="1:31" x14ac:dyDescent="0.3">
      <c r="A388" s="15" t="s">
        <v>769</v>
      </c>
      <c r="B388" s="14" t="s">
        <v>770</v>
      </c>
      <c r="C388" s="14">
        <v>1</v>
      </c>
      <c r="D388" s="14">
        <v>0</v>
      </c>
      <c r="E388" s="17">
        <v>32666367</v>
      </c>
      <c r="F388" s="17">
        <v>0</v>
      </c>
      <c r="G388" s="17">
        <v>536651</v>
      </c>
      <c r="H388" s="17">
        <v>0</v>
      </c>
      <c r="I388" s="17">
        <v>4758606</v>
      </c>
      <c r="J388" s="17">
        <v>2221589</v>
      </c>
      <c r="K388" s="17">
        <v>0</v>
      </c>
      <c r="L388" s="17">
        <v>0</v>
      </c>
      <c r="M388" s="17">
        <v>0</v>
      </c>
      <c r="N388" s="17">
        <v>0</v>
      </c>
      <c r="O388" s="17">
        <v>0</v>
      </c>
      <c r="P388" s="17">
        <v>2360664</v>
      </c>
      <c r="Q388" s="17">
        <v>640073</v>
      </c>
      <c r="R388" s="17">
        <v>685979</v>
      </c>
      <c r="S388" s="17">
        <v>66856</v>
      </c>
      <c r="T388" s="17">
        <v>27894</v>
      </c>
      <c r="U388" s="17">
        <v>249776</v>
      </c>
      <c r="V388" s="17">
        <v>71067</v>
      </c>
      <c r="W388" s="17">
        <v>0</v>
      </c>
      <c r="X388" s="17">
        <v>1471472</v>
      </c>
      <c r="Y388" s="17">
        <v>0</v>
      </c>
      <c r="Z388" s="17">
        <v>0</v>
      </c>
      <c r="AA388" s="17">
        <v>0</v>
      </c>
      <c r="AB388" s="17">
        <v>0</v>
      </c>
      <c r="AC388" s="17">
        <v>45356994</v>
      </c>
      <c r="AD388" s="17">
        <f>MAX(E388,(TRUNC(('2022-0222'!E388*0.03),0)+'2022-0222'!E388))</f>
        <v>32666367</v>
      </c>
      <c r="AE388" s="17">
        <f t="shared" si="6"/>
        <v>0</v>
      </c>
    </row>
    <row r="389" spans="1:31" x14ac:dyDescent="0.3">
      <c r="A389" s="15" t="s">
        <v>771</v>
      </c>
      <c r="B389" s="14" t="s">
        <v>772</v>
      </c>
      <c r="C389" s="14">
        <v>1</v>
      </c>
      <c r="D389" s="14">
        <v>0</v>
      </c>
      <c r="E389" s="17">
        <v>146799215</v>
      </c>
      <c r="F389" s="17">
        <v>0</v>
      </c>
      <c r="G389" s="17">
        <v>3600531</v>
      </c>
      <c r="H389" s="17">
        <v>0</v>
      </c>
      <c r="I389" s="17">
        <v>14668249</v>
      </c>
      <c r="J389" s="17">
        <v>8602523</v>
      </c>
      <c r="K389" s="17">
        <v>0</v>
      </c>
      <c r="L389" s="17">
        <v>0</v>
      </c>
      <c r="M389" s="17">
        <v>492435</v>
      </c>
      <c r="N389" s="17">
        <v>4749888</v>
      </c>
      <c r="O389" s="17">
        <v>2547909</v>
      </c>
      <c r="P389" s="17">
        <v>0</v>
      </c>
      <c r="Q389" s="17">
        <v>3625220</v>
      </c>
      <c r="R389" s="17">
        <v>4153665</v>
      </c>
      <c r="S389" s="17">
        <v>165889</v>
      </c>
      <c r="T389" s="17">
        <v>69213</v>
      </c>
      <c r="U389" s="17">
        <v>649255</v>
      </c>
      <c r="V389" s="17">
        <v>205012</v>
      </c>
      <c r="W389" s="17">
        <v>0</v>
      </c>
      <c r="X389" s="17">
        <v>5712815</v>
      </c>
      <c r="Y389" s="17">
        <v>0</v>
      </c>
      <c r="Z389" s="17">
        <v>0</v>
      </c>
      <c r="AA389" s="17">
        <v>0</v>
      </c>
      <c r="AB389" s="17">
        <v>0</v>
      </c>
      <c r="AC389" s="17">
        <v>196041819</v>
      </c>
      <c r="AD389" s="17">
        <f>MAX(E389,(TRUNC(('2022-0222'!E389*0.03),0)+'2022-0222'!E389))</f>
        <v>146799215</v>
      </c>
      <c r="AE389" s="17">
        <f t="shared" si="6"/>
        <v>0</v>
      </c>
    </row>
    <row r="390" spans="1:31" x14ac:dyDescent="0.3">
      <c r="A390" s="15" t="s">
        <v>773</v>
      </c>
      <c r="B390" s="14" t="s">
        <v>774</v>
      </c>
      <c r="C390" s="14">
        <v>1</v>
      </c>
      <c r="D390" s="14">
        <v>0</v>
      </c>
      <c r="E390" s="17">
        <v>39022115</v>
      </c>
      <c r="F390" s="17">
        <v>0</v>
      </c>
      <c r="G390" s="17">
        <v>343745</v>
      </c>
      <c r="H390" s="17">
        <v>0</v>
      </c>
      <c r="I390" s="17">
        <v>3925831</v>
      </c>
      <c r="J390" s="17">
        <v>3901220</v>
      </c>
      <c r="K390" s="17">
        <v>0</v>
      </c>
      <c r="L390" s="17">
        <v>0</v>
      </c>
      <c r="M390" s="17">
        <v>0</v>
      </c>
      <c r="N390" s="17">
        <v>0</v>
      </c>
      <c r="O390" s="17">
        <v>0</v>
      </c>
      <c r="P390" s="17">
        <v>1572172</v>
      </c>
      <c r="Q390" s="17">
        <v>1279807</v>
      </c>
      <c r="R390" s="17">
        <v>724506</v>
      </c>
      <c r="S390" s="17">
        <v>39922</v>
      </c>
      <c r="T390" s="17">
        <v>16656</v>
      </c>
      <c r="U390" s="17">
        <v>147023</v>
      </c>
      <c r="V390" s="17">
        <v>50369</v>
      </c>
      <c r="W390" s="17">
        <v>0</v>
      </c>
      <c r="X390" s="17">
        <v>866830</v>
      </c>
      <c r="Y390" s="17">
        <v>0</v>
      </c>
      <c r="Z390" s="17">
        <v>0</v>
      </c>
      <c r="AA390" s="17">
        <v>0</v>
      </c>
      <c r="AB390" s="17">
        <v>0</v>
      </c>
      <c r="AC390" s="17">
        <v>51890196</v>
      </c>
      <c r="AD390" s="17">
        <f>MAX(E390,(TRUNC(('2022-0222'!E390*0.03),0)+'2022-0222'!E390))</f>
        <v>39022115</v>
      </c>
      <c r="AE390" s="17">
        <f t="shared" ref="AE390:AE453" si="7">AD390-E390</f>
        <v>0</v>
      </c>
    </row>
    <row r="391" spans="1:31" x14ac:dyDescent="0.3">
      <c r="A391" s="15" t="s">
        <v>775</v>
      </c>
      <c r="B391" s="14" t="s">
        <v>776</v>
      </c>
      <c r="C391" s="14">
        <v>1</v>
      </c>
      <c r="D391" s="14">
        <v>0</v>
      </c>
      <c r="E391" s="17">
        <v>621374</v>
      </c>
      <c r="F391" s="17">
        <v>0</v>
      </c>
      <c r="G391" s="17">
        <v>50000</v>
      </c>
      <c r="H391" s="17">
        <v>0</v>
      </c>
      <c r="I391" s="17">
        <v>65032</v>
      </c>
      <c r="J391" s="17">
        <v>70203</v>
      </c>
      <c r="K391" s="17">
        <v>0</v>
      </c>
      <c r="L391" s="17">
        <v>0</v>
      </c>
      <c r="M391" s="17">
        <v>0</v>
      </c>
      <c r="N391" s="17">
        <v>0</v>
      </c>
      <c r="O391" s="17">
        <v>0</v>
      </c>
      <c r="P391" s="17">
        <v>118741</v>
      </c>
      <c r="Q391" s="17">
        <v>17985</v>
      </c>
      <c r="R391" s="17">
        <v>537</v>
      </c>
      <c r="S391" s="17">
        <v>5662</v>
      </c>
      <c r="T391" s="17">
        <v>2363</v>
      </c>
      <c r="U391" s="17">
        <v>14970</v>
      </c>
      <c r="V391" s="17">
        <v>0</v>
      </c>
      <c r="W391" s="17">
        <v>0</v>
      </c>
      <c r="X391" s="17">
        <v>0</v>
      </c>
      <c r="Y391" s="17">
        <v>0</v>
      </c>
      <c r="Z391" s="17">
        <v>0</v>
      </c>
      <c r="AA391" s="17">
        <v>0</v>
      </c>
      <c r="AB391" s="17">
        <v>0</v>
      </c>
      <c r="AC391" s="17">
        <v>966867</v>
      </c>
      <c r="AD391" s="17">
        <f>MAX(E391,(TRUNC(('2022-0222'!E391*0.03),0)+'2022-0222'!E391))</f>
        <v>640015</v>
      </c>
      <c r="AE391" s="17">
        <f t="shared" si="7"/>
        <v>18641</v>
      </c>
    </row>
    <row r="392" spans="1:31" x14ac:dyDescent="0.3">
      <c r="A392" s="15" t="s">
        <v>777</v>
      </c>
      <c r="B392" s="14" t="s">
        <v>778</v>
      </c>
      <c r="C392" s="14">
        <v>1</v>
      </c>
      <c r="D392" s="14">
        <v>0</v>
      </c>
      <c r="E392" s="17">
        <v>18977656</v>
      </c>
      <c r="F392" s="17">
        <v>0</v>
      </c>
      <c r="G392" s="17">
        <v>780717</v>
      </c>
      <c r="H392" s="17">
        <v>0</v>
      </c>
      <c r="I392" s="17">
        <v>3381929</v>
      </c>
      <c r="J392" s="17">
        <v>4092360</v>
      </c>
      <c r="K392" s="17">
        <v>0</v>
      </c>
      <c r="L392" s="17">
        <v>0</v>
      </c>
      <c r="M392" s="17">
        <v>0</v>
      </c>
      <c r="N392" s="17">
        <v>0</v>
      </c>
      <c r="O392" s="17">
        <v>0</v>
      </c>
      <c r="P392" s="17">
        <v>1537952</v>
      </c>
      <c r="Q392" s="17">
        <v>1130778</v>
      </c>
      <c r="R392" s="17">
        <v>274350</v>
      </c>
      <c r="S392" s="17">
        <v>56445</v>
      </c>
      <c r="T392" s="17">
        <v>23550</v>
      </c>
      <c r="U392" s="17">
        <v>213719</v>
      </c>
      <c r="V392" s="17">
        <v>53434</v>
      </c>
      <c r="W392" s="17">
        <v>0</v>
      </c>
      <c r="X392" s="17">
        <v>415800</v>
      </c>
      <c r="Y392" s="17">
        <v>10949</v>
      </c>
      <c r="Z392" s="17">
        <v>0</v>
      </c>
      <c r="AA392" s="17">
        <v>0</v>
      </c>
      <c r="AB392" s="17">
        <v>0</v>
      </c>
      <c r="AC392" s="17">
        <v>30949639</v>
      </c>
      <c r="AD392" s="17">
        <f>MAX(E392,(TRUNC(('2022-0222'!E392*0.03),0)+'2022-0222'!E392))</f>
        <v>18977656</v>
      </c>
      <c r="AE392" s="17">
        <f t="shared" si="7"/>
        <v>0</v>
      </c>
    </row>
    <row r="393" spans="1:31" x14ac:dyDescent="0.3">
      <c r="A393" s="15" t="s">
        <v>779</v>
      </c>
      <c r="B393" s="14" t="s">
        <v>780</v>
      </c>
      <c r="C393" s="14">
        <v>1</v>
      </c>
      <c r="D393" s="14">
        <v>0</v>
      </c>
      <c r="E393" s="17">
        <v>4708609</v>
      </c>
      <c r="F393" s="17">
        <v>0</v>
      </c>
      <c r="G393" s="17">
        <v>426016</v>
      </c>
      <c r="H393" s="17">
        <v>0</v>
      </c>
      <c r="I393" s="17">
        <v>1318548</v>
      </c>
      <c r="J393" s="17">
        <v>274067</v>
      </c>
      <c r="K393" s="17">
        <v>0</v>
      </c>
      <c r="L393" s="17">
        <v>0</v>
      </c>
      <c r="M393" s="17">
        <v>0</v>
      </c>
      <c r="N393" s="17">
        <v>0</v>
      </c>
      <c r="O393" s="17">
        <v>0</v>
      </c>
      <c r="P393" s="17">
        <v>508304</v>
      </c>
      <c r="Q393" s="17">
        <v>25112</v>
      </c>
      <c r="R393" s="17">
        <v>78936</v>
      </c>
      <c r="S393" s="17">
        <v>7011</v>
      </c>
      <c r="T393" s="17">
        <v>2925</v>
      </c>
      <c r="U393" s="17">
        <v>41998</v>
      </c>
      <c r="V393" s="17">
        <v>5866</v>
      </c>
      <c r="W393" s="17">
        <v>0</v>
      </c>
      <c r="X393" s="17">
        <v>108000</v>
      </c>
      <c r="Y393" s="17">
        <v>16330</v>
      </c>
      <c r="Z393" s="17">
        <v>0</v>
      </c>
      <c r="AA393" s="17">
        <v>0</v>
      </c>
      <c r="AB393" s="17">
        <v>0</v>
      </c>
      <c r="AC393" s="17">
        <v>7521722</v>
      </c>
      <c r="AD393" s="17">
        <f>MAX(E393,(TRUNC(('2022-0222'!E393*0.03),0)+'2022-0222'!E393))</f>
        <v>4849867</v>
      </c>
      <c r="AE393" s="17">
        <f t="shared" si="7"/>
        <v>141258</v>
      </c>
    </row>
    <row r="394" spans="1:31" x14ac:dyDescent="0.3">
      <c r="A394" s="15" t="s">
        <v>781</v>
      </c>
      <c r="B394" s="14" t="s">
        <v>782</v>
      </c>
      <c r="C394" s="14">
        <v>1</v>
      </c>
      <c r="D394" s="14">
        <v>0</v>
      </c>
      <c r="E394" s="17">
        <v>4546520</v>
      </c>
      <c r="F394" s="17">
        <v>0</v>
      </c>
      <c r="G394" s="17">
        <v>281467</v>
      </c>
      <c r="H394" s="17">
        <v>3525</v>
      </c>
      <c r="I394" s="17">
        <v>757842</v>
      </c>
      <c r="J394" s="17">
        <v>834165</v>
      </c>
      <c r="K394" s="17">
        <v>0</v>
      </c>
      <c r="L394" s="17">
        <v>0</v>
      </c>
      <c r="M394" s="17">
        <v>0</v>
      </c>
      <c r="N394" s="17">
        <v>0</v>
      </c>
      <c r="O394" s="17">
        <v>0</v>
      </c>
      <c r="P394" s="17">
        <v>777991</v>
      </c>
      <c r="Q394" s="17">
        <v>188490</v>
      </c>
      <c r="R394" s="17">
        <v>230160</v>
      </c>
      <c r="S394" s="17">
        <v>10980</v>
      </c>
      <c r="T394" s="17">
        <v>4581</v>
      </c>
      <c r="U394" s="17">
        <v>44911</v>
      </c>
      <c r="V394" s="17">
        <v>10927</v>
      </c>
      <c r="W394" s="17">
        <v>0</v>
      </c>
      <c r="X394" s="17">
        <v>176903</v>
      </c>
      <c r="Y394" s="17">
        <v>0</v>
      </c>
      <c r="Z394" s="17">
        <v>0</v>
      </c>
      <c r="AA394" s="17">
        <v>0</v>
      </c>
      <c r="AB394" s="17">
        <v>0</v>
      </c>
      <c r="AC394" s="17">
        <v>7868462</v>
      </c>
      <c r="AD394" s="17">
        <f>MAX(E394,(TRUNC(('2022-0222'!E394*0.03),0)+'2022-0222'!E394))</f>
        <v>4546520</v>
      </c>
      <c r="AE394" s="17">
        <f t="shared" si="7"/>
        <v>0</v>
      </c>
    </row>
    <row r="395" spans="1:31" x14ac:dyDescent="0.3">
      <c r="A395" s="15" t="s">
        <v>783</v>
      </c>
      <c r="B395" s="14" t="s">
        <v>784</v>
      </c>
      <c r="C395" s="14">
        <v>1</v>
      </c>
      <c r="D395" s="14">
        <v>0</v>
      </c>
      <c r="E395" s="17">
        <v>22662820</v>
      </c>
      <c r="F395" s="17">
        <v>0</v>
      </c>
      <c r="G395" s="17">
        <v>256623</v>
      </c>
      <c r="H395" s="17">
        <v>0</v>
      </c>
      <c r="I395" s="17">
        <v>1672013</v>
      </c>
      <c r="J395" s="17">
        <v>1875534</v>
      </c>
      <c r="K395" s="17">
        <v>0</v>
      </c>
      <c r="L395" s="17">
        <v>0</v>
      </c>
      <c r="M395" s="17">
        <v>0</v>
      </c>
      <c r="N395" s="17">
        <v>0</v>
      </c>
      <c r="O395" s="17">
        <v>0</v>
      </c>
      <c r="P395" s="17">
        <v>919486</v>
      </c>
      <c r="Q395" s="17">
        <v>162049</v>
      </c>
      <c r="R395" s="17">
        <v>1061031</v>
      </c>
      <c r="S395" s="17">
        <v>25826</v>
      </c>
      <c r="T395" s="17">
        <v>10775</v>
      </c>
      <c r="U395" s="17">
        <v>101646</v>
      </c>
      <c r="V395" s="17">
        <v>33543</v>
      </c>
      <c r="W395" s="17">
        <v>0</v>
      </c>
      <c r="X395" s="17">
        <v>410717</v>
      </c>
      <c r="Y395" s="17">
        <v>0</v>
      </c>
      <c r="Z395" s="17">
        <v>0</v>
      </c>
      <c r="AA395" s="17">
        <v>0</v>
      </c>
      <c r="AB395" s="17">
        <v>0</v>
      </c>
      <c r="AC395" s="17">
        <v>29192063</v>
      </c>
      <c r="AD395" s="17">
        <f>MAX(E395,(TRUNC(('2022-0222'!E395*0.03),0)+'2022-0222'!E395))</f>
        <v>22976785</v>
      </c>
      <c r="AE395" s="17">
        <f t="shared" si="7"/>
        <v>313965</v>
      </c>
    </row>
    <row r="396" spans="1:31" x14ac:dyDescent="0.3">
      <c r="A396" s="15" t="s">
        <v>785</v>
      </c>
      <c r="B396" s="14" t="s">
        <v>786</v>
      </c>
      <c r="C396" s="14">
        <v>1</v>
      </c>
      <c r="D396" s="14">
        <v>0</v>
      </c>
      <c r="E396" s="17">
        <v>8348849</v>
      </c>
      <c r="F396" s="17">
        <v>0</v>
      </c>
      <c r="G396" s="17">
        <v>101659</v>
      </c>
      <c r="H396" s="17">
        <v>0</v>
      </c>
      <c r="I396" s="17">
        <v>1208514</v>
      </c>
      <c r="J396" s="17">
        <v>3099908</v>
      </c>
      <c r="K396" s="17">
        <v>0</v>
      </c>
      <c r="L396" s="17">
        <v>0</v>
      </c>
      <c r="M396" s="17">
        <v>0</v>
      </c>
      <c r="N396" s="17">
        <v>0</v>
      </c>
      <c r="O396" s="17">
        <v>0</v>
      </c>
      <c r="P396" s="17">
        <v>1087379</v>
      </c>
      <c r="Q396" s="17">
        <v>396940</v>
      </c>
      <c r="R396" s="17">
        <v>56754</v>
      </c>
      <c r="S396" s="17">
        <v>10291</v>
      </c>
      <c r="T396" s="17">
        <v>4294</v>
      </c>
      <c r="U396" s="17">
        <v>40542</v>
      </c>
      <c r="V396" s="17">
        <v>12868</v>
      </c>
      <c r="W396" s="17">
        <v>0</v>
      </c>
      <c r="X396" s="17">
        <v>86793</v>
      </c>
      <c r="Y396" s="17">
        <v>0</v>
      </c>
      <c r="Z396" s="17">
        <v>0</v>
      </c>
      <c r="AA396" s="17">
        <v>0</v>
      </c>
      <c r="AB396" s="17">
        <v>0</v>
      </c>
      <c r="AC396" s="17">
        <v>14454791</v>
      </c>
      <c r="AD396" s="17">
        <f>MAX(E396,(TRUNC(('2022-0222'!E396*0.03),0)+'2022-0222'!E396))</f>
        <v>8382316</v>
      </c>
      <c r="AE396" s="17">
        <f t="shared" si="7"/>
        <v>33467</v>
      </c>
    </row>
    <row r="397" spans="1:31" x14ac:dyDescent="0.3">
      <c r="A397" s="15" t="s">
        <v>787</v>
      </c>
      <c r="B397" s="14" t="s">
        <v>788</v>
      </c>
      <c r="C397" s="14">
        <v>1</v>
      </c>
      <c r="D397" s="14">
        <v>0</v>
      </c>
      <c r="E397" s="17">
        <v>11641723</v>
      </c>
      <c r="F397" s="17">
        <v>0</v>
      </c>
      <c r="G397" s="17">
        <v>129497</v>
      </c>
      <c r="H397" s="17">
        <v>18135</v>
      </c>
      <c r="I397" s="17">
        <v>1723065</v>
      </c>
      <c r="J397" s="17">
        <v>2910053</v>
      </c>
      <c r="K397" s="17">
        <v>0</v>
      </c>
      <c r="L397" s="17">
        <v>0</v>
      </c>
      <c r="M397" s="17">
        <v>0</v>
      </c>
      <c r="N397" s="17">
        <v>0</v>
      </c>
      <c r="O397" s="17">
        <v>0</v>
      </c>
      <c r="P397" s="17">
        <v>1509193</v>
      </c>
      <c r="Q397" s="17">
        <v>231855</v>
      </c>
      <c r="R397" s="17">
        <v>303149</v>
      </c>
      <c r="S397" s="17">
        <v>14216</v>
      </c>
      <c r="T397" s="17">
        <v>5931</v>
      </c>
      <c r="U397" s="17">
        <v>55745</v>
      </c>
      <c r="V397" s="17">
        <v>18900</v>
      </c>
      <c r="W397" s="17">
        <v>0</v>
      </c>
      <c r="X397" s="17">
        <v>151148</v>
      </c>
      <c r="Y397" s="17">
        <v>0</v>
      </c>
      <c r="Z397" s="17">
        <v>0</v>
      </c>
      <c r="AA397" s="17">
        <v>0</v>
      </c>
      <c r="AB397" s="17">
        <v>0</v>
      </c>
      <c r="AC397" s="17">
        <v>18712610</v>
      </c>
      <c r="AD397" s="17">
        <f>MAX(E397,(TRUNC(('2022-0222'!E397*0.03),0)+'2022-0222'!E397))</f>
        <v>11641723</v>
      </c>
      <c r="AE397" s="17">
        <f t="shared" si="7"/>
        <v>0</v>
      </c>
    </row>
    <row r="398" spans="1:31" x14ac:dyDescent="0.3">
      <c r="A398" s="15" t="s">
        <v>789</v>
      </c>
      <c r="B398" s="14" t="s">
        <v>790</v>
      </c>
      <c r="C398" s="14">
        <v>1</v>
      </c>
      <c r="D398" s="14">
        <v>0</v>
      </c>
      <c r="E398" s="17">
        <v>18669292</v>
      </c>
      <c r="F398" s="17">
        <v>0</v>
      </c>
      <c r="G398" s="17">
        <v>198267</v>
      </c>
      <c r="H398" s="17">
        <v>7840</v>
      </c>
      <c r="I398" s="17">
        <v>2317735</v>
      </c>
      <c r="J398" s="17">
        <v>3920304</v>
      </c>
      <c r="K398" s="17">
        <v>0</v>
      </c>
      <c r="L398" s="17">
        <v>0</v>
      </c>
      <c r="M398" s="17">
        <v>0</v>
      </c>
      <c r="N398" s="17">
        <v>0</v>
      </c>
      <c r="O398" s="17">
        <v>0</v>
      </c>
      <c r="P398" s="17">
        <v>2125955</v>
      </c>
      <c r="Q398" s="17">
        <v>253165</v>
      </c>
      <c r="R398" s="17">
        <v>743974</v>
      </c>
      <c r="S398" s="17">
        <v>20358</v>
      </c>
      <c r="T398" s="17">
        <v>8494</v>
      </c>
      <c r="U398" s="17">
        <v>79278</v>
      </c>
      <c r="V398" s="17">
        <v>27263</v>
      </c>
      <c r="W398" s="17">
        <v>0</v>
      </c>
      <c r="X398" s="17">
        <v>266457</v>
      </c>
      <c r="Y398" s="17">
        <v>0</v>
      </c>
      <c r="Z398" s="17">
        <v>0</v>
      </c>
      <c r="AA398" s="17">
        <v>0</v>
      </c>
      <c r="AB398" s="17">
        <v>0</v>
      </c>
      <c r="AC398" s="17">
        <v>28638382</v>
      </c>
      <c r="AD398" s="17">
        <f>MAX(E398,(TRUNC(('2022-0222'!E398*0.03),0)+'2022-0222'!E398))</f>
        <v>19095551</v>
      </c>
      <c r="AE398" s="17">
        <f t="shared" si="7"/>
        <v>426259</v>
      </c>
    </row>
    <row r="399" spans="1:31" x14ac:dyDescent="0.3">
      <c r="A399" s="15" t="s">
        <v>791</v>
      </c>
      <c r="B399" s="14" t="s">
        <v>792</v>
      </c>
      <c r="C399" s="14">
        <v>1</v>
      </c>
      <c r="D399" s="14">
        <v>0</v>
      </c>
      <c r="E399" s="17">
        <v>7012033</v>
      </c>
      <c r="F399" s="17">
        <v>0</v>
      </c>
      <c r="G399" s="17">
        <v>80523</v>
      </c>
      <c r="H399" s="17">
        <v>17500</v>
      </c>
      <c r="I399" s="17">
        <v>898767</v>
      </c>
      <c r="J399" s="17">
        <v>1632159</v>
      </c>
      <c r="K399" s="17">
        <v>0</v>
      </c>
      <c r="L399" s="17">
        <v>0</v>
      </c>
      <c r="M399" s="17">
        <v>0</v>
      </c>
      <c r="N399" s="17">
        <v>0</v>
      </c>
      <c r="O399" s="17">
        <v>0</v>
      </c>
      <c r="P399" s="17">
        <v>682283</v>
      </c>
      <c r="Q399" s="17">
        <v>130970</v>
      </c>
      <c r="R399" s="17">
        <v>60612</v>
      </c>
      <c r="S399" s="17">
        <v>8479</v>
      </c>
      <c r="T399" s="17">
        <v>3538</v>
      </c>
      <c r="U399" s="17">
        <v>33086</v>
      </c>
      <c r="V399" s="17">
        <v>10451</v>
      </c>
      <c r="W399" s="17">
        <v>0</v>
      </c>
      <c r="X399" s="17">
        <v>635410</v>
      </c>
      <c r="Y399" s="17">
        <v>0</v>
      </c>
      <c r="Z399" s="17">
        <v>0</v>
      </c>
      <c r="AA399" s="17">
        <v>0</v>
      </c>
      <c r="AB399" s="17">
        <v>0</v>
      </c>
      <c r="AC399" s="17">
        <v>11205811</v>
      </c>
      <c r="AD399" s="17">
        <f>MAX(E399,(TRUNC(('2022-0222'!E399*0.03),0)+'2022-0222'!E399))</f>
        <v>7012033</v>
      </c>
      <c r="AE399" s="17">
        <f t="shared" si="7"/>
        <v>0</v>
      </c>
    </row>
    <row r="400" spans="1:31" x14ac:dyDescent="0.3">
      <c r="A400" s="15" t="s">
        <v>793</v>
      </c>
      <c r="B400" s="14" t="s">
        <v>794</v>
      </c>
      <c r="C400" s="14">
        <v>1</v>
      </c>
      <c r="D400" s="14">
        <v>0</v>
      </c>
      <c r="E400" s="17">
        <v>17680763</v>
      </c>
      <c r="F400" s="17">
        <v>0</v>
      </c>
      <c r="G400" s="17">
        <v>0</v>
      </c>
      <c r="H400" s="17">
        <v>8118</v>
      </c>
      <c r="I400" s="17">
        <v>2442950</v>
      </c>
      <c r="J400" s="17">
        <v>3253170</v>
      </c>
      <c r="K400" s="17">
        <v>0</v>
      </c>
      <c r="L400" s="17">
        <v>0</v>
      </c>
      <c r="M400" s="17">
        <v>0</v>
      </c>
      <c r="N400" s="17">
        <v>0</v>
      </c>
      <c r="O400" s="17">
        <v>0</v>
      </c>
      <c r="P400" s="17">
        <v>2205400</v>
      </c>
      <c r="Q400" s="17">
        <v>785577</v>
      </c>
      <c r="R400" s="17">
        <v>162990</v>
      </c>
      <c r="S400" s="17">
        <v>15399</v>
      </c>
      <c r="T400" s="17">
        <v>6425</v>
      </c>
      <c r="U400" s="17">
        <v>60405</v>
      </c>
      <c r="V400" s="17">
        <v>19951</v>
      </c>
      <c r="W400" s="17">
        <v>0</v>
      </c>
      <c r="X400" s="17">
        <v>129009</v>
      </c>
      <c r="Y400" s="17">
        <v>0</v>
      </c>
      <c r="Z400" s="17">
        <v>0</v>
      </c>
      <c r="AA400" s="17">
        <v>0</v>
      </c>
      <c r="AB400" s="17">
        <v>0</v>
      </c>
      <c r="AC400" s="17">
        <v>26770157</v>
      </c>
      <c r="AD400" s="17">
        <f>MAX(E400,(TRUNC(('2022-0222'!E400*0.03),0)+'2022-0222'!E400))</f>
        <v>17830649</v>
      </c>
      <c r="AE400" s="17">
        <f t="shared" si="7"/>
        <v>149886</v>
      </c>
    </row>
    <row r="401" spans="1:31" x14ac:dyDescent="0.3">
      <c r="A401" s="15" t="s">
        <v>795</v>
      </c>
      <c r="B401" s="14" t="s">
        <v>796</v>
      </c>
      <c r="C401" s="14">
        <v>1</v>
      </c>
      <c r="D401" s="14">
        <v>0</v>
      </c>
      <c r="E401" s="17">
        <v>38871550</v>
      </c>
      <c r="F401" s="17">
        <v>0</v>
      </c>
      <c r="G401" s="17">
        <v>0</v>
      </c>
      <c r="H401" s="17">
        <v>0</v>
      </c>
      <c r="I401" s="17">
        <v>4109913</v>
      </c>
      <c r="J401" s="17">
        <v>3489747</v>
      </c>
      <c r="K401" s="17">
        <v>0</v>
      </c>
      <c r="L401" s="17">
        <v>0</v>
      </c>
      <c r="M401" s="17">
        <v>0</v>
      </c>
      <c r="N401" s="17">
        <v>0</v>
      </c>
      <c r="O401" s="17">
        <v>0</v>
      </c>
      <c r="P401" s="17">
        <v>6964999</v>
      </c>
      <c r="Q401" s="17">
        <v>1630326</v>
      </c>
      <c r="R401" s="17">
        <v>0</v>
      </c>
      <c r="S401" s="17">
        <v>47232</v>
      </c>
      <c r="T401" s="17">
        <v>19706</v>
      </c>
      <c r="U401" s="17">
        <v>186225</v>
      </c>
      <c r="V401" s="17">
        <v>65849</v>
      </c>
      <c r="W401" s="17">
        <v>0</v>
      </c>
      <c r="X401" s="17">
        <v>657280</v>
      </c>
      <c r="Y401" s="17">
        <v>0</v>
      </c>
      <c r="Z401" s="17">
        <v>0</v>
      </c>
      <c r="AA401" s="17">
        <v>0</v>
      </c>
      <c r="AB401" s="17">
        <v>0</v>
      </c>
      <c r="AC401" s="17">
        <v>56042827</v>
      </c>
      <c r="AD401" s="17">
        <f>MAX(E401,(TRUNC(('2022-0222'!E401*0.03),0)+'2022-0222'!E401))</f>
        <v>38871550</v>
      </c>
      <c r="AE401" s="17">
        <f t="shared" si="7"/>
        <v>0</v>
      </c>
    </row>
    <row r="402" spans="1:31" x14ac:dyDescent="0.3">
      <c r="A402" s="15" t="s">
        <v>797</v>
      </c>
      <c r="B402" s="14" t="s">
        <v>798</v>
      </c>
      <c r="C402" s="14">
        <v>1</v>
      </c>
      <c r="D402" s="14">
        <v>0</v>
      </c>
      <c r="E402" s="17">
        <v>17528169</v>
      </c>
      <c r="F402" s="17">
        <v>0</v>
      </c>
      <c r="G402" s="17">
        <v>0</v>
      </c>
      <c r="H402" s="17">
        <v>0</v>
      </c>
      <c r="I402" s="17">
        <v>2100064</v>
      </c>
      <c r="J402" s="17">
        <v>4883627</v>
      </c>
      <c r="K402" s="17">
        <v>0</v>
      </c>
      <c r="L402" s="17">
        <v>0</v>
      </c>
      <c r="M402" s="17">
        <v>0</v>
      </c>
      <c r="N402" s="17">
        <v>0</v>
      </c>
      <c r="O402" s="17">
        <v>0</v>
      </c>
      <c r="P402" s="17">
        <v>2101322</v>
      </c>
      <c r="Q402" s="17">
        <v>277703</v>
      </c>
      <c r="R402" s="17">
        <v>91120</v>
      </c>
      <c r="S402" s="17">
        <v>17332</v>
      </c>
      <c r="T402" s="17">
        <v>7231</v>
      </c>
      <c r="U402" s="17">
        <v>69842</v>
      </c>
      <c r="V402" s="17">
        <v>24247</v>
      </c>
      <c r="W402" s="17">
        <v>0</v>
      </c>
      <c r="X402" s="17">
        <v>243526</v>
      </c>
      <c r="Y402" s="17">
        <v>0</v>
      </c>
      <c r="Z402" s="17">
        <v>0</v>
      </c>
      <c r="AA402" s="17">
        <v>0</v>
      </c>
      <c r="AB402" s="17">
        <v>0</v>
      </c>
      <c r="AC402" s="17">
        <v>27344183</v>
      </c>
      <c r="AD402" s="17">
        <f>MAX(E402,(TRUNC(('2022-0222'!E402*0.03),0)+'2022-0222'!E402))</f>
        <v>17528169</v>
      </c>
      <c r="AE402" s="17">
        <f t="shared" si="7"/>
        <v>0</v>
      </c>
    </row>
    <row r="403" spans="1:31" x14ac:dyDescent="0.3">
      <c r="A403" s="15" t="s">
        <v>799</v>
      </c>
      <c r="B403" s="14" t="s">
        <v>800</v>
      </c>
      <c r="C403" s="14">
        <v>1</v>
      </c>
      <c r="D403" s="14">
        <v>0</v>
      </c>
      <c r="E403" s="17">
        <v>34068171</v>
      </c>
      <c r="F403" s="17">
        <v>0</v>
      </c>
      <c r="G403" s="17">
        <v>0</v>
      </c>
      <c r="H403" s="17">
        <v>0</v>
      </c>
      <c r="I403" s="17">
        <v>6748816</v>
      </c>
      <c r="J403" s="17">
        <v>6199151</v>
      </c>
      <c r="K403" s="17">
        <v>0</v>
      </c>
      <c r="L403" s="17">
        <v>0</v>
      </c>
      <c r="M403" s="17">
        <v>0</v>
      </c>
      <c r="N403" s="17">
        <v>0</v>
      </c>
      <c r="O403" s="17">
        <v>0</v>
      </c>
      <c r="P403" s="17">
        <v>4472297</v>
      </c>
      <c r="Q403" s="17">
        <v>1700799</v>
      </c>
      <c r="R403" s="17">
        <v>172283</v>
      </c>
      <c r="S403" s="17">
        <v>52190</v>
      </c>
      <c r="T403" s="17">
        <v>21775</v>
      </c>
      <c r="U403" s="17">
        <v>209292</v>
      </c>
      <c r="V403" s="17">
        <v>65848</v>
      </c>
      <c r="W403" s="17">
        <v>0</v>
      </c>
      <c r="X403" s="17">
        <v>372526</v>
      </c>
      <c r="Y403" s="17">
        <v>0</v>
      </c>
      <c r="Z403" s="17">
        <v>0</v>
      </c>
      <c r="AA403" s="17">
        <v>0</v>
      </c>
      <c r="AB403" s="17">
        <v>0</v>
      </c>
      <c r="AC403" s="17">
        <v>54083148</v>
      </c>
      <c r="AD403" s="17">
        <f>MAX(E403,(TRUNC(('2022-0222'!E403*0.03),0)+'2022-0222'!E403))</f>
        <v>34538703</v>
      </c>
      <c r="AE403" s="17">
        <f t="shared" si="7"/>
        <v>470532</v>
      </c>
    </row>
    <row r="404" spans="1:31" x14ac:dyDescent="0.3">
      <c r="A404" s="15" t="s">
        <v>801</v>
      </c>
      <c r="B404" s="14" t="s">
        <v>802</v>
      </c>
      <c r="C404" s="14">
        <v>1</v>
      </c>
      <c r="D404" s="14">
        <v>0</v>
      </c>
      <c r="E404" s="17">
        <v>21878943</v>
      </c>
      <c r="F404" s="17">
        <v>0</v>
      </c>
      <c r="G404" s="17">
        <v>0</v>
      </c>
      <c r="H404" s="17">
        <v>0</v>
      </c>
      <c r="I404" s="17">
        <v>3695252</v>
      </c>
      <c r="J404" s="17">
        <v>3535646</v>
      </c>
      <c r="K404" s="17">
        <v>0</v>
      </c>
      <c r="L404" s="17">
        <v>0</v>
      </c>
      <c r="M404" s="17">
        <v>0</v>
      </c>
      <c r="N404" s="17">
        <v>0</v>
      </c>
      <c r="O404" s="17">
        <v>0</v>
      </c>
      <c r="P404" s="17">
        <v>3756194</v>
      </c>
      <c r="Q404" s="17">
        <v>906800</v>
      </c>
      <c r="R404" s="17">
        <v>35346</v>
      </c>
      <c r="S404" s="17">
        <v>28222</v>
      </c>
      <c r="T404" s="17">
        <v>11775</v>
      </c>
      <c r="U404" s="17">
        <v>110792</v>
      </c>
      <c r="V404" s="17">
        <v>31595</v>
      </c>
      <c r="W404" s="17">
        <v>0</v>
      </c>
      <c r="X404" s="17">
        <v>338395</v>
      </c>
      <c r="Y404" s="17">
        <v>0</v>
      </c>
      <c r="Z404" s="17">
        <v>0</v>
      </c>
      <c r="AA404" s="17">
        <v>0</v>
      </c>
      <c r="AB404" s="17">
        <v>0</v>
      </c>
      <c r="AC404" s="17">
        <v>34328960</v>
      </c>
      <c r="AD404" s="17">
        <f>MAX(E404,(TRUNC(('2022-0222'!E404*0.03),0)+'2022-0222'!E404))</f>
        <v>22535311</v>
      </c>
      <c r="AE404" s="17">
        <f t="shared" si="7"/>
        <v>656368</v>
      </c>
    </row>
    <row r="405" spans="1:31" x14ac:dyDescent="0.3">
      <c r="A405" s="15" t="s">
        <v>803</v>
      </c>
      <c r="B405" s="14" t="s">
        <v>804</v>
      </c>
      <c r="C405" s="14">
        <v>1</v>
      </c>
      <c r="D405" s="14">
        <v>0</v>
      </c>
      <c r="E405" s="17">
        <v>28711506</v>
      </c>
      <c r="F405" s="17">
        <v>0</v>
      </c>
      <c r="G405" s="17">
        <v>0</v>
      </c>
      <c r="H405" s="17">
        <v>35100</v>
      </c>
      <c r="I405" s="17">
        <v>3456207</v>
      </c>
      <c r="J405" s="17">
        <v>4714474</v>
      </c>
      <c r="K405" s="17">
        <v>0</v>
      </c>
      <c r="L405" s="17">
        <v>0</v>
      </c>
      <c r="M405" s="17">
        <v>0</v>
      </c>
      <c r="N405" s="17">
        <v>0</v>
      </c>
      <c r="O405" s="17">
        <v>0</v>
      </c>
      <c r="P405" s="17">
        <v>5370137</v>
      </c>
      <c r="Q405" s="17">
        <v>674333</v>
      </c>
      <c r="R405" s="17">
        <v>129809</v>
      </c>
      <c r="S405" s="17">
        <v>54962</v>
      </c>
      <c r="T405" s="17">
        <v>22931</v>
      </c>
      <c r="U405" s="17">
        <v>213370</v>
      </c>
      <c r="V405" s="17">
        <v>69966</v>
      </c>
      <c r="W405" s="17">
        <v>0</v>
      </c>
      <c r="X405" s="17">
        <v>1080343</v>
      </c>
      <c r="Y405" s="17">
        <v>0</v>
      </c>
      <c r="Z405" s="17">
        <v>0</v>
      </c>
      <c r="AA405" s="17">
        <v>0</v>
      </c>
      <c r="AB405" s="17">
        <v>0</v>
      </c>
      <c r="AC405" s="17">
        <v>44533138</v>
      </c>
      <c r="AD405" s="17">
        <f>MAX(E405,(TRUNC(('2022-0222'!E405*0.03),0)+'2022-0222'!E405))</f>
        <v>28711506</v>
      </c>
      <c r="AE405" s="17">
        <f t="shared" si="7"/>
        <v>0</v>
      </c>
    </row>
    <row r="406" spans="1:31" x14ac:dyDescent="0.3">
      <c r="A406" s="15" t="s">
        <v>805</v>
      </c>
      <c r="B406" s="14" t="s">
        <v>806</v>
      </c>
      <c r="C406" s="14">
        <v>1</v>
      </c>
      <c r="D406" s="14">
        <v>0</v>
      </c>
      <c r="E406" s="17">
        <v>11954398</v>
      </c>
      <c r="F406" s="17">
        <v>0</v>
      </c>
      <c r="G406" s="17">
        <v>0</v>
      </c>
      <c r="H406" s="17">
        <v>10804</v>
      </c>
      <c r="I406" s="17">
        <v>1104999</v>
      </c>
      <c r="J406" s="17">
        <v>2333440</v>
      </c>
      <c r="K406" s="17">
        <v>0</v>
      </c>
      <c r="L406" s="17">
        <v>0</v>
      </c>
      <c r="M406" s="17">
        <v>0</v>
      </c>
      <c r="N406" s="17">
        <v>0</v>
      </c>
      <c r="O406" s="17">
        <v>0</v>
      </c>
      <c r="P406" s="17">
        <v>1878703</v>
      </c>
      <c r="Q406" s="17">
        <v>653820</v>
      </c>
      <c r="R406" s="17">
        <v>0</v>
      </c>
      <c r="S406" s="17">
        <v>13737</v>
      </c>
      <c r="T406" s="17">
        <v>5731</v>
      </c>
      <c r="U406" s="17">
        <v>52716</v>
      </c>
      <c r="V406" s="17">
        <v>17864</v>
      </c>
      <c r="W406" s="17">
        <v>0</v>
      </c>
      <c r="X406" s="17">
        <v>384691</v>
      </c>
      <c r="Y406" s="17">
        <v>0</v>
      </c>
      <c r="Z406" s="17">
        <v>0</v>
      </c>
      <c r="AA406" s="17">
        <v>0</v>
      </c>
      <c r="AB406" s="17">
        <v>0</v>
      </c>
      <c r="AC406" s="17">
        <v>18230903</v>
      </c>
      <c r="AD406" s="17">
        <f>MAX(E406,(TRUNC(('2022-0222'!E406*0.03),0)+'2022-0222'!E406))</f>
        <v>11954398</v>
      </c>
      <c r="AE406" s="17">
        <f t="shared" si="7"/>
        <v>0</v>
      </c>
    </row>
    <row r="407" spans="1:31" x14ac:dyDescent="0.3">
      <c r="A407" s="15" t="s">
        <v>807</v>
      </c>
      <c r="B407" s="14" t="s">
        <v>808</v>
      </c>
      <c r="C407" s="14">
        <v>1</v>
      </c>
      <c r="D407" s="14">
        <v>0</v>
      </c>
      <c r="E407" s="17">
        <v>11610394</v>
      </c>
      <c r="F407" s="17">
        <v>0</v>
      </c>
      <c r="G407" s="17">
        <v>250743</v>
      </c>
      <c r="H407" s="17">
        <v>0</v>
      </c>
      <c r="I407" s="17">
        <v>1694528</v>
      </c>
      <c r="J407" s="17">
        <v>1310744</v>
      </c>
      <c r="K407" s="17">
        <v>0</v>
      </c>
      <c r="L407" s="17">
        <v>0</v>
      </c>
      <c r="M407" s="17">
        <v>0</v>
      </c>
      <c r="N407" s="17">
        <v>0</v>
      </c>
      <c r="O407" s="17">
        <v>0</v>
      </c>
      <c r="P407" s="17">
        <v>1240846</v>
      </c>
      <c r="Q407" s="17">
        <v>187033</v>
      </c>
      <c r="R407" s="17">
        <v>25959</v>
      </c>
      <c r="S407" s="17">
        <v>11340</v>
      </c>
      <c r="T407" s="17">
        <v>4731</v>
      </c>
      <c r="U407" s="17">
        <v>42989</v>
      </c>
      <c r="V407" s="17">
        <v>12237</v>
      </c>
      <c r="W407" s="17">
        <v>0</v>
      </c>
      <c r="X407" s="17">
        <v>155357</v>
      </c>
      <c r="Y407" s="17">
        <v>0</v>
      </c>
      <c r="Z407" s="17">
        <v>0</v>
      </c>
      <c r="AA407" s="17">
        <v>0</v>
      </c>
      <c r="AB407" s="17">
        <v>0</v>
      </c>
      <c r="AC407" s="17">
        <v>16546901</v>
      </c>
      <c r="AD407" s="17">
        <f>MAX(E407,(TRUNC(('2022-0222'!E407*0.03),0)+'2022-0222'!E407))</f>
        <v>11958705</v>
      </c>
      <c r="AE407" s="17">
        <f t="shared" si="7"/>
        <v>348311</v>
      </c>
    </row>
    <row r="408" spans="1:31" x14ac:dyDescent="0.3">
      <c r="A408" s="15" t="s">
        <v>809</v>
      </c>
      <c r="B408" s="14" t="s">
        <v>810</v>
      </c>
      <c r="C408" s="14">
        <v>1</v>
      </c>
      <c r="D408" s="14">
        <v>0</v>
      </c>
      <c r="E408" s="17">
        <v>19104572</v>
      </c>
      <c r="F408" s="17">
        <v>0</v>
      </c>
      <c r="G408" s="17">
        <v>0</v>
      </c>
      <c r="H408" s="17">
        <v>51871</v>
      </c>
      <c r="I408" s="17">
        <v>2429626</v>
      </c>
      <c r="J408" s="17">
        <v>6742414</v>
      </c>
      <c r="K408" s="17">
        <v>0</v>
      </c>
      <c r="L408" s="17">
        <v>0</v>
      </c>
      <c r="M408" s="17">
        <v>0</v>
      </c>
      <c r="N408" s="17">
        <v>0</v>
      </c>
      <c r="O408" s="17">
        <v>0</v>
      </c>
      <c r="P408" s="17">
        <v>2449362</v>
      </c>
      <c r="Q408" s="17">
        <v>378310</v>
      </c>
      <c r="R408" s="17">
        <v>0</v>
      </c>
      <c r="S408" s="17">
        <v>24762</v>
      </c>
      <c r="T408" s="17">
        <v>10331</v>
      </c>
      <c r="U408" s="17">
        <v>98501</v>
      </c>
      <c r="V408" s="17">
        <v>31642</v>
      </c>
      <c r="W408" s="17">
        <v>0</v>
      </c>
      <c r="X408" s="17">
        <v>224979</v>
      </c>
      <c r="Y408" s="17">
        <v>22892</v>
      </c>
      <c r="Z408" s="17">
        <v>0</v>
      </c>
      <c r="AA408" s="17">
        <v>0</v>
      </c>
      <c r="AB408" s="17">
        <v>0</v>
      </c>
      <c r="AC408" s="17">
        <v>31569262</v>
      </c>
      <c r="AD408" s="17">
        <f>MAX(E408,(TRUNC(('2022-0222'!E408*0.03),0)+'2022-0222'!E408))</f>
        <v>19677709</v>
      </c>
      <c r="AE408" s="17">
        <f t="shared" si="7"/>
        <v>573137</v>
      </c>
    </row>
    <row r="409" spans="1:31" x14ac:dyDescent="0.3">
      <c r="A409" s="15" t="s">
        <v>811</v>
      </c>
      <c r="B409" s="14" t="s">
        <v>812</v>
      </c>
      <c r="C409" s="14">
        <v>1</v>
      </c>
      <c r="D409" s="14">
        <v>0</v>
      </c>
      <c r="E409" s="17">
        <v>4887262</v>
      </c>
      <c r="F409" s="17">
        <v>0</v>
      </c>
      <c r="G409" s="17">
        <v>0</v>
      </c>
      <c r="H409" s="17">
        <v>0</v>
      </c>
      <c r="I409" s="17">
        <v>761567</v>
      </c>
      <c r="J409" s="17">
        <v>1011637</v>
      </c>
      <c r="K409" s="17">
        <v>97195</v>
      </c>
      <c r="L409" s="17">
        <v>0</v>
      </c>
      <c r="M409" s="17">
        <v>0</v>
      </c>
      <c r="N409" s="17">
        <v>0</v>
      </c>
      <c r="O409" s="17">
        <v>0</v>
      </c>
      <c r="P409" s="17">
        <v>647376</v>
      </c>
      <c r="Q409" s="17">
        <v>53215</v>
      </c>
      <c r="R409" s="17">
        <v>0</v>
      </c>
      <c r="S409" s="17">
        <v>4988</v>
      </c>
      <c r="T409" s="17">
        <v>2081</v>
      </c>
      <c r="U409" s="17">
        <v>20679</v>
      </c>
      <c r="V409" s="17">
        <v>5633</v>
      </c>
      <c r="W409" s="17">
        <v>0</v>
      </c>
      <c r="X409" s="17">
        <v>201940</v>
      </c>
      <c r="Y409" s="17">
        <v>0</v>
      </c>
      <c r="Z409" s="17">
        <v>0</v>
      </c>
      <c r="AA409" s="17">
        <v>0</v>
      </c>
      <c r="AB409" s="17">
        <v>0</v>
      </c>
      <c r="AC409" s="17">
        <v>7693573</v>
      </c>
      <c r="AD409" s="17">
        <f>MAX(E409,(TRUNC(('2022-0222'!E409*0.03),0)+'2022-0222'!E409))</f>
        <v>5033879</v>
      </c>
      <c r="AE409" s="17">
        <f t="shared" si="7"/>
        <v>146617</v>
      </c>
    </row>
    <row r="410" spans="1:31" x14ac:dyDescent="0.3">
      <c r="A410" s="15" t="s">
        <v>813</v>
      </c>
      <c r="B410" s="14" t="s">
        <v>814</v>
      </c>
      <c r="C410" s="14">
        <v>1</v>
      </c>
      <c r="D410" s="14">
        <v>0</v>
      </c>
      <c r="E410" s="17">
        <v>5395984</v>
      </c>
      <c r="F410" s="17">
        <v>0</v>
      </c>
      <c r="G410" s="17">
        <v>0</v>
      </c>
      <c r="H410" s="17">
        <v>0</v>
      </c>
      <c r="I410" s="17">
        <v>557686</v>
      </c>
      <c r="J410" s="17">
        <v>952755</v>
      </c>
      <c r="K410" s="17">
        <v>0</v>
      </c>
      <c r="L410" s="17">
        <v>0</v>
      </c>
      <c r="M410" s="17">
        <v>0</v>
      </c>
      <c r="N410" s="17">
        <v>0</v>
      </c>
      <c r="O410" s="17">
        <v>0</v>
      </c>
      <c r="P410" s="17">
        <v>676175</v>
      </c>
      <c r="Q410" s="17">
        <v>11996</v>
      </c>
      <c r="R410" s="17">
        <v>124132</v>
      </c>
      <c r="S410" s="17">
        <v>5243</v>
      </c>
      <c r="T410" s="17">
        <v>2188</v>
      </c>
      <c r="U410" s="17">
        <v>19863</v>
      </c>
      <c r="V410" s="17">
        <v>5709</v>
      </c>
      <c r="W410" s="17">
        <v>0</v>
      </c>
      <c r="X410" s="17">
        <v>66750</v>
      </c>
      <c r="Y410" s="17">
        <v>0</v>
      </c>
      <c r="Z410" s="17">
        <v>0</v>
      </c>
      <c r="AA410" s="17">
        <v>0</v>
      </c>
      <c r="AB410" s="17">
        <v>0</v>
      </c>
      <c r="AC410" s="17">
        <v>7818481</v>
      </c>
      <c r="AD410" s="17">
        <f>MAX(E410,(TRUNC(('2022-0222'!E410*0.03),0)+'2022-0222'!E410))</f>
        <v>5557863</v>
      </c>
      <c r="AE410" s="17">
        <f t="shared" si="7"/>
        <v>161879</v>
      </c>
    </row>
    <row r="411" spans="1:31" x14ac:dyDescent="0.3">
      <c r="A411" s="15" t="s">
        <v>815</v>
      </c>
      <c r="B411" s="14" t="s">
        <v>816</v>
      </c>
      <c r="C411" s="14">
        <v>1</v>
      </c>
      <c r="D411" s="14">
        <v>0</v>
      </c>
      <c r="E411" s="17">
        <v>4363803</v>
      </c>
      <c r="F411" s="17">
        <v>0</v>
      </c>
      <c r="G411" s="17">
        <v>0</v>
      </c>
      <c r="H411" s="17">
        <v>0</v>
      </c>
      <c r="I411" s="17">
        <v>650053</v>
      </c>
      <c r="J411" s="17">
        <v>1412247</v>
      </c>
      <c r="K411" s="17">
        <v>0</v>
      </c>
      <c r="L411" s="17">
        <v>0</v>
      </c>
      <c r="M411" s="17">
        <v>0</v>
      </c>
      <c r="N411" s="17">
        <v>0</v>
      </c>
      <c r="O411" s="17">
        <v>0</v>
      </c>
      <c r="P411" s="17">
        <v>486523</v>
      </c>
      <c r="Q411" s="17">
        <v>79560</v>
      </c>
      <c r="R411" s="17">
        <v>95970</v>
      </c>
      <c r="S411" s="17">
        <v>4584</v>
      </c>
      <c r="T411" s="17">
        <v>1913</v>
      </c>
      <c r="U411" s="17">
        <v>17941</v>
      </c>
      <c r="V411" s="17">
        <v>5332</v>
      </c>
      <c r="W411" s="17">
        <v>0</v>
      </c>
      <c r="X411" s="17">
        <v>183500</v>
      </c>
      <c r="Y411" s="17">
        <v>0</v>
      </c>
      <c r="Z411" s="17">
        <v>0</v>
      </c>
      <c r="AA411" s="17">
        <v>0</v>
      </c>
      <c r="AB411" s="17">
        <v>0</v>
      </c>
      <c r="AC411" s="17">
        <v>7301426</v>
      </c>
      <c r="AD411" s="17">
        <f>MAX(E411,(TRUNC(('2022-0222'!E411*0.03),0)+'2022-0222'!E411))</f>
        <v>4494717</v>
      </c>
      <c r="AE411" s="17">
        <f t="shared" si="7"/>
        <v>130914</v>
      </c>
    </row>
    <row r="412" spans="1:31" x14ac:dyDescent="0.3">
      <c r="A412" s="15" t="s">
        <v>817</v>
      </c>
      <c r="B412" s="14" t="s">
        <v>818</v>
      </c>
      <c r="C412" s="14">
        <v>1</v>
      </c>
      <c r="D412" s="14">
        <v>0</v>
      </c>
      <c r="E412" s="17">
        <v>3574250</v>
      </c>
      <c r="F412" s="17">
        <v>0</v>
      </c>
      <c r="G412" s="17">
        <v>0</v>
      </c>
      <c r="H412" s="17">
        <v>0</v>
      </c>
      <c r="I412" s="17">
        <v>587886</v>
      </c>
      <c r="J412" s="17">
        <v>709208</v>
      </c>
      <c r="K412" s="17">
        <v>0</v>
      </c>
      <c r="L412" s="17">
        <v>0</v>
      </c>
      <c r="M412" s="17">
        <v>0</v>
      </c>
      <c r="N412" s="17">
        <v>0</v>
      </c>
      <c r="O412" s="17">
        <v>0</v>
      </c>
      <c r="P412" s="17">
        <v>664083</v>
      </c>
      <c r="Q412" s="17">
        <v>19977</v>
      </c>
      <c r="R412" s="17">
        <v>231309</v>
      </c>
      <c r="S412" s="17">
        <v>4000</v>
      </c>
      <c r="T412" s="17">
        <v>1669</v>
      </c>
      <c r="U412" s="17">
        <v>16718</v>
      </c>
      <c r="V412" s="17">
        <v>4400</v>
      </c>
      <c r="W412" s="17">
        <v>0</v>
      </c>
      <c r="X412" s="17">
        <v>65489</v>
      </c>
      <c r="Y412" s="17">
        <v>2008</v>
      </c>
      <c r="Z412" s="17">
        <v>0</v>
      </c>
      <c r="AA412" s="17">
        <v>0</v>
      </c>
      <c r="AB412" s="17">
        <v>0</v>
      </c>
      <c r="AC412" s="17">
        <v>5880997</v>
      </c>
      <c r="AD412" s="17">
        <f>MAX(E412,(TRUNC(('2022-0222'!E412*0.03),0)+'2022-0222'!E412))</f>
        <v>3681477</v>
      </c>
      <c r="AE412" s="17">
        <f t="shared" si="7"/>
        <v>107227</v>
      </c>
    </row>
    <row r="413" spans="1:31" x14ac:dyDescent="0.3">
      <c r="A413" s="15" t="s">
        <v>819</v>
      </c>
      <c r="B413" s="14" t="s">
        <v>820</v>
      </c>
      <c r="C413" s="14">
        <v>1</v>
      </c>
      <c r="D413" s="14">
        <v>0</v>
      </c>
      <c r="E413" s="17">
        <v>4303519</v>
      </c>
      <c r="F413" s="17">
        <v>0</v>
      </c>
      <c r="G413" s="17">
        <v>0</v>
      </c>
      <c r="H413" s="17">
        <v>0</v>
      </c>
      <c r="I413" s="17">
        <v>481988</v>
      </c>
      <c r="J413" s="17">
        <v>473703</v>
      </c>
      <c r="K413" s="17">
        <v>0</v>
      </c>
      <c r="L413" s="17">
        <v>0</v>
      </c>
      <c r="M413" s="17">
        <v>0</v>
      </c>
      <c r="N413" s="17">
        <v>0</v>
      </c>
      <c r="O413" s="17">
        <v>0</v>
      </c>
      <c r="P413" s="17">
        <v>520133</v>
      </c>
      <c r="Q413" s="17">
        <v>5228</v>
      </c>
      <c r="R413" s="17">
        <v>0</v>
      </c>
      <c r="S413" s="17">
        <v>5438</v>
      </c>
      <c r="T413" s="17">
        <v>2269</v>
      </c>
      <c r="U413" s="17">
        <v>20621</v>
      </c>
      <c r="V413" s="17">
        <v>5226</v>
      </c>
      <c r="W413" s="17">
        <v>0</v>
      </c>
      <c r="X413" s="17">
        <v>59175</v>
      </c>
      <c r="Y413" s="17">
        <v>0</v>
      </c>
      <c r="Z413" s="17">
        <v>0</v>
      </c>
      <c r="AA413" s="17">
        <v>0</v>
      </c>
      <c r="AB413" s="17">
        <v>0</v>
      </c>
      <c r="AC413" s="17">
        <v>5877300</v>
      </c>
      <c r="AD413" s="17">
        <f>MAX(E413,(TRUNC(('2022-0222'!E413*0.03),0)+'2022-0222'!E413))</f>
        <v>4432624</v>
      </c>
      <c r="AE413" s="17">
        <f t="shared" si="7"/>
        <v>129105</v>
      </c>
    </row>
    <row r="414" spans="1:31" x14ac:dyDescent="0.3">
      <c r="A414" s="15" t="s">
        <v>821</v>
      </c>
      <c r="B414" s="14" t="s">
        <v>822</v>
      </c>
      <c r="C414" s="14">
        <v>1</v>
      </c>
      <c r="D414" s="14">
        <v>0</v>
      </c>
      <c r="E414" s="17">
        <v>4740010</v>
      </c>
      <c r="F414" s="17">
        <v>0</v>
      </c>
      <c r="G414" s="17">
        <v>0</v>
      </c>
      <c r="H414" s="17">
        <v>10849</v>
      </c>
      <c r="I414" s="17">
        <v>653014</v>
      </c>
      <c r="J414" s="17">
        <v>432096</v>
      </c>
      <c r="K414" s="17">
        <v>0</v>
      </c>
      <c r="L414" s="17">
        <v>0</v>
      </c>
      <c r="M414" s="17">
        <v>0</v>
      </c>
      <c r="N414" s="17">
        <v>0</v>
      </c>
      <c r="O414" s="17">
        <v>0</v>
      </c>
      <c r="P414" s="17">
        <v>668000</v>
      </c>
      <c r="Q414" s="17">
        <v>27463</v>
      </c>
      <c r="R414" s="17">
        <v>129156</v>
      </c>
      <c r="S414" s="17">
        <v>4719</v>
      </c>
      <c r="T414" s="17">
        <v>1969</v>
      </c>
      <c r="U414" s="17">
        <v>18174</v>
      </c>
      <c r="V414" s="17">
        <v>5351</v>
      </c>
      <c r="W414" s="17">
        <v>0</v>
      </c>
      <c r="X414" s="17">
        <v>90166</v>
      </c>
      <c r="Y414" s="17">
        <v>0</v>
      </c>
      <c r="Z414" s="17">
        <v>0</v>
      </c>
      <c r="AA414" s="17">
        <v>0</v>
      </c>
      <c r="AB414" s="17">
        <v>0</v>
      </c>
      <c r="AC414" s="17">
        <v>6780967</v>
      </c>
      <c r="AD414" s="17">
        <f>MAX(E414,(TRUNC(('2022-0222'!E414*0.03),0)+'2022-0222'!E414))</f>
        <v>4882210</v>
      </c>
      <c r="AE414" s="17">
        <f t="shared" si="7"/>
        <v>142200</v>
      </c>
    </row>
    <row r="415" spans="1:31" x14ac:dyDescent="0.3">
      <c r="A415" s="15" t="s">
        <v>823</v>
      </c>
      <c r="B415" s="14" t="s">
        <v>824</v>
      </c>
      <c r="C415" s="14">
        <v>1</v>
      </c>
      <c r="D415" s="14">
        <v>0</v>
      </c>
      <c r="E415" s="17">
        <v>11642935</v>
      </c>
      <c r="F415" s="17">
        <v>0</v>
      </c>
      <c r="G415" s="17">
        <v>0</v>
      </c>
      <c r="H415" s="17">
        <v>1577</v>
      </c>
      <c r="I415" s="17">
        <v>1106611</v>
      </c>
      <c r="J415" s="17">
        <v>2750430</v>
      </c>
      <c r="K415" s="17">
        <v>0</v>
      </c>
      <c r="L415" s="17">
        <v>0</v>
      </c>
      <c r="M415" s="17">
        <v>0</v>
      </c>
      <c r="N415" s="17">
        <v>0</v>
      </c>
      <c r="O415" s="17">
        <v>0</v>
      </c>
      <c r="P415" s="17">
        <v>1721493</v>
      </c>
      <c r="Q415" s="17">
        <v>140369</v>
      </c>
      <c r="R415" s="17">
        <v>623130</v>
      </c>
      <c r="S415" s="17">
        <v>24148</v>
      </c>
      <c r="T415" s="17">
        <v>10075</v>
      </c>
      <c r="U415" s="17">
        <v>96229</v>
      </c>
      <c r="V415" s="17">
        <v>26332</v>
      </c>
      <c r="W415" s="17">
        <v>0</v>
      </c>
      <c r="X415" s="17">
        <v>275283</v>
      </c>
      <c r="Y415" s="17">
        <v>0</v>
      </c>
      <c r="Z415" s="17">
        <v>0</v>
      </c>
      <c r="AA415" s="17">
        <v>0</v>
      </c>
      <c r="AB415" s="17">
        <v>0</v>
      </c>
      <c r="AC415" s="17">
        <v>18418612</v>
      </c>
      <c r="AD415" s="17">
        <f>MAX(E415,(TRUNC(('2022-0222'!E415*0.03),0)+'2022-0222'!E415))</f>
        <v>11830063</v>
      </c>
      <c r="AE415" s="17">
        <f t="shared" si="7"/>
        <v>187128</v>
      </c>
    </row>
    <row r="416" spans="1:31" x14ac:dyDescent="0.3">
      <c r="A416" s="15" t="s">
        <v>825</v>
      </c>
      <c r="B416" s="14" t="s">
        <v>826</v>
      </c>
      <c r="C416" s="14">
        <v>1</v>
      </c>
      <c r="D416" s="14">
        <v>0</v>
      </c>
      <c r="E416" s="17">
        <v>9934908</v>
      </c>
      <c r="F416" s="17">
        <v>0</v>
      </c>
      <c r="G416" s="17">
        <v>0</v>
      </c>
      <c r="H416" s="17">
        <v>0</v>
      </c>
      <c r="I416" s="17">
        <v>1380190</v>
      </c>
      <c r="J416" s="17">
        <v>1987961</v>
      </c>
      <c r="K416" s="17">
        <v>0</v>
      </c>
      <c r="L416" s="17">
        <v>0</v>
      </c>
      <c r="M416" s="17">
        <v>0</v>
      </c>
      <c r="N416" s="17">
        <v>0</v>
      </c>
      <c r="O416" s="17">
        <v>0</v>
      </c>
      <c r="P416" s="17">
        <v>1726385</v>
      </c>
      <c r="Q416" s="17">
        <v>64674</v>
      </c>
      <c r="R416" s="17">
        <v>95475</v>
      </c>
      <c r="S416" s="17">
        <v>12508</v>
      </c>
      <c r="T416" s="17">
        <v>5219</v>
      </c>
      <c r="U416" s="17">
        <v>43163</v>
      </c>
      <c r="V416" s="17">
        <v>15519</v>
      </c>
      <c r="W416" s="17">
        <v>0</v>
      </c>
      <c r="X416" s="17">
        <v>187200</v>
      </c>
      <c r="Y416" s="17">
        <v>0</v>
      </c>
      <c r="Z416" s="17">
        <v>0</v>
      </c>
      <c r="AA416" s="17">
        <v>0</v>
      </c>
      <c r="AB416" s="17">
        <v>0</v>
      </c>
      <c r="AC416" s="17">
        <v>15453202</v>
      </c>
      <c r="AD416" s="17">
        <f>MAX(E416,(TRUNC(('2022-0222'!E416*0.03),0)+'2022-0222'!E416))</f>
        <v>10232955</v>
      </c>
      <c r="AE416" s="17">
        <f t="shared" si="7"/>
        <v>298047</v>
      </c>
    </row>
    <row r="417" spans="1:31" x14ac:dyDescent="0.3">
      <c r="A417" s="15" t="s">
        <v>827</v>
      </c>
      <c r="B417" s="14" t="s">
        <v>828</v>
      </c>
      <c r="C417" s="14">
        <v>1</v>
      </c>
      <c r="D417" s="14">
        <v>0</v>
      </c>
      <c r="E417" s="17">
        <v>4501030</v>
      </c>
      <c r="F417" s="17">
        <v>0</v>
      </c>
      <c r="G417" s="17">
        <v>0</v>
      </c>
      <c r="H417" s="17">
        <v>0</v>
      </c>
      <c r="I417" s="17">
        <v>401016</v>
      </c>
      <c r="J417" s="17">
        <v>857258</v>
      </c>
      <c r="K417" s="17">
        <v>0</v>
      </c>
      <c r="L417" s="17">
        <v>0</v>
      </c>
      <c r="M417" s="17">
        <v>0</v>
      </c>
      <c r="N417" s="17">
        <v>0</v>
      </c>
      <c r="O417" s="17">
        <v>0</v>
      </c>
      <c r="P417" s="17">
        <v>566971</v>
      </c>
      <c r="Q417" s="17">
        <v>27069</v>
      </c>
      <c r="R417" s="17">
        <v>166516</v>
      </c>
      <c r="S417" s="17">
        <v>12164</v>
      </c>
      <c r="T417" s="17">
        <v>5075</v>
      </c>
      <c r="U417" s="17">
        <v>45901</v>
      </c>
      <c r="V417" s="17">
        <v>6072</v>
      </c>
      <c r="W417" s="17">
        <v>0</v>
      </c>
      <c r="X417" s="17">
        <v>108000</v>
      </c>
      <c r="Y417" s="17">
        <v>7620</v>
      </c>
      <c r="Z417" s="17">
        <v>0</v>
      </c>
      <c r="AA417" s="17">
        <v>0</v>
      </c>
      <c r="AB417" s="17">
        <v>0</v>
      </c>
      <c r="AC417" s="17">
        <v>6704692</v>
      </c>
      <c r="AD417" s="17">
        <f>MAX(E417,(TRUNC(('2022-0222'!E417*0.03),0)+'2022-0222'!E417))</f>
        <v>4636060</v>
      </c>
      <c r="AE417" s="17">
        <f t="shared" si="7"/>
        <v>135030</v>
      </c>
    </row>
    <row r="418" spans="1:31" x14ac:dyDescent="0.3">
      <c r="A418" s="15" t="s">
        <v>829</v>
      </c>
      <c r="B418" s="14" t="s">
        <v>830</v>
      </c>
      <c r="C418" s="14">
        <v>1</v>
      </c>
      <c r="D418" s="14">
        <v>0</v>
      </c>
      <c r="E418" s="17">
        <v>5322260</v>
      </c>
      <c r="F418" s="17">
        <v>0</v>
      </c>
      <c r="G418" s="17">
        <v>0</v>
      </c>
      <c r="H418" s="17">
        <v>0</v>
      </c>
      <c r="I418" s="17">
        <v>545748</v>
      </c>
      <c r="J418" s="17">
        <v>674721</v>
      </c>
      <c r="K418" s="17">
        <v>0</v>
      </c>
      <c r="L418" s="17">
        <v>0</v>
      </c>
      <c r="M418" s="17">
        <v>0</v>
      </c>
      <c r="N418" s="17">
        <v>0</v>
      </c>
      <c r="O418" s="17">
        <v>0</v>
      </c>
      <c r="P418" s="17">
        <v>669202</v>
      </c>
      <c r="Q418" s="17">
        <v>294</v>
      </c>
      <c r="R418" s="17">
        <v>0</v>
      </c>
      <c r="S418" s="17">
        <v>6232</v>
      </c>
      <c r="T418" s="17">
        <v>2600</v>
      </c>
      <c r="U418" s="17">
        <v>23766</v>
      </c>
      <c r="V418" s="17">
        <v>5869</v>
      </c>
      <c r="W418" s="17">
        <v>0</v>
      </c>
      <c r="X418" s="17">
        <v>78810</v>
      </c>
      <c r="Y418" s="17">
        <v>0</v>
      </c>
      <c r="Z418" s="17">
        <v>0</v>
      </c>
      <c r="AA418" s="17">
        <v>0</v>
      </c>
      <c r="AB418" s="17">
        <v>0</v>
      </c>
      <c r="AC418" s="17">
        <v>7329502</v>
      </c>
      <c r="AD418" s="17">
        <f>MAX(E418,(TRUNC(('2022-0222'!E418*0.03),0)+'2022-0222'!E418))</f>
        <v>5481927</v>
      </c>
      <c r="AE418" s="17">
        <f t="shared" si="7"/>
        <v>159667</v>
      </c>
    </row>
    <row r="419" spans="1:31" x14ac:dyDescent="0.3">
      <c r="A419" s="15" t="s">
        <v>831</v>
      </c>
      <c r="B419" s="14" t="s">
        <v>832</v>
      </c>
      <c r="C419" s="14">
        <v>1</v>
      </c>
      <c r="D419" s="14">
        <v>0</v>
      </c>
      <c r="E419" s="17">
        <v>5475371</v>
      </c>
      <c r="F419" s="17">
        <v>0</v>
      </c>
      <c r="G419" s="17">
        <v>148902</v>
      </c>
      <c r="H419" s="17">
        <v>0</v>
      </c>
      <c r="I419" s="17">
        <v>676126</v>
      </c>
      <c r="J419" s="17">
        <v>823041</v>
      </c>
      <c r="K419" s="17">
        <v>120395</v>
      </c>
      <c r="L419" s="17">
        <v>0</v>
      </c>
      <c r="M419" s="17">
        <v>0</v>
      </c>
      <c r="N419" s="17">
        <v>0</v>
      </c>
      <c r="O419" s="17">
        <v>0</v>
      </c>
      <c r="P419" s="17">
        <v>415793</v>
      </c>
      <c r="Q419" s="17">
        <v>12391</v>
      </c>
      <c r="R419" s="17">
        <v>258205</v>
      </c>
      <c r="S419" s="17">
        <v>6381</v>
      </c>
      <c r="T419" s="17">
        <v>2663</v>
      </c>
      <c r="U419" s="17">
        <v>25164</v>
      </c>
      <c r="V419" s="17">
        <v>4959</v>
      </c>
      <c r="W419" s="17">
        <v>0</v>
      </c>
      <c r="X419" s="17">
        <v>71973</v>
      </c>
      <c r="Y419" s="17">
        <v>0</v>
      </c>
      <c r="Z419" s="17">
        <v>0</v>
      </c>
      <c r="AA419" s="17">
        <v>0</v>
      </c>
      <c r="AB419" s="17">
        <v>0</v>
      </c>
      <c r="AC419" s="17">
        <v>8041364</v>
      </c>
      <c r="AD419" s="17">
        <f>MAX(E419,(TRUNC(('2022-0222'!E419*0.03),0)+'2022-0222'!E419))</f>
        <v>5639632</v>
      </c>
      <c r="AE419" s="17">
        <f t="shared" si="7"/>
        <v>164261</v>
      </c>
    </row>
    <row r="420" spans="1:31" x14ac:dyDescent="0.3">
      <c r="A420" s="15" t="s">
        <v>833</v>
      </c>
      <c r="B420" s="14" t="s">
        <v>834</v>
      </c>
      <c r="C420" s="14">
        <v>1</v>
      </c>
      <c r="D420" s="14">
        <v>0</v>
      </c>
      <c r="E420" s="17">
        <v>3984588</v>
      </c>
      <c r="F420" s="17">
        <v>0</v>
      </c>
      <c r="G420" s="17">
        <v>0</v>
      </c>
      <c r="H420" s="17">
        <v>0</v>
      </c>
      <c r="I420" s="17">
        <v>703085</v>
      </c>
      <c r="J420" s="17">
        <v>2091367</v>
      </c>
      <c r="K420" s="17">
        <v>0</v>
      </c>
      <c r="L420" s="17">
        <v>0</v>
      </c>
      <c r="M420" s="17">
        <v>0</v>
      </c>
      <c r="N420" s="17">
        <v>0</v>
      </c>
      <c r="O420" s="17">
        <v>0</v>
      </c>
      <c r="P420" s="17">
        <v>644746</v>
      </c>
      <c r="Q420" s="17">
        <v>41227</v>
      </c>
      <c r="R420" s="17">
        <v>34270</v>
      </c>
      <c r="S420" s="17">
        <v>4419</v>
      </c>
      <c r="T420" s="17">
        <v>1844</v>
      </c>
      <c r="U420" s="17">
        <v>17650</v>
      </c>
      <c r="V420" s="17">
        <v>4897</v>
      </c>
      <c r="W420" s="17">
        <v>0</v>
      </c>
      <c r="X420" s="17">
        <v>76781</v>
      </c>
      <c r="Y420" s="17">
        <v>0</v>
      </c>
      <c r="Z420" s="17">
        <v>0</v>
      </c>
      <c r="AA420" s="17">
        <v>0</v>
      </c>
      <c r="AB420" s="17">
        <v>0</v>
      </c>
      <c r="AC420" s="17">
        <v>7604874</v>
      </c>
      <c r="AD420" s="17">
        <f>MAX(E420,(TRUNC(('2022-0222'!E420*0.03),0)+'2022-0222'!E420))</f>
        <v>4104125</v>
      </c>
      <c r="AE420" s="17">
        <f t="shared" si="7"/>
        <v>119537</v>
      </c>
    </row>
    <row r="421" spans="1:31" x14ac:dyDescent="0.3">
      <c r="A421" s="15" t="s">
        <v>835</v>
      </c>
      <c r="B421" s="14" t="s">
        <v>836</v>
      </c>
      <c r="C421" s="14">
        <v>1</v>
      </c>
      <c r="D421" s="14">
        <v>0</v>
      </c>
      <c r="E421" s="17">
        <v>21500485</v>
      </c>
      <c r="F421" s="17">
        <v>0</v>
      </c>
      <c r="G421" s="17">
        <v>1391526</v>
      </c>
      <c r="H421" s="17">
        <v>24003</v>
      </c>
      <c r="I421" s="17">
        <v>4602726</v>
      </c>
      <c r="J421" s="17">
        <v>1343900</v>
      </c>
      <c r="K421" s="17">
        <v>0</v>
      </c>
      <c r="L421" s="17">
        <v>0</v>
      </c>
      <c r="M421" s="17">
        <v>0</v>
      </c>
      <c r="N421" s="17">
        <v>0</v>
      </c>
      <c r="O421" s="17">
        <v>0</v>
      </c>
      <c r="P421" s="17">
        <v>2835917</v>
      </c>
      <c r="Q421" s="17">
        <v>1131677</v>
      </c>
      <c r="R421" s="17">
        <v>501318</v>
      </c>
      <c r="S421" s="17">
        <v>58362</v>
      </c>
      <c r="T421" s="17">
        <v>24350</v>
      </c>
      <c r="U421" s="17">
        <v>234340</v>
      </c>
      <c r="V421" s="17">
        <v>50724</v>
      </c>
      <c r="W421" s="17">
        <v>0</v>
      </c>
      <c r="X421" s="17">
        <v>367200</v>
      </c>
      <c r="Y421" s="17">
        <v>125398</v>
      </c>
      <c r="Z421" s="17">
        <v>0</v>
      </c>
      <c r="AA421" s="17">
        <v>0</v>
      </c>
      <c r="AB421" s="17">
        <v>0</v>
      </c>
      <c r="AC421" s="17">
        <v>34191926</v>
      </c>
      <c r="AD421" s="17">
        <f>MAX(E421,(TRUNC(('2022-0222'!E421*0.03),0)+'2022-0222'!E421))</f>
        <v>21500485</v>
      </c>
      <c r="AE421" s="17">
        <f t="shared" si="7"/>
        <v>0</v>
      </c>
    </row>
    <row r="422" spans="1:31" x14ac:dyDescent="0.3">
      <c r="A422" s="15" t="s">
        <v>837</v>
      </c>
      <c r="B422" s="14" t="s">
        <v>838</v>
      </c>
      <c r="C422" s="14">
        <v>1</v>
      </c>
      <c r="D422" s="14">
        <v>0</v>
      </c>
      <c r="E422" s="17">
        <v>21520115</v>
      </c>
      <c r="F422" s="17">
        <v>0</v>
      </c>
      <c r="G422" s="17">
        <v>1733245</v>
      </c>
      <c r="H422" s="17">
        <v>46866</v>
      </c>
      <c r="I422" s="17">
        <v>4378665</v>
      </c>
      <c r="J422" s="17">
        <v>1870421</v>
      </c>
      <c r="K422" s="17">
        <v>0</v>
      </c>
      <c r="L422" s="17">
        <v>0</v>
      </c>
      <c r="M422" s="17">
        <v>0</v>
      </c>
      <c r="N422" s="17">
        <v>0</v>
      </c>
      <c r="O422" s="17">
        <v>0</v>
      </c>
      <c r="P422" s="17">
        <v>1826504</v>
      </c>
      <c r="Q422" s="17">
        <v>684619</v>
      </c>
      <c r="R422" s="17">
        <v>502298</v>
      </c>
      <c r="S422" s="17">
        <v>59635</v>
      </c>
      <c r="T422" s="17">
        <v>24881</v>
      </c>
      <c r="U422" s="17">
        <v>236786</v>
      </c>
      <c r="V422" s="17">
        <v>53372</v>
      </c>
      <c r="W422" s="17">
        <v>0</v>
      </c>
      <c r="X422" s="17">
        <v>415800</v>
      </c>
      <c r="Y422" s="17">
        <v>96582</v>
      </c>
      <c r="Z422" s="17">
        <v>0</v>
      </c>
      <c r="AA422" s="17">
        <v>0</v>
      </c>
      <c r="AB422" s="17">
        <v>0</v>
      </c>
      <c r="AC422" s="17">
        <v>33449789</v>
      </c>
      <c r="AD422" s="17">
        <f>MAX(E422,(TRUNC(('2022-0222'!E422*0.03),0)+'2022-0222'!E422))</f>
        <v>21520115</v>
      </c>
      <c r="AE422" s="17">
        <f t="shared" si="7"/>
        <v>0</v>
      </c>
    </row>
    <row r="423" spans="1:31" x14ac:dyDescent="0.3">
      <c r="A423" s="15" t="s">
        <v>839</v>
      </c>
      <c r="B423" s="14" t="s">
        <v>840</v>
      </c>
      <c r="C423" s="14">
        <v>1</v>
      </c>
      <c r="D423" s="14">
        <v>0</v>
      </c>
      <c r="E423" s="17">
        <v>2077474</v>
      </c>
      <c r="F423" s="17">
        <v>0</v>
      </c>
      <c r="G423" s="17">
        <v>194828</v>
      </c>
      <c r="H423" s="17">
        <v>0</v>
      </c>
      <c r="I423" s="17">
        <v>420096</v>
      </c>
      <c r="J423" s="17">
        <v>356700</v>
      </c>
      <c r="K423" s="17">
        <v>0</v>
      </c>
      <c r="L423" s="17">
        <v>0</v>
      </c>
      <c r="M423" s="17">
        <v>0</v>
      </c>
      <c r="N423" s="17">
        <v>0</v>
      </c>
      <c r="O423" s="17">
        <v>0</v>
      </c>
      <c r="P423" s="17">
        <v>315779</v>
      </c>
      <c r="Q423" s="17">
        <v>34329</v>
      </c>
      <c r="R423" s="17">
        <v>34197</v>
      </c>
      <c r="S423" s="17">
        <v>13632</v>
      </c>
      <c r="T423" s="17">
        <v>5688</v>
      </c>
      <c r="U423" s="17">
        <v>46134</v>
      </c>
      <c r="V423" s="17">
        <v>4977</v>
      </c>
      <c r="W423" s="17">
        <v>0</v>
      </c>
      <c r="X423" s="17">
        <v>113400</v>
      </c>
      <c r="Y423" s="17">
        <v>0</v>
      </c>
      <c r="Z423" s="17">
        <v>0</v>
      </c>
      <c r="AA423" s="17">
        <v>0</v>
      </c>
      <c r="AB423" s="17">
        <v>0</v>
      </c>
      <c r="AC423" s="17">
        <v>3617234</v>
      </c>
      <c r="AD423" s="17">
        <f>MAX(E423,(TRUNC(('2022-0222'!E423*0.03),0)+'2022-0222'!E423))</f>
        <v>2077474</v>
      </c>
      <c r="AE423" s="17">
        <f t="shared" si="7"/>
        <v>0</v>
      </c>
    </row>
    <row r="424" spans="1:31" x14ac:dyDescent="0.3">
      <c r="A424" s="15" t="s">
        <v>841</v>
      </c>
      <c r="B424" s="14" t="s">
        <v>842</v>
      </c>
      <c r="C424" s="14">
        <v>1</v>
      </c>
      <c r="D424" s="14">
        <v>0</v>
      </c>
      <c r="E424" s="17">
        <v>558086</v>
      </c>
      <c r="F424" s="17">
        <v>0</v>
      </c>
      <c r="G424" s="17">
        <v>120225</v>
      </c>
      <c r="H424" s="17">
        <v>0</v>
      </c>
      <c r="I424" s="17">
        <v>57402</v>
      </c>
      <c r="J424" s="17">
        <v>10367</v>
      </c>
      <c r="K424" s="17">
        <v>0</v>
      </c>
      <c r="L424" s="17">
        <v>0</v>
      </c>
      <c r="M424" s="17">
        <v>0</v>
      </c>
      <c r="N424" s="17">
        <v>0</v>
      </c>
      <c r="O424" s="17">
        <v>0</v>
      </c>
      <c r="P424" s="17">
        <v>95324</v>
      </c>
      <c r="Q424" s="17">
        <v>15338</v>
      </c>
      <c r="R424" s="17">
        <v>18071</v>
      </c>
      <c r="S424" s="17">
        <v>3281</v>
      </c>
      <c r="T424" s="17">
        <v>1369</v>
      </c>
      <c r="U424" s="17">
        <v>20504</v>
      </c>
      <c r="V424" s="17">
        <v>0</v>
      </c>
      <c r="W424" s="17">
        <v>0</v>
      </c>
      <c r="X424" s="17">
        <v>0</v>
      </c>
      <c r="Y424" s="17">
        <v>0</v>
      </c>
      <c r="Z424" s="17">
        <v>0</v>
      </c>
      <c r="AA424" s="17">
        <v>0</v>
      </c>
      <c r="AB424" s="17">
        <v>0</v>
      </c>
      <c r="AC424" s="17">
        <v>899967</v>
      </c>
      <c r="AD424" s="17">
        <f>MAX(E424,(TRUNC(('2022-0222'!E424*0.03),0)+'2022-0222'!E424))</f>
        <v>574828</v>
      </c>
      <c r="AE424" s="17">
        <f t="shared" si="7"/>
        <v>16742</v>
      </c>
    </row>
    <row r="425" spans="1:31" x14ac:dyDescent="0.3">
      <c r="A425" s="15" t="s">
        <v>843</v>
      </c>
      <c r="B425" s="14" t="s">
        <v>844</v>
      </c>
      <c r="C425" s="14">
        <v>1</v>
      </c>
      <c r="D425" s="14">
        <v>0</v>
      </c>
      <c r="E425" s="17">
        <v>7335231</v>
      </c>
      <c r="F425" s="17">
        <v>0</v>
      </c>
      <c r="G425" s="17">
        <v>925561</v>
      </c>
      <c r="H425" s="17">
        <v>1262</v>
      </c>
      <c r="I425" s="17">
        <v>2174374</v>
      </c>
      <c r="J425" s="17">
        <v>1735548</v>
      </c>
      <c r="K425" s="17">
        <v>0</v>
      </c>
      <c r="L425" s="17">
        <v>0</v>
      </c>
      <c r="M425" s="17">
        <v>0</v>
      </c>
      <c r="N425" s="17">
        <v>0</v>
      </c>
      <c r="O425" s="17">
        <v>0</v>
      </c>
      <c r="P425" s="17">
        <v>1142766</v>
      </c>
      <c r="Q425" s="17">
        <v>444067</v>
      </c>
      <c r="R425" s="17">
        <v>148633</v>
      </c>
      <c r="S425" s="17">
        <v>23638</v>
      </c>
      <c r="T425" s="17">
        <v>9863</v>
      </c>
      <c r="U425" s="17">
        <v>94715</v>
      </c>
      <c r="V425" s="17">
        <v>21767</v>
      </c>
      <c r="W425" s="17">
        <v>0</v>
      </c>
      <c r="X425" s="17">
        <v>172800</v>
      </c>
      <c r="Y425" s="17">
        <v>0</v>
      </c>
      <c r="Z425" s="17">
        <v>0</v>
      </c>
      <c r="AA425" s="17">
        <v>0</v>
      </c>
      <c r="AB425" s="17">
        <v>0</v>
      </c>
      <c r="AC425" s="17">
        <v>14230225</v>
      </c>
      <c r="AD425" s="17">
        <f>MAX(E425,(TRUNC(('2022-0222'!E425*0.03),0)+'2022-0222'!E425))</f>
        <v>7335231</v>
      </c>
      <c r="AE425" s="17">
        <f t="shared" si="7"/>
        <v>0</v>
      </c>
    </row>
    <row r="426" spans="1:31" x14ac:dyDescent="0.3">
      <c r="A426" s="15" t="s">
        <v>845</v>
      </c>
      <c r="B426" s="14" t="s">
        <v>846</v>
      </c>
      <c r="C426" s="14">
        <v>1</v>
      </c>
      <c r="D426" s="14">
        <v>0</v>
      </c>
      <c r="E426" s="17">
        <v>14936707</v>
      </c>
      <c r="F426" s="17">
        <v>0</v>
      </c>
      <c r="G426" s="17">
        <v>1305680</v>
      </c>
      <c r="H426" s="17">
        <v>253</v>
      </c>
      <c r="I426" s="17">
        <v>4770638</v>
      </c>
      <c r="J426" s="17">
        <v>2907488</v>
      </c>
      <c r="K426" s="17">
        <v>0</v>
      </c>
      <c r="L426" s="17">
        <v>0</v>
      </c>
      <c r="M426" s="17">
        <v>0</v>
      </c>
      <c r="N426" s="17">
        <v>0</v>
      </c>
      <c r="O426" s="17">
        <v>0</v>
      </c>
      <c r="P426" s="17">
        <v>1737640</v>
      </c>
      <c r="Q426" s="17">
        <v>520965</v>
      </c>
      <c r="R426" s="17">
        <v>484504</v>
      </c>
      <c r="S426" s="17">
        <v>45240</v>
      </c>
      <c r="T426" s="17">
        <v>18875</v>
      </c>
      <c r="U426" s="17">
        <v>180226</v>
      </c>
      <c r="V426" s="17">
        <v>34934</v>
      </c>
      <c r="W426" s="17">
        <v>0</v>
      </c>
      <c r="X426" s="17">
        <v>345600</v>
      </c>
      <c r="Y426" s="17">
        <v>0</v>
      </c>
      <c r="Z426" s="17">
        <v>0</v>
      </c>
      <c r="AA426" s="17">
        <v>0</v>
      </c>
      <c r="AB426" s="17">
        <v>0</v>
      </c>
      <c r="AC426" s="17">
        <v>27288750</v>
      </c>
      <c r="AD426" s="17">
        <f>MAX(E426,(TRUNC(('2022-0222'!E426*0.03),0)+'2022-0222'!E426))</f>
        <v>14936707</v>
      </c>
      <c r="AE426" s="17">
        <f t="shared" si="7"/>
        <v>0</v>
      </c>
    </row>
    <row r="427" spans="1:31" x14ac:dyDescent="0.3">
      <c r="A427" s="15" t="s">
        <v>847</v>
      </c>
      <c r="B427" s="14" t="s">
        <v>848</v>
      </c>
      <c r="C427" s="14">
        <v>1</v>
      </c>
      <c r="D427" s="14">
        <v>0</v>
      </c>
      <c r="E427" s="17">
        <v>8172857</v>
      </c>
      <c r="F427" s="17">
        <v>0</v>
      </c>
      <c r="G427" s="17">
        <v>168884</v>
      </c>
      <c r="H427" s="17">
        <v>0</v>
      </c>
      <c r="I427" s="17">
        <v>1120831</v>
      </c>
      <c r="J427" s="17">
        <v>1033850</v>
      </c>
      <c r="K427" s="17">
        <v>0</v>
      </c>
      <c r="L427" s="17">
        <v>0</v>
      </c>
      <c r="M427" s="17">
        <v>0</v>
      </c>
      <c r="N427" s="17">
        <v>0</v>
      </c>
      <c r="O427" s="17">
        <v>0</v>
      </c>
      <c r="P427" s="17">
        <v>607534</v>
      </c>
      <c r="Q427" s="17">
        <v>86369</v>
      </c>
      <c r="R427" s="17">
        <v>88655</v>
      </c>
      <c r="S427" s="17">
        <v>9632</v>
      </c>
      <c r="T427" s="17">
        <v>4019</v>
      </c>
      <c r="U427" s="17">
        <v>39785</v>
      </c>
      <c r="V427" s="17">
        <v>8869</v>
      </c>
      <c r="W427" s="17">
        <v>0</v>
      </c>
      <c r="X427" s="17">
        <v>75243</v>
      </c>
      <c r="Y427" s="17">
        <v>0</v>
      </c>
      <c r="Z427" s="17">
        <v>0</v>
      </c>
      <c r="AA427" s="17">
        <v>0</v>
      </c>
      <c r="AB427" s="17">
        <v>0</v>
      </c>
      <c r="AC427" s="17">
        <v>11416528</v>
      </c>
      <c r="AD427" s="17">
        <f>MAX(E427,(TRUNC(('2022-0222'!E427*0.03),0)+'2022-0222'!E427))</f>
        <v>8418042</v>
      </c>
      <c r="AE427" s="17">
        <f t="shared" si="7"/>
        <v>245185</v>
      </c>
    </row>
    <row r="428" spans="1:31" x14ac:dyDescent="0.3">
      <c r="A428" s="15" t="s">
        <v>849</v>
      </c>
      <c r="B428" s="14" t="s">
        <v>850</v>
      </c>
      <c r="C428" s="14">
        <v>1</v>
      </c>
      <c r="D428" s="14">
        <v>0</v>
      </c>
      <c r="E428" s="17">
        <v>7083431</v>
      </c>
      <c r="F428" s="17">
        <v>0</v>
      </c>
      <c r="G428" s="17">
        <v>0</v>
      </c>
      <c r="H428" s="17">
        <v>0</v>
      </c>
      <c r="I428" s="17">
        <v>1351043</v>
      </c>
      <c r="J428" s="17">
        <v>2005449</v>
      </c>
      <c r="K428" s="17">
        <v>0</v>
      </c>
      <c r="L428" s="17">
        <v>0</v>
      </c>
      <c r="M428" s="17">
        <v>0</v>
      </c>
      <c r="N428" s="17">
        <v>0</v>
      </c>
      <c r="O428" s="17">
        <v>0</v>
      </c>
      <c r="P428" s="17">
        <v>1120820</v>
      </c>
      <c r="Q428" s="17">
        <v>166000</v>
      </c>
      <c r="R428" s="17">
        <v>269486</v>
      </c>
      <c r="S428" s="17">
        <v>16538</v>
      </c>
      <c r="T428" s="17">
        <v>6900</v>
      </c>
      <c r="U428" s="17">
        <v>65590</v>
      </c>
      <c r="V428" s="17">
        <v>17900</v>
      </c>
      <c r="W428" s="17">
        <v>0</v>
      </c>
      <c r="X428" s="17">
        <v>159040</v>
      </c>
      <c r="Y428" s="17">
        <v>0</v>
      </c>
      <c r="Z428" s="17">
        <v>0</v>
      </c>
      <c r="AA428" s="17">
        <v>0</v>
      </c>
      <c r="AB428" s="17">
        <v>0</v>
      </c>
      <c r="AC428" s="17">
        <v>12262197</v>
      </c>
      <c r="AD428" s="17">
        <f>MAX(E428,(TRUNC(('2022-0222'!E428*0.03),0)+'2022-0222'!E428))</f>
        <v>7083431</v>
      </c>
      <c r="AE428" s="17">
        <f t="shared" si="7"/>
        <v>0</v>
      </c>
    </row>
    <row r="429" spans="1:31" x14ac:dyDescent="0.3">
      <c r="A429" s="15" t="s">
        <v>851</v>
      </c>
      <c r="B429" s="14" t="s">
        <v>852</v>
      </c>
      <c r="C429" s="14">
        <v>1</v>
      </c>
      <c r="D429" s="14">
        <v>0</v>
      </c>
      <c r="E429" s="17">
        <v>20115685</v>
      </c>
      <c r="F429" s="17">
        <v>0</v>
      </c>
      <c r="G429" s="17">
        <v>0</v>
      </c>
      <c r="H429" s="17">
        <v>0</v>
      </c>
      <c r="I429" s="17">
        <v>4023309</v>
      </c>
      <c r="J429" s="17">
        <v>2473962</v>
      </c>
      <c r="K429" s="17">
        <v>0</v>
      </c>
      <c r="L429" s="17">
        <v>0</v>
      </c>
      <c r="M429" s="17">
        <v>0</v>
      </c>
      <c r="N429" s="17">
        <v>0</v>
      </c>
      <c r="O429" s="17">
        <v>0</v>
      </c>
      <c r="P429" s="17">
        <v>2280458</v>
      </c>
      <c r="Q429" s="17">
        <v>755505</v>
      </c>
      <c r="R429" s="17">
        <v>631940</v>
      </c>
      <c r="S429" s="17">
        <v>62556</v>
      </c>
      <c r="T429" s="17">
        <v>26100</v>
      </c>
      <c r="U429" s="17">
        <v>253446</v>
      </c>
      <c r="V429" s="17">
        <v>63869</v>
      </c>
      <c r="W429" s="17">
        <v>0</v>
      </c>
      <c r="X429" s="17">
        <v>583200</v>
      </c>
      <c r="Y429" s="17">
        <v>0</v>
      </c>
      <c r="Z429" s="17">
        <v>0</v>
      </c>
      <c r="AA429" s="17">
        <v>0</v>
      </c>
      <c r="AB429" s="17">
        <v>0</v>
      </c>
      <c r="AC429" s="17">
        <v>31270030</v>
      </c>
      <c r="AD429" s="17">
        <f>MAX(E429,(TRUNC(('2022-0222'!E429*0.03),0)+'2022-0222'!E429))</f>
        <v>20115685</v>
      </c>
      <c r="AE429" s="17">
        <f t="shared" si="7"/>
        <v>0</v>
      </c>
    </row>
    <row r="430" spans="1:31" x14ac:dyDescent="0.3">
      <c r="A430" s="15" t="s">
        <v>853</v>
      </c>
      <c r="B430" s="14" t="s">
        <v>854</v>
      </c>
      <c r="C430" s="14">
        <v>1</v>
      </c>
      <c r="D430" s="14">
        <v>0</v>
      </c>
      <c r="E430" s="17">
        <v>10799065</v>
      </c>
      <c r="F430" s="17">
        <v>0</v>
      </c>
      <c r="G430" s="17">
        <v>0</v>
      </c>
      <c r="H430" s="17">
        <v>0</v>
      </c>
      <c r="I430" s="17">
        <v>1448143</v>
      </c>
      <c r="J430" s="17">
        <v>646480</v>
      </c>
      <c r="K430" s="17">
        <v>0</v>
      </c>
      <c r="L430" s="17">
        <v>0</v>
      </c>
      <c r="M430" s="17">
        <v>46169</v>
      </c>
      <c r="N430" s="17">
        <v>415752</v>
      </c>
      <c r="O430" s="17">
        <v>206260</v>
      </c>
      <c r="P430" s="17">
        <v>0</v>
      </c>
      <c r="Q430" s="17">
        <v>85025</v>
      </c>
      <c r="R430" s="17">
        <v>105610</v>
      </c>
      <c r="S430" s="17">
        <v>18770</v>
      </c>
      <c r="T430" s="17">
        <v>7831</v>
      </c>
      <c r="U430" s="17">
        <v>60988</v>
      </c>
      <c r="V430" s="17">
        <v>22984</v>
      </c>
      <c r="W430" s="17">
        <v>0</v>
      </c>
      <c r="X430" s="17">
        <v>136165</v>
      </c>
      <c r="Y430" s="17">
        <v>0</v>
      </c>
      <c r="Z430" s="17">
        <v>0</v>
      </c>
      <c r="AA430" s="17">
        <v>0</v>
      </c>
      <c r="AB430" s="17">
        <v>0</v>
      </c>
      <c r="AC430" s="17">
        <v>13999242</v>
      </c>
      <c r="AD430" s="17">
        <f>MAX(E430,(TRUNC(('2022-0222'!E430*0.03),0)+'2022-0222'!E430))</f>
        <v>10799065</v>
      </c>
      <c r="AE430" s="17">
        <f t="shared" si="7"/>
        <v>0</v>
      </c>
    </row>
    <row r="431" spans="1:31" x14ac:dyDescent="0.3">
      <c r="A431" s="15" t="s">
        <v>855</v>
      </c>
      <c r="B431" s="14" t="s">
        <v>856</v>
      </c>
      <c r="C431" s="14">
        <v>1</v>
      </c>
      <c r="D431" s="14">
        <v>0</v>
      </c>
      <c r="E431" s="17">
        <v>27492765</v>
      </c>
      <c r="F431" s="17">
        <v>148012</v>
      </c>
      <c r="G431" s="17">
        <v>0</v>
      </c>
      <c r="H431" s="17">
        <v>0</v>
      </c>
      <c r="I431" s="17">
        <v>4213025</v>
      </c>
      <c r="J431" s="17">
        <v>3202938</v>
      </c>
      <c r="K431" s="17">
        <v>0</v>
      </c>
      <c r="L431" s="17">
        <v>0</v>
      </c>
      <c r="M431" s="17">
        <v>0</v>
      </c>
      <c r="N431" s="17">
        <v>0</v>
      </c>
      <c r="O431" s="17">
        <v>0</v>
      </c>
      <c r="P431" s="17">
        <v>1990466</v>
      </c>
      <c r="Q431" s="17">
        <v>1058882</v>
      </c>
      <c r="R431" s="17">
        <v>899085</v>
      </c>
      <c r="S431" s="17">
        <v>33076</v>
      </c>
      <c r="T431" s="17">
        <v>13800</v>
      </c>
      <c r="U431" s="17">
        <v>133975</v>
      </c>
      <c r="V431" s="17">
        <v>42319</v>
      </c>
      <c r="W431" s="17">
        <v>0</v>
      </c>
      <c r="X431" s="17">
        <v>848851</v>
      </c>
      <c r="Y431" s="17">
        <v>0</v>
      </c>
      <c r="Z431" s="17">
        <v>0</v>
      </c>
      <c r="AA431" s="17">
        <v>0</v>
      </c>
      <c r="AB431" s="17">
        <v>0</v>
      </c>
      <c r="AC431" s="17">
        <v>40077194</v>
      </c>
      <c r="AD431" s="17">
        <f>MAX(E431,(TRUNC(('2022-0222'!E431*0.03),0)+'2022-0222'!E431))</f>
        <v>27492765</v>
      </c>
      <c r="AE431" s="17">
        <f t="shared" si="7"/>
        <v>0</v>
      </c>
    </row>
    <row r="432" spans="1:31" x14ac:dyDescent="0.3">
      <c r="A432" s="15" t="s">
        <v>857</v>
      </c>
      <c r="B432" s="14" t="s">
        <v>858</v>
      </c>
      <c r="C432" s="14">
        <v>1</v>
      </c>
      <c r="D432" s="14">
        <v>0</v>
      </c>
      <c r="E432" s="17">
        <v>1819040</v>
      </c>
      <c r="F432" s="17">
        <v>0</v>
      </c>
      <c r="G432" s="17">
        <v>0</v>
      </c>
      <c r="H432" s="17">
        <v>0</v>
      </c>
      <c r="I432" s="17">
        <v>433513</v>
      </c>
      <c r="J432" s="17">
        <v>782172</v>
      </c>
      <c r="K432" s="17">
        <v>0</v>
      </c>
      <c r="L432" s="17">
        <v>0</v>
      </c>
      <c r="M432" s="17">
        <v>0</v>
      </c>
      <c r="N432" s="17">
        <v>0</v>
      </c>
      <c r="O432" s="17">
        <v>0</v>
      </c>
      <c r="P432" s="17">
        <v>331276</v>
      </c>
      <c r="Q432" s="17">
        <v>17511</v>
      </c>
      <c r="R432" s="17">
        <v>37363</v>
      </c>
      <c r="S432" s="17">
        <v>5917</v>
      </c>
      <c r="T432" s="17">
        <v>2469</v>
      </c>
      <c r="U432" s="17">
        <v>26329</v>
      </c>
      <c r="V432" s="17">
        <v>6443</v>
      </c>
      <c r="W432" s="17">
        <v>0</v>
      </c>
      <c r="X432" s="17">
        <v>108000</v>
      </c>
      <c r="Y432" s="17">
        <v>0</v>
      </c>
      <c r="Z432" s="17">
        <v>0</v>
      </c>
      <c r="AA432" s="17">
        <v>0</v>
      </c>
      <c r="AB432" s="17">
        <v>0</v>
      </c>
      <c r="AC432" s="17">
        <v>3570033</v>
      </c>
      <c r="AD432" s="17">
        <f>MAX(E432,(TRUNC(('2022-0222'!E432*0.03),0)+'2022-0222'!E432))</f>
        <v>1873611</v>
      </c>
      <c r="AE432" s="17">
        <f t="shared" si="7"/>
        <v>54571</v>
      </c>
    </row>
    <row r="433" spans="1:31" x14ac:dyDescent="0.3">
      <c r="A433" s="15" t="s">
        <v>859</v>
      </c>
      <c r="B433" s="14" t="s">
        <v>860</v>
      </c>
      <c r="C433" s="14">
        <v>1</v>
      </c>
      <c r="D433" s="14">
        <v>0</v>
      </c>
      <c r="E433" s="17">
        <v>11884332</v>
      </c>
      <c r="F433" s="17">
        <v>95744</v>
      </c>
      <c r="G433" s="17">
        <v>0</v>
      </c>
      <c r="H433" s="17">
        <v>0</v>
      </c>
      <c r="I433" s="17">
        <v>744096</v>
      </c>
      <c r="J433" s="17">
        <v>2319375</v>
      </c>
      <c r="K433" s="17">
        <v>0</v>
      </c>
      <c r="L433" s="17">
        <v>0</v>
      </c>
      <c r="M433" s="17">
        <v>0</v>
      </c>
      <c r="N433" s="17">
        <v>0</v>
      </c>
      <c r="O433" s="17">
        <v>0</v>
      </c>
      <c r="P433" s="17">
        <v>791463</v>
      </c>
      <c r="Q433" s="17">
        <v>752052</v>
      </c>
      <c r="R433" s="17">
        <v>520292</v>
      </c>
      <c r="S433" s="17">
        <v>17437</v>
      </c>
      <c r="T433" s="17">
        <v>7275</v>
      </c>
      <c r="U433" s="17">
        <v>65415</v>
      </c>
      <c r="V433" s="17">
        <v>21154</v>
      </c>
      <c r="W433" s="17">
        <v>0</v>
      </c>
      <c r="X433" s="17">
        <v>536745</v>
      </c>
      <c r="Y433" s="17">
        <v>0</v>
      </c>
      <c r="Z433" s="17">
        <v>0</v>
      </c>
      <c r="AA433" s="17">
        <v>0</v>
      </c>
      <c r="AB433" s="17">
        <v>0</v>
      </c>
      <c r="AC433" s="17">
        <v>17755380</v>
      </c>
      <c r="AD433" s="17">
        <f>MAX(E433,(TRUNC(('2022-0222'!E433*0.03),0)+'2022-0222'!E433))</f>
        <v>11884332</v>
      </c>
      <c r="AE433" s="17">
        <f t="shared" si="7"/>
        <v>0</v>
      </c>
    </row>
    <row r="434" spans="1:31" x14ac:dyDescent="0.3">
      <c r="A434" s="15" t="s">
        <v>861</v>
      </c>
      <c r="B434" s="14" t="s">
        <v>862</v>
      </c>
      <c r="C434" s="14">
        <v>1</v>
      </c>
      <c r="D434" s="14">
        <v>0</v>
      </c>
      <c r="E434" s="17">
        <v>16870508</v>
      </c>
      <c r="F434" s="17">
        <v>0</v>
      </c>
      <c r="G434" s="17">
        <v>0</v>
      </c>
      <c r="H434" s="17">
        <v>0</v>
      </c>
      <c r="I434" s="17">
        <v>3111716</v>
      </c>
      <c r="J434" s="17">
        <v>2537452</v>
      </c>
      <c r="K434" s="17">
        <v>361420</v>
      </c>
      <c r="L434" s="17">
        <v>0</v>
      </c>
      <c r="M434" s="17">
        <v>0</v>
      </c>
      <c r="N434" s="17">
        <v>0</v>
      </c>
      <c r="O434" s="17">
        <v>0</v>
      </c>
      <c r="P434" s="17">
        <v>1696724</v>
      </c>
      <c r="Q434" s="17">
        <v>585485</v>
      </c>
      <c r="R434" s="17">
        <v>187333</v>
      </c>
      <c r="S434" s="17">
        <v>41405</v>
      </c>
      <c r="T434" s="17">
        <v>17275</v>
      </c>
      <c r="U434" s="17">
        <v>158673</v>
      </c>
      <c r="V434" s="17">
        <v>45283</v>
      </c>
      <c r="W434" s="17">
        <v>0</v>
      </c>
      <c r="X434" s="17">
        <v>351640</v>
      </c>
      <c r="Y434" s="17">
        <v>0</v>
      </c>
      <c r="Z434" s="17">
        <v>0</v>
      </c>
      <c r="AA434" s="17">
        <v>0</v>
      </c>
      <c r="AB434" s="17">
        <v>0</v>
      </c>
      <c r="AC434" s="17">
        <v>25964914</v>
      </c>
      <c r="AD434" s="17">
        <f>MAX(E434,(TRUNC(('2022-0222'!E434*0.03),0)+'2022-0222'!E434))</f>
        <v>17376623</v>
      </c>
      <c r="AE434" s="17">
        <f t="shared" si="7"/>
        <v>506115</v>
      </c>
    </row>
    <row r="435" spans="1:31" x14ac:dyDescent="0.3">
      <c r="A435" s="15" t="s">
        <v>863</v>
      </c>
      <c r="B435" s="14" t="s">
        <v>864</v>
      </c>
      <c r="C435" s="14">
        <v>1</v>
      </c>
      <c r="D435" s="14">
        <v>0</v>
      </c>
      <c r="E435" s="17">
        <v>8035957</v>
      </c>
      <c r="F435" s="17">
        <v>0</v>
      </c>
      <c r="G435" s="17">
        <v>0</v>
      </c>
      <c r="H435" s="17">
        <v>4429</v>
      </c>
      <c r="I435" s="17">
        <v>1495791</v>
      </c>
      <c r="J435" s="17">
        <v>1585882</v>
      </c>
      <c r="K435" s="17">
        <v>0</v>
      </c>
      <c r="L435" s="17">
        <v>0</v>
      </c>
      <c r="M435" s="17">
        <v>0</v>
      </c>
      <c r="N435" s="17">
        <v>0</v>
      </c>
      <c r="O435" s="17">
        <v>0</v>
      </c>
      <c r="P435" s="17">
        <v>1131007</v>
      </c>
      <c r="Q435" s="17">
        <v>185628</v>
      </c>
      <c r="R435" s="17">
        <v>58681</v>
      </c>
      <c r="S435" s="17">
        <v>13287</v>
      </c>
      <c r="T435" s="17">
        <v>5544</v>
      </c>
      <c r="U435" s="17">
        <v>53066</v>
      </c>
      <c r="V435" s="17">
        <v>15026</v>
      </c>
      <c r="W435" s="17">
        <v>0</v>
      </c>
      <c r="X435" s="17">
        <v>87360</v>
      </c>
      <c r="Y435" s="17">
        <v>0</v>
      </c>
      <c r="Z435" s="17">
        <v>0</v>
      </c>
      <c r="AA435" s="17">
        <v>0</v>
      </c>
      <c r="AB435" s="17">
        <v>0</v>
      </c>
      <c r="AC435" s="17">
        <v>12671658</v>
      </c>
      <c r="AD435" s="17">
        <f>MAX(E435,(TRUNC(('2022-0222'!E435*0.03),0)+'2022-0222'!E435))</f>
        <v>8271264</v>
      </c>
      <c r="AE435" s="17">
        <f t="shared" si="7"/>
        <v>235307</v>
      </c>
    </row>
    <row r="436" spans="1:31" x14ac:dyDescent="0.3">
      <c r="A436" s="15" t="s">
        <v>865</v>
      </c>
      <c r="B436" s="14" t="s">
        <v>866</v>
      </c>
      <c r="C436" s="14">
        <v>1</v>
      </c>
      <c r="D436" s="14">
        <v>0</v>
      </c>
      <c r="E436" s="17">
        <v>5708476</v>
      </c>
      <c r="F436" s="17">
        <v>0</v>
      </c>
      <c r="G436" s="17">
        <v>0</v>
      </c>
      <c r="H436" s="17">
        <v>0</v>
      </c>
      <c r="I436" s="17">
        <v>1174905</v>
      </c>
      <c r="J436" s="17">
        <v>2221652</v>
      </c>
      <c r="K436" s="17">
        <v>0</v>
      </c>
      <c r="L436" s="17">
        <v>0</v>
      </c>
      <c r="M436" s="17">
        <v>0</v>
      </c>
      <c r="N436" s="17">
        <v>0</v>
      </c>
      <c r="O436" s="17">
        <v>0</v>
      </c>
      <c r="P436" s="17">
        <v>678419</v>
      </c>
      <c r="Q436" s="17">
        <v>284311</v>
      </c>
      <c r="R436" s="17">
        <v>163677</v>
      </c>
      <c r="S436" s="17">
        <v>13422</v>
      </c>
      <c r="T436" s="17">
        <v>5600</v>
      </c>
      <c r="U436" s="17">
        <v>55105</v>
      </c>
      <c r="V436" s="17">
        <v>14658</v>
      </c>
      <c r="W436" s="17">
        <v>0</v>
      </c>
      <c r="X436" s="17">
        <v>112800</v>
      </c>
      <c r="Y436" s="17">
        <v>0</v>
      </c>
      <c r="Z436" s="17">
        <v>0</v>
      </c>
      <c r="AA436" s="17">
        <v>0</v>
      </c>
      <c r="AB436" s="17">
        <v>0</v>
      </c>
      <c r="AC436" s="17">
        <v>10433025</v>
      </c>
      <c r="AD436" s="17">
        <f>MAX(E436,(TRUNC(('2022-0222'!E436*0.03),0)+'2022-0222'!E436))</f>
        <v>5708476</v>
      </c>
      <c r="AE436" s="17">
        <f t="shared" si="7"/>
        <v>0</v>
      </c>
    </row>
    <row r="437" spans="1:31" x14ac:dyDescent="0.3">
      <c r="A437" s="15" t="s">
        <v>867</v>
      </c>
      <c r="B437" s="14" t="s">
        <v>868</v>
      </c>
      <c r="C437" s="14">
        <v>1</v>
      </c>
      <c r="D437" s="14">
        <v>0</v>
      </c>
      <c r="E437" s="17">
        <v>52491543</v>
      </c>
      <c r="F437" s="17">
        <v>450696</v>
      </c>
      <c r="G437" s="17">
        <v>0</v>
      </c>
      <c r="H437" s="17">
        <v>34434</v>
      </c>
      <c r="I437" s="17">
        <v>5405182</v>
      </c>
      <c r="J437" s="17">
        <v>7050126</v>
      </c>
      <c r="K437" s="17">
        <v>0</v>
      </c>
      <c r="L437" s="17">
        <v>0</v>
      </c>
      <c r="M437" s="17">
        <v>0</v>
      </c>
      <c r="N437" s="17">
        <v>0</v>
      </c>
      <c r="O437" s="17">
        <v>0</v>
      </c>
      <c r="P437" s="17">
        <v>4825193</v>
      </c>
      <c r="Q437" s="17">
        <v>1579659</v>
      </c>
      <c r="R437" s="17">
        <v>2156040</v>
      </c>
      <c r="S437" s="17">
        <v>72114</v>
      </c>
      <c r="T437" s="17">
        <v>30088</v>
      </c>
      <c r="U437" s="17">
        <v>260145</v>
      </c>
      <c r="V437" s="17">
        <v>90985</v>
      </c>
      <c r="W437" s="17">
        <v>0</v>
      </c>
      <c r="X437" s="17">
        <v>1814424</v>
      </c>
      <c r="Y437" s="17">
        <v>0</v>
      </c>
      <c r="Z437" s="17">
        <v>0</v>
      </c>
      <c r="AA437" s="17">
        <v>0</v>
      </c>
      <c r="AB437" s="17">
        <v>0</v>
      </c>
      <c r="AC437" s="17">
        <v>76260629</v>
      </c>
      <c r="AD437" s="17">
        <f>MAX(E437,(TRUNC(('2022-0222'!E437*0.03),0)+'2022-0222'!E437))</f>
        <v>52491543</v>
      </c>
      <c r="AE437" s="17">
        <f t="shared" si="7"/>
        <v>0</v>
      </c>
    </row>
    <row r="438" spans="1:31" x14ac:dyDescent="0.3">
      <c r="A438" s="15" t="s">
        <v>869</v>
      </c>
      <c r="B438" s="14" t="s">
        <v>870</v>
      </c>
      <c r="C438" s="14">
        <v>1</v>
      </c>
      <c r="D438" s="14">
        <v>0</v>
      </c>
      <c r="E438" s="17">
        <v>30954150</v>
      </c>
      <c r="F438" s="17">
        <v>0</v>
      </c>
      <c r="G438" s="17">
        <v>1129414</v>
      </c>
      <c r="H438" s="17">
        <v>0</v>
      </c>
      <c r="I438" s="17">
        <v>4449378</v>
      </c>
      <c r="J438" s="17">
        <v>3678319</v>
      </c>
      <c r="K438" s="17">
        <v>0</v>
      </c>
      <c r="L438" s="17">
        <v>0</v>
      </c>
      <c r="M438" s="17">
        <v>0</v>
      </c>
      <c r="N438" s="17">
        <v>0</v>
      </c>
      <c r="O438" s="17">
        <v>0</v>
      </c>
      <c r="P438" s="17">
        <v>1985434</v>
      </c>
      <c r="Q438" s="17">
        <v>1146164</v>
      </c>
      <c r="R438" s="17">
        <v>708820</v>
      </c>
      <c r="S438" s="17">
        <v>127899</v>
      </c>
      <c r="T438" s="17">
        <v>53363</v>
      </c>
      <c r="U438" s="17">
        <v>474097</v>
      </c>
      <c r="V438" s="17">
        <v>91119</v>
      </c>
      <c r="W438" s="17">
        <v>0</v>
      </c>
      <c r="X438" s="17">
        <v>1401870</v>
      </c>
      <c r="Y438" s="17">
        <v>0</v>
      </c>
      <c r="Z438" s="17">
        <v>0</v>
      </c>
      <c r="AA438" s="17">
        <v>0</v>
      </c>
      <c r="AB438" s="17">
        <v>0</v>
      </c>
      <c r="AC438" s="17">
        <v>46200027</v>
      </c>
      <c r="AD438" s="17">
        <f>MAX(E438,(TRUNC(('2022-0222'!E438*0.03),0)+'2022-0222'!E438))</f>
        <v>30954150</v>
      </c>
      <c r="AE438" s="17">
        <f t="shared" si="7"/>
        <v>0</v>
      </c>
    </row>
    <row r="439" spans="1:31" x14ac:dyDescent="0.3">
      <c r="A439" s="15" t="s">
        <v>871</v>
      </c>
      <c r="B439" s="14" t="s">
        <v>872</v>
      </c>
      <c r="C439" s="14">
        <v>1</v>
      </c>
      <c r="D439" s="14">
        <v>0</v>
      </c>
      <c r="E439" s="17">
        <v>10667198</v>
      </c>
      <c r="F439" s="17">
        <v>0</v>
      </c>
      <c r="G439" s="17">
        <v>401645</v>
      </c>
      <c r="H439" s="17">
        <v>3795</v>
      </c>
      <c r="I439" s="17">
        <v>1118253</v>
      </c>
      <c r="J439" s="17">
        <v>1163874</v>
      </c>
      <c r="K439" s="17">
        <v>0</v>
      </c>
      <c r="L439" s="17">
        <v>0</v>
      </c>
      <c r="M439" s="17">
        <v>0</v>
      </c>
      <c r="N439" s="17">
        <v>0</v>
      </c>
      <c r="O439" s="17">
        <v>0</v>
      </c>
      <c r="P439" s="17">
        <v>1794751</v>
      </c>
      <c r="Q439" s="17">
        <v>613299</v>
      </c>
      <c r="R439" s="17">
        <v>74703</v>
      </c>
      <c r="S439" s="17">
        <v>35727</v>
      </c>
      <c r="T439" s="17">
        <v>14906</v>
      </c>
      <c r="U439" s="17">
        <v>134266</v>
      </c>
      <c r="V439" s="17">
        <v>29840</v>
      </c>
      <c r="W439" s="17">
        <v>0</v>
      </c>
      <c r="X439" s="17">
        <v>383400</v>
      </c>
      <c r="Y439" s="17">
        <v>0</v>
      </c>
      <c r="Z439" s="17">
        <v>0</v>
      </c>
      <c r="AA439" s="17">
        <v>0</v>
      </c>
      <c r="AB439" s="17">
        <v>0</v>
      </c>
      <c r="AC439" s="17">
        <v>16435657</v>
      </c>
      <c r="AD439" s="17">
        <f>MAX(E439,(TRUNC(('2022-0222'!E439*0.03),0)+'2022-0222'!E439))</f>
        <v>10667198</v>
      </c>
      <c r="AE439" s="17">
        <f t="shared" si="7"/>
        <v>0</v>
      </c>
    </row>
    <row r="440" spans="1:31" x14ac:dyDescent="0.3">
      <c r="A440" s="15" t="s">
        <v>873</v>
      </c>
      <c r="B440" s="14" t="s">
        <v>874</v>
      </c>
      <c r="C440" s="14">
        <v>1</v>
      </c>
      <c r="D440" s="14">
        <v>0</v>
      </c>
      <c r="E440" s="17">
        <v>67215576</v>
      </c>
      <c r="F440" s="17">
        <v>0</v>
      </c>
      <c r="G440" s="17">
        <v>5419391</v>
      </c>
      <c r="H440" s="17">
        <v>0</v>
      </c>
      <c r="I440" s="17">
        <v>10339123</v>
      </c>
      <c r="J440" s="17">
        <v>4503928</v>
      </c>
      <c r="K440" s="17">
        <v>0</v>
      </c>
      <c r="L440" s="17">
        <v>0</v>
      </c>
      <c r="M440" s="17">
        <v>0</v>
      </c>
      <c r="N440" s="17">
        <v>0</v>
      </c>
      <c r="O440" s="17">
        <v>0</v>
      </c>
      <c r="P440" s="17">
        <v>3531053</v>
      </c>
      <c r="Q440" s="17">
        <v>1388641</v>
      </c>
      <c r="R440" s="17">
        <v>245925</v>
      </c>
      <c r="S440" s="17">
        <v>120215</v>
      </c>
      <c r="T440" s="17">
        <v>50156</v>
      </c>
      <c r="U440" s="17">
        <v>490290</v>
      </c>
      <c r="V440" s="17">
        <v>134584</v>
      </c>
      <c r="W440" s="17">
        <v>0</v>
      </c>
      <c r="X440" s="17">
        <v>859969</v>
      </c>
      <c r="Y440" s="17">
        <v>0</v>
      </c>
      <c r="Z440" s="17">
        <v>0</v>
      </c>
      <c r="AA440" s="17">
        <v>0</v>
      </c>
      <c r="AB440" s="17">
        <v>0</v>
      </c>
      <c r="AC440" s="17">
        <v>94298851</v>
      </c>
      <c r="AD440" s="17">
        <f>MAX(E440,(TRUNC(('2022-0222'!E440*0.03),0)+'2022-0222'!E440))</f>
        <v>67215576</v>
      </c>
      <c r="AE440" s="17">
        <f t="shared" si="7"/>
        <v>0</v>
      </c>
    </row>
    <row r="441" spans="1:31" x14ac:dyDescent="0.3">
      <c r="A441" s="15" t="s">
        <v>875</v>
      </c>
      <c r="B441" s="14" t="s">
        <v>876</v>
      </c>
      <c r="C441" s="14">
        <v>1</v>
      </c>
      <c r="D441" s="14">
        <v>0</v>
      </c>
      <c r="E441" s="17">
        <v>8297703</v>
      </c>
      <c r="F441" s="17">
        <v>0</v>
      </c>
      <c r="G441" s="17">
        <v>327764</v>
      </c>
      <c r="H441" s="17">
        <v>45970</v>
      </c>
      <c r="I441" s="17">
        <v>1377372</v>
      </c>
      <c r="J441" s="17">
        <v>1135589</v>
      </c>
      <c r="K441" s="17">
        <v>0</v>
      </c>
      <c r="L441" s="17">
        <v>0</v>
      </c>
      <c r="M441" s="17">
        <v>0</v>
      </c>
      <c r="N441" s="17">
        <v>0</v>
      </c>
      <c r="O441" s="17">
        <v>0</v>
      </c>
      <c r="P441" s="17">
        <v>1704262</v>
      </c>
      <c r="Q441" s="17">
        <v>263185</v>
      </c>
      <c r="R441" s="17">
        <v>178033</v>
      </c>
      <c r="S441" s="17">
        <v>42423</v>
      </c>
      <c r="T441" s="17">
        <v>17700</v>
      </c>
      <c r="U441" s="17">
        <v>168110</v>
      </c>
      <c r="V441" s="17">
        <v>19943</v>
      </c>
      <c r="W441" s="17">
        <v>0</v>
      </c>
      <c r="X441" s="17">
        <v>489000</v>
      </c>
      <c r="Y441" s="17">
        <v>0</v>
      </c>
      <c r="Z441" s="17">
        <v>0</v>
      </c>
      <c r="AA441" s="17">
        <v>0</v>
      </c>
      <c r="AB441" s="17">
        <v>0</v>
      </c>
      <c r="AC441" s="17">
        <v>14067054</v>
      </c>
      <c r="AD441" s="17">
        <f>MAX(E441,(TRUNC(('2022-0222'!E441*0.03),0)+'2022-0222'!E441))</f>
        <v>8297703</v>
      </c>
      <c r="AE441" s="17">
        <f t="shared" si="7"/>
        <v>0</v>
      </c>
    </row>
    <row r="442" spans="1:31" x14ac:dyDescent="0.3">
      <c r="A442" s="15" t="s">
        <v>877</v>
      </c>
      <c r="B442" s="14" t="s">
        <v>878</v>
      </c>
      <c r="C442" s="14">
        <v>1</v>
      </c>
      <c r="D442" s="14">
        <v>0</v>
      </c>
      <c r="E442" s="17">
        <v>10424118</v>
      </c>
      <c r="F442" s="17">
        <v>0</v>
      </c>
      <c r="G442" s="17">
        <v>257531</v>
      </c>
      <c r="H442" s="17">
        <v>16324</v>
      </c>
      <c r="I442" s="17">
        <v>1890399</v>
      </c>
      <c r="J442" s="17">
        <v>1280699</v>
      </c>
      <c r="K442" s="17">
        <v>0</v>
      </c>
      <c r="L442" s="17">
        <v>0</v>
      </c>
      <c r="M442" s="17">
        <v>0</v>
      </c>
      <c r="N442" s="17">
        <v>0</v>
      </c>
      <c r="O442" s="17">
        <v>0</v>
      </c>
      <c r="P442" s="17">
        <v>1029077</v>
      </c>
      <c r="Q442" s="17">
        <v>327632</v>
      </c>
      <c r="R442" s="17">
        <v>131503</v>
      </c>
      <c r="S442" s="17">
        <v>42903</v>
      </c>
      <c r="T442" s="17">
        <v>17900</v>
      </c>
      <c r="U442" s="17">
        <v>171197</v>
      </c>
      <c r="V442" s="17">
        <v>29525</v>
      </c>
      <c r="W442" s="17">
        <v>0</v>
      </c>
      <c r="X442" s="17">
        <v>464090</v>
      </c>
      <c r="Y442" s="17">
        <v>5860</v>
      </c>
      <c r="Z442" s="17">
        <v>0</v>
      </c>
      <c r="AA442" s="17">
        <v>0</v>
      </c>
      <c r="AB442" s="17">
        <v>0</v>
      </c>
      <c r="AC442" s="17">
        <v>16088758</v>
      </c>
      <c r="AD442" s="17">
        <f>MAX(E442,(TRUNC(('2022-0222'!E442*0.03),0)+'2022-0222'!E442))</f>
        <v>10424118</v>
      </c>
      <c r="AE442" s="17">
        <f t="shared" si="7"/>
        <v>0</v>
      </c>
    </row>
    <row r="443" spans="1:31" x14ac:dyDescent="0.3">
      <c r="A443" s="15" t="s">
        <v>879</v>
      </c>
      <c r="B443" s="14" t="s">
        <v>880</v>
      </c>
      <c r="C443" s="14">
        <v>1</v>
      </c>
      <c r="D443" s="14">
        <v>0</v>
      </c>
      <c r="E443" s="17">
        <v>8521261</v>
      </c>
      <c r="F443" s="17">
        <v>0</v>
      </c>
      <c r="G443" s="17">
        <v>928893</v>
      </c>
      <c r="H443" s="17">
        <v>0</v>
      </c>
      <c r="I443" s="17">
        <v>1426216</v>
      </c>
      <c r="J443" s="17">
        <v>878075</v>
      </c>
      <c r="K443" s="17">
        <v>0</v>
      </c>
      <c r="L443" s="17">
        <v>0</v>
      </c>
      <c r="M443" s="17">
        <v>0</v>
      </c>
      <c r="N443" s="17">
        <v>0</v>
      </c>
      <c r="O443" s="17">
        <v>0</v>
      </c>
      <c r="P443" s="17">
        <v>1607413</v>
      </c>
      <c r="Q443" s="17">
        <v>616941</v>
      </c>
      <c r="R443" s="17">
        <v>153816</v>
      </c>
      <c r="S443" s="17">
        <v>38229</v>
      </c>
      <c r="T443" s="17">
        <v>15950</v>
      </c>
      <c r="U443" s="17">
        <v>143179</v>
      </c>
      <c r="V443" s="17">
        <v>28285</v>
      </c>
      <c r="W443" s="17">
        <v>0</v>
      </c>
      <c r="X443" s="17">
        <v>374485</v>
      </c>
      <c r="Y443" s="17">
        <v>0</v>
      </c>
      <c r="Z443" s="17">
        <v>0</v>
      </c>
      <c r="AA443" s="17">
        <v>0</v>
      </c>
      <c r="AB443" s="17">
        <v>0</v>
      </c>
      <c r="AC443" s="17">
        <v>14732743</v>
      </c>
      <c r="AD443" s="17">
        <f>MAX(E443,(TRUNC(('2022-0222'!E443*0.03),0)+'2022-0222'!E443))</f>
        <v>8521261</v>
      </c>
      <c r="AE443" s="17">
        <f t="shared" si="7"/>
        <v>0</v>
      </c>
    </row>
    <row r="444" spans="1:31" x14ac:dyDescent="0.3">
      <c r="A444" s="15" t="s">
        <v>881</v>
      </c>
      <c r="B444" s="14" t="s">
        <v>882</v>
      </c>
      <c r="C444" s="14">
        <v>1</v>
      </c>
      <c r="D444" s="14">
        <v>0</v>
      </c>
      <c r="E444" s="17">
        <v>17391296</v>
      </c>
      <c r="F444" s="17">
        <v>0</v>
      </c>
      <c r="G444" s="17">
        <v>539632</v>
      </c>
      <c r="H444" s="17">
        <v>0</v>
      </c>
      <c r="I444" s="17">
        <v>4666558</v>
      </c>
      <c r="J444" s="17">
        <v>727855</v>
      </c>
      <c r="K444" s="17">
        <v>0</v>
      </c>
      <c r="L444" s="17">
        <v>0</v>
      </c>
      <c r="M444" s="17">
        <v>0</v>
      </c>
      <c r="N444" s="17">
        <v>0</v>
      </c>
      <c r="O444" s="17">
        <v>0</v>
      </c>
      <c r="P444" s="17">
        <v>1994933</v>
      </c>
      <c r="Q444" s="17">
        <v>347870</v>
      </c>
      <c r="R444" s="17">
        <v>373286</v>
      </c>
      <c r="S444" s="17">
        <v>87768</v>
      </c>
      <c r="T444" s="17">
        <v>36619</v>
      </c>
      <c r="U444" s="17">
        <v>324977</v>
      </c>
      <c r="V444" s="17">
        <v>59409</v>
      </c>
      <c r="W444" s="17">
        <v>0</v>
      </c>
      <c r="X444" s="17">
        <v>991100</v>
      </c>
      <c r="Y444" s="17">
        <v>23753</v>
      </c>
      <c r="Z444" s="17">
        <v>0</v>
      </c>
      <c r="AA444" s="17">
        <v>0</v>
      </c>
      <c r="AB444" s="17">
        <v>0</v>
      </c>
      <c r="AC444" s="17">
        <v>27565056</v>
      </c>
      <c r="AD444" s="17">
        <f>MAX(E444,(TRUNC(('2022-0222'!E444*0.03),0)+'2022-0222'!E444))</f>
        <v>17391296</v>
      </c>
      <c r="AE444" s="17">
        <f t="shared" si="7"/>
        <v>0</v>
      </c>
    </row>
    <row r="445" spans="1:31" x14ac:dyDescent="0.3">
      <c r="A445" s="15" t="s">
        <v>883</v>
      </c>
      <c r="B445" s="14" t="s">
        <v>884</v>
      </c>
      <c r="C445" s="14">
        <v>1</v>
      </c>
      <c r="D445" s="14">
        <v>1</v>
      </c>
      <c r="E445" s="17">
        <v>54005184</v>
      </c>
      <c r="F445" s="17">
        <v>0</v>
      </c>
      <c r="G445" s="17">
        <v>729146</v>
      </c>
      <c r="H445" s="17">
        <v>228853</v>
      </c>
      <c r="I445" s="17">
        <v>38563653</v>
      </c>
      <c r="J445" s="17">
        <v>773104</v>
      </c>
      <c r="K445" s="17">
        <v>0</v>
      </c>
      <c r="L445" s="17">
        <v>0</v>
      </c>
      <c r="M445" s="17">
        <v>0</v>
      </c>
      <c r="N445" s="17">
        <v>0</v>
      </c>
      <c r="O445" s="17">
        <v>0</v>
      </c>
      <c r="P445" s="17">
        <v>2703021</v>
      </c>
      <c r="Q445" s="17">
        <v>1142216</v>
      </c>
      <c r="R445" s="17">
        <v>781153</v>
      </c>
      <c r="S445" s="17">
        <v>610001</v>
      </c>
      <c r="T445" s="17">
        <v>254506</v>
      </c>
      <c r="U445" s="17">
        <v>2357844</v>
      </c>
      <c r="V445" s="17">
        <v>302533</v>
      </c>
      <c r="W445" s="17">
        <v>0</v>
      </c>
      <c r="X445" s="17">
        <v>6225681</v>
      </c>
      <c r="Y445" s="17">
        <v>0</v>
      </c>
      <c r="Z445" s="17">
        <v>0</v>
      </c>
      <c r="AA445" s="17">
        <v>0</v>
      </c>
      <c r="AB445" s="17">
        <v>0</v>
      </c>
      <c r="AC445" s="17">
        <v>108276895</v>
      </c>
      <c r="AD445" s="17">
        <f>MAX(E445,(TRUNC(('2022-0222'!E445*0.03),0)+'2022-0222'!E445))</f>
        <v>54005184</v>
      </c>
      <c r="AE445" s="17">
        <f t="shared" si="7"/>
        <v>0</v>
      </c>
    </row>
    <row r="446" spans="1:31" x14ac:dyDescent="0.3">
      <c r="A446" s="15" t="s">
        <v>885</v>
      </c>
      <c r="B446" s="14" t="s">
        <v>886</v>
      </c>
      <c r="C446" s="14">
        <v>1</v>
      </c>
      <c r="D446" s="14">
        <v>0</v>
      </c>
      <c r="E446" s="17">
        <v>13045162</v>
      </c>
      <c r="F446" s="17">
        <v>0</v>
      </c>
      <c r="G446" s="17">
        <v>0</v>
      </c>
      <c r="H446" s="17">
        <v>98496</v>
      </c>
      <c r="I446" s="17">
        <v>2029293</v>
      </c>
      <c r="J446" s="17">
        <v>3287888</v>
      </c>
      <c r="K446" s="17">
        <v>0</v>
      </c>
      <c r="L446" s="17">
        <v>0</v>
      </c>
      <c r="M446" s="17">
        <v>0</v>
      </c>
      <c r="N446" s="17">
        <v>0</v>
      </c>
      <c r="O446" s="17">
        <v>0</v>
      </c>
      <c r="P446" s="17">
        <v>2012834</v>
      </c>
      <c r="Q446" s="17">
        <v>430992</v>
      </c>
      <c r="R446" s="17">
        <v>118836</v>
      </c>
      <c r="S446" s="17">
        <v>14411</v>
      </c>
      <c r="T446" s="17">
        <v>6013</v>
      </c>
      <c r="U446" s="17">
        <v>56211</v>
      </c>
      <c r="V446" s="17">
        <v>20207</v>
      </c>
      <c r="W446" s="17">
        <v>0</v>
      </c>
      <c r="X446" s="17">
        <v>157825</v>
      </c>
      <c r="Y446" s="17">
        <v>0</v>
      </c>
      <c r="Z446" s="17">
        <v>0</v>
      </c>
      <c r="AA446" s="17">
        <v>0</v>
      </c>
      <c r="AB446" s="17">
        <v>0</v>
      </c>
      <c r="AC446" s="17">
        <v>21278168</v>
      </c>
      <c r="AD446" s="17">
        <f>MAX(E446,(TRUNC(('2022-0222'!E446*0.03),0)+'2022-0222'!E446))</f>
        <v>13045162</v>
      </c>
      <c r="AE446" s="17">
        <f t="shared" si="7"/>
        <v>0</v>
      </c>
    </row>
    <row r="447" spans="1:31" x14ac:dyDescent="0.3">
      <c r="A447" s="15" t="s">
        <v>887</v>
      </c>
      <c r="B447" s="14" t="s">
        <v>888</v>
      </c>
      <c r="C447" s="14">
        <v>1</v>
      </c>
      <c r="D447" s="14">
        <v>0</v>
      </c>
      <c r="E447" s="17">
        <v>12711152</v>
      </c>
      <c r="F447" s="17">
        <v>0</v>
      </c>
      <c r="G447" s="17">
        <v>0</v>
      </c>
      <c r="H447" s="17">
        <v>0</v>
      </c>
      <c r="I447" s="17">
        <v>1835765</v>
      </c>
      <c r="J447" s="17">
        <v>2064845</v>
      </c>
      <c r="K447" s="17">
        <v>0</v>
      </c>
      <c r="L447" s="17">
        <v>0</v>
      </c>
      <c r="M447" s="17">
        <v>0</v>
      </c>
      <c r="N447" s="17">
        <v>0</v>
      </c>
      <c r="O447" s="17">
        <v>0</v>
      </c>
      <c r="P447" s="17">
        <v>1963548</v>
      </c>
      <c r="Q447" s="17">
        <v>676873</v>
      </c>
      <c r="R447" s="17">
        <v>0</v>
      </c>
      <c r="S447" s="17">
        <v>16957</v>
      </c>
      <c r="T447" s="17">
        <v>7075</v>
      </c>
      <c r="U447" s="17">
        <v>64599</v>
      </c>
      <c r="V447" s="17">
        <v>21860</v>
      </c>
      <c r="W447" s="17">
        <v>0</v>
      </c>
      <c r="X447" s="17">
        <v>244845</v>
      </c>
      <c r="Y447" s="17">
        <v>26193</v>
      </c>
      <c r="Z447" s="17">
        <v>0</v>
      </c>
      <c r="AA447" s="17">
        <v>0</v>
      </c>
      <c r="AB447" s="17">
        <v>0</v>
      </c>
      <c r="AC447" s="17">
        <v>19633712</v>
      </c>
      <c r="AD447" s="17">
        <f>MAX(E447,(TRUNC(('2022-0222'!E447*0.03),0)+'2022-0222'!E447))</f>
        <v>13092486</v>
      </c>
      <c r="AE447" s="17">
        <f t="shared" si="7"/>
        <v>381334</v>
      </c>
    </row>
    <row r="448" spans="1:31" x14ac:dyDescent="0.3">
      <c r="A448" s="15" t="s">
        <v>889</v>
      </c>
      <c r="B448" s="14" t="s">
        <v>890</v>
      </c>
      <c r="C448" s="14">
        <v>1</v>
      </c>
      <c r="D448" s="14">
        <v>0</v>
      </c>
      <c r="E448" s="17">
        <v>3692497</v>
      </c>
      <c r="F448" s="17">
        <v>0</v>
      </c>
      <c r="G448" s="17">
        <v>326146</v>
      </c>
      <c r="H448" s="17">
        <v>0</v>
      </c>
      <c r="I448" s="17">
        <v>430925</v>
      </c>
      <c r="J448" s="17">
        <v>685043</v>
      </c>
      <c r="K448" s="17">
        <v>0</v>
      </c>
      <c r="L448" s="17">
        <v>0</v>
      </c>
      <c r="M448" s="17">
        <v>0</v>
      </c>
      <c r="N448" s="17">
        <v>0</v>
      </c>
      <c r="O448" s="17">
        <v>0</v>
      </c>
      <c r="P448" s="17">
        <v>389384</v>
      </c>
      <c r="Q448" s="17">
        <v>6445</v>
      </c>
      <c r="R448" s="17">
        <v>0</v>
      </c>
      <c r="S448" s="17">
        <v>3625</v>
      </c>
      <c r="T448" s="17">
        <v>1513</v>
      </c>
      <c r="U448" s="17">
        <v>13864</v>
      </c>
      <c r="V448" s="17">
        <v>1382</v>
      </c>
      <c r="W448" s="17">
        <v>0</v>
      </c>
      <c r="X448" s="17">
        <v>103120</v>
      </c>
      <c r="Y448" s="17">
        <v>0</v>
      </c>
      <c r="Z448" s="17">
        <v>0</v>
      </c>
      <c r="AA448" s="17">
        <v>0</v>
      </c>
      <c r="AB448" s="17">
        <v>0</v>
      </c>
      <c r="AC448" s="17">
        <v>5653944</v>
      </c>
      <c r="AD448" s="17">
        <f>MAX(E448,(TRUNC(('2022-0222'!E448*0.03),0)+'2022-0222'!E448))</f>
        <v>3803271</v>
      </c>
      <c r="AE448" s="17">
        <f t="shared" si="7"/>
        <v>110774</v>
      </c>
    </row>
    <row r="449" spans="1:31" x14ac:dyDescent="0.3">
      <c r="A449" s="15" t="s">
        <v>891</v>
      </c>
      <c r="B449" s="14" t="s">
        <v>892</v>
      </c>
      <c r="C449" s="14">
        <v>1</v>
      </c>
      <c r="D449" s="14">
        <v>0</v>
      </c>
      <c r="E449" s="17">
        <v>2239915</v>
      </c>
      <c r="F449" s="17">
        <v>0</v>
      </c>
      <c r="G449" s="17">
        <v>0</v>
      </c>
      <c r="H449" s="17">
        <v>0</v>
      </c>
      <c r="I449" s="17">
        <v>508692</v>
      </c>
      <c r="J449" s="17">
        <v>194977</v>
      </c>
      <c r="K449" s="17">
        <v>0</v>
      </c>
      <c r="L449" s="17">
        <v>0</v>
      </c>
      <c r="M449" s="17">
        <v>0</v>
      </c>
      <c r="N449" s="17">
        <v>0</v>
      </c>
      <c r="O449" s="17">
        <v>0</v>
      </c>
      <c r="P449" s="17">
        <v>356267</v>
      </c>
      <c r="Q449" s="17">
        <v>99375</v>
      </c>
      <c r="R449" s="17">
        <v>0</v>
      </c>
      <c r="S449" s="17">
        <v>5528</v>
      </c>
      <c r="T449" s="17">
        <v>2306</v>
      </c>
      <c r="U449" s="17">
        <v>21203</v>
      </c>
      <c r="V449" s="17">
        <v>3545</v>
      </c>
      <c r="W449" s="17">
        <v>0</v>
      </c>
      <c r="X449" s="17">
        <v>54000</v>
      </c>
      <c r="Y449" s="17">
        <v>0</v>
      </c>
      <c r="Z449" s="17">
        <v>0</v>
      </c>
      <c r="AA449" s="17">
        <v>0</v>
      </c>
      <c r="AB449" s="17">
        <v>0</v>
      </c>
      <c r="AC449" s="17">
        <v>3485808</v>
      </c>
      <c r="AD449" s="17">
        <f>MAX(E449,(TRUNC(('2022-0222'!E449*0.03),0)+'2022-0222'!E449))</f>
        <v>2239915</v>
      </c>
      <c r="AE449" s="17">
        <f t="shared" si="7"/>
        <v>0</v>
      </c>
    </row>
    <row r="450" spans="1:31" x14ac:dyDescent="0.3">
      <c r="A450" s="15" t="s">
        <v>893</v>
      </c>
      <c r="B450" s="14" t="s">
        <v>894</v>
      </c>
      <c r="C450" s="14">
        <v>1</v>
      </c>
      <c r="D450" s="14">
        <v>0</v>
      </c>
      <c r="E450" s="17">
        <v>20833427</v>
      </c>
      <c r="F450" s="17">
        <v>0</v>
      </c>
      <c r="G450" s="17">
        <v>0</v>
      </c>
      <c r="H450" s="17">
        <v>0</v>
      </c>
      <c r="I450" s="17">
        <v>2308869</v>
      </c>
      <c r="J450" s="17">
        <v>3678175</v>
      </c>
      <c r="K450" s="17">
        <v>0</v>
      </c>
      <c r="L450" s="17">
        <v>0</v>
      </c>
      <c r="M450" s="17">
        <v>0</v>
      </c>
      <c r="N450" s="17">
        <v>0</v>
      </c>
      <c r="O450" s="17">
        <v>0</v>
      </c>
      <c r="P450" s="17">
        <v>2835286</v>
      </c>
      <c r="Q450" s="17">
        <v>418617</v>
      </c>
      <c r="R450" s="17">
        <v>0</v>
      </c>
      <c r="S450" s="17">
        <v>22455</v>
      </c>
      <c r="T450" s="17">
        <v>9369</v>
      </c>
      <c r="U450" s="17">
        <v>87492</v>
      </c>
      <c r="V450" s="17">
        <v>30181</v>
      </c>
      <c r="W450" s="17">
        <v>0</v>
      </c>
      <c r="X450" s="17">
        <v>331708</v>
      </c>
      <c r="Y450" s="17">
        <v>0</v>
      </c>
      <c r="Z450" s="17">
        <v>0</v>
      </c>
      <c r="AA450" s="17">
        <v>0</v>
      </c>
      <c r="AB450" s="17">
        <v>0</v>
      </c>
      <c r="AC450" s="17">
        <v>30555579</v>
      </c>
      <c r="AD450" s="17">
        <f>MAX(E450,(TRUNC(('2022-0222'!E450*0.03),0)+'2022-0222'!E450))</f>
        <v>21130389</v>
      </c>
      <c r="AE450" s="17">
        <f t="shared" si="7"/>
        <v>296962</v>
      </c>
    </row>
    <row r="451" spans="1:31" x14ac:dyDescent="0.3">
      <c r="A451" s="15" t="s">
        <v>895</v>
      </c>
      <c r="B451" s="14" t="s">
        <v>896</v>
      </c>
      <c r="C451" s="14">
        <v>1</v>
      </c>
      <c r="D451" s="14">
        <v>0</v>
      </c>
      <c r="E451" s="17">
        <v>2897063</v>
      </c>
      <c r="F451" s="17">
        <v>0</v>
      </c>
      <c r="G451" s="17">
        <v>69877</v>
      </c>
      <c r="H451" s="17">
        <v>0</v>
      </c>
      <c r="I451" s="17">
        <v>554496</v>
      </c>
      <c r="J451" s="17">
        <v>243195</v>
      </c>
      <c r="K451" s="17">
        <v>0</v>
      </c>
      <c r="L451" s="17">
        <v>0</v>
      </c>
      <c r="M451" s="17">
        <v>0</v>
      </c>
      <c r="N451" s="17">
        <v>0</v>
      </c>
      <c r="O451" s="17">
        <v>0</v>
      </c>
      <c r="P451" s="17">
        <v>433675</v>
      </c>
      <c r="Q451" s="17">
        <v>83050</v>
      </c>
      <c r="R451" s="17">
        <v>0</v>
      </c>
      <c r="S451" s="17">
        <v>3460</v>
      </c>
      <c r="T451" s="17">
        <v>1444</v>
      </c>
      <c r="U451" s="17">
        <v>12524</v>
      </c>
      <c r="V451" s="17">
        <v>2700</v>
      </c>
      <c r="W451" s="17">
        <v>0</v>
      </c>
      <c r="X451" s="17">
        <v>72000</v>
      </c>
      <c r="Y451" s="17">
        <v>67</v>
      </c>
      <c r="Z451" s="17">
        <v>0</v>
      </c>
      <c r="AA451" s="17">
        <v>0</v>
      </c>
      <c r="AB451" s="17">
        <v>0</v>
      </c>
      <c r="AC451" s="17">
        <v>4373551</v>
      </c>
      <c r="AD451" s="17">
        <f>MAX(E451,(TRUNC(('2022-0222'!E451*0.03),0)+'2022-0222'!E451))</f>
        <v>2983974</v>
      </c>
      <c r="AE451" s="17">
        <f t="shared" si="7"/>
        <v>86911</v>
      </c>
    </row>
    <row r="452" spans="1:31" x14ac:dyDescent="0.3">
      <c r="A452" s="15" t="s">
        <v>897</v>
      </c>
      <c r="B452" s="14" t="s">
        <v>898</v>
      </c>
      <c r="C452" s="14">
        <v>1</v>
      </c>
      <c r="D452" s="14">
        <v>0</v>
      </c>
      <c r="E452" s="17">
        <v>5755507</v>
      </c>
      <c r="F452" s="17">
        <v>0</v>
      </c>
      <c r="G452" s="17">
        <v>164835</v>
      </c>
      <c r="H452" s="17">
        <v>10508</v>
      </c>
      <c r="I452" s="17">
        <v>750393</v>
      </c>
      <c r="J452" s="17">
        <v>1527401</v>
      </c>
      <c r="K452" s="17">
        <v>0</v>
      </c>
      <c r="L452" s="17">
        <v>0</v>
      </c>
      <c r="M452" s="17">
        <v>0</v>
      </c>
      <c r="N452" s="17">
        <v>0</v>
      </c>
      <c r="O452" s="17">
        <v>0</v>
      </c>
      <c r="P452" s="17">
        <v>755344</v>
      </c>
      <c r="Q452" s="17">
        <v>231246</v>
      </c>
      <c r="R452" s="17">
        <v>0</v>
      </c>
      <c r="S452" s="17">
        <v>5573</v>
      </c>
      <c r="T452" s="17">
        <v>2325</v>
      </c>
      <c r="U452" s="17">
        <v>21902</v>
      </c>
      <c r="V452" s="17">
        <v>7301</v>
      </c>
      <c r="W452" s="17">
        <v>0</v>
      </c>
      <c r="X452" s="17">
        <v>103377</v>
      </c>
      <c r="Y452" s="17">
        <v>0</v>
      </c>
      <c r="Z452" s="17">
        <v>0</v>
      </c>
      <c r="AA452" s="17">
        <v>0</v>
      </c>
      <c r="AB452" s="17">
        <v>0</v>
      </c>
      <c r="AC452" s="17">
        <v>9335712</v>
      </c>
      <c r="AD452" s="17">
        <f>MAX(E452,(TRUNC(('2022-0222'!E452*0.03),0)+'2022-0222'!E452))</f>
        <v>5755507</v>
      </c>
      <c r="AE452" s="17">
        <f t="shared" si="7"/>
        <v>0</v>
      </c>
    </row>
    <row r="453" spans="1:31" x14ac:dyDescent="0.3">
      <c r="A453" s="15" t="s">
        <v>899</v>
      </c>
      <c r="B453" s="14" t="s">
        <v>900</v>
      </c>
      <c r="C453" s="14">
        <v>1</v>
      </c>
      <c r="D453" s="14">
        <v>0</v>
      </c>
      <c r="E453" s="17">
        <v>6790615</v>
      </c>
      <c r="F453" s="17">
        <v>0</v>
      </c>
      <c r="G453" s="17">
        <v>0</v>
      </c>
      <c r="H453" s="17">
        <v>0</v>
      </c>
      <c r="I453" s="17">
        <v>790270</v>
      </c>
      <c r="J453" s="17">
        <v>709774</v>
      </c>
      <c r="K453" s="17">
        <v>0</v>
      </c>
      <c r="L453" s="17">
        <v>0</v>
      </c>
      <c r="M453" s="17">
        <v>0</v>
      </c>
      <c r="N453" s="17">
        <v>0</v>
      </c>
      <c r="O453" s="17">
        <v>0</v>
      </c>
      <c r="P453" s="17">
        <v>1219581</v>
      </c>
      <c r="Q453" s="17">
        <v>334864</v>
      </c>
      <c r="R453" s="17">
        <v>110900</v>
      </c>
      <c r="S453" s="17">
        <v>8329</v>
      </c>
      <c r="T453" s="17">
        <v>3475</v>
      </c>
      <c r="U453" s="17">
        <v>31106</v>
      </c>
      <c r="V453" s="17">
        <v>11087</v>
      </c>
      <c r="W453" s="17">
        <v>0</v>
      </c>
      <c r="X453" s="17">
        <v>94222</v>
      </c>
      <c r="Y453" s="17">
        <v>0</v>
      </c>
      <c r="Z453" s="17">
        <v>0</v>
      </c>
      <c r="AA453" s="17">
        <v>0</v>
      </c>
      <c r="AB453" s="17">
        <v>0</v>
      </c>
      <c r="AC453" s="17">
        <v>10104223</v>
      </c>
      <c r="AD453" s="17">
        <f>MAX(E453,(TRUNC(('2022-0222'!E453*0.03),0)+'2022-0222'!E453))</f>
        <v>6790615</v>
      </c>
      <c r="AE453" s="17">
        <f t="shared" si="7"/>
        <v>0</v>
      </c>
    </row>
    <row r="454" spans="1:31" x14ac:dyDescent="0.3">
      <c r="A454" s="15" t="s">
        <v>901</v>
      </c>
      <c r="B454" s="14" t="s">
        <v>902</v>
      </c>
      <c r="C454" s="14">
        <v>1</v>
      </c>
      <c r="D454" s="14">
        <v>0</v>
      </c>
      <c r="E454" s="17">
        <v>7844414</v>
      </c>
      <c r="F454" s="17">
        <v>0</v>
      </c>
      <c r="G454" s="17">
        <v>0</v>
      </c>
      <c r="H454" s="17">
        <v>0</v>
      </c>
      <c r="I454" s="17">
        <v>1176258</v>
      </c>
      <c r="J454" s="17">
        <v>1033412</v>
      </c>
      <c r="K454" s="17">
        <v>0</v>
      </c>
      <c r="L454" s="17">
        <v>0</v>
      </c>
      <c r="M454" s="17">
        <v>0</v>
      </c>
      <c r="N454" s="17">
        <v>0</v>
      </c>
      <c r="O454" s="17">
        <v>0</v>
      </c>
      <c r="P454" s="17">
        <v>1230342</v>
      </c>
      <c r="Q454" s="17">
        <v>408781</v>
      </c>
      <c r="R454" s="17">
        <v>0</v>
      </c>
      <c r="S454" s="17">
        <v>9677</v>
      </c>
      <c r="T454" s="17">
        <v>4038</v>
      </c>
      <c r="U454" s="17">
        <v>37280</v>
      </c>
      <c r="V454" s="17">
        <v>12506</v>
      </c>
      <c r="W454" s="17">
        <v>0</v>
      </c>
      <c r="X454" s="17">
        <v>141019</v>
      </c>
      <c r="Y454" s="17">
        <v>0</v>
      </c>
      <c r="Z454" s="17">
        <v>0</v>
      </c>
      <c r="AA454" s="17">
        <v>0</v>
      </c>
      <c r="AB454" s="17">
        <v>0</v>
      </c>
      <c r="AC454" s="17">
        <v>11897727</v>
      </c>
      <c r="AD454" s="17">
        <f>MAX(E454,(TRUNC(('2022-0222'!E454*0.03),0)+'2022-0222'!E454))</f>
        <v>7844414</v>
      </c>
      <c r="AE454" s="17">
        <f t="shared" ref="AE454:AE517" si="8">AD454-E454</f>
        <v>0</v>
      </c>
    </row>
    <row r="455" spans="1:31" x14ac:dyDescent="0.3">
      <c r="A455" s="15" t="s">
        <v>903</v>
      </c>
      <c r="B455" s="14" t="s">
        <v>904</v>
      </c>
      <c r="C455" s="14">
        <v>1</v>
      </c>
      <c r="D455" s="14">
        <v>0</v>
      </c>
      <c r="E455" s="17">
        <v>29426188</v>
      </c>
      <c r="F455" s="17">
        <v>0</v>
      </c>
      <c r="G455" s="17">
        <v>0</v>
      </c>
      <c r="H455" s="17">
        <v>0</v>
      </c>
      <c r="I455" s="17">
        <v>2150896</v>
      </c>
      <c r="J455" s="17">
        <v>5028397</v>
      </c>
      <c r="K455" s="17">
        <v>0</v>
      </c>
      <c r="L455" s="17">
        <v>0</v>
      </c>
      <c r="M455" s="17">
        <v>0</v>
      </c>
      <c r="N455" s="17">
        <v>0</v>
      </c>
      <c r="O455" s="17">
        <v>0</v>
      </c>
      <c r="P455" s="17">
        <v>3852050</v>
      </c>
      <c r="Q455" s="17">
        <v>1693858</v>
      </c>
      <c r="R455" s="17">
        <v>125280</v>
      </c>
      <c r="S455" s="17">
        <v>39143</v>
      </c>
      <c r="T455" s="17">
        <v>16331</v>
      </c>
      <c r="U455" s="17">
        <v>146033</v>
      </c>
      <c r="V455" s="17">
        <v>52927</v>
      </c>
      <c r="W455" s="17">
        <v>0</v>
      </c>
      <c r="X455" s="17">
        <v>881886</v>
      </c>
      <c r="Y455" s="17">
        <v>0</v>
      </c>
      <c r="Z455" s="17">
        <v>0</v>
      </c>
      <c r="AA455" s="17">
        <v>0</v>
      </c>
      <c r="AB455" s="17">
        <v>0</v>
      </c>
      <c r="AC455" s="17">
        <v>43412989</v>
      </c>
      <c r="AD455" s="17">
        <f>MAX(E455,(TRUNC(('2022-0222'!E455*0.03),0)+'2022-0222'!E455))</f>
        <v>29426188</v>
      </c>
      <c r="AE455" s="17">
        <f t="shared" si="8"/>
        <v>0</v>
      </c>
    </row>
    <row r="456" spans="1:31" x14ac:dyDescent="0.3">
      <c r="A456" s="15" t="s">
        <v>905</v>
      </c>
      <c r="B456" s="14" t="s">
        <v>906</v>
      </c>
      <c r="C456" s="14">
        <v>1</v>
      </c>
      <c r="D456" s="14">
        <v>0</v>
      </c>
      <c r="E456" s="17">
        <v>3919972</v>
      </c>
      <c r="F456" s="17">
        <v>0</v>
      </c>
      <c r="G456" s="17">
        <v>154897</v>
      </c>
      <c r="H456" s="17">
        <v>0</v>
      </c>
      <c r="I456" s="17">
        <v>549925</v>
      </c>
      <c r="J456" s="17">
        <v>452483</v>
      </c>
      <c r="K456" s="17">
        <v>0</v>
      </c>
      <c r="L456" s="17">
        <v>0</v>
      </c>
      <c r="M456" s="17">
        <v>0</v>
      </c>
      <c r="N456" s="17">
        <v>0</v>
      </c>
      <c r="O456" s="17">
        <v>0</v>
      </c>
      <c r="P456" s="17">
        <v>703913</v>
      </c>
      <c r="Q456" s="17">
        <v>177923</v>
      </c>
      <c r="R456" s="17">
        <v>0</v>
      </c>
      <c r="S456" s="17">
        <v>5063</v>
      </c>
      <c r="T456" s="17">
        <v>2113</v>
      </c>
      <c r="U456" s="17">
        <v>19747</v>
      </c>
      <c r="V456" s="17">
        <v>4965</v>
      </c>
      <c r="W456" s="17">
        <v>0</v>
      </c>
      <c r="X456" s="17">
        <v>83628</v>
      </c>
      <c r="Y456" s="17">
        <v>0</v>
      </c>
      <c r="Z456" s="17">
        <v>0</v>
      </c>
      <c r="AA456" s="17">
        <v>0</v>
      </c>
      <c r="AB456" s="17">
        <v>0</v>
      </c>
      <c r="AC456" s="17">
        <v>6074629</v>
      </c>
      <c r="AD456" s="17">
        <f>MAX(E456,(TRUNC(('2022-0222'!E456*0.03),0)+'2022-0222'!E456))</f>
        <v>4037571</v>
      </c>
      <c r="AE456" s="17">
        <f t="shared" si="8"/>
        <v>117599</v>
      </c>
    </row>
    <row r="457" spans="1:31" x14ac:dyDescent="0.3">
      <c r="A457" s="15" t="s">
        <v>907</v>
      </c>
      <c r="B457" s="14" t="s">
        <v>908</v>
      </c>
      <c r="C457" s="14">
        <v>1</v>
      </c>
      <c r="D457" s="14">
        <v>0</v>
      </c>
      <c r="E457" s="17">
        <v>12556578</v>
      </c>
      <c r="F457" s="17">
        <v>0</v>
      </c>
      <c r="G457" s="17">
        <v>0</v>
      </c>
      <c r="H457" s="17">
        <v>0</v>
      </c>
      <c r="I457" s="17">
        <v>1382561</v>
      </c>
      <c r="J457" s="17">
        <v>1691347</v>
      </c>
      <c r="K457" s="17">
        <v>0</v>
      </c>
      <c r="L457" s="17">
        <v>0</v>
      </c>
      <c r="M457" s="17">
        <v>0</v>
      </c>
      <c r="N457" s="17">
        <v>0</v>
      </c>
      <c r="O457" s="17">
        <v>0</v>
      </c>
      <c r="P457" s="17">
        <v>1686799</v>
      </c>
      <c r="Q457" s="17">
        <v>870375</v>
      </c>
      <c r="R457" s="17">
        <v>35435</v>
      </c>
      <c r="S457" s="17">
        <v>14800</v>
      </c>
      <c r="T457" s="17">
        <v>6175</v>
      </c>
      <c r="U457" s="17">
        <v>57959</v>
      </c>
      <c r="V457" s="17">
        <v>20586</v>
      </c>
      <c r="W457" s="17">
        <v>0</v>
      </c>
      <c r="X457" s="17">
        <v>311543</v>
      </c>
      <c r="Y457" s="17">
        <v>0</v>
      </c>
      <c r="Z457" s="17">
        <v>0</v>
      </c>
      <c r="AA457" s="17">
        <v>0</v>
      </c>
      <c r="AB457" s="17">
        <v>0</v>
      </c>
      <c r="AC457" s="17">
        <v>18634158</v>
      </c>
      <c r="AD457" s="17">
        <f>MAX(E457,(TRUNC(('2022-0222'!E457*0.03),0)+'2022-0222'!E457))</f>
        <v>12556578</v>
      </c>
      <c r="AE457" s="17">
        <f t="shared" si="8"/>
        <v>0</v>
      </c>
    </row>
    <row r="458" spans="1:31" x14ac:dyDescent="0.3">
      <c r="A458" s="15" t="s">
        <v>909</v>
      </c>
      <c r="B458" s="14" t="s">
        <v>910</v>
      </c>
      <c r="C458" s="14">
        <v>1</v>
      </c>
      <c r="D458" s="14">
        <v>0</v>
      </c>
      <c r="E458" s="17">
        <v>20358783</v>
      </c>
      <c r="F458" s="17">
        <v>0</v>
      </c>
      <c r="G458" s="17">
        <v>0</v>
      </c>
      <c r="H458" s="17">
        <v>0</v>
      </c>
      <c r="I458" s="17">
        <v>1450847</v>
      </c>
      <c r="J458" s="17">
        <v>4801185</v>
      </c>
      <c r="K458" s="17">
        <v>0</v>
      </c>
      <c r="L458" s="17">
        <v>0</v>
      </c>
      <c r="M458" s="17">
        <v>0</v>
      </c>
      <c r="N458" s="17">
        <v>0</v>
      </c>
      <c r="O458" s="17">
        <v>0</v>
      </c>
      <c r="P458" s="17">
        <v>3423557</v>
      </c>
      <c r="Q458" s="17">
        <v>1506078</v>
      </c>
      <c r="R458" s="17">
        <v>219657</v>
      </c>
      <c r="S458" s="17">
        <v>21901</v>
      </c>
      <c r="T458" s="17">
        <v>9138</v>
      </c>
      <c r="U458" s="17">
        <v>84288</v>
      </c>
      <c r="V458" s="17">
        <v>30674</v>
      </c>
      <c r="W458" s="17">
        <v>0</v>
      </c>
      <c r="X458" s="17">
        <v>232769</v>
      </c>
      <c r="Y458" s="17">
        <v>0</v>
      </c>
      <c r="Z458" s="17">
        <v>0</v>
      </c>
      <c r="AA458" s="17">
        <v>0</v>
      </c>
      <c r="AB458" s="17">
        <v>0</v>
      </c>
      <c r="AC458" s="17">
        <v>32138877</v>
      </c>
      <c r="AD458" s="17">
        <f>MAX(E458,(TRUNC(('2022-0222'!E458*0.03),0)+'2022-0222'!E458))</f>
        <v>20969546</v>
      </c>
      <c r="AE458" s="17">
        <f t="shared" si="8"/>
        <v>610763</v>
      </c>
    </row>
    <row r="459" spans="1:31" x14ac:dyDescent="0.3">
      <c r="A459" s="15" t="s">
        <v>911</v>
      </c>
      <c r="B459" s="14" t="s">
        <v>912</v>
      </c>
      <c r="C459" s="14">
        <v>1</v>
      </c>
      <c r="D459" s="14">
        <v>0</v>
      </c>
      <c r="E459" s="17">
        <v>6777368</v>
      </c>
      <c r="F459" s="17">
        <v>0</v>
      </c>
      <c r="G459" s="17">
        <v>0</v>
      </c>
      <c r="H459" s="17">
        <v>0</v>
      </c>
      <c r="I459" s="17">
        <v>643650</v>
      </c>
      <c r="J459" s="17">
        <v>1452282</v>
      </c>
      <c r="K459" s="17">
        <v>0</v>
      </c>
      <c r="L459" s="17">
        <v>0</v>
      </c>
      <c r="M459" s="17">
        <v>0</v>
      </c>
      <c r="N459" s="17">
        <v>0</v>
      </c>
      <c r="O459" s="17">
        <v>0</v>
      </c>
      <c r="P459" s="17">
        <v>1292659</v>
      </c>
      <c r="Q459" s="17">
        <v>278783</v>
      </c>
      <c r="R459" s="17">
        <v>0</v>
      </c>
      <c r="S459" s="17">
        <v>11040</v>
      </c>
      <c r="T459" s="17">
        <v>4606</v>
      </c>
      <c r="U459" s="17">
        <v>42930</v>
      </c>
      <c r="V459" s="17">
        <v>14322</v>
      </c>
      <c r="W459" s="17">
        <v>0</v>
      </c>
      <c r="X459" s="17">
        <v>99852</v>
      </c>
      <c r="Y459" s="17">
        <v>0</v>
      </c>
      <c r="Z459" s="17">
        <v>0</v>
      </c>
      <c r="AA459" s="17">
        <v>0</v>
      </c>
      <c r="AB459" s="17">
        <v>0</v>
      </c>
      <c r="AC459" s="17">
        <v>10617492</v>
      </c>
      <c r="AD459" s="17">
        <f>MAX(E459,(TRUNC(('2022-0222'!E459*0.03),0)+'2022-0222'!E459))</f>
        <v>6777368</v>
      </c>
      <c r="AE459" s="17">
        <f t="shared" si="8"/>
        <v>0</v>
      </c>
    </row>
    <row r="460" spans="1:31" x14ac:dyDescent="0.3">
      <c r="A460" s="15" t="s">
        <v>913</v>
      </c>
      <c r="B460" s="14" t="s">
        <v>914</v>
      </c>
      <c r="C460" s="14">
        <v>1</v>
      </c>
      <c r="D460" s="14">
        <v>0</v>
      </c>
      <c r="E460" s="17">
        <v>4706941</v>
      </c>
      <c r="F460" s="17">
        <v>0</v>
      </c>
      <c r="G460" s="17">
        <v>0</v>
      </c>
      <c r="H460" s="17">
        <v>0</v>
      </c>
      <c r="I460" s="17">
        <v>861551</v>
      </c>
      <c r="J460" s="17">
        <v>494418</v>
      </c>
      <c r="K460" s="17">
        <v>0</v>
      </c>
      <c r="L460" s="17">
        <v>0</v>
      </c>
      <c r="M460" s="17">
        <v>0</v>
      </c>
      <c r="N460" s="17">
        <v>0</v>
      </c>
      <c r="O460" s="17">
        <v>0</v>
      </c>
      <c r="P460" s="17">
        <v>762340</v>
      </c>
      <c r="Q460" s="17">
        <v>262701</v>
      </c>
      <c r="R460" s="17">
        <v>0</v>
      </c>
      <c r="S460" s="17">
        <v>5078</v>
      </c>
      <c r="T460" s="17">
        <v>2119</v>
      </c>
      <c r="U460" s="17">
        <v>20155</v>
      </c>
      <c r="V460" s="17">
        <v>5332</v>
      </c>
      <c r="W460" s="17">
        <v>0</v>
      </c>
      <c r="X460" s="17">
        <v>82911</v>
      </c>
      <c r="Y460" s="17">
        <v>0</v>
      </c>
      <c r="Z460" s="17">
        <v>0</v>
      </c>
      <c r="AA460" s="17">
        <v>0</v>
      </c>
      <c r="AB460" s="17">
        <v>0</v>
      </c>
      <c r="AC460" s="17">
        <v>7203546</v>
      </c>
      <c r="AD460" s="17">
        <f>MAX(E460,(TRUNC(('2022-0222'!E460*0.03),0)+'2022-0222'!E460))</f>
        <v>4848149</v>
      </c>
      <c r="AE460" s="17">
        <f t="shared" si="8"/>
        <v>141208</v>
      </c>
    </row>
    <row r="461" spans="1:31" x14ac:dyDescent="0.3">
      <c r="A461" s="15" t="s">
        <v>915</v>
      </c>
      <c r="B461" s="14" t="s">
        <v>916</v>
      </c>
      <c r="C461" s="14">
        <v>1</v>
      </c>
      <c r="D461" s="14">
        <v>0</v>
      </c>
      <c r="E461" s="17">
        <v>11046718</v>
      </c>
      <c r="F461" s="17">
        <v>0</v>
      </c>
      <c r="G461" s="17">
        <v>0</v>
      </c>
      <c r="H461" s="17">
        <v>0</v>
      </c>
      <c r="I461" s="17">
        <v>1662272</v>
      </c>
      <c r="J461" s="17">
        <v>2305816</v>
      </c>
      <c r="K461" s="17">
        <v>0</v>
      </c>
      <c r="L461" s="17">
        <v>0</v>
      </c>
      <c r="M461" s="17">
        <v>0</v>
      </c>
      <c r="N461" s="17">
        <v>0</v>
      </c>
      <c r="O461" s="17">
        <v>0</v>
      </c>
      <c r="P461" s="17">
        <v>1836337</v>
      </c>
      <c r="Q461" s="17">
        <v>534579</v>
      </c>
      <c r="R461" s="17">
        <v>303116</v>
      </c>
      <c r="S461" s="17">
        <v>18980</v>
      </c>
      <c r="T461" s="17">
        <v>7919</v>
      </c>
      <c r="U461" s="17">
        <v>73978</v>
      </c>
      <c r="V461" s="17">
        <v>23302</v>
      </c>
      <c r="W461" s="17">
        <v>0</v>
      </c>
      <c r="X461" s="17">
        <v>175250</v>
      </c>
      <c r="Y461" s="17">
        <v>0</v>
      </c>
      <c r="Z461" s="17">
        <v>0</v>
      </c>
      <c r="AA461" s="17">
        <v>0</v>
      </c>
      <c r="AB461" s="17">
        <v>0</v>
      </c>
      <c r="AC461" s="17">
        <v>17988267</v>
      </c>
      <c r="AD461" s="17">
        <f>MAX(E461,(TRUNC(('2022-0222'!E461*0.03),0)+'2022-0222'!E461))</f>
        <v>11046718</v>
      </c>
      <c r="AE461" s="17">
        <f t="shared" si="8"/>
        <v>0</v>
      </c>
    </row>
    <row r="462" spans="1:31" x14ac:dyDescent="0.3">
      <c r="A462" s="15" t="s">
        <v>917</v>
      </c>
      <c r="B462" s="14" t="s">
        <v>918</v>
      </c>
      <c r="C462" s="14">
        <v>1</v>
      </c>
      <c r="D462" s="14">
        <v>0</v>
      </c>
      <c r="E462" s="17">
        <v>8389016</v>
      </c>
      <c r="F462" s="17">
        <v>0</v>
      </c>
      <c r="G462" s="17">
        <v>0</v>
      </c>
      <c r="H462" s="17">
        <v>45156</v>
      </c>
      <c r="I462" s="17">
        <v>1219467</v>
      </c>
      <c r="J462" s="17">
        <v>1477987</v>
      </c>
      <c r="K462" s="17">
        <v>22443</v>
      </c>
      <c r="L462" s="17">
        <v>0</v>
      </c>
      <c r="M462" s="17">
        <v>0</v>
      </c>
      <c r="N462" s="17">
        <v>0</v>
      </c>
      <c r="O462" s="17">
        <v>0</v>
      </c>
      <c r="P462" s="17">
        <v>1003856</v>
      </c>
      <c r="Q462" s="17">
        <v>163592</v>
      </c>
      <c r="R462" s="17">
        <v>91849</v>
      </c>
      <c r="S462" s="17">
        <v>7250</v>
      </c>
      <c r="T462" s="17">
        <v>3025</v>
      </c>
      <c r="U462" s="17">
        <v>27436</v>
      </c>
      <c r="V462" s="17">
        <v>9053</v>
      </c>
      <c r="W462" s="17">
        <v>0</v>
      </c>
      <c r="X462" s="17">
        <v>316780</v>
      </c>
      <c r="Y462" s="17">
        <v>0</v>
      </c>
      <c r="Z462" s="17">
        <v>0</v>
      </c>
      <c r="AA462" s="17">
        <v>0</v>
      </c>
      <c r="AB462" s="17">
        <v>0</v>
      </c>
      <c r="AC462" s="17">
        <v>12776910</v>
      </c>
      <c r="AD462" s="17">
        <f>MAX(E462,(TRUNC(('2022-0222'!E462*0.03),0)+'2022-0222'!E462))</f>
        <v>8640686</v>
      </c>
      <c r="AE462" s="17">
        <f t="shared" si="8"/>
        <v>251670</v>
      </c>
    </row>
    <row r="463" spans="1:31" x14ac:dyDescent="0.3">
      <c r="A463" s="15" t="s">
        <v>919</v>
      </c>
      <c r="B463" s="14" t="s">
        <v>920</v>
      </c>
      <c r="C463" s="14">
        <v>1</v>
      </c>
      <c r="D463" s="14">
        <v>0</v>
      </c>
      <c r="E463" s="17">
        <v>15426491</v>
      </c>
      <c r="F463" s="17">
        <v>0</v>
      </c>
      <c r="G463" s="17">
        <v>0</v>
      </c>
      <c r="H463" s="17">
        <v>0</v>
      </c>
      <c r="I463" s="17">
        <v>3595133</v>
      </c>
      <c r="J463" s="17">
        <v>4106842</v>
      </c>
      <c r="K463" s="17">
        <v>0</v>
      </c>
      <c r="L463" s="17">
        <v>0</v>
      </c>
      <c r="M463" s="17">
        <v>0</v>
      </c>
      <c r="N463" s="17">
        <v>0</v>
      </c>
      <c r="O463" s="17">
        <v>0</v>
      </c>
      <c r="P463" s="17">
        <v>1390218</v>
      </c>
      <c r="Q463" s="17">
        <v>469185</v>
      </c>
      <c r="R463" s="17">
        <v>475437</v>
      </c>
      <c r="S463" s="17">
        <v>45884</v>
      </c>
      <c r="T463" s="17">
        <v>19144</v>
      </c>
      <c r="U463" s="17">
        <v>182905</v>
      </c>
      <c r="V463" s="17">
        <v>48922</v>
      </c>
      <c r="W463" s="17">
        <v>0</v>
      </c>
      <c r="X463" s="17">
        <v>378000</v>
      </c>
      <c r="Y463" s="17">
        <v>45884</v>
      </c>
      <c r="Z463" s="17">
        <v>0</v>
      </c>
      <c r="AA463" s="17">
        <v>0</v>
      </c>
      <c r="AB463" s="17">
        <v>0</v>
      </c>
      <c r="AC463" s="17">
        <v>26184045</v>
      </c>
      <c r="AD463" s="17">
        <f>MAX(E463,(TRUNC(('2022-0222'!E463*0.03),0)+'2022-0222'!E463))</f>
        <v>15426491</v>
      </c>
      <c r="AE463" s="17">
        <f t="shared" si="8"/>
        <v>0</v>
      </c>
    </row>
    <row r="464" spans="1:31" x14ac:dyDescent="0.3">
      <c r="A464" s="15" t="s">
        <v>921</v>
      </c>
      <c r="B464" s="14" t="s">
        <v>922</v>
      </c>
      <c r="C464" s="14">
        <v>1</v>
      </c>
      <c r="D464" s="14">
        <v>0</v>
      </c>
      <c r="E464" s="17">
        <v>37240909</v>
      </c>
      <c r="F464" s="17">
        <v>0</v>
      </c>
      <c r="G464" s="17">
        <v>0</v>
      </c>
      <c r="H464" s="17">
        <v>0</v>
      </c>
      <c r="I464" s="17">
        <v>10304658</v>
      </c>
      <c r="J464" s="17">
        <v>3971411</v>
      </c>
      <c r="K464" s="17">
        <v>0</v>
      </c>
      <c r="L464" s="17">
        <v>0</v>
      </c>
      <c r="M464" s="17">
        <v>0</v>
      </c>
      <c r="N464" s="17">
        <v>0</v>
      </c>
      <c r="O464" s="17">
        <v>0</v>
      </c>
      <c r="P464" s="17">
        <v>2545918</v>
      </c>
      <c r="Q464" s="17">
        <v>515010</v>
      </c>
      <c r="R464" s="17">
        <v>1114175</v>
      </c>
      <c r="S464" s="17">
        <v>143374</v>
      </c>
      <c r="T464" s="17">
        <v>59819</v>
      </c>
      <c r="U464" s="17">
        <v>589665</v>
      </c>
      <c r="V464" s="17">
        <v>140824</v>
      </c>
      <c r="W464" s="17">
        <v>0</v>
      </c>
      <c r="X464" s="17">
        <v>988200</v>
      </c>
      <c r="Y464" s="17">
        <v>0</v>
      </c>
      <c r="Z464" s="17">
        <v>0</v>
      </c>
      <c r="AA464" s="17">
        <v>0</v>
      </c>
      <c r="AB464" s="17">
        <v>0</v>
      </c>
      <c r="AC464" s="17">
        <v>57613963</v>
      </c>
      <c r="AD464" s="17">
        <f>MAX(E464,(TRUNC(('2022-0222'!E464*0.03),0)+'2022-0222'!E464))</f>
        <v>37240909</v>
      </c>
      <c r="AE464" s="17">
        <f t="shared" si="8"/>
        <v>0</v>
      </c>
    </row>
    <row r="465" spans="1:31" x14ac:dyDescent="0.3">
      <c r="A465" s="15" t="s">
        <v>923</v>
      </c>
      <c r="B465" s="14" t="s">
        <v>924</v>
      </c>
      <c r="C465" s="14">
        <v>1</v>
      </c>
      <c r="D465" s="14">
        <v>0</v>
      </c>
      <c r="E465" s="17">
        <v>9859813</v>
      </c>
      <c r="F465" s="17">
        <v>0</v>
      </c>
      <c r="G465" s="17">
        <v>0</v>
      </c>
      <c r="H465" s="17">
        <v>18851</v>
      </c>
      <c r="I465" s="17">
        <v>994634</v>
      </c>
      <c r="J465" s="17">
        <v>1324757</v>
      </c>
      <c r="K465" s="17">
        <v>0</v>
      </c>
      <c r="L465" s="17">
        <v>0</v>
      </c>
      <c r="M465" s="17">
        <v>0</v>
      </c>
      <c r="N465" s="17">
        <v>0</v>
      </c>
      <c r="O465" s="17">
        <v>0</v>
      </c>
      <c r="P465" s="17">
        <v>681367</v>
      </c>
      <c r="Q465" s="17">
        <v>74421</v>
      </c>
      <c r="R465" s="17">
        <v>445421</v>
      </c>
      <c r="S465" s="17">
        <v>17766</v>
      </c>
      <c r="T465" s="17">
        <v>7413</v>
      </c>
      <c r="U465" s="17">
        <v>63551</v>
      </c>
      <c r="V465" s="17">
        <v>18196</v>
      </c>
      <c r="W465" s="17">
        <v>0</v>
      </c>
      <c r="X465" s="17">
        <v>179679</v>
      </c>
      <c r="Y465" s="17">
        <v>0</v>
      </c>
      <c r="Z465" s="17">
        <v>0</v>
      </c>
      <c r="AA465" s="17">
        <v>0</v>
      </c>
      <c r="AB465" s="17">
        <v>0</v>
      </c>
      <c r="AC465" s="17">
        <v>13685869</v>
      </c>
      <c r="AD465" s="17">
        <f>MAX(E465,(TRUNC(('2022-0222'!E465*0.03),0)+'2022-0222'!E465))</f>
        <v>10155607</v>
      </c>
      <c r="AE465" s="17">
        <f t="shared" si="8"/>
        <v>295794</v>
      </c>
    </row>
    <row r="466" spans="1:31" x14ac:dyDescent="0.3">
      <c r="A466" s="15" t="s">
        <v>925</v>
      </c>
      <c r="B466" s="14" t="s">
        <v>926</v>
      </c>
      <c r="C466" s="14">
        <v>1</v>
      </c>
      <c r="D466" s="14">
        <v>0</v>
      </c>
      <c r="E466" s="17">
        <v>617003</v>
      </c>
      <c r="F466" s="17">
        <v>0</v>
      </c>
      <c r="G466" s="17">
        <v>193761</v>
      </c>
      <c r="H466" s="17">
        <v>0</v>
      </c>
      <c r="I466" s="17">
        <v>21872</v>
      </c>
      <c r="J466" s="17">
        <v>2405</v>
      </c>
      <c r="K466" s="17">
        <v>0</v>
      </c>
      <c r="L466" s="17">
        <v>0</v>
      </c>
      <c r="M466" s="17">
        <v>0</v>
      </c>
      <c r="N466" s="17">
        <v>0</v>
      </c>
      <c r="O466" s="17">
        <v>0</v>
      </c>
      <c r="P466" s="17">
        <v>58594</v>
      </c>
      <c r="Q466" s="17">
        <v>0</v>
      </c>
      <c r="R466" s="17">
        <v>0</v>
      </c>
      <c r="S466" s="17">
        <v>764</v>
      </c>
      <c r="T466" s="17">
        <v>319</v>
      </c>
      <c r="U466" s="17">
        <v>5476</v>
      </c>
      <c r="V466" s="17">
        <v>0</v>
      </c>
      <c r="W466" s="17">
        <v>0</v>
      </c>
      <c r="X466" s="17">
        <v>0</v>
      </c>
      <c r="Y466" s="17">
        <v>0</v>
      </c>
      <c r="Z466" s="17">
        <v>0</v>
      </c>
      <c r="AA466" s="17">
        <v>0</v>
      </c>
      <c r="AB466" s="17">
        <v>0</v>
      </c>
      <c r="AC466" s="17">
        <v>900194</v>
      </c>
      <c r="AD466" s="17">
        <f>MAX(E466,(TRUNC(('2022-0222'!E466*0.03),0)+'2022-0222'!E466))</f>
        <v>635513</v>
      </c>
      <c r="AE466" s="17">
        <f t="shared" si="8"/>
        <v>18510</v>
      </c>
    </row>
    <row r="467" spans="1:31" x14ac:dyDescent="0.3">
      <c r="A467" s="15" t="s">
        <v>927</v>
      </c>
      <c r="B467" s="14" t="s">
        <v>928</v>
      </c>
      <c r="C467" s="14">
        <v>1</v>
      </c>
      <c r="D467" s="14">
        <v>0</v>
      </c>
      <c r="E467" s="17">
        <v>6653267</v>
      </c>
      <c r="F467" s="17">
        <v>0</v>
      </c>
      <c r="G467" s="17">
        <v>0</v>
      </c>
      <c r="H467" s="17">
        <v>0</v>
      </c>
      <c r="I467" s="17">
        <v>1105968</v>
      </c>
      <c r="J467" s="17">
        <v>2122322</v>
      </c>
      <c r="K467" s="17">
        <v>0</v>
      </c>
      <c r="L467" s="17">
        <v>0</v>
      </c>
      <c r="M467" s="17">
        <v>0</v>
      </c>
      <c r="N467" s="17">
        <v>0</v>
      </c>
      <c r="O467" s="17">
        <v>0</v>
      </c>
      <c r="P467" s="17">
        <v>765041</v>
      </c>
      <c r="Q467" s="17">
        <v>44238</v>
      </c>
      <c r="R467" s="17">
        <v>176429</v>
      </c>
      <c r="S467" s="17">
        <v>12194</v>
      </c>
      <c r="T467" s="17">
        <v>5088</v>
      </c>
      <c r="U467" s="17">
        <v>49163</v>
      </c>
      <c r="V467" s="17">
        <v>10519</v>
      </c>
      <c r="W467" s="17">
        <v>0</v>
      </c>
      <c r="X467" s="17">
        <v>109760</v>
      </c>
      <c r="Y467" s="17">
        <v>0</v>
      </c>
      <c r="Z467" s="17">
        <v>0</v>
      </c>
      <c r="AA467" s="17">
        <v>0</v>
      </c>
      <c r="AB467" s="17">
        <v>0</v>
      </c>
      <c r="AC467" s="17">
        <v>11053989</v>
      </c>
      <c r="AD467" s="17">
        <f>MAX(E467,(TRUNC(('2022-0222'!E467*0.03),0)+'2022-0222'!E467))</f>
        <v>6852865</v>
      </c>
      <c r="AE467" s="17">
        <f t="shared" si="8"/>
        <v>199598</v>
      </c>
    </row>
    <row r="468" spans="1:31" x14ac:dyDescent="0.3">
      <c r="A468" s="15" t="s">
        <v>929</v>
      </c>
      <c r="B468" s="14" t="s">
        <v>930</v>
      </c>
      <c r="C468" s="14">
        <v>1</v>
      </c>
      <c r="D468" s="14">
        <v>0</v>
      </c>
      <c r="E468" s="17">
        <v>9084853</v>
      </c>
      <c r="F468" s="17">
        <v>0</v>
      </c>
      <c r="G468" s="17">
        <v>0</v>
      </c>
      <c r="H468" s="17">
        <v>9793</v>
      </c>
      <c r="I468" s="17">
        <v>1262757</v>
      </c>
      <c r="J468" s="17">
        <v>2608894</v>
      </c>
      <c r="K468" s="17">
        <v>0</v>
      </c>
      <c r="L468" s="17">
        <v>0</v>
      </c>
      <c r="M468" s="17">
        <v>0</v>
      </c>
      <c r="N468" s="17">
        <v>0</v>
      </c>
      <c r="O468" s="17">
        <v>0</v>
      </c>
      <c r="P468" s="17">
        <v>983959</v>
      </c>
      <c r="Q468" s="17">
        <v>599841</v>
      </c>
      <c r="R468" s="17">
        <v>379199</v>
      </c>
      <c r="S468" s="17">
        <v>20193</v>
      </c>
      <c r="T468" s="17">
        <v>8425</v>
      </c>
      <c r="U468" s="17">
        <v>80094</v>
      </c>
      <c r="V468" s="17">
        <v>21856</v>
      </c>
      <c r="W468" s="17">
        <v>0</v>
      </c>
      <c r="X468" s="17">
        <v>190707</v>
      </c>
      <c r="Y468" s="17">
        <v>0</v>
      </c>
      <c r="Z468" s="17">
        <v>0</v>
      </c>
      <c r="AA468" s="17">
        <v>0</v>
      </c>
      <c r="AB468" s="17">
        <v>0</v>
      </c>
      <c r="AC468" s="17">
        <v>15250571</v>
      </c>
      <c r="AD468" s="17">
        <f>MAX(E468,(TRUNC(('2022-0222'!E468*0.03),0)+'2022-0222'!E468))</f>
        <v>9084853</v>
      </c>
      <c r="AE468" s="17">
        <f t="shared" si="8"/>
        <v>0</v>
      </c>
    </row>
    <row r="469" spans="1:31" x14ac:dyDescent="0.3">
      <c r="A469" s="15" t="s">
        <v>931</v>
      </c>
      <c r="B469" s="14" t="s">
        <v>932</v>
      </c>
      <c r="C469" s="14">
        <v>1</v>
      </c>
      <c r="D469" s="14">
        <v>0</v>
      </c>
      <c r="E469" s="17">
        <v>22682867</v>
      </c>
      <c r="F469" s="17">
        <v>0</v>
      </c>
      <c r="G469" s="17">
        <v>0</v>
      </c>
      <c r="H469" s="17">
        <v>20971</v>
      </c>
      <c r="I469" s="17">
        <v>4062349</v>
      </c>
      <c r="J469" s="17">
        <v>2741404</v>
      </c>
      <c r="K469" s="17">
        <v>0</v>
      </c>
      <c r="L469" s="17">
        <v>0</v>
      </c>
      <c r="M469" s="17">
        <v>0</v>
      </c>
      <c r="N469" s="17">
        <v>0</v>
      </c>
      <c r="O469" s="17">
        <v>0</v>
      </c>
      <c r="P469" s="17">
        <v>1971300</v>
      </c>
      <c r="Q469" s="17">
        <v>522246</v>
      </c>
      <c r="R469" s="17">
        <v>413384</v>
      </c>
      <c r="S469" s="17">
        <v>62841</v>
      </c>
      <c r="T469" s="17">
        <v>26219</v>
      </c>
      <c r="U469" s="17">
        <v>243485</v>
      </c>
      <c r="V469" s="17">
        <v>61622</v>
      </c>
      <c r="W469" s="17">
        <v>0</v>
      </c>
      <c r="X469" s="17">
        <v>633521</v>
      </c>
      <c r="Y469" s="17">
        <v>0</v>
      </c>
      <c r="Z469" s="17">
        <v>0</v>
      </c>
      <c r="AA469" s="17">
        <v>0</v>
      </c>
      <c r="AB469" s="17">
        <v>0</v>
      </c>
      <c r="AC469" s="17">
        <v>33442209</v>
      </c>
      <c r="AD469" s="17">
        <f>MAX(E469,(TRUNC(('2022-0222'!E469*0.03),0)+'2022-0222'!E469))</f>
        <v>22682867</v>
      </c>
      <c r="AE469" s="17">
        <f t="shared" si="8"/>
        <v>0</v>
      </c>
    </row>
    <row r="470" spans="1:31" x14ac:dyDescent="0.3">
      <c r="A470" s="15" t="s">
        <v>933</v>
      </c>
      <c r="B470" s="14" t="s">
        <v>934</v>
      </c>
      <c r="C470" s="14">
        <v>1</v>
      </c>
      <c r="D470" s="14">
        <v>1</v>
      </c>
      <c r="E470" s="17">
        <v>19008581</v>
      </c>
      <c r="F470" s="17">
        <v>0</v>
      </c>
      <c r="G470" s="17">
        <v>0</v>
      </c>
      <c r="H470" s="17">
        <v>0</v>
      </c>
      <c r="I470" s="17">
        <v>3053669</v>
      </c>
      <c r="J470" s="17">
        <v>3844148</v>
      </c>
      <c r="K470" s="17">
        <v>0</v>
      </c>
      <c r="L470" s="17">
        <v>0</v>
      </c>
      <c r="M470" s="17">
        <v>0</v>
      </c>
      <c r="N470" s="17">
        <v>0</v>
      </c>
      <c r="O470" s="17">
        <v>0</v>
      </c>
      <c r="P470" s="17">
        <v>2427430</v>
      </c>
      <c r="Q470" s="17">
        <v>499529</v>
      </c>
      <c r="R470" s="17">
        <v>648844</v>
      </c>
      <c r="S470" s="17">
        <v>43127</v>
      </c>
      <c r="T470" s="17">
        <v>17994</v>
      </c>
      <c r="U470" s="17">
        <v>170789</v>
      </c>
      <c r="V470" s="17">
        <v>45704</v>
      </c>
      <c r="W470" s="17">
        <v>0</v>
      </c>
      <c r="X470" s="17">
        <v>315192</v>
      </c>
      <c r="Y470" s="17">
        <v>0</v>
      </c>
      <c r="Z470" s="17">
        <v>0</v>
      </c>
      <c r="AA470" s="17">
        <v>0</v>
      </c>
      <c r="AB470" s="17">
        <v>0</v>
      </c>
      <c r="AC470" s="17">
        <v>30075007</v>
      </c>
      <c r="AD470" s="17">
        <f>MAX(E470,(TRUNC(('2022-0222'!E470*0.03),0)+'2022-0222'!E470))</f>
        <v>19008581</v>
      </c>
      <c r="AE470" s="17">
        <f t="shared" si="8"/>
        <v>0</v>
      </c>
    </row>
    <row r="471" spans="1:31" x14ac:dyDescent="0.3">
      <c r="A471" s="15" t="s">
        <v>935</v>
      </c>
      <c r="B471" s="14" t="s">
        <v>936</v>
      </c>
      <c r="C471" s="14">
        <v>1</v>
      </c>
      <c r="D471" s="14">
        <v>0</v>
      </c>
      <c r="E471" s="17">
        <v>11942751</v>
      </c>
      <c r="F471" s="17">
        <v>0</v>
      </c>
      <c r="G471" s="17">
        <v>0</v>
      </c>
      <c r="H471" s="17">
        <v>0</v>
      </c>
      <c r="I471" s="17">
        <v>1453310</v>
      </c>
      <c r="J471" s="17">
        <v>2834597</v>
      </c>
      <c r="K471" s="17">
        <v>0</v>
      </c>
      <c r="L471" s="17">
        <v>0</v>
      </c>
      <c r="M471" s="17">
        <v>0</v>
      </c>
      <c r="N471" s="17">
        <v>0</v>
      </c>
      <c r="O471" s="17">
        <v>0</v>
      </c>
      <c r="P471" s="17">
        <v>1390023</v>
      </c>
      <c r="Q471" s="17">
        <v>126164</v>
      </c>
      <c r="R471" s="17">
        <v>218933</v>
      </c>
      <c r="S471" s="17">
        <v>21152</v>
      </c>
      <c r="T471" s="17">
        <v>8825</v>
      </c>
      <c r="U471" s="17">
        <v>83880</v>
      </c>
      <c r="V471" s="17">
        <v>23646</v>
      </c>
      <c r="W471" s="17">
        <v>0</v>
      </c>
      <c r="X471" s="17">
        <v>250848</v>
      </c>
      <c r="Y471" s="17">
        <v>0</v>
      </c>
      <c r="Z471" s="17">
        <v>0</v>
      </c>
      <c r="AA471" s="17">
        <v>0</v>
      </c>
      <c r="AB471" s="17">
        <v>0</v>
      </c>
      <c r="AC471" s="17">
        <v>18354129</v>
      </c>
      <c r="AD471" s="17">
        <f>MAX(E471,(TRUNC(('2022-0222'!E471*0.03),0)+'2022-0222'!E471))</f>
        <v>12301033</v>
      </c>
      <c r="AE471" s="17">
        <f t="shared" si="8"/>
        <v>358282</v>
      </c>
    </row>
    <row r="472" spans="1:31" x14ac:dyDescent="0.3">
      <c r="A472" s="15" t="s">
        <v>937</v>
      </c>
      <c r="B472" s="14" t="s">
        <v>938</v>
      </c>
      <c r="C472" s="14">
        <v>1</v>
      </c>
      <c r="D472" s="14">
        <v>0</v>
      </c>
      <c r="E472" s="17">
        <v>23470161</v>
      </c>
      <c r="F472" s="17">
        <v>0</v>
      </c>
      <c r="G472" s="17">
        <v>0</v>
      </c>
      <c r="H472" s="17">
        <v>27019</v>
      </c>
      <c r="I472" s="17">
        <v>3700241</v>
      </c>
      <c r="J472" s="17">
        <v>2001889</v>
      </c>
      <c r="K472" s="17">
        <v>0</v>
      </c>
      <c r="L472" s="17">
        <v>0</v>
      </c>
      <c r="M472" s="17">
        <v>0</v>
      </c>
      <c r="N472" s="17">
        <v>0</v>
      </c>
      <c r="O472" s="17">
        <v>0</v>
      </c>
      <c r="P472" s="17">
        <v>2109531</v>
      </c>
      <c r="Q472" s="17">
        <v>457732</v>
      </c>
      <c r="R472" s="17">
        <v>1317652</v>
      </c>
      <c r="S472" s="17">
        <v>99632</v>
      </c>
      <c r="T472" s="17">
        <v>41569</v>
      </c>
      <c r="U472" s="17">
        <v>383169</v>
      </c>
      <c r="V472" s="17">
        <v>55368</v>
      </c>
      <c r="W472" s="17">
        <v>0</v>
      </c>
      <c r="X472" s="17">
        <v>767126</v>
      </c>
      <c r="Y472" s="17">
        <v>0</v>
      </c>
      <c r="Z472" s="17">
        <v>0</v>
      </c>
      <c r="AA472" s="17">
        <v>0</v>
      </c>
      <c r="AB472" s="17">
        <v>0</v>
      </c>
      <c r="AC472" s="17">
        <v>34431089</v>
      </c>
      <c r="AD472" s="17">
        <f>MAX(E472,(TRUNC(('2022-0222'!E472*0.03),0)+'2022-0222'!E472))</f>
        <v>24174265</v>
      </c>
      <c r="AE472" s="17">
        <f t="shared" si="8"/>
        <v>704104</v>
      </c>
    </row>
    <row r="473" spans="1:31" x14ac:dyDescent="0.3">
      <c r="A473" s="15" t="s">
        <v>939</v>
      </c>
      <c r="B473" s="14" t="s">
        <v>940</v>
      </c>
      <c r="C473" s="14">
        <v>1</v>
      </c>
      <c r="D473" s="14">
        <v>0</v>
      </c>
      <c r="E473" s="17">
        <v>7177316</v>
      </c>
      <c r="F473" s="17">
        <v>0</v>
      </c>
      <c r="G473" s="17">
        <v>0</v>
      </c>
      <c r="H473" s="17">
        <v>10828</v>
      </c>
      <c r="I473" s="17">
        <v>1129318</v>
      </c>
      <c r="J473" s="17">
        <v>2488779</v>
      </c>
      <c r="K473" s="17">
        <v>0</v>
      </c>
      <c r="L473" s="17">
        <v>0</v>
      </c>
      <c r="M473" s="17">
        <v>0</v>
      </c>
      <c r="N473" s="17">
        <v>0</v>
      </c>
      <c r="O473" s="17">
        <v>0</v>
      </c>
      <c r="P473" s="17">
        <v>859044</v>
      </c>
      <c r="Q473" s="17">
        <v>52762</v>
      </c>
      <c r="R473" s="17">
        <v>253016</v>
      </c>
      <c r="S473" s="17">
        <v>15699</v>
      </c>
      <c r="T473" s="17">
        <v>6550</v>
      </c>
      <c r="U473" s="17">
        <v>61570</v>
      </c>
      <c r="V473" s="17">
        <v>15293</v>
      </c>
      <c r="W473" s="17">
        <v>0</v>
      </c>
      <c r="X473" s="17">
        <v>197200</v>
      </c>
      <c r="Y473" s="17">
        <v>0</v>
      </c>
      <c r="Z473" s="17">
        <v>0</v>
      </c>
      <c r="AA473" s="17">
        <v>0</v>
      </c>
      <c r="AB473" s="17">
        <v>0</v>
      </c>
      <c r="AC473" s="17">
        <v>12267375</v>
      </c>
      <c r="AD473" s="17">
        <f>MAX(E473,(TRUNC(('2022-0222'!E473*0.03),0)+'2022-0222'!E473))</f>
        <v>7392635</v>
      </c>
      <c r="AE473" s="17">
        <f t="shared" si="8"/>
        <v>215319</v>
      </c>
    </row>
    <row r="474" spans="1:31" x14ac:dyDescent="0.3">
      <c r="A474" s="15" t="s">
        <v>941</v>
      </c>
      <c r="B474" s="14" t="s">
        <v>942</v>
      </c>
      <c r="C474" s="14">
        <v>1</v>
      </c>
      <c r="D474" s="14">
        <v>0</v>
      </c>
      <c r="E474" s="17">
        <v>4877833</v>
      </c>
      <c r="F474" s="17">
        <v>0</v>
      </c>
      <c r="G474" s="17">
        <v>0</v>
      </c>
      <c r="H474" s="17">
        <v>0</v>
      </c>
      <c r="I474" s="17">
        <v>798736</v>
      </c>
      <c r="J474" s="17">
        <v>929157</v>
      </c>
      <c r="K474" s="17">
        <v>0</v>
      </c>
      <c r="L474" s="17">
        <v>0</v>
      </c>
      <c r="M474" s="17">
        <v>0</v>
      </c>
      <c r="N474" s="17">
        <v>0</v>
      </c>
      <c r="O474" s="17">
        <v>0</v>
      </c>
      <c r="P474" s="17">
        <v>437730</v>
      </c>
      <c r="Q474" s="17">
        <v>209187</v>
      </c>
      <c r="R474" s="17">
        <v>243978</v>
      </c>
      <c r="S474" s="17">
        <v>13497</v>
      </c>
      <c r="T474" s="17">
        <v>5631</v>
      </c>
      <c r="U474" s="17">
        <v>46542</v>
      </c>
      <c r="V474" s="17">
        <v>12428</v>
      </c>
      <c r="W474" s="17">
        <v>0</v>
      </c>
      <c r="X474" s="17">
        <v>136320</v>
      </c>
      <c r="Y474" s="17">
        <v>0</v>
      </c>
      <c r="Z474" s="17">
        <v>0</v>
      </c>
      <c r="AA474" s="17">
        <v>0</v>
      </c>
      <c r="AB474" s="17">
        <v>0</v>
      </c>
      <c r="AC474" s="17">
        <v>7711039</v>
      </c>
      <c r="AD474" s="17">
        <f>MAX(E474,(TRUNC(('2022-0222'!E474*0.03),0)+'2022-0222'!E474))</f>
        <v>4877833</v>
      </c>
      <c r="AE474" s="17">
        <f t="shared" si="8"/>
        <v>0</v>
      </c>
    </row>
    <row r="475" spans="1:31" x14ac:dyDescent="0.3">
      <c r="A475" s="15" t="s">
        <v>943</v>
      </c>
      <c r="B475" s="14" t="s">
        <v>944</v>
      </c>
      <c r="C475" s="14">
        <v>1</v>
      </c>
      <c r="D475" s="14">
        <v>0</v>
      </c>
      <c r="E475" s="17">
        <v>5035121</v>
      </c>
      <c r="F475" s="17">
        <v>0</v>
      </c>
      <c r="G475" s="17">
        <v>0</v>
      </c>
      <c r="H475" s="17">
        <v>0</v>
      </c>
      <c r="I475" s="17">
        <v>1163309</v>
      </c>
      <c r="J475" s="17">
        <v>1291571</v>
      </c>
      <c r="K475" s="17">
        <v>0</v>
      </c>
      <c r="L475" s="17">
        <v>0</v>
      </c>
      <c r="M475" s="17">
        <v>0</v>
      </c>
      <c r="N475" s="17">
        <v>0</v>
      </c>
      <c r="O475" s="17">
        <v>0</v>
      </c>
      <c r="P475" s="17">
        <v>827620</v>
      </c>
      <c r="Q475" s="17">
        <v>133498</v>
      </c>
      <c r="R475" s="17">
        <v>146882</v>
      </c>
      <c r="S475" s="17">
        <v>9587</v>
      </c>
      <c r="T475" s="17">
        <v>4000</v>
      </c>
      <c r="U475" s="17">
        <v>38911</v>
      </c>
      <c r="V475" s="17">
        <v>10811</v>
      </c>
      <c r="W475" s="17">
        <v>0</v>
      </c>
      <c r="X475" s="17">
        <v>146640</v>
      </c>
      <c r="Y475" s="17">
        <v>0</v>
      </c>
      <c r="Z475" s="17">
        <v>0</v>
      </c>
      <c r="AA475" s="17">
        <v>0</v>
      </c>
      <c r="AB475" s="17">
        <v>0</v>
      </c>
      <c r="AC475" s="17">
        <v>8807950</v>
      </c>
      <c r="AD475" s="17">
        <f>MAX(E475,(TRUNC(('2022-0222'!E475*0.03),0)+'2022-0222'!E475))</f>
        <v>5186174</v>
      </c>
      <c r="AE475" s="17">
        <f t="shared" si="8"/>
        <v>151053</v>
      </c>
    </row>
    <row r="476" spans="1:31" x14ac:dyDescent="0.3">
      <c r="A476" s="15" t="s">
        <v>945</v>
      </c>
      <c r="B476" s="14" t="s">
        <v>946</v>
      </c>
      <c r="C476" s="14">
        <v>1</v>
      </c>
      <c r="D476" s="14">
        <v>0</v>
      </c>
      <c r="E476" s="17">
        <v>14123529</v>
      </c>
      <c r="F476" s="17">
        <v>0</v>
      </c>
      <c r="G476" s="17">
        <v>0</v>
      </c>
      <c r="H476" s="17">
        <v>0</v>
      </c>
      <c r="I476" s="17">
        <v>2015212</v>
      </c>
      <c r="J476" s="17">
        <v>2902055</v>
      </c>
      <c r="K476" s="17">
        <v>0</v>
      </c>
      <c r="L476" s="17">
        <v>0</v>
      </c>
      <c r="M476" s="17">
        <v>0</v>
      </c>
      <c r="N476" s="17">
        <v>0</v>
      </c>
      <c r="O476" s="17">
        <v>0</v>
      </c>
      <c r="P476" s="17">
        <v>1724367</v>
      </c>
      <c r="Q476" s="17">
        <v>421955</v>
      </c>
      <c r="R476" s="17">
        <v>600342</v>
      </c>
      <c r="S476" s="17">
        <v>38798</v>
      </c>
      <c r="T476" s="17">
        <v>16188</v>
      </c>
      <c r="U476" s="17">
        <v>140266</v>
      </c>
      <c r="V476" s="17">
        <v>41556</v>
      </c>
      <c r="W476" s="17">
        <v>0</v>
      </c>
      <c r="X476" s="17">
        <v>303584</v>
      </c>
      <c r="Y476" s="17">
        <v>0</v>
      </c>
      <c r="Z476" s="17">
        <v>0</v>
      </c>
      <c r="AA476" s="17">
        <v>0</v>
      </c>
      <c r="AB476" s="17">
        <v>0</v>
      </c>
      <c r="AC476" s="17">
        <v>22327852</v>
      </c>
      <c r="AD476" s="17">
        <f>MAX(E476,(TRUNC(('2022-0222'!E476*0.03),0)+'2022-0222'!E476))</f>
        <v>14360192</v>
      </c>
      <c r="AE476" s="17">
        <f t="shared" si="8"/>
        <v>236663</v>
      </c>
    </row>
    <row r="477" spans="1:31" x14ac:dyDescent="0.3">
      <c r="A477" s="15" t="s">
        <v>947</v>
      </c>
      <c r="B477" s="14" t="s">
        <v>948</v>
      </c>
      <c r="C477" s="14">
        <v>1</v>
      </c>
      <c r="D477" s="14">
        <v>0</v>
      </c>
      <c r="E477" s="17">
        <v>17152677</v>
      </c>
      <c r="F477" s="17">
        <v>0</v>
      </c>
      <c r="G477" s="17">
        <v>0</v>
      </c>
      <c r="H477" s="17">
        <v>0</v>
      </c>
      <c r="I477" s="17">
        <v>3623157</v>
      </c>
      <c r="J477" s="17">
        <v>7471469</v>
      </c>
      <c r="K477" s="17">
        <v>0</v>
      </c>
      <c r="L477" s="17">
        <v>0</v>
      </c>
      <c r="M477" s="17">
        <v>0</v>
      </c>
      <c r="N477" s="17">
        <v>0</v>
      </c>
      <c r="O477" s="17">
        <v>0</v>
      </c>
      <c r="P477" s="17">
        <v>2268257</v>
      </c>
      <c r="Q477" s="17">
        <v>348785</v>
      </c>
      <c r="R477" s="17">
        <v>573984</v>
      </c>
      <c r="S477" s="17">
        <v>66077</v>
      </c>
      <c r="T477" s="17">
        <v>27569</v>
      </c>
      <c r="U477" s="17">
        <v>254494</v>
      </c>
      <c r="V477" s="17">
        <v>72801</v>
      </c>
      <c r="W477" s="17">
        <v>0</v>
      </c>
      <c r="X477" s="17">
        <v>561600</v>
      </c>
      <c r="Y477" s="17">
        <v>0</v>
      </c>
      <c r="Z477" s="17">
        <v>0</v>
      </c>
      <c r="AA477" s="17">
        <v>0</v>
      </c>
      <c r="AB477" s="17">
        <v>0</v>
      </c>
      <c r="AC477" s="17">
        <v>32420870</v>
      </c>
      <c r="AD477" s="17">
        <f>MAX(E477,(TRUNC(('2022-0222'!E477*0.03),0)+'2022-0222'!E477))</f>
        <v>17152677</v>
      </c>
      <c r="AE477" s="17">
        <f t="shared" si="8"/>
        <v>0</v>
      </c>
    </row>
    <row r="478" spans="1:31" x14ac:dyDescent="0.3">
      <c r="A478" s="15" t="s">
        <v>949</v>
      </c>
      <c r="B478" s="14" t="s">
        <v>950</v>
      </c>
      <c r="C478" s="14">
        <v>1</v>
      </c>
      <c r="D478" s="14">
        <v>0</v>
      </c>
      <c r="E478" s="17">
        <v>8927934</v>
      </c>
      <c r="F478" s="17">
        <v>0</v>
      </c>
      <c r="G478" s="17">
        <v>405052</v>
      </c>
      <c r="H478" s="17">
        <v>66509</v>
      </c>
      <c r="I478" s="17">
        <v>2664405</v>
      </c>
      <c r="J478" s="17">
        <v>1447354</v>
      </c>
      <c r="K478" s="17">
        <v>0</v>
      </c>
      <c r="L478" s="17">
        <v>0</v>
      </c>
      <c r="M478" s="17">
        <v>0</v>
      </c>
      <c r="N478" s="17">
        <v>0</v>
      </c>
      <c r="O478" s="17">
        <v>0</v>
      </c>
      <c r="P478" s="17">
        <v>1123732</v>
      </c>
      <c r="Q478" s="17">
        <v>255422</v>
      </c>
      <c r="R478" s="17">
        <v>228308</v>
      </c>
      <c r="S478" s="17">
        <v>27129</v>
      </c>
      <c r="T478" s="17">
        <v>11319</v>
      </c>
      <c r="U478" s="17">
        <v>107879</v>
      </c>
      <c r="V478" s="17">
        <v>26164</v>
      </c>
      <c r="W478" s="17">
        <v>0</v>
      </c>
      <c r="X478" s="17">
        <v>210600</v>
      </c>
      <c r="Y478" s="17">
        <v>24469</v>
      </c>
      <c r="Z478" s="17">
        <v>0</v>
      </c>
      <c r="AA478" s="17">
        <v>0</v>
      </c>
      <c r="AB478" s="17">
        <v>0</v>
      </c>
      <c r="AC478" s="17">
        <v>15526276</v>
      </c>
      <c r="AD478" s="17">
        <f>MAX(E478,(TRUNC(('2022-0222'!E478*0.03),0)+'2022-0222'!E478))</f>
        <v>8927934</v>
      </c>
      <c r="AE478" s="17">
        <f t="shared" si="8"/>
        <v>0</v>
      </c>
    </row>
    <row r="479" spans="1:31" x14ac:dyDescent="0.3">
      <c r="A479" s="15" t="s">
        <v>951</v>
      </c>
      <c r="B479" s="14" t="s">
        <v>952</v>
      </c>
      <c r="C479" s="14">
        <v>1</v>
      </c>
      <c r="D479" s="14">
        <v>0</v>
      </c>
      <c r="E479" s="17">
        <v>17273531</v>
      </c>
      <c r="F479" s="17">
        <v>0</v>
      </c>
      <c r="G479" s="17">
        <v>0</v>
      </c>
      <c r="H479" s="17">
        <v>18822</v>
      </c>
      <c r="I479" s="17">
        <v>2842339</v>
      </c>
      <c r="J479" s="17">
        <v>3648554</v>
      </c>
      <c r="K479" s="17">
        <v>205705</v>
      </c>
      <c r="L479" s="17">
        <v>0</v>
      </c>
      <c r="M479" s="17">
        <v>0</v>
      </c>
      <c r="N479" s="17">
        <v>0</v>
      </c>
      <c r="O479" s="17">
        <v>0</v>
      </c>
      <c r="P479" s="17">
        <v>2105544</v>
      </c>
      <c r="Q479" s="17">
        <v>511421</v>
      </c>
      <c r="R479" s="17">
        <v>807441</v>
      </c>
      <c r="S479" s="17">
        <v>41090</v>
      </c>
      <c r="T479" s="17">
        <v>17144</v>
      </c>
      <c r="U479" s="17">
        <v>165022</v>
      </c>
      <c r="V479" s="17">
        <v>46931</v>
      </c>
      <c r="W479" s="17">
        <v>0</v>
      </c>
      <c r="X479" s="17">
        <v>408144</v>
      </c>
      <c r="Y479" s="17">
        <v>0</v>
      </c>
      <c r="Z479" s="17">
        <v>0</v>
      </c>
      <c r="AA479" s="17">
        <v>0</v>
      </c>
      <c r="AB479" s="17">
        <v>0</v>
      </c>
      <c r="AC479" s="17">
        <v>28091688</v>
      </c>
      <c r="AD479" s="17">
        <f>MAX(E479,(TRUNC(('2022-0222'!E479*0.03),0)+'2022-0222'!E479))</f>
        <v>17273531</v>
      </c>
      <c r="AE479" s="17">
        <f t="shared" si="8"/>
        <v>0</v>
      </c>
    </row>
    <row r="480" spans="1:31" x14ac:dyDescent="0.3">
      <c r="A480" s="15" t="s">
        <v>953</v>
      </c>
      <c r="B480" s="14" t="s">
        <v>954</v>
      </c>
      <c r="C480" s="14">
        <v>1</v>
      </c>
      <c r="D480" s="14">
        <v>0</v>
      </c>
      <c r="E480" s="17">
        <v>130879923</v>
      </c>
      <c r="F480" s="17">
        <v>1169015</v>
      </c>
      <c r="G480" s="17">
        <v>0</v>
      </c>
      <c r="H480" s="17">
        <v>163713</v>
      </c>
      <c r="I480" s="17">
        <v>10492337</v>
      </c>
      <c r="J480" s="17">
        <v>9663083</v>
      </c>
      <c r="K480" s="17">
        <v>0</v>
      </c>
      <c r="L480" s="17">
        <v>0</v>
      </c>
      <c r="M480" s="17">
        <v>0</v>
      </c>
      <c r="N480" s="17">
        <v>0</v>
      </c>
      <c r="O480" s="17">
        <v>0</v>
      </c>
      <c r="P480" s="17">
        <v>5505266</v>
      </c>
      <c r="Q480" s="17">
        <v>3057503</v>
      </c>
      <c r="R480" s="17">
        <v>3936543</v>
      </c>
      <c r="S480" s="17">
        <v>142175</v>
      </c>
      <c r="T480" s="17">
        <v>59319</v>
      </c>
      <c r="U480" s="17">
        <v>592519</v>
      </c>
      <c r="V480" s="17">
        <v>199823</v>
      </c>
      <c r="W480" s="17">
        <v>0</v>
      </c>
      <c r="X480" s="17">
        <v>4748555</v>
      </c>
      <c r="Y480" s="17">
        <v>0</v>
      </c>
      <c r="Z480" s="17">
        <v>0</v>
      </c>
      <c r="AA480" s="17">
        <v>0</v>
      </c>
      <c r="AB480" s="17">
        <v>0</v>
      </c>
      <c r="AC480" s="17">
        <v>170609774</v>
      </c>
      <c r="AD480" s="17">
        <f>MAX(E480,(TRUNC(('2022-0222'!E480*0.03),0)+'2022-0222'!E480))</f>
        <v>130879923</v>
      </c>
      <c r="AE480" s="17">
        <f t="shared" si="8"/>
        <v>0</v>
      </c>
    </row>
    <row r="481" spans="1:31" x14ac:dyDescent="0.3">
      <c r="A481" s="15" t="s">
        <v>955</v>
      </c>
      <c r="B481" s="14" t="s">
        <v>956</v>
      </c>
      <c r="C481" s="14">
        <v>1</v>
      </c>
      <c r="D481" s="14">
        <v>0</v>
      </c>
      <c r="E481" s="17">
        <v>2552270</v>
      </c>
      <c r="F481" s="17">
        <v>0</v>
      </c>
      <c r="G481" s="17">
        <v>139184</v>
      </c>
      <c r="H481" s="17">
        <v>0</v>
      </c>
      <c r="I481" s="17">
        <v>409978</v>
      </c>
      <c r="J481" s="17">
        <v>883101</v>
      </c>
      <c r="K481" s="17">
        <v>0</v>
      </c>
      <c r="L481" s="17">
        <v>0</v>
      </c>
      <c r="M481" s="17">
        <v>0</v>
      </c>
      <c r="N481" s="17">
        <v>0</v>
      </c>
      <c r="O481" s="17">
        <v>0</v>
      </c>
      <c r="P481" s="17">
        <v>216885</v>
      </c>
      <c r="Q481" s="17">
        <v>14202</v>
      </c>
      <c r="R481" s="17">
        <v>0</v>
      </c>
      <c r="S481" s="17">
        <v>4045</v>
      </c>
      <c r="T481" s="17">
        <v>1688</v>
      </c>
      <c r="U481" s="17">
        <v>15378</v>
      </c>
      <c r="V481" s="17">
        <v>0</v>
      </c>
      <c r="W481" s="17">
        <v>0</v>
      </c>
      <c r="X481" s="17">
        <v>22500</v>
      </c>
      <c r="Y481" s="17">
        <v>14764</v>
      </c>
      <c r="Z481" s="17">
        <v>0</v>
      </c>
      <c r="AA481" s="17">
        <v>0</v>
      </c>
      <c r="AB481" s="17">
        <v>0</v>
      </c>
      <c r="AC481" s="17">
        <v>4273995</v>
      </c>
      <c r="AD481" s="17">
        <f>MAX(E481,(TRUNC(('2022-0222'!E481*0.03),0)+'2022-0222'!E481))</f>
        <v>2628838</v>
      </c>
      <c r="AE481" s="17">
        <f t="shared" si="8"/>
        <v>76568</v>
      </c>
    </row>
    <row r="482" spans="1:31" x14ac:dyDescent="0.3">
      <c r="A482" s="15" t="s">
        <v>957</v>
      </c>
      <c r="B482" s="14" t="s">
        <v>958</v>
      </c>
      <c r="C482" s="14">
        <v>1</v>
      </c>
      <c r="D482" s="14">
        <v>0</v>
      </c>
      <c r="E482" s="17">
        <v>2556429</v>
      </c>
      <c r="F482" s="17">
        <v>0</v>
      </c>
      <c r="G482" s="17">
        <v>0</v>
      </c>
      <c r="H482" s="17">
        <v>0</v>
      </c>
      <c r="I482" s="17">
        <v>315851</v>
      </c>
      <c r="J482" s="17">
        <v>544055</v>
      </c>
      <c r="K482" s="17">
        <v>0</v>
      </c>
      <c r="L482" s="17">
        <v>0</v>
      </c>
      <c r="M482" s="17">
        <v>0</v>
      </c>
      <c r="N482" s="17">
        <v>0</v>
      </c>
      <c r="O482" s="17">
        <v>0</v>
      </c>
      <c r="P482" s="17">
        <v>382648</v>
      </c>
      <c r="Q482" s="17">
        <v>24855</v>
      </c>
      <c r="R482" s="17">
        <v>44283</v>
      </c>
      <c r="S482" s="17">
        <v>2322</v>
      </c>
      <c r="T482" s="17">
        <v>969</v>
      </c>
      <c r="U482" s="17">
        <v>9262</v>
      </c>
      <c r="V482" s="17">
        <v>1936</v>
      </c>
      <c r="W482" s="17">
        <v>0</v>
      </c>
      <c r="X482" s="17">
        <v>24724</v>
      </c>
      <c r="Y482" s="17">
        <v>3232</v>
      </c>
      <c r="Z482" s="17">
        <v>0</v>
      </c>
      <c r="AA482" s="17">
        <v>0</v>
      </c>
      <c r="AB482" s="17">
        <v>0</v>
      </c>
      <c r="AC482" s="17">
        <v>3910566</v>
      </c>
      <c r="AD482" s="17">
        <f>MAX(E482,(TRUNC(('2022-0222'!E482*0.03),0)+'2022-0222'!E482))</f>
        <v>2633121</v>
      </c>
      <c r="AE482" s="17">
        <f t="shared" si="8"/>
        <v>76692</v>
      </c>
    </row>
    <row r="483" spans="1:31" x14ac:dyDescent="0.3">
      <c r="A483" s="15" t="s">
        <v>959</v>
      </c>
      <c r="B483" s="14" t="s">
        <v>960</v>
      </c>
      <c r="C483" s="14">
        <v>1</v>
      </c>
      <c r="D483" s="14">
        <v>0</v>
      </c>
      <c r="E483" s="17">
        <v>8019377</v>
      </c>
      <c r="F483" s="17">
        <v>0</v>
      </c>
      <c r="G483" s="17">
        <v>347920</v>
      </c>
      <c r="H483" s="17">
        <v>0</v>
      </c>
      <c r="I483" s="17">
        <v>1434121</v>
      </c>
      <c r="J483" s="17">
        <v>367114</v>
      </c>
      <c r="K483" s="17">
        <v>0</v>
      </c>
      <c r="L483" s="17">
        <v>0</v>
      </c>
      <c r="M483" s="17">
        <v>0</v>
      </c>
      <c r="N483" s="17">
        <v>0</v>
      </c>
      <c r="O483" s="17">
        <v>0</v>
      </c>
      <c r="P483" s="17">
        <v>754361</v>
      </c>
      <c r="Q483" s="17">
        <v>48543</v>
      </c>
      <c r="R483" s="17">
        <v>169479</v>
      </c>
      <c r="S483" s="17">
        <v>9662</v>
      </c>
      <c r="T483" s="17">
        <v>4031</v>
      </c>
      <c r="U483" s="17">
        <v>37105</v>
      </c>
      <c r="V483" s="17">
        <v>9756</v>
      </c>
      <c r="W483" s="17">
        <v>0</v>
      </c>
      <c r="X483" s="17">
        <v>243236</v>
      </c>
      <c r="Y483" s="17">
        <v>0</v>
      </c>
      <c r="Z483" s="17">
        <v>0</v>
      </c>
      <c r="AA483" s="17">
        <v>0</v>
      </c>
      <c r="AB483" s="17">
        <v>0</v>
      </c>
      <c r="AC483" s="17">
        <v>11444705</v>
      </c>
      <c r="AD483" s="17">
        <f>MAX(E483,(TRUNC(('2022-0222'!E483*0.03),0)+'2022-0222'!E483))</f>
        <v>8259958</v>
      </c>
      <c r="AE483" s="17">
        <f t="shared" si="8"/>
        <v>240581</v>
      </c>
    </row>
    <row r="484" spans="1:31" x14ac:dyDescent="0.3">
      <c r="A484" s="15" t="s">
        <v>961</v>
      </c>
      <c r="B484" s="14" t="s">
        <v>962</v>
      </c>
      <c r="C484" s="14">
        <v>1</v>
      </c>
      <c r="D484" s="14">
        <v>0</v>
      </c>
      <c r="E484" s="17">
        <v>15332168</v>
      </c>
      <c r="F484" s="17">
        <v>0</v>
      </c>
      <c r="G484" s="17">
        <v>0</v>
      </c>
      <c r="H484" s="17">
        <v>0</v>
      </c>
      <c r="I484" s="17">
        <v>2347370</v>
      </c>
      <c r="J484" s="17">
        <v>1806340</v>
      </c>
      <c r="K484" s="17">
        <v>264495</v>
      </c>
      <c r="L484" s="17">
        <v>0</v>
      </c>
      <c r="M484" s="17">
        <v>0</v>
      </c>
      <c r="N484" s="17">
        <v>0</v>
      </c>
      <c r="O484" s="17">
        <v>0</v>
      </c>
      <c r="P484" s="17">
        <v>1412580</v>
      </c>
      <c r="Q484" s="17">
        <v>335830</v>
      </c>
      <c r="R484" s="17">
        <v>133043</v>
      </c>
      <c r="S484" s="17">
        <v>23354</v>
      </c>
      <c r="T484" s="17">
        <v>9744</v>
      </c>
      <c r="U484" s="17">
        <v>87725</v>
      </c>
      <c r="V484" s="17">
        <v>27428</v>
      </c>
      <c r="W484" s="17">
        <v>0</v>
      </c>
      <c r="X484" s="17">
        <v>416368</v>
      </c>
      <c r="Y484" s="17">
        <v>0</v>
      </c>
      <c r="Z484" s="17">
        <v>0</v>
      </c>
      <c r="AA484" s="17">
        <v>0</v>
      </c>
      <c r="AB484" s="17">
        <v>0</v>
      </c>
      <c r="AC484" s="17">
        <v>22196445</v>
      </c>
      <c r="AD484" s="17">
        <f>MAX(E484,(TRUNC(('2022-0222'!E484*0.03),0)+'2022-0222'!E484))</f>
        <v>15792133</v>
      </c>
      <c r="AE484" s="17">
        <f t="shared" si="8"/>
        <v>459965</v>
      </c>
    </row>
    <row r="485" spans="1:31" x14ac:dyDescent="0.3">
      <c r="A485" s="15" t="s">
        <v>963</v>
      </c>
      <c r="B485" s="14" t="s">
        <v>964</v>
      </c>
      <c r="C485" s="14">
        <v>1</v>
      </c>
      <c r="D485" s="14">
        <v>0</v>
      </c>
      <c r="E485" s="17">
        <v>7801357</v>
      </c>
      <c r="F485" s="17">
        <v>0</v>
      </c>
      <c r="G485" s="17">
        <v>0</v>
      </c>
      <c r="H485" s="17">
        <v>34984</v>
      </c>
      <c r="I485" s="17">
        <v>1873181</v>
      </c>
      <c r="J485" s="17">
        <v>2024364</v>
      </c>
      <c r="K485" s="17">
        <v>0</v>
      </c>
      <c r="L485" s="17">
        <v>0</v>
      </c>
      <c r="M485" s="17">
        <v>0</v>
      </c>
      <c r="N485" s="17">
        <v>0</v>
      </c>
      <c r="O485" s="17">
        <v>0</v>
      </c>
      <c r="P485" s="17">
        <v>1107740</v>
      </c>
      <c r="Q485" s="17">
        <v>194440</v>
      </c>
      <c r="R485" s="17">
        <v>260843</v>
      </c>
      <c r="S485" s="17">
        <v>12853</v>
      </c>
      <c r="T485" s="17">
        <v>5363</v>
      </c>
      <c r="U485" s="17">
        <v>50270</v>
      </c>
      <c r="V485" s="17">
        <v>15821</v>
      </c>
      <c r="W485" s="17">
        <v>0</v>
      </c>
      <c r="X485" s="17">
        <v>372000</v>
      </c>
      <c r="Y485" s="17">
        <v>11116</v>
      </c>
      <c r="Z485" s="17">
        <v>0</v>
      </c>
      <c r="AA485" s="17">
        <v>0</v>
      </c>
      <c r="AB485" s="17">
        <v>0</v>
      </c>
      <c r="AC485" s="17">
        <v>13764332</v>
      </c>
      <c r="AD485" s="17">
        <f>MAX(E485,(TRUNC(('2022-0222'!E485*0.03),0)+'2022-0222'!E485))</f>
        <v>7959485</v>
      </c>
      <c r="AE485" s="17">
        <f t="shared" si="8"/>
        <v>158128</v>
      </c>
    </row>
    <row r="486" spans="1:31" x14ac:dyDescent="0.3">
      <c r="A486" s="15" t="s">
        <v>965</v>
      </c>
      <c r="B486" s="14" t="s">
        <v>966</v>
      </c>
      <c r="C486" s="14">
        <v>1</v>
      </c>
      <c r="D486" s="14">
        <v>0</v>
      </c>
      <c r="E486" s="17">
        <v>3807232</v>
      </c>
      <c r="F486" s="17">
        <v>0</v>
      </c>
      <c r="G486" s="17">
        <v>84238</v>
      </c>
      <c r="H486" s="17">
        <v>0</v>
      </c>
      <c r="I486" s="17">
        <v>626164</v>
      </c>
      <c r="J486" s="17">
        <v>597060</v>
      </c>
      <c r="K486" s="17">
        <v>0</v>
      </c>
      <c r="L486" s="17">
        <v>0</v>
      </c>
      <c r="M486" s="17">
        <v>0</v>
      </c>
      <c r="N486" s="17">
        <v>0</v>
      </c>
      <c r="O486" s="17">
        <v>0</v>
      </c>
      <c r="P486" s="17">
        <v>443860</v>
      </c>
      <c r="Q486" s="17">
        <v>0</v>
      </c>
      <c r="R486" s="17">
        <v>0</v>
      </c>
      <c r="S486" s="17">
        <v>3505</v>
      </c>
      <c r="T486" s="17">
        <v>1463</v>
      </c>
      <c r="U486" s="17">
        <v>13980</v>
      </c>
      <c r="V486" s="17">
        <v>3895</v>
      </c>
      <c r="W486" s="17">
        <v>0</v>
      </c>
      <c r="X486" s="17">
        <v>41716</v>
      </c>
      <c r="Y486" s="17">
        <v>0</v>
      </c>
      <c r="Z486" s="17">
        <v>0</v>
      </c>
      <c r="AA486" s="17">
        <v>0</v>
      </c>
      <c r="AB486" s="17">
        <v>0</v>
      </c>
      <c r="AC486" s="17">
        <v>5623113</v>
      </c>
      <c r="AD486" s="17">
        <f>MAX(E486,(TRUNC(('2022-0222'!E486*0.03),0)+'2022-0222'!E486))</f>
        <v>3921448</v>
      </c>
      <c r="AE486" s="17">
        <f t="shared" si="8"/>
        <v>114216</v>
      </c>
    </row>
    <row r="487" spans="1:31" x14ac:dyDescent="0.3">
      <c r="A487" s="15" t="s">
        <v>967</v>
      </c>
      <c r="B487" s="14" t="s">
        <v>968</v>
      </c>
      <c r="C487" s="14">
        <v>1</v>
      </c>
      <c r="D487" s="14">
        <v>0</v>
      </c>
      <c r="E487" s="17">
        <v>8361334</v>
      </c>
      <c r="F487" s="17">
        <v>0</v>
      </c>
      <c r="G487" s="17">
        <v>0</v>
      </c>
      <c r="H487" s="17">
        <v>0</v>
      </c>
      <c r="I487" s="17">
        <v>951175</v>
      </c>
      <c r="J487" s="17">
        <v>813090</v>
      </c>
      <c r="K487" s="17">
        <v>0</v>
      </c>
      <c r="L487" s="17">
        <v>0</v>
      </c>
      <c r="M487" s="17">
        <v>0</v>
      </c>
      <c r="N487" s="17">
        <v>0</v>
      </c>
      <c r="O487" s="17">
        <v>0</v>
      </c>
      <c r="P487" s="17">
        <v>1181308</v>
      </c>
      <c r="Q487" s="17">
        <v>19808</v>
      </c>
      <c r="R487" s="17">
        <v>0</v>
      </c>
      <c r="S487" s="17">
        <v>10366</v>
      </c>
      <c r="T487" s="17">
        <v>4325</v>
      </c>
      <c r="U487" s="17">
        <v>39494</v>
      </c>
      <c r="V487" s="17">
        <v>12509</v>
      </c>
      <c r="W487" s="17">
        <v>0</v>
      </c>
      <c r="X487" s="17">
        <v>520017</v>
      </c>
      <c r="Y487" s="17">
        <v>0</v>
      </c>
      <c r="Z487" s="17">
        <v>0</v>
      </c>
      <c r="AA487" s="17">
        <v>0</v>
      </c>
      <c r="AB487" s="17">
        <v>0</v>
      </c>
      <c r="AC487" s="17">
        <v>11913426</v>
      </c>
      <c r="AD487" s="17">
        <f>MAX(E487,(TRUNC(('2022-0222'!E487*0.03),0)+'2022-0222'!E487))</f>
        <v>8361334</v>
      </c>
      <c r="AE487" s="17">
        <f t="shared" si="8"/>
        <v>0</v>
      </c>
    </row>
    <row r="488" spans="1:31" x14ac:dyDescent="0.3">
      <c r="A488" s="15" t="s">
        <v>969</v>
      </c>
      <c r="B488" s="14" t="s">
        <v>970</v>
      </c>
      <c r="C488" s="14">
        <v>1</v>
      </c>
      <c r="D488" s="14">
        <v>0</v>
      </c>
      <c r="E488" s="17">
        <v>10526825</v>
      </c>
      <c r="F488" s="17">
        <v>0</v>
      </c>
      <c r="G488" s="17">
        <v>0</v>
      </c>
      <c r="H488" s="17">
        <v>5011</v>
      </c>
      <c r="I488" s="17">
        <v>1037288</v>
      </c>
      <c r="J488" s="17">
        <v>2303343</v>
      </c>
      <c r="K488" s="17">
        <v>0</v>
      </c>
      <c r="L488" s="17">
        <v>0</v>
      </c>
      <c r="M488" s="17">
        <v>0</v>
      </c>
      <c r="N488" s="17">
        <v>0</v>
      </c>
      <c r="O488" s="17">
        <v>0</v>
      </c>
      <c r="P488" s="17">
        <v>1098899</v>
      </c>
      <c r="Q488" s="17">
        <v>132512</v>
      </c>
      <c r="R488" s="17">
        <v>0</v>
      </c>
      <c r="S488" s="17">
        <v>13647</v>
      </c>
      <c r="T488" s="17">
        <v>5694</v>
      </c>
      <c r="U488" s="17">
        <v>52425</v>
      </c>
      <c r="V488" s="17">
        <v>11795</v>
      </c>
      <c r="W488" s="17">
        <v>0</v>
      </c>
      <c r="X488" s="17">
        <v>655179</v>
      </c>
      <c r="Y488" s="17">
        <v>0</v>
      </c>
      <c r="Z488" s="17">
        <v>0</v>
      </c>
      <c r="AA488" s="17">
        <v>0</v>
      </c>
      <c r="AB488" s="17">
        <v>0</v>
      </c>
      <c r="AC488" s="17">
        <v>15842618</v>
      </c>
      <c r="AD488" s="17">
        <f>MAX(E488,(TRUNC(('2022-0222'!E488*0.03),0)+'2022-0222'!E488))</f>
        <v>10842629</v>
      </c>
      <c r="AE488" s="17">
        <f t="shared" si="8"/>
        <v>315804</v>
      </c>
    </row>
    <row r="489" spans="1:31" x14ac:dyDescent="0.3">
      <c r="A489" s="15" t="s">
        <v>971</v>
      </c>
      <c r="B489" s="14" t="s">
        <v>972</v>
      </c>
      <c r="C489" s="14">
        <v>1</v>
      </c>
      <c r="D489" s="14">
        <v>0</v>
      </c>
      <c r="E489" s="17">
        <v>8890580</v>
      </c>
      <c r="F489" s="17">
        <v>0</v>
      </c>
      <c r="G489" s="17">
        <v>273715</v>
      </c>
      <c r="H489" s="17">
        <v>0</v>
      </c>
      <c r="I489" s="17">
        <v>1163198</v>
      </c>
      <c r="J489" s="17">
        <v>2701934</v>
      </c>
      <c r="K489" s="17">
        <v>409386</v>
      </c>
      <c r="L489" s="17">
        <v>0</v>
      </c>
      <c r="M489" s="17">
        <v>0</v>
      </c>
      <c r="N489" s="17">
        <v>0</v>
      </c>
      <c r="O489" s="17">
        <v>0</v>
      </c>
      <c r="P489" s="17">
        <v>1268319</v>
      </c>
      <c r="Q489" s="17">
        <v>89506</v>
      </c>
      <c r="R489" s="17">
        <v>27627</v>
      </c>
      <c r="S489" s="17">
        <v>9962</v>
      </c>
      <c r="T489" s="17">
        <v>4156</v>
      </c>
      <c r="U489" s="17">
        <v>39668</v>
      </c>
      <c r="V489" s="17">
        <v>8513</v>
      </c>
      <c r="W489" s="17">
        <v>0</v>
      </c>
      <c r="X489" s="17">
        <v>264261</v>
      </c>
      <c r="Y489" s="17">
        <v>0</v>
      </c>
      <c r="Z489" s="17">
        <v>0</v>
      </c>
      <c r="AA489" s="17">
        <v>0</v>
      </c>
      <c r="AB489" s="17">
        <v>0</v>
      </c>
      <c r="AC489" s="17">
        <v>15150825</v>
      </c>
      <c r="AD489" s="17">
        <f>MAX(E489,(TRUNC(('2022-0222'!E489*0.03),0)+'2022-0222'!E489))</f>
        <v>9157297</v>
      </c>
      <c r="AE489" s="17">
        <f t="shared" si="8"/>
        <v>266717</v>
      </c>
    </row>
    <row r="490" spans="1:31" x14ac:dyDescent="0.3">
      <c r="A490" s="15" t="s">
        <v>973</v>
      </c>
      <c r="B490" s="14" t="s">
        <v>974</v>
      </c>
      <c r="C490" s="14">
        <v>1</v>
      </c>
      <c r="D490" s="14">
        <v>0</v>
      </c>
      <c r="E490" s="17">
        <v>3914481</v>
      </c>
      <c r="F490" s="17">
        <v>0</v>
      </c>
      <c r="G490" s="17">
        <v>125110</v>
      </c>
      <c r="H490" s="17">
        <v>0</v>
      </c>
      <c r="I490" s="17">
        <v>469515</v>
      </c>
      <c r="J490" s="17">
        <v>1238239</v>
      </c>
      <c r="K490" s="17">
        <v>0</v>
      </c>
      <c r="L490" s="17">
        <v>0</v>
      </c>
      <c r="M490" s="17">
        <v>0</v>
      </c>
      <c r="N490" s="17">
        <v>0</v>
      </c>
      <c r="O490" s="17">
        <v>0</v>
      </c>
      <c r="P490" s="17">
        <v>680078</v>
      </c>
      <c r="Q490" s="17">
        <v>85689</v>
      </c>
      <c r="R490" s="17">
        <v>35116</v>
      </c>
      <c r="S490" s="17">
        <v>6786</v>
      </c>
      <c r="T490" s="17">
        <v>2831</v>
      </c>
      <c r="U490" s="17">
        <v>21960</v>
      </c>
      <c r="V490" s="17">
        <v>4198</v>
      </c>
      <c r="W490" s="17">
        <v>0</v>
      </c>
      <c r="X490" s="17">
        <v>153536</v>
      </c>
      <c r="Y490" s="17">
        <v>0</v>
      </c>
      <c r="Z490" s="17">
        <v>0</v>
      </c>
      <c r="AA490" s="17">
        <v>0</v>
      </c>
      <c r="AB490" s="17">
        <v>0</v>
      </c>
      <c r="AC490" s="17">
        <v>6737539</v>
      </c>
      <c r="AD490" s="17">
        <f>MAX(E490,(TRUNC(('2022-0222'!E490*0.03),0)+'2022-0222'!E490))</f>
        <v>4031915</v>
      </c>
      <c r="AE490" s="17">
        <f t="shared" si="8"/>
        <v>117434</v>
      </c>
    </row>
    <row r="491" spans="1:31" x14ac:dyDescent="0.3">
      <c r="A491" s="15" t="s">
        <v>975</v>
      </c>
      <c r="B491" s="14" t="s">
        <v>976</v>
      </c>
      <c r="C491" s="14">
        <v>1</v>
      </c>
      <c r="D491" s="14">
        <v>0</v>
      </c>
      <c r="E491" s="17">
        <v>11352596</v>
      </c>
      <c r="F491" s="17">
        <v>0</v>
      </c>
      <c r="G491" s="17">
        <v>0</v>
      </c>
      <c r="H491" s="17">
        <v>0</v>
      </c>
      <c r="I491" s="17">
        <v>1716241</v>
      </c>
      <c r="J491" s="17">
        <v>2191347</v>
      </c>
      <c r="K491" s="17">
        <v>0</v>
      </c>
      <c r="L491" s="17">
        <v>0</v>
      </c>
      <c r="M491" s="17">
        <v>0</v>
      </c>
      <c r="N491" s="17">
        <v>0</v>
      </c>
      <c r="O491" s="17">
        <v>0</v>
      </c>
      <c r="P491" s="17">
        <v>2143632</v>
      </c>
      <c r="Q491" s="17">
        <v>1233966</v>
      </c>
      <c r="R491" s="17">
        <v>56240</v>
      </c>
      <c r="S491" s="17">
        <v>20343</v>
      </c>
      <c r="T491" s="17">
        <v>8488</v>
      </c>
      <c r="U491" s="17">
        <v>74211</v>
      </c>
      <c r="V491" s="17">
        <v>25305</v>
      </c>
      <c r="W491" s="17">
        <v>0</v>
      </c>
      <c r="X491" s="17">
        <v>373580</v>
      </c>
      <c r="Y491" s="17">
        <v>0</v>
      </c>
      <c r="Z491" s="17">
        <v>0</v>
      </c>
      <c r="AA491" s="17">
        <v>0</v>
      </c>
      <c r="AB491" s="17">
        <v>0</v>
      </c>
      <c r="AC491" s="17">
        <v>18835949</v>
      </c>
      <c r="AD491" s="17">
        <f>MAX(E491,(TRUNC(('2022-0222'!E491*0.03),0)+'2022-0222'!E491))</f>
        <v>11352596</v>
      </c>
      <c r="AE491" s="17">
        <f t="shared" si="8"/>
        <v>0</v>
      </c>
    </row>
    <row r="492" spans="1:31" x14ac:dyDescent="0.3">
      <c r="A492" s="15" t="s">
        <v>977</v>
      </c>
      <c r="B492" s="14" t="s">
        <v>978</v>
      </c>
      <c r="C492" s="14">
        <v>1</v>
      </c>
      <c r="D492" s="14">
        <v>0</v>
      </c>
      <c r="E492" s="17">
        <v>19117972</v>
      </c>
      <c r="F492" s="17">
        <v>0</v>
      </c>
      <c r="G492" s="17">
        <v>0</v>
      </c>
      <c r="H492" s="17">
        <v>11933</v>
      </c>
      <c r="I492" s="17">
        <v>1985661</v>
      </c>
      <c r="J492" s="17">
        <v>4820219</v>
      </c>
      <c r="K492" s="17">
        <v>275395</v>
      </c>
      <c r="L492" s="17">
        <v>0</v>
      </c>
      <c r="M492" s="17">
        <v>0</v>
      </c>
      <c r="N492" s="17">
        <v>0</v>
      </c>
      <c r="O492" s="17">
        <v>0</v>
      </c>
      <c r="P492" s="17">
        <v>2528923</v>
      </c>
      <c r="Q492" s="17">
        <v>1140323</v>
      </c>
      <c r="R492" s="17">
        <v>106569</v>
      </c>
      <c r="S492" s="17">
        <v>22994</v>
      </c>
      <c r="T492" s="17">
        <v>9594</v>
      </c>
      <c r="U492" s="17">
        <v>91394</v>
      </c>
      <c r="V492" s="17">
        <v>28789</v>
      </c>
      <c r="W492" s="17">
        <v>0</v>
      </c>
      <c r="X492" s="17">
        <v>582875</v>
      </c>
      <c r="Y492" s="17">
        <v>0</v>
      </c>
      <c r="Z492" s="17">
        <v>0</v>
      </c>
      <c r="AA492" s="17">
        <v>0</v>
      </c>
      <c r="AB492" s="17">
        <v>0</v>
      </c>
      <c r="AC492" s="17">
        <v>30362641</v>
      </c>
      <c r="AD492" s="17">
        <f>MAX(E492,(TRUNC(('2022-0222'!E492*0.03),0)+'2022-0222'!E492))</f>
        <v>19117972</v>
      </c>
      <c r="AE492" s="17">
        <f t="shared" si="8"/>
        <v>0</v>
      </c>
    </row>
    <row r="493" spans="1:31" x14ac:dyDescent="0.3">
      <c r="A493" s="15" t="s">
        <v>979</v>
      </c>
      <c r="B493" s="14" t="s">
        <v>980</v>
      </c>
      <c r="C493" s="14">
        <v>1</v>
      </c>
      <c r="D493" s="14">
        <v>0</v>
      </c>
      <c r="E493" s="17">
        <v>14758312</v>
      </c>
      <c r="F493" s="17">
        <v>0</v>
      </c>
      <c r="G493" s="17">
        <v>0</v>
      </c>
      <c r="H493" s="17">
        <v>16566</v>
      </c>
      <c r="I493" s="17">
        <v>1815004</v>
      </c>
      <c r="J493" s="17">
        <v>5285820</v>
      </c>
      <c r="K493" s="17">
        <v>127702</v>
      </c>
      <c r="L493" s="17">
        <v>0</v>
      </c>
      <c r="M493" s="17">
        <v>0</v>
      </c>
      <c r="N493" s="17">
        <v>0</v>
      </c>
      <c r="O493" s="17">
        <v>0</v>
      </c>
      <c r="P493" s="17">
        <v>2264032</v>
      </c>
      <c r="Q493" s="17">
        <v>86565</v>
      </c>
      <c r="R493" s="17">
        <v>0</v>
      </c>
      <c r="S493" s="17">
        <v>14875</v>
      </c>
      <c r="T493" s="17">
        <v>6206</v>
      </c>
      <c r="U493" s="17">
        <v>58017</v>
      </c>
      <c r="V493" s="17">
        <v>18936</v>
      </c>
      <c r="W493" s="17">
        <v>0</v>
      </c>
      <c r="X493" s="17">
        <v>545784</v>
      </c>
      <c r="Y493" s="17">
        <v>0</v>
      </c>
      <c r="Z493" s="17">
        <v>0</v>
      </c>
      <c r="AA493" s="17">
        <v>0</v>
      </c>
      <c r="AB493" s="17">
        <v>0</v>
      </c>
      <c r="AC493" s="17">
        <v>24997819</v>
      </c>
      <c r="AD493" s="17">
        <f>MAX(E493,(TRUNC(('2022-0222'!E493*0.03),0)+'2022-0222'!E493))</f>
        <v>15201061</v>
      </c>
      <c r="AE493" s="17">
        <f t="shared" si="8"/>
        <v>442749</v>
      </c>
    </row>
    <row r="494" spans="1:31" x14ac:dyDescent="0.3">
      <c r="A494" s="15" t="s">
        <v>981</v>
      </c>
      <c r="B494" s="14" t="s">
        <v>982</v>
      </c>
      <c r="C494" s="14">
        <v>1</v>
      </c>
      <c r="D494" s="14">
        <v>0</v>
      </c>
      <c r="E494" s="17">
        <v>6520862</v>
      </c>
      <c r="F494" s="17">
        <v>0</v>
      </c>
      <c r="G494" s="17">
        <v>0</v>
      </c>
      <c r="H494" s="17">
        <v>0</v>
      </c>
      <c r="I494" s="17">
        <v>887347</v>
      </c>
      <c r="J494" s="17">
        <v>2667442</v>
      </c>
      <c r="K494" s="17">
        <v>0</v>
      </c>
      <c r="L494" s="17">
        <v>0</v>
      </c>
      <c r="M494" s="17">
        <v>0</v>
      </c>
      <c r="N494" s="17">
        <v>0</v>
      </c>
      <c r="O494" s="17">
        <v>0</v>
      </c>
      <c r="P494" s="17">
        <v>863030</v>
      </c>
      <c r="Q494" s="17">
        <v>28644</v>
      </c>
      <c r="R494" s="17">
        <v>36560</v>
      </c>
      <c r="S494" s="17">
        <v>5917</v>
      </c>
      <c r="T494" s="17">
        <v>2469</v>
      </c>
      <c r="U494" s="17">
        <v>22543</v>
      </c>
      <c r="V494" s="17">
        <v>7141</v>
      </c>
      <c r="W494" s="17">
        <v>0</v>
      </c>
      <c r="X494" s="17">
        <v>95540</v>
      </c>
      <c r="Y494" s="17">
        <v>0</v>
      </c>
      <c r="Z494" s="17">
        <v>0</v>
      </c>
      <c r="AA494" s="17">
        <v>0</v>
      </c>
      <c r="AB494" s="17">
        <v>0</v>
      </c>
      <c r="AC494" s="17">
        <v>11137495</v>
      </c>
      <c r="AD494" s="17">
        <f>MAX(E494,(TRUNC(('2022-0222'!E494*0.03),0)+'2022-0222'!E494))</f>
        <v>6716487</v>
      </c>
      <c r="AE494" s="17">
        <f t="shared" si="8"/>
        <v>195625</v>
      </c>
    </row>
    <row r="495" spans="1:31" x14ac:dyDescent="0.3">
      <c r="A495" s="15" t="s">
        <v>983</v>
      </c>
      <c r="B495" s="14" t="s">
        <v>984</v>
      </c>
      <c r="C495" s="14">
        <v>1</v>
      </c>
      <c r="D495" s="14">
        <v>0</v>
      </c>
      <c r="E495" s="17">
        <v>17960962</v>
      </c>
      <c r="F495" s="17">
        <v>0</v>
      </c>
      <c r="G495" s="17">
        <v>0</v>
      </c>
      <c r="H495" s="17">
        <v>0</v>
      </c>
      <c r="I495" s="17">
        <v>1497304</v>
      </c>
      <c r="J495" s="17">
        <v>4798843</v>
      </c>
      <c r="K495" s="17">
        <v>0</v>
      </c>
      <c r="L495" s="17">
        <v>0</v>
      </c>
      <c r="M495" s="17">
        <v>0</v>
      </c>
      <c r="N495" s="17">
        <v>0</v>
      </c>
      <c r="O495" s="17">
        <v>0</v>
      </c>
      <c r="P495" s="17">
        <v>2030309</v>
      </c>
      <c r="Q495" s="17">
        <v>82151</v>
      </c>
      <c r="R495" s="17">
        <v>0</v>
      </c>
      <c r="S495" s="17">
        <v>20133</v>
      </c>
      <c r="T495" s="17">
        <v>8400</v>
      </c>
      <c r="U495" s="17">
        <v>74618</v>
      </c>
      <c r="V495" s="17">
        <v>25954</v>
      </c>
      <c r="W495" s="17">
        <v>0</v>
      </c>
      <c r="X495" s="17">
        <v>1283076</v>
      </c>
      <c r="Y495" s="17">
        <v>0</v>
      </c>
      <c r="Z495" s="17">
        <v>0</v>
      </c>
      <c r="AA495" s="17">
        <v>0</v>
      </c>
      <c r="AB495" s="17">
        <v>0</v>
      </c>
      <c r="AC495" s="17">
        <v>27781750</v>
      </c>
      <c r="AD495" s="17">
        <f>MAX(E495,(TRUNC(('2022-0222'!E495*0.03),0)+'2022-0222'!E495))</f>
        <v>17960962</v>
      </c>
      <c r="AE495" s="17">
        <f t="shared" si="8"/>
        <v>0</v>
      </c>
    </row>
    <row r="496" spans="1:31" x14ac:dyDescent="0.3">
      <c r="A496" s="15" t="s">
        <v>985</v>
      </c>
      <c r="B496" s="14" t="s">
        <v>986</v>
      </c>
      <c r="C496" s="14">
        <v>1</v>
      </c>
      <c r="D496" s="14">
        <v>0</v>
      </c>
      <c r="E496" s="17">
        <v>3665268</v>
      </c>
      <c r="F496" s="17">
        <v>0</v>
      </c>
      <c r="G496" s="17">
        <v>0</v>
      </c>
      <c r="H496" s="17">
        <v>0</v>
      </c>
      <c r="I496" s="17">
        <v>604304</v>
      </c>
      <c r="J496" s="17">
        <v>1274723</v>
      </c>
      <c r="K496" s="17">
        <v>0</v>
      </c>
      <c r="L496" s="17">
        <v>0</v>
      </c>
      <c r="M496" s="17">
        <v>0</v>
      </c>
      <c r="N496" s="17">
        <v>0</v>
      </c>
      <c r="O496" s="17">
        <v>0</v>
      </c>
      <c r="P496" s="17">
        <v>645905</v>
      </c>
      <c r="Q496" s="17">
        <v>22325</v>
      </c>
      <c r="R496" s="17">
        <v>0</v>
      </c>
      <c r="S496" s="17">
        <v>3745</v>
      </c>
      <c r="T496" s="17">
        <v>1563</v>
      </c>
      <c r="U496" s="17">
        <v>14097</v>
      </c>
      <c r="V496" s="17">
        <v>4029</v>
      </c>
      <c r="W496" s="17">
        <v>0</v>
      </c>
      <c r="X496" s="17">
        <v>92498</v>
      </c>
      <c r="Y496" s="17">
        <v>0</v>
      </c>
      <c r="Z496" s="17">
        <v>0</v>
      </c>
      <c r="AA496" s="17">
        <v>0</v>
      </c>
      <c r="AB496" s="17">
        <v>0</v>
      </c>
      <c r="AC496" s="17">
        <v>6328457</v>
      </c>
      <c r="AD496" s="17">
        <f>MAX(E496,(TRUNC(('2022-0222'!E496*0.03),0)+'2022-0222'!E496))</f>
        <v>3775226</v>
      </c>
      <c r="AE496" s="17">
        <f t="shared" si="8"/>
        <v>109958</v>
      </c>
    </row>
    <row r="497" spans="1:31" x14ac:dyDescent="0.3">
      <c r="A497" s="15" t="s">
        <v>987</v>
      </c>
      <c r="B497" s="14" t="s">
        <v>988</v>
      </c>
      <c r="C497" s="14">
        <v>1</v>
      </c>
      <c r="D497" s="14">
        <v>0</v>
      </c>
      <c r="E497" s="17">
        <v>10845368</v>
      </c>
      <c r="F497" s="17">
        <v>0</v>
      </c>
      <c r="G497" s="17">
        <v>0</v>
      </c>
      <c r="H497" s="17">
        <v>0</v>
      </c>
      <c r="I497" s="17">
        <v>1274472</v>
      </c>
      <c r="J497" s="17">
        <v>2882208</v>
      </c>
      <c r="K497" s="17">
        <v>23223</v>
      </c>
      <c r="L497" s="17">
        <v>0</v>
      </c>
      <c r="M497" s="17">
        <v>0</v>
      </c>
      <c r="N497" s="17">
        <v>0</v>
      </c>
      <c r="O497" s="17">
        <v>0</v>
      </c>
      <c r="P497" s="17">
        <v>1767276</v>
      </c>
      <c r="Q497" s="17">
        <v>36474</v>
      </c>
      <c r="R497" s="17">
        <v>0</v>
      </c>
      <c r="S497" s="17">
        <v>11535</v>
      </c>
      <c r="T497" s="17">
        <v>4813</v>
      </c>
      <c r="U497" s="17">
        <v>41882</v>
      </c>
      <c r="V497" s="17">
        <v>14982</v>
      </c>
      <c r="W497" s="17">
        <v>0</v>
      </c>
      <c r="X497" s="17">
        <v>308801</v>
      </c>
      <c r="Y497" s="17">
        <v>0</v>
      </c>
      <c r="Z497" s="17">
        <v>0</v>
      </c>
      <c r="AA497" s="17">
        <v>0</v>
      </c>
      <c r="AB497" s="17">
        <v>0</v>
      </c>
      <c r="AC497" s="17">
        <v>17211034</v>
      </c>
      <c r="AD497" s="17">
        <f>MAX(E497,(TRUNC(('2022-0222'!E497*0.03),0)+'2022-0222'!E497))</f>
        <v>11170729</v>
      </c>
      <c r="AE497" s="17">
        <f t="shared" si="8"/>
        <v>325361</v>
      </c>
    </row>
    <row r="498" spans="1:31" x14ac:dyDescent="0.3">
      <c r="A498" s="15" t="s">
        <v>989</v>
      </c>
      <c r="B498" s="14" t="s">
        <v>990</v>
      </c>
      <c r="C498" s="14">
        <v>1</v>
      </c>
      <c r="D498" s="14">
        <v>0</v>
      </c>
      <c r="E498" s="17">
        <v>32215419</v>
      </c>
      <c r="F498" s="17">
        <v>0</v>
      </c>
      <c r="G498" s="17">
        <v>0</v>
      </c>
      <c r="H498" s="17">
        <v>0</v>
      </c>
      <c r="I498" s="17">
        <v>5574707</v>
      </c>
      <c r="J498" s="17">
        <v>10677743</v>
      </c>
      <c r="K498" s="17">
        <v>0</v>
      </c>
      <c r="L498" s="17">
        <v>0</v>
      </c>
      <c r="M498" s="17">
        <v>0</v>
      </c>
      <c r="N498" s="17">
        <v>0</v>
      </c>
      <c r="O498" s="17">
        <v>0</v>
      </c>
      <c r="P498" s="17">
        <v>4617080</v>
      </c>
      <c r="Q498" s="17">
        <v>679976</v>
      </c>
      <c r="R498" s="17">
        <v>44296</v>
      </c>
      <c r="S498" s="17">
        <v>70975</v>
      </c>
      <c r="T498" s="17">
        <v>29613</v>
      </c>
      <c r="U498" s="17">
        <v>267484</v>
      </c>
      <c r="V498" s="17">
        <v>84848</v>
      </c>
      <c r="W498" s="17">
        <v>0</v>
      </c>
      <c r="X498" s="17">
        <v>458521</v>
      </c>
      <c r="Y498" s="17">
        <v>0</v>
      </c>
      <c r="Z498" s="17">
        <v>0</v>
      </c>
      <c r="AA498" s="17">
        <v>0</v>
      </c>
      <c r="AB498" s="17">
        <v>0</v>
      </c>
      <c r="AC498" s="17">
        <v>54720662</v>
      </c>
      <c r="AD498" s="17">
        <f>MAX(E498,(TRUNC(('2022-0222'!E498*0.03),0)+'2022-0222'!E498))</f>
        <v>33167939</v>
      </c>
      <c r="AE498" s="17">
        <f t="shared" si="8"/>
        <v>952520</v>
      </c>
    </row>
    <row r="499" spans="1:31" x14ac:dyDescent="0.3">
      <c r="A499" s="15" t="s">
        <v>991</v>
      </c>
      <c r="B499" s="14" t="s">
        <v>992</v>
      </c>
      <c r="C499" s="14">
        <v>1</v>
      </c>
      <c r="D499" s="14">
        <v>0</v>
      </c>
      <c r="E499" s="17">
        <v>13867734</v>
      </c>
      <c r="F499" s="17">
        <v>0</v>
      </c>
      <c r="G499" s="17">
        <v>0</v>
      </c>
      <c r="H499" s="17">
        <v>0</v>
      </c>
      <c r="I499" s="17">
        <v>1334662</v>
      </c>
      <c r="J499" s="17">
        <v>2210152</v>
      </c>
      <c r="K499" s="17">
        <v>4119</v>
      </c>
      <c r="L499" s="17">
        <v>0</v>
      </c>
      <c r="M499" s="17">
        <v>0</v>
      </c>
      <c r="N499" s="17">
        <v>0</v>
      </c>
      <c r="O499" s="17">
        <v>0</v>
      </c>
      <c r="P499" s="17">
        <v>1682518</v>
      </c>
      <c r="Q499" s="17">
        <v>265995</v>
      </c>
      <c r="R499" s="17">
        <v>105213</v>
      </c>
      <c r="S499" s="17">
        <v>14366</v>
      </c>
      <c r="T499" s="17">
        <v>5994</v>
      </c>
      <c r="U499" s="17">
        <v>53648</v>
      </c>
      <c r="V499" s="17">
        <v>19401</v>
      </c>
      <c r="W499" s="17">
        <v>0</v>
      </c>
      <c r="X499" s="17">
        <v>111175</v>
      </c>
      <c r="Y499" s="17">
        <v>5967</v>
      </c>
      <c r="Z499" s="17">
        <v>0</v>
      </c>
      <c r="AA499" s="17">
        <v>0</v>
      </c>
      <c r="AB499" s="17">
        <v>0</v>
      </c>
      <c r="AC499" s="17">
        <v>19680944</v>
      </c>
      <c r="AD499" s="17">
        <f>MAX(E499,(TRUNC(('2022-0222'!E499*0.03),0)+'2022-0222'!E499))</f>
        <v>13867734</v>
      </c>
      <c r="AE499" s="17">
        <f t="shared" si="8"/>
        <v>0</v>
      </c>
    </row>
    <row r="500" spans="1:31" x14ac:dyDescent="0.3">
      <c r="A500" s="15" t="s">
        <v>993</v>
      </c>
      <c r="B500" s="14" t="s">
        <v>994</v>
      </c>
      <c r="C500" s="14">
        <v>1</v>
      </c>
      <c r="D500" s="14">
        <v>0</v>
      </c>
      <c r="E500" s="17">
        <v>19504799</v>
      </c>
      <c r="F500" s="17">
        <v>0</v>
      </c>
      <c r="G500" s="17">
        <v>0</v>
      </c>
      <c r="H500" s="17">
        <v>0</v>
      </c>
      <c r="I500" s="17">
        <v>1122368</v>
      </c>
      <c r="J500" s="17">
        <v>6767463</v>
      </c>
      <c r="K500" s="17">
        <v>0</v>
      </c>
      <c r="L500" s="17">
        <v>0</v>
      </c>
      <c r="M500" s="17">
        <v>0</v>
      </c>
      <c r="N500" s="17">
        <v>0</v>
      </c>
      <c r="O500" s="17">
        <v>0</v>
      </c>
      <c r="P500" s="17">
        <v>3136028</v>
      </c>
      <c r="Q500" s="17">
        <v>0</v>
      </c>
      <c r="R500" s="17">
        <v>0</v>
      </c>
      <c r="S500" s="17">
        <v>21242</v>
      </c>
      <c r="T500" s="17">
        <v>8863</v>
      </c>
      <c r="U500" s="17">
        <v>81259</v>
      </c>
      <c r="V500" s="17">
        <v>28825</v>
      </c>
      <c r="W500" s="17">
        <v>0</v>
      </c>
      <c r="X500" s="17">
        <v>808367</v>
      </c>
      <c r="Y500" s="17">
        <v>0</v>
      </c>
      <c r="Z500" s="17">
        <v>0</v>
      </c>
      <c r="AA500" s="17">
        <v>0</v>
      </c>
      <c r="AB500" s="17">
        <v>0</v>
      </c>
      <c r="AC500" s="17">
        <v>31479214</v>
      </c>
      <c r="AD500" s="17">
        <f>MAX(E500,(TRUNC(('2022-0222'!E500*0.03),0)+'2022-0222'!E500))</f>
        <v>20089942</v>
      </c>
      <c r="AE500" s="17">
        <f t="shared" si="8"/>
        <v>585143</v>
      </c>
    </row>
    <row r="501" spans="1:31" x14ac:dyDescent="0.3">
      <c r="A501" s="15" t="s">
        <v>995</v>
      </c>
      <c r="B501" s="14" t="s">
        <v>996</v>
      </c>
      <c r="C501" s="14">
        <v>1</v>
      </c>
      <c r="D501" s="14">
        <v>0</v>
      </c>
      <c r="E501" s="17">
        <v>4755814</v>
      </c>
      <c r="F501" s="17">
        <v>0</v>
      </c>
      <c r="G501" s="17">
        <v>0</v>
      </c>
      <c r="H501" s="17">
        <v>0</v>
      </c>
      <c r="I501" s="17">
        <v>571072</v>
      </c>
      <c r="J501" s="17">
        <v>1228266</v>
      </c>
      <c r="K501" s="17">
        <v>0</v>
      </c>
      <c r="L501" s="17">
        <v>0</v>
      </c>
      <c r="M501" s="17">
        <v>0</v>
      </c>
      <c r="N501" s="17">
        <v>0</v>
      </c>
      <c r="O501" s="17">
        <v>0</v>
      </c>
      <c r="P501" s="17">
        <v>956034</v>
      </c>
      <c r="Q501" s="17">
        <v>42288</v>
      </c>
      <c r="R501" s="17">
        <v>115849</v>
      </c>
      <c r="S501" s="17">
        <v>7056</v>
      </c>
      <c r="T501" s="17">
        <v>2944</v>
      </c>
      <c r="U501" s="17">
        <v>23358</v>
      </c>
      <c r="V501" s="17">
        <v>8708</v>
      </c>
      <c r="W501" s="17">
        <v>0</v>
      </c>
      <c r="X501" s="17">
        <v>70696</v>
      </c>
      <c r="Y501" s="17">
        <v>0</v>
      </c>
      <c r="Z501" s="17">
        <v>0</v>
      </c>
      <c r="AA501" s="17">
        <v>0</v>
      </c>
      <c r="AB501" s="17">
        <v>0</v>
      </c>
      <c r="AC501" s="17">
        <v>7782085</v>
      </c>
      <c r="AD501" s="17">
        <f>MAX(E501,(TRUNC(('2022-0222'!E501*0.03),0)+'2022-0222'!E501))</f>
        <v>4847274</v>
      </c>
      <c r="AE501" s="17">
        <f t="shared" si="8"/>
        <v>91460</v>
      </c>
    </row>
    <row r="502" spans="1:31" x14ac:dyDescent="0.3">
      <c r="A502" s="15" t="s">
        <v>997</v>
      </c>
      <c r="B502" s="14" t="s">
        <v>998</v>
      </c>
      <c r="C502" s="14">
        <v>1</v>
      </c>
      <c r="D502" s="14">
        <v>0</v>
      </c>
      <c r="E502" s="17">
        <v>4720096</v>
      </c>
      <c r="F502" s="17">
        <v>0</v>
      </c>
      <c r="G502" s="17">
        <v>0</v>
      </c>
      <c r="H502" s="17">
        <v>0</v>
      </c>
      <c r="I502" s="17">
        <v>797237</v>
      </c>
      <c r="J502" s="17">
        <v>791528</v>
      </c>
      <c r="K502" s="17">
        <v>0</v>
      </c>
      <c r="L502" s="17">
        <v>0</v>
      </c>
      <c r="M502" s="17">
        <v>0</v>
      </c>
      <c r="N502" s="17">
        <v>0</v>
      </c>
      <c r="O502" s="17">
        <v>0</v>
      </c>
      <c r="P502" s="17">
        <v>465089</v>
      </c>
      <c r="Q502" s="17">
        <v>0</v>
      </c>
      <c r="R502" s="17">
        <v>0</v>
      </c>
      <c r="S502" s="17">
        <v>5108</v>
      </c>
      <c r="T502" s="17">
        <v>2131</v>
      </c>
      <c r="U502" s="17">
        <v>18990</v>
      </c>
      <c r="V502" s="17">
        <v>5818</v>
      </c>
      <c r="W502" s="17">
        <v>0</v>
      </c>
      <c r="X502" s="17">
        <v>104296</v>
      </c>
      <c r="Y502" s="17">
        <v>0</v>
      </c>
      <c r="Z502" s="17">
        <v>0</v>
      </c>
      <c r="AA502" s="17">
        <v>0</v>
      </c>
      <c r="AB502" s="17">
        <v>0</v>
      </c>
      <c r="AC502" s="17">
        <v>6910293</v>
      </c>
      <c r="AD502" s="17">
        <f>MAX(E502,(TRUNC(('2022-0222'!E502*0.03),0)+'2022-0222'!E502))</f>
        <v>4861698</v>
      </c>
      <c r="AE502" s="17">
        <f t="shared" si="8"/>
        <v>141602</v>
      </c>
    </row>
    <row r="503" spans="1:31" x14ac:dyDescent="0.3">
      <c r="A503" s="15" t="s">
        <v>999</v>
      </c>
      <c r="B503" s="14" t="s">
        <v>1000</v>
      </c>
      <c r="C503" s="14">
        <v>1</v>
      </c>
      <c r="D503" s="14">
        <v>0</v>
      </c>
      <c r="E503" s="17">
        <v>6720113</v>
      </c>
      <c r="F503" s="17">
        <v>0</v>
      </c>
      <c r="G503" s="17">
        <v>0</v>
      </c>
      <c r="H503" s="17">
        <v>7186</v>
      </c>
      <c r="I503" s="17">
        <v>633690</v>
      </c>
      <c r="J503" s="17">
        <v>805026</v>
      </c>
      <c r="K503" s="17">
        <v>27084</v>
      </c>
      <c r="L503" s="17">
        <v>0</v>
      </c>
      <c r="M503" s="17">
        <v>0</v>
      </c>
      <c r="N503" s="17">
        <v>0</v>
      </c>
      <c r="O503" s="17">
        <v>0</v>
      </c>
      <c r="P503" s="17">
        <v>691789</v>
      </c>
      <c r="Q503" s="17">
        <v>0</v>
      </c>
      <c r="R503" s="17">
        <v>0</v>
      </c>
      <c r="S503" s="17">
        <v>5857</v>
      </c>
      <c r="T503" s="17">
        <v>2444</v>
      </c>
      <c r="U503" s="17">
        <v>20854</v>
      </c>
      <c r="V503" s="17">
        <v>6538</v>
      </c>
      <c r="W503" s="17">
        <v>0</v>
      </c>
      <c r="X503" s="17">
        <v>115966</v>
      </c>
      <c r="Y503" s="17">
        <v>0</v>
      </c>
      <c r="Z503" s="17">
        <v>0</v>
      </c>
      <c r="AA503" s="17">
        <v>0</v>
      </c>
      <c r="AB503" s="17">
        <v>0</v>
      </c>
      <c r="AC503" s="17">
        <v>9036547</v>
      </c>
      <c r="AD503" s="17">
        <f>MAX(E503,(TRUNC(('2022-0222'!E503*0.03),0)+'2022-0222'!E503))</f>
        <v>6921716</v>
      </c>
      <c r="AE503" s="17">
        <f t="shared" si="8"/>
        <v>201603</v>
      </c>
    </row>
    <row r="504" spans="1:31" x14ac:dyDescent="0.3">
      <c r="A504" s="15" t="s">
        <v>1001</v>
      </c>
      <c r="B504" s="14" t="s">
        <v>1002</v>
      </c>
      <c r="C504" s="14">
        <v>1</v>
      </c>
      <c r="D504" s="14">
        <v>0</v>
      </c>
      <c r="E504" s="17">
        <v>3259807</v>
      </c>
      <c r="F504" s="17">
        <v>0</v>
      </c>
      <c r="G504" s="17">
        <v>193401</v>
      </c>
      <c r="H504" s="17">
        <v>0</v>
      </c>
      <c r="I504" s="17">
        <v>153293</v>
      </c>
      <c r="J504" s="17">
        <v>965964</v>
      </c>
      <c r="K504" s="17">
        <v>0</v>
      </c>
      <c r="L504" s="17">
        <v>0</v>
      </c>
      <c r="M504" s="17">
        <v>0</v>
      </c>
      <c r="N504" s="17">
        <v>0</v>
      </c>
      <c r="O504" s="17">
        <v>0</v>
      </c>
      <c r="P504" s="17">
        <v>241594</v>
      </c>
      <c r="Q504" s="17">
        <v>13463</v>
      </c>
      <c r="R504" s="17">
        <v>0</v>
      </c>
      <c r="S504" s="17">
        <v>5797</v>
      </c>
      <c r="T504" s="17">
        <v>2419</v>
      </c>
      <c r="U504" s="17">
        <v>21087</v>
      </c>
      <c r="V504" s="17">
        <v>0</v>
      </c>
      <c r="W504" s="17">
        <v>0</v>
      </c>
      <c r="X504" s="17">
        <v>54000</v>
      </c>
      <c r="Y504" s="17">
        <v>0</v>
      </c>
      <c r="Z504" s="17">
        <v>0</v>
      </c>
      <c r="AA504" s="17">
        <v>0</v>
      </c>
      <c r="AB504" s="17">
        <v>0</v>
      </c>
      <c r="AC504" s="17">
        <v>4910825</v>
      </c>
      <c r="AD504" s="17">
        <f>MAX(E504,(TRUNC(('2022-0222'!E504*0.03),0)+'2022-0222'!E504))</f>
        <v>3357601</v>
      </c>
      <c r="AE504" s="17">
        <f t="shared" si="8"/>
        <v>97794</v>
      </c>
    </row>
    <row r="505" spans="1:31" x14ac:dyDescent="0.3">
      <c r="A505" s="15" t="s">
        <v>1003</v>
      </c>
      <c r="B505" s="14" t="s">
        <v>1004</v>
      </c>
      <c r="C505" s="14">
        <v>1</v>
      </c>
      <c r="D505" s="14">
        <v>0</v>
      </c>
      <c r="E505" s="17">
        <v>16942707</v>
      </c>
      <c r="F505" s="17">
        <v>0</v>
      </c>
      <c r="G505" s="17">
        <v>0</v>
      </c>
      <c r="H505" s="17">
        <v>7407</v>
      </c>
      <c r="I505" s="17">
        <v>2128012</v>
      </c>
      <c r="J505" s="17">
        <v>2566482</v>
      </c>
      <c r="K505" s="17">
        <v>61547</v>
      </c>
      <c r="L505" s="17">
        <v>0</v>
      </c>
      <c r="M505" s="17">
        <v>0</v>
      </c>
      <c r="N505" s="17">
        <v>0</v>
      </c>
      <c r="O505" s="17">
        <v>0</v>
      </c>
      <c r="P505" s="17">
        <v>1906991</v>
      </c>
      <c r="Q505" s="17">
        <v>160433</v>
      </c>
      <c r="R505" s="17">
        <v>168781</v>
      </c>
      <c r="S505" s="17">
        <v>18770</v>
      </c>
      <c r="T505" s="17">
        <v>7831</v>
      </c>
      <c r="U505" s="17">
        <v>73046</v>
      </c>
      <c r="V505" s="17">
        <v>23924</v>
      </c>
      <c r="W505" s="17">
        <v>0</v>
      </c>
      <c r="X505" s="17">
        <v>412105</v>
      </c>
      <c r="Y505" s="17">
        <v>0</v>
      </c>
      <c r="Z505" s="17">
        <v>0</v>
      </c>
      <c r="AA505" s="17">
        <v>0</v>
      </c>
      <c r="AB505" s="17">
        <v>0</v>
      </c>
      <c r="AC505" s="17">
        <v>24318036</v>
      </c>
      <c r="AD505" s="17">
        <f>MAX(E505,(TRUNC(('2022-0222'!E505*0.03),0)+'2022-0222'!E505))</f>
        <v>17450988</v>
      </c>
      <c r="AE505" s="17">
        <f t="shared" si="8"/>
        <v>508281</v>
      </c>
    </row>
    <row r="506" spans="1:31" x14ac:dyDescent="0.3">
      <c r="A506" s="15" t="s">
        <v>1005</v>
      </c>
      <c r="B506" s="14" t="s">
        <v>1006</v>
      </c>
      <c r="C506" s="14">
        <v>1</v>
      </c>
      <c r="D506" s="14">
        <v>0</v>
      </c>
      <c r="E506" s="17">
        <v>5757912</v>
      </c>
      <c r="F506" s="17">
        <v>0</v>
      </c>
      <c r="G506" s="17">
        <v>641751</v>
      </c>
      <c r="H506" s="17">
        <v>0</v>
      </c>
      <c r="I506" s="17">
        <v>660205</v>
      </c>
      <c r="J506" s="17">
        <v>1336325</v>
      </c>
      <c r="K506" s="17">
        <v>0</v>
      </c>
      <c r="L506" s="17">
        <v>0</v>
      </c>
      <c r="M506" s="17">
        <v>0</v>
      </c>
      <c r="N506" s="17">
        <v>0</v>
      </c>
      <c r="O506" s="17">
        <v>0</v>
      </c>
      <c r="P506" s="17">
        <v>1409467</v>
      </c>
      <c r="Q506" s="17">
        <v>245963</v>
      </c>
      <c r="R506" s="17">
        <v>193605</v>
      </c>
      <c r="S506" s="17">
        <v>23818</v>
      </c>
      <c r="T506" s="17">
        <v>9938</v>
      </c>
      <c r="U506" s="17">
        <v>95880</v>
      </c>
      <c r="V506" s="17">
        <v>14545</v>
      </c>
      <c r="W506" s="17">
        <v>0</v>
      </c>
      <c r="X506" s="17">
        <v>156600</v>
      </c>
      <c r="Y506" s="17">
        <v>0</v>
      </c>
      <c r="Z506" s="17">
        <v>0</v>
      </c>
      <c r="AA506" s="17">
        <v>0</v>
      </c>
      <c r="AB506" s="17">
        <v>0</v>
      </c>
      <c r="AC506" s="17">
        <v>10546009</v>
      </c>
      <c r="AD506" s="17">
        <f>MAX(E506,(TRUNC(('2022-0222'!E506*0.03),0)+'2022-0222'!E506))</f>
        <v>5836843</v>
      </c>
      <c r="AE506" s="17">
        <f t="shared" si="8"/>
        <v>78931</v>
      </c>
    </row>
    <row r="507" spans="1:31" x14ac:dyDescent="0.3">
      <c r="A507" s="15" t="s">
        <v>1007</v>
      </c>
      <c r="B507" s="14" t="s">
        <v>1008</v>
      </c>
      <c r="C507" s="14">
        <v>1</v>
      </c>
      <c r="D507" s="14">
        <v>0</v>
      </c>
      <c r="E507" s="17">
        <v>26503341</v>
      </c>
      <c r="F507" s="17">
        <v>0</v>
      </c>
      <c r="G507" s="17">
        <v>1733369</v>
      </c>
      <c r="H507" s="17">
        <v>0</v>
      </c>
      <c r="I507" s="17">
        <v>2725653</v>
      </c>
      <c r="J507" s="17">
        <v>1792504</v>
      </c>
      <c r="K507" s="17">
        <v>0</v>
      </c>
      <c r="L507" s="17">
        <v>0</v>
      </c>
      <c r="M507" s="17">
        <v>0</v>
      </c>
      <c r="N507" s="17">
        <v>0</v>
      </c>
      <c r="O507" s="17">
        <v>0</v>
      </c>
      <c r="P507" s="17">
        <v>2553978</v>
      </c>
      <c r="Q507" s="17">
        <v>1594943</v>
      </c>
      <c r="R507" s="17">
        <v>473327</v>
      </c>
      <c r="S507" s="17">
        <v>55171</v>
      </c>
      <c r="T507" s="17">
        <v>23019</v>
      </c>
      <c r="U507" s="17">
        <v>222748</v>
      </c>
      <c r="V507" s="17">
        <v>47683</v>
      </c>
      <c r="W507" s="17">
        <v>0</v>
      </c>
      <c r="X507" s="17">
        <v>459186</v>
      </c>
      <c r="Y507" s="17">
        <v>79682</v>
      </c>
      <c r="Z507" s="17">
        <v>0</v>
      </c>
      <c r="AA507" s="17">
        <v>0</v>
      </c>
      <c r="AB507" s="17">
        <v>0</v>
      </c>
      <c r="AC507" s="17">
        <v>38264604</v>
      </c>
      <c r="AD507" s="17">
        <f>MAX(E507,(TRUNC(('2022-0222'!E507*0.03),0)+'2022-0222'!E507))</f>
        <v>26503341</v>
      </c>
      <c r="AE507" s="17">
        <f t="shared" si="8"/>
        <v>0</v>
      </c>
    </row>
    <row r="508" spans="1:31" x14ac:dyDescent="0.3">
      <c r="A508" s="15" t="s">
        <v>1009</v>
      </c>
      <c r="B508" s="14" t="s">
        <v>1010</v>
      </c>
      <c r="C508" s="14">
        <v>1</v>
      </c>
      <c r="D508" s="14">
        <v>0</v>
      </c>
      <c r="E508" s="17">
        <v>38457448</v>
      </c>
      <c r="F508" s="17">
        <v>0</v>
      </c>
      <c r="G508" s="17">
        <v>1678344</v>
      </c>
      <c r="H508" s="17">
        <v>0</v>
      </c>
      <c r="I508" s="17">
        <v>4082055</v>
      </c>
      <c r="J508" s="17">
        <v>2303518</v>
      </c>
      <c r="K508" s="17">
        <v>0</v>
      </c>
      <c r="L508" s="17">
        <v>0</v>
      </c>
      <c r="M508" s="17">
        <v>0</v>
      </c>
      <c r="N508" s="17">
        <v>0</v>
      </c>
      <c r="O508" s="17">
        <v>0</v>
      </c>
      <c r="P508" s="17">
        <v>2782448</v>
      </c>
      <c r="Q508" s="17">
        <v>2555600</v>
      </c>
      <c r="R508" s="17">
        <v>597551</v>
      </c>
      <c r="S508" s="17">
        <v>68264</v>
      </c>
      <c r="T508" s="17">
        <v>28481</v>
      </c>
      <c r="U508" s="17">
        <v>281115</v>
      </c>
      <c r="V508" s="17">
        <v>70248</v>
      </c>
      <c r="W508" s="17">
        <v>0</v>
      </c>
      <c r="X508" s="17">
        <v>669655</v>
      </c>
      <c r="Y508" s="17">
        <v>129755</v>
      </c>
      <c r="Z508" s="17">
        <v>0</v>
      </c>
      <c r="AA508" s="17">
        <v>0</v>
      </c>
      <c r="AB508" s="17">
        <v>0</v>
      </c>
      <c r="AC508" s="17">
        <v>53704482</v>
      </c>
      <c r="AD508" s="17">
        <f>MAX(E508,(TRUNC(('2022-0222'!E508*0.03),0)+'2022-0222'!E508))</f>
        <v>38457448</v>
      </c>
      <c r="AE508" s="17">
        <f t="shared" si="8"/>
        <v>0</v>
      </c>
    </row>
    <row r="509" spans="1:31" x14ac:dyDescent="0.3">
      <c r="A509" s="15" t="s">
        <v>1011</v>
      </c>
      <c r="B509" s="14" t="s">
        <v>1012</v>
      </c>
      <c r="C509" s="14">
        <v>1</v>
      </c>
      <c r="D509" s="14">
        <v>0</v>
      </c>
      <c r="E509" s="17">
        <v>42475123</v>
      </c>
      <c r="F509" s="17">
        <v>0</v>
      </c>
      <c r="G509" s="17">
        <v>2616972</v>
      </c>
      <c r="H509" s="17">
        <v>0</v>
      </c>
      <c r="I509" s="17">
        <v>4773206</v>
      </c>
      <c r="J509" s="17">
        <v>2661541</v>
      </c>
      <c r="K509" s="17">
        <v>0</v>
      </c>
      <c r="L509" s="17">
        <v>0</v>
      </c>
      <c r="M509" s="17">
        <v>0</v>
      </c>
      <c r="N509" s="17">
        <v>0</v>
      </c>
      <c r="O509" s="17">
        <v>0</v>
      </c>
      <c r="P509" s="17">
        <v>4446192</v>
      </c>
      <c r="Q509" s="17">
        <v>1802192</v>
      </c>
      <c r="R509" s="17">
        <v>1039147</v>
      </c>
      <c r="S509" s="17">
        <v>83678</v>
      </c>
      <c r="T509" s="17">
        <v>34913</v>
      </c>
      <c r="U509" s="17">
        <v>337093</v>
      </c>
      <c r="V509" s="17">
        <v>82596</v>
      </c>
      <c r="W509" s="17">
        <v>0</v>
      </c>
      <c r="X509" s="17">
        <v>745524</v>
      </c>
      <c r="Y509" s="17">
        <v>0</v>
      </c>
      <c r="Z509" s="17">
        <v>0</v>
      </c>
      <c r="AA509" s="17">
        <v>0</v>
      </c>
      <c r="AB509" s="17">
        <v>0</v>
      </c>
      <c r="AC509" s="17">
        <v>61098177</v>
      </c>
      <c r="AD509" s="17">
        <f>MAX(E509,(TRUNC(('2022-0222'!E509*0.03),0)+'2022-0222'!E509))</f>
        <v>42475123</v>
      </c>
      <c r="AE509" s="17">
        <f t="shared" si="8"/>
        <v>0</v>
      </c>
    </row>
    <row r="510" spans="1:31" x14ac:dyDescent="0.3">
      <c r="A510" s="15" t="s">
        <v>1013</v>
      </c>
      <c r="B510" s="14" t="s">
        <v>1014</v>
      </c>
      <c r="C510" s="14">
        <v>1</v>
      </c>
      <c r="D510" s="14">
        <v>0</v>
      </c>
      <c r="E510" s="17">
        <v>58923083</v>
      </c>
      <c r="F510" s="17">
        <v>0</v>
      </c>
      <c r="G510" s="17">
        <v>1710034</v>
      </c>
      <c r="H510" s="17">
        <v>223006</v>
      </c>
      <c r="I510" s="17">
        <v>9898135</v>
      </c>
      <c r="J510" s="17">
        <v>3528970</v>
      </c>
      <c r="K510" s="17">
        <v>0</v>
      </c>
      <c r="L510" s="17">
        <v>0</v>
      </c>
      <c r="M510" s="17">
        <v>0</v>
      </c>
      <c r="N510" s="17">
        <v>0</v>
      </c>
      <c r="O510" s="17">
        <v>0</v>
      </c>
      <c r="P510" s="17">
        <v>3468470</v>
      </c>
      <c r="Q510" s="17">
        <v>6387802</v>
      </c>
      <c r="R510" s="17">
        <v>613950</v>
      </c>
      <c r="S510" s="17">
        <v>73866</v>
      </c>
      <c r="T510" s="17">
        <v>30819</v>
      </c>
      <c r="U510" s="17">
        <v>307560</v>
      </c>
      <c r="V510" s="17">
        <v>81741</v>
      </c>
      <c r="W510" s="17">
        <v>0</v>
      </c>
      <c r="X510" s="17">
        <v>1317682</v>
      </c>
      <c r="Y510" s="17">
        <v>0</v>
      </c>
      <c r="Z510" s="17">
        <v>0</v>
      </c>
      <c r="AA510" s="17">
        <v>0</v>
      </c>
      <c r="AB510" s="17">
        <v>0</v>
      </c>
      <c r="AC510" s="17">
        <v>86565118</v>
      </c>
      <c r="AD510" s="17">
        <f>MAX(E510,(TRUNC(('2022-0222'!E510*0.03),0)+'2022-0222'!E510))</f>
        <v>58923083</v>
      </c>
      <c r="AE510" s="17">
        <f t="shared" si="8"/>
        <v>0</v>
      </c>
    </row>
    <row r="511" spans="1:31" x14ac:dyDescent="0.3">
      <c r="A511" s="15" t="s">
        <v>1015</v>
      </c>
      <c r="B511" s="14" t="s">
        <v>1016</v>
      </c>
      <c r="C511" s="14">
        <v>1</v>
      </c>
      <c r="D511" s="14">
        <v>0</v>
      </c>
      <c r="E511" s="17">
        <v>24120852</v>
      </c>
      <c r="F511" s="17">
        <v>0</v>
      </c>
      <c r="G511" s="17">
        <v>1275598</v>
      </c>
      <c r="H511" s="17">
        <v>87521</v>
      </c>
      <c r="I511" s="17">
        <v>4422574</v>
      </c>
      <c r="J511" s="17">
        <v>3033118</v>
      </c>
      <c r="K511" s="17">
        <v>0</v>
      </c>
      <c r="L511" s="17">
        <v>0</v>
      </c>
      <c r="M511" s="17">
        <v>0</v>
      </c>
      <c r="N511" s="17">
        <v>0</v>
      </c>
      <c r="O511" s="17">
        <v>0</v>
      </c>
      <c r="P511" s="17">
        <v>3406142</v>
      </c>
      <c r="Q511" s="17">
        <v>1249531</v>
      </c>
      <c r="R511" s="17">
        <v>272100</v>
      </c>
      <c r="S511" s="17">
        <v>46618</v>
      </c>
      <c r="T511" s="17">
        <v>19450</v>
      </c>
      <c r="U511" s="17">
        <v>204458</v>
      </c>
      <c r="V511" s="17">
        <v>36902</v>
      </c>
      <c r="W511" s="17">
        <v>0</v>
      </c>
      <c r="X511" s="17">
        <v>343402</v>
      </c>
      <c r="Y511" s="17">
        <v>0</v>
      </c>
      <c r="Z511" s="17">
        <v>0</v>
      </c>
      <c r="AA511" s="17">
        <v>0</v>
      </c>
      <c r="AB511" s="17">
        <v>0</v>
      </c>
      <c r="AC511" s="17">
        <v>38518266</v>
      </c>
      <c r="AD511" s="17">
        <f>MAX(E511,(TRUNC(('2022-0222'!E511*0.03),0)+'2022-0222'!E511))</f>
        <v>24120852</v>
      </c>
      <c r="AE511" s="17">
        <f t="shared" si="8"/>
        <v>0</v>
      </c>
    </row>
    <row r="512" spans="1:31" x14ac:dyDescent="0.3">
      <c r="A512" s="15" t="s">
        <v>1017</v>
      </c>
      <c r="B512" s="14" t="s">
        <v>1018</v>
      </c>
      <c r="C512" s="14">
        <v>1</v>
      </c>
      <c r="D512" s="14">
        <v>0</v>
      </c>
      <c r="E512" s="17">
        <v>26993451</v>
      </c>
      <c r="F512" s="17">
        <v>0</v>
      </c>
      <c r="G512" s="17">
        <v>2685418</v>
      </c>
      <c r="H512" s="17">
        <v>28537</v>
      </c>
      <c r="I512" s="17">
        <v>3336072</v>
      </c>
      <c r="J512" s="17">
        <v>1761004</v>
      </c>
      <c r="K512" s="17">
        <v>0</v>
      </c>
      <c r="L512" s="17">
        <v>0</v>
      </c>
      <c r="M512" s="17">
        <v>0</v>
      </c>
      <c r="N512" s="17">
        <v>0</v>
      </c>
      <c r="O512" s="17">
        <v>0</v>
      </c>
      <c r="P512" s="17">
        <v>2780446</v>
      </c>
      <c r="Q512" s="17">
        <v>938896</v>
      </c>
      <c r="R512" s="17">
        <v>245958</v>
      </c>
      <c r="S512" s="17">
        <v>61133</v>
      </c>
      <c r="T512" s="17">
        <v>25506</v>
      </c>
      <c r="U512" s="17">
        <v>232592</v>
      </c>
      <c r="V512" s="17">
        <v>52935</v>
      </c>
      <c r="W512" s="17">
        <v>0</v>
      </c>
      <c r="X512" s="17">
        <v>472326</v>
      </c>
      <c r="Y512" s="17">
        <v>0</v>
      </c>
      <c r="Z512" s="17">
        <v>0</v>
      </c>
      <c r="AA512" s="17">
        <v>0</v>
      </c>
      <c r="AB512" s="17">
        <v>0</v>
      </c>
      <c r="AC512" s="17">
        <v>39614274</v>
      </c>
      <c r="AD512" s="17">
        <f>MAX(E512,(TRUNC(('2022-0222'!E512*0.03),0)+'2022-0222'!E512))</f>
        <v>26993451</v>
      </c>
      <c r="AE512" s="17">
        <f t="shared" si="8"/>
        <v>0</v>
      </c>
    </row>
    <row r="513" spans="1:31" x14ac:dyDescent="0.3">
      <c r="A513" s="15" t="s">
        <v>1019</v>
      </c>
      <c r="B513" s="14" t="s">
        <v>1020</v>
      </c>
      <c r="C513" s="14">
        <v>1</v>
      </c>
      <c r="D513" s="14">
        <v>0</v>
      </c>
      <c r="E513" s="17">
        <v>47357081</v>
      </c>
      <c r="F513" s="17">
        <v>0</v>
      </c>
      <c r="G513" s="17">
        <v>2191435</v>
      </c>
      <c r="H513" s="17">
        <v>0</v>
      </c>
      <c r="I513" s="17">
        <v>3902197</v>
      </c>
      <c r="J513" s="17">
        <v>2480899</v>
      </c>
      <c r="K513" s="17">
        <v>0</v>
      </c>
      <c r="L513" s="17">
        <v>0</v>
      </c>
      <c r="M513" s="17">
        <v>0</v>
      </c>
      <c r="N513" s="17">
        <v>0</v>
      </c>
      <c r="O513" s="17">
        <v>0</v>
      </c>
      <c r="P513" s="17">
        <v>2477814</v>
      </c>
      <c r="Q513" s="17">
        <v>2865724</v>
      </c>
      <c r="R513" s="17">
        <v>784114</v>
      </c>
      <c r="S513" s="17">
        <v>40221</v>
      </c>
      <c r="T513" s="17">
        <v>16781</v>
      </c>
      <c r="U513" s="17">
        <v>165547</v>
      </c>
      <c r="V513" s="17">
        <v>53476</v>
      </c>
      <c r="W513" s="17">
        <v>0</v>
      </c>
      <c r="X513" s="17">
        <v>422639</v>
      </c>
      <c r="Y513" s="17">
        <v>0</v>
      </c>
      <c r="Z513" s="17">
        <v>1016243</v>
      </c>
      <c r="AA513" s="17">
        <v>0</v>
      </c>
      <c r="AB513" s="17">
        <v>0</v>
      </c>
      <c r="AC513" s="17">
        <v>63774171</v>
      </c>
      <c r="AD513" s="17">
        <f>MAX(E513,(TRUNC(('2022-0222'!E513*0.03),0)+'2022-0222'!E513))</f>
        <v>47357081</v>
      </c>
      <c r="AE513" s="17">
        <f t="shared" si="8"/>
        <v>0</v>
      </c>
    </row>
    <row r="514" spans="1:31" x14ac:dyDescent="0.3">
      <c r="A514" s="15" t="s">
        <v>1021</v>
      </c>
      <c r="B514" s="14" t="s">
        <v>1022</v>
      </c>
      <c r="C514" s="14">
        <v>1</v>
      </c>
      <c r="D514" s="14">
        <v>0</v>
      </c>
      <c r="E514" s="17">
        <v>27872555</v>
      </c>
      <c r="F514" s="17">
        <v>0</v>
      </c>
      <c r="G514" s="17">
        <v>826783</v>
      </c>
      <c r="H514" s="17">
        <v>0</v>
      </c>
      <c r="I514" s="17">
        <v>4512035</v>
      </c>
      <c r="J514" s="17">
        <v>10069552</v>
      </c>
      <c r="K514" s="17">
        <v>1349444</v>
      </c>
      <c r="L514" s="17">
        <v>0</v>
      </c>
      <c r="M514" s="17">
        <v>0</v>
      </c>
      <c r="N514" s="17">
        <v>0</v>
      </c>
      <c r="O514" s="17">
        <v>0</v>
      </c>
      <c r="P514" s="17">
        <v>1446015</v>
      </c>
      <c r="Q514" s="17">
        <v>330600</v>
      </c>
      <c r="R514" s="17">
        <v>232574</v>
      </c>
      <c r="S514" s="17">
        <v>94494</v>
      </c>
      <c r="T514" s="17">
        <v>39425</v>
      </c>
      <c r="U514" s="17">
        <v>342860</v>
      </c>
      <c r="V514" s="17">
        <v>61519</v>
      </c>
      <c r="W514" s="17">
        <v>0</v>
      </c>
      <c r="X514" s="17">
        <v>642600</v>
      </c>
      <c r="Y514" s="17">
        <v>0</v>
      </c>
      <c r="Z514" s="17">
        <v>0</v>
      </c>
      <c r="AA514" s="17">
        <v>0</v>
      </c>
      <c r="AB514" s="17">
        <v>0</v>
      </c>
      <c r="AC514" s="17">
        <v>47820456</v>
      </c>
      <c r="AD514" s="17">
        <f>MAX(E514,(TRUNC(('2022-0222'!E514*0.03),0)+'2022-0222'!E514))</f>
        <v>28708731</v>
      </c>
      <c r="AE514" s="17">
        <f t="shared" si="8"/>
        <v>836176</v>
      </c>
    </row>
    <row r="515" spans="1:31" x14ac:dyDescent="0.3">
      <c r="A515" s="15" t="s">
        <v>1023</v>
      </c>
      <c r="B515" s="14" t="s">
        <v>1024</v>
      </c>
      <c r="C515" s="14">
        <v>1</v>
      </c>
      <c r="D515" s="14">
        <v>0</v>
      </c>
      <c r="E515" s="17">
        <v>26833526</v>
      </c>
      <c r="F515" s="17">
        <v>0</v>
      </c>
      <c r="G515" s="17">
        <v>1158391</v>
      </c>
      <c r="H515" s="17">
        <v>0</v>
      </c>
      <c r="I515" s="17">
        <v>2706274</v>
      </c>
      <c r="J515" s="17">
        <v>1801560</v>
      </c>
      <c r="K515" s="17">
        <v>0</v>
      </c>
      <c r="L515" s="17">
        <v>0</v>
      </c>
      <c r="M515" s="17">
        <v>0</v>
      </c>
      <c r="N515" s="17">
        <v>0</v>
      </c>
      <c r="O515" s="17">
        <v>0</v>
      </c>
      <c r="P515" s="17">
        <v>1457762</v>
      </c>
      <c r="Q515" s="17">
        <v>828366</v>
      </c>
      <c r="R515" s="17">
        <v>143424</v>
      </c>
      <c r="S515" s="17">
        <v>52924</v>
      </c>
      <c r="T515" s="17">
        <v>22081</v>
      </c>
      <c r="U515" s="17">
        <v>208826</v>
      </c>
      <c r="V515" s="17">
        <v>52752</v>
      </c>
      <c r="W515" s="17">
        <v>0</v>
      </c>
      <c r="X515" s="17">
        <v>667452</v>
      </c>
      <c r="Y515" s="17">
        <v>109902</v>
      </c>
      <c r="Z515" s="17">
        <v>0</v>
      </c>
      <c r="AA515" s="17">
        <v>0</v>
      </c>
      <c r="AB515" s="17">
        <v>0</v>
      </c>
      <c r="AC515" s="17">
        <v>36043240</v>
      </c>
      <c r="AD515" s="17">
        <f>MAX(E515,(TRUNC(('2022-0222'!E515*0.03),0)+'2022-0222'!E515))</f>
        <v>26833526</v>
      </c>
      <c r="AE515" s="17">
        <f t="shared" si="8"/>
        <v>0</v>
      </c>
    </row>
    <row r="516" spans="1:31" x14ac:dyDescent="0.3">
      <c r="A516" s="15" t="s">
        <v>1025</v>
      </c>
      <c r="B516" s="14" t="s">
        <v>1026</v>
      </c>
      <c r="C516" s="14">
        <v>1</v>
      </c>
      <c r="D516" s="14">
        <v>0</v>
      </c>
      <c r="E516" s="17">
        <v>90481066</v>
      </c>
      <c r="F516" s="17">
        <v>0</v>
      </c>
      <c r="G516" s="17">
        <v>4022826</v>
      </c>
      <c r="H516" s="17">
        <v>0</v>
      </c>
      <c r="I516" s="17">
        <v>12818912</v>
      </c>
      <c r="J516" s="17">
        <v>11527909</v>
      </c>
      <c r="K516" s="17">
        <v>0</v>
      </c>
      <c r="L516" s="17">
        <v>0</v>
      </c>
      <c r="M516" s="17">
        <v>0</v>
      </c>
      <c r="N516" s="17">
        <v>0</v>
      </c>
      <c r="O516" s="17">
        <v>0</v>
      </c>
      <c r="P516" s="17">
        <v>4604030</v>
      </c>
      <c r="Q516" s="17">
        <v>3276292</v>
      </c>
      <c r="R516" s="17">
        <v>1587222</v>
      </c>
      <c r="S516" s="17">
        <v>180359</v>
      </c>
      <c r="T516" s="17">
        <v>75250</v>
      </c>
      <c r="U516" s="17">
        <v>720786</v>
      </c>
      <c r="V516" s="17">
        <v>164914</v>
      </c>
      <c r="W516" s="17">
        <v>0</v>
      </c>
      <c r="X516" s="17">
        <v>1884090</v>
      </c>
      <c r="Y516" s="17">
        <v>0</v>
      </c>
      <c r="Z516" s="17">
        <v>0</v>
      </c>
      <c r="AA516" s="17">
        <v>0</v>
      </c>
      <c r="AB516" s="17">
        <v>0</v>
      </c>
      <c r="AC516" s="17">
        <v>131343656</v>
      </c>
      <c r="AD516" s="17">
        <f>MAX(E516,(TRUNC(('2022-0222'!E516*0.03),0)+'2022-0222'!E516))</f>
        <v>93195497</v>
      </c>
      <c r="AE516" s="17">
        <f t="shared" si="8"/>
        <v>2714431</v>
      </c>
    </row>
    <row r="517" spans="1:31" x14ac:dyDescent="0.3">
      <c r="A517" s="15" t="s">
        <v>1027</v>
      </c>
      <c r="B517" s="14" t="s">
        <v>1028</v>
      </c>
      <c r="C517" s="14">
        <v>1</v>
      </c>
      <c r="D517" s="14">
        <v>0</v>
      </c>
      <c r="E517" s="17">
        <v>2945111</v>
      </c>
      <c r="F517" s="17">
        <v>0</v>
      </c>
      <c r="G517" s="17">
        <v>94118</v>
      </c>
      <c r="H517" s="17">
        <v>0</v>
      </c>
      <c r="I517" s="17">
        <v>79347</v>
      </c>
      <c r="J517" s="17">
        <v>280012</v>
      </c>
      <c r="K517" s="17">
        <v>0</v>
      </c>
      <c r="L517" s="17">
        <v>0</v>
      </c>
      <c r="M517" s="17">
        <v>0</v>
      </c>
      <c r="N517" s="17">
        <v>0</v>
      </c>
      <c r="O517" s="17">
        <v>0</v>
      </c>
      <c r="P517" s="17">
        <v>303118</v>
      </c>
      <c r="Q517" s="17">
        <v>1504</v>
      </c>
      <c r="R517" s="17">
        <v>56643</v>
      </c>
      <c r="S517" s="17">
        <v>13767</v>
      </c>
      <c r="T517" s="17">
        <v>5744</v>
      </c>
      <c r="U517" s="17">
        <v>56619</v>
      </c>
      <c r="V517" s="17">
        <v>0</v>
      </c>
      <c r="W517" s="17">
        <v>0</v>
      </c>
      <c r="X517" s="17">
        <v>75600</v>
      </c>
      <c r="Y517" s="17">
        <v>0</v>
      </c>
      <c r="Z517" s="17">
        <v>0</v>
      </c>
      <c r="AA517" s="17">
        <v>0</v>
      </c>
      <c r="AB517" s="17">
        <v>0</v>
      </c>
      <c r="AC517" s="17">
        <v>3911583</v>
      </c>
      <c r="AD517" s="17">
        <f>MAX(E517,(TRUNC(('2022-0222'!E517*0.03),0)+'2022-0222'!E517))</f>
        <v>3033464</v>
      </c>
      <c r="AE517" s="17">
        <f t="shared" si="8"/>
        <v>88353</v>
      </c>
    </row>
    <row r="518" spans="1:31" x14ac:dyDescent="0.3">
      <c r="A518" s="15" t="s">
        <v>1029</v>
      </c>
      <c r="B518" s="14" t="s">
        <v>1030</v>
      </c>
      <c r="C518" s="14">
        <v>1</v>
      </c>
      <c r="D518" s="14">
        <v>0</v>
      </c>
      <c r="E518" s="17">
        <v>13167292</v>
      </c>
      <c r="F518" s="17">
        <v>0</v>
      </c>
      <c r="G518" s="17">
        <v>393079</v>
      </c>
      <c r="H518" s="17">
        <v>0</v>
      </c>
      <c r="I518" s="17">
        <v>2304550</v>
      </c>
      <c r="J518" s="17">
        <v>979460</v>
      </c>
      <c r="K518" s="17">
        <v>0</v>
      </c>
      <c r="L518" s="17">
        <v>0</v>
      </c>
      <c r="M518" s="17">
        <v>0</v>
      </c>
      <c r="N518" s="17">
        <v>0</v>
      </c>
      <c r="O518" s="17">
        <v>0</v>
      </c>
      <c r="P518" s="17">
        <v>472755</v>
      </c>
      <c r="Q518" s="17">
        <v>318009</v>
      </c>
      <c r="R518" s="17">
        <v>144704</v>
      </c>
      <c r="S518" s="17">
        <v>31862</v>
      </c>
      <c r="T518" s="17">
        <v>13294</v>
      </c>
      <c r="U518" s="17">
        <v>127742</v>
      </c>
      <c r="V518" s="17">
        <v>28670</v>
      </c>
      <c r="W518" s="17">
        <v>0</v>
      </c>
      <c r="X518" s="17">
        <v>183600</v>
      </c>
      <c r="Y518" s="17">
        <v>1575</v>
      </c>
      <c r="Z518" s="17">
        <v>0</v>
      </c>
      <c r="AA518" s="17">
        <v>0</v>
      </c>
      <c r="AB518" s="17">
        <v>0</v>
      </c>
      <c r="AC518" s="17">
        <v>18166592</v>
      </c>
      <c r="AD518" s="17">
        <f>MAX(E518,(TRUNC(('2022-0222'!E518*0.03),0)+'2022-0222'!E518))</f>
        <v>13562310</v>
      </c>
      <c r="AE518" s="17">
        <f t="shared" ref="AE518:AE581" si="9">AD518-E518</f>
        <v>395018</v>
      </c>
    </row>
    <row r="519" spans="1:31" x14ac:dyDescent="0.3">
      <c r="A519" s="15" t="s">
        <v>1031</v>
      </c>
      <c r="B519" s="14" t="s">
        <v>1032</v>
      </c>
      <c r="C519" s="14">
        <v>1</v>
      </c>
      <c r="D519" s="14">
        <v>0</v>
      </c>
      <c r="E519" s="17">
        <v>14779134</v>
      </c>
      <c r="F519" s="17">
        <v>0</v>
      </c>
      <c r="G519" s="17">
        <v>1040107</v>
      </c>
      <c r="H519" s="17">
        <v>0</v>
      </c>
      <c r="I519" s="17">
        <v>2226161</v>
      </c>
      <c r="J519" s="17">
        <v>2203307</v>
      </c>
      <c r="K519" s="17">
        <v>0</v>
      </c>
      <c r="L519" s="17">
        <v>0</v>
      </c>
      <c r="M519" s="17">
        <v>0</v>
      </c>
      <c r="N519" s="17">
        <v>0</v>
      </c>
      <c r="O519" s="17">
        <v>0</v>
      </c>
      <c r="P519" s="17">
        <v>1315055</v>
      </c>
      <c r="Q519" s="17">
        <v>759240</v>
      </c>
      <c r="R519" s="17">
        <v>162900</v>
      </c>
      <c r="S519" s="17">
        <v>35817</v>
      </c>
      <c r="T519" s="17">
        <v>14944</v>
      </c>
      <c r="U519" s="17">
        <v>144227</v>
      </c>
      <c r="V519" s="17">
        <v>33213</v>
      </c>
      <c r="W519" s="17">
        <v>0</v>
      </c>
      <c r="X519" s="17">
        <v>243000</v>
      </c>
      <c r="Y519" s="17">
        <v>16509</v>
      </c>
      <c r="Z519" s="17">
        <v>0</v>
      </c>
      <c r="AA519" s="17">
        <v>0</v>
      </c>
      <c r="AB519" s="17">
        <v>0</v>
      </c>
      <c r="AC519" s="17">
        <v>22973614</v>
      </c>
      <c r="AD519" s="17">
        <f>MAX(E519,(TRUNC(('2022-0222'!E519*0.03),0)+'2022-0222'!E519))</f>
        <v>14814194</v>
      </c>
      <c r="AE519" s="17">
        <f t="shared" si="9"/>
        <v>35060</v>
      </c>
    </row>
    <row r="520" spans="1:31" x14ac:dyDescent="0.3">
      <c r="A520" s="15" t="s">
        <v>1033</v>
      </c>
      <c r="B520" s="14" t="s">
        <v>1034</v>
      </c>
      <c r="C520" s="14">
        <v>1</v>
      </c>
      <c r="D520" s="14">
        <v>0</v>
      </c>
      <c r="E520" s="17">
        <v>22982318</v>
      </c>
      <c r="F520" s="17">
        <v>0</v>
      </c>
      <c r="G520" s="17">
        <v>853478</v>
      </c>
      <c r="H520" s="17">
        <v>0</v>
      </c>
      <c r="I520" s="17">
        <v>2700093</v>
      </c>
      <c r="J520" s="17">
        <v>1420874</v>
      </c>
      <c r="K520" s="17">
        <v>0</v>
      </c>
      <c r="L520" s="17">
        <v>0</v>
      </c>
      <c r="M520" s="17">
        <v>0</v>
      </c>
      <c r="N520" s="17">
        <v>0</v>
      </c>
      <c r="O520" s="17">
        <v>0</v>
      </c>
      <c r="P520" s="17">
        <v>1505480</v>
      </c>
      <c r="Q520" s="17">
        <v>967166</v>
      </c>
      <c r="R520" s="17">
        <v>58294</v>
      </c>
      <c r="S520" s="17">
        <v>41495</v>
      </c>
      <c r="T520" s="17">
        <v>17313</v>
      </c>
      <c r="U520" s="17">
        <v>163741</v>
      </c>
      <c r="V520" s="17">
        <v>41896</v>
      </c>
      <c r="W520" s="17">
        <v>0</v>
      </c>
      <c r="X520" s="17">
        <v>578121</v>
      </c>
      <c r="Y520" s="17">
        <v>0</v>
      </c>
      <c r="Z520" s="17">
        <v>0</v>
      </c>
      <c r="AA520" s="17">
        <v>0</v>
      </c>
      <c r="AB520" s="17">
        <v>0</v>
      </c>
      <c r="AC520" s="17">
        <v>31330269</v>
      </c>
      <c r="AD520" s="17">
        <f>MAX(E520,(TRUNC(('2022-0222'!E520*0.03),0)+'2022-0222'!E520))</f>
        <v>22982318</v>
      </c>
      <c r="AE520" s="17">
        <f t="shared" si="9"/>
        <v>0</v>
      </c>
    </row>
    <row r="521" spans="1:31" x14ac:dyDescent="0.3">
      <c r="A521" s="15" t="s">
        <v>1035</v>
      </c>
      <c r="B521" s="14" t="s">
        <v>1036</v>
      </c>
      <c r="C521" s="14">
        <v>1</v>
      </c>
      <c r="D521" s="14">
        <v>0</v>
      </c>
      <c r="E521" s="17">
        <v>69391039</v>
      </c>
      <c r="F521" s="17">
        <v>0</v>
      </c>
      <c r="G521" s="17">
        <v>2387787</v>
      </c>
      <c r="H521" s="17">
        <v>74987</v>
      </c>
      <c r="I521" s="17">
        <v>10048859</v>
      </c>
      <c r="J521" s="17">
        <v>7926844</v>
      </c>
      <c r="K521" s="17">
        <v>0</v>
      </c>
      <c r="L521" s="17">
        <v>0</v>
      </c>
      <c r="M521" s="17">
        <v>0</v>
      </c>
      <c r="N521" s="17">
        <v>0</v>
      </c>
      <c r="O521" s="17">
        <v>0</v>
      </c>
      <c r="P521" s="17">
        <v>2967093</v>
      </c>
      <c r="Q521" s="17">
        <v>1733158</v>
      </c>
      <c r="R521" s="17">
        <v>681798</v>
      </c>
      <c r="S521" s="17">
        <v>136273</v>
      </c>
      <c r="T521" s="17">
        <v>56856</v>
      </c>
      <c r="U521" s="17">
        <v>542016</v>
      </c>
      <c r="V521" s="17">
        <v>138252</v>
      </c>
      <c r="W521" s="17">
        <v>0</v>
      </c>
      <c r="X521" s="17">
        <v>4574501</v>
      </c>
      <c r="Y521" s="17">
        <v>12751</v>
      </c>
      <c r="Z521" s="17">
        <v>0</v>
      </c>
      <c r="AA521" s="17">
        <v>0</v>
      </c>
      <c r="AB521" s="17">
        <v>0</v>
      </c>
      <c r="AC521" s="17">
        <v>100672214</v>
      </c>
      <c r="AD521" s="17">
        <f>MAX(E521,(TRUNC(('2022-0222'!E521*0.03),0)+'2022-0222'!E521))</f>
        <v>69391039</v>
      </c>
      <c r="AE521" s="17">
        <f t="shared" si="9"/>
        <v>0</v>
      </c>
    </row>
    <row r="522" spans="1:31" x14ac:dyDescent="0.3">
      <c r="A522" s="15" t="s">
        <v>1037</v>
      </c>
      <c r="B522" s="14" t="s">
        <v>1038</v>
      </c>
      <c r="C522" s="14">
        <v>1</v>
      </c>
      <c r="D522" s="14">
        <v>0</v>
      </c>
      <c r="E522" s="17">
        <v>77300906</v>
      </c>
      <c r="F522" s="17">
        <v>0</v>
      </c>
      <c r="G522" s="17">
        <v>4041841</v>
      </c>
      <c r="H522" s="17">
        <v>0</v>
      </c>
      <c r="I522" s="17">
        <v>10207612</v>
      </c>
      <c r="J522" s="17">
        <v>2633584</v>
      </c>
      <c r="K522" s="17">
        <v>0</v>
      </c>
      <c r="L522" s="17">
        <v>0</v>
      </c>
      <c r="M522" s="17">
        <v>0</v>
      </c>
      <c r="N522" s="17">
        <v>0</v>
      </c>
      <c r="O522" s="17">
        <v>0</v>
      </c>
      <c r="P522" s="17">
        <v>2525287</v>
      </c>
      <c r="Q522" s="17">
        <v>4215322</v>
      </c>
      <c r="R522" s="17">
        <v>1045596</v>
      </c>
      <c r="S522" s="17">
        <v>134221</v>
      </c>
      <c r="T522" s="17">
        <v>56000</v>
      </c>
      <c r="U522" s="17">
        <v>541550</v>
      </c>
      <c r="V522" s="17">
        <v>136604</v>
      </c>
      <c r="W522" s="17">
        <v>0</v>
      </c>
      <c r="X522" s="17">
        <v>2340028</v>
      </c>
      <c r="Y522" s="17">
        <v>103560</v>
      </c>
      <c r="Z522" s="17">
        <v>0</v>
      </c>
      <c r="AA522" s="17">
        <v>0</v>
      </c>
      <c r="AB522" s="17">
        <v>0</v>
      </c>
      <c r="AC522" s="17">
        <v>105282111</v>
      </c>
      <c r="AD522" s="17">
        <f>MAX(E522,(TRUNC(('2022-0222'!E522*0.03),0)+'2022-0222'!E522))</f>
        <v>77300906</v>
      </c>
      <c r="AE522" s="17">
        <f t="shared" si="9"/>
        <v>0</v>
      </c>
    </row>
    <row r="523" spans="1:31" x14ac:dyDescent="0.3">
      <c r="A523" s="15" t="s">
        <v>1039</v>
      </c>
      <c r="B523" s="14" t="s">
        <v>1040</v>
      </c>
      <c r="C523" s="14">
        <v>1</v>
      </c>
      <c r="D523" s="14">
        <v>0</v>
      </c>
      <c r="E523" s="17">
        <v>61529611</v>
      </c>
      <c r="F523" s="17">
        <v>0</v>
      </c>
      <c r="G523" s="17">
        <v>1791109</v>
      </c>
      <c r="H523" s="17">
        <v>0</v>
      </c>
      <c r="I523" s="17">
        <v>4941351</v>
      </c>
      <c r="J523" s="17">
        <v>7252498</v>
      </c>
      <c r="K523" s="17">
        <v>0</v>
      </c>
      <c r="L523" s="17">
        <v>0</v>
      </c>
      <c r="M523" s="17">
        <v>0</v>
      </c>
      <c r="N523" s="17">
        <v>0</v>
      </c>
      <c r="O523" s="17">
        <v>0</v>
      </c>
      <c r="P523" s="17">
        <v>1915244</v>
      </c>
      <c r="Q523" s="17">
        <v>3179501</v>
      </c>
      <c r="R523" s="17">
        <v>452984</v>
      </c>
      <c r="S523" s="17">
        <v>113638</v>
      </c>
      <c r="T523" s="17">
        <v>47413</v>
      </c>
      <c r="U523" s="17">
        <v>442991</v>
      </c>
      <c r="V523" s="17">
        <v>112535</v>
      </c>
      <c r="W523" s="17">
        <v>0</v>
      </c>
      <c r="X523" s="17">
        <v>646790</v>
      </c>
      <c r="Y523" s="17">
        <v>92813</v>
      </c>
      <c r="Z523" s="17">
        <v>0</v>
      </c>
      <c r="AA523" s="17">
        <v>0</v>
      </c>
      <c r="AB523" s="17">
        <v>0</v>
      </c>
      <c r="AC523" s="17">
        <v>82518478</v>
      </c>
      <c r="AD523" s="17">
        <f>MAX(E523,(TRUNC(('2022-0222'!E523*0.03),0)+'2022-0222'!E523))</f>
        <v>61529611</v>
      </c>
      <c r="AE523" s="17">
        <f t="shared" si="9"/>
        <v>0</v>
      </c>
    </row>
    <row r="524" spans="1:31" x14ac:dyDescent="0.3">
      <c r="A524" s="15" t="s">
        <v>1041</v>
      </c>
      <c r="B524" s="14" t="s">
        <v>1042</v>
      </c>
      <c r="C524" s="14">
        <v>1</v>
      </c>
      <c r="D524" s="14">
        <v>0</v>
      </c>
      <c r="E524" s="17">
        <v>125739347</v>
      </c>
      <c r="F524" s="17">
        <v>0</v>
      </c>
      <c r="G524" s="17">
        <v>3752477</v>
      </c>
      <c r="H524" s="17">
        <v>0</v>
      </c>
      <c r="I524" s="17">
        <v>16287134</v>
      </c>
      <c r="J524" s="17">
        <v>10652937</v>
      </c>
      <c r="K524" s="17">
        <v>0</v>
      </c>
      <c r="L524" s="17">
        <v>0</v>
      </c>
      <c r="M524" s="17">
        <v>0</v>
      </c>
      <c r="N524" s="17">
        <v>0</v>
      </c>
      <c r="O524" s="17">
        <v>0</v>
      </c>
      <c r="P524" s="17">
        <v>2881784</v>
      </c>
      <c r="Q524" s="17">
        <v>4819283</v>
      </c>
      <c r="R524" s="17">
        <v>1040192</v>
      </c>
      <c r="S524" s="17">
        <v>135150</v>
      </c>
      <c r="T524" s="17">
        <v>56388</v>
      </c>
      <c r="U524" s="17">
        <v>542133</v>
      </c>
      <c r="V524" s="17">
        <v>165496</v>
      </c>
      <c r="W524" s="17">
        <v>0</v>
      </c>
      <c r="X524" s="17">
        <v>1486267</v>
      </c>
      <c r="Y524" s="17">
        <v>0</v>
      </c>
      <c r="Z524" s="17">
        <v>0</v>
      </c>
      <c r="AA524" s="17">
        <v>0</v>
      </c>
      <c r="AB524" s="17">
        <v>0</v>
      </c>
      <c r="AC524" s="17">
        <v>167558588</v>
      </c>
      <c r="AD524" s="17">
        <f>MAX(E524,(TRUNC(('2022-0222'!E524*0.03),0)+'2022-0222'!E524))</f>
        <v>125739347</v>
      </c>
      <c r="AE524" s="17">
        <f t="shared" si="9"/>
        <v>0</v>
      </c>
    </row>
    <row r="525" spans="1:31" x14ac:dyDescent="0.3">
      <c r="A525" s="15" t="s">
        <v>1043</v>
      </c>
      <c r="B525" s="14" t="s">
        <v>1044</v>
      </c>
      <c r="C525" s="14">
        <v>1</v>
      </c>
      <c r="D525" s="14">
        <v>0</v>
      </c>
      <c r="E525" s="17">
        <v>11759640</v>
      </c>
      <c r="F525" s="17">
        <v>0</v>
      </c>
      <c r="G525" s="17">
        <v>795746</v>
      </c>
      <c r="H525" s="17">
        <v>0</v>
      </c>
      <c r="I525" s="17">
        <v>1005279</v>
      </c>
      <c r="J525" s="17">
        <v>715294</v>
      </c>
      <c r="K525" s="17">
        <v>0</v>
      </c>
      <c r="L525" s="17">
        <v>0</v>
      </c>
      <c r="M525" s="17">
        <v>0</v>
      </c>
      <c r="N525" s="17">
        <v>0</v>
      </c>
      <c r="O525" s="17">
        <v>0</v>
      </c>
      <c r="P525" s="17">
        <v>494619</v>
      </c>
      <c r="Q525" s="17">
        <v>805790</v>
      </c>
      <c r="R525" s="17">
        <v>74324</v>
      </c>
      <c r="S525" s="17">
        <v>26305</v>
      </c>
      <c r="T525" s="17">
        <v>10975</v>
      </c>
      <c r="U525" s="17">
        <v>86851</v>
      </c>
      <c r="V525" s="17">
        <v>27239</v>
      </c>
      <c r="W525" s="17">
        <v>0</v>
      </c>
      <c r="X525" s="17">
        <v>386518</v>
      </c>
      <c r="Y525" s="17">
        <v>24725</v>
      </c>
      <c r="Z525" s="17">
        <v>0</v>
      </c>
      <c r="AA525" s="17">
        <v>0</v>
      </c>
      <c r="AB525" s="17">
        <v>0</v>
      </c>
      <c r="AC525" s="17">
        <v>16213305</v>
      </c>
      <c r="AD525" s="17">
        <f>MAX(E525,(TRUNC(('2022-0222'!E525*0.03),0)+'2022-0222'!E525))</f>
        <v>11759640</v>
      </c>
      <c r="AE525" s="17">
        <f t="shared" si="9"/>
        <v>0</v>
      </c>
    </row>
    <row r="526" spans="1:31" x14ac:dyDescent="0.3">
      <c r="A526" s="15" t="s">
        <v>1045</v>
      </c>
      <c r="B526" s="14" t="s">
        <v>1046</v>
      </c>
      <c r="C526" s="14">
        <v>1</v>
      </c>
      <c r="D526" s="14">
        <v>0</v>
      </c>
      <c r="E526" s="17">
        <v>4258452</v>
      </c>
      <c r="F526" s="17">
        <v>0</v>
      </c>
      <c r="G526" s="17">
        <v>323352</v>
      </c>
      <c r="H526" s="17">
        <v>0</v>
      </c>
      <c r="I526" s="17">
        <v>833631</v>
      </c>
      <c r="J526" s="17">
        <v>869817</v>
      </c>
      <c r="K526" s="17">
        <v>0</v>
      </c>
      <c r="L526" s="17">
        <v>0</v>
      </c>
      <c r="M526" s="17">
        <v>0</v>
      </c>
      <c r="N526" s="17">
        <v>0</v>
      </c>
      <c r="O526" s="17">
        <v>0</v>
      </c>
      <c r="P526" s="17">
        <v>291499</v>
      </c>
      <c r="Q526" s="17">
        <v>96714</v>
      </c>
      <c r="R526" s="17">
        <v>69532</v>
      </c>
      <c r="S526" s="17">
        <v>10216</v>
      </c>
      <c r="T526" s="17">
        <v>4263</v>
      </c>
      <c r="U526" s="17">
        <v>57784</v>
      </c>
      <c r="V526" s="17">
        <v>9242</v>
      </c>
      <c r="W526" s="17">
        <v>0</v>
      </c>
      <c r="X526" s="17">
        <v>30166</v>
      </c>
      <c r="Y526" s="17">
        <v>0</v>
      </c>
      <c r="Z526" s="17">
        <v>0</v>
      </c>
      <c r="AA526" s="17">
        <v>0</v>
      </c>
      <c r="AB526" s="17">
        <v>0</v>
      </c>
      <c r="AC526" s="17">
        <v>6854668</v>
      </c>
      <c r="AD526" s="17">
        <f>MAX(E526,(TRUNC(('2022-0222'!E526*0.03),0)+'2022-0222'!E526))</f>
        <v>4386205</v>
      </c>
      <c r="AE526" s="17">
        <f t="shared" si="9"/>
        <v>127753</v>
      </c>
    </row>
    <row r="527" spans="1:31" x14ac:dyDescent="0.3">
      <c r="A527" s="15" t="s">
        <v>1047</v>
      </c>
      <c r="B527" s="14" t="s">
        <v>1048</v>
      </c>
      <c r="C527" s="14">
        <v>1</v>
      </c>
      <c r="D527" s="14">
        <v>0</v>
      </c>
      <c r="E527" s="17">
        <v>37143641</v>
      </c>
      <c r="F527" s="17">
        <v>0</v>
      </c>
      <c r="G527" s="17">
        <v>2794176</v>
      </c>
      <c r="H527" s="17">
        <v>0</v>
      </c>
      <c r="I527" s="17">
        <v>5811306</v>
      </c>
      <c r="J527" s="17">
        <v>3035006</v>
      </c>
      <c r="K527" s="17">
        <v>709121</v>
      </c>
      <c r="L527" s="17">
        <v>0</v>
      </c>
      <c r="M527" s="17">
        <v>0</v>
      </c>
      <c r="N527" s="17">
        <v>0</v>
      </c>
      <c r="O527" s="17">
        <v>0</v>
      </c>
      <c r="P527" s="17">
        <v>1860670</v>
      </c>
      <c r="Q527" s="17">
        <v>929434</v>
      </c>
      <c r="R527" s="17">
        <v>795231</v>
      </c>
      <c r="S527" s="17">
        <v>61837</v>
      </c>
      <c r="T527" s="17">
        <v>25800</v>
      </c>
      <c r="U527" s="17">
        <v>252456</v>
      </c>
      <c r="V527" s="17">
        <v>55942</v>
      </c>
      <c r="W527" s="17">
        <v>0</v>
      </c>
      <c r="X527" s="17">
        <v>624380</v>
      </c>
      <c r="Y527" s="17">
        <v>0</v>
      </c>
      <c r="Z527" s="17">
        <v>0</v>
      </c>
      <c r="AA527" s="17">
        <v>0</v>
      </c>
      <c r="AB527" s="17">
        <v>0</v>
      </c>
      <c r="AC527" s="17">
        <v>54099000</v>
      </c>
      <c r="AD527" s="17">
        <f>MAX(E527,(TRUNC(('2022-0222'!E527*0.03),0)+'2022-0222'!E527))</f>
        <v>38257950</v>
      </c>
      <c r="AE527" s="17">
        <f t="shared" si="9"/>
        <v>1114309</v>
      </c>
    </row>
    <row r="528" spans="1:31" x14ac:dyDescent="0.3">
      <c r="A528" s="15" t="s">
        <v>1049</v>
      </c>
      <c r="B528" s="14" t="s">
        <v>1050</v>
      </c>
      <c r="C528" s="14">
        <v>1</v>
      </c>
      <c r="D528" s="14">
        <v>0</v>
      </c>
      <c r="E528" s="17">
        <v>2165579</v>
      </c>
      <c r="F528" s="17">
        <v>0</v>
      </c>
      <c r="G528" s="17">
        <v>143681</v>
      </c>
      <c r="H528" s="17">
        <v>4008</v>
      </c>
      <c r="I528" s="17">
        <v>161614</v>
      </c>
      <c r="J528" s="17">
        <v>404848</v>
      </c>
      <c r="K528" s="17">
        <v>0</v>
      </c>
      <c r="L528" s="17">
        <v>0</v>
      </c>
      <c r="M528" s="17">
        <v>0</v>
      </c>
      <c r="N528" s="17">
        <v>0</v>
      </c>
      <c r="O528" s="17">
        <v>0</v>
      </c>
      <c r="P528" s="17">
        <v>372669</v>
      </c>
      <c r="Q528" s="17">
        <v>58407</v>
      </c>
      <c r="R528" s="17">
        <v>6204</v>
      </c>
      <c r="S528" s="17">
        <v>27473</v>
      </c>
      <c r="T528" s="17">
        <v>11463</v>
      </c>
      <c r="U528" s="17">
        <v>79803</v>
      </c>
      <c r="V528" s="17">
        <v>0</v>
      </c>
      <c r="W528" s="17">
        <v>0</v>
      </c>
      <c r="X528" s="17">
        <v>54000</v>
      </c>
      <c r="Y528" s="17">
        <v>16426</v>
      </c>
      <c r="Z528" s="17">
        <v>0</v>
      </c>
      <c r="AA528" s="17">
        <v>0</v>
      </c>
      <c r="AB528" s="17">
        <v>0</v>
      </c>
      <c r="AC528" s="17">
        <v>3506175</v>
      </c>
      <c r="AD528" s="17">
        <f>MAX(E528,(TRUNC(('2022-0222'!E528*0.03),0)+'2022-0222'!E528))</f>
        <v>2230546</v>
      </c>
      <c r="AE528" s="17">
        <f t="shared" si="9"/>
        <v>64967</v>
      </c>
    </row>
    <row r="529" spans="1:31" x14ac:dyDescent="0.3">
      <c r="A529" s="15" t="s">
        <v>1051</v>
      </c>
      <c r="B529" s="14" t="s">
        <v>1052</v>
      </c>
      <c r="C529" s="14">
        <v>1</v>
      </c>
      <c r="D529" s="14">
        <v>0</v>
      </c>
      <c r="E529" s="17">
        <v>207743</v>
      </c>
      <c r="F529" s="17">
        <v>0</v>
      </c>
      <c r="G529" s="17">
        <v>50000</v>
      </c>
      <c r="H529" s="17">
        <v>0</v>
      </c>
      <c r="I529" s="17">
        <v>18750</v>
      </c>
      <c r="J529" s="17">
        <v>12306</v>
      </c>
      <c r="K529" s="17">
        <v>0</v>
      </c>
      <c r="L529" s="17">
        <v>0</v>
      </c>
      <c r="M529" s="17">
        <v>0</v>
      </c>
      <c r="N529" s="17">
        <v>0</v>
      </c>
      <c r="O529" s="17">
        <v>0</v>
      </c>
      <c r="P529" s="17">
        <v>87756</v>
      </c>
      <c r="Q529" s="17">
        <v>0</v>
      </c>
      <c r="R529" s="17">
        <v>0</v>
      </c>
      <c r="S529" s="17">
        <v>1663</v>
      </c>
      <c r="T529" s="17">
        <v>694</v>
      </c>
      <c r="U529" s="17">
        <v>10427</v>
      </c>
      <c r="V529" s="17">
        <v>0</v>
      </c>
      <c r="W529" s="17">
        <v>0</v>
      </c>
      <c r="X529" s="17">
        <v>32400</v>
      </c>
      <c r="Y529" s="17">
        <v>1457</v>
      </c>
      <c r="Z529" s="17">
        <v>0</v>
      </c>
      <c r="AA529" s="17">
        <v>0</v>
      </c>
      <c r="AB529" s="17">
        <v>0</v>
      </c>
      <c r="AC529" s="17">
        <v>423196</v>
      </c>
      <c r="AD529" s="17">
        <f>MAX(E529,(TRUNC(('2022-0222'!E529*0.03),0)+'2022-0222'!E529))</f>
        <v>213975</v>
      </c>
      <c r="AE529" s="17">
        <f t="shared" si="9"/>
        <v>6232</v>
      </c>
    </row>
    <row r="530" spans="1:31" x14ac:dyDescent="0.3">
      <c r="A530" s="15" t="s">
        <v>1053</v>
      </c>
      <c r="B530" s="14" t="s">
        <v>1054</v>
      </c>
      <c r="C530" s="14">
        <v>1</v>
      </c>
      <c r="D530" s="14">
        <v>0</v>
      </c>
      <c r="E530" s="17">
        <v>815826</v>
      </c>
      <c r="F530" s="17">
        <v>0</v>
      </c>
      <c r="G530" s="17">
        <v>342209</v>
      </c>
      <c r="H530" s="17">
        <v>0</v>
      </c>
      <c r="I530" s="17">
        <v>81223</v>
      </c>
      <c r="J530" s="17">
        <v>11034</v>
      </c>
      <c r="K530" s="17">
        <v>0</v>
      </c>
      <c r="L530" s="17">
        <v>0</v>
      </c>
      <c r="M530" s="17">
        <v>0</v>
      </c>
      <c r="N530" s="17">
        <v>0</v>
      </c>
      <c r="O530" s="17">
        <v>0</v>
      </c>
      <c r="P530" s="17">
        <v>252011</v>
      </c>
      <c r="Q530" s="17">
        <v>54131</v>
      </c>
      <c r="R530" s="17">
        <v>16788</v>
      </c>
      <c r="S530" s="17">
        <v>9977</v>
      </c>
      <c r="T530" s="17">
        <v>4163</v>
      </c>
      <c r="U530" s="17">
        <v>59124</v>
      </c>
      <c r="V530" s="17">
        <v>0</v>
      </c>
      <c r="W530" s="17">
        <v>0</v>
      </c>
      <c r="X530" s="17">
        <v>482100</v>
      </c>
      <c r="Y530" s="17">
        <v>0</v>
      </c>
      <c r="Z530" s="17">
        <v>0</v>
      </c>
      <c r="AA530" s="17">
        <v>0</v>
      </c>
      <c r="AB530" s="17">
        <v>0</v>
      </c>
      <c r="AC530" s="17">
        <v>1708586</v>
      </c>
      <c r="AD530" s="17">
        <f>MAX(E530,(TRUNC(('2022-0222'!E530*0.03),0)+'2022-0222'!E530))</f>
        <v>840300</v>
      </c>
      <c r="AE530" s="17">
        <f t="shared" si="9"/>
        <v>24474</v>
      </c>
    </row>
    <row r="531" spans="1:31" x14ac:dyDescent="0.3">
      <c r="A531" s="15" t="s">
        <v>1055</v>
      </c>
      <c r="B531" s="14" t="s">
        <v>1056</v>
      </c>
      <c r="C531" s="14">
        <v>1</v>
      </c>
      <c r="D531" s="14">
        <v>0</v>
      </c>
      <c r="E531" s="17">
        <v>1314565</v>
      </c>
      <c r="F531" s="17">
        <v>0</v>
      </c>
      <c r="G531" s="17">
        <v>165430</v>
      </c>
      <c r="H531" s="17">
        <v>324</v>
      </c>
      <c r="I531" s="17">
        <v>76870</v>
      </c>
      <c r="J531" s="17">
        <v>10192</v>
      </c>
      <c r="K531" s="17">
        <v>0</v>
      </c>
      <c r="L531" s="17">
        <v>0</v>
      </c>
      <c r="M531" s="17">
        <v>0</v>
      </c>
      <c r="N531" s="17">
        <v>0</v>
      </c>
      <c r="O531" s="17">
        <v>0</v>
      </c>
      <c r="P531" s="17">
        <v>184916</v>
      </c>
      <c r="Q531" s="17">
        <v>23139</v>
      </c>
      <c r="R531" s="17">
        <v>22980</v>
      </c>
      <c r="S531" s="17">
        <v>13901</v>
      </c>
      <c r="T531" s="17">
        <v>5800</v>
      </c>
      <c r="U531" s="17">
        <v>54697</v>
      </c>
      <c r="V531" s="17">
        <v>0</v>
      </c>
      <c r="W531" s="17">
        <v>0</v>
      </c>
      <c r="X531" s="17">
        <v>0</v>
      </c>
      <c r="Y531" s="17">
        <v>0</v>
      </c>
      <c r="Z531" s="17">
        <v>0</v>
      </c>
      <c r="AA531" s="17">
        <v>0</v>
      </c>
      <c r="AB531" s="17">
        <v>0</v>
      </c>
      <c r="AC531" s="17">
        <v>1872814</v>
      </c>
      <c r="AD531" s="17">
        <f>MAX(E531,(TRUNC(('2022-0222'!E531*0.03),0)+'2022-0222'!E531))</f>
        <v>1354001</v>
      </c>
      <c r="AE531" s="17">
        <f t="shared" si="9"/>
        <v>39436</v>
      </c>
    </row>
    <row r="532" spans="1:31" x14ac:dyDescent="0.3">
      <c r="A532" s="15" t="s">
        <v>1057</v>
      </c>
      <c r="B532" s="14" t="s">
        <v>1058</v>
      </c>
      <c r="C532" s="14">
        <v>1</v>
      </c>
      <c r="D532" s="14">
        <v>0</v>
      </c>
      <c r="E532" s="17">
        <v>513092</v>
      </c>
      <c r="F532" s="17">
        <v>0</v>
      </c>
      <c r="G532" s="17">
        <v>169986</v>
      </c>
      <c r="H532" s="17">
        <v>0</v>
      </c>
      <c r="I532" s="17">
        <v>62505</v>
      </c>
      <c r="J532" s="17">
        <v>0</v>
      </c>
      <c r="K532" s="17">
        <v>0</v>
      </c>
      <c r="L532" s="17">
        <v>0</v>
      </c>
      <c r="M532" s="17">
        <v>0</v>
      </c>
      <c r="N532" s="17">
        <v>0</v>
      </c>
      <c r="O532" s="17">
        <v>0</v>
      </c>
      <c r="P532" s="17">
        <v>129362</v>
      </c>
      <c r="Q532" s="17">
        <v>0</v>
      </c>
      <c r="R532" s="17">
        <v>0</v>
      </c>
      <c r="S532" s="17">
        <v>4584</v>
      </c>
      <c r="T532" s="17">
        <v>1913</v>
      </c>
      <c r="U532" s="17">
        <v>26795</v>
      </c>
      <c r="V532" s="17">
        <v>0</v>
      </c>
      <c r="W532" s="17">
        <v>0</v>
      </c>
      <c r="X532" s="17">
        <v>33750</v>
      </c>
      <c r="Y532" s="17">
        <v>0</v>
      </c>
      <c r="Z532" s="17">
        <v>0</v>
      </c>
      <c r="AA532" s="17">
        <v>0</v>
      </c>
      <c r="AB532" s="17">
        <v>0</v>
      </c>
      <c r="AC532" s="17">
        <v>941987</v>
      </c>
      <c r="AD532" s="17">
        <f>MAX(E532,(TRUNC(('2022-0222'!E532*0.03),0)+'2022-0222'!E532))</f>
        <v>528484</v>
      </c>
      <c r="AE532" s="17">
        <f t="shared" si="9"/>
        <v>15392</v>
      </c>
    </row>
    <row r="533" spans="1:31" x14ac:dyDescent="0.3">
      <c r="A533" s="15" t="s">
        <v>1059</v>
      </c>
      <c r="B533" s="14" t="s">
        <v>1060</v>
      </c>
      <c r="C533" s="14">
        <v>1</v>
      </c>
      <c r="D533" s="14">
        <v>0</v>
      </c>
      <c r="E533" s="17">
        <v>9552971</v>
      </c>
      <c r="F533" s="17">
        <v>0</v>
      </c>
      <c r="G533" s="17">
        <v>1046049</v>
      </c>
      <c r="H533" s="17">
        <v>10655</v>
      </c>
      <c r="I533" s="17">
        <v>2087384</v>
      </c>
      <c r="J533" s="17">
        <v>570559</v>
      </c>
      <c r="K533" s="17">
        <v>0</v>
      </c>
      <c r="L533" s="17">
        <v>0</v>
      </c>
      <c r="M533" s="17">
        <v>0</v>
      </c>
      <c r="N533" s="17">
        <v>0</v>
      </c>
      <c r="O533" s="17">
        <v>0</v>
      </c>
      <c r="P533" s="17">
        <v>1337402</v>
      </c>
      <c r="Q533" s="17">
        <v>228885</v>
      </c>
      <c r="R533" s="17">
        <v>233305</v>
      </c>
      <c r="S533" s="17">
        <v>29780</v>
      </c>
      <c r="T533" s="17">
        <v>12425</v>
      </c>
      <c r="U533" s="17">
        <v>126752</v>
      </c>
      <c r="V533" s="17">
        <v>23237</v>
      </c>
      <c r="W533" s="17">
        <v>0</v>
      </c>
      <c r="X533" s="17">
        <v>216000</v>
      </c>
      <c r="Y533" s="17">
        <v>0</v>
      </c>
      <c r="Z533" s="17">
        <v>0</v>
      </c>
      <c r="AA533" s="17">
        <v>0</v>
      </c>
      <c r="AB533" s="17">
        <v>0</v>
      </c>
      <c r="AC533" s="17">
        <v>15475404</v>
      </c>
      <c r="AD533" s="17">
        <f>MAX(E533,(TRUNC(('2022-0222'!E533*0.03),0)+'2022-0222'!E533))</f>
        <v>9552971</v>
      </c>
      <c r="AE533" s="17">
        <f t="shared" si="9"/>
        <v>0</v>
      </c>
    </row>
    <row r="534" spans="1:31" x14ac:dyDescent="0.3">
      <c r="A534" s="15" t="s">
        <v>1061</v>
      </c>
      <c r="B534" s="14" t="s">
        <v>1062</v>
      </c>
      <c r="C534" s="14">
        <v>1</v>
      </c>
      <c r="D534" s="14">
        <v>0</v>
      </c>
      <c r="E534" s="17">
        <v>1919495</v>
      </c>
      <c r="F534" s="17">
        <v>0</v>
      </c>
      <c r="G534" s="17">
        <v>155612</v>
      </c>
      <c r="H534" s="17">
        <v>0</v>
      </c>
      <c r="I534" s="17">
        <v>254674</v>
      </c>
      <c r="J534" s="17">
        <v>418418</v>
      </c>
      <c r="K534" s="17">
        <v>0</v>
      </c>
      <c r="L534" s="17">
        <v>0</v>
      </c>
      <c r="M534" s="17">
        <v>0</v>
      </c>
      <c r="N534" s="17">
        <v>0</v>
      </c>
      <c r="O534" s="17">
        <v>0</v>
      </c>
      <c r="P534" s="17">
        <v>1391382</v>
      </c>
      <c r="Q534" s="17">
        <v>25109</v>
      </c>
      <c r="R534" s="17">
        <v>20943</v>
      </c>
      <c r="S534" s="17">
        <v>24462</v>
      </c>
      <c r="T534" s="17">
        <v>10206</v>
      </c>
      <c r="U534" s="17">
        <v>105025</v>
      </c>
      <c r="V534" s="17">
        <v>0</v>
      </c>
      <c r="W534" s="17">
        <v>0</v>
      </c>
      <c r="X534" s="17">
        <v>0</v>
      </c>
      <c r="Y534" s="17">
        <v>0</v>
      </c>
      <c r="Z534" s="17">
        <v>0</v>
      </c>
      <c r="AA534" s="17">
        <v>0</v>
      </c>
      <c r="AB534" s="17">
        <v>0</v>
      </c>
      <c r="AC534" s="17">
        <v>4325326</v>
      </c>
      <c r="AD534" s="17">
        <f>MAX(E534,(TRUNC(('2022-0222'!E534*0.03),0)+'2022-0222'!E534))</f>
        <v>1977079</v>
      </c>
      <c r="AE534" s="17">
        <f t="shared" si="9"/>
        <v>57584</v>
      </c>
    </row>
    <row r="535" spans="1:31" x14ac:dyDescent="0.3">
      <c r="A535" s="15" t="s">
        <v>1063</v>
      </c>
      <c r="B535" s="14" t="s">
        <v>1064</v>
      </c>
      <c r="C535" s="14">
        <v>1</v>
      </c>
      <c r="D535" s="14">
        <v>0</v>
      </c>
      <c r="E535" s="17">
        <v>16126335</v>
      </c>
      <c r="F535" s="17">
        <v>0</v>
      </c>
      <c r="G535" s="17">
        <v>442003</v>
      </c>
      <c r="H535" s="17">
        <v>0</v>
      </c>
      <c r="I535" s="17">
        <v>4235780</v>
      </c>
      <c r="J535" s="17">
        <v>791657</v>
      </c>
      <c r="K535" s="17">
        <v>0</v>
      </c>
      <c r="L535" s="17">
        <v>0</v>
      </c>
      <c r="M535" s="17">
        <v>0</v>
      </c>
      <c r="N535" s="17">
        <v>0</v>
      </c>
      <c r="O535" s="17">
        <v>0</v>
      </c>
      <c r="P535" s="17">
        <v>2902200</v>
      </c>
      <c r="Q535" s="17">
        <v>756668</v>
      </c>
      <c r="R535" s="17">
        <v>434655</v>
      </c>
      <c r="S535" s="17">
        <v>70286</v>
      </c>
      <c r="T535" s="17">
        <v>29325</v>
      </c>
      <c r="U535" s="17">
        <v>289969</v>
      </c>
      <c r="V535" s="17">
        <v>35086</v>
      </c>
      <c r="W535" s="17">
        <v>0</v>
      </c>
      <c r="X535" s="17">
        <v>881005</v>
      </c>
      <c r="Y535" s="17">
        <v>168228</v>
      </c>
      <c r="Z535" s="17">
        <v>0</v>
      </c>
      <c r="AA535" s="17">
        <v>0</v>
      </c>
      <c r="AB535" s="17">
        <v>0</v>
      </c>
      <c r="AC535" s="17">
        <v>27163197</v>
      </c>
      <c r="AD535" s="17">
        <f>MAX(E535,(TRUNC(('2022-0222'!E535*0.03),0)+'2022-0222'!E535))</f>
        <v>16126335</v>
      </c>
      <c r="AE535" s="17">
        <f t="shared" si="9"/>
        <v>0</v>
      </c>
    </row>
    <row r="536" spans="1:31" x14ac:dyDescent="0.3">
      <c r="A536" s="15" t="s">
        <v>1065</v>
      </c>
      <c r="B536" s="14" t="s">
        <v>1066</v>
      </c>
      <c r="C536" s="14">
        <v>1</v>
      </c>
      <c r="D536" s="14">
        <v>0</v>
      </c>
      <c r="E536" s="17">
        <v>11721729</v>
      </c>
      <c r="F536" s="17">
        <v>0</v>
      </c>
      <c r="G536" s="17">
        <v>735742</v>
      </c>
      <c r="H536" s="17">
        <v>0</v>
      </c>
      <c r="I536" s="17">
        <v>1142851</v>
      </c>
      <c r="J536" s="17">
        <v>1513806</v>
      </c>
      <c r="K536" s="17">
        <v>0</v>
      </c>
      <c r="L536" s="17">
        <v>0</v>
      </c>
      <c r="M536" s="17">
        <v>0</v>
      </c>
      <c r="N536" s="17">
        <v>0</v>
      </c>
      <c r="O536" s="17">
        <v>0</v>
      </c>
      <c r="P536" s="17">
        <v>2514579</v>
      </c>
      <c r="Q536" s="17">
        <v>406380</v>
      </c>
      <c r="R536" s="17">
        <v>478045</v>
      </c>
      <c r="S536" s="17">
        <v>76518</v>
      </c>
      <c r="T536" s="17">
        <v>31925</v>
      </c>
      <c r="U536" s="17">
        <v>298124</v>
      </c>
      <c r="V536" s="17">
        <v>0</v>
      </c>
      <c r="W536" s="17">
        <v>0</v>
      </c>
      <c r="X536" s="17">
        <v>634372</v>
      </c>
      <c r="Y536" s="17">
        <v>0</v>
      </c>
      <c r="Z536" s="17">
        <v>0</v>
      </c>
      <c r="AA536" s="17">
        <v>0</v>
      </c>
      <c r="AB536" s="17">
        <v>0</v>
      </c>
      <c r="AC536" s="17">
        <v>19554071</v>
      </c>
      <c r="AD536" s="17">
        <f>MAX(E536,(TRUNC(('2022-0222'!E536*0.03),0)+'2022-0222'!E536))</f>
        <v>11721729</v>
      </c>
      <c r="AE536" s="17">
        <f t="shared" si="9"/>
        <v>0</v>
      </c>
    </row>
    <row r="537" spans="1:31" x14ac:dyDescent="0.3">
      <c r="A537" s="15" t="s">
        <v>1067</v>
      </c>
      <c r="B537" s="14" t="s">
        <v>1068</v>
      </c>
      <c r="C537" s="14">
        <v>1</v>
      </c>
      <c r="D537" s="14">
        <v>0</v>
      </c>
      <c r="E537" s="17">
        <v>23544149</v>
      </c>
      <c r="F537" s="17">
        <v>0</v>
      </c>
      <c r="G537" s="17">
        <v>1355779</v>
      </c>
      <c r="H537" s="17">
        <v>0</v>
      </c>
      <c r="I537" s="17">
        <v>4782743</v>
      </c>
      <c r="J537" s="17">
        <v>2721041</v>
      </c>
      <c r="K537" s="17">
        <v>0</v>
      </c>
      <c r="L537" s="17">
        <v>0</v>
      </c>
      <c r="M537" s="17">
        <v>0</v>
      </c>
      <c r="N537" s="17">
        <v>0</v>
      </c>
      <c r="O537" s="17">
        <v>0</v>
      </c>
      <c r="P537" s="17">
        <v>1895310</v>
      </c>
      <c r="Q537" s="17">
        <v>792686</v>
      </c>
      <c r="R537" s="17">
        <v>771668</v>
      </c>
      <c r="S537" s="17">
        <v>114477</v>
      </c>
      <c r="T537" s="17">
        <v>47763</v>
      </c>
      <c r="U537" s="17">
        <v>454234</v>
      </c>
      <c r="V537" s="17">
        <v>34583</v>
      </c>
      <c r="W537" s="17">
        <v>0</v>
      </c>
      <c r="X537" s="17">
        <v>1306945</v>
      </c>
      <c r="Y537" s="17">
        <v>0</v>
      </c>
      <c r="Z537" s="17">
        <v>0</v>
      </c>
      <c r="AA537" s="17">
        <v>0</v>
      </c>
      <c r="AB537" s="17">
        <v>0</v>
      </c>
      <c r="AC537" s="17">
        <v>37821378</v>
      </c>
      <c r="AD537" s="17">
        <f>MAX(E537,(TRUNC(('2022-0222'!E537*0.03),0)+'2022-0222'!E537))</f>
        <v>23544149</v>
      </c>
      <c r="AE537" s="17">
        <f t="shared" si="9"/>
        <v>0</v>
      </c>
    </row>
    <row r="538" spans="1:31" x14ac:dyDescent="0.3">
      <c r="A538" s="15" t="s">
        <v>1069</v>
      </c>
      <c r="B538" s="14" t="s">
        <v>1070</v>
      </c>
      <c r="C538" s="14">
        <v>1</v>
      </c>
      <c r="D538" s="14">
        <v>0</v>
      </c>
      <c r="E538" s="17">
        <v>11153727</v>
      </c>
      <c r="F538" s="17">
        <v>0</v>
      </c>
      <c r="G538" s="17">
        <v>627527</v>
      </c>
      <c r="H538" s="17">
        <v>0</v>
      </c>
      <c r="I538" s="17">
        <v>2432040</v>
      </c>
      <c r="J538" s="17">
        <v>829865</v>
      </c>
      <c r="K538" s="17">
        <v>0</v>
      </c>
      <c r="L538" s="17">
        <v>0</v>
      </c>
      <c r="M538" s="17">
        <v>0</v>
      </c>
      <c r="N538" s="17">
        <v>0</v>
      </c>
      <c r="O538" s="17">
        <v>0</v>
      </c>
      <c r="P538" s="17">
        <v>1672407</v>
      </c>
      <c r="Q538" s="17">
        <v>200299</v>
      </c>
      <c r="R538" s="17">
        <v>351944</v>
      </c>
      <c r="S538" s="17">
        <v>43382</v>
      </c>
      <c r="T538" s="17">
        <v>18100</v>
      </c>
      <c r="U538" s="17">
        <v>172944</v>
      </c>
      <c r="V538" s="17">
        <v>32098</v>
      </c>
      <c r="W538" s="17">
        <v>0</v>
      </c>
      <c r="X538" s="17">
        <v>486000</v>
      </c>
      <c r="Y538" s="17">
        <v>0</v>
      </c>
      <c r="Z538" s="17">
        <v>0</v>
      </c>
      <c r="AA538" s="17">
        <v>0</v>
      </c>
      <c r="AB538" s="17">
        <v>0</v>
      </c>
      <c r="AC538" s="17">
        <v>18020333</v>
      </c>
      <c r="AD538" s="17">
        <f>MAX(E538,(TRUNC(('2022-0222'!E538*0.03),0)+'2022-0222'!E538))</f>
        <v>11153727</v>
      </c>
      <c r="AE538" s="17">
        <f t="shared" si="9"/>
        <v>0</v>
      </c>
    </row>
    <row r="539" spans="1:31" x14ac:dyDescent="0.3">
      <c r="A539" s="15" t="s">
        <v>1071</v>
      </c>
      <c r="B539" s="14" t="s">
        <v>1072</v>
      </c>
      <c r="C539" s="14">
        <v>1</v>
      </c>
      <c r="D539" s="14">
        <v>0</v>
      </c>
      <c r="E539" s="17">
        <v>25252599</v>
      </c>
      <c r="F539" s="17">
        <v>0</v>
      </c>
      <c r="G539" s="17">
        <v>3253567</v>
      </c>
      <c r="H539" s="17">
        <v>0</v>
      </c>
      <c r="I539" s="17">
        <v>6345303</v>
      </c>
      <c r="J539" s="17">
        <v>4670331</v>
      </c>
      <c r="K539" s="17">
        <v>0</v>
      </c>
      <c r="L539" s="17">
        <v>0</v>
      </c>
      <c r="M539" s="17">
        <v>0</v>
      </c>
      <c r="N539" s="17">
        <v>0</v>
      </c>
      <c r="O539" s="17">
        <v>0</v>
      </c>
      <c r="P539" s="17">
        <v>2533610</v>
      </c>
      <c r="Q539" s="17">
        <v>502031</v>
      </c>
      <c r="R539" s="17">
        <v>786414</v>
      </c>
      <c r="S539" s="17">
        <v>84367</v>
      </c>
      <c r="T539" s="17">
        <v>35200</v>
      </c>
      <c r="U539" s="17">
        <v>340471</v>
      </c>
      <c r="V539" s="17">
        <v>59697</v>
      </c>
      <c r="W539" s="17">
        <v>0</v>
      </c>
      <c r="X539" s="17">
        <v>955800</v>
      </c>
      <c r="Y539" s="17">
        <v>0</v>
      </c>
      <c r="Z539" s="17">
        <v>0</v>
      </c>
      <c r="AA539" s="17">
        <v>0</v>
      </c>
      <c r="AB539" s="17">
        <v>0</v>
      </c>
      <c r="AC539" s="17">
        <v>44819390</v>
      </c>
      <c r="AD539" s="17">
        <f>MAX(E539,(TRUNC(('2022-0222'!E539*0.03),0)+'2022-0222'!E539))</f>
        <v>25252599</v>
      </c>
      <c r="AE539" s="17">
        <f t="shared" si="9"/>
        <v>0</v>
      </c>
    </row>
    <row r="540" spans="1:31" x14ac:dyDescent="0.3">
      <c r="A540" s="15" t="s">
        <v>1073</v>
      </c>
      <c r="B540" s="14" t="s">
        <v>1074</v>
      </c>
      <c r="C540" s="14">
        <v>1</v>
      </c>
      <c r="D540" s="14">
        <v>0</v>
      </c>
      <c r="E540" s="17">
        <v>37807366</v>
      </c>
      <c r="F540" s="17">
        <v>0</v>
      </c>
      <c r="G540" s="17">
        <v>2827798</v>
      </c>
      <c r="H540" s="17">
        <v>0</v>
      </c>
      <c r="I540" s="17">
        <v>7315894</v>
      </c>
      <c r="J540" s="17">
        <v>2135674</v>
      </c>
      <c r="K540" s="17">
        <v>0</v>
      </c>
      <c r="L540" s="17">
        <v>0</v>
      </c>
      <c r="M540" s="17">
        <v>0</v>
      </c>
      <c r="N540" s="17">
        <v>0</v>
      </c>
      <c r="O540" s="17">
        <v>0</v>
      </c>
      <c r="P540" s="17">
        <v>3732542</v>
      </c>
      <c r="Q540" s="17">
        <v>2084452</v>
      </c>
      <c r="R540" s="17">
        <v>816476</v>
      </c>
      <c r="S540" s="17">
        <v>124454</v>
      </c>
      <c r="T540" s="17">
        <v>51925</v>
      </c>
      <c r="U540" s="17">
        <v>362199</v>
      </c>
      <c r="V540" s="17">
        <v>105955</v>
      </c>
      <c r="W540" s="17">
        <v>0</v>
      </c>
      <c r="X540" s="17">
        <v>1029216</v>
      </c>
      <c r="Y540" s="17">
        <v>0</v>
      </c>
      <c r="Z540" s="17">
        <v>0</v>
      </c>
      <c r="AA540" s="17">
        <v>0</v>
      </c>
      <c r="AB540" s="17">
        <v>0</v>
      </c>
      <c r="AC540" s="17">
        <v>58393951</v>
      </c>
      <c r="AD540" s="17">
        <f>MAX(E540,(TRUNC(('2022-0222'!E540*0.03),0)+'2022-0222'!E540))</f>
        <v>37807366</v>
      </c>
      <c r="AE540" s="17">
        <f t="shared" si="9"/>
        <v>0</v>
      </c>
    </row>
    <row r="541" spans="1:31" x14ac:dyDescent="0.3">
      <c r="A541" s="15" t="s">
        <v>1075</v>
      </c>
      <c r="B541" s="14" t="s">
        <v>1076</v>
      </c>
      <c r="C541" s="14">
        <v>1</v>
      </c>
      <c r="D541" s="14">
        <v>0</v>
      </c>
      <c r="E541" s="17">
        <v>49120018</v>
      </c>
      <c r="F541" s="17">
        <v>0</v>
      </c>
      <c r="G541" s="17">
        <v>2717904</v>
      </c>
      <c r="H541" s="17">
        <v>0</v>
      </c>
      <c r="I541" s="17">
        <v>4662107</v>
      </c>
      <c r="J541" s="17">
        <v>2664747</v>
      </c>
      <c r="K541" s="17">
        <v>0</v>
      </c>
      <c r="L541" s="17">
        <v>0</v>
      </c>
      <c r="M541" s="17">
        <v>0</v>
      </c>
      <c r="N541" s="17">
        <v>0</v>
      </c>
      <c r="O541" s="17">
        <v>0</v>
      </c>
      <c r="P541" s="17">
        <v>1548380</v>
      </c>
      <c r="Q541" s="17">
        <v>1356062</v>
      </c>
      <c r="R541" s="17">
        <v>446867</v>
      </c>
      <c r="S541" s="17">
        <v>92382</v>
      </c>
      <c r="T541" s="17">
        <v>38544</v>
      </c>
      <c r="U541" s="17">
        <v>357422</v>
      </c>
      <c r="V541" s="17">
        <v>94171</v>
      </c>
      <c r="W541" s="17">
        <v>0</v>
      </c>
      <c r="X541" s="17">
        <v>3065585</v>
      </c>
      <c r="Y541" s="17">
        <v>0</v>
      </c>
      <c r="Z541" s="17">
        <v>0</v>
      </c>
      <c r="AA541" s="17">
        <v>0</v>
      </c>
      <c r="AB541" s="17">
        <v>0</v>
      </c>
      <c r="AC541" s="17">
        <v>65884189</v>
      </c>
      <c r="AD541" s="17">
        <f>MAX(E541,(TRUNC(('2022-0222'!E541*0.03),0)+'2022-0222'!E541))</f>
        <v>49120018</v>
      </c>
      <c r="AE541" s="17">
        <f t="shared" si="9"/>
        <v>0</v>
      </c>
    </row>
    <row r="542" spans="1:31" x14ac:dyDescent="0.3">
      <c r="A542" s="15" t="s">
        <v>1077</v>
      </c>
      <c r="B542" s="14" t="s">
        <v>1078</v>
      </c>
      <c r="C542" s="14">
        <v>1</v>
      </c>
      <c r="D542" s="14">
        <v>0</v>
      </c>
      <c r="E542" s="17">
        <v>17224007</v>
      </c>
      <c r="F542" s="17">
        <v>0</v>
      </c>
      <c r="G542" s="17">
        <v>1027361</v>
      </c>
      <c r="H542" s="17">
        <v>0</v>
      </c>
      <c r="I542" s="17">
        <v>2027871</v>
      </c>
      <c r="J542" s="17">
        <v>2721200</v>
      </c>
      <c r="K542" s="17">
        <v>0</v>
      </c>
      <c r="L542" s="17">
        <v>0</v>
      </c>
      <c r="M542" s="17">
        <v>0</v>
      </c>
      <c r="N542" s="17">
        <v>0</v>
      </c>
      <c r="O542" s="17">
        <v>0</v>
      </c>
      <c r="P542" s="17">
        <v>912087</v>
      </c>
      <c r="Q542" s="17">
        <v>503386</v>
      </c>
      <c r="R542" s="17">
        <v>173311</v>
      </c>
      <c r="S542" s="17">
        <v>40821</v>
      </c>
      <c r="T542" s="17">
        <v>17031</v>
      </c>
      <c r="U542" s="17">
        <v>166770</v>
      </c>
      <c r="V542" s="17">
        <v>37259</v>
      </c>
      <c r="W542" s="17">
        <v>0</v>
      </c>
      <c r="X542" s="17">
        <v>286200</v>
      </c>
      <c r="Y542" s="17">
        <v>0</v>
      </c>
      <c r="Z542" s="17">
        <v>0</v>
      </c>
      <c r="AA542" s="17">
        <v>0</v>
      </c>
      <c r="AB542" s="17">
        <v>0</v>
      </c>
      <c r="AC542" s="17">
        <v>25137304</v>
      </c>
      <c r="AD542" s="17">
        <f>MAX(E542,(TRUNC(('2022-0222'!E542*0.03),0)+'2022-0222'!E542))</f>
        <v>17224007</v>
      </c>
      <c r="AE542" s="17">
        <f t="shared" si="9"/>
        <v>0</v>
      </c>
    </row>
    <row r="543" spans="1:31" x14ac:dyDescent="0.3">
      <c r="A543" s="15" t="s">
        <v>1079</v>
      </c>
      <c r="B543" s="14" t="s">
        <v>1080</v>
      </c>
      <c r="C543" s="14">
        <v>1</v>
      </c>
      <c r="D543" s="14">
        <v>0</v>
      </c>
      <c r="E543" s="17">
        <v>27359718</v>
      </c>
      <c r="F543" s="17">
        <v>0</v>
      </c>
      <c r="G543" s="17">
        <v>1721431</v>
      </c>
      <c r="H543" s="17">
        <v>0</v>
      </c>
      <c r="I543" s="17">
        <v>2457406</v>
      </c>
      <c r="J543" s="17">
        <v>4282746</v>
      </c>
      <c r="K543" s="17">
        <v>0</v>
      </c>
      <c r="L543" s="17">
        <v>0</v>
      </c>
      <c r="M543" s="17">
        <v>0</v>
      </c>
      <c r="N543" s="17">
        <v>0</v>
      </c>
      <c r="O543" s="17">
        <v>0</v>
      </c>
      <c r="P543" s="17">
        <v>2056948</v>
      </c>
      <c r="Q543" s="17">
        <v>428318</v>
      </c>
      <c r="R543" s="17">
        <v>249488</v>
      </c>
      <c r="S543" s="17">
        <v>55830</v>
      </c>
      <c r="T543" s="17">
        <v>23294</v>
      </c>
      <c r="U543" s="17">
        <v>211331</v>
      </c>
      <c r="V543" s="17">
        <v>47802</v>
      </c>
      <c r="W543" s="17">
        <v>0</v>
      </c>
      <c r="X543" s="17">
        <v>634500</v>
      </c>
      <c r="Y543" s="17">
        <v>0</v>
      </c>
      <c r="Z543" s="17">
        <v>0</v>
      </c>
      <c r="AA543" s="17">
        <v>0</v>
      </c>
      <c r="AB543" s="17">
        <v>0</v>
      </c>
      <c r="AC543" s="17">
        <v>39528812</v>
      </c>
      <c r="AD543" s="17">
        <f>MAX(E543,(TRUNC(('2022-0222'!E543*0.03),0)+'2022-0222'!E543))</f>
        <v>28180509</v>
      </c>
      <c r="AE543" s="17">
        <f t="shared" si="9"/>
        <v>820791</v>
      </c>
    </row>
    <row r="544" spans="1:31" x14ac:dyDescent="0.3">
      <c r="A544" s="15" t="s">
        <v>1081</v>
      </c>
      <c r="B544" s="14" t="s">
        <v>1082</v>
      </c>
      <c r="C544" s="14">
        <v>1</v>
      </c>
      <c r="D544" s="14">
        <v>0</v>
      </c>
      <c r="E544" s="17">
        <v>19010598</v>
      </c>
      <c r="F544" s="17">
        <v>0</v>
      </c>
      <c r="G544" s="17">
        <v>1729079</v>
      </c>
      <c r="H544" s="17">
        <v>0</v>
      </c>
      <c r="I544" s="17">
        <v>1775198</v>
      </c>
      <c r="J544" s="17">
        <v>2591548</v>
      </c>
      <c r="K544" s="17">
        <v>0</v>
      </c>
      <c r="L544" s="17">
        <v>0</v>
      </c>
      <c r="M544" s="17">
        <v>0</v>
      </c>
      <c r="N544" s="17">
        <v>0</v>
      </c>
      <c r="O544" s="17">
        <v>0</v>
      </c>
      <c r="P544" s="17">
        <v>1396766</v>
      </c>
      <c r="Q544" s="17">
        <v>329948</v>
      </c>
      <c r="R544" s="17">
        <v>89437</v>
      </c>
      <c r="S544" s="17">
        <v>40596</v>
      </c>
      <c r="T544" s="17">
        <v>16938</v>
      </c>
      <c r="U544" s="17">
        <v>156867</v>
      </c>
      <c r="V544" s="17">
        <v>35808</v>
      </c>
      <c r="W544" s="17">
        <v>0</v>
      </c>
      <c r="X544" s="17">
        <v>248400</v>
      </c>
      <c r="Y544" s="17">
        <v>10766</v>
      </c>
      <c r="Z544" s="17">
        <v>0</v>
      </c>
      <c r="AA544" s="17">
        <v>0</v>
      </c>
      <c r="AB544" s="17">
        <v>0</v>
      </c>
      <c r="AC544" s="17">
        <v>27431949</v>
      </c>
      <c r="AD544" s="17">
        <f>MAX(E544,(TRUNC(('2022-0222'!E544*0.03),0)+'2022-0222'!E544))</f>
        <v>19580915</v>
      </c>
      <c r="AE544" s="17">
        <f t="shared" si="9"/>
        <v>570317</v>
      </c>
    </row>
    <row r="545" spans="1:31" x14ac:dyDescent="0.3">
      <c r="A545" s="15" t="s">
        <v>1083</v>
      </c>
      <c r="B545" s="14" t="s">
        <v>1084</v>
      </c>
      <c r="C545" s="14">
        <v>1</v>
      </c>
      <c r="D545" s="14">
        <v>0</v>
      </c>
      <c r="E545" s="17">
        <v>10986584</v>
      </c>
      <c r="F545" s="17">
        <v>0</v>
      </c>
      <c r="G545" s="17">
        <v>1440718</v>
      </c>
      <c r="H545" s="17">
        <v>0</v>
      </c>
      <c r="I545" s="17">
        <v>719100</v>
      </c>
      <c r="J545" s="17">
        <v>1847527</v>
      </c>
      <c r="K545" s="17">
        <v>0</v>
      </c>
      <c r="L545" s="17">
        <v>0</v>
      </c>
      <c r="M545" s="17">
        <v>0</v>
      </c>
      <c r="N545" s="17">
        <v>0</v>
      </c>
      <c r="O545" s="17">
        <v>0</v>
      </c>
      <c r="P545" s="17">
        <v>1128120</v>
      </c>
      <c r="Q545" s="17">
        <v>222885</v>
      </c>
      <c r="R545" s="17">
        <v>47208</v>
      </c>
      <c r="S545" s="17">
        <v>28672</v>
      </c>
      <c r="T545" s="17">
        <v>11963</v>
      </c>
      <c r="U545" s="17">
        <v>113937</v>
      </c>
      <c r="V545" s="17">
        <v>23530</v>
      </c>
      <c r="W545" s="17">
        <v>0</v>
      </c>
      <c r="X545" s="17">
        <v>237600</v>
      </c>
      <c r="Y545" s="17">
        <v>44958</v>
      </c>
      <c r="Z545" s="17">
        <v>0</v>
      </c>
      <c r="AA545" s="17">
        <v>0</v>
      </c>
      <c r="AB545" s="17">
        <v>0</v>
      </c>
      <c r="AC545" s="17">
        <v>16852802</v>
      </c>
      <c r="AD545" s="17">
        <f>MAX(E545,(TRUNC(('2022-0222'!E545*0.03),0)+'2022-0222'!E545))</f>
        <v>11316181</v>
      </c>
      <c r="AE545" s="17">
        <f t="shared" si="9"/>
        <v>329597</v>
      </c>
    </row>
    <row r="546" spans="1:31" x14ac:dyDescent="0.3">
      <c r="A546" s="15" t="s">
        <v>1085</v>
      </c>
      <c r="B546" s="14" t="s">
        <v>1086</v>
      </c>
      <c r="C546" s="14">
        <v>1</v>
      </c>
      <c r="D546" s="14">
        <v>0</v>
      </c>
      <c r="E546" s="17">
        <v>10824057</v>
      </c>
      <c r="F546" s="17">
        <v>0</v>
      </c>
      <c r="G546" s="17">
        <v>545250</v>
      </c>
      <c r="H546" s="17">
        <v>0</v>
      </c>
      <c r="I546" s="17">
        <v>1840309</v>
      </c>
      <c r="J546" s="17">
        <v>2399199</v>
      </c>
      <c r="K546" s="17">
        <v>0</v>
      </c>
      <c r="L546" s="17">
        <v>0</v>
      </c>
      <c r="M546" s="17">
        <v>0</v>
      </c>
      <c r="N546" s="17">
        <v>0</v>
      </c>
      <c r="O546" s="17">
        <v>0</v>
      </c>
      <c r="P546" s="17">
        <v>1572950</v>
      </c>
      <c r="Q546" s="17">
        <v>186292</v>
      </c>
      <c r="R546" s="17">
        <v>503748</v>
      </c>
      <c r="S546" s="17">
        <v>50198</v>
      </c>
      <c r="T546" s="17">
        <v>20944</v>
      </c>
      <c r="U546" s="17">
        <v>197235</v>
      </c>
      <c r="V546" s="17">
        <v>15651</v>
      </c>
      <c r="W546" s="17">
        <v>0</v>
      </c>
      <c r="X546" s="17">
        <v>356400</v>
      </c>
      <c r="Y546" s="17">
        <v>33531</v>
      </c>
      <c r="Z546" s="17">
        <v>0</v>
      </c>
      <c r="AA546" s="17">
        <v>0</v>
      </c>
      <c r="AB546" s="17">
        <v>0</v>
      </c>
      <c r="AC546" s="17">
        <v>18545764</v>
      </c>
      <c r="AD546" s="17">
        <f>MAX(E546,(TRUNC(('2022-0222'!E546*0.03),0)+'2022-0222'!E546))</f>
        <v>10824057</v>
      </c>
      <c r="AE546" s="17">
        <f t="shared" si="9"/>
        <v>0</v>
      </c>
    </row>
    <row r="547" spans="1:31" x14ac:dyDescent="0.3">
      <c r="A547" s="15" t="s">
        <v>1087</v>
      </c>
      <c r="B547" s="14" t="s">
        <v>1088</v>
      </c>
      <c r="C547" s="14">
        <v>1</v>
      </c>
      <c r="D547" s="14">
        <v>0</v>
      </c>
      <c r="E547" s="17">
        <v>33296791</v>
      </c>
      <c r="F547" s="17">
        <v>0</v>
      </c>
      <c r="G547" s="17">
        <v>3199157</v>
      </c>
      <c r="H547" s="17">
        <v>0</v>
      </c>
      <c r="I547" s="17">
        <v>4816469</v>
      </c>
      <c r="J547" s="17">
        <v>6442134</v>
      </c>
      <c r="K547" s="17">
        <v>0</v>
      </c>
      <c r="L547" s="17">
        <v>0</v>
      </c>
      <c r="M547" s="17">
        <v>0</v>
      </c>
      <c r="N547" s="17">
        <v>0</v>
      </c>
      <c r="O547" s="17">
        <v>0</v>
      </c>
      <c r="P547" s="17">
        <v>3162932</v>
      </c>
      <c r="Q547" s="17">
        <v>872808</v>
      </c>
      <c r="R547" s="17">
        <v>518460</v>
      </c>
      <c r="S547" s="17">
        <v>79948</v>
      </c>
      <c r="T547" s="17">
        <v>33356</v>
      </c>
      <c r="U547" s="17">
        <v>321948</v>
      </c>
      <c r="V547" s="17">
        <v>55149</v>
      </c>
      <c r="W547" s="17">
        <v>0</v>
      </c>
      <c r="X547" s="17">
        <v>1012230</v>
      </c>
      <c r="Y547" s="17">
        <v>101341</v>
      </c>
      <c r="Z547" s="17">
        <v>0</v>
      </c>
      <c r="AA547" s="17">
        <v>0</v>
      </c>
      <c r="AB547" s="17">
        <v>0</v>
      </c>
      <c r="AC547" s="17">
        <v>53912723</v>
      </c>
      <c r="AD547" s="17">
        <f>MAX(E547,(TRUNC(('2022-0222'!E547*0.03),0)+'2022-0222'!E547))</f>
        <v>34295694</v>
      </c>
      <c r="AE547" s="17">
        <f t="shared" si="9"/>
        <v>998903</v>
      </c>
    </row>
    <row r="548" spans="1:31" x14ac:dyDescent="0.3">
      <c r="A548" s="15" t="s">
        <v>1089</v>
      </c>
      <c r="B548" s="14" t="s">
        <v>1090</v>
      </c>
      <c r="C548" s="14">
        <v>1</v>
      </c>
      <c r="D548" s="14">
        <v>0</v>
      </c>
      <c r="E548" s="17">
        <v>24531024</v>
      </c>
      <c r="F548" s="17">
        <v>0</v>
      </c>
      <c r="G548" s="17">
        <v>1155461</v>
      </c>
      <c r="H548" s="17">
        <v>62284</v>
      </c>
      <c r="I548" s="17">
        <v>2292327</v>
      </c>
      <c r="J548" s="17">
        <v>3220914</v>
      </c>
      <c r="K548" s="17">
        <v>0</v>
      </c>
      <c r="L548" s="17">
        <v>0</v>
      </c>
      <c r="M548" s="17">
        <v>0</v>
      </c>
      <c r="N548" s="17">
        <v>0</v>
      </c>
      <c r="O548" s="17">
        <v>0</v>
      </c>
      <c r="P548" s="17">
        <v>1141964</v>
      </c>
      <c r="Q548" s="17">
        <v>418863</v>
      </c>
      <c r="R548" s="17">
        <v>435468</v>
      </c>
      <c r="S548" s="17">
        <v>76967</v>
      </c>
      <c r="T548" s="17">
        <v>32113</v>
      </c>
      <c r="U548" s="17">
        <v>231893</v>
      </c>
      <c r="V548" s="17">
        <v>61175</v>
      </c>
      <c r="W548" s="17">
        <v>0</v>
      </c>
      <c r="X548" s="17">
        <v>340200</v>
      </c>
      <c r="Y548" s="17">
        <v>91039</v>
      </c>
      <c r="Z548" s="17">
        <v>0</v>
      </c>
      <c r="AA548" s="17">
        <v>0</v>
      </c>
      <c r="AB548" s="17">
        <v>0</v>
      </c>
      <c r="AC548" s="17">
        <v>34091692</v>
      </c>
      <c r="AD548" s="17">
        <f>MAX(E548,(TRUNC(('2022-0222'!E548*0.03),0)+'2022-0222'!E548))</f>
        <v>25266954</v>
      </c>
      <c r="AE548" s="17">
        <f t="shared" si="9"/>
        <v>735930</v>
      </c>
    </row>
    <row r="549" spans="1:31" x14ac:dyDescent="0.3">
      <c r="A549" s="15" t="s">
        <v>1091</v>
      </c>
      <c r="B549" s="14" t="s">
        <v>1092</v>
      </c>
      <c r="C549" s="14">
        <v>1</v>
      </c>
      <c r="D549" s="14">
        <v>0</v>
      </c>
      <c r="E549" s="17">
        <v>306029340</v>
      </c>
      <c r="F549" s="17">
        <v>0</v>
      </c>
      <c r="G549" s="17">
        <v>7048331</v>
      </c>
      <c r="H549" s="17">
        <v>0</v>
      </c>
      <c r="I549" s="17">
        <v>22113502</v>
      </c>
      <c r="J549" s="17">
        <v>12752913</v>
      </c>
      <c r="K549" s="17">
        <v>0</v>
      </c>
      <c r="L549" s="17">
        <v>0</v>
      </c>
      <c r="M549" s="17">
        <v>0</v>
      </c>
      <c r="N549" s="17">
        <v>0</v>
      </c>
      <c r="O549" s="17">
        <v>0</v>
      </c>
      <c r="P549" s="17">
        <v>6796178</v>
      </c>
      <c r="Q549" s="17">
        <v>11130871</v>
      </c>
      <c r="R549" s="17">
        <v>1790048</v>
      </c>
      <c r="S549" s="17">
        <v>278268</v>
      </c>
      <c r="T549" s="17">
        <v>116100</v>
      </c>
      <c r="U549" s="17">
        <v>1098886</v>
      </c>
      <c r="V549" s="17">
        <v>371319</v>
      </c>
      <c r="W549" s="17">
        <v>0</v>
      </c>
      <c r="X549" s="17">
        <v>8183623</v>
      </c>
      <c r="Y549" s="17">
        <v>0</v>
      </c>
      <c r="Z549" s="17">
        <v>0</v>
      </c>
      <c r="AA549" s="17">
        <v>0</v>
      </c>
      <c r="AB549" s="17">
        <v>0</v>
      </c>
      <c r="AC549" s="17">
        <v>377709379</v>
      </c>
      <c r="AD549" s="17">
        <f>MAX(E549,(TRUNC(('2022-0222'!E549*0.03),0)+'2022-0222'!E549))</f>
        <v>306029340</v>
      </c>
      <c r="AE549" s="17">
        <f t="shared" si="9"/>
        <v>0</v>
      </c>
    </row>
    <row r="550" spans="1:31" x14ac:dyDescent="0.3">
      <c r="A550" s="15" t="s">
        <v>1093</v>
      </c>
      <c r="B550" s="14" t="s">
        <v>1094</v>
      </c>
      <c r="C550" s="14">
        <v>1</v>
      </c>
      <c r="D550" s="14">
        <v>0</v>
      </c>
      <c r="E550" s="17">
        <v>116492938</v>
      </c>
      <c r="F550" s="17">
        <v>0</v>
      </c>
      <c r="G550" s="17">
        <v>7350865</v>
      </c>
      <c r="H550" s="17">
        <v>0</v>
      </c>
      <c r="I550" s="17">
        <v>9707099</v>
      </c>
      <c r="J550" s="17">
        <v>6190028</v>
      </c>
      <c r="K550" s="17">
        <v>0</v>
      </c>
      <c r="L550" s="17">
        <v>0</v>
      </c>
      <c r="M550" s="17">
        <v>0</v>
      </c>
      <c r="N550" s="17">
        <v>0</v>
      </c>
      <c r="O550" s="17">
        <v>0</v>
      </c>
      <c r="P550" s="17">
        <v>3779950</v>
      </c>
      <c r="Q550" s="17">
        <v>4915670</v>
      </c>
      <c r="R550" s="17">
        <v>923896</v>
      </c>
      <c r="S550" s="17">
        <v>113009</v>
      </c>
      <c r="T550" s="17">
        <v>47150</v>
      </c>
      <c r="U550" s="17">
        <v>457845</v>
      </c>
      <c r="V550" s="17">
        <v>145321</v>
      </c>
      <c r="W550" s="17">
        <v>0</v>
      </c>
      <c r="X550" s="17">
        <v>1608684</v>
      </c>
      <c r="Y550" s="17">
        <v>0</v>
      </c>
      <c r="Z550" s="17">
        <v>2459141</v>
      </c>
      <c r="AA550" s="17">
        <v>0</v>
      </c>
      <c r="AB550" s="17">
        <v>0</v>
      </c>
      <c r="AC550" s="17">
        <v>154191596</v>
      </c>
      <c r="AD550" s="17">
        <f>MAX(E550,(TRUNC(('2022-0222'!E550*0.03),0)+'2022-0222'!E550))</f>
        <v>116492938</v>
      </c>
      <c r="AE550" s="17">
        <f t="shared" si="9"/>
        <v>0</v>
      </c>
    </row>
    <row r="551" spans="1:31" x14ac:dyDescent="0.3">
      <c r="A551" s="15" t="s">
        <v>1095</v>
      </c>
      <c r="B551" s="14" t="s">
        <v>1096</v>
      </c>
      <c r="C551" s="14">
        <v>1</v>
      </c>
      <c r="D551" s="14">
        <v>0</v>
      </c>
      <c r="E551" s="17">
        <v>208969</v>
      </c>
      <c r="F551" s="17">
        <v>0</v>
      </c>
      <c r="G551" s="17">
        <v>50000</v>
      </c>
      <c r="H551" s="17">
        <v>0</v>
      </c>
      <c r="I551" s="17">
        <v>53692</v>
      </c>
      <c r="J551" s="17">
        <v>17398</v>
      </c>
      <c r="K551" s="17">
        <v>0</v>
      </c>
      <c r="L551" s="17">
        <v>0</v>
      </c>
      <c r="M551" s="17">
        <v>0</v>
      </c>
      <c r="N551" s="17">
        <v>0</v>
      </c>
      <c r="O551" s="17">
        <v>0</v>
      </c>
      <c r="P551" s="17">
        <v>64666</v>
      </c>
      <c r="Q551" s="17">
        <v>0</v>
      </c>
      <c r="R551" s="17">
        <v>0</v>
      </c>
      <c r="S551" s="17">
        <v>509</v>
      </c>
      <c r="T551" s="17">
        <v>213</v>
      </c>
      <c r="U551" s="17">
        <v>1806</v>
      </c>
      <c r="V551" s="17">
        <v>0</v>
      </c>
      <c r="W551" s="17">
        <v>0</v>
      </c>
      <c r="X551" s="17">
        <v>0</v>
      </c>
      <c r="Y551" s="17">
        <v>0</v>
      </c>
      <c r="Z551" s="17">
        <v>0</v>
      </c>
      <c r="AA551" s="17">
        <v>0</v>
      </c>
      <c r="AB551" s="17">
        <v>0</v>
      </c>
      <c r="AC551" s="17">
        <v>397253</v>
      </c>
      <c r="AD551" s="17">
        <f>MAX(E551,(TRUNC(('2022-0222'!E551*0.03),0)+'2022-0222'!E551))</f>
        <v>215238</v>
      </c>
      <c r="AE551" s="17">
        <f t="shared" si="9"/>
        <v>6269</v>
      </c>
    </row>
    <row r="552" spans="1:31" x14ac:dyDescent="0.3">
      <c r="A552" s="15" t="s">
        <v>1097</v>
      </c>
      <c r="B552" s="14" t="s">
        <v>1098</v>
      </c>
      <c r="C552" s="14">
        <v>1</v>
      </c>
      <c r="D552" s="14">
        <v>0</v>
      </c>
      <c r="E552" s="17">
        <v>8107626</v>
      </c>
      <c r="F552" s="17">
        <v>0</v>
      </c>
      <c r="G552" s="17">
        <v>1167111</v>
      </c>
      <c r="H552" s="17">
        <v>0</v>
      </c>
      <c r="I552" s="17">
        <v>1863276</v>
      </c>
      <c r="J552" s="17">
        <v>2346083</v>
      </c>
      <c r="K552" s="17">
        <v>77568</v>
      </c>
      <c r="L552" s="17">
        <v>0</v>
      </c>
      <c r="M552" s="17">
        <v>0</v>
      </c>
      <c r="N552" s="17">
        <v>0</v>
      </c>
      <c r="O552" s="17">
        <v>0</v>
      </c>
      <c r="P552" s="17">
        <v>977600</v>
      </c>
      <c r="Q552" s="17">
        <v>117408</v>
      </c>
      <c r="R552" s="17">
        <v>115890</v>
      </c>
      <c r="S552" s="17">
        <v>30544</v>
      </c>
      <c r="T552" s="17">
        <v>12744</v>
      </c>
      <c r="U552" s="17">
        <v>120228</v>
      </c>
      <c r="V552" s="17">
        <v>16579</v>
      </c>
      <c r="W552" s="17">
        <v>0</v>
      </c>
      <c r="X552" s="17">
        <v>172800</v>
      </c>
      <c r="Y552" s="17">
        <v>0</v>
      </c>
      <c r="Z552" s="17">
        <v>0</v>
      </c>
      <c r="AA552" s="17">
        <v>0</v>
      </c>
      <c r="AB552" s="17">
        <v>0</v>
      </c>
      <c r="AC552" s="17">
        <v>15125457</v>
      </c>
      <c r="AD552" s="17">
        <f>MAX(E552,(TRUNC(('2022-0222'!E552*0.03),0)+'2022-0222'!E552))</f>
        <v>8107626</v>
      </c>
      <c r="AE552" s="17">
        <f t="shared" si="9"/>
        <v>0</v>
      </c>
    </row>
    <row r="553" spans="1:31" x14ac:dyDescent="0.3">
      <c r="A553" s="15" t="s">
        <v>1099</v>
      </c>
      <c r="B553" s="14" t="s">
        <v>1100</v>
      </c>
      <c r="C553" s="14">
        <v>1</v>
      </c>
      <c r="D553" s="14">
        <v>0</v>
      </c>
      <c r="E553" s="17">
        <v>38358869</v>
      </c>
      <c r="F553" s="17">
        <v>1922137</v>
      </c>
      <c r="G553" s="17">
        <v>2256813</v>
      </c>
      <c r="H553" s="17">
        <v>0</v>
      </c>
      <c r="I553" s="17">
        <v>4830863</v>
      </c>
      <c r="J553" s="17">
        <v>2591477</v>
      </c>
      <c r="K553" s="17">
        <v>0</v>
      </c>
      <c r="L553" s="17">
        <v>0</v>
      </c>
      <c r="M553" s="17">
        <v>0</v>
      </c>
      <c r="N553" s="17">
        <v>0</v>
      </c>
      <c r="O553" s="17">
        <v>0</v>
      </c>
      <c r="P553" s="17">
        <v>1651550</v>
      </c>
      <c r="Q553" s="17">
        <v>2040607</v>
      </c>
      <c r="R553" s="17">
        <v>320171</v>
      </c>
      <c r="S553" s="17">
        <v>97325</v>
      </c>
      <c r="T553" s="17">
        <v>40606</v>
      </c>
      <c r="U553" s="17">
        <v>368198</v>
      </c>
      <c r="V553" s="17">
        <v>51413</v>
      </c>
      <c r="W553" s="17">
        <v>0</v>
      </c>
      <c r="X553" s="17">
        <v>1273254</v>
      </c>
      <c r="Y553" s="17">
        <v>0</v>
      </c>
      <c r="Z553" s="17">
        <v>0</v>
      </c>
      <c r="AA553" s="17">
        <v>0</v>
      </c>
      <c r="AB553" s="17">
        <v>0</v>
      </c>
      <c r="AC553" s="17">
        <v>55203283</v>
      </c>
      <c r="AD553" s="17">
        <f>MAX(E553,(TRUNC(('2022-0222'!E553*0.03),0)+'2022-0222'!E553))</f>
        <v>38358869</v>
      </c>
      <c r="AE553" s="17">
        <f t="shared" si="9"/>
        <v>0</v>
      </c>
    </row>
    <row r="554" spans="1:31" x14ac:dyDescent="0.3">
      <c r="A554" s="15" t="s">
        <v>1101</v>
      </c>
      <c r="B554" s="14" t="s">
        <v>1102</v>
      </c>
      <c r="C554" s="14">
        <v>1</v>
      </c>
      <c r="D554" s="14">
        <v>0</v>
      </c>
      <c r="E554" s="17">
        <v>409273</v>
      </c>
      <c r="F554" s="17">
        <v>0</v>
      </c>
      <c r="G554" s="17">
        <v>100000</v>
      </c>
      <c r="H554" s="17">
        <v>0</v>
      </c>
      <c r="I554" s="17">
        <v>24890</v>
      </c>
      <c r="J554" s="17">
        <v>50835</v>
      </c>
      <c r="K554" s="17">
        <v>0</v>
      </c>
      <c r="L554" s="17">
        <v>0</v>
      </c>
      <c r="M554" s="17">
        <v>0</v>
      </c>
      <c r="N554" s="17">
        <v>0</v>
      </c>
      <c r="O554" s="17">
        <v>0</v>
      </c>
      <c r="P554" s="17">
        <v>71662</v>
      </c>
      <c r="Q554" s="17">
        <v>0</v>
      </c>
      <c r="R554" s="17">
        <v>0</v>
      </c>
      <c r="S554" s="17">
        <v>2427</v>
      </c>
      <c r="T554" s="17">
        <v>1013</v>
      </c>
      <c r="U554" s="17">
        <v>11242</v>
      </c>
      <c r="V554" s="17">
        <v>0</v>
      </c>
      <c r="W554" s="17">
        <v>0</v>
      </c>
      <c r="X554" s="17">
        <v>0</v>
      </c>
      <c r="Y554" s="17">
        <v>0</v>
      </c>
      <c r="Z554" s="17">
        <v>0</v>
      </c>
      <c r="AA554" s="17">
        <v>0</v>
      </c>
      <c r="AB554" s="17">
        <v>0</v>
      </c>
      <c r="AC554" s="17">
        <v>671342</v>
      </c>
      <c r="AD554" s="17">
        <f>MAX(E554,(TRUNC(('2022-0222'!E554*0.03),0)+'2022-0222'!E554))</f>
        <v>421551</v>
      </c>
      <c r="AE554" s="17">
        <f t="shared" si="9"/>
        <v>12278</v>
      </c>
    </row>
    <row r="555" spans="1:31" x14ac:dyDescent="0.3">
      <c r="A555" s="15" t="s">
        <v>1103</v>
      </c>
      <c r="B555" s="14" t="s">
        <v>1104</v>
      </c>
      <c r="C555" s="14">
        <v>1</v>
      </c>
      <c r="D555" s="14">
        <v>0</v>
      </c>
      <c r="E555" s="17">
        <v>29278016</v>
      </c>
      <c r="F555" s="17">
        <v>0</v>
      </c>
      <c r="G555" s="17">
        <v>1934010</v>
      </c>
      <c r="H555" s="17">
        <v>0</v>
      </c>
      <c r="I555" s="17">
        <v>6297980</v>
      </c>
      <c r="J555" s="17">
        <v>5651980</v>
      </c>
      <c r="K555" s="17">
        <v>0</v>
      </c>
      <c r="L555" s="17">
        <v>0</v>
      </c>
      <c r="M555" s="17">
        <v>0</v>
      </c>
      <c r="N555" s="17">
        <v>0</v>
      </c>
      <c r="O555" s="17">
        <v>0</v>
      </c>
      <c r="P555" s="17">
        <v>3053130</v>
      </c>
      <c r="Q555" s="17">
        <v>812032</v>
      </c>
      <c r="R555" s="17">
        <v>842152</v>
      </c>
      <c r="S555" s="17">
        <v>135734</v>
      </c>
      <c r="T555" s="17">
        <v>56631</v>
      </c>
      <c r="U555" s="17">
        <v>501416</v>
      </c>
      <c r="V555" s="17">
        <v>87491</v>
      </c>
      <c r="W555" s="17">
        <v>0</v>
      </c>
      <c r="X555" s="17">
        <v>923400</v>
      </c>
      <c r="Y555" s="17">
        <v>0</v>
      </c>
      <c r="Z555" s="17">
        <v>0</v>
      </c>
      <c r="AA555" s="17">
        <v>0</v>
      </c>
      <c r="AB555" s="17">
        <v>0</v>
      </c>
      <c r="AC555" s="17">
        <v>49573972</v>
      </c>
      <c r="AD555" s="17">
        <f>MAX(E555,(TRUNC(('2022-0222'!E555*0.03),0)+'2022-0222'!E555))</f>
        <v>29278016</v>
      </c>
      <c r="AE555" s="17">
        <f t="shared" si="9"/>
        <v>0</v>
      </c>
    </row>
    <row r="556" spans="1:31" x14ac:dyDescent="0.3">
      <c r="A556" s="15" t="s">
        <v>1105</v>
      </c>
      <c r="B556" s="14" t="s">
        <v>1106</v>
      </c>
      <c r="C556" s="14">
        <v>1</v>
      </c>
      <c r="D556" s="14">
        <v>0</v>
      </c>
      <c r="E556" s="17">
        <v>11286341</v>
      </c>
      <c r="F556" s="17">
        <v>0</v>
      </c>
      <c r="G556" s="17">
        <v>859400</v>
      </c>
      <c r="H556" s="17">
        <v>0</v>
      </c>
      <c r="I556" s="17">
        <v>1697326</v>
      </c>
      <c r="J556" s="17">
        <v>2409646</v>
      </c>
      <c r="K556" s="17">
        <v>0</v>
      </c>
      <c r="L556" s="17">
        <v>0</v>
      </c>
      <c r="M556" s="17">
        <v>0</v>
      </c>
      <c r="N556" s="17">
        <v>0</v>
      </c>
      <c r="O556" s="17">
        <v>0</v>
      </c>
      <c r="P556" s="17">
        <v>1604903</v>
      </c>
      <c r="Q556" s="17">
        <v>444038</v>
      </c>
      <c r="R556" s="17">
        <v>318459</v>
      </c>
      <c r="S556" s="17">
        <v>41165</v>
      </c>
      <c r="T556" s="17">
        <v>17175</v>
      </c>
      <c r="U556" s="17">
        <v>172653</v>
      </c>
      <c r="V556" s="17">
        <v>19817</v>
      </c>
      <c r="W556" s="17">
        <v>0</v>
      </c>
      <c r="X556" s="17">
        <v>275400</v>
      </c>
      <c r="Y556" s="17">
        <v>26017</v>
      </c>
      <c r="Z556" s="17">
        <v>0</v>
      </c>
      <c r="AA556" s="17">
        <v>0</v>
      </c>
      <c r="AB556" s="17">
        <v>0</v>
      </c>
      <c r="AC556" s="17">
        <v>19172340</v>
      </c>
      <c r="AD556" s="17">
        <f>MAX(E556,(TRUNC(('2022-0222'!E556*0.03),0)+'2022-0222'!E556))</f>
        <v>11624931</v>
      </c>
      <c r="AE556" s="17">
        <f t="shared" si="9"/>
        <v>338590</v>
      </c>
    </row>
    <row r="557" spans="1:31" x14ac:dyDescent="0.3">
      <c r="A557" s="15" t="s">
        <v>1107</v>
      </c>
      <c r="B557" s="14" t="s">
        <v>1108</v>
      </c>
      <c r="C557" s="14">
        <v>1</v>
      </c>
      <c r="D557" s="14">
        <v>0</v>
      </c>
      <c r="E557" s="17">
        <v>324308</v>
      </c>
      <c r="F557" s="17">
        <v>0</v>
      </c>
      <c r="G557" s="17">
        <v>147522</v>
      </c>
      <c r="H557" s="17">
        <v>0</v>
      </c>
      <c r="I557" s="17">
        <v>29575</v>
      </c>
      <c r="J557" s="17">
        <v>0</v>
      </c>
      <c r="K557" s="17">
        <v>0</v>
      </c>
      <c r="L557" s="17">
        <v>0</v>
      </c>
      <c r="M557" s="17">
        <v>0</v>
      </c>
      <c r="N557" s="17">
        <v>0</v>
      </c>
      <c r="O557" s="17">
        <v>0</v>
      </c>
      <c r="P557" s="17">
        <v>74199</v>
      </c>
      <c r="Q557" s="17">
        <v>6585</v>
      </c>
      <c r="R557" s="17">
        <v>0</v>
      </c>
      <c r="S557" s="17">
        <v>3475</v>
      </c>
      <c r="T557" s="17">
        <v>1450</v>
      </c>
      <c r="U557" s="17">
        <v>17359</v>
      </c>
      <c r="V557" s="17">
        <v>0</v>
      </c>
      <c r="W557" s="17">
        <v>0</v>
      </c>
      <c r="X557" s="17">
        <v>37800</v>
      </c>
      <c r="Y557" s="17">
        <v>1864</v>
      </c>
      <c r="Z557" s="17">
        <v>0</v>
      </c>
      <c r="AA557" s="17">
        <v>0</v>
      </c>
      <c r="AB557" s="17">
        <v>0</v>
      </c>
      <c r="AC557" s="17">
        <v>644137</v>
      </c>
      <c r="AD557" s="17">
        <f>MAX(E557,(TRUNC(('2022-0222'!E557*0.03),0)+'2022-0222'!E557))</f>
        <v>334037</v>
      </c>
      <c r="AE557" s="17">
        <f t="shared" si="9"/>
        <v>9729</v>
      </c>
    </row>
    <row r="558" spans="1:31" x14ac:dyDescent="0.3">
      <c r="A558" s="15" t="s">
        <v>1109</v>
      </c>
      <c r="B558" s="14" t="s">
        <v>1110</v>
      </c>
      <c r="C558" s="14">
        <v>1</v>
      </c>
      <c r="D558" s="14">
        <v>0</v>
      </c>
      <c r="E558" s="17">
        <v>1599276</v>
      </c>
      <c r="F558" s="17">
        <v>0</v>
      </c>
      <c r="G558" s="17">
        <v>234417</v>
      </c>
      <c r="H558" s="17">
        <v>0</v>
      </c>
      <c r="I558" s="17">
        <v>96088</v>
      </c>
      <c r="J558" s="17">
        <v>196603</v>
      </c>
      <c r="K558" s="17">
        <v>0</v>
      </c>
      <c r="L558" s="17">
        <v>0</v>
      </c>
      <c r="M558" s="17">
        <v>0</v>
      </c>
      <c r="N558" s="17">
        <v>0</v>
      </c>
      <c r="O558" s="17">
        <v>0</v>
      </c>
      <c r="P558" s="17">
        <v>228727</v>
      </c>
      <c r="Q558" s="17">
        <v>55734</v>
      </c>
      <c r="R558" s="17">
        <v>27983</v>
      </c>
      <c r="S558" s="17">
        <v>26769</v>
      </c>
      <c r="T558" s="17">
        <v>11169</v>
      </c>
      <c r="U558" s="17">
        <v>56037</v>
      </c>
      <c r="V558" s="17">
        <v>0</v>
      </c>
      <c r="W558" s="17">
        <v>0</v>
      </c>
      <c r="X558" s="17">
        <v>63180</v>
      </c>
      <c r="Y558" s="17">
        <v>1830</v>
      </c>
      <c r="Z558" s="17">
        <v>0</v>
      </c>
      <c r="AA558" s="17">
        <v>0</v>
      </c>
      <c r="AB558" s="17">
        <v>0</v>
      </c>
      <c r="AC558" s="17">
        <v>2597813</v>
      </c>
      <c r="AD558" s="17">
        <f>MAX(E558,(TRUNC(('2022-0222'!E558*0.03),0)+'2022-0222'!E558))</f>
        <v>1647254</v>
      </c>
      <c r="AE558" s="17">
        <f t="shared" si="9"/>
        <v>47978</v>
      </c>
    </row>
    <row r="559" spans="1:31" x14ac:dyDescent="0.3">
      <c r="A559" s="15" t="s">
        <v>1111</v>
      </c>
      <c r="B559" s="14" t="s">
        <v>1112</v>
      </c>
      <c r="C559" s="14">
        <v>1</v>
      </c>
      <c r="D559" s="14">
        <v>0</v>
      </c>
      <c r="E559" s="17">
        <v>218903</v>
      </c>
      <c r="F559" s="17">
        <v>0</v>
      </c>
      <c r="G559" s="17">
        <v>50000</v>
      </c>
      <c r="H559" s="17">
        <v>0</v>
      </c>
      <c r="I559" s="17">
        <v>16504</v>
      </c>
      <c r="J559" s="17">
        <v>2000</v>
      </c>
      <c r="K559" s="17">
        <v>0</v>
      </c>
      <c r="L559" s="17">
        <v>0</v>
      </c>
      <c r="M559" s="17">
        <v>0</v>
      </c>
      <c r="N559" s="17">
        <v>0</v>
      </c>
      <c r="O559" s="17">
        <v>0</v>
      </c>
      <c r="P559" s="17">
        <v>111242</v>
      </c>
      <c r="Q559" s="17">
        <v>0</v>
      </c>
      <c r="R559" s="17">
        <v>0</v>
      </c>
      <c r="S559" s="17">
        <v>1303</v>
      </c>
      <c r="T559" s="17">
        <v>544</v>
      </c>
      <c r="U559" s="17">
        <v>8097</v>
      </c>
      <c r="V559" s="17">
        <v>0</v>
      </c>
      <c r="W559" s="17">
        <v>0</v>
      </c>
      <c r="X559" s="17">
        <v>0</v>
      </c>
      <c r="Y559" s="17">
        <v>4495</v>
      </c>
      <c r="Z559" s="17">
        <v>0</v>
      </c>
      <c r="AA559" s="17">
        <v>0</v>
      </c>
      <c r="AB559" s="17">
        <v>0</v>
      </c>
      <c r="AC559" s="17">
        <v>413088</v>
      </c>
      <c r="AD559" s="17">
        <f>MAX(E559,(TRUNC(('2022-0222'!E559*0.03),0)+'2022-0222'!E559))</f>
        <v>225470</v>
      </c>
      <c r="AE559" s="17">
        <f t="shared" si="9"/>
        <v>6567</v>
      </c>
    </row>
    <row r="560" spans="1:31" x14ac:dyDescent="0.3">
      <c r="A560" s="15" t="s">
        <v>1113</v>
      </c>
      <c r="B560" s="14" t="s">
        <v>1114</v>
      </c>
      <c r="C560" s="14">
        <v>1</v>
      </c>
      <c r="D560" s="14">
        <v>0</v>
      </c>
      <c r="E560" s="17">
        <v>8408940</v>
      </c>
      <c r="F560" s="17">
        <v>0</v>
      </c>
      <c r="G560" s="17">
        <v>581735</v>
      </c>
      <c r="H560" s="17">
        <v>0</v>
      </c>
      <c r="I560" s="17">
        <v>707851</v>
      </c>
      <c r="J560" s="17">
        <v>502031</v>
      </c>
      <c r="K560" s="17">
        <v>0</v>
      </c>
      <c r="L560" s="17">
        <v>0</v>
      </c>
      <c r="M560" s="17">
        <v>0</v>
      </c>
      <c r="N560" s="17">
        <v>0</v>
      </c>
      <c r="O560" s="17">
        <v>0</v>
      </c>
      <c r="P560" s="17">
        <v>242675</v>
      </c>
      <c r="Q560" s="17">
        <v>69158</v>
      </c>
      <c r="R560" s="17">
        <v>120172</v>
      </c>
      <c r="S560" s="17">
        <v>30454</v>
      </c>
      <c r="T560" s="17">
        <v>12706</v>
      </c>
      <c r="U560" s="17">
        <v>126344</v>
      </c>
      <c r="V560" s="17">
        <v>3444</v>
      </c>
      <c r="W560" s="17">
        <v>0</v>
      </c>
      <c r="X560" s="17">
        <v>310500</v>
      </c>
      <c r="Y560" s="17">
        <v>0</v>
      </c>
      <c r="Z560" s="17">
        <v>0</v>
      </c>
      <c r="AA560" s="17">
        <v>0</v>
      </c>
      <c r="AB560" s="17">
        <v>0</v>
      </c>
      <c r="AC560" s="17">
        <v>11116010</v>
      </c>
      <c r="AD560" s="17">
        <f>MAX(E560,(TRUNC(('2022-0222'!E560*0.03),0)+'2022-0222'!E560))</f>
        <v>8408940</v>
      </c>
      <c r="AE560" s="17">
        <f t="shared" si="9"/>
        <v>0</v>
      </c>
    </row>
    <row r="561" spans="1:31" x14ac:dyDescent="0.3">
      <c r="A561" s="15" t="s">
        <v>1115</v>
      </c>
      <c r="B561" s="14" t="s">
        <v>1116</v>
      </c>
      <c r="C561" s="14">
        <v>1</v>
      </c>
      <c r="D561" s="14">
        <v>0</v>
      </c>
      <c r="E561" s="17">
        <v>1668565</v>
      </c>
      <c r="F561" s="17">
        <v>0</v>
      </c>
      <c r="G561" s="17">
        <v>119010</v>
      </c>
      <c r="H561" s="17">
        <v>0</v>
      </c>
      <c r="I561" s="17">
        <v>253422</v>
      </c>
      <c r="J561" s="17">
        <v>465118</v>
      </c>
      <c r="K561" s="17">
        <v>0</v>
      </c>
      <c r="L561" s="17">
        <v>0</v>
      </c>
      <c r="M561" s="17">
        <v>0</v>
      </c>
      <c r="N561" s="17">
        <v>0</v>
      </c>
      <c r="O561" s="17">
        <v>0</v>
      </c>
      <c r="P561" s="17">
        <v>327399</v>
      </c>
      <c r="Q561" s="17">
        <v>8739</v>
      </c>
      <c r="R561" s="17">
        <v>3125</v>
      </c>
      <c r="S561" s="17">
        <v>24672</v>
      </c>
      <c r="T561" s="17">
        <v>10294</v>
      </c>
      <c r="U561" s="17">
        <v>79570</v>
      </c>
      <c r="V561" s="17">
        <v>0</v>
      </c>
      <c r="W561" s="17">
        <v>0</v>
      </c>
      <c r="X561" s="17">
        <v>102600</v>
      </c>
      <c r="Y561" s="17">
        <v>4890</v>
      </c>
      <c r="Z561" s="17">
        <v>0</v>
      </c>
      <c r="AA561" s="17">
        <v>0</v>
      </c>
      <c r="AB561" s="17">
        <v>0</v>
      </c>
      <c r="AC561" s="17">
        <v>3067404</v>
      </c>
      <c r="AD561" s="17">
        <f>MAX(E561,(TRUNC(('2022-0222'!E561*0.03),0)+'2022-0222'!E561))</f>
        <v>1718621</v>
      </c>
      <c r="AE561" s="17">
        <f t="shared" si="9"/>
        <v>50056</v>
      </c>
    </row>
    <row r="562" spans="1:31" x14ac:dyDescent="0.3">
      <c r="A562" s="15" t="s">
        <v>1117</v>
      </c>
      <c r="B562" s="14" t="s">
        <v>1118</v>
      </c>
      <c r="C562" s="14">
        <v>1</v>
      </c>
      <c r="D562" s="14">
        <v>0</v>
      </c>
      <c r="E562" s="17">
        <v>520764</v>
      </c>
      <c r="F562" s="17">
        <v>0</v>
      </c>
      <c r="G562" s="17">
        <v>50000</v>
      </c>
      <c r="H562" s="17">
        <v>0</v>
      </c>
      <c r="I562" s="17">
        <v>23540</v>
      </c>
      <c r="J562" s="17">
        <v>42249</v>
      </c>
      <c r="K562" s="17">
        <v>0</v>
      </c>
      <c r="L562" s="17">
        <v>0</v>
      </c>
      <c r="M562" s="17">
        <v>0</v>
      </c>
      <c r="N562" s="17">
        <v>0</v>
      </c>
      <c r="O562" s="17">
        <v>0</v>
      </c>
      <c r="P562" s="17">
        <v>229714</v>
      </c>
      <c r="Q562" s="17">
        <v>0</v>
      </c>
      <c r="R562" s="17">
        <v>0</v>
      </c>
      <c r="S562" s="17">
        <v>3970</v>
      </c>
      <c r="T562" s="17">
        <v>1656</v>
      </c>
      <c r="U562" s="17">
        <v>14213</v>
      </c>
      <c r="V562" s="17">
        <v>0</v>
      </c>
      <c r="W562" s="17">
        <v>0</v>
      </c>
      <c r="X562" s="17">
        <v>0</v>
      </c>
      <c r="Y562" s="17">
        <v>0</v>
      </c>
      <c r="Z562" s="17">
        <v>0</v>
      </c>
      <c r="AA562" s="17">
        <v>0</v>
      </c>
      <c r="AB562" s="17">
        <v>0</v>
      </c>
      <c r="AC562" s="17">
        <v>886106</v>
      </c>
      <c r="AD562" s="17">
        <f>MAX(E562,(TRUNC(('2022-0222'!E562*0.03),0)+'2022-0222'!E562))</f>
        <v>536386</v>
      </c>
      <c r="AE562" s="17">
        <f t="shared" si="9"/>
        <v>15622</v>
      </c>
    </row>
    <row r="563" spans="1:31" x14ac:dyDescent="0.3">
      <c r="A563" s="15" t="s">
        <v>1119</v>
      </c>
      <c r="B563" s="14" t="s">
        <v>1120</v>
      </c>
      <c r="C563" s="14">
        <v>1</v>
      </c>
      <c r="D563" s="14">
        <v>0</v>
      </c>
      <c r="E563" s="17">
        <v>19996911</v>
      </c>
      <c r="F563" s="17">
        <v>0</v>
      </c>
      <c r="G563" s="17">
        <v>894355</v>
      </c>
      <c r="H563" s="17">
        <v>0</v>
      </c>
      <c r="I563" s="17">
        <v>2916041</v>
      </c>
      <c r="J563" s="17">
        <v>10393807</v>
      </c>
      <c r="K563" s="17">
        <v>1651969</v>
      </c>
      <c r="L563" s="17">
        <v>0</v>
      </c>
      <c r="M563" s="17">
        <v>0</v>
      </c>
      <c r="N563" s="17">
        <v>0</v>
      </c>
      <c r="O563" s="17">
        <v>0</v>
      </c>
      <c r="P563" s="17">
        <v>1585716</v>
      </c>
      <c r="Q563" s="17">
        <v>701674</v>
      </c>
      <c r="R563" s="17">
        <v>98305</v>
      </c>
      <c r="S563" s="17">
        <v>43846</v>
      </c>
      <c r="T563" s="17">
        <v>18294</v>
      </c>
      <c r="U563" s="17">
        <v>175682</v>
      </c>
      <c r="V563" s="17">
        <v>41650</v>
      </c>
      <c r="W563" s="17">
        <v>0</v>
      </c>
      <c r="X563" s="17">
        <v>407720</v>
      </c>
      <c r="Y563" s="17">
        <v>117918</v>
      </c>
      <c r="Z563" s="17">
        <v>0</v>
      </c>
      <c r="AA563" s="17">
        <v>0</v>
      </c>
      <c r="AB563" s="17">
        <v>0</v>
      </c>
      <c r="AC563" s="17">
        <v>39043888</v>
      </c>
      <c r="AD563" s="17">
        <f>MAX(E563,(TRUNC(('2022-0222'!E563*0.03),0)+'2022-0222'!E563))</f>
        <v>19996911</v>
      </c>
      <c r="AE563" s="17">
        <f t="shared" si="9"/>
        <v>0</v>
      </c>
    </row>
    <row r="564" spans="1:31" x14ac:dyDescent="0.3">
      <c r="A564" s="15" t="s">
        <v>1121</v>
      </c>
      <c r="B564" s="14" t="s">
        <v>1122</v>
      </c>
      <c r="C564" s="14">
        <v>1</v>
      </c>
      <c r="D564" s="14">
        <v>0</v>
      </c>
      <c r="E564" s="17">
        <v>506847</v>
      </c>
      <c r="F564" s="17">
        <v>0</v>
      </c>
      <c r="G564" s="17">
        <v>287815</v>
      </c>
      <c r="H564" s="17">
        <v>0</v>
      </c>
      <c r="I564" s="17">
        <v>102787</v>
      </c>
      <c r="J564" s="17">
        <v>4118</v>
      </c>
      <c r="K564" s="17">
        <v>0</v>
      </c>
      <c r="L564" s="17">
        <v>0</v>
      </c>
      <c r="M564" s="17">
        <v>0</v>
      </c>
      <c r="N564" s="17">
        <v>0</v>
      </c>
      <c r="O564" s="17">
        <v>0</v>
      </c>
      <c r="P564" s="17">
        <v>79202</v>
      </c>
      <c r="Q564" s="17">
        <v>36998</v>
      </c>
      <c r="R564" s="17">
        <v>0</v>
      </c>
      <c r="S564" s="17">
        <v>4209</v>
      </c>
      <c r="T564" s="17">
        <v>1756</v>
      </c>
      <c r="U564" s="17">
        <v>28426</v>
      </c>
      <c r="V564" s="17">
        <v>0</v>
      </c>
      <c r="W564" s="17">
        <v>0</v>
      </c>
      <c r="X564" s="17">
        <v>54000</v>
      </c>
      <c r="Y564" s="17">
        <v>15263</v>
      </c>
      <c r="Z564" s="17">
        <v>0</v>
      </c>
      <c r="AA564" s="17">
        <v>0</v>
      </c>
      <c r="AB564" s="17">
        <v>0</v>
      </c>
      <c r="AC564" s="17">
        <v>1121421</v>
      </c>
      <c r="AD564" s="17">
        <f>MAX(E564,(TRUNC(('2022-0222'!E564*0.03),0)+'2022-0222'!E564))</f>
        <v>522052</v>
      </c>
      <c r="AE564" s="17">
        <f t="shared" si="9"/>
        <v>15205</v>
      </c>
    </row>
    <row r="565" spans="1:31" x14ac:dyDescent="0.3">
      <c r="A565" s="15" t="s">
        <v>1123</v>
      </c>
      <c r="B565" s="14" t="s">
        <v>1124</v>
      </c>
      <c r="C565" s="14">
        <v>1</v>
      </c>
      <c r="D565" s="14">
        <v>0</v>
      </c>
      <c r="E565" s="17">
        <v>1000331</v>
      </c>
      <c r="F565" s="17">
        <v>0</v>
      </c>
      <c r="G565" s="17">
        <v>133715</v>
      </c>
      <c r="H565" s="17">
        <v>0</v>
      </c>
      <c r="I565" s="17">
        <v>130540</v>
      </c>
      <c r="J565" s="17">
        <v>14229</v>
      </c>
      <c r="K565" s="17">
        <v>0</v>
      </c>
      <c r="L565" s="17">
        <v>0</v>
      </c>
      <c r="M565" s="17">
        <v>0</v>
      </c>
      <c r="N565" s="17">
        <v>0</v>
      </c>
      <c r="O565" s="17">
        <v>0</v>
      </c>
      <c r="P565" s="17">
        <v>284818</v>
      </c>
      <c r="Q565" s="17">
        <v>22497</v>
      </c>
      <c r="R565" s="17">
        <v>0</v>
      </c>
      <c r="S565" s="17">
        <v>5408</v>
      </c>
      <c r="T565" s="17">
        <v>2256</v>
      </c>
      <c r="U565" s="17">
        <v>45610</v>
      </c>
      <c r="V565" s="17">
        <v>0</v>
      </c>
      <c r="W565" s="17">
        <v>0</v>
      </c>
      <c r="X565" s="17">
        <v>108000</v>
      </c>
      <c r="Y565" s="17">
        <v>0</v>
      </c>
      <c r="Z565" s="17">
        <v>0</v>
      </c>
      <c r="AA565" s="17">
        <v>0</v>
      </c>
      <c r="AB565" s="17">
        <v>0</v>
      </c>
      <c r="AC565" s="17">
        <v>1747404</v>
      </c>
      <c r="AD565" s="17">
        <f>MAX(E565,(TRUNC(('2022-0222'!E565*0.03),0)+'2022-0222'!E565))</f>
        <v>1000331</v>
      </c>
      <c r="AE565" s="17">
        <f t="shared" si="9"/>
        <v>0</v>
      </c>
    </row>
    <row r="566" spans="1:31" x14ac:dyDescent="0.3">
      <c r="A566" s="15" t="s">
        <v>1125</v>
      </c>
      <c r="B566" s="14" t="s">
        <v>1126</v>
      </c>
      <c r="C566" s="14">
        <v>1</v>
      </c>
      <c r="D566" s="14">
        <v>0</v>
      </c>
      <c r="E566" s="17">
        <v>258429</v>
      </c>
      <c r="F566" s="17">
        <v>0</v>
      </c>
      <c r="G566" s="17">
        <v>100000</v>
      </c>
      <c r="H566" s="17">
        <v>0</v>
      </c>
      <c r="I566" s="17">
        <v>17270</v>
      </c>
      <c r="J566" s="17">
        <v>8190</v>
      </c>
      <c r="K566" s="17">
        <v>0</v>
      </c>
      <c r="L566" s="17">
        <v>0</v>
      </c>
      <c r="M566" s="17">
        <v>0</v>
      </c>
      <c r="N566" s="17">
        <v>0</v>
      </c>
      <c r="O566" s="17">
        <v>0</v>
      </c>
      <c r="P566" s="17">
        <v>29563</v>
      </c>
      <c r="Q566" s="17">
        <v>4559</v>
      </c>
      <c r="R566" s="17">
        <v>0</v>
      </c>
      <c r="S566" s="17">
        <v>1198</v>
      </c>
      <c r="T566" s="17">
        <v>500</v>
      </c>
      <c r="U566" s="17">
        <v>6874</v>
      </c>
      <c r="V566" s="17">
        <v>0</v>
      </c>
      <c r="W566" s="17">
        <v>0</v>
      </c>
      <c r="X566" s="17">
        <v>0</v>
      </c>
      <c r="Y566" s="17">
        <v>0</v>
      </c>
      <c r="Z566" s="17">
        <v>0</v>
      </c>
      <c r="AA566" s="17">
        <v>0</v>
      </c>
      <c r="AB566" s="17">
        <v>0</v>
      </c>
      <c r="AC566" s="17">
        <v>426583</v>
      </c>
      <c r="AD566" s="17">
        <f>MAX(E566,(TRUNC(('2022-0222'!E566*0.03),0)+'2022-0222'!E566))</f>
        <v>266181</v>
      </c>
      <c r="AE566" s="17">
        <f t="shared" si="9"/>
        <v>7752</v>
      </c>
    </row>
    <row r="567" spans="1:31" x14ac:dyDescent="0.3">
      <c r="A567" s="15" t="s">
        <v>1127</v>
      </c>
      <c r="B567" s="14" t="s">
        <v>1128</v>
      </c>
      <c r="C567" s="14">
        <v>1</v>
      </c>
      <c r="D567" s="14">
        <v>0</v>
      </c>
      <c r="E567" s="17">
        <v>169785</v>
      </c>
      <c r="F567" s="17">
        <v>0</v>
      </c>
      <c r="G567" s="17">
        <v>100000</v>
      </c>
      <c r="H567" s="17">
        <v>0</v>
      </c>
      <c r="I567" s="17">
        <v>529</v>
      </c>
      <c r="J567" s="17">
        <v>0</v>
      </c>
      <c r="K567" s="17">
        <v>0</v>
      </c>
      <c r="L567" s="17">
        <v>0</v>
      </c>
      <c r="M567" s="17">
        <v>0</v>
      </c>
      <c r="N567" s="17">
        <v>0</v>
      </c>
      <c r="O567" s="17">
        <v>0</v>
      </c>
      <c r="P567" s="17">
        <v>17372</v>
      </c>
      <c r="Q567" s="17">
        <v>0</v>
      </c>
      <c r="R567" s="17">
        <v>0</v>
      </c>
      <c r="S567" s="17">
        <v>794</v>
      </c>
      <c r="T567" s="17">
        <v>331</v>
      </c>
      <c r="U567" s="17">
        <v>1573</v>
      </c>
      <c r="V567" s="17">
        <v>0</v>
      </c>
      <c r="W567" s="17">
        <v>0</v>
      </c>
      <c r="X567" s="17">
        <v>5400</v>
      </c>
      <c r="Y567" s="17">
        <v>0</v>
      </c>
      <c r="Z567" s="17">
        <v>0</v>
      </c>
      <c r="AA567" s="17">
        <v>0</v>
      </c>
      <c r="AB567" s="17">
        <v>0</v>
      </c>
      <c r="AC567" s="17">
        <v>295784</v>
      </c>
      <c r="AD567" s="17">
        <f>MAX(E567,(TRUNC(('2022-0222'!E567*0.03),0)+'2022-0222'!E567))</f>
        <v>174878</v>
      </c>
      <c r="AE567" s="17">
        <f t="shared" si="9"/>
        <v>5093</v>
      </c>
    </row>
    <row r="568" spans="1:31" x14ac:dyDescent="0.3">
      <c r="A568" s="15" t="s">
        <v>1129</v>
      </c>
      <c r="B568" s="14" t="s">
        <v>1130</v>
      </c>
      <c r="C568" s="14">
        <v>1</v>
      </c>
      <c r="D568" s="14">
        <v>0</v>
      </c>
      <c r="E568" s="17">
        <v>1306459</v>
      </c>
      <c r="F568" s="17">
        <v>0</v>
      </c>
      <c r="G568" s="17">
        <v>298147</v>
      </c>
      <c r="H568" s="17">
        <v>0</v>
      </c>
      <c r="I568" s="17">
        <v>46611</v>
      </c>
      <c r="J568" s="17">
        <v>55262</v>
      </c>
      <c r="K568" s="17">
        <v>0</v>
      </c>
      <c r="L568" s="17">
        <v>0</v>
      </c>
      <c r="M568" s="17">
        <v>0</v>
      </c>
      <c r="N568" s="17">
        <v>0</v>
      </c>
      <c r="O568" s="17">
        <v>0</v>
      </c>
      <c r="P568" s="17">
        <v>220771</v>
      </c>
      <c r="Q568" s="17">
        <v>224</v>
      </c>
      <c r="R568" s="17">
        <v>0</v>
      </c>
      <c r="S568" s="17">
        <v>10606</v>
      </c>
      <c r="T568" s="17">
        <v>4425</v>
      </c>
      <c r="U568" s="17">
        <v>42231</v>
      </c>
      <c r="V568" s="17">
        <v>0</v>
      </c>
      <c r="W568" s="17">
        <v>0</v>
      </c>
      <c r="X568" s="17">
        <v>54000</v>
      </c>
      <c r="Y568" s="17">
        <v>10292</v>
      </c>
      <c r="Z568" s="17">
        <v>0</v>
      </c>
      <c r="AA568" s="17">
        <v>0</v>
      </c>
      <c r="AB568" s="17">
        <v>0</v>
      </c>
      <c r="AC568" s="17">
        <v>2049028</v>
      </c>
      <c r="AD568" s="17">
        <f>MAX(E568,(TRUNC(('2022-0222'!E568*0.03),0)+'2022-0222'!E568))</f>
        <v>1345652</v>
      </c>
      <c r="AE568" s="17">
        <f t="shared" si="9"/>
        <v>39193</v>
      </c>
    </row>
    <row r="569" spans="1:31" x14ac:dyDescent="0.3">
      <c r="A569" s="15" t="s">
        <v>1131</v>
      </c>
      <c r="B569" s="14" t="s">
        <v>1132</v>
      </c>
      <c r="C569" s="14">
        <v>1</v>
      </c>
      <c r="D569" s="14">
        <v>0</v>
      </c>
      <c r="E569" s="17">
        <v>1812035</v>
      </c>
      <c r="F569" s="17">
        <v>0</v>
      </c>
      <c r="G569" s="17">
        <v>148016</v>
      </c>
      <c r="H569" s="17">
        <v>0</v>
      </c>
      <c r="I569" s="17">
        <v>28429</v>
      </c>
      <c r="J569" s="17">
        <v>70643</v>
      </c>
      <c r="K569" s="17">
        <v>0</v>
      </c>
      <c r="L569" s="17">
        <v>0</v>
      </c>
      <c r="M569" s="17">
        <v>0</v>
      </c>
      <c r="N569" s="17">
        <v>0</v>
      </c>
      <c r="O569" s="17">
        <v>0</v>
      </c>
      <c r="P569" s="17">
        <v>136801</v>
      </c>
      <c r="Q569" s="17">
        <v>69015</v>
      </c>
      <c r="R569" s="17">
        <v>0</v>
      </c>
      <c r="S569" s="17">
        <v>9887</v>
      </c>
      <c r="T569" s="17">
        <v>4125</v>
      </c>
      <c r="U569" s="17">
        <v>36581</v>
      </c>
      <c r="V569" s="17">
        <v>0</v>
      </c>
      <c r="W569" s="17">
        <v>0</v>
      </c>
      <c r="X569" s="17">
        <v>0</v>
      </c>
      <c r="Y569" s="17">
        <v>0</v>
      </c>
      <c r="Z569" s="17">
        <v>0</v>
      </c>
      <c r="AA569" s="17">
        <v>0</v>
      </c>
      <c r="AB569" s="17">
        <v>0</v>
      </c>
      <c r="AC569" s="17">
        <v>2315532</v>
      </c>
      <c r="AD569" s="17">
        <f>MAX(E569,(TRUNC(('2022-0222'!E569*0.03),0)+'2022-0222'!E569))</f>
        <v>1812035</v>
      </c>
      <c r="AE569" s="17">
        <f t="shared" si="9"/>
        <v>0</v>
      </c>
    </row>
    <row r="570" spans="1:31" x14ac:dyDescent="0.3">
      <c r="A570" s="15" t="s">
        <v>1133</v>
      </c>
      <c r="B570" s="14" t="s">
        <v>1134</v>
      </c>
      <c r="C570" s="14">
        <v>1</v>
      </c>
      <c r="D570" s="14">
        <v>0</v>
      </c>
      <c r="E570" s="17">
        <v>1816924</v>
      </c>
      <c r="F570" s="17">
        <v>0</v>
      </c>
      <c r="G570" s="17">
        <v>499848</v>
      </c>
      <c r="H570" s="17">
        <v>0</v>
      </c>
      <c r="I570" s="17">
        <v>89021</v>
      </c>
      <c r="J570" s="17">
        <v>37156</v>
      </c>
      <c r="K570" s="17">
        <v>4406</v>
      </c>
      <c r="L570" s="17">
        <v>0</v>
      </c>
      <c r="M570" s="17">
        <v>0</v>
      </c>
      <c r="N570" s="17">
        <v>0</v>
      </c>
      <c r="O570" s="17">
        <v>0</v>
      </c>
      <c r="P570" s="17">
        <v>325138</v>
      </c>
      <c r="Q570" s="17">
        <v>42680</v>
      </c>
      <c r="R570" s="17">
        <v>0</v>
      </c>
      <c r="S570" s="17">
        <v>16253</v>
      </c>
      <c r="T570" s="17">
        <v>6781</v>
      </c>
      <c r="U570" s="17">
        <v>64541</v>
      </c>
      <c r="V570" s="17">
        <v>0</v>
      </c>
      <c r="W570" s="17">
        <v>0</v>
      </c>
      <c r="X570" s="17">
        <v>72900</v>
      </c>
      <c r="Y570" s="17">
        <v>10413</v>
      </c>
      <c r="Z570" s="17">
        <v>0</v>
      </c>
      <c r="AA570" s="17">
        <v>0</v>
      </c>
      <c r="AB570" s="17">
        <v>0</v>
      </c>
      <c r="AC570" s="17">
        <v>2986061</v>
      </c>
      <c r="AD570" s="17">
        <f>MAX(E570,(TRUNC(('2022-0222'!E570*0.03),0)+'2022-0222'!E570))</f>
        <v>1871431</v>
      </c>
      <c r="AE570" s="17">
        <f t="shared" si="9"/>
        <v>54507</v>
      </c>
    </row>
    <row r="571" spans="1:31" x14ac:dyDescent="0.3">
      <c r="A571" s="15" t="s">
        <v>1135</v>
      </c>
      <c r="B571" s="14" t="s">
        <v>1136</v>
      </c>
      <c r="C571" s="14">
        <v>1</v>
      </c>
      <c r="D571" s="14">
        <v>0</v>
      </c>
      <c r="E571" s="17">
        <v>20333256</v>
      </c>
      <c r="F571" s="17">
        <v>0</v>
      </c>
      <c r="G571" s="17">
        <v>1256108</v>
      </c>
      <c r="H571" s="17">
        <v>0</v>
      </c>
      <c r="I571" s="17">
        <v>3145965</v>
      </c>
      <c r="J571" s="17">
        <v>2048450</v>
      </c>
      <c r="K571" s="17">
        <v>0</v>
      </c>
      <c r="L571" s="17">
        <v>0</v>
      </c>
      <c r="M571" s="17">
        <v>0</v>
      </c>
      <c r="N571" s="17">
        <v>0</v>
      </c>
      <c r="O571" s="17">
        <v>0</v>
      </c>
      <c r="P571" s="17">
        <v>2174849</v>
      </c>
      <c r="Q571" s="17">
        <v>800127</v>
      </c>
      <c r="R571" s="17">
        <v>346117</v>
      </c>
      <c r="S571" s="17">
        <v>27488</v>
      </c>
      <c r="T571" s="17">
        <v>11469</v>
      </c>
      <c r="U571" s="17">
        <v>108054</v>
      </c>
      <c r="V571" s="17">
        <v>31840</v>
      </c>
      <c r="W571" s="17">
        <v>0</v>
      </c>
      <c r="X571" s="17">
        <v>706879</v>
      </c>
      <c r="Y571" s="17">
        <v>0</v>
      </c>
      <c r="Z571" s="17">
        <v>0</v>
      </c>
      <c r="AA571" s="17">
        <v>0</v>
      </c>
      <c r="AB571" s="17">
        <v>0</v>
      </c>
      <c r="AC571" s="17">
        <v>30990602</v>
      </c>
      <c r="AD571" s="17">
        <f>MAX(E571,(TRUNC(('2022-0222'!E571*0.03),0)+'2022-0222'!E571))</f>
        <v>20333256</v>
      </c>
      <c r="AE571" s="17">
        <f t="shared" si="9"/>
        <v>0</v>
      </c>
    </row>
    <row r="572" spans="1:31" x14ac:dyDescent="0.3">
      <c r="A572" s="15" t="s">
        <v>1137</v>
      </c>
      <c r="B572" s="14" t="s">
        <v>1138</v>
      </c>
      <c r="C572" s="14">
        <v>1</v>
      </c>
      <c r="D572" s="14">
        <v>0</v>
      </c>
      <c r="E572" s="17">
        <v>3701036</v>
      </c>
      <c r="F572" s="17">
        <v>0</v>
      </c>
      <c r="G572" s="17">
        <v>277167</v>
      </c>
      <c r="H572" s="17">
        <v>40498</v>
      </c>
      <c r="I572" s="17">
        <v>456546</v>
      </c>
      <c r="J572" s="17">
        <v>666931</v>
      </c>
      <c r="K572" s="17">
        <v>0</v>
      </c>
      <c r="L572" s="17">
        <v>0</v>
      </c>
      <c r="M572" s="17">
        <v>0</v>
      </c>
      <c r="N572" s="17">
        <v>0</v>
      </c>
      <c r="O572" s="17">
        <v>0</v>
      </c>
      <c r="P572" s="17">
        <v>482312</v>
      </c>
      <c r="Q572" s="17">
        <v>0</v>
      </c>
      <c r="R572" s="17">
        <v>167777</v>
      </c>
      <c r="S572" s="17">
        <v>8988</v>
      </c>
      <c r="T572" s="17">
        <v>3750</v>
      </c>
      <c r="U572" s="17">
        <v>28484</v>
      </c>
      <c r="V572" s="17">
        <v>2570</v>
      </c>
      <c r="W572" s="17">
        <v>0</v>
      </c>
      <c r="X572" s="17">
        <v>62100</v>
      </c>
      <c r="Y572" s="17">
        <v>0</v>
      </c>
      <c r="Z572" s="17">
        <v>0</v>
      </c>
      <c r="AA572" s="17">
        <v>0</v>
      </c>
      <c r="AB572" s="17">
        <v>0</v>
      </c>
      <c r="AC572" s="17">
        <v>5898159</v>
      </c>
      <c r="AD572" s="17">
        <f>MAX(E572,(TRUNC(('2022-0222'!E572*0.03),0)+'2022-0222'!E572))</f>
        <v>3812067</v>
      </c>
      <c r="AE572" s="17">
        <f t="shared" si="9"/>
        <v>111031</v>
      </c>
    </row>
    <row r="573" spans="1:31" x14ac:dyDescent="0.3">
      <c r="A573" s="15" t="s">
        <v>1139</v>
      </c>
      <c r="B573" s="14" t="s">
        <v>1140</v>
      </c>
      <c r="C573" s="14">
        <v>1</v>
      </c>
      <c r="D573" s="14">
        <v>0</v>
      </c>
      <c r="E573" s="17">
        <v>25284527</v>
      </c>
      <c r="F573" s="17">
        <v>0</v>
      </c>
      <c r="G573" s="17">
        <v>622393</v>
      </c>
      <c r="H573" s="17">
        <v>176068</v>
      </c>
      <c r="I573" s="17">
        <v>2567075</v>
      </c>
      <c r="J573" s="17">
        <v>3790976</v>
      </c>
      <c r="K573" s="17">
        <v>0</v>
      </c>
      <c r="L573" s="17">
        <v>0</v>
      </c>
      <c r="M573" s="17">
        <v>0</v>
      </c>
      <c r="N573" s="17">
        <v>0</v>
      </c>
      <c r="O573" s="17">
        <v>0</v>
      </c>
      <c r="P573" s="17">
        <v>3070102</v>
      </c>
      <c r="Q573" s="17">
        <v>626709</v>
      </c>
      <c r="R573" s="17">
        <v>706494</v>
      </c>
      <c r="S573" s="17">
        <v>28732</v>
      </c>
      <c r="T573" s="17">
        <v>11988</v>
      </c>
      <c r="U573" s="17">
        <v>111141</v>
      </c>
      <c r="V573" s="17">
        <v>36389</v>
      </c>
      <c r="W573" s="17">
        <v>0</v>
      </c>
      <c r="X573" s="17">
        <v>450834</v>
      </c>
      <c r="Y573" s="17">
        <v>0</v>
      </c>
      <c r="Z573" s="17">
        <v>0</v>
      </c>
      <c r="AA573" s="17">
        <v>0</v>
      </c>
      <c r="AB573" s="17">
        <v>0</v>
      </c>
      <c r="AC573" s="17">
        <v>37483428</v>
      </c>
      <c r="AD573" s="17">
        <f>MAX(E573,(TRUNC(('2022-0222'!E573*0.03),0)+'2022-0222'!E573))</f>
        <v>25284527</v>
      </c>
      <c r="AE573" s="17">
        <f t="shared" si="9"/>
        <v>0</v>
      </c>
    </row>
    <row r="574" spans="1:31" x14ac:dyDescent="0.3">
      <c r="A574" s="15" t="s">
        <v>1141</v>
      </c>
      <c r="B574" s="14" t="s">
        <v>1142</v>
      </c>
      <c r="C574" s="14">
        <v>1</v>
      </c>
      <c r="D574" s="14">
        <v>0</v>
      </c>
      <c r="E574" s="17">
        <v>7542329</v>
      </c>
      <c r="F574" s="17">
        <v>0</v>
      </c>
      <c r="G574" s="17">
        <v>312668</v>
      </c>
      <c r="H574" s="17">
        <v>0</v>
      </c>
      <c r="I574" s="17">
        <v>1591309</v>
      </c>
      <c r="J574" s="17">
        <v>1072425</v>
      </c>
      <c r="K574" s="17">
        <v>0</v>
      </c>
      <c r="L574" s="17">
        <v>0</v>
      </c>
      <c r="M574" s="17">
        <v>0</v>
      </c>
      <c r="N574" s="17">
        <v>0</v>
      </c>
      <c r="O574" s="17">
        <v>0</v>
      </c>
      <c r="P574" s="17">
        <v>1064006</v>
      </c>
      <c r="Q574" s="17">
        <v>152612</v>
      </c>
      <c r="R574" s="17">
        <v>299784</v>
      </c>
      <c r="S574" s="17">
        <v>13033</v>
      </c>
      <c r="T574" s="17">
        <v>5438</v>
      </c>
      <c r="U574" s="17">
        <v>51085</v>
      </c>
      <c r="V574" s="17">
        <v>7390</v>
      </c>
      <c r="W574" s="17">
        <v>0</v>
      </c>
      <c r="X574" s="17">
        <v>555522</v>
      </c>
      <c r="Y574" s="17">
        <v>0</v>
      </c>
      <c r="Z574" s="17">
        <v>0</v>
      </c>
      <c r="AA574" s="17">
        <v>0</v>
      </c>
      <c r="AB574" s="17">
        <v>0</v>
      </c>
      <c r="AC574" s="17">
        <v>12667601</v>
      </c>
      <c r="AD574" s="17">
        <f>MAX(E574,(TRUNC(('2022-0222'!E574*0.03),0)+'2022-0222'!E574))</f>
        <v>7542329</v>
      </c>
      <c r="AE574" s="17">
        <f t="shared" si="9"/>
        <v>0</v>
      </c>
    </row>
    <row r="575" spans="1:31" x14ac:dyDescent="0.3">
      <c r="A575" s="15" t="s">
        <v>1143</v>
      </c>
      <c r="B575" s="14" t="s">
        <v>1144</v>
      </c>
      <c r="C575" s="14">
        <v>1</v>
      </c>
      <c r="D575" s="14">
        <v>0</v>
      </c>
      <c r="E575" s="17">
        <v>2008000</v>
      </c>
      <c r="F575" s="17">
        <v>0</v>
      </c>
      <c r="G575" s="17">
        <v>259709</v>
      </c>
      <c r="H575" s="17">
        <v>0</v>
      </c>
      <c r="I575" s="17">
        <v>328649</v>
      </c>
      <c r="J575" s="17">
        <v>396122</v>
      </c>
      <c r="K575" s="17">
        <v>0</v>
      </c>
      <c r="L575" s="17">
        <v>0</v>
      </c>
      <c r="M575" s="17">
        <v>0</v>
      </c>
      <c r="N575" s="17">
        <v>0</v>
      </c>
      <c r="O575" s="17">
        <v>0</v>
      </c>
      <c r="P575" s="17">
        <v>386536</v>
      </c>
      <c r="Q575" s="17">
        <v>13673</v>
      </c>
      <c r="R575" s="17">
        <v>105561</v>
      </c>
      <c r="S575" s="17">
        <v>3356</v>
      </c>
      <c r="T575" s="17">
        <v>1400</v>
      </c>
      <c r="U575" s="17">
        <v>12873</v>
      </c>
      <c r="V575" s="17">
        <v>1301</v>
      </c>
      <c r="W575" s="17">
        <v>0</v>
      </c>
      <c r="X575" s="17">
        <v>40500</v>
      </c>
      <c r="Y575" s="17">
        <v>0</v>
      </c>
      <c r="Z575" s="17">
        <v>0</v>
      </c>
      <c r="AA575" s="17">
        <v>0</v>
      </c>
      <c r="AB575" s="17">
        <v>0</v>
      </c>
      <c r="AC575" s="17">
        <v>3557680</v>
      </c>
      <c r="AD575" s="17">
        <f>MAX(E575,(TRUNC(('2022-0222'!E575*0.03),0)+'2022-0222'!E575))</f>
        <v>2068240</v>
      </c>
      <c r="AE575" s="17">
        <f t="shared" si="9"/>
        <v>60240</v>
      </c>
    </row>
    <row r="576" spans="1:31" x14ac:dyDescent="0.3">
      <c r="A576" s="15" t="s">
        <v>1145</v>
      </c>
      <c r="B576" s="14" t="s">
        <v>1146</v>
      </c>
      <c r="C576" s="14">
        <v>1</v>
      </c>
      <c r="D576" s="14">
        <v>0</v>
      </c>
      <c r="E576" s="17">
        <v>5609525</v>
      </c>
      <c r="F576" s="17">
        <v>0</v>
      </c>
      <c r="G576" s="17">
        <v>340786</v>
      </c>
      <c r="H576" s="17">
        <v>0</v>
      </c>
      <c r="I576" s="17">
        <v>574113</v>
      </c>
      <c r="J576" s="17">
        <v>361778</v>
      </c>
      <c r="K576" s="17">
        <v>0</v>
      </c>
      <c r="L576" s="17">
        <v>0</v>
      </c>
      <c r="M576" s="17">
        <v>0</v>
      </c>
      <c r="N576" s="17">
        <v>0</v>
      </c>
      <c r="O576" s="17">
        <v>0</v>
      </c>
      <c r="P576" s="17">
        <v>676956</v>
      </c>
      <c r="Q576" s="17">
        <v>112456</v>
      </c>
      <c r="R576" s="17">
        <v>165074</v>
      </c>
      <c r="S576" s="17">
        <v>6352</v>
      </c>
      <c r="T576" s="17">
        <v>2650</v>
      </c>
      <c r="U576" s="17">
        <v>24698</v>
      </c>
      <c r="V576" s="17">
        <v>3806</v>
      </c>
      <c r="W576" s="17">
        <v>0</v>
      </c>
      <c r="X576" s="17">
        <v>159060</v>
      </c>
      <c r="Y576" s="17">
        <v>0</v>
      </c>
      <c r="Z576" s="17">
        <v>0</v>
      </c>
      <c r="AA576" s="17">
        <v>0</v>
      </c>
      <c r="AB576" s="17">
        <v>0</v>
      </c>
      <c r="AC576" s="17">
        <v>8037254</v>
      </c>
      <c r="AD576" s="17">
        <f>MAX(E576,(TRUNC(('2022-0222'!E576*0.03),0)+'2022-0222'!E576))</f>
        <v>5777810</v>
      </c>
      <c r="AE576" s="17">
        <f t="shared" si="9"/>
        <v>168285</v>
      </c>
    </row>
    <row r="577" spans="1:31" x14ac:dyDescent="0.3">
      <c r="A577" s="15" t="s">
        <v>1147</v>
      </c>
      <c r="B577" s="14" t="s">
        <v>1148</v>
      </c>
      <c r="C577" s="14">
        <v>1</v>
      </c>
      <c r="D577" s="14">
        <v>0</v>
      </c>
      <c r="E577" s="17">
        <v>33390074</v>
      </c>
      <c r="F577" s="17">
        <v>0</v>
      </c>
      <c r="G577" s="17">
        <v>1124077</v>
      </c>
      <c r="H577" s="17">
        <v>95763</v>
      </c>
      <c r="I577" s="17">
        <v>3740983</v>
      </c>
      <c r="J577" s="17">
        <v>1764889</v>
      </c>
      <c r="K577" s="17">
        <v>0</v>
      </c>
      <c r="L577" s="17">
        <v>0</v>
      </c>
      <c r="M577" s="17">
        <v>0</v>
      </c>
      <c r="N577" s="17">
        <v>0</v>
      </c>
      <c r="O577" s="17">
        <v>0</v>
      </c>
      <c r="P577" s="17">
        <v>3225782</v>
      </c>
      <c r="Q577" s="17">
        <v>1584997</v>
      </c>
      <c r="R577" s="17">
        <v>859622</v>
      </c>
      <c r="S577" s="17">
        <v>49104</v>
      </c>
      <c r="T577" s="17">
        <v>20488</v>
      </c>
      <c r="U577" s="17">
        <v>194380</v>
      </c>
      <c r="V577" s="17">
        <v>42123</v>
      </c>
      <c r="W577" s="17">
        <v>0</v>
      </c>
      <c r="X577" s="17">
        <v>1188002</v>
      </c>
      <c r="Y577" s="17">
        <v>0</v>
      </c>
      <c r="Z577" s="17">
        <v>0</v>
      </c>
      <c r="AA577" s="17">
        <v>0</v>
      </c>
      <c r="AB577" s="17">
        <v>0</v>
      </c>
      <c r="AC577" s="17">
        <v>47280284</v>
      </c>
      <c r="AD577" s="17">
        <f>MAX(E577,(TRUNC(('2022-0222'!E577*0.03),0)+'2022-0222'!E577))</f>
        <v>33390074</v>
      </c>
      <c r="AE577" s="17">
        <f t="shared" si="9"/>
        <v>0</v>
      </c>
    </row>
    <row r="578" spans="1:31" x14ac:dyDescent="0.3">
      <c r="A578" s="15" t="s">
        <v>1149</v>
      </c>
      <c r="B578" s="14" t="s">
        <v>1150</v>
      </c>
      <c r="C578" s="14">
        <v>1</v>
      </c>
      <c r="D578" s="14">
        <v>0</v>
      </c>
      <c r="E578" s="17">
        <v>10745996</v>
      </c>
      <c r="F578" s="17">
        <v>0</v>
      </c>
      <c r="G578" s="17">
        <v>634084</v>
      </c>
      <c r="H578" s="17">
        <v>0</v>
      </c>
      <c r="I578" s="17">
        <v>1302379</v>
      </c>
      <c r="J578" s="17">
        <v>2651224</v>
      </c>
      <c r="K578" s="17">
        <v>431928</v>
      </c>
      <c r="L578" s="17">
        <v>0</v>
      </c>
      <c r="M578" s="17">
        <v>0</v>
      </c>
      <c r="N578" s="17">
        <v>0</v>
      </c>
      <c r="O578" s="17">
        <v>0</v>
      </c>
      <c r="P578" s="17">
        <v>1080804</v>
      </c>
      <c r="Q578" s="17">
        <v>21466</v>
      </c>
      <c r="R578" s="17">
        <v>294965</v>
      </c>
      <c r="S578" s="17">
        <v>15055</v>
      </c>
      <c r="T578" s="17">
        <v>6281</v>
      </c>
      <c r="U578" s="17">
        <v>61454</v>
      </c>
      <c r="V578" s="17">
        <v>8561</v>
      </c>
      <c r="W578" s="17">
        <v>0</v>
      </c>
      <c r="X578" s="17">
        <v>139872</v>
      </c>
      <c r="Y578" s="17">
        <v>0</v>
      </c>
      <c r="Z578" s="17">
        <v>0</v>
      </c>
      <c r="AA578" s="17">
        <v>0</v>
      </c>
      <c r="AB578" s="17">
        <v>0</v>
      </c>
      <c r="AC578" s="17">
        <v>17394069</v>
      </c>
      <c r="AD578" s="17">
        <f>MAX(E578,(TRUNC(('2022-0222'!E578*0.03),0)+'2022-0222'!E578))</f>
        <v>11068375</v>
      </c>
      <c r="AE578" s="17">
        <f t="shared" si="9"/>
        <v>322379</v>
      </c>
    </row>
    <row r="579" spans="1:31" x14ac:dyDescent="0.3">
      <c r="A579" s="15" t="s">
        <v>1151</v>
      </c>
      <c r="B579" s="14" t="s">
        <v>1152</v>
      </c>
      <c r="C579" s="14">
        <v>1</v>
      </c>
      <c r="D579" s="14">
        <v>0</v>
      </c>
      <c r="E579" s="17">
        <v>17064949</v>
      </c>
      <c r="F579" s="17">
        <v>0</v>
      </c>
      <c r="G579" s="17">
        <v>0</v>
      </c>
      <c r="H579" s="17">
        <v>0</v>
      </c>
      <c r="I579" s="17">
        <v>1189432</v>
      </c>
      <c r="J579" s="17">
        <v>4285945</v>
      </c>
      <c r="K579" s="17">
        <v>0</v>
      </c>
      <c r="L579" s="17">
        <v>0</v>
      </c>
      <c r="M579" s="17">
        <v>0</v>
      </c>
      <c r="N579" s="17">
        <v>0</v>
      </c>
      <c r="O579" s="17">
        <v>0</v>
      </c>
      <c r="P579" s="17">
        <v>1891226</v>
      </c>
      <c r="Q579" s="17">
        <v>300156</v>
      </c>
      <c r="R579" s="17">
        <v>0</v>
      </c>
      <c r="S579" s="17">
        <v>21886</v>
      </c>
      <c r="T579" s="17">
        <v>9131</v>
      </c>
      <c r="U579" s="17">
        <v>83181</v>
      </c>
      <c r="V579" s="17">
        <v>29381</v>
      </c>
      <c r="W579" s="17">
        <v>0</v>
      </c>
      <c r="X579" s="17">
        <v>704012</v>
      </c>
      <c r="Y579" s="17">
        <v>0</v>
      </c>
      <c r="Z579" s="17">
        <v>0</v>
      </c>
      <c r="AA579" s="17">
        <v>0</v>
      </c>
      <c r="AB579" s="17">
        <v>0</v>
      </c>
      <c r="AC579" s="17">
        <v>25579299</v>
      </c>
      <c r="AD579" s="17">
        <f>MAX(E579,(TRUNC(('2022-0222'!E579*0.03),0)+'2022-0222'!E579))</f>
        <v>17064949</v>
      </c>
      <c r="AE579" s="17">
        <f t="shared" si="9"/>
        <v>0</v>
      </c>
    </row>
    <row r="580" spans="1:31" x14ac:dyDescent="0.3">
      <c r="A580" s="15" t="s">
        <v>1153</v>
      </c>
      <c r="B580" s="14" t="s">
        <v>1154</v>
      </c>
      <c r="C580" s="14">
        <v>1</v>
      </c>
      <c r="D580" s="14">
        <v>0</v>
      </c>
      <c r="E580" s="17">
        <v>9021428</v>
      </c>
      <c r="F580" s="17">
        <v>0</v>
      </c>
      <c r="G580" s="17">
        <v>0</v>
      </c>
      <c r="H580" s="17">
        <v>0</v>
      </c>
      <c r="I580" s="17">
        <v>957956</v>
      </c>
      <c r="J580" s="17">
        <v>2174619</v>
      </c>
      <c r="K580" s="17">
        <v>0</v>
      </c>
      <c r="L580" s="17">
        <v>0</v>
      </c>
      <c r="M580" s="17">
        <v>0</v>
      </c>
      <c r="N580" s="17">
        <v>0</v>
      </c>
      <c r="O580" s="17">
        <v>0</v>
      </c>
      <c r="P580" s="17">
        <v>909532</v>
      </c>
      <c r="Q580" s="17">
        <v>255113</v>
      </c>
      <c r="R580" s="17">
        <v>99712</v>
      </c>
      <c r="S580" s="17">
        <v>10591</v>
      </c>
      <c r="T580" s="17">
        <v>4419</v>
      </c>
      <c r="U580" s="17">
        <v>40600</v>
      </c>
      <c r="V580" s="17">
        <v>14132</v>
      </c>
      <c r="W580" s="17">
        <v>0</v>
      </c>
      <c r="X580" s="17">
        <v>322938</v>
      </c>
      <c r="Y580" s="17">
        <v>0</v>
      </c>
      <c r="Z580" s="17">
        <v>0</v>
      </c>
      <c r="AA580" s="17">
        <v>0</v>
      </c>
      <c r="AB580" s="17">
        <v>0</v>
      </c>
      <c r="AC580" s="17">
        <v>13811040</v>
      </c>
      <c r="AD580" s="17">
        <f>MAX(E580,(TRUNC(('2022-0222'!E580*0.03),0)+'2022-0222'!E580))</f>
        <v>9021428</v>
      </c>
      <c r="AE580" s="17">
        <f t="shared" si="9"/>
        <v>0</v>
      </c>
    </row>
    <row r="581" spans="1:31" x14ac:dyDescent="0.3">
      <c r="A581" s="15" t="s">
        <v>1155</v>
      </c>
      <c r="B581" s="14" t="s">
        <v>1156</v>
      </c>
      <c r="C581" s="14">
        <v>1</v>
      </c>
      <c r="D581" s="14">
        <v>0</v>
      </c>
      <c r="E581" s="17">
        <v>12336536</v>
      </c>
      <c r="F581" s="17">
        <v>0</v>
      </c>
      <c r="G581" s="17">
        <v>0</v>
      </c>
      <c r="H581" s="17">
        <v>10327</v>
      </c>
      <c r="I581" s="17">
        <v>1621471</v>
      </c>
      <c r="J581" s="17">
        <v>1196134</v>
      </c>
      <c r="K581" s="17">
        <v>0</v>
      </c>
      <c r="L581" s="17">
        <v>0</v>
      </c>
      <c r="M581" s="17">
        <v>0</v>
      </c>
      <c r="N581" s="17">
        <v>0</v>
      </c>
      <c r="O581" s="17">
        <v>0</v>
      </c>
      <c r="P581" s="17">
        <v>1354107</v>
      </c>
      <c r="Q581" s="17">
        <v>139533</v>
      </c>
      <c r="R581" s="17">
        <v>33536</v>
      </c>
      <c r="S581" s="17">
        <v>15265</v>
      </c>
      <c r="T581" s="17">
        <v>6369</v>
      </c>
      <c r="U581" s="17">
        <v>60056</v>
      </c>
      <c r="V581" s="17">
        <v>19949</v>
      </c>
      <c r="W581" s="17">
        <v>0</v>
      </c>
      <c r="X581" s="17">
        <v>175189</v>
      </c>
      <c r="Y581" s="17">
        <v>0</v>
      </c>
      <c r="Z581" s="17">
        <v>0</v>
      </c>
      <c r="AA581" s="17">
        <v>0</v>
      </c>
      <c r="AB581" s="17">
        <v>0</v>
      </c>
      <c r="AC581" s="17">
        <v>16968472</v>
      </c>
      <c r="AD581" s="17">
        <f>MAX(E581,(TRUNC(('2022-0222'!E581*0.03),0)+'2022-0222'!E581))</f>
        <v>12445118</v>
      </c>
      <c r="AE581" s="17">
        <f t="shared" si="9"/>
        <v>108582</v>
      </c>
    </row>
    <row r="582" spans="1:31" x14ac:dyDescent="0.3">
      <c r="A582" s="15" t="s">
        <v>1157</v>
      </c>
      <c r="B582" s="14" t="s">
        <v>1158</v>
      </c>
      <c r="C582" s="14">
        <v>1</v>
      </c>
      <c r="D582" s="14">
        <v>0</v>
      </c>
      <c r="E582" s="17">
        <v>16729345</v>
      </c>
      <c r="F582" s="17">
        <v>0</v>
      </c>
      <c r="G582" s="17">
        <v>0</v>
      </c>
      <c r="H582" s="17">
        <v>7840</v>
      </c>
      <c r="I582" s="17">
        <v>2740532</v>
      </c>
      <c r="J582" s="17">
        <v>3238413</v>
      </c>
      <c r="K582" s="17">
        <v>0</v>
      </c>
      <c r="L582" s="17">
        <v>0</v>
      </c>
      <c r="M582" s="17">
        <v>0</v>
      </c>
      <c r="N582" s="17">
        <v>0</v>
      </c>
      <c r="O582" s="17">
        <v>0</v>
      </c>
      <c r="P582" s="17">
        <v>3000856</v>
      </c>
      <c r="Q582" s="17">
        <v>509623</v>
      </c>
      <c r="R582" s="17">
        <v>324555</v>
      </c>
      <c r="S582" s="17">
        <v>28657</v>
      </c>
      <c r="T582" s="17">
        <v>11956</v>
      </c>
      <c r="U582" s="17">
        <v>111374</v>
      </c>
      <c r="V582" s="17">
        <v>36063</v>
      </c>
      <c r="W582" s="17">
        <v>0</v>
      </c>
      <c r="X582" s="17">
        <v>274560</v>
      </c>
      <c r="Y582" s="17">
        <v>19678</v>
      </c>
      <c r="Z582" s="17">
        <v>0</v>
      </c>
      <c r="AA582" s="17">
        <v>0</v>
      </c>
      <c r="AB582" s="17">
        <v>0</v>
      </c>
      <c r="AC582" s="17">
        <v>27033452</v>
      </c>
      <c r="AD582" s="17">
        <f>MAX(E582,(TRUNC(('2022-0222'!E582*0.03),0)+'2022-0222'!E582))</f>
        <v>16729345</v>
      </c>
      <c r="AE582" s="17">
        <f t="shared" ref="AE582:AE645" si="10">AD582-E582</f>
        <v>0</v>
      </c>
    </row>
    <row r="583" spans="1:31" x14ac:dyDescent="0.3">
      <c r="A583" s="15" t="s">
        <v>1159</v>
      </c>
      <c r="B583" s="14" t="s">
        <v>1160</v>
      </c>
      <c r="C583" s="14">
        <v>1</v>
      </c>
      <c r="D583" s="14">
        <v>0</v>
      </c>
      <c r="E583" s="17">
        <v>10118826</v>
      </c>
      <c r="F583" s="17">
        <v>0</v>
      </c>
      <c r="G583" s="17">
        <v>0</v>
      </c>
      <c r="H583" s="17">
        <v>0</v>
      </c>
      <c r="I583" s="17">
        <v>1328593</v>
      </c>
      <c r="J583" s="17">
        <v>2026977</v>
      </c>
      <c r="K583" s="17">
        <v>144312</v>
      </c>
      <c r="L583" s="17">
        <v>0</v>
      </c>
      <c r="M583" s="17">
        <v>0</v>
      </c>
      <c r="N583" s="17">
        <v>0</v>
      </c>
      <c r="O583" s="17">
        <v>0</v>
      </c>
      <c r="P583" s="17">
        <v>1430949</v>
      </c>
      <c r="Q583" s="17">
        <v>114876</v>
      </c>
      <c r="R583" s="17">
        <v>35326</v>
      </c>
      <c r="S583" s="17">
        <v>12299</v>
      </c>
      <c r="T583" s="17">
        <v>5131</v>
      </c>
      <c r="U583" s="17">
        <v>47649</v>
      </c>
      <c r="V583" s="17">
        <v>14861</v>
      </c>
      <c r="W583" s="17">
        <v>0</v>
      </c>
      <c r="X583" s="17">
        <v>609391</v>
      </c>
      <c r="Y583" s="17">
        <v>0</v>
      </c>
      <c r="Z583" s="17">
        <v>0</v>
      </c>
      <c r="AA583" s="17">
        <v>0</v>
      </c>
      <c r="AB583" s="17">
        <v>0</v>
      </c>
      <c r="AC583" s="17">
        <v>15889190</v>
      </c>
      <c r="AD583" s="17">
        <f>MAX(E583,(TRUNC(('2022-0222'!E583*0.03),0)+'2022-0222'!E583))</f>
        <v>10422390</v>
      </c>
      <c r="AE583" s="17">
        <f t="shared" si="10"/>
        <v>303564</v>
      </c>
    </row>
    <row r="584" spans="1:31" x14ac:dyDescent="0.3">
      <c r="A584" s="15" t="s">
        <v>1161</v>
      </c>
      <c r="B584" s="14" t="s">
        <v>1162</v>
      </c>
      <c r="C584" s="14">
        <v>1</v>
      </c>
      <c r="D584" s="14">
        <v>0</v>
      </c>
      <c r="E584" s="17">
        <v>11875850</v>
      </c>
      <c r="F584" s="17">
        <v>0</v>
      </c>
      <c r="G584" s="17">
        <v>0</v>
      </c>
      <c r="H584" s="17">
        <v>13045</v>
      </c>
      <c r="I584" s="17">
        <v>1321361</v>
      </c>
      <c r="J584" s="17">
        <v>1988884</v>
      </c>
      <c r="K584" s="17">
        <v>0</v>
      </c>
      <c r="L584" s="17">
        <v>0</v>
      </c>
      <c r="M584" s="17">
        <v>0</v>
      </c>
      <c r="N584" s="17">
        <v>0</v>
      </c>
      <c r="O584" s="17">
        <v>0</v>
      </c>
      <c r="P584" s="17">
        <v>708116</v>
      </c>
      <c r="Q584" s="17">
        <v>195024</v>
      </c>
      <c r="R584" s="17">
        <v>49227</v>
      </c>
      <c r="S584" s="17">
        <v>13362</v>
      </c>
      <c r="T584" s="17">
        <v>5575</v>
      </c>
      <c r="U584" s="17">
        <v>48289</v>
      </c>
      <c r="V584" s="17">
        <v>17549</v>
      </c>
      <c r="W584" s="17">
        <v>0</v>
      </c>
      <c r="X584" s="17">
        <v>125150</v>
      </c>
      <c r="Y584" s="17">
        <v>0</v>
      </c>
      <c r="Z584" s="17">
        <v>0</v>
      </c>
      <c r="AA584" s="17">
        <v>0</v>
      </c>
      <c r="AB584" s="17">
        <v>0</v>
      </c>
      <c r="AC584" s="17">
        <v>16361432</v>
      </c>
      <c r="AD584" s="17">
        <f>MAX(E584,(TRUNC(('2022-0222'!E584*0.03),0)+'2022-0222'!E584))</f>
        <v>11875850</v>
      </c>
      <c r="AE584" s="17">
        <f t="shared" si="10"/>
        <v>0</v>
      </c>
    </row>
    <row r="585" spans="1:31" x14ac:dyDescent="0.3">
      <c r="A585" s="15" t="s">
        <v>1163</v>
      </c>
      <c r="B585" s="14" t="s">
        <v>1164</v>
      </c>
      <c r="C585" s="14">
        <v>1</v>
      </c>
      <c r="D585" s="14">
        <v>0</v>
      </c>
      <c r="E585" s="17">
        <v>13741068</v>
      </c>
      <c r="F585" s="17">
        <v>0</v>
      </c>
      <c r="G585" s="17">
        <v>0</v>
      </c>
      <c r="H585" s="17">
        <v>0</v>
      </c>
      <c r="I585" s="17">
        <v>1842663</v>
      </c>
      <c r="J585" s="17">
        <v>3182040</v>
      </c>
      <c r="K585" s="17">
        <v>0</v>
      </c>
      <c r="L585" s="17">
        <v>0</v>
      </c>
      <c r="M585" s="17">
        <v>0</v>
      </c>
      <c r="N585" s="17">
        <v>0</v>
      </c>
      <c r="O585" s="17">
        <v>0</v>
      </c>
      <c r="P585" s="17">
        <v>1926221</v>
      </c>
      <c r="Q585" s="17">
        <v>232753</v>
      </c>
      <c r="R585" s="17">
        <v>261966</v>
      </c>
      <c r="S585" s="17">
        <v>20133</v>
      </c>
      <c r="T585" s="17">
        <v>8400</v>
      </c>
      <c r="U585" s="17">
        <v>78172</v>
      </c>
      <c r="V585" s="17">
        <v>22572</v>
      </c>
      <c r="W585" s="17">
        <v>0</v>
      </c>
      <c r="X585" s="17">
        <v>148670</v>
      </c>
      <c r="Y585" s="17">
        <v>22177</v>
      </c>
      <c r="Z585" s="17">
        <v>0</v>
      </c>
      <c r="AA585" s="17">
        <v>0</v>
      </c>
      <c r="AB585" s="17">
        <v>0</v>
      </c>
      <c r="AC585" s="17">
        <v>21486835</v>
      </c>
      <c r="AD585" s="17">
        <f>MAX(E585,(TRUNC(('2022-0222'!E585*0.03),0)+'2022-0222'!E585))</f>
        <v>14153300</v>
      </c>
      <c r="AE585" s="17">
        <f t="shared" si="10"/>
        <v>412232</v>
      </c>
    </row>
    <row r="586" spans="1:31" x14ac:dyDescent="0.3">
      <c r="A586" s="15" t="s">
        <v>1165</v>
      </c>
      <c r="B586" s="14" t="s">
        <v>1166</v>
      </c>
      <c r="C586" s="14">
        <v>1</v>
      </c>
      <c r="D586" s="14">
        <v>0</v>
      </c>
      <c r="E586" s="17">
        <v>9084949</v>
      </c>
      <c r="F586" s="17">
        <v>0</v>
      </c>
      <c r="G586" s="17">
        <v>0</v>
      </c>
      <c r="H586" s="17">
        <v>0</v>
      </c>
      <c r="I586" s="17">
        <v>1159466</v>
      </c>
      <c r="J586" s="17">
        <v>2571666</v>
      </c>
      <c r="K586" s="17">
        <v>0</v>
      </c>
      <c r="L586" s="17">
        <v>0</v>
      </c>
      <c r="M586" s="17">
        <v>0</v>
      </c>
      <c r="N586" s="17">
        <v>0</v>
      </c>
      <c r="O586" s="17">
        <v>0</v>
      </c>
      <c r="P586" s="17">
        <v>1419618</v>
      </c>
      <c r="Q586" s="17">
        <v>191220</v>
      </c>
      <c r="R586" s="17">
        <v>173632</v>
      </c>
      <c r="S586" s="17">
        <v>11295</v>
      </c>
      <c r="T586" s="17">
        <v>4713</v>
      </c>
      <c r="U586" s="17">
        <v>45086</v>
      </c>
      <c r="V586" s="17">
        <v>14579</v>
      </c>
      <c r="W586" s="17">
        <v>0</v>
      </c>
      <c r="X586" s="17">
        <v>366701</v>
      </c>
      <c r="Y586" s="17">
        <v>0</v>
      </c>
      <c r="Z586" s="17">
        <v>0</v>
      </c>
      <c r="AA586" s="17">
        <v>0</v>
      </c>
      <c r="AB586" s="17">
        <v>0</v>
      </c>
      <c r="AC586" s="17">
        <v>15042925</v>
      </c>
      <c r="AD586" s="17">
        <f>MAX(E586,(TRUNC(('2022-0222'!E586*0.03),0)+'2022-0222'!E586))</f>
        <v>9357497</v>
      </c>
      <c r="AE586" s="17">
        <f t="shared" si="10"/>
        <v>272548</v>
      </c>
    </row>
    <row r="587" spans="1:31" x14ac:dyDescent="0.3">
      <c r="A587" s="15" t="s">
        <v>1167</v>
      </c>
      <c r="B587" s="14" t="s">
        <v>1168</v>
      </c>
      <c r="C587" s="14">
        <v>1</v>
      </c>
      <c r="D587" s="14">
        <v>0</v>
      </c>
      <c r="E587" s="17">
        <v>19536207</v>
      </c>
      <c r="F587" s="17">
        <v>0</v>
      </c>
      <c r="G587" s="17">
        <v>0</v>
      </c>
      <c r="H587" s="17">
        <v>0</v>
      </c>
      <c r="I587" s="17">
        <v>3467877</v>
      </c>
      <c r="J587" s="17">
        <v>4963852</v>
      </c>
      <c r="K587" s="17">
        <v>0</v>
      </c>
      <c r="L587" s="17">
        <v>0</v>
      </c>
      <c r="M587" s="17">
        <v>0</v>
      </c>
      <c r="N587" s="17">
        <v>0</v>
      </c>
      <c r="O587" s="17">
        <v>0</v>
      </c>
      <c r="P587" s="17">
        <v>4237593</v>
      </c>
      <c r="Q587" s="17">
        <v>436811</v>
      </c>
      <c r="R587" s="17">
        <v>259986</v>
      </c>
      <c r="S587" s="17">
        <v>78121</v>
      </c>
      <c r="T587" s="17">
        <v>32594</v>
      </c>
      <c r="U587" s="17">
        <v>300337</v>
      </c>
      <c r="V587" s="17">
        <v>55403</v>
      </c>
      <c r="W587" s="17">
        <v>0</v>
      </c>
      <c r="X587" s="17">
        <v>839552</v>
      </c>
      <c r="Y587" s="17">
        <v>62105</v>
      </c>
      <c r="Z587" s="17">
        <v>0</v>
      </c>
      <c r="AA587" s="17">
        <v>0</v>
      </c>
      <c r="AB587" s="17">
        <v>0</v>
      </c>
      <c r="AC587" s="17">
        <v>34270438</v>
      </c>
      <c r="AD587" s="17">
        <f>MAX(E587,(TRUNC(('2022-0222'!E587*0.03),0)+'2022-0222'!E587))</f>
        <v>19966231</v>
      </c>
      <c r="AE587" s="17">
        <f t="shared" si="10"/>
        <v>430024</v>
      </c>
    </row>
    <row r="588" spans="1:31" x14ac:dyDescent="0.3">
      <c r="A588" s="15" t="s">
        <v>1169</v>
      </c>
      <c r="B588" s="14" t="s">
        <v>1170</v>
      </c>
      <c r="C588" s="14">
        <v>1</v>
      </c>
      <c r="D588" s="14">
        <v>0</v>
      </c>
      <c r="E588" s="17">
        <v>5625880</v>
      </c>
      <c r="F588" s="17">
        <v>0</v>
      </c>
      <c r="G588" s="17">
        <v>266111</v>
      </c>
      <c r="H588" s="17">
        <v>0</v>
      </c>
      <c r="I588" s="17">
        <v>1021776</v>
      </c>
      <c r="J588" s="17">
        <v>1598990</v>
      </c>
      <c r="K588" s="17">
        <v>0</v>
      </c>
      <c r="L588" s="17">
        <v>0</v>
      </c>
      <c r="M588" s="17">
        <v>0</v>
      </c>
      <c r="N588" s="17">
        <v>0</v>
      </c>
      <c r="O588" s="17">
        <v>0</v>
      </c>
      <c r="P588" s="17">
        <v>1563259</v>
      </c>
      <c r="Q588" s="17">
        <v>152792</v>
      </c>
      <c r="R588" s="17">
        <v>0</v>
      </c>
      <c r="S588" s="17">
        <v>17392</v>
      </c>
      <c r="T588" s="17">
        <v>7256</v>
      </c>
      <c r="U588" s="17">
        <v>68968</v>
      </c>
      <c r="V588" s="17">
        <v>17420</v>
      </c>
      <c r="W588" s="17">
        <v>0</v>
      </c>
      <c r="X588" s="17">
        <v>140400</v>
      </c>
      <c r="Y588" s="17">
        <v>0</v>
      </c>
      <c r="Z588" s="17">
        <v>0</v>
      </c>
      <c r="AA588" s="17">
        <v>0</v>
      </c>
      <c r="AB588" s="17">
        <v>0</v>
      </c>
      <c r="AC588" s="17">
        <v>10480244</v>
      </c>
      <c r="AD588" s="17">
        <f>MAX(E588,(TRUNC(('2022-0222'!E588*0.03),0)+'2022-0222'!E588))</f>
        <v>5625880</v>
      </c>
      <c r="AE588" s="17">
        <f t="shared" si="10"/>
        <v>0</v>
      </c>
    </row>
    <row r="589" spans="1:31" x14ac:dyDescent="0.3">
      <c r="A589" s="15" t="s">
        <v>1171</v>
      </c>
      <c r="B589" s="14" t="s">
        <v>1172</v>
      </c>
      <c r="C589" s="14">
        <v>1</v>
      </c>
      <c r="D589" s="14">
        <v>0</v>
      </c>
      <c r="E589" s="17">
        <v>9416326</v>
      </c>
      <c r="F589" s="17">
        <v>0</v>
      </c>
      <c r="G589" s="17">
        <v>0</v>
      </c>
      <c r="H589" s="17">
        <v>0</v>
      </c>
      <c r="I589" s="17">
        <v>850977</v>
      </c>
      <c r="J589" s="17">
        <v>2947162</v>
      </c>
      <c r="K589" s="17">
        <v>0</v>
      </c>
      <c r="L589" s="17">
        <v>0</v>
      </c>
      <c r="M589" s="17">
        <v>0</v>
      </c>
      <c r="N589" s="17">
        <v>0</v>
      </c>
      <c r="O589" s="17">
        <v>0</v>
      </c>
      <c r="P589" s="17">
        <v>1037002</v>
      </c>
      <c r="Q589" s="17">
        <v>210417</v>
      </c>
      <c r="R589" s="17">
        <v>149991</v>
      </c>
      <c r="S589" s="17">
        <v>10606</v>
      </c>
      <c r="T589" s="17">
        <v>4425</v>
      </c>
      <c r="U589" s="17">
        <v>42581</v>
      </c>
      <c r="V589" s="17">
        <v>12987</v>
      </c>
      <c r="W589" s="17">
        <v>0</v>
      </c>
      <c r="X589" s="17">
        <v>368212</v>
      </c>
      <c r="Y589" s="17">
        <v>0</v>
      </c>
      <c r="Z589" s="17">
        <v>0</v>
      </c>
      <c r="AA589" s="17">
        <v>0</v>
      </c>
      <c r="AB589" s="17">
        <v>0</v>
      </c>
      <c r="AC589" s="17">
        <v>15050686</v>
      </c>
      <c r="AD589" s="17">
        <f>MAX(E589,(TRUNC(('2022-0222'!E589*0.03),0)+'2022-0222'!E589))</f>
        <v>9416326</v>
      </c>
      <c r="AE589" s="17">
        <f t="shared" si="10"/>
        <v>0</v>
      </c>
    </row>
    <row r="590" spans="1:31" x14ac:dyDescent="0.3">
      <c r="A590" s="15" t="s">
        <v>1173</v>
      </c>
      <c r="B590" s="14" t="s">
        <v>1174</v>
      </c>
      <c r="C590" s="14">
        <v>1</v>
      </c>
      <c r="D590" s="14">
        <v>0</v>
      </c>
      <c r="E590" s="17">
        <v>9009204</v>
      </c>
      <c r="F590" s="17">
        <v>0</v>
      </c>
      <c r="G590" s="17">
        <v>0</v>
      </c>
      <c r="H590" s="17">
        <v>0</v>
      </c>
      <c r="I590" s="17">
        <v>1127217</v>
      </c>
      <c r="J590" s="17">
        <v>1483817</v>
      </c>
      <c r="K590" s="17">
        <v>0</v>
      </c>
      <c r="L590" s="17">
        <v>0</v>
      </c>
      <c r="M590" s="17">
        <v>0</v>
      </c>
      <c r="N590" s="17">
        <v>0</v>
      </c>
      <c r="O590" s="17">
        <v>0</v>
      </c>
      <c r="P590" s="17">
        <v>1543820</v>
      </c>
      <c r="Q590" s="17">
        <v>87153</v>
      </c>
      <c r="R590" s="17">
        <v>28569</v>
      </c>
      <c r="S590" s="17">
        <v>14411</v>
      </c>
      <c r="T590" s="17">
        <v>6013</v>
      </c>
      <c r="U590" s="17">
        <v>55338</v>
      </c>
      <c r="V590" s="17">
        <v>15272</v>
      </c>
      <c r="W590" s="17">
        <v>0</v>
      </c>
      <c r="X590" s="17">
        <v>65888</v>
      </c>
      <c r="Y590" s="17">
        <v>0</v>
      </c>
      <c r="Z590" s="17">
        <v>0</v>
      </c>
      <c r="AA590" s="17">
        <v>0</v>
      </c>
      <c r="AB590" s="17">
        <v>0</v>
      </c>
      <c r="AC590" s="17">
        <v>13436702</v>
      </c>
      <c r="AD590" s="17">
        <f>MAX(E590,(TRUNC(('2022-0222'!E590*0.03),0)+'2022-0222'!E590))</f>
        <v>9279480</v>
      </c>
      <c r="AE590" s="17">
        <f t="shared" si="10"/>
        <v>270276</v>
      </c>
    </row>
    <row r="591" spans="1:31" x14ac:dyDescent="0.3">
      <c r="A591" s="15" t="s">
        <v>1175</v>
      </c>
      <c r="B591" s="14" t="s">
        <v>1176</v>
      </c>
      <c r="C591" s="14">
        <v>1</v>
      </c>
      <c r="D591" s="14">
        <v>0</v>
      </c>
      <c r="E591" s="17">
        <v>57411742</v>
      </c>
      <c r="F591" s="17">
        <v>0</v>
      </c>
      <c r="G591" s="17">
        <v>1621490</v>
      </c>
      <c r="H591" s="17">
        <v>0</v>
      </c>
      <c r="I591" s="17">
        <v>6322283</v>
      </c>
      <c r="J591" s="17">
        <v>6958376</v>
      </c>
      <c r="K591" s="17">
        <v>0</v>
      </c>
      <c r="L591" s="17">
        <v>0</v>
      </c>
      <c r="M591" s="17">
        <v>0</v>
      </c>
      <c r="N591" s="17">
        <v>0</v>
      </c>
      <c r="O591" s="17">
        <v>0</v>
      </c>
      <c r="P591" s="17">
        <v>5173260</v>
      </c>
      <c r="Q591" s="17">
        <v>1067155</v>
      </c>
      <c r="R591" s="17">
        <v>4012306</v>
      </c>
      <c r="S591" s="17">
        <v>101235</v>
      </c>
      <c r="T591" s="17">
        <v>42238</v>
      </c>
      <c r="U591" s="17">
        <v>394236</v>
      </c>
      <c r="V591" s="17">
        <v>103850</v>
      </c>
      <c r="W591" s="17">
        <v>0</v>
      </c>
      <c r="X591" s="17">
        <v>1472272</v>
      </c>
      <c r="Y591" s="17">
        <v>0</v>
      </c>
      <c r="Z591" s="17">
        <v>0</v>
      </c>
      <c r="AA591" s="17">
        <v>0</v>
      </c>
      <c r="AB591" s="17">
        <v>0</v>
      </c>
      <c r="AC591" s="17">
        <v>84680443</v>
      </c>
      <c r="AD591" s="17">
        <f>MAX(E591,(TRUNC(('2022-0222'!E591*0.03),0)+'2022-0222'!E591))</f>
        <v>57411742</v>
      </c>
      <c r="AE591" s="17">
        <f t="shared" si="10"/>
        <v>0</v>
      </c>
    </row>
    <row r="592" spans="1:31" x14ac:dyDescent="0.3">
      <c r="A592" s="15" t="s">
        <v>1177</v>
      </c>
      <c r="B592" s="14" t="s">
        <v>1178</v>
      </c>
      <c r="C592" s="14">
        <v>1</v>
      </c>
      <c r="D592" s="14">
        <v>0</v>
      </c>
      <c r="E592" s="17">
        <v>10691192</v>
      </c>
      <c r="F592" s="17">
        <v>0</v>
      </c>
      <c r="G592" s="17">
        <v>202082</v>
      </c>
      <c r="H592" s="17">
        <v>8918</v>
      </c>
      <c r="I592" s="17">
        <v>1445320</v>
      </c>
      <c r="J592" s="17">
        <v>1653633</v>
      </c>
      <c r="K592" s="17">
        <v>0</v>
      </c>
      <c r="L592" s="17">
        <v>0</v>
      </c>
      <c r="M592" s="17">
        <v>0</v>
      </c>
      <c r="N592" s="17">
        <v>0</v>
      </c>
      <c r="O592" s="17">
        <v>0</v>
      </c>
      <c r="P592" s="17">
        <v>1401294</v>
      </c>
      <c r="Q592" s="17">
        <v>279962</v>
      </c>
      <c r="R592" s="17">
        <v>348330</v>
      </c>
      <c r="S592" s="17">
        <v>24088</v>
      </c>
      <c r="T592" s="17">
        <v>10050</v>
      </c>
      <c r="U592" s="17">
        <v>97569</v>
      </c>
      <c r="V592" s="17">
        <v>24087</v>
      </c>
      <c r="W592" s="17">
        <v>0</v>
      </c>
      <c r="X592" s="17">
        <v>221160</v>
      </c>
      <c r="Y592" s="17">
        <v>0</v>
      </c>
      <c r="Z592" s="17">
        <v>0</v>
      </c>
      <c r="AA592" s="17">
        <v>0</v>
      </c>
      <c r="AB592" s="17">
        <v>0</v>
      </c>
      <c r="AC592" s="17">
        <v>16407685</v>
      </c>
      <c r="AD592" s="17">
        <f>MAX(E592,(TRUNC(('2022-0222'!E592*0.03),0)+'2022-0222'!E592))</f>
        <v>10691192</v>
      </c>
      <c r="AE592" s="17">
        <f t="shared" si="10"/>
        <v>0</v>
      </c>
    </row>
    <row r="593" spans="1:31" x14ac:dyDescent="0.3">
      <c r="A593" s="15" t="s">
        <v>1179</v>
      </c>
      <c r="B593" s="14" t="s">
        <v>1180</v>
      </c>
      <c r="C593" s="14">
        <v>1</v>
      </c>
      <c r="D593" s="14">
        <v>0</v>
      </c>
      <c r="E593" s="17">
        <v>16608232</v>
      </c>
      <c r="F593" s="17">
        <v>0</v>
      </c>
      <c r="G593" s="17">
        <v>1564377</v>
      </c>
      <c r="H593" s="17">
        <v>0</v>
      </c>
      <c r="I593" s="17">
        <v>2423294</v>
      </c>
      <c r="J593" s="17">
        <v>2020107</v>
      </c>
      <c r="K593" s="17">
        <v>0</v>
      </c>
      <c r="L593" s="17">
        <v>0</v>
      </c>
      <c r="M593" s="17">
        <v>0</v>
      </c>
      <c r="N593" s="17">
        <v>0</v>
      </c>
      <c r="O593" s="17">
        <v>0</v>
      </c>
      <c r="P593" s="17">
        <v>1934325</v>
      </c>
      <c r="Q593" s="17">
        <v>168827</v>
      </c>
      <c r="R593" s="17">
        <v>130508</v>
      </c>
      <c r="S593" s="17">
        <v>28237</v>
      </c>
      <c r="T593" s="17">
        <v>11781</v>
      </c>
      <c r="U593" s="17">
        <v>109394</v>
      </c>
      <c r="V593" s="17">
        <v>17334</v>
      </c>
      <c r="W593" s="17">
        <v>0</v>
      </c>
      <c r="X593" s="17">
        <v>636296</v>
      </c>
      <c r="Y593" s="17">
        <v>0</v>
      </c>
      <c r="Z593" s="17">
        <v>0</v>
      </c>
      <c r="AA593" s="17">
        <v>0</v>
      </c>
      <c r="AB593" s="17">
        <v>0</v>
      </c>
      <c r="AC593" s="17">
        <v>25652712</v>
      </c>
      <c r="AD593" s="17">
        <f>MAX(E593,(TRUNC(('2022-0222'!E593*0.03),0)+'2022-0222'!E593))</f>
        <v>17106478</v>
      </c>
      <c r="AE593" s="17">
        <f t="shared" si="10"/>
        <v>498246</v>
      </c>
    </row>
    <row r="594" spans="1:31" x14ac:dyDescent="0.3">
      <c r="A594" s="15" t="s">
        <v>1181</v>
      </c>
      <c r="B594" s="14" t="s">
        <v>1182</v>
      </c>
      <c r="C594" s="14">
        <v>1</v>
      </c>
      <c r="D594" s="14">
        <v>0</v>
      </c>
      <c r="E594" s="17">
        <v>12597448</v>
      </c>
      <c r="F594" s="17">
        <v>0</v>
      </c>
      <c r="G594" s="17">
        <v>457991</v>
      </c>
      <c r="H594" s="17">
        <v>0</v>
      </c>
      <c r="I594" s="17">
        <v>2644427</v>
      </c>
      <c r="J594" s="17">
        <v>2386513</v>
      </c>
      <c r="K594" s="17">
        <v>0</v>
      </c>
      <c r="L594" s="17">
        <v>0</v>
      </c>
      <c r="M594" s="17">
        <v>0</v>
      </c>
      <c r="N594" s="17">
        <v>0</v>
      </c>
      <c r="O594" s="17">
        <v>0</v>
      </c>
      <c r="P594" s="17">
        <v>1482396</v>
      </c>
      <c r="Q594" s="17">
        <v>418225</v>
      </c>
      <c r="R594" s="17">
        <v>641474</v>
      </c>
      <c r="S594" s="17">
        <v>29331</v>
      </c>
      <c r="T594" s="17">
        <v>12238</v>
      </c>
      <c r="U594" s="17">
        <v>113296</v>
      </c>
      <c r="V594" s="17">
        <v>31368</v>
      </c>
      <c r="W594" s="17">
        <v>0</v>
      </c>
      <c r="X594" s="17">
        <v>270060</v>
      </c>
      <c r="Y594" s="17">
        <v>0</v>
      </c>
      <c r="Z594" s="17">
        <v>0</v>
      </c>
      <c r="AA594" s="17">
        <v>0</v>
      </c>
      <c r="AB594" s="17">
        <v>0</v>
      </c>
      <c r="AC594" s="17">
        <v>21084767</v>
      </c>
      <c r="AD594" s="17">
        <f>MAX(E594,(TRUNC(('2022-0222'!E594*0.03),0)+'2022-0222'!E594))</f>
        <v>12597448</v>
      </c>
      <c r="AE594" s="17">
        <f t="shared" si="10"/>
        <v>0</v>
      </c>
    </row>
    <row r="595" spans="1:31" x14ac:dyDescent="0.3">
      <c r="A595" s="15" t="s">
        <v>1183</v>
      </c>
      <c r="B595" s="14" t="s">
        <v>1184</v>
      </c>
      <c r="C595" s="14">
        <v>1</v>
      </c>
      <c r="D595" s="14">
        <v>0</v>
      </c>
      <c r="E595" s="17">
        <v>10662354</v>
      </c>
      <c r="F595" s="17">
        <v>0</v>
      </c>
      <c r="G595" s="17">
        <v>237136</v>
      </c>
      <c r="H595" s="17">
        <v>78243</v>
      </c>
      <c r="I595" s="17">
        <v>3305720</v>
      </c>
      <c r="J595" s="17">
        <v>1309053</v>
      </c>
      <c r="K595" s="17">
        <v>0</v>
      </c>
      <c r="L595" s="17">
        <v>0</v>
      </c>
      <c r="M595" s="17">
        <v>0</v>
      </c>
      <c r="N595" s="17">
        <v>0</v>
      </c>
      <c r="O595" s="17">
        <v>0</v>
      </c>
      <c r="P595" s="17">
        <v>1564452</v>
      </c>
      <c r="Q595" s="17">
        <v>373439</v>
      </c>
      <c r="R595" s="17">
        <v>591264</v>
      </c>
      <c r="S595" s="17">
        <v>28881</v>
      </c>
      <c r="T595" s="17">
        <v>12050</v>
      </c>
      <c r="U595" s="17">
        <v>114694</v>
      </c>
      <c r="V595" s="17">
        <v>22675</v>
      </c>
      <c r="W595" s="17">
        <v>0</v>
      </c>
      <c r="X595" s="17">
        <v>232200</v>
      </c>
      <c r="Y595" s="17">
        <v>13708</v>
      </c>
      <c r="Z595" s="17">
        <v>0</v>
      </c>
      <c r="AA595" s="17">
        <v>0</v>
      </c>
      <c r="AB595" s="17">
        <v>0</v>
      </c>
      <c r="AC595" s="17">
        <v>18545869</v>
      </c>
      <c r="AD595" s="17">
        <f>MAX(E595,(TRUNC(('2022-0222'!E595*0.03),0)+'2022-0222'!E595))</f>
        <v>10662354</v>
      </c>
      <c r="AE595" s="17">
        <f t="shared" si="10"/>
        <v>0</v>
      </c>
    </row>
    <row r="596" spans="1:31" x14ac:dyDescent="0.3">
      <c r="A596" s="15" t="s">
        <v>1185</v>
      </c>
      <c r="B596" s="14" t="s">
        <v>1186</v>
      </c>
      <c r="C596" s="14">
        <v>1</v>
      </c>
      <c r="D596" s="14">
        <v>0</v>
      </c>
      <c r="E596" s="17">
        <v>7369045</v>
      </c>
      <c r="F596" s="17">
        <v>0</v>
      </c>
      <c r="G596" s="17">
        <v>715413</v>
      </c>
      <c r="H596" s="17">
        <v>6400</v>
      </c>
      <c r="I596" s="17">
        <v>467965</v>
      </c>
      <c r="J596" s="17">
        <v>590469</v>
      </c>
      <c r="K596" s="17">
        <v>0</v>
      </c>
      <c r="L596" s="17">
        <v>0</v>
      </c>
      <c r="M596" s="17">
        <v>0</v>
      </c>
      <c r="N596" s="17">
        <v>0</v>
      </c>
      <c r="O596" s="17">
        <v>0</v>
      </c>
      <c r="P596" s="17">
        <v>635119</v>
      </c>
      <c r="Q596" s="17">
        <v>92235</v>
      </c>
      <c r="R596" s="17">
        <v>99429</v>
      </c>
      <c r="S596" s="17">
        <v>17212</v>
      </c>
      <c r="T596" s="17">
        <v>7181</v>
      </c>
      <c r="U596" s="17">
        <v>75667</v>
      </c>
      <c r="V596" s="17">
        <v>0</v>
      </c>
      <c r="W596" s="17">
        <v>0</v>
      </c>
      <c r="X596" s="17">
        <v>258032</v>
      </c>
      <c r="Y596" s="17">
        <v>0</v>
      </c>
      <c r="Z596" s="17">
        <v>0</v>
      </c>
      <c r="AA596" s="17">
        <v>0</v>
      </c>
      <c r="AB596" s="17">
        <v>0</v>
      </c>
      <c r="AC596" s="17">
        <v>10334167</v>
      </c>
      <c r="AD596" s="17">
        <f>MAX(E596,(TRUNC(('2022-0222'!E596*0.03),0)+'2022-0222'!E596))</f>
        <v>7590116</v>
      </c>
      <c r="AE596" s="17">
        <f t="shared" si="10"/>
        <v>221071</v>
      </c>
    </row>
    <row r="597" spans="1:31" x14ac:dyDescent="0.3">
      <c r="A597" s="15" t="s">
        <v>1187</v>
      </c>
      <c r="B597" s="14" t="s">
        <v>1188</v>
      </c>
      <c r="C597" s="14">
        <v>1</v>
      </c>
      <c r="D597" s="14">
        <v>0</v>
      </c>
      <c r="E597" s="17">
        <v>16537054</v>
      </c>
      <c r="F597" s="17">
        <v>0</v>
      </c>
      <c r="G597" s="17">
        <v>342714</v>
      </c>
      <c r="H597" s="17">
        <v>3477</v>
      </c>
      <c r="I597" s="17">
        <v>2656376</v>
      </c>
      <c r="J597" s="17">
        <v>227885</v>
      </c>
      <c r="K597" s="17">
        <v>0</v>
      </c>
      <c r="L597" s="17">
        <v>0</v>
      </c>
      <c r="M597" s="17">
        <v>0</v>
      </c>
      <c r="N597" s="17">
        <v>0</v>
      </c>
      <c r="O597" s="17">
        <v>0</v>
      </c>
      <c r="P597" s="17">
        <v>1696161</v>
      </c>
      <c r="Q597" s="17">
        <v>237336</v>
      </c>
      <c r="R597" s="17">
        <v>916203</v>
      </c>
      <c r="S597" s="17">
        <v>38723</v>
      </c>
      <c r="T597" s="17">
        <v>16156</v>
      </c>
      <c r="U597" s="17">
        <v>143120</v>
      </c>
      <c r="V597" s="17">
        <v>35220</v>
      </c>
      <c r="W597" s="17">
        <v>0</v>
      </c>
      <c r="X597" s="17">
        <v>448382</v>
      </c>
      <c r="Y597" s="17">
        <v>617</v>
      </c>
      <c r="Z597" s="17">
        <v>0</v>
      </c>
      <c r="AA597" s="17">
        <v>0</v>
      </c>
      <c r="AB597" s="17">
        <v>0</v>
      </c>
      <c r="AC597" s="17">
        <v>23299424</v>
      </c>
      <c r="AD597" s="17">
        <f>MAX(E597,(TRUNC(('2022-0222'!E597*0.03),0)+'2022-0222'!E597))</f>
        <v>16537054</v>
      </c>
      <c r="AE597" s="17">
        <f t="shared" si="10"/>
        <v>0</v>
      </c>
    </row>
    <row r="598" spans="1:31" x14ac:dyDescent="0.3">
      <c r="A598" s="15" t="s">
        <v>1189</v>
      </c>
      <c r="B598" s="14" t="s">
        <v>1190</v>
      </c>
      <c r="C598" s="14">
        <v>1</v>
      </c>
      <c r="D598" s="14">
        <v>0</v>
      </c>
      <c r="E598" s="17">
        <v>22577795</v>
      </c>
      <c r="F598" s="17">
        <v>0</v>
      </c>
      <c r="G598" s="17">
        <v>379007</v>
      </c>
      <c r="H598" s="17">
        <v>0</v>
      </c>
      <c r="I598" s="17">
        <v>3811185</v>
      </c>
      <c r="J598" s="17">
        <v>1825902</v>
      </c>
      <c r="K598" s="17">
        <v>0</v>
      </c>
      <c r="L598" s="17">
        <v>0</v>
      </c>
      <c r="M598" s="17">
        <v>0</v>
      </c>
      <c r="N598" s="17">
        <v>0</v>
      </c>
      <c r="O598" s="17">
        <v>0</v>
      </c>
      <c r="P598" s="17">
        <v>2288474</v>
      </c>
      <c r="Q598" s="17">
        <v>948252</v>
      </c>
      <c r="R598" s="17">
        <v>286694</v>
      </c>
      <c r="S598" s="17">
        <v>41974</v>
      </c>
      <c r="T598" s="17">
        <v>17513</v>
      </c>
      <c r="U598" s="17">
        <v>169566</v>
      </c>
      <c r="V598" s="17">
        <v>48144</v>
      </c>
      <c r="W598" s="17">
        <v>0</v>
      </c>
      <c r="X598" s="17">
        <v>302535</v>
      </c>
      <c r="Y598" s="17">
        <v>0</v>
      </c>
      <c r="Z598" s="17">
        <v>0</v>
      </c>
      <c r="AA598" s="17">
        <v>0</v>
      </c>
      <c r="AB598" s="17">
        <v>0</v>
      </c>
      <c r="AC598" s="17">
        <v>32697041</v>
      </c>
      <c r="AD598" s="17">
        <f>MAX(E598,(TRUNC(('2022-0222'!E598*0.03),0)+'2022-0222'!E598))</f>
        <v>22577795</v>
      </c>
      <c r="AE598" s="17">
        <f t="shared" si="10"/>
        <v>0</v>
      </c>
    </row>
    <row r="599" spans="1:31" x14ac:dyDescent="0.3">
      <c r="A599" s="15" t="s">
        <v>1191</v>
      </c>
      <c r="B599" s="14" t="s">
        <v>1192</v>
      </c>
      <c r="C599" s="14">
        <v>1</v>
      </c>
      <c r="D599" s="14">
        <v>0</v>
      </c>
      <c r="E599" s="17">
        <v>18754221</v>
      </c>
      <c r="F599" s="17">
        <v>0</v>
      </c>
      <c r="G599" s="17">
        <v>563471</v>
      </c>
      <c r="H599" s="17">
        <v>0</v>
      </c>
      <c r="I599" s="17">
        <v>2955619</v>
      </c>
      <c r="J599" s="17">
        <v>993180</v>
      </c>
      <c r="K599" s="17">
        <v>0</v>
      </c>
      <c r="L599" s="17">
        <v>0</v>
      </c>
      <c r="M599" s="17">
        <v>0</v>
      </c>
      <c r="N599" s="17">
        <v>0</v>
      </c>
      <c r="O599" s="17">
        <v>0</v>
      </c>
      <c r="P599" s="17">
        <v>1480300</v>
      </c>
      <c r="Q599" s="17">
        <v>455659</v>
      </c>
      <c r="R599" s="17">
        <v>701587</v>
      </c>
      <c r="S599" s="17">
        <v>22830</v>
      </c>
      <c r="T599" s="17">
        <v>9525</v>
      </c>
      <c r="U599" s="17">
        <v>90113</v>
      </c>
      <c r="V599" s="17">
        <v>22644</v>
      </c>
      <c r="W599" s="17">
        <v>0</v>
      </c>
      <c r="X599" s="17">
        <v>186967</v>
      </c>
      <c r="Y599" s="17">
        <v>0</v>
      </c>
      <c r="Z599" s="17">
        <v>0</v>
      </c>
      <c r="AA599" s="17">
        <v>0</v>
      </c>
      <c r="AB599" s="17">
        <v>0</v>
      </c>
      <c r="AC599" s="17">
        <v>26236116</v>
      </c>
      <c r="AD599" s="17">
        <f>MAX(E599,(TRUNC(('2022-0222'!E599*0.03),0)+'2022-0222'!E599))</f>
        <v>18754221</v>
      </c>
      <c r="AE599" s="17">
        <f t="shared" si="10"/>
        <v>0</v>
      </c>
    </row>
    <row r="600" spans="1:31" x14ac:dyDescent="0.3">
      <c r="A600" s="15" t="s">
        <v>1193</v>
      </c>
      <c r="B600" s="14" t="s">
        <v>1194</v>
      </c>
      <c r="C600" s="14">
        <v>1</v>
      </c>
      <c r="D600" s="14">
        <v>0</v>
      </c>
      <c r="E600" s="17">
        <v>501649</v>
      </c>
      <c r="F600" s="17">
        <v>0</v>
      </c>
      <c r="G600" s="17">
        <v>179940</v>
      </c>
      <c r="H600" s="17">
        <v>0</v>
      </c>
      <c r="I600" s="17">
        <v>40538</v>
      </c>
      <c r="J600" s="17">
        <v>13614</v>
      </c>
      <c r="K600" s="17">
        <v>0</v>
      </c>
      <c r="L600" s="17">
        <v>0</v>
      </c>
      <c r="M600" s="17">
        <v>0</v>
      </c>
      <c r="N600" s="17">
        <v>0</v>
      </c>
      <c r="O600" s="17">
        <v>0</v>
      </c>
      <c r="P600" s="17">
        <v>122328</v>
      </c>
      <c r="Q600" s="17">
        <v>0</v>
      </c>
      <c r="R600" s="17">
        <v>0</v>
      </c>
      <c r="S600" s="17">
        <v>2397</v>
      </c>
      <c r="T600" s="17">
        <v>1000</v>
      </c>
      <c r="U600" s="17">
        <v>6466</v>
      </c>
      <c r="V600" s="17">
        <v>0</v>
      </c>
      <c r="W600" s="17">
        <v>0</v>
      </c>
      <c r="X600" s="17">
        <v>27000</v>
      </c>
      <c r="Y600" s="17">
        <v>0</v>
      </c>
      <c r="Z600" s="17">
        <v>0</v>
      </c>
      <c r="AA600" s="17">
        <v>0</v>
      </c>
      <c r="AB600" s="17">
        <v>0</v>
      </c>
      <c r="AC600" s="17">
        <v>894932</v>
      </c>
      <c r="AD600" s="17">
        <f>MAX(E600,(TRUNC(('2022-0222'!E600*0.03),0)+'2022-0222'!E600))</f>
        <v>516698</v>
      </c>
      <c r="AE600" s="17">
        <f t="shared" si="10"/>
        <v>15049</v>
      </c>
    </row>
    <row r="601" spans="1:31" x14ac:dyDescent="0.3">
      <c r="A601" s="15" t="s">
        <v>1195</v>
      </c>
      <c r="B601" s="14" t="s">
        <v>1196</v>
      </c>
      <c r="C601" s="14">
        <v>1</v>
      </c>
      <c r="D601" s="14">
        <v>0</v>
      </c>
      <c r="E601" s="17">
        <v>2755991</v>
      </c>
      <c r="F601" s="17">
        <v>0</v>
      </c>
      <c r="G601" s="17">
        <v>251952</v>
      </c>
      <c r="H601" s="17">
        <v>0</v>
      </c>
      <c r="I601" s="17">
        <v>125169</v>
      </c>
      <c r="J601" s="17">
        <v>755092</v>
      </c>
      <c r="K601" s="17">
        <v>555</v>
      </c>
      <c r="L601" s="17">
        <v>0</v>
      </c>
      <c r="M601" s="17">
        <v>0</v>
      </c>
      <c r="N601" s="17">
        <v>0</v>
      </c>
      <c r="O601" s="17">
        <v>0</v>
      </c>
      <c r="P601" s="17">
        <v>187548</v>
      </c>
      <c r="Q601" s="17">
        <v>1773</v>
      </c>
      <c r="R601" s="17">
        <v>131762</v>
      </c>
      <c r="S601" s="17">
        <v>7056</v>
      </c>
      <c r="T601" s="17">
        <v>2944</v>
      </c>
      <c r="U601" s="17">
        <v>27436</v>
      </c>
      <c r="V601" s="17">
        <v>0</v>
      </c>
      <c r="W601" s="17">
        <v>0</v>
      </c>
      <c r="X601" s="17">
        <v>22275</v>
      </c>
      <c r="Y601" s="17">
        <v>0</v>
      </c>
      <c r="Z601" s="17">
        <v>0</v>
      </c>
      <c r="AA601" s="17">
        <v>0</v>
      </c>
      <c r="AB601" s="17">
        <v>0</v>
      </c>
      <c r="AC601" s="17">
        <v>4269553</v>
      </c>
      <c r="AD601" s="17">
        <f>MAX(E601,(TRUNC(('2022-0222'!E601*0.03),0)+'2022-0222'!E601))</f>
        <v>2838670</v>
      </c>
      <c r="AE601" s="17">
        <f t="shared" si="10"/>
        <v>82679</v>
      </c>
    </row>
    <row r="602" spans="1:31" x14ac:dyDescent="0.3">
      <c r="A602" s="15" t="s">
        <v>1197</v>
      </c>
      <c r="B602" s="14" t="s">
        <v>1198</v>
      </c>
      <c r="C602" s="14">
        <v>1</v>
      </c>
      <c r="D602" s="14">
        <v>0</v>
      </c>
      <c r="E602" s="17">
        <v>15585311</v>
      </c>
      <c r="F602" s="17">
        <v>0</v>
      </c>
      <c r="G602" s="17">
        <v>250952</v>
      </c>
      <c r="H602" s="17">
        <v>0</v>
      </c>
      <c r="I602" s="17">
        <v>1129822</v>
      </c>
      <c r="J602" s="17">
        <v>3381469</v>
      </c>
      <c r="K602" s="17">
        <v>0</v>
      </c>
      <c r="L602" s="17">
        <v>0</v>
      </c>
      <c r="M602" s="17">
        <v>0</v>
      </c>
      <c r="N602" s="17">
        <v>0</v>
      </c>
      <c r="O602" s="17">
        <v>0</v>
      </c>
      <c r="P602" s="17">
        <v>1719024</v>
      </c>
      <c r="Q602" s="17">
        <v>495839</v>
      </c>
      <c r="R602" s="17">
        <v>454792</v>
      </c>
      <c r="S602" s="17">
        <v>31548</v>
      </c>
      <c r="T602" s="17">
        <v>13163</v>
      </c>
      <c r="U602" s="17">
        <v>113063</v>
      </c>
      <c r="V602" s="17">
        <v>35472</v>
      </c>
      <c r="W602" s="17">
        <v>0</v>
      </c>
      <c r="X602" s="17">
        <v>358477</v>
      </c>
      <c r="Y602" s="17">
        <v>20717</v>
      </c>
      <c r="Z602" s="17">
        <v>0</v>
      </c>
      <c r="AA602" s="17">
        <v>0</v>
      </c>
      <c r="AB602" s="17">
        <v>0</v>
      </c>
      <c r="AC602" s="17">
        <v>23589649</v>
      </c>
      <c r="AD602" s="17">
        <f>MAX(E602,(TRUNC(('2022-0222'!E602*0.03),0)+'2022-0222'!E602))</f>
        <v>15585311</v>
      </c>
      <c r="AE602" s="17">
        <f t="shared" si="10"/>
        <v>0</v>
      </c>
    </row>
    <row r="603" spans="1:31" x14ac:dyDescent="0.3">
      <c r="A603" s="15" t="s">
        <v>1199</v>
      </c>
      <c r="B603" s="14" t="s">
        <v>1200</v>
      </c>
      <c r="C603" s="14">
        <v>1</v>
      </c>
      <c r="D603" s="14">
        <v>0</v>
      </c>
      <c r="E603" s="17">
        <v>2665910</v>
      </c>
      <c r="F603" s="17">
        <v>0</v>
      </c>
      <c r="G603" s="17">
        <v>265147</v>
      </c>
      <c r="H603" s="17">
        <v>0</v>
      </c>
      <c r="I603" s="17">
        <v>280643</v>
      </c>
      <c r="J603" s="17">
        <v>385606</v>
      </c>
      <c r="K603" s="17">
        <v>0</v>
      </c>
      <c r="L603" s="17">
        <v>0</v>
      </c>
      <c r="M603" s="17">
        <v>0</v>
      </c>
      <c r="N603" s="17">
        <v>0</v>
      </c>
      <c r="O603" s="17">
        <v>0</v>
      </c>
      <c r="P603" s="17">
        <v>177801</v>
      </c>
      <c r="Q603" s="17">
        <v>6078</v>
      </c>
      <c r="R603" s="17">
        <v>23499</v>
      </c>
      <c r="S603" s="17">
        <v>4299</v>
      </c>
      <c r="T603" s="17">
        <v>1794</v>
      </c>
      <c r="U603" s="17">
        <v>16718</v>
      </c>
      <c r="V603" s="17">
        <v>1097</v>
      </c>
      <c r="W603" s="17">
        <v>0</v>
      </c>
      <c r="X603" s="17">
        <v>0</v>
      </c>
      <c r="Y603" s="17">
        <v>0</v>
      </c>
      <c r="Z603" s="17">
        <v>0</v>
      </c>
      <c r="AA603" s="17">
        <v>0</v>
      </c>
      <c r="AB603" s="17">
        <v>0</v>
      </c>
      <c r="AC603" s="17">
        <v>3828592</v>
      </c>
      <c r="AD603" s="17">
        <f>MAX(E603,(TRUNC(('2022-0222'!E603*0.03),0)+'2022-0222'!E603))</f>
        <v>2745887</v>
      </c>
      <c r="AE603" s="17">
        <f t="shared" si="10"/>
        <v>79977</v>
      </c>
    </row>
    <row r="604" spans="1:31" x14ac:dyDescent="0.3">
      <c r="A604" s="15" t="s">
        <v>1201</v>
      </c>
      <c r="B604" s="14" t="s">
        <v>1202</v>
      </c>
      <c r="C604" s="14">
        <v>1</v>
      </c>
      <c r="D604" s="14">
        <v>0</v>
      </c>
      <c r="E604" s="17">
        <v>1603846</v>
      </c>
      <c r="F604" s="17">
        <v>0</v>
      </c>
      <c r="G604" s="17">
        <v>110011</v>
      </c>
      <c r="H604" s="17">
        <v>0</v>
      </c>
      <c r="I604" s="17">
        <v>58702</v>
      </c>
      <c r="J604" s="17">
        <v>94595</v>
      </c>
      <c r="K604" s="17">
        <v>0</v>
      </c>
      <c r="L604" s="17">
        <v>0</v>
      </c>
      <c r="M604" s="17">
        <v>0</v>
      </c>
      <c r="N604" s="17">
        <v>0</v>
      </c>
      <c r="O604" s="17">
        <v>0</v>
      </c>
      <c r="P604" s="17">
        <v>456546</v>
      </c>
      <c r="Q604" s="17">
        <v>0</v>
      </c>
      <c r="R604" s="17">
        <v>18232</v>
      </c>
      <c r="S604" s="17">
        <v>9722</v>
      </c>
      <c r="T604" s="17">
        <v>4056</v>
      </c>
      <c r="U604" s="17">
        <v>38096</v>
      </c>
      <c r="V604" s="17">
        <v>0</v>
      </c>
      <c r="W604" s="17">
        <v>0</v>
      </c>
      <c r="X604" s="17">
        <v>0</v>
      </c>
      <c r="Y604" s="17">
        <v>0</v>
      </c>
      <c r="Z604" s="17">
        <v>0</v>
      </c>
      <c r="AA604" s="17">
        <v>0</v>
      </c>
      <c r="AB604" s="17">
        <v>0</v>
      </c>
      <c r="AC604" s="17">
        <v>2393806</v>
      </c>
      <c r="AD604" s="17">
        <f>MAX(E604,(TRUNC(('2022-0222'!E604*0.03),0)+'2022-0222'!E604))</f>
        <v>1651961</v>
      </c>
      <c r="AE604" s="17">
        <f t="shared" si="10"/>
        <v>48115</v>
      </c>
    </row>
    <row r="605" spans="1:31" x14ac:dyDescent="0.3">
      <c r="A605" s="15" t="s">
        <v>1203</v>
      </c>
      <c r="B605" s="14" t="s">
        <v>1204</v>
      </c>
      <c r="C605" s="14">
        <v>1</v>
      </c>
      <c r="D605" s="14">
        <v>0</v>
      </c>
      <c r="E605" s="17">
        <v>6561698</v>
      </c>
      <c r="F605" s="17">
        <v>0</v>
      </c>
      <c r="G605" s="17">
        <v>97741</v>
      </c>
      <c r="H605" s="17">
        <v>0</v>
      </c>
      <c r="I605" s="17">
        <v>795203</v>
      </c>
      <c r="J605" s="17">
        <v>673201</v>
      </c>
      <c r="K605" s="17">
        <v>0</v>
      </c>
      <c r="L605" s="17">
        <v>0</v>
      </c>
      <c r="M605" s="17">
        <v>0</v>
      </c>
      <c r="N605" s="17">
        <v>0</v>
      </c>
      <c r="O605" s="17">
        <v>0</v>
      </c>
      <c r="P605" s="17">
        <v>365604</v>
      </c>
      <c r="Q605" s="17">
        <v>27217</v>
      </c>
      <c r="R605" s="17">
        <v>123501</v>
      </c>
      <c r="S605" s="17">
        <v>9602</v>
      </c>
      <c r="T605" s="17">
        <v>4006</v>
      </c>
      <c r="U605" s="17">
        <v>39435</v>
      </c>
      <c r="V605" s="17">
        <v>2777</v>
      </c>
      <c r="W605" s="17">
        <v>0</v>
      </c>
      <c r="X605" s="17">
        <v>37800</v>
      </c>
      <c r="Y605" s="17">
        <v>0</v>
      </c>
      <c r="Z605" s="17">
        <v>0</v>
      </c>
      <c r="AA605" s="17">
        <v>0</v>
      </c>
      <c r="AB605" s="17">
        <v>0</v>
      </c>
      <c r="AC605" s="17">
        <v>8737785</v>
      </c>
      <c r="AD605" s="17">
        <f>MAX(E605,(TRUNC(('2022-0222'!E605*0.03),0)+'2022-0222'!E605))</f>
        <v>6758548</v>
      </c>
      <c r="AE605" s="17">
        <f t="shared" si="10"/>
        <v>196850</v>
      </c>
    </row>
    <row r="606" spans="1:31" x14ac:dyDescent="0.3">
      <c r="A606" s="15" t="s">
        <v>1205</v>
      </c>
      <c r="B606" s="14" t="s">
        <v>1206</v>
      </c>
      <c r="C606" s="14">
        <v>1</v>
      </c>
      <c r="D606" s="14">
        <v>0</v>
      </c>
      <c r="E606" s="17">
        <v>18318408</v>
      </c>
      <c r="F606" s="17">
        <v>0</v>
      </c>
      <c r="G606" s="17">
        <v>405813</v>
      </c>
      <c r="H606" s="17">
        <v>58131</v>
      </c>
      <c r="I606" s="17">
        <v>2182119</v>
      </c>
      <c r="J606" s="17">
        <v>4432081</v>
      </c>
      <c r="K606" s="17">
        <v>0</v>
      </c>
      <c r="L606" s="17">
        <v>0</v>
      </c>
      <c r="M606" s="17">
        <v>0</v>
      </c>
      <c r="N606" s="17">
        <v>0</v>
      </c>
      <c r="O606" s="17">
        <v>0</v>
      </c>
      <c r="P606" s="17">
        <v>1787075</v>
      </c>
      <c r="Q606" s="17">
        <v>281035</v>
      </c>
      <c r="R606" s="17">
        <v>540006</v>
      </c>
      <c r="S606" s="17">
        <v>46453</v>
      </c>
      <c r="T606" s="17">
        <v>19381</v>
      </c>
      <c r="U606" s="17">
        <v>184012</v>
      </c>
      <c r="V606" s="17">
        <v>48478</v>
      </c>
      <c r="W606" s="17">
        <v>0</v>
      </c>
      <c r="X606" s="17">
        <v>339360</v>
      </c>
      <c r="Y606" s="17">
        <v>0</v>
      </c>
      <c r="Z606" s="17">
        <v>0</v>
      </c>
      <c r="AA606" s="17">
        <v>0</v>
      </c>
      <c r="AB606" s="17">
        <v>0</v>
      </c>
      <c r="AC606" s="17">
        <v>28642352</v>
      </c>
      <c r="AD606" s="17">
        <f>MAX(E606,(TRUNC(('2022-0222'!E606*0.03),0)+'2022-0222'!E606))</f>
        <v>18318408</v>
      </c>
      <c r="AE606" s="17">
        <f t="shared" si="10"/>
        <v>0</v>
      </c>
    </row>
    <row r="607" spans="1:31" x14ac:dyDescent="0.3">
      <c r="A607" s="15" t="s">
        <v>1207</v>
      </c>
      <c r="B607" s="14" t="s">
        <v>1208</v>
      </c>
      <c r="C607" s="14">
        <v>1</v>
      </c>
      <c r="D607" s="14">
        <v>0</v>
      </c>
      <c r="E607" s="17">
        <v>1513731</v>
      </c>
      <c r="F607" s="17">
        <v>0</v>
      </c>
      <c r="G607" s="17">
        <v>70000</v>
      </c>
      <c r="H607" s="17">
        <v>0</v>
      </c>
      <c r="I607" s="17">
        <v>41607</v>
      </c>
      <c r="J607" s="17">
        <v>62856</v>
      </c>
      <c r="K607" s="17">
        <v>0</v>
      </c>
      <c r="L607" s="17">
        <v>0</v>
      </c>
      <c r="M607" s="17">
        <v>0</v>
      </c>
      <c r="N607" s="17">
        <v>0</v>
      </c>
      <c r="O607" s="17">
        <v>0</v>
      </c>
      <c r="P607" s="17">
        <v>145207</v>
      </c>
      <c r="Q607" s="17">
        <v>35853</v>
      </c>
      <c r="R607" s="17">
        <v>70719</v>
      </c>
      <c r="S607" s="17">
        <v>2487</v>
      </c>
      <c r="T607" s="17">
        <v>1038</v>
      </c>
      <c r="U607" s="17">
        <v>15844</v>
      </c>
      <c r="V607" s="17">
        <v>2402</v>
      </c>
      <c r="W607" s="17">
        <v>0</v>
      </c>
      <c r="X607" s="17">
        <v>0</v>
      </c>
      <c r="Y607" s="17">
        <v>0</v>
      </c>
      <c r="Z607" s="17">
        <v>0</v>
      </c>
      <c r="AA607" s="17">
        <v>0</v>
      </c>
      <c r="AB607" s="17">
        <v>0</v>
      </c>
      <c r="AC607" s="17">
        <v>1961744</v>
      </c>
      <c r="AD607" s="17">
        <f>MAX(E607,(TRUNC(('2022-0222'!E607*0.03),0)+'2022-0222'!E607))</f>
        <v>1513731</v>
      </c>
      <c r="AE607" s="17">
        <f t="shared" si="10"/>
        <v>0</v>
      </c>
    </row>
    <row r="608" spans="1:31" x14ac:dyDescent="0.3">
      <c r="A608" s="15" t="s">
        <v>1209</v>
      </c>
      <c r="B608" s="14" t="s">
        <v>1210</v>
      </c>
      <c r="C608" s="14">
        <v>1</v>
      </c>
      <c r="D608" s="14">
        <v>0</v>
      </c>
      <c r="E608" s="17">
        <v>9330353</v>
      </c>
      <c r="F608" s="17">
        <v>0</v>
      </c>
      <c r="G608" s="17">
        <v>462680</v>
      </c>
      <c r="H608" s="17">
        <v>8122</v>
      </c>
      <c r="I608" s="17">
        <v>671864</v>
      </c>
      <c r="J608" s="17">
        <v>1331055</v>
      </c>
      <c r="K608" s="17">
        <v>0</v>
      </c>
      <c r="L608" s="17">
        <v>0</v>
      </c>
      <c r="M608" s="17">
        <v>0</v>
      </c>
      <c r="N608" s="17">
        <v>0</v>
      </c>
      <c r="O608" s="17">
        <v>0</v>
      </c>
      <c r="P608" s="17">
        <v>583791</v>
      </c>
      <c r="Q608" s="17">
        <v>146003</v>
      </c>
      <c r="R608" s="17">
        <v>150344</v>
      </c>
      <c r="S608" s="17">
        <v>9842</v>
      </c>
      <c r="T608" s="17">
        <v>4106</v>
      </c>
      <c r="U608" s="17">
        <v>38562</v>
      </c>
      <c r="V608" s="17">
        <v>8729</v>
      </c>
      <c r="W608" s="17">
        <v>0</v>
      </c>
      <c r="X608" s="17">
        <v>61955</v>
      </c>
      <c r="Y608" s="17">
        <v>0</v>
      </c>
      <c r="Z608" s="17">
        <v>0</v>
      </c>
      <c r="AA608" s="17">
        <v>0</v>
      </c>
      <c r="AB608" s="17">
        <v>0</v>
      </c>
      <c r="AC608" s="17">
        <v>12807406</v>
      </c>
      <c r="AD608" s="17">
        <f>MAX(E608,(TRUNC(('2022-0222'!E608*0.03),0)+'2022-0222'!E608))</f>
        <v>9610263</v>
      </c>
      <c r="AE608" s="17">
        <f t="shared" si="10"/>
        <v>279910</v>
      </c>
    </row>
    <row r="609" spans="1:31" x14ac:dyDescent="0.3">
      <c r="A609" s="15" t="s">
        <v>1211</v>
      </c>
      <c r="B609" s="14" t="s">
        <v>1212</v>
      </c>
      <c r="C609" s="14">
        <v>1</v>
      </c>
      <c r="D609" s="14">
        <v>0</v>
      </c>
      <c r="E609" s="17">
        <v>5833731</v>
      </c>
      <c r="F609" s="17">
        <v>0</v>
      </c>
      <c r="G609" s="17">
        <v>0</v>
      </c>
      <c r="H609" s="17">
        <v>0</v>
      </c>
      <c r="I609" s="17">
        <v>545211</v>
      </c>
      <c r="J609" s="17">
        <v>595059</v>
      </c>
      <c r="K609" s="17">
        <v>0</v>
      </c>
      <c r="L609" s="17">
        <v>0</v>
      </c>
      <c r="M609" s="17">
        <v>0</v>
      </c>
      <c r="N609" s="17">
        <v>0</v>
      </c>
      <c r="O609" s="17">
        <v>0</v>
      </c>
      <c r="P609" s="17">
        <v>568439</v>
      </c>
      <c r="Q609" s="17">
        <v>189733</v>
      </c>
      <c r="R609" s="17">
        <v>137453</v>
      </c>
      <c r="S609" s="17">
        <v>7116</v>
      </c>
      <c r="T609" s="17">
        <v>2969</v>
      </c>
      <c r="U609" s="17">
        <v>28018</v>
      </c>
      <c r="V609" s="17">
        <v>7587</v>
      </c>
      <c r="W609" s="17">
        <v>0</v>
      </c>
      <c r="X609" s="17">
        <v>152960</v>
      </c>
      <c r="Y609" s="17">
        <v>0</v>
      </c>
      <c r="Z609" s="17">
        <v>0</v>
      </c>
      <c r="AA609" s="17">
        <v>0</v>
      </c>
      <c r="AB609" s="17">
        <v>0</v>
      </c>
      <c r="AC609" s="17">
        <v>8068276</v>
      </c>
      <c r="AD609" s="17">
        <f>MAX(E609,(TRUNC(('2022-0222'!E609*0.03),0)+'2022-0222'!E609))</f>
        <v>6008742</v>
      </c>
      <c r="AE609" s="17">
        <f t="shared" si="10"/>
        <v>175011</v>
      </c>
    </row>
    <row r="610" spans="1:31" x14ac:dyDescent="0.3">
      <c r="A610" s="15" t="s">
        <v>1213</v>
      </c>
      <c r="B610" s="14" t="s">
        <v>1214</v>
      </c>
      <c r="C610" s="14">
        <v>1</v>
      </c>
      <c r="D610" s="14">
        <v>0</v>
      </c>
      <c r="E610" s="17">
        <v>4373958</v>
      </c>
      <c r="F610" s="17">
        <v>0</v>
      </c>
      <c r="G610" s="17">
        <v>202115</v>
      </c>
      <c r="H610" s="17">
        <v>4013</v>
      </c>
      <c r="I610" s="17">
        <v>637540</v>
      </c>
      <c r="J610" s="17">
        <v>334828</v>
      </c>
      <c r="K610" s="17">
        <v>0</v>
      </c>
      <c r="L610" s="17">
        <v>0</v>
      </c>
      <c r="M610" s="17">
        <v>0</v>
      </c>
      <c r="N610" s="17">
        <v>0</v>
      </c>
      <c r="O610" s="17">
        <v>0</v>
      </c>
      <c r="P610" s="17">
        <v>498429</v>
      </c>
      <c r="Q610" s="17">
        <v>99596</v>
      </c>
      <c r="R610" s="17">
        <v>106419</v>
      </c>
      <c r="S610" s="17">
        <v>6277</v>
      </c>
      <c r="T610" s="17">
        <v>2619</v>
      </c>
      <c r="U610" s="17">
        <v>25048</v>
      </c>
      <c r="V610" s="17">
        <v>5769</v>
      </c>
      <c r="W610" s="17">
        <v>0</v>
      </c>
      <c r="X610" s="17">
        <v>59347</v>
      </c>
      <c r="Y610" s="17">
        <v>0</v>
      </c>
      <c r="Z610" s="17">
        <v>0</v>
      </c>
      <c r="AA610" s="17">
        <v>0</v>
      </c>
      <c r="AB610" s="17">
        <v>0</v>
      </c>
      <c r="AC610" s="17">
        <v>6355958</v>
      </c>
      <c r="AD610" s="17">
        <f>MAX(E610,(TRUNC(('2022-0222'!E610*0.03),0)+'2022-0222'!E610))</f>
        <v>4505176</v>
      </c>
      <c r="AE610" s="17">
        <f t="shared" si="10"/>
        <v>131218</v>
      </c>
    </row>
    <row r="611" spans="1:31" x14ac:dyDescent="0.3">
      <c r="A611" s="15" t="s">
        <v>1215</v>
      </c>
      <c r="B611" s="14" t="s">
        <v>1216</v>
      </c>
      <c r="C611" s="14">
        <v>1</v>
      </c>
      <c r="D611" s="14">
        <v>1</v>
      </c>
      <c r="E611" s="17">
        <v>5272590</v>
      </c>
      <c r="F611" s="17">
        <v>0</v>
      </c>
      <c r="G611" s="17">
        <v>0</v>
      </c>
      <c r="H611" s="17">
        <v>4630</v>
      </c>
      <c r="I611" s="17">
        <v>175813</v>
      </c>
      <c r="J611" s="17">
        <v>879640</v>
      </c>
      <c r="K611" s="17">
        <v>0</v>
      </c>
      <c r="L611" s="17">
        <v>0</v>
      </c>
      <c r="M611" s="17">
        <v>0</v>
      </c>
      <c r="N611" s="17">
        <v>0</v>
      </c>
      <c r="O611" s="17">
        <v>0</v>
      </c>
      <c r="P611" s="17">
        <v>880803</v>
      </c>
      <c r="Q611" s="17">
        <v>301361</v>
      </c>
      <c r="R611" s="17">
        <v>0</v>
      </c>
      <c r="S611" s="17">
        <v>5902</v>
      </c>
      <c r="T611" s="17">
        <v>2463</v>
      </c>
      <c r="U611" s="17">
        <v>23475</v>
      </c>
      <c r="V611" s="17">
        <v>7789</v>
      </c>
      <c r="W611" s="17">
        <v>0</v>
      </c>
      <c r="X611" s="17">
        <v>103164</v>
      </c>
      <c r="Y611" s="17">
        <v>0</v>
      </c>
      <c r="Z611" s="17">
        <v>0</v>
      </c>
      <c r="AA611" s="17">
        <v>0</v>
      </c>
      <c r="AB611" s="17">
        <v>0</v>
      </c>
      <c r="AC611" s="17">
        <v>7657630</v>
      </c>
      <c r="AD611" s="17">
        <f>MAX(E611,(TRUNC(('2022-0222'!E611*0.03),0)+'2022-0222'!E611))</f>
        <v>5430767</v>
      </c>
      <c r="AE611" s="17">
        <f t="shared" si="10"/>
        <v>158177</v>
      </c>
    </row>
    <row r="612" spans="1:31" x14ac:dyDescent="0.3">
      <c r="A612" s="15" t="s">
        <v>1217</v>
      </c>
      <c r="B612" s="14" t="s">
        <v>1218</v>
      </c>
      <c r="C612" s="14">
        <v>1</v>
      </c>
      <c r="D612" s="14">
        <v>0</v>
      </c>
      <c r="E612" s="17">
        <v>14213183</v>
      </c>
      <c r="F612" s="17">
        <v>0</v>
      </c>
      <c r="G612" s="17">
        <v>0</v>
      </c>
      <c r="H612" s="17">
        <v>11748</v>
      </c>
      <c r="I612" s="17">
        <v>1536133</v>
      </c>
      <c r="J612" s="17">
        <v>2088346</v>
      </c>
      <c r="K612" s="17">
        <v>0</v>
      </c>
      <c r="L612" s="17">
        <v>0</v>
      </c>
      <c r="M612" s="17">
        <v>0</v>
      </c>
      <c r="N612" s="17">
        <v>0</v>
      </c>
      <c r="O612" s="17">
        <v>0</v>
      </c>
      <c r="P612" s="17">
        <v>1236674</v>
      </c>
      <c r="Q612" s="17">
        <v>547678</v>
      </c>
      <c r="R612" s="17">
        <v>376347</v>
      </c>
      <c r="S612" s="17">
        <v>15489</v>
      </c>
      <c r="T612" s="17">
        <v>6463</v>
      </c>
      <c r="U612" s="17">
        <v>56794</v>
      </c>
      <c r="V612" s="17">
        <v>19317</v>
      </c>
      <c r="W612" s="17">
        <v>0</v>
      </c>
      <c r="X612" s="17">
        <v>126560</v>
      </c>
      <c r="Y612" s="17">
        <v>0</v>
      </c>
      <c r="Z612" s="17">
        <v>0</v>
      </c>
      <c r="AA612" s="17">
        <v>0</v>
      </c>
      <c r="AB612" s="17">
        <v>0</v>
      </c>
      <c r="AC612" s="17">
        <v>20234732</v>
      </c>
      <c r="AD612" s="17">
        <f>MAX(E612,(TRUNC(('2022-0222'!E612*0.03),0)+'2022-0222'!E612))</f>
        <v>14213183</v>
      </c>
      <c r="AE612" s="17">
        <f t="shared" si="10"/>
        <v>0</v>
      </c>
    </row>
    <row r="613" spans="1:31" x14ac:dyDescent="0.3">
      <c r="A613" s="15" t="s">
        <v>1219</v>
      </c>
      <c r="B613" s="14" t="s">
        <v>1220</v>
      </c>
      <c r="C613" s="14">
        <v>1</v>
      </c>
      <c r="D613" s="14">
        <v>0</v>
      </c>
      <c r="E613" s="17">
        <v>7578231</v>
      </c>
      <c r="F613" s="17">
        <v>0</v>
      </c>
      <c r="G613" s="17">
        <v>0</v>
      </c>
      <c r="H613" s="17">
        <v>5878</v>
      </c>
      <c r="I613" s="17">
        <v>789986</v>
      </c>
      <c r="J613" s="17">
        <v>989534</v>
      </c>
      <c r="K613" s="17">
        <v>0</v>
      </c>
      <c r="L613" s="17">
        <v>0</v>
      </c>
      <c r="M613" s="17">
        <v>0</v>
      </c>
      <c r="N613" s="17">
        <v>0</v>
      </c>
      <c r="O613" s="17">
        <v>0</v>
      </c>
      <c r="P613" s="17">
        <v>634272</v>
      </c>
      <c r="Q613" s="17">
        <v>160030</v>
      </c>
      <c r="R613" s="17">
        <v>206633</v>
      </c>
      <c r="S613" s="17">
        <v>13212</v>
      </c>
      <c r="T613" s="17">
        <v>5513</v>
      </c>
      <c r="U613" s="17">
        <v>51377</v>
      </c>
      <c r="V613" s="17">
        <v>13959</v>
      </c>
      <c r="W613" s="17">
        <v>0</v>
      </c>
      <c r="X613" s="17">
        <v>256060</v>
      </c>
      <c r="Y613" s="17">
        <v>0</v>
      </c>
      <c r="Z613" s="17">
        <v>0</v>
      </c>
      <c r="AA613" s="17">
        <v>0</v>
      </c>
      <c r="AB613" s="17">
        <v>0</v>
      </c>
      <c r="AC613" s="17">
        <v>10704685</v>
      </c>
      <c r="AD613" s="17">
        <f>MAX(E613,(TRUNC(('2022-0222'!E613*0.03),0)+'2022-0222'!E613))</f>
        <v>7805577</v>
      </c>
      <c r="AE613" s="17">
        <f t="shared" si="10"/>
        <v>227346</v>
      </c>
    </row>
    <row r="614" spans="1:31" x14ac:dyDescent="0.3">
      <c r="A614" s="15" t="s">
        <v>1221</v>
      </c>
      <c r="B614" s="14" t="s">
        <v>1222</v>
      </c>
      <c r="C614" s="14">
        <v>1</v>
      </c>
      <c r="D614" s="14">
        <v>0</v>
      </c>
      <c r="E614" s="17">
        <v>5109400</v>
      </c>
      <c r="F614" s="17">
        <v>0</v>
      </c>
      <c r="G614" s="17">
        <v>138624</v>
      </c>
      <c r="H614" s="17">
        <v>7583</v>
      </c>
      <c r="I614" s="17">
        <v>891706</v>
      </c>
      <c r="J614" s="17">
        <v>1476863</v>
      </c>
      <c r="K614" s="17">
        <v>0</v>
      </c>
      <c r="L614" s="17">
        <v>0</v>
      </c>
      <c r="M614" s="17">
        <v>0</v>
      </c>
      <c r="N614" s="17">
        <v>0</v>
      </c>
      <c r="O614" s="17">
        <v>0</v>
      </c>
      <c r="P614" s="17">
        <v>730445</v>
      </c>
      <c r="Q614" s="17">
        <v>56684</v>
      </c>
      <c r="R614" s="17">
        <v>76498</v>
      </c>
      <c r="S614" s="17">
        <v>5752</v>
      </c>
      <c r="T614" s="17">
        <v>2400</v>
      </c>
      <c r="U614" s="17">
        <v>22834</v>
      </c>
      <c r="V614" s="17">
        <v>6904</v>
      </c>
      <c r="W614" s="17">
        <v>0</v>
      </c>
      <c r="X614" s="17">
        <v>73309</v>
      </c>
      <c r="Y614" s="17">
        <v>0</v>
      </c>
      <c r="Z614" s="17">
        <v>0</v>
      </c>
      <c r="AA614" s="17">
        <v>0</v>
      </c>
      <c r="AB614" s="17">
        <v>0</v>
      </c>
      <c r="AC614" s="17">
        <v>8599002</v>
      </c>
      <c r="AD614" s="17">
        <f>MAX(E614,(TRUNC(('2022-0222'!E614*0.03),0)+'2022-0222'!E614))</f>
        <v>5262682</v>
      </c>
      <c r="AE614" s="17">
        <f t="shared" si="10"/>
        <v>153282</v>
      </c>
    </row>
    <row r="615" spans="1:31" x14ac:dyDescent="0.3">
      <c r="A615" s="15" t="s">
        <v>1223</v>
      </c>
      <c r="B615" s="14" t="s">
        <v>1224</v>
      </c>
      <c r="C615" s="14">
        <v>1</v>
      </c>
      <c r="D615" s="14">
        <v>0</v>
      </c>
      <c r="E615" s="17">
        <v>24696175</v>
      </c>
      <c r="F615" s="17">
        <v>0</v>
      </c>
      <c r="G615" s="17">
        <v>0</v>
      </c>
      <c r="H615" s="17">
        <v>0</v>
      </c>
      <c r="I615" s="17">
        <v>2448239</v>
      </c>
      <c r="J615" s="17">
        <v>3951187</v>
      </c>
      <c r="K615" s="17">
        <v>0</v>
      </c>
      <c r="L615" s="17">
        <v>0</v>
      </c>
      <c r="M615" s="17">
        <v>0</v>
      </c>
      <c r="N615" s="17">
        <v>0</v>
      </c>
      <c r="O615" s="17">
        <v>0</v>
      </c>
      <c r="P615" s="17">
        <v>1822779</v>
      </c>
      <c r="Q615" s="17">
        <v>524871</v>
      </c>
      <c r="R615" s="17">
        <v>633944</v>
      </c>
      <c r="S615" s="17">
        <v>33211</v>
      </c>
      <c r="T615" s="17">
        <v>13856</v>
      </c>
      <c r="U615" s="17">
        <v>128966</v>
      </c>
      <c r="V615" s="17">
        <v>41043</v>
      </c>
      <c r="W615" s="17">
        <v>0</v>
      </c>
      <c r="X615" s="17">
        <v>280301</v>
      </c>
      <c r="Y615" s="17">
        <v>0</v>
      </c>
      <c r="Z615" s="17">
        <v>0</v>
      </c>
      <c r="AA615" s="17">
        <v>0</v>
      </c>
      <c r="AB615" s="17">
        <v>0</v>
      </c>
      <c r="AC615" s="17">
        <v>34574572</v>
      </c>
      <c r="AD615" s="17">
        <f>MAX(E615,(TRUNC(('2022-0222'!E615*0.03),0)+'2022-0222'!E615))</f>
        <v>24696175</v>
      </c>
      <c r="AE615" s="17">
        <f t="shared" si="10"/>
        <v>0</v>
      </c>
    </row>
    <row r="616" spans="1:31" x14ac:dyDescent="0.3">
      <c r="A616" s="15" t="s">
        <v>1225</v>
      </c>
      <c r="B616" s="14" t="s">
        <v>1226</v>
      </c>
      <c r="C616" s="14">
        <v>1</v>
      </c>
      <c r="D616" s="14">
        <v>0</v>
      </c>
      <c r="E616" s="17">
        <v>298319</v>
      </c>
      <c r="F616" s="17">
        <v>0</v>
      </c>
      <c r="G616" s="17">
        <v>140955</v>
      </c>
      <c r="H616" s="17">
        <v>0</v>
      </c>
      <c r="I616" s="17">
        <v>10980</v>
      </c>
      <c r="J616" s="17">
        <v>0</v>
      </c>
      <c r="K616" s="17">
        <v>0</v>
      </c>
      <c r="L616" s="17">
        <v>0</v>
      </c>
      <c r="M616" s="17">
        <v>0</v>
      </c>
      <c r="N616" s="17">
        <v>0</v>
      </c>
      <c r="O616" s="17">
        <v>0</v>
      </c>
      <c r="P616" s="17">
        <v>64068</v>
      </c>
      <c r="Q616" s="17">
        <v>0</v>
      </c>
      <c r="R616" s="17">
        <v>0</v>
      </c>
      <c r="S616" s="17">
        <v>644</v>
      </c>
      <c r="T616" s="17">
        <v>269</v>
      </c>
      <c r="U616" s="17">
        <v>4019</v>
      </c>
      <c r="V616" s="17">
        <v>0</v>
      </c>
      <c r="W616" s="17">
        <v>0</v>
      </c>
      <c r="X616" s="17">
        <v>0</v>
      </c>
      <c r="Y616" s="17">
        <v>0</v>
      </c>
      <c r="Z616" s="17">
        <v>0</v>
      </c>
      <c r="AA616" s="17">
        <v>0</v>
      </c>
      <c r="AB616" s="17">
        <v>0</v>
      </c>
      <c r="AC616" s="17">
        <v>519254</v>
      </c>
      <c r="AD616" s="17">
        <f>MAX(E616,(TRUNC(('2022-0222'!E616*0.03),0)+'2022-0222'!E616))</f>
        <v>307268</v>
      </c>
      <c r="AE616" s="17">
        <f t="shared" si="10"/>
        <v>8949</v>
      </c>
    </row>
    <row r="617" spans="1:31" x14ac:dyDescent="0.3">
      <c r="A617" s="15" t="s">
        <v>1227</v>
      </c>
      <c r="B617" s="14" t="s">
        <v>1228</v>
      </c>
      <c r="C617" s="14">
        <v>1</v>
      </c>
      <c r="D617" s="14">
        <v>0</v>
      </c>
      <c r="E617" s="17">
        <v>5730509</v>
      </c>
      <c r="F617" s="17">
        <v>0</v>
      </c>
      <c r="G617" s="17">
        <v>127523</v>
      </c>
      <c r="H617" s="17">
        <v>4835</v>
      </c>
      <c r="I617" s="17">
        <v>822505</v>
      </c>
      <c r="J617" s="17">
        <v>1534429</v>
      </c>
      <c r="K617" s="17">
        <v>0</v>
      </c>
      <c r="L617" s="17">
        <v>0</v>
      </c>
      <c r="M617" s="17">
        <v>0</v>
      </c>
      <c r="N617" s="17">
        <v>0</v>
      </c>
      <c r="O617" s="17">
        <v>0</v>
      </c>
      <c r="P617" s="17">
        <v>627415</v>
      </c>
      <c r="Q617" s="17">
        <v>78519</v>
      </c>
      <c r="R617" s="17">
        <v>36834</v>
      </c>
      <c r="S617" s="17">
        <v>8164</v>
      </c>
      <c r="T617" s="17">
        <v>3406</v>
      </c>
      <c r="U617" s="17">
        <v>31688</v>
      </c>
      <c r="V617" s="17">
        <v>8837</v>
      </c>
      <c r="W617" s="17">
        <v>0</v>
      </c>
      <c r="X617" s="17">
        <v>177140</v>
      </c>
      <c r="Y617" s="17">
        <v>0</v>
      </c>
      <c r="Z617" s="17">
        <v>0</v>
      </c>
      <c r="AA617" s="17">
        <v>0</v>
      </c>
      <c r="AB617" s="17">
        <v>0</v>
      </c>
      <c r="AC617" s="17">
        <v>9191804</v>
      </c>
      <c r="AD617" s="17">
        <f>MAX(E617,(TRUNC(('2022-0222'!E617*0.03),0)+'2022-0222'!E617))</f>
        <v>5902424</v>
      </c>
      <c r="AE617" s="17">
        <f t="shared" si="10"/>
        <v>171915</v>
      </c>
    </row>
    <row r="618" spans="1:31" x14ac:dyDescent="0.3">
      <c r="A618" s="15" t="s">
        <v>1229</v>
      </c>
      <c r="B618" s="14" t="s">
        <v>1230</v>
      </c>
      <c r="C618" s="14">
        <v>1</v>
      </c>
      <c r="D618" s="14">
        <v>0</v>
      </c>
      <c r="E618" s="17">
        <v>8370455</v>
      </c>
      <c r="F618" s="17">
        <v>0</v>
      </c>
      <c r="G618" s="17">
        <v>0</v>
      </c>
      <c r="H618" s="17">
        <v>5029</v>
      </c>
      <c r="I618" s="17">
        <v>1153053</v>
      </c>
      <c r="J618" s="17">
        <v>2305668</v>
      </c>
      <c r="K618" s="17">
        <v>0</v>
      </c>
      <c r="L618" s="17">
        <v>0</v>
      </c>
      <c r="M618" s="17">
        <v>0</v>
      </c>
      <c r="N618" s="17">
        <v>0</v>
      </c>
      <c r="O618" s="17">
        <v>0</v>
      </c>
      <c r="P618" s="17">
        <v>728007</v>
      </c>
      <c r="Q618" s="17">
        <v>81987</v>
      </c>
      <c r="R618" s="17">
        <v>107326</v>
      </c>
      <c r="S618" s="17">
        <v>12403</v>
      </c>
      <c r="T618" s="17">
        <v>5175</v>
      </c>
      <c r="U618" s="17">
        <v>48115</v>
      </c>
      <c r="V618" s="17">
        <v>13485</v>
      </c>
      <c r="W618" s="17">
        <v>0</v>
      </c>
      <c r="X618" s="17">
        <v>61200</v>
      </c>
      <c r="Y618" s="17">
        <v>0</v>
      </c>
      <c r="Z618" s="17">
        <v>0</v>
      </c>
      <c r="AA618" s="17">
        <v>0</v>
      </c>
      <c r="AB618" s="17">
        <v>0</v>
      </c>
      <c r="AC618" s="17">
        <v>12891903</v>
      </c>
      <c r="AD618" s="17">
        <f>MAX(E618,(TRUNC(('2022-0222'!E618*0.03),0)+'2022-0222'!E618))</f>
        <v>8621568</v>
      </c>
      <c r="AE618" s="17">
        <f t="shared" si="10"/>
        <v>251113</v>
      </c>
    </row>
    <row r="619" spans="1:31" x14ac:dyDescent="0.3">
      <c r="A619" s="15" t="s">
        <v>1231</v>
      </c>
      <c r="B619" s="14" t="s">
        <v>1232</v>
      </c>
      <c r="C619" s="14">
        <v>1</v>
      </c>
      <c r="D619" s="14">
        <v>0</v>
      </c>
      <c r="E619" s="17">
        <v>8201054</v>
      </c>
      <c r="F619" s="17">
        <v>0</v>
      </c>
      <c r="G619" s="17">
        <v>0</v>
      </c>
      <c r="H619" s="17">
        <v>0</v>
      </c>
      <c r="I619" s="17">
        <v>946762</v>
      </c>
      <c r="J619" s="17">
        <v>363149</v>
      </c>
      <c r="K619" s="17">
        <v>0</v>
      </c>
      <c r="L619" s="17">
        <v>0</v>
      </c>
      <c r="M619" s="17">
        <v>0</v>
      </c>
      <c r="N619" s="17">
        <v>0</v>
      </c>
      <c r="O619" s="17">
        <v>0</v>
      </c>
      <c r="P619" s="17">
        <v>584337</v>
      </c>
      <c r="Q619" s="17">
        <v>240512</v>
      </c>
      <c r="R619" s="17">
        <v>286794</v>
      </c>
      <c r="S619" s="17">
        <v>10965</v>
      </c>
      <c r="T619" s="17">
        <v>4575</v>
      </c>
      <c r="U619" s="17">
        <v>43280</v>
      </c>
      <c r="V619" s="17">
        <v>10735</v>
      </c>
      <c r="W619" s="17">
        <v>0</v>
      </c>
      <c r="X619" s="17">
        <v>263902</v>
      </c>
      <c r="Y619" s="17">
        <v>0</v>
      </c>
      <c r="Z619" s="17">
        <v>0</v>
      </c>
      <c r="AA619" s="17">
        <v>0</v>
      </c>
      <c r="AB619" s="17">
        <v>0</v>
      </c>
      <c r="AC619" s="17">
        <v>10956065</v>
      </c>
      <c r="AD619" s="17">
        <f>MAX(E619,(TRUNC(('2022-0222'!E619*0.03),0)+'2022-0222'!E619))</f>
        <v>8381419</v>
      </c>
      <c r="AE619" s="17">
        <f t="shared" si="10"/>
        <v>180365</v>
      </c>
    </row>
    <row r="620" spans="1:31" x14ac:dyDescent="0.3">
      <c r="A620" s="15" t="s">
        <v>1233</v>
      </c>
      <c r="B620" s="14" t="s">
        <v>1234</v>
      </c>
      <c r="C620" s="14">
        <v>1</v>
      </c>
      <c r="D620" s="14">
        <v>0</v>
      </c>
      <c r="E620" s="17">
        <v>25333385</v>
      </c>
      <c r="F620" s="17">
        <v>0</v>
      </c>
      <c r="G620" s="17">
        <v>0</v>
      </c>
      <c r="H620" s="17">
        <v>0</v>
      </c>
      <c r="I620" s="17">
        <v>2099706</v>
      </c>
      <c r="J620" s="17">
        <v>4394033</v>
      </c>
      <c r="K620" s="17">
        <v>0</v>
      </c>
      <c r="L620" s="17">
        <v>0</v>
      </c>
      <c r="M620" s="17">
        <v>0</v>
      </c>
      <c r="N620" s="17">
        <v>0</v>
      </c>
      <c r="O620" s="17">
        <v>0</v>
      </c>
      <c r="P620" s="17">
        <v>3883387</v>
      </c>
      <c r="Q620" s="17">
        <v>1394969</v>
      </c>
      <c r="R620" s="17">
        <v>227254</v>
      </c>
      <c r="S620" s="17">
        <v>30230</v>
      </c>
      <c r="T620" s="17">
        <v>12613</v>
      </c>
      <c r="U620" s="17">
        <v>113937</v>
      </c>
      <c r="V620" s="17">
        <v>40387</v>
      </c>
      <c r="W620" s="17">
        <v>0</v>
      </c>
      <c r="X620" s="17">
        <v>305968</v>
      </c>
      <c r="Y620" s="17">
        <v>0</v>
      </c>
      <c r="Z620" s="17">
        <v>0</v>
      </c>
      <c r="AA620" s="17">
        <v>0</v>
      </c>
      <c r="AB620" s="17">
        <v>0</v>
      </c>
      <c r="AC620" s="17">
        <v>37835869</v>
      </c>
      <c r="AD620" s="17">
        <f>MAX(E620,(TRUNC(('2022-0222'!E620*0.03),0)+'2022-0222'!E620))</f>
        <v>25333385</v>
      </c>
      <c r="AE620" s="17">
        <f t="shared" si="10"/>
        <v>0</v>
      </c>
    </row>
    <row r="621" spans="1:31" x14ac:dyDescent="0.3">
      <c r="A621" s="15" t="s">
        <v>1235</v>
      </c>
      <c r="B621" s="14" t="s">
        <v>1236</v>
      </c>
      <c r="C621" s="14">
        <v>1</v>
      </c>
      <c r="D621" s="14">
        <v>0</v>
      </c>
      <c r="E621" s="17">
        <v>11684401</v>
      </c>
      <c r="F621" s="17">
        <v>0</v>
      </c>
      <c r="G621" s="17">
        <v>0</v>
      </c>
      <c r="H621" s="17">
        <v>21683</v>
      </c>
      <c r="I621" s="17">
        <v>1244801</v>
      </c>
      <c r="J621" s="17">
        <v>3465014</v>
      </c>
      <c r="K621" s="17">
        <v>0</v>
      </c>
      <c r="L621" s="17">
        <v>0</v>
      </c>
      <c r="M621" s="17">
        <v>0</v>
      </c>
      <c r="N621" s="17">
        <v>0</v>
      </c>
      <c r="O621" s="17">
        <v>0</v>
      </c>
      <c r="P621" s="17">
        <v>2097957</v>
      </c>
      <c r="Q621" s="17">
        <v>602495</v>
      </c>
      <c r="R621" s="17">
        <v>0</v>
      </c>
      <c r="S621" s="17">
        <v>11340</v>
      </c>
      <c r="T621" s="17">
        <v>4731</v>
      </c>
      <c r="U621" s="17">
        <v>45493</v>
      </c>
      <c r="V621" s="17">
        <v>14967</v>
      </c>
      <c r="W621" s="17">
        <v>0</v>
      </c>
      <c r="X621" s="17">
        <v>413887</v>
      </c>
      <c r="Y621" s="17">
        <v>0</v>
      </c>
      <c r="Z621" s="17">
        <v>0</v>
      </c>
      <c r="AA621" s="17">
        <v>0</v>
      </c>
      <c r="AB621" s="17">
        <v>0</v>
      </c>
      <c r="AC621" s="17">
        <v>19606769</v>
      </c>
      <c r="AD621" s="17">
        <f>MAX(E621,(TRUNC(('2022-0222'!E621*0.03),0)+'2022-0222'!E621))</f>
        <v>11684401</v>
      </c>
      <c r="AE621" s="17">
        <f t="shared" si="10"/>
        <v>0</v>
      </c>
    </row>
    <row r="622" spans="1:31" x14ac:dyDescent="0.3">
      <c r="A622" s="15" t="s">
        <v>1237</v>
      </c>
      <c r="B622" s="14" t="s">
        <v>1238</v>
      </c>
      <c r="C622" s="14">
        <v>1</v>
      </c>
      <c r="D622" s="14">
        <v>0</v>
      </c>
      <c r="E622" s="17">
        <v>12250845</v>
      </c>
      <c r="F622" s="17">
        <v>0</v>
      </c>
      <c r="G622" s="17">
        <v>0</v>
      </c>
      <c r="H622" s="17">
        <v>32</v>
      </c>
      <c r="I622" s="17">
        <v>1877865</v>
      </c>
      <c r="J622" s="17">
        <v>1689644</v>
      </c>
      <c r="K622" s="17">
        <v>0</v>
      </c>
      <c r="L622" s="17">
        <v>0</v>
      </c>
      <c r="M622" s="17">
        <v>0</v>
      </c>
      <c r="N622" s="17">
        <v>0</v>
      </c>
      <c r="O622" s="17">
        <v>0</v>
      </c>
      <c r="P622" s="17">
        <v>2363637</v>
      </c>
      <c r="Q622" s="17">
        <v>791027</v>
      </c>
      <c r="R622" s="17">
        <v>107294</v>
      </c>
      <c r="S622" s="17">
        <v>12838</v>
      </c>
      <c r="T622" s="17">
        <v>5356</v>
      </c>
      <c r="U622" s="17">
        <v>50561</v>
      </c>
      <c r="V622" s="17">
        <v>17711</v>
      </c>
      <c r="W622" s="17">
        <v>0</v>
      </c>
      <c r="X622" s="17">
        <v>746103</v>
      </c>
      <c r="Y622" s="17">
        <v>0</v>
      </c>
      <c r="Z622" s="17">
        <v>0</v>
      </c>
      <c r="AA622" s="17">
        <v>0</v>
      </c>
      <c r="AB622" s="17">
        <v>0</v>
      </c>
      <c r="AC622" s="17">
        <v>19912913</v>
      </c>
      <c r="AD622" s="17">
        <f>MAX(E622,(TRUNC(('2022-0222'!E622*0.03),0)+'2022-0222'!E622))</f>
        <v>12250845</v>
      </c>
      <c r="AE622" s="17">
        <f t="shared" si="10"/>
        <v>0</v>
      </c>
    </row>
    <row r="623" spans="1:31" x14ac:dyDescent="0.3">
      <c r="A623" s="15" t="s">
        <v>1239</v>
      </c>
      <c r="B623" s="14" t="s">
        <v>1240</v>
      </c>
      <c r="C623" s="14">
        <v>1</v>
      </c>
      <c r="D623" s="14">
        <v>0</v>
      </c>
      <c r="E623" s="17">
        <v>8717712</v>
      </c>
      <c r="F623" s="17">
        <v>0</v>
      </c>
      <c r="G623" s="17">
        <v>0</v>
      </c>
      <c r="H623" s="17">
        <v>0</v>
      </c>
      <c r="I623" s="17">
        <v>1228063</v>
      </c>
      <c r="J623" s="17">
        <v>943671</v>
      </c>
      <c r="K623" s="17">
        <v>0</v>
      </c>
      <c r="L623" s="17">
        <v>0</v>
      </c>
      <c r="M623" s="17">
        <v>0</v>
      </c>
      <c r="N623" s="17">
        <v>0</v>
      </c>
      <c r="O623" s="17">
        <v>0</v>
      </c>
      <c r="P623" s="17">
        <v>1530607</v>
      </c>
      <c r="Q623" s="17">
        <v>198084</v>
      </c>
      <c r="R623" s="17">
        <v>244169</v>
      </c>
      <c r="S623" s="17">
        <v>9407</v>
      </c>
      <c r="T623" s="17">
        <v>3925</v>
      </c>
      <c r="U623" s="17">
        <v>38387</v>
      </c>
      <c r="V623" s="17">
        <v>11535</v>
      </c>
      <c r="W623" s="17">
        <v>0</v>
      </c>
      <c r="X623" s="17">
        <v>93754</v>
      </c>
      <c r="Y623" s="17">
        <v>0</v>
      </c>
      <c r="Z623" s="17">
        <v>0</v>
      </c>
      <c r="AA623" s="17">
        <v>0</v>
      </c>
      <c r="AB623" s="17">
        <v>0</v>
      </c>
      <c r="AC623" s="17">
        <v>13019314</v>
      </c>
      <c r="AD623" s="17">
        <f>MAX(E623,(TRUNC(('2022-0222'!E623*0.03),0)+'2022-0222'!E623))</f>
        <v>8979243</v>
      </c>
      <c r="AE623" s="17">
        <f t="shared" si="10"/>
        <v>261531</v>
      </c>
    </row>
    <row r="624" spans="1:31" x14ac:dyDescent="0.3">
      <c r="A624" s="15" t="s">
        <v>1241</v>
      </c>
      <c r="B624" s="14" t="s">
        <v>1242</v>
      </c>
      <c r="C624" s="14">
        <v>1</v>
      </c>
      <c r="D624" s="14">
        <v>0</v>
      </c>
      <c r="E624" s="17">
        <v>12250077</v>
      </c>
      <c r="F624" s="17">
        <v>0</v>
      </c>
      <c r="G624" s="17">
        <v>0</v>
      </c>
      <c r="H624" s="17">
        <v>9218</v>
      </c>
      <c r="I624" s="17">
        <v>1741285</v>
      </c>
      <c r="J624" s="17">
        <v>1838589</v>
      </c>
      <c r="K624" s="17">
        <v>0</v>
      </c>
      <c r="L624" s="17">
        <v>0</v>
      </c>
      <c r="M624" s="17">
        <v>0</v>
      </c>
      <c r="N624" s="17">
        <v>0</v>
      </c>
      <c r="O624" s="17">
        <v>0</v>
      </c>
      <c r="P624" s="17">
        <v>2452511</v>
      </c>
      <c r="Q624" s="17">
        <v>330216</v>
      </c>
      <c r="R624" s="17">
        <v>89041</v>
      </c>
      <c r="S624" s="17">
        <v>30409</v>
      </c>
      <c r="T624" s="17">
        <v>12688</v>
      </c>
      <c r="U624" s="17">
        <v>121277</v>
      </c>
      <c r="V624" s="17">
        <v>32521</v>
      </c>
      <c r="W624" s="17">
        <v>0</v>
      </c>
      <c r="X624" s="17">
        <v>142596</v>
      </c>
      <c r="Y624" s="17">
        <v>0</v>
      </c>
      <c r="Z624" s="17">
        <v>0</v>
      </c>
      <c r="AA624" s="17">
        <v>0</v>
      </c>
      <c r="AB624" s="17">
        <v>0</v>
      </c>
      <c r="AC624" s="17">
        <v>19050428</v>
      </c>
      <c r="AD624" s="17">
        <f>MAX(E624,(TRUNC(('2022-0222'!E624*0.03),0)+'2022-0222'!E624))</f>
        <v>12250077</v>
      </c>
      <c r="AE624" s="17">
        <f t="shared" si="10"/>
        <v>0</v>
      </c>
    </row>
    <row r="625" spans="1:31" x14ac:dyDescent="0.3">
      <c r="A625" s="15" t="s">
        <v>1243</v>
      </c>
      <c r="B625" s="14" t="s">
        <v>1244</v>
      </c>
      <c r="C625" s="14">
        <v>1</v>
      </c>
      <c r="D625" s="14">
        <v>0</v>
      </c>
      <c r="E625" s="17">
        <v>15242873</v>
      </c>
      <c r="F625" s="17">
        <v>0</v>
      </c>
      <c r="G625" s="17">
        <v>0</v>
      </c>
      <c r="H625" s="17">
        <v>3276</v>
      </c>
      <c r="I625" s="17">
        <v>2914746</v>
      </c>
      <c r="J625" s="17">
        <v>3148962</v>
      </c>
      <c r="K625" s="17">
        <v>0</v>
      </c>
      <c r="L625" s="17">
        <v>0</v>
      </c>
      <c r="M625" s="17">
        <v>0</v>
      </c>
      <c r="N625" s="17">
        <v>0</v>
      </c>
      <c r="O625" s="17">
        <v>0</v>
      </c>
      <c r="P625" s="17">
        <v>2298058</v>
      </c>
      <c r="Q625" s="17">
        <v>465349</v>
      </c>
      <c r="R625" s="17">
        <v>136720</v>
      </c>
      <c r="S625" s="17">
        <v>26410</v>
      </c>
      <c r="T625" s="17">
        <v>11019</v>
      </c>
      <c r="U625" s="17">
        <v>102345</v>
      </c>
      <c r="V625" s="17">
        <v>33577</v>
      </c>
      <c r="W625" s="17">
        <v>0</v>
      </c>
      <c r="X625" s="17">
        <v>180086</v>
      </c>
      <c r="Y625" s="17">
        <v>19986</v>
      </c>
      <c r="Z625" s="17">
        <v>0</v>
      </c>
      <c r="AA625" s="17">
        <v>0</v>
      </c>
      <c r="AB625" s="17">
        <v>0</v>
      </c>
      <c r="AC625" s="17">
        <v>24583407</v>
      </c>
      <c r="AD625" s="17">
        <f>MAX(E625,(TRUNC(('2022-0222'!E625*0.03),0)+'2022-0222'!E625))</f>
        <v>15242873</v>
      </c>
      <c r="AE625" s="17">
        <f t="shared" si="10"/>
        <v>0</v>
      </c>
    </row>
    <row r="626" spans="1:31" x14ac:dyDescent="0.3">
      <c r="A626" s="15" t="s">
        <v>1245</v>
      </c>
      <c r="B626" s="14" t="s">
        <v>1246</v>
      </c>
      <c r="C626" s="14">
        <v>1</v>
      </c>
      <c r="D626" s="14">
        <v>0</v>
      </c>
      <c r="E626" s="17">
        <v>6672703</v>
      </c>
      <c r="F626" s="17">
        <v>0</v>
      </c>
      <c r="G626" s="17">
        <v>0</v>
      </c>
      <c r="H626" s="17">
        <v>6037</v>
      </c>
      <c r="I626" s="17">
        <v>1136823</v>
      </c>
      <c r="J626" s="17">
        <v>2091026</v>
      </c>
      <c r="K626" s="17">
        <v>0</v>
      </c>
      <c r="L626" s="17">
        <v>0</v>
      </c>
      <c r="M626" s="17">
        <v>0</v>
      </c>
      <c r="N626" s="17">
        <v>0</v>
      </c>
      <c r="O626" s="17">
        <v>0</v>
      </c>
      <c r="P626" s="17">
        <v>1594898</v>
      </c>
      <c r="Q626" s="17">
        <v>156768</v>
      </c>
      <c r="R626" s="17">
        <v>128630</v>
      </c>
      <c r="S626" s="17">
        <v>12853</v>
      </c>
      <c r="T626" s="17">
        <v>5363</v>
      </c>
      <c r="U626" s="17">
        <v>51843</v>
      </c>
      <c r="V626" s="17">
        <v>16756</v>
      </c>
      <c r="W626" s="17">
        <v>0</v>
      </c>
      <c r="X626" s="17">
        <v>370597</v>
      </c>
      <c r="Y626" s="17">
        <v>0</v>
      </c>
      <c r="Z626" s="17">
        <v>0</v>
      </c>
      <c r="AA626" s="17">
        <v>0</v>
      </c>
      <c r="AB626" s="17">
        <v>0</v>
      </c>
      <c r="AC626" s="17">
        <v>12244297</v>
      </c>
      <c r="AD626" s="17">
        <f>MAX(E626,(TRUNC(('2022-0222'!E626*0.03),0)+'2022-0222'!E626))</f>
        <v>6672703</v>
      </c>
      <c r="AE626" s="17">
        <f t="shared" si="10"/>
        <v>0</v>
      </c>
    </row>
    <row r="627" spans="1:31" x14ac:dyDescent="0.3">
      <c r="A627" s="15" t="s">
        <v>1247</v>
      </c>
      <c r="B627" s="14" t="s">
        <v>1248</v>
      </c>
      <c r="C627" s="14">
        <v>1</v>
      </c>
      <c r="D627" s="14">
        <v>0</v>
      </c>
      <c r="E627" s="17">
        <v>12746529</v>
      </c>
      <c r="F627" s="17">
        <v>0</v>
      </c>
      <c r="G627" s="17">
        <v>400577</v>
      </c>
      <c r="H627" s="17">
        <v>0</v>
      </c>
      <c r="I627" s="17">
        <v>1379125</v>
      </c>
      <c r="J627" s="17">
        <v>1823498</v>
      </c>
      <c r="K627" s="17">
        <v>0</v>
      </c>
      <c r="L627" s="17">
        <v>0</v>
      </c>
      <c r="M627" s="17">
        <v>0</v>
      </c>
      <c r="N627" s="17">
        <v>0</v>
      </c>
      <c r="O627" s="17">
        <v>0</v>
      </c>
      <c r="P627" s="17">
        <v>2495942</v>
      </c>
      <c r="Q627" s="17">
        <v>407370</v>
      </c>
      <c r="R627" s="17">
        <v>70953</v>
      </c>
      <c r="S627" s="17">
        <v>14321</v>
      </c>
      <c r="T627" s="17">
        <v>5975</v>
      </c>
      <c r="U627" s="17">
        <v>56677</v>
      </c>
      <c r="V627" s="17">
        <v>17559</v>
      </c>
      <c r="W627" s="17">
        <v>0</v>
      </c>
      <c r="X627" s="17">
        <v>858386</v>
      </c>
      <c r="Y627" s="17">
        <v>1960</v>
      </c>
      <c r="Z627" s="17">
        <v>0</v>
      </c>
      <c r="AA627" s="17">
        <v>0</v>
      </c>
      <c r="AB627" s="17">
        <v>0</v>
      </c>
      <c r="AC627" s="17">
        <v>20098872</v>
      </c>
      <c r="AD627" s="17">
        <f>MAX(E627,(TRUNC(('2022-0222'!E627*0.03),0)+'2022-0222'!E627))</f>
        <v>12900319</v>
      </c>
      <c r="AE627" s="17">
        <f t="shared" si="10"/>
        <v>153790</v>
      </c>
    </row>
    <row r="628" spans="1:31" x14ac:dyDescent="0.3">
      <c r="A628" s="15" t="s">
        <v>1249</v>
      </c>
      <c r="B628" s="14" t="s">
        <v>1250</v>
      </c>
      <c r="C628" s="14">
        <v>1</v>
      </c>
      <c r="D628" s="14">
        <v>0</v>
      </c>
      <c r="E628" s="17">
        <v>8601194</v>
      </c>
      <c r="F628" s="17">
        <v>0</v>
      </c>
      <c r="G628" s="17">
        <v>0</v>
      </c>
      <c r="H628" s="17">
        <v>0</v>
      </c>
      <c r="I628" s="17">
        <v>1294620</v>
      </c>
      <c r="J628" s="17">
        <v>1685545</v>
      </c>
      <c r="K628" s="17">
        <v>0</v>
      </c>
      <c r="L628" s="17">
        <v>0</v>
      </c>
      <c r="M628" s="17">
        <v>0</v>
      </c>
      <c r="N628" s="17">
        <v>0</v>
      </c>
      <c r="O628" s="17">
        <v>0</v>
      </c>
      <c r="P628" s="17">
        <v>2266174</v>
      </c>
      <c r="Q628" s="17">
        <v>183126</v>
      </c>
      <c r="R628" s="17">
        <v>114576</v>
      </c>
      <c r="S628" s="17">
        <v>14471</v>
      </c>
      <c r="T628" s="17">
        <v>6038</v>
      </c>
      <c r="U628" s="17">
        <v>57784</v>
      </c>
      <c r="V628" s="17">
        <v>18374</v>
      </c>
      <c r="W628" s="17">
        <v>0</v>
      </c>
      <c r="X628" s="17">
        <v>169080</v>
      </c>
      <c r="Y628" s="17">
        <v>0</v>
      </c>
      <c r="Z628" s="17">
        <v>0</v>
      </c>
      <c r="AA628" s="17">
        <v>0</v>
      </c>
      <c r="AB628" s="17">
        <v>0</v>
      </c>
      <c r="AC628" s="17">
        <v>14410982</v>
      </c>
      <c r="AD628" s="17">
        <f>MAX(E628,(TRUNC(('2022-0222'!E628*0.03),0)+'2022-0222'!E628))</f>
        <v>8601194</v>
      </c>
      <c r="AE628" s="17">
        <f t="shared" si="10"/>
        <v>0</v>
      </c>
    </row>
    <row r="629" spans="1:31" x14ac:dyDescent="0.3">
      <c r="A629" s="15" t="s">
        <v>1251</v>
      </c>
      <c r="B629" s="14" t="s">
        <v>1252</v>
      </c>
      <c r="C629" s="14">
        <v>1</v>
      </c>
      <c r="D629" s="14">
        <v>0</v>
      </c>
      <c r="E629" s="17">
        <v>13378377</v>
      </c>
      <c r="F629" s="17">
        <v>0</v>
      </c>
      <c r="G629" s="17">
        <v>0</v>
      </c>
      <c r="H629" s="17">
        <v>24133</v>
      </c>
      <c r="I629" s="17">
        <v>1669999</v>
      </c>
      <c r="J629" s="17">
        <v>3330767</v>
      </c>
      <c r="K629" s="17">
        <v>182766</v>
      </c>
      <c r="L629" s="17">
        <v>0</v>
      </c>
      <c r="M629" s="17">
        <v>0</v>
      </c>
      <c r="N629" s="17">
        <v>0</v>
      </c>
      <c r="O629" s="17">
        <v>0</v>
      </c>
      <c r="P629" s="17">
        <v>2129192</v>
      </c>
      <c r="Q629" s="17">
        <v>514715</v>
      </c>
      <c r="R629" s="17">
        <v>120776</v>
      </c>
      <c r="S629" s="17">
        <v>16059</v>
      </c>
      <c r="T629" s="17">
        <v>6700</v>
      </c>
      <c r="U629" s="17">
        <v>64075</v>
      </c>
      <c r="V629" s="17">
        <v>17459</v>
      </c>
      <c r="W629" s="17">
        <v>0</v>
      </c>
      <c r="X629" s="17">
        <v>609588</v>
      </c>
      <c r="Y629" s="17">
        <v>0</v>
      </c>
      <c r="Z629" s="17">
        <v>0</v>
      </c>
      <c r="AA629" s="17">
        <v>0</v>
      </c>
      <c r="AB629" s="17">
        <v>0</v>
      </c>
      <c r="AC629" s="17">
        <v>22064606</v>
      </c>
      <c r="AD629" s="17">
        <f>MAX(E629,(TRUNC(('2022-0222'!E629*0.03),0)+'2022-0222'!E629))</f>
        <v>13683114</v>
      </c>
      <c r="AE629" s="17">
        <f t="shared" si="10"/>
        <v>304737</v>
      </c>
    </row>
    <row r="630" spans="1:31" x14ac:dyDescent="0.3">
      <c r="A630" s="15" t="s">
        <v>1253</v>
      </c>
      <c r="B630" s="14" t="s">
        <v>1254</v>
      </c>
      <c r="C630" s="14">
        <v>1</v>
      </c>
      <c r="D630" s="14">
        <v>0</v>
      </c>
      <c r="E630" s="17">
        <v>11417785</v>
      </c>
      <c r="F630" s="17">
        <v>0</v>
      </c>
      <c r="G630" s="17">
        <v>0</v>
      </c>
      <c r="H630" s="17">
        <v>0</v>
      </c>
      <c r="I630" s="17">
        <v>1483437</v>
      </c>
      <c r="J630" s="17">
        <v>2638606</v>
      </c>
      <c r="K630" s="17">
        <v>0</v>
      </c>
      <c r="L630" s="17">
        <v>0</v>
      </c>
      <c r="M630" s="17">
        <v>0</v>
      </c>
      <c r="N630" s="17">
        <v>0</v>
      </c>
      <c r="O630" s="17">
        <v>0</v>
      </c>
      <c r="P630" s="17">
        <v>1932261</v>
      </c>
      <c r="Q630" s="17">
        <v>191300</v>
      </c>
      <c r="R630" s="17">
        <v>0</v>
      </c>
      <c r="S630" s="17">
        <v>11744</v>
      </c>
      <c r="T630" s="17">
        <v>4900</v>
      </c>
      <c r="U630" s="17">
        <v>45668</v>
      </c>
      <c r="V630" s="17">
        <v>14931</v>
      </c>
      <c r="W630" s="17">
        <v>0</v>
      </c>
      <c r="X630" s="17">
        <v>479828</v>
      </c>
      <c r="Y630" s="17">
        <v>0</v>
      </c>
      <c r="Z630" s="17">
        <v>0</v>
      </c>
      <c r="AA630" s="17">
        <v>0</v>
      </c>
      <c r="AB630" s="17">
        <v>0</v>
      </c>
      <c r="AC630" s="17">
        <v>18220460</v>
      </c>
      <c r="AD630" s="17">
        <f>MAX(E630,(TRUNC(('2022-0222'!E630*0.03),0)+'2022-0222'!E630))</f>
        <v>11417785</v>
      </c>
      <c r="AE630" s="17">
        <f t="shared" si="10"/>
        <v>0</v>
      </c>
    </row>
    <row r="631" spans="1:31" x14ac:dyDescent="0.3">
      <c r="A631" s="15" t="s">
        <v>1255</v>
      </c>
      <c r="B631" s="14" t="s">
        <v>1256</v>
      </c>
      <c r="C631" s="14">
        <v>1</v>
      </c>
      <c r="D631" s="14">
        <v>0</v>
      </c>
      <c r="E631" s="17">
        <v>4880060</v>
      </c>
      <c r="F631" s="17">
        <v>0</v>
      </c>
      <c r="G631" s="17">
        <v>100000</v>
      </c>
      <c r="H631" s="17">
        <v>11971</v>
      </c>
      <c r="I631" s="17">
        <v>1786754</v>
      </c>
      <c r="J631" s="17">
        <v>927042</v>
      </c>
      <c r="K631" s="17">
        <v>0</v>
      </c>
      <c r="L631" s="17">
        <v>0</v>
      </c>
      <c r="M631" s="17">
        <v>0</v>
      </c>
      <c r="N631" s="17">
        <v>0</v>
      </c>
      <c r="O631" s="17">
        <v>0</v>
      </c>
      <c r="P631" s="17">
        <v>1638086</v>
      </c>
      <c r="Q631" s="17">
        <v>64149</v>
      </c>
      <c r="R631" s="17">
        <v>171229</v>
      </c>
      <c r="S631" s="17">
        <v>51471</v>
      </c>
      <c r="T631" s="17">
        <v>21475</v>
      </c>
      <c r="U631" s="17">
        <v>180109</v>
      </c>
      <c r="V631" s="17">
        <v>17295</v>
      </c>
      <c r="W631" s="17">
        <v>0</v>
      </c>
      <c r="X631" s="17">
        <v>0</v>
      </c>
      <c r="Y631" s="17">
        <v>424</v>
      </c>
      <c r="Z631" s="17">
        <v>0</v>
      </c>
      <c r="AA631" s="17">
        <v>0</v>
      </c>
      <c r="AB631" s="17">
        <v>0</v>
      </c>
      <c r="AC631" s="17">
        <v>9850065</v>
      </c>
      <c r="AD631" s="17">
        <f>MAX(E631,(TRUNC(('2022-0222'!E631*0.03),0)+'2022-0222'!E631))</f>
        <v>4880060</v>
      </c>
      <c r="AE631" s="17">
        <f t="shared" si="10"/>
        <v>0</v>
      </c>
    </row>
    <row r="632" spans="1:31" x14ac:dyDescent="0.3">
      <c r="A632" s="15" t="s">
        <v>1257</v>
      </c>
      <c r="B632" s="14" t="s">
        <v>1258</v>
      </c>
      <c r="C632" s="14">
        <v>1</v>
      </c>
      <c r="D632" s="14">
        <v>0</v>
      </c>
      <c r="E632" s="17">
        <v>4915622</v>
      </c>
      <c r="F632" s="17">
        <v>0</v>
      </c>
      <c r="G632" s="17">
        <v>0</v>
      </c>
      <c r="H632" s="17">
        <v>0</v>
      </c>
      <c r="I632" s="17">
        <v>673896</v>
      </c>
      <c r="J632" s="17">
        <v>360067</v>
      </c>
      <c r="K632" s="17">
        <v>0</v>
      </c>
      <c r="L632" s="17">
        <v>0</v>
      </c>
      <c r="M632" s="17">
        <v>0</v>
      </c>
      <c r="N632" s="17">
        <v>0</v>
      </c>
      <c r="O632" s="17">
        <v>0</v>
      </c>
      <c r="P632" s="17">
        <v>1229250</v>
      </c>
      <c r="Q632" s="17">
        <v>147335</v>
      </c>
      <c r="R632" s="17">
        <v>206197</v>
      </c>
      <c r="S632" s="17">
        <v>64025</v>
      </c>
      <c r="T632" s="17">
        <v>26713</v>
      </c>
      <c r="U632" s="17">
        <v>242437</v>
      </c>
      <c r="V632" s="17">
        <v>0</v>
      </c>
      <c r="W632" s="17">
        <v>0</v>
      </c>
      <c r="X632" s="17">
        <v>414435</v>
      </c>
      <c r="Y632" s="17">
        <v>0</v>
      </c>
      <c r="Z632" s="17">
        <v>0</v>
      </c>
      <c r="AA632" s="17">
        <v>0</v>
      </c>
      <c r="AB632" s="17">
        <v>0</v>
      </c>
      <c r="AC632" s="17">
        <v>7919977</v>
      </c>
      <c r="AD632" s="17">
        <f>MAX(E632,(TRUNC(('2022-0222'!E632*0.03),0)+'2022-0222'!E632))</f>
        <v>5063090</v>
      </c>
      <c r="AE632" s="17">
        <f t="shared" si="10"/>
        <v>147468</v>
      </c>
    </row>
    <row r="633" spans="1:31" x14ac:dyDescent="0.3">
      <c r="A633" s="15" t="s">
        <v>1259</v>
      </c>
      <c r="B633" s="14" t="s">
        <v>1260</v>
      </c>
      <c r="C633" s="14">
        <v>1</v>
      </c>
      <c r="D633" s="14">
        <v>0</v>
      </c>
      <c r="E633" s="17">
        <v>3406771</v>
      </c>
      <c r="F633" s="17">
        <v>0</v>
      </c>
      <c r="G633" s="17">
        <v>100000</v>
      </c>
      <c r="H633" s="17">
        <v>637</v>
      </c>
      <c r="I633" s="17">
        <v>974838</v>
      </c>
      <c r="J633" s="17">
        <v>1496725</v>
      </c>
      <c r="K633" s="17">
        <v>0</v>
      </c>
      <c r="L633" s="17">
        <v>0</v>
      </c>
      <c r="M633" s="17">
        <v>0</v>
      </c>
      <c r="N633" s="17">
        <v>0</v>
      </c>
      <c r="O633" s="17">
        <v>0</v>
      </c>
      <c r="P633" s="17">
        <v>590522</v>
      </c>
      <c r="Q633" s="17">
        <v>80793</v>
      </c>
      <c r="R633" s="17">
        <v>124733</v>
      </c>
      <c r="S633" s="17">
        <v>23174</v>
      </c>
      <c r="T633" s="17">
        <v>9669</v>
      </c>
      <c r="U633" s="17">
        <v>93317</v>
      </c>
      <c r="V633" s="17">
        <v>12242</v>
      </c>
      <c r="W633" s="17">
        <v>0</v>
      </c>
      <c r="X633" s="17">
        <v>194400</v>
      </c>
      <c r="Y633" s="17">
        <v>3952</v>
      </c>
      <c r="Z633" s="17">
        <v>0</v>
      </c>
      <c r="AA633" s="17">
        <v>0</v>
      </c>
      <c r="AB633" s="17">
        <v>0</v>
      </c>
      <c r="AC633" s="17">
        <v>7111773</v>
      </c>
      <c r="AD633" s="17">
        <f>MAX(E633,(TRUNC(('2022-0222'!E633*0.03),0)+'2022-0222'!E633))</f>
        <v>3406771</v>
      </c>
      <c r="AE633" s="17">
        <f t="shared" si="10"/>
        <v>0</v>
      </c>
    </row>
    <row r="634" spans="1:31" x14ac:dyDescent="0.3">
      <c r="A634" s="15" t="s">
        <v>1261</v>
      </c>
      <c r="B634" s="14" t="s">
        <v>1262</v>
      </c>
      <c r="C634" s="14">
        <v>1</v>
      </c>
      <c r="D634" s="14">
        <v>1</v>
      </c>
      <c r="E634" s="17">
        <v>6083674</v>
      </c>
      <c r="F634" s="17">
        <v>0</v>
      </c>
      <c r="G634" s="17">
        <v>349156</v>
      </c>
      <c r="H634" s="17">
        <v>0</v>
      </c>
      <c r="I634" s="17">
        <v>883034</v>
      </c>
      <c r="J634" s="17">
        <v>287980</v>
      </c>
      <c r="K634" s="17">
        <v>0</v>
      </c>
      <c r="L634" s="17">
        <v>0</v>
      </c>
      <c r="M634" s="17">
        <v>0</v>
      </c>
      <c r="N634" s="17">
        <v>0</v>
      </c>
      <c r="O634" s="17">
        <v>0</v>
      </c>
      <c r="P634" s="17">
        <v>836203</v>
      </c>
      <c r="Q634" s="17">
        <v>51441</v>
      </c>
      <c r="R634" s="17">
        <v>107233</v>
      </c>
      <c r="S634" s="17">
        <v>35188</v>
      </c>
      <c r="T634" s="17">
        <v>14681</v>
      </c>
      <c r="U634" s="17">
        <v>132519</v>
      </c>
      <c r="V634" s="17">
        <v>3354</v>
      </c>
      <c r="W634" s="17">
        <v>0</v>
      </c>
      <c r="X634" s="17">
        <v>183600</v>
      </c>
      <c r="Y634" s="17">
        <v>0</v>
      </c>
      <c r="Z634" s="17">
        <v>0</v>
      </c>
      <c r="AA634" s="17">
        <v>0</v>
      </c>
      <c r="AB634" s="17">
        <v>0</v>
      </c>
      <c r="AC634" s="17">
        <v>8968063</v>
      </c>
      <c r="AD634" s="17">
        <f>MAX(E634,(TRUNC(('2022-0222'!E634*0.03),0)+'2022-0222'!E634))</f>
        <v>6083674</v>
      </c>
      <c r="AE634" s="17">
        <f t="shared" si="10"/>
        <v>0</v>
      </c>
    </row>
    <row r="635" spans="1:31" x14ac:dyDescent="0.3">
      <c r="A635" s="15" t="s">
        <v>1263</v>
      </c>
      <c r="B635" s="14" t="s">
        <v>1264</v>
      </c>
      <c r="C635" s="14">
        <v>1</v>
      </c>
      <c r="D635" s="14">
        <v>0</v>
      </c>
      <c r="E635" s="17">
        <v>7436111</v>
      </c>
      <c r="F635" s="17">
        <v>0</v>
      </c>
      <c r="G635" s="17">
        <v>323759</v>
      </c>
      <c r="H635" s="17">
        <v>0</v>
      </c>
      <c r="I635" s="17">
        <v>602548</v>
      </c>
      <c r="J635" s="17">
        <v>1910305</v>
      </c>
      <c r="K635" s="17">
        <v>0</v>
      </c>
      <c r="L635" s="17">
        <v>0</v>
      </c>
      <c r="M635" s="17">
        <v>0</v>
      </c>
      <c r="N635" s="17">
        <v>0</v>
      </c>
      <c r="O635" s="17">
        <v>0</v>
      </c>
      <c r="P635" s="17">
        <v>1618207</v>
      </c>
      <c r="Q635" s="17">
        <v>128865</v>
      </c>
      <c r="R635" s="17">
        <v>194155</v>
      </c>
      <c r="S635" s="17">
        <v>50812</v>
      </c>
      <c r="T635" s="17">
        <v>21200</v>
      </c>
      <c r="U635" s="17">
        <v>189779</v>
      </c>
      <c r="V635" s="17">
        <v>22081</v>
      </c>
      <c r="W635" s="17">
        <v>0</v>
      </c>
      <c r="X635" s="17">
        <v>405000</v>
      </c>
      <c r="Y635" s="17">
        <v>0</v>
      </c>
      <c r="Z635" s="17">
        <v>0</v>
      </c>
      <c r="AA635" s="17">
        <v>0</v>
      </c>
      <c r="AB635" s="17">
        <v>0</v>
      </c>
      <c r="AC635" s="17">
        <v>12902822</v>
      </c>
      <c r="AD635" s="17">
        <f>MAX(E635,(TRUNC(('2022-0222'!E635*0.03),0)+'2022-0222'!E635))</f>
        <v>7436111</v>
      </c>
      <c r="AE635" s="17">
        <f t="shared" si="10"/>
        <v>0</v>
      </c>
    </row>
    <row r="636" spans="1:31" x14ac:dyDescent="0.3">
      <c r="A636" s="15" t="s">
        <v>1265</v>
      </c>
      <c r="B636" s="14" t="s">
        <v>1266</v>
      </c>
      <c r="C636" s="14">
        <v>1</v>
      </c>
      <c r="D636" s="14">
        <v>0</v>
      </c>
      <c r="E636" s="17">
        <v>2411893</v>
      </c>
      <c r="F636" s="17">
        <v>0</v>
      </c>
      <c r="G636" s="17">
        <v>100000</v>
      </c>
      <c r="H636" s="17">
        <v>0</v>
      </c>
      <c r="I636" s="17">
        <v>290321</v>
      </c>
      <c r="J636" s="17">
        <v>648984</v>
      </c>
      <c r="K636" s="17">
        <v>0</v>
      </c>
      <c r="L636" s="17">
        <v>0</v>
      </c>
      <c r="M636" s="17">
        <v>0</v>
      </c>
      <c r="N636" s="17">
        <v>0</v>
      </c>
      <c r="O636" s="17">
        <v>0</v>
      </c>
      <c r="P636" s="17">
        <v>603701</v>
      </c>
      <c r="Q636" s="17">
        <v>115551</v>
      </c>
      <c r="R636" s="17">
        <v>128209</v>
      </c>
      <c r="S636" s="17">
        <v>16538</v>
      </c>
      <c r="T636" s="17">
        <v>6900</v>
      </c>
      <c r="U636" s="17">
        <v>70308</v>
      </c>
      <c r="V636" s="17">
        <v>7133</v>
      </c>
      <c r="W636" s="17">
        <v>0</v>
      </c>
      <c r="X636" s="17">
        <v>207900</v>
      </c>
      <c r="Y636" s="17">
        <v>7468</v>
      </c>
      <c r="Z636" s="17">
        <v>0</v>
      </c>
      <c r="AA636" s="17">
        <v>0</v>
      </c>
      <c r="AB636" s="17">
        <v>0</v>
      </c>
      <c r="AC636" s="17">
        <v>4614906</v>
      </c>
      <c r="AD636" s="17">
        <f>MAX(E636,(TRUNC(('2022-0222'!E636*0.03),0)+'2022-0222'!E636))</f>
        <v>2411893</v>
      </c>
      <c r="AE636" s="17">
        <f t="shared" si="10"/>
        <v>0</v>
      </c>
    </row>
    <row r="637" spans="1:31" x14ac:dyDescent="0.3">
      <c r="A637" s="15" t="s">
        <v>1267</v>
      </c>
      <c r="B637" s="14" t="s">
        <v>1268</v>
      </c>
      <c r="C637" s="14">
        <v>1</v>
      </c>
      <c r="D637" s="14">
        <v>0</v>
      </c>
      <c r="E637" s="17">
        <v>1171940</v>
      </c>
      <c r="F637" s="17">
        <v>0</v>
      </c>
      <c r="G637" s="17">
        <v>0</v>
      </c>
      <c r="H637" s="17">
        <v>0</v>
      </c>
      <c r="I637" s="17">
        <v>113666</v>
      </c>
      <c r="J637" s="17">
        <v>149810</v>
      </c>
      <c r="K637" s="17">
        <v>0</v>
      </c>
      <c r="L637" s="17">
        <v>0</v>
      </c>
      <c r="M637" s="17">
        <v>0</v>
      </c>
      <c r="N637" s="17">
        <v>0</v>
      </c>
      <c r="O637" s="17">
        <v>0</v>
      </c>
      <c r="P637" s="17">
        <v>695002</v>
      </c>
      <c r="Q637" s="17">
        <v>40800</v>
      </c>
      <c r="R637" s="17">
        <v>28486</v>
      </c>
      <c r="S637" s="17">
        <v>29031</v>
      </c>
      <c r="T637" s="17">
        <v>12113</v>
      </c>
      <c r="U637" s="17">
        <v>102171</v>
      </c>
      <c r="V637" s="17">
        <v>1313</v>
      </c>
      <c r="W637" s="17">
        <v>0</v>
      </c>
      <c r="X637" s="17">
        <v>0</v>
      </c>
      <c r="Y637" s="17">
        <v>9362</v>
      </c>
      <c r="Z637" s="17">
        <v>0</v>
      </c>
      <c r="AA637" s="17">
        <v>0</v>
      </c>
      <c r="AB637" s="17">
        <v>0</v>
      </c>
      <c r="AC637" s="17">
        <v>2353694</v>
      </c>
      <c r="AD637" s="17">
        <f>MAX(E637,(TRUNC(('2022-0222'!E637*0.03),0)+'2022-0222'!E637))</f>
        <v>1207098</v>
      </c>
      <c r="AE637" s="17">
        <f t="shared" si="10"/>
        <v>35158</v>
      </c>
    </row>
    <row r="638" spans="1:31" x14ac:dyDescent="0.3">
      <c r="A638" s="15" t="s">
        <v>1269</v>
      </c>
      <c r="B638" s="14" t="s">
        <v>1270</v>
      </c>
      <c r="C638" s="14">
        <v>1</v>
      </c>
      <c r="D638" s="14">
        <v>0</v>
      </c>
      <c r="E638" s="17">
        <v>10098097</v>
      </c>
      <c r="F638" s="17">
        <v>0</v>
      </c>
      <c r="G638" s="17">
        <v>0</v>
      </c>
      <c r="H638" s="17">
        <v>0</v>
      </c>
      <c r="I638" s="17">
        <v>2256629</v>
      </c>
      <c r="J638" s="17">
        <v>700795</v>
      </c>
      <c r="K638" s="17">
        <v>0</v>
      </c>
      <c r="L638" s="17">
        <v>0</v>
      </c>
      <c r="M638" s="17">
        <v>0</v>
      </c>
      <c r="N638" s="17">
        <v>0</v>
      </c>
      <c r="O638" s="17">
        <v>0</v>
      </c>
      <c r="P638" s="17">
        <v>1229641</v>
      </c>
      <c r="Q638" s="17">
        <v>168420</v>
      </c>
      <c r="R638" s="17">
        <v>111542</v>
      </c>
      <c r="S638" s="17">
        <v>53389</v>
      </c>
      <c r="T638" s="17">
        <v>22275</v>
      </c>
      <c r="U638" s="17">
        <v>163857</v>
      </c>
      <c r="V638" s="17">
        <v>41658</v>
      </c>
      <c r="W638" s="17">
        <v>0</v>
      </c>
      <c r="X638" s="17">
        <v>439235</v>
      </c>
      <c r="Y638" s="17">
        <v>0</v>
      </c>
      <c r="Z638" s="17">
        <v>0</v>
      </c>
      <c r="AA638" s="17">
        <v>0</v>
      </c>
      <c r="AB638" s="17">
        <v>0</v>
      </c>
      <c r="AC638" s="17">
        <v>15285538</v>
      </c>
      <c r="AD638" s="17">
        <f>MAX(E638,(TRUNC(('2022-0222'!E638*0.03),0)+'2022-0222'!E638))</f>
        <v>10098097</v>
      </c>
      <c r="AE638" s="17">
        <f t="shared" si="10"/>
        <v>0</v>
      </c>
    </row>
    <row r="639" spans="1:31" x14ac:dyDescent="0.3">
      <c r="A639" s="15" t="s">
        <v>1271</v>
      </c>
      <c r="B639" s="14" t="s">
        <v>1272</v>
      </c>
      <c r="C639" s="14">
        <v>1</v>
      </c>
      <c r="D639" s="14">
        <v>0</v>
      </c>
      <c r="E639" s="17">
        <v>2756368</v>
      </c>
      <c r="F639" s="17">
        <v>0</v>
      </c>
      <c r="G639" s="17">
        <v>0</v>
      </c>
      <c r="H639" s="17">
        <v>0</v>
      </c>
      <c r="I639" s="17">
        <v>629910</v>
      </c>
      <c r="J639" s="17">
        <v>821467</v>
      </c>
      <c r="K639" s="17">
        <v>0</v>
      </c>
      <c r="L639" s="17">
        <v>0</v>
      </c>
      <c r="M639" s="17">
        <v>0</v>
      </c>
      <c r="N639" s="17">
        <v>0</v>
      </c>
      <c r="O639" s="17">
        <v>0</v>
      </c>
      <c r="P639" s="17">
        <v>655847</v>
      </c>
      <c r="Q639" s="17">
        <v>196014</v>
      </c>
      <c r="R639" s="17">
        <v>98424</v>
      </c>
      <c r="S639" s="17">
        <v>26844</v>
      </c>
      <c r="T639" s="17">
        <v>11200</v>
      </c>
      <c r="U639" s="17">
        <v>108636</v>
      </c>
      <c r="V639" s="17">
        <v>8326</v>
      </c>
      <c r="W639" s="17">
        <v>0</v>
      </c>
      <c r="X639" s="17">
        <v>0</v>
      </c>
      <c r="Y639" s="17">
        <v>6999</v>
      </c>
      <c r="Z639" s="17">
        <v>0</v>
      </c>
      <c r="AA639" s="17">
        <v>0</v>
      </c>
      <c r="AB639" s="17">
        <v>0</v>
      </c>
      <c r="AC639" s="17">
        <v>5320035</v>
      </c>
      <c r="AD639" s="17">
        <f>MAX(E639,(TRUNC(('2022-0222'!E639*0.03),0)+'2022-0222'!E639))</f>
        <v>2756368</v>
      </c>
      <c r="AE639" s="17">
        <f t="shared" si="10"/>
        <v>0</v>
      </c>
    </row>
    <row r="640" spans="1:31" x14ac:dyDescent="0.3">
      <c r="A640" s="15" t="s">
        <v>1273</v>
      </c>
      <c r="B640" s="14" t="s">
        <v>1274</v>
      </c>
      <c r="C640" s="14">
        <v>1</v>
      </c>
      <c r="D640" s="14">
        <v>0</v>
      </c>
      <c r="E640" s="17">
        <v>4025473</v>
      </c>
      <c r="F640" s="17">
        <v>0</v>
      </c>
      <c r="G640" s="17">
        <v>100000</v>
      </c>
      <c r="H640" s="17">
        <v>0</v>
      </c>
      <c r="I640" s="17">
        <v>486015</v>
      </c>
      <c r="J640" s="17">
        <v>947922</v>
      </c>
      <c r="K640" s="17">
        <v>0</v>
      </c>
      <c r="L640" s="17">
        <v>0</v>
      </c>
      <c r="M640" s="17">
        <v>0</v>
      </c>
      <c r="N640" s="17">
        <v>0</v>
      </c>
      <c r="O640" s="17">
        <v>0</v>
      </c>
      <c r="P640" s="17">
        <v>795402</v>
      </c>
      <c r="Q640" s="17">
        <v>56332</v>
      </c>
      <c r="R640" s="17">
        <v>197723</v>
      </c>
      <c r="S640" s="17">
        <v>33046</v>
      </c>
      <c r="T640" s="17">
        <v>13788</v>
      </c>
      <c r="U640" s="17">
        <v>94016</v>
      </c>
      <c r="V640" s="17">
        <v>21995</v>
      </c>
      <c r="W640" s="17">
        <v>0</v>
      </c>
      <c r="X640" s="17">
        <v>221400</v>
      </c>
      <c r="Y640" s="17">
        <v>11221</v>
      </c>
      <c r="Z640" s="17">
        <v>0</v>
      </c>
      <c r="AA640" s="17">
        <v>0</v>
      </c>
      <c r="AB640" s="17">
        <v>0</v>
      </c>
      <c r="AC640" s="17">
        <v>7004333</v>
      </c>
      <c r="AD640" s="17">
        <f>MAX(E640,(TRUNC(('2022-0222'!E640*0.03),0)+'2022-0222'!E640))</f>
        <v>4025473</v>
      </c>
      <c r="AE640" s="17">
        <f t="shared" si="10"/>
        <v>0</v>
      </c>
    </row>
    <row r="641" spans="1:31" x14ac:dyDescent="0.3">
      <c r="A641" s="15" t="s">
        <v>1275</v>
      </c>
      <c r="B641" s="14" t="s">
        <v>1276</v>
      </c>
      <c r="C641" s="14">
        <v>1</v>
      </c>
      <c r="D641" s="14">
        <v>0</v>
      </c>
      <c r="E641" s="17">
        <v>4139885</v>
      </c>
      <c r="F641" s="17">
        <v>0</v>
      </c>
      <c r="G641" s="17">
        <v>129492</v>
      </c>
      <c r="H641" s="17">
        <v>0</v>
      </c>
      <c r="I641" s="17">
        <v>497666</v>
      </c>
      <c r="J641" s="17">
        <v>443265</v>
      </c>
      <c r="K641" s="17">
        <v>0</v>
      </c>
      <c r="L641" s="17">
        <v>0</v>
      </c>
      <c r="M641" s="17">
        <v>0</v>
      </c>
      <c r="N641" s="17">
        <v>0</v>
      </c>
      <c r="O641" s="17">
        <v>0</v>
      </c>
      <c r="P641" s="17">
        <v>1045977</v>
      </c>
      <c r="Q641" s="17">
        <v>27199</v>
      </c>
      <c r="R641" s="17">
        <v>129457</v>
      </c>
      <c r="S641" s="17">
        <v>25181</v>
      </c>
      <c r="T641" s="17">
        <v>10506</v>
      </c>
      <c r="U641" s="17">
        <v>98501</v>
      </c>
      <c r="V641" s="17">
        <v>15092</v>
      </c>
      <c r="W641" s="17">
        <v>0</v>
      </c>
      <c r="X641" s="17">
        <v>172800</v>
      </c>
      <c r="Y641" s="17">
        <v>0</v>
      </c>
      <c r="Z641" s="17">
        <v>0</v>
      </c>
      <c r="AA641" s="17">
        <v>0</v>
      </c>
      <c r="AB641" s="17">
        <v>0</v>
      </c>
      <c r="AC641" s="17">
        <v>6735021</v>
      </c>
      <c r="AD641" s="17">
        <f>MAX(E641,(TRUNC(('2022-0222'!E641*0.03),0)+'2022-0222'!E641))</f>
        <v>4139885</v>
      </c>
      <c r="AE641" s="17">
        <f t="shared" si="10"/>
        <v>0</v>
      </c>
    </row>
    <row r="642" spans="1:31" x14ac:dyDescent="0.3">
      <c r="A642" s="15" t="s">
        <v>1277</v>
      </c>
      <c r="B642" s="14" t="s">
        <v>1278</v>
      </c>
      <c r="C642" s="14">
        <v>1</v>
      </c>
      <c r="D642" s="14">
        <v>0</v>
      </c>
      <c r="E642" s="17">
        <v>6437709</v>
      </c>
      <c r="F642" s="17">
        <v>0</v>
      </c>
      <c r="G642" s="17">
        <v>193387</v>
      </c>
      <c r="H642" s="17">
        <v>0</v>
      </c>
      <c r="I642" s="17">
        <v>718479</v>
      </c>
      <c r="J642" s="17">
        <v>1124799</v>
      </c>
      <c r="K642" s="17">
        <v>0</v>
      </c>
      <c r="L642" s="17">
        <v>0</v>
      </c>
      <c r="M642" s="17">
        <v>0</v>
      </c>
      <c r="N642" s="17">
        <v>0</v>
      </c>
      <c r="O642" s="17">
        <v>0</v>
      </c>
      <c r="P642" s="17">
        <v>651542</v>
      </c>
      <c r="Q642" s="17">
        <v>203362</v>
      </c>
      <c r="R642" s="17">
        <v>182459</v>
      </c>
      <c r="S642" s="17">
        <v>35143</v>
      </c>
      <c r="T642" s="17">
        <v>14663</v>
      </c>
      <c r="U642" s="17">
        <v>137179</v>
      </c>
      <c r="V642" s="17">
        <v>24469</v>
      </c>
      <c r="W642" s="17">
        <v>0</v>
      </c>
      <c r="X642" s="17">
        <v>280800</v>
      </c>
      <c r="Y642" s="17">
        <v>0</v>
      </c>
      <c r="Z642" s="17">
        <v>0</v>
      </c>
      <c r="AA642" s="17">
        <v>0</v>
      </c>
      <c r="AB642" s="17">
        <v>0</v>
      </c>
      <c r="AC642" s="17">
        <v>10003991</v>
      </c>
      <c r="AD642" s="17">
        <f>MAX(E642,(TRUNC(('2022-0222'!E642*0.03),0)+'2022-0222'!E642))</f>
        <v>6437709</v>
      </c>
      <c r="AE642" s="17">
        <f t="shared" si="10"/>
        <v>0</v>
      </c>
    </row>
    <row r="643" spans="1:31" x14ac:dyDescent="0.3">
      <c r="A643" s="15" t="s">
        <v>1279</v>
      </c>
      <c r="B643" s="14" t="s">
        <v>1280</v>
      </c>
      <c r="C643" s="14">
        <v>1</v>
      </c>
      <c r="D643" s="14">
        <v>0</v>
      </c>
      <c r="E643" s="17">
        <v>3534553</v>
      </c>
      <c r="F643" s="17">
        <v>0</v>
      </c>
      <c r="G643" s="17">
        <v>0</v>
      </c>
      <c r="H643" s="17">
        <v>0</v>
      </c>
      <c r="I643" s="17">
        <v>401671</v>
      </c>
      <c r="J643" s="17">
        <v>1562747</v>
      </c>
      <c r="K643" s="17">
        <v>0</v>
      </c>
      <c r="L643" s="17">
        <v>0</v>
      </c>
      <c r="M643" s="17">
        <v>0</v>
      </c>
      <c r="N643" s="17">
        <v>0</v>
      </c>
      <c r="O643" s="17">
        <v>0</v>
      </c>
      <c r="P643" s="17">
        <v>801017</v>
      </c>
      <c r="Q643" s="17">
        <v>115468</v>
      </c>
      <c r="R643" s="17">
        <v>66925</v>
      </c>
      <c r="S643" s="17">
        <v>29586</v>
      </c>
      <c r="T643" s="17">
        <v>12344</v>
      </c>
      <c r="U643" s="17">
        <v>116325</v>
      </c>
      <c r="V643" s="17">
        <v>17636</v>
      </c>
      <c r="W643" s="17">
        <v>0</v>
      </c>
      <c r="X643" s="17">
        <v>216000</v>
      </c>
      <c r="Y643" s="17">
        <v>6878</v>
      </c>
      <c r="Z643" s="17">
        <v>0</v>
      </c>
      <c r="AA643" s="17">
        <v>0</v>
      </c>
      <c r="AB643" s="17">
        <v>0</v>
      </c>
      <c r="AC643" s="17">
        <v>6881150</v>
      </c>
      <c r="AD643" s="17">
        <f>MAX(E643,(TRUNC(('2022-0222'!E643*0.03),0)+'2022-0222'!E643))</f>
        <v>3534553</v>
      </c>
      <c r="AE643" s="17">
        <f t="shared" si="10"/>
        <v>0</v>
      </c>
    </row>
    <row r="644" spans="1:31" x14ac:dyDescent="0.3">
      <c r="A644" s="15" t="s">
        <v>1281</v>
      </c>
      <c r="B644" s="14" t="s">
        <v>1282</v>
      </c>
      <c r="C644" s="14">
        <v>1</v>
      </c>
      <c r="D644" s="14">
        <v>0</v>
      </c>
      <c r="E644" s="17">
        <v>3960552</v>
      </c>
      <c r="F644" s="17">
        <v>0</v>
      </c>
      <c r="G644" s="17">
        <v>0</v>
      </c>
      <c r="H644" s="17">
        <v>0</v>
      </c>
      <c r="I644" s="17">
        <v>405530</v>
      </c>
      <c r="J644" s="17">
        <v>30720</v>
      </c>
      <c r="K644" s="17">
        <v>1249</v>
      </c>
      <c r="L644" s="17">
        <v>0</v>
      </c>
      <c r="M644" s="17">
        <v>0</v>
      </c>
      <c r="N644" s="17">
        <v>0</v>
      </c>
      <c r="O644" s="17">
        <v>0</v>
      </c>
      <c r="P644" s="17">
        <v>856079</v>
      </c>
      <c r="Q644" s="17">
        <v>91067</v>
      </c>
      <c r="R644" s="17">
        <v>59245</v>
      </c>
      <c r="S644" s="17">
        <v>39787</v>
      </c>
      <c r="T644" s="17">
        <v>16600</v>
      </c>
      <c r="U644" s="17">
        <v>113238</v>
      </c>
      <c r="V644" s="17">
        <v>0</v>
      </c>
      <c r="W644" s="17">
        <v>0</v>
      </c>
      <c r="X644" s="17">
        <v>393733</v>
      </c>
      <c r="Y644" s="17">
        <v>615</v>
      </c>
      <c r="Z644" s="17">
        <v>0</v>
      </c>
      <c r="AA644" s="17">
        <v>0</v>
      </c>
      <c r="AB644" s="17">
        <v>0</v>
      </c>
      <c r="AC644" s="17">
        <v>5968415</v>
      </c>
      <c r="AD644" s="17">
        <f>MAX(E644,(TRUNC(('2022-0222'!E644*0.03),0)+'2022-0222'!E644))</f>
        <v>4079368</v>
      </c>
      <c r="AE644" s="17">
        <f t="shared" si="10"/>
        <v>118816</v>
      </c>
    </row>
    <row r="645" spans="1:31" x14ac:dyDescent="0.3">
      <c r="A645" s="15" t="s">
        <v>1283</v>
      </c>
      <c r="B645" s="14" t="s">
        <v>1284</v>
      </c>
      <c r="C645" s="14">
        <v>1</v>
      </c>
      <c r="D645" s="14">
        <v>0</v>
      </c>
      <c r="E645" s="17">
        <v>3223388</v>
      </c>
      <c r="F645" s="17">
        <v>0</v>
      </c>
      <c r="G645" s="17">
        <v>167166</v>
      </c>
      <c r="H645" s="17">
        <v>0</v>
      </c>
      <c r="I645" s="17">
        <v>774002</v>
      </c>
      <c r="J645" s="17">
        <v>312115</v>
      </c>
      <c r="K645" s="17">
        <v>0</v>
      </c>
      <c r="L645" s="17">
        <v>0</v>
      </c>
      <c r="M645" s="17">
        <v>0</v>
      </c>
      <c r="N645" s="17">
        <v>0</v>
      </c>
      <c r="O645" s="17">
        <v>0</v>
      </c>
      <c r="P645" s="17">
        <v>256765</v>
      </c>
      <c r="Q645" s="17">
        <v>127916</v>
      </c>
      <c r="R645" s="17">
        <v>112392</v>
      </c>
      <c r="S645" s="17">
        <v>17092</v>
      </c>
      <c r="T645" s="17">
        <v>7131</v>
      </c>
      <c r="U645" s="17">
        <v>67454</v>
      </c>
      <c r="V645" s="17">
        <v>5495</v>
      </c>
      <c r="W645" s="17">
        <v>0</v>
      </c>
      <c r="X645" s="17">
        <v>259267</v>
      </c>
      <c r="Y645" s="17">
        <v>0</v>
      </c>
      <c r="Z645" s="17">
        <v>0</v>
      </c>
      <c r="AA645" s="17">
        <v>0</v>
      </c>
      <c r="AB645" s="17">
        <v>0</v>
      </c>
      <c r="AC645" s="17">
        <v>5330183</v>
      </c>
      <c r="AD645" s="17">
        <f>MAX(E645,(TRUNC(('2022-0222'!E645*0.03),0)+'2022-0222'!E645))</f>
        <v>3223388</v>
      </c>
      <c r="AE645" s="17">
        <f t="shared" si="10"/>
        <v>0</v>
      </c>
    </row>
    <row r="646" spans="1:31" x14ac:dyDescent="0.3">
      <c r="A646" s="15" t="s">
        <v>1285</v>
      </c>
      <c r="B646" s="14" t="s">
        <v>1286</v>
      </c>
      <c r="C646" s="14">
        <v>1</v>
      </c>
      <c r="D646" s="14">
        <v>0</v>
      </c>
      <c r="E646" s="17">
        <v>3361966</v>
      </c>
      <c r="F646" s="17">
        <v>0</v>
      </c>
      <c r="G646" s="17">
        <v>0</v>
      </c>
      <c r="H646" s="17">
        <v>0</v>
      </c>
      <c r="I646" s="17">
        <v>436848</v>
      </c>
      <c r="J646" s="17">
        <v>46266</v>
      </c>
      <c r="K646" s="17">
        <v>3054</v>
      </c>
      <c r="L646" s="17">
        <v>0</v>
      </c>
      <c r="M646" s="17">
        <v>0</v>
      </c>
      <c r="N646" s="17">
        <v>0</v>
      </c>
      <c r="O646" s="17">
        <v>0</v>
      </c>
      <c r="P646" s="17">
        <v>543363</v>
      </c>
      <c r="Q646" s="17">
        <v>104625</v>
      </c>
      <c r="R646" s="17">
        <v>112914</v>
      </c>
      <c r="S646" s="17">
        <v>64189</v>
      </c>
      <c r="T646" s="17">
        <v>26781</v>
      </c>
      <c r="U646" s="17">
        <v>261018</v>
      </c>
      <c r="V646" s="17">
        <v>0</v>
      </c>
      <c r="W646" s="17">
        <v>0</v>
      </c>
      <c r="X646" s="17">
        <v>0</v>
      </c>
      <c r="Y646" s="17">
        <v>13169</v>
      </c>
      <c r="Z646" s="17">
        <v>0</v>
      </c>
      <c r="AA646" s="17">
        <v>0</v>
      </c>
      <c r="AB646" s="17">
        <v>0</v>
      </c>
      <c r="AC646" s="17">
        <v>4974193</v>
      </c>
      <c r="AD646" s="17">
        <f>MAX(E646,(TRUNC(('2022-0222'!E646*0.03),0)+'2022-0222'!E646))</f>
        <v>3462824</v>
      </c>
      <c r="AE646" s="17">
        <f t="shared" ref="AE646:AE678" si="11">AD646-E646</f>
        <v>100858</v>
      </c>
    </row>
    <row r="647" spans="1:31" x14ac:dyDescent="0.3">
      <c r="A647" s="15" t="s">
        <v>1287</v>
      </c>
      <c r="B647" s="14" t="s">
        <v>1288</v>
      </c>
      <c r="C647" s="14">
        <v>1</v>
      </c>
      <c r="D647" s="14">
        <v>0</v>
      </c>
      <c r="E647" s="17">
        <v>6028356</v>
      </c>
      <c r="F647" s="17">
        <v>0</v>
      </c>
      <c r="G647" s="17">
        <v>0</v>
      </c>
      <c r="H647" s="17">
        <v>0</v>
      </c>
      <c r="I647" s="17">
        <v>1031442</v>
      </c>
      <c r="J647" s="17">
        <v>1253048</v>
      </c>
      <c r="K647" s="17">
        <v>0</v>
      </c>
      <c r="L647" s="17">
        <v>0</v>
      </c>
      <c r="M647" s="17">
        <v>0</v>
      </c>
      <c r="N647" s="17">
        <v>7020</v>
      </c>
      <c r="O647" s="17">
        <v>1980</v>
      </c>
      <c r="P647" s="17">
        <v>0</v>
      </c>
      <c r="Q647" s="17">
        <v>211620</v>
      </c>
      <c r="R647" s="17">
        <v>191663</v>
      </c>
      <c r="S647" s="17">
        <v>98134</v>
      </c>
      <c r="T647" s="17">
        <v>40944</v>
      </c>
      <c r="U647" s="17">
        <v>361441</v>
      </c>
      <c r="V647" s="17">
        <v>24414</v>
      </c>
      <c r="W647" s="17">
        <v>0</v>
      </c>
      <c r="X647" s="17">
        <v>313660</v>
      </c>
      <c r="Y647" s="17">
        <v>37078</v>
      </c>
      <c r="Z647" s="17">
        <v>0</v>
      </c>
      <c r="AA647" s="17">
        <v>0</v>
      </c>
      <c r="AB647" s="17">
        <v>0</v>
      </c>
      <c r="AC647" s="17">
        <v>9600800</v>
      </c>
      <c r="AD647" s="17">
        <f>MAX(E647,(TRUNC(('2022-0222'!E647*0.03),0)+'2022-0222'!E647))</f>
        <v>6028356</v>
      </c>
      <c r="AE647" s="17">
        <f t="shared" si="11"/>
        <v>0</v>
      </c>
    </row>
    <row r="648" spans="1:31" x14ac:dyDescent="0.3">
      <c r="A648" s="15" t="s">
        <v>1289</v>
      </c>
      <c r="B648" s="14" t="s">
        <v>1290</v>
      </c>
      <c r="C648" s="14">
        <v>1</v>
      </c>
      <c r="D648" s="14">
        <v>0</v>
      </c>
      <c r="E648" s="17">
        <v>4983943</v>
      </c>
      <c r="F648" s="17">
        <v>0</v>
      </c>
      <c r="G648" s="17">
        <v>822562</v>
      </c>
      <c r="H648" s="17">
        <v>0</v>
      </c>
      <c r="I648" s="17">
        <v>774112</v>
      </c>
      <c r="J648" s="17">
        <v>489284</v>
      </c>
      <c r="K648" s="17">
        <v>0</v>
      </c>
      <c r="L648" s="17">
        <v>0</v>
      </c>
      <c r="M648" s="17">
        <v>0</v>
      </c>
      <c r="N648" s="17">
        <v>0</v>
      </c>
      <c r="O648" s="17">
        <v>0</v>
      </c>
      <c r="P648" s="17">
        <v>1132792</v>
      </c>
      <c r="Q648" s="17">
        <v>64334</v>
      </c>
      <c r="R648" s="17">
        <v>211508</v>
      </c>
      <c r="S648" s="17">
        <v>34903</v>
      </c>
      <c r="T648" s="17">
        <v>14563</v>
      </c>
      <c r="U648" s="17">
        <v>116558</v>
      </c>
      <c r="V648" s="17">
        <v>13645</v>
      </c>
      <c r="W648" s="17">
        <v>0</v>
      </c>
      <c r="X648" s="17">
        <v>243000</v>
      </c>
      <c r="Y648" s="17">
        <v>8528</v>
      </c>
      <c r="Z648" s="17">
        <v>0</v>
      </c>
      <c r="AA648" s="17">
        <v>0</v>
      </c>
      <c r="AB648" s="17">
        <v>0</v>
      </c>
      <c r="AC648" s="17">
        <v>8909732</v>
      </c>
      <c r="AD648" s="17">
        <f>MAX(E648,(TRUNC(('2022-0222'!E648*0.03),0)+'2022-0222'!E648))</f>
        <v>4983943</v>
      </c>
      <c r="AE648" s="17">
        <f t="shared" si="11"/>
        <v>0</v>
      </c>
    </row>
    <row r="649" spans="1:31" x14ac:dyDescent="0.3">
      <c r="A649" s="15" t="s">
        <v>1291</v>
      </c>
      <c r="B649" s="14" t="s">
        <v>1292</v>
      </c>
      <c r="C649" s="14">
        <v>1</v>
      </c>
      <c r="D649" s="14">
        <v>0</v>
      </c>
      <c r="E649" s="17">
        <v>664490</v>
      </c>
      <c r="F649" s="17">
        <v>0</v>
      </c>
      <c r="G649" s="17">
        <v>22343</v>
      </c>
      <c r="H649" s="17">
        <v>0</v>
      </c>
      <c r="I649" s="17">
        <v>98359</v>
      </c>
      <c r="J649" s="17">
        <v>155585</v>
      </c>
      <c r="K649" s="17">
        <v>0</v>
      </c>
      <c r="L649" s="17">
        <v>0</v>
      </c>
      <c r="M649" s="17">
        <v>0</v>
      </c>
      <c r="N649" s="17">
        <v>0</v>
      </c>
      <c r="O649" s="17">
        <v>0</v>
      </c>
      <c r="P649" s="17">
        <v>273226</v>
      </c>
      <c r="Q649" s="17">
        <v>790</v>
      </c>
      <c r="R649" s="17">
        <v>0</v>
      </c>
      <c r="S649" s="17">
        <v>4134</v>
      </c>
      <c r="T649" s="17">
        <v>1725</v>
      </c>
      <c r="U649" s="17">
        <v>22951</v>
      </c>
      <c r="V649" s="17">
        <v>0</v>
      </c>
      <c r="W649" s="17">
        <v>0</v>
      </c>
      <c r="X649" s="17">
        <v>43200</v>
      </c>
      <c r="Y649" s="17">
        <v>0</v>
      </c>
      <c r="Z649" s="17">
        <v>0</v>
      </c>
      <c r="AA649" s="17">
        <v>0</v>
      </c>
      <c r="AB649" s="17">
        <v>0</v>
      </c>
      <c r="AC649" s="17">
        <v>1286803</v>
      </c>
      <c r="AD649" s="17">
        <f>MAX(E649,(TRUNC(('2022-0222'!E649*0.03),0)+'2022-0222'!E649))</f>
        <v>684424</v>
      </c>
      <c r="AE649" s="17">
        <f t="shared" si="11"/>
        <v>19934</v>
      </c>
    </row>
    <row r="650" spans="1:31" x14ac:dyDescent="0.3">
      <c r="A650" s="15" t="s">
        <v>1293</v>
      </c>
      <c r="B650" s="14" t="s">
        <v>1294</v>
      </c>
      <c r="C650" s="14">
        <v>1</v>
      </c>
      <c r="D650" s="14">
        <v>0</v>
      </c>
      <c r="E650" s="17">
        <v>3605614</v>
      </c>
      <c r="F650" s="17">
        <v>0</v>
      </c>
      <c r="G650" s="17">
        <v>806693</v>
      </c>
      <c r="H650" s="17">
        <v>0</v>
      </c>
      <c r="I650" s="17">
        <v>857521</v>
      </c>
      <c r="J650" s="17">
        <v>642469</v>
      </c>
      <c r="K650" s="17">
        <v>0</v>
      </c>
      <c r="L650" s="17">
        <v>0</v>
      </c>
      <c r="M650" s="17">
        <v>0</v>
      </c>
      <c r="N650" s="17">
        <v>0</v>
      </c>
      <c r="O650" s="17">
        <v>0</v>
      </c>
      <c r="P650" s="17">
        <v>1071458</v>
      </c>
      <c r="Q650" s="17">
        <v>80664</v>
      </c>
      <c r="R650" s="17">
        <v>308227</v>
      </c>
      <c r="S650" s="17">
        <v>20672</v>
      </c>
      <c r="T650" s="17">
        <v>8625</v>
      </c>
      <c r="U650" s="17">
        <v>83938</v>
      </c>
      <c r="V650" s="17">
        <v>8115</v>
      </c>
      <c r="W650" s="17">
        <v>0</v>
      </c>
      <c r="X650" s="17">
        <v>178200</v>
      </c>
      <c r="Y650" s="17">
        <v>0</v>
      </c>
      <c r="Z650" s="17">
        <v>0</v>
      </c>
      <c r="AA650" s="17">
        <v>0</v>
      </c>
      <c r="AB650" s="17">
        <v>0</v>
      </c>
      <c r="AC650" s="17">
        <v>7672196</v>
      </c>
      <c r="AD650" s="17">
        <f>MAX(E650,(TRUNC(('2022-0222'!E650*0.03),0)+'2022-0222'!E650))</f>
        <v>3605614</v>
      </c>
      <c r="AE650" s="17">
        <f t="shared" si="11"/>
        <v>0</v>
      </c>
    </row>
    <row r="651" spans="1:31" x14ac:dyDescent="0.3">
      <c r="A651" s="15" t="s">
        <v>1295</v>
      </c>
      <c r="B651" s="14" t="s">
        <v>1296</v>
      </c>
      <c r="C651" s="14">
        <v>1</v>
      </c>
      <c r="D651" s="14">
        <v>0</v>
      </c>
      <c r="E651" s="17">
        <v>5042382</v>
      </c>
      <c r="F651" s="17">
        <v>0</v>
      </c>
      <c r="G651" s="17">
        <v>183316</v>
      </c>
      <c r="H651" s="17">
        <v>0</v>
      </c>
      <c r="I651" s="17">
        <v>334997</v>
      </c>
      <c r="J651" s="17">
        <v>2273126</v>
      </c>
      <c r="K651" s="17">
        <v>0</v>
      </c>
      <c r="L651" s="17">
        <v>0</v>
      </c>
      <c r="M651" s="17">
        <v>0</v>
      </c>
      <c r="N651" s="17">
        <v>0</v>
      </c>
      <c r="O651" s="17">
        <v>0</v>
      </c>
      <c r="P651" s="17">
        <v>936797</v>
      </c>
      <c r="Q651" s="17">
        <v>320521</v>
      </c>
      <c r="R651" s="17">
        <v>497793</v>
      </c>
      <c r="S651" s="17">
        <v>24313</v>
      </c>
      <c r="T651" s="17">
        <v>10144</v>
      </c>
      <c r="U651" s="17">
        <v>92909</v>
      </c>
      <c r="V651" s="17">
        <v>17831</v>
      </c>
      <c r="W651" s="17">
        <v>0</v>
      </c>
      <c r="X651" s="17">
        <v>194400</v>
      </c>
      <c r="Y651" s="17">
        <v>0</v>
      </c>
      <c r="Z651" s="17">
        <v>0</v>
      </c>
      <c r="AA651" s="17">
        <v>0</v>
      </c>
      <c r="AB651" s="17">
        <v>0</v>
      </c>
      <c r="AC651" s="17">
        <v>9928529</v>
      </c>
      <c r="AD651" s="17">
        <f>MAX(E651,(TRUNC(('2022-0222'!E651*0.03),0)+'2022-0222'!E651))</f>
        <v>5042382</v>
      </c>
      <c r="AE651" s="17">
        <f t="shared" si="11"/>
        <v>0</v>
      </c>
    </row>
    <row r="652" spans="1:31" x14ac:dyDescent="0.3">
      <c r="A652" s="15" t="s">
        <v>1297</v>
      </c>
      <c r="B652" s="14" t="s">
        <v>1298</v>
      </c>
      <c r="C652" s="14">
        <v>1</v>
      </c>
      <c r="D652" s="14">
        <v>0</v>
      </c>
      <c r="E652" s="17">
        <v>79154915</v>
      </c>
      <c r="F652" s="17">
        <v>1039847</v>
      </c>
      <c r="G652" s="17">
        <v>2045117</v>
      </c>
      <c r="H652" s="17">
        <v>0</v>
      </c>
      <c r="I652" s="17">
        <v>7043397</v>
      </c>
      <c r="J652" s="17">
        <v>10667833</v>
      </c>
      <c r="K652" s="17">
        <v>0</v>
      </c>
      <c r="L652" s="17">
        <v>0</v>
      </c>
      <c r="M652" s="17">
        <v>0</v>
      </c>
      <c r="N652" s="17">
        <v>0</v>
      </c>
      <c r="O652" s="17">
        <v>0</v>
      </c>
      <c r="P652" s="17">
        <v>5639479</v>
      </c>
      <c r="Q652" s="17">
        <v>2287638</v>
      </c>
      <c r="R652" s="17">
        <v>1887974</v>
      </c>
      <c r="S652" s="17">
        <v>115556</v>
      </c>
      <c r="T652" s="17">
        <v>48213</v>
      </c>
      <c r="U652" s="17">
        <v>513532</v>
      </c>
      <c r="V652" s="17">
        <v>114434</v>
      </c>
      <c r="W652" s="17">
        <v>0</v>
      </c>
      <c r="X652" s="17">
        <v>2856466</v>
      </c>
      <c r="Y652" s="17">
        <v>305348</v>
      </c>
      <c r="Z652" s="17">
        <v>0</v>
      </c>
      <c r="AA652" s="17">
        <v>0</v>
      </c>
      <c r="AB652" s="17">
        <v>0</v>
      </c>
      <c r="AC652" s="17">
        <v>113719749</v>
      </c>
      <c r="AD652" s="17">
        <f>MAX(E652,(TRUNC(('2022-0222'!E652*0.03),0)+'2022-0222'!E652))</f>
        <v>81529562</v>
      </c>
      <c r="AE652" s="17">
        <f t="shared" si="11"/>
        <v>2374647</v>
      </c>
    </row>
    <row r="653" spans="1:31" x14ac:dyDescent="0.3">
      <c r="A653" s="15" t="s">
        <v>1299</v>
      </c>
      <c r="B653" s="14" t="s">
        <v>1300</v>
      </c>
      <c r="C653" s="14">
        <v>1</v>
      </c>
      <c r="D653" s="14">
        <v>0</v>
      </c>
      <c r="E653" s="17">
        <v>3991010</v>
      </c>
      <c r="F653" s="17">
        <v>0</v>
      </c>
      <c r="G653" s="17">
        <v>0</v>
      </c>
      <c r="H653" s="17">
        <v>0</v>
      </c>
      <c r="I653" s="17">
        <v>2522419</v>
      </c>
      <c r="J653" s="17">
        <v>2380254</v>
      </c>
      <c r="K653" s="17">
        <v>0</v>
      </c>
      <c r="L653" s="17">
        <v>0</v>
      </c>
      <c r="M653" s="17">
        <v>0</v>
      </c>
      <c r="N653" s="17">
        <v>0</v>
      </c>
      <c r="O653" s="17">
        <v>0</v>
      </c>
      <c r="P653" s="17">
        <v>1064325</v>
      </c>
      <c r="Q653" s="17">
        <v>211519</v>
      </c>
      <c r="R653" s="17">
        <v>101372</v>
      </c>
      <c r="S653" s="17">
        <v>53314</v>
      </c>
      <c r="T653" s="17">
        <v>22244</v>
      </c>
      <c r="U653" s="17">
        <v>212962</v>
      </c>
      <c r="V653" s="17">
        <v>25580</v>
      </c>
      <c r="W653" s="17">
        <v>0</v>
      </c>
      <c r="X653" s="17">
        <v>0</v>
      </c>
      <c r="Y653" s="17">
        <v>29997</v>
      </c>
      <c r="Z653" s="17">
        <v>0</v>
      </c>
      <c r="AA653" s="17">
        <v>0</v>
      </c>
      <c r="AB653" s="17">
        <v>0</v>
      </c>
      <c r="AC653" s="17">
        <v>10614996</v>
      </c>
      <c r="AD653" s="17">
        <f>MAX(E653,(TRUNC(('2022-0222'!E653*0.03),0)+'2022-0222'!E653))</f>
        <v>4110740</v>
      </c>
      <c r="AE653" s="17">
        <f t="shared" si="11"/>
        <v>119730</v>
      </c>
    </row>
    <row r="654" spans="1:31" x14ac:dyDescent="0.3">
      <c r="A654" s="15" t="s">
        <v>1301</v>
      </c>
      <c r="B654" s="14" t="s">
        <v>1302</v>
      </c>
      <c r="C654" s="14">
        <v>1</v>
      </c>
      <c r="D654" s="14">
        <v>0</v>
      </c>
      <c r="E654" s="17">
        <v>43819909</v>
      </c>
      <c r="F654" s="17">
        <v>0</v>
      </c>
      <c r="G654" s="17">
        <v>663963</v>
      </c>
      <c r="H654" s="17">
        <v>171610</v>
      </c>
      <c r="I654" s="17">
        <v>6912022</v>
      </c>
      <c r="J654" s="17">
        <v>4626533</v>
      </c>
      <c r="K654" s="17">
        <v>0</v>
      </c>
      <c r="L654" s="17">
        <v>0</v>
      </c>
      <c r="M654" s="17">
        <v>0</v>
      </c>
      <c r="N654" s="17">
        <v>0</v>
      </c>
      <c r="O654" s="17">
        <v>0</v>
      </c>
      <c r="P654" s="17">
        <v>5537044</v>
      </c>
      <c r="Q654" s="17">
        <v>833435</v>
      </c>
      <c r="R654" s="17">
        <v>778526</v>
      </c>
      <c r="S654" s="17">
        <v>183415</v>
      </c>
      <c r="T654" s="17">
        <v>76525</v>
      </c>
      <c r="U654" s="17">
        <v>673953</v>
      </c>
      <c r="V654" s="17">
        <v>134522</v>
      </c>
      <c r="W654" s="17">
        <v>0</v>
      </c>
      <c r="X654" s="17">
        <v>1450654</v>
      </c>
      <c r="Y654" s="17">
        <v>0</v>
      </c>
      <c r="Z654" s="17">
        <v>0</v>
      </c>
      <c r="AA654" s="17">
        <v>0</v>
      </c>
      <c r="AB654" s="17">
        <v>0</v>
      </c>
      <c r="AC654" s="17">
        <v>65862111</v>
      </c>
      <c r="AD654" s="17">
        <f>MAX(E654,(TRUNC(('2022-0222'!E654*0.03),0)+'2022-0222'!E654))</f>
        <v>43819909</v>
      </c>
      <c r="AE654" s="17">
        <f t="shared" si="11"/>
        <v>0</v>
      </c>
    </row>
    <row r="655" spans="1:31" x14ac:dyDescent="0.3">
      <c r="A655" s="15" t="s">
        <v>1303</v>
      </c>
      <c r="B655" s="14" t="s">
        <v>1304</v>
      </c>
      <c r="C655" s="14">
        <v>1</v>
      </c>
      <c r="D655" s="14">
        <v>0</v>
      </c>
      <c r="E655" s="17">
        <v>2073682</v>
      </c>
      <c r="F655" s="17">
        <v>0</v>
      </c>
      <c r="G655" s="17">
        <v>0</v>
      </c>
      <c r="H655" s="17">
        <v>0</v>
      </c>
      <c r="I655" s="17">
        <v>376717</v>
      </c>
      <c r="J655" s="17">
        <v>65646</v>
      </c>
      <c r="K655" s="17">
        <v>0</v>
      </c>
      <c r="L655" s="17">
        <v>0</v>
      </c>
      <c r="M655" s="17">
        <v>0</v>
      </c>
      <c r="N655" s="17">
        <v>0</v>
      </c>
      <c r="O655" s="17">
        <v>0</v>
      </c>
      <c r="P655" s="17">
        <v>1274020</v>
      </c>
      <c r="Q655" s="17">
        <v>5471</v>
      </c>
      <c r="R655" s="17">
        <v>83226</v>
      </c>
      <c r="S655" s="17">
        <v>35083</v>
      </c>
      <c r="T655" s="17">
        <v>14638</v>
      </c>
      <c r="U655" s="17">
        <v>139742</v>
      </c>
      <c r="V655" s="17">
        <v>0</v>
      </c>
      <c r="W655" s="17">
        <v>0</v>
      </c>
      <c r="X655" s="17">
        <v>0</v>
      </c>
      <c r="Y655" s="17">
        <v>2184</v>
      </c>
      <c r="Z655" s="17">
        <v>0</v>
      </c>
      <c r="AA655" s="17">
        <v>0</v>
      </c>
      <c r="AB655" s="17">
        <v>0</v>
      </c>
      <c r="AC655" s="17">
        <v>4070409</v>
      </c>
      <c r="AD655" s="17">
        <f>MAX(E655,(TRUNC(('2022-0222'!E655*0.03),0)+'2022-0222'!E655))</f>
        <v>2135892</v>
      </c>
      <c r="AE655" s="17">
        <f t="shared" si="11"/>
        <v>62210</v>
      </c>
    </row>
    <row r="656" spans="1:31" x14ac:dyDescent="0.3">
      <c r="A656" s="15" t="s">
        <v>1305</v>
      </c>
      <c r="B656" s="14" t="s">
        <v>1306</v>
      </c>
      <c r="C656" s="14">
        <v>1</v>
      </c>
      <c r="D656" s="14">
        <v>0</v>
      </c>
      <c r="E656" s="17">
        <v>1708823</v>
      </c>
      <c r="F656" s="17">
        <v>0</v>
      </c>
      <c r="G656" s="17">
        <v>100000</v>
      </c>
      <c r="H656" s="17">
        <v>0</v>
      </c>
      <c r="I656" s="17">
        <v>567364</v>
      </c>
      <c r="J656" s="17">
        <v>371035</v>
      </c>
      <c r="K656" s="17">
        <v>0</v>
      </c>
      <c r="L656" s="17">
        <v>0</v>
      </c>
      <c r="M656" s="17">
        <v>0</v>
      </c>
      <c r="N656" s="17">
        <v>0</v>
      </c>
      <c r="O656" s="17">
        <v>0</v>
      </c>
      <c r="P656" s="17">
        <v>579549</v>
      </c>
      <c r="Q656" s="17">
        <v>98838</v>
      </c>
      <c r="R656" s="17">
        <v>56960</v>
      </c>
      <c r="S656" s="17">
        <v>15429</v>
      </c>
      <c r="T656" s="17">
        <v>6438</v>
      </c>
      <c r="U656" s="17">
        <v>61687</v>
      </c>
      <c r="V656" s="17">
        <v>2817</v>
      </c>
      <c r="W656" s="17">
        <v>0</v>
      </c>
      <c r="X656" s="17">
        <v>0</v>
      </c>
      <c r="Y656" s="17">
        <v>1304</v>
      </c>
      <c r="Z656" s="17">
        <v>0</v>
      </c>
      <c r="AA656" s="17">
        <v>0</v>
      </c>
      <c r="AB656" s="17">
        <v>0</v>
      </c>
      <c r="AC656" s="17">
        <v>3570244</v>
      </c>
      <c r="AD656" s="17">
        <f>MAX(E656,(TRUNC(('2022-0222'!E656*0.03),0)+'2022-0222'!E656))</f>
        <v>1708823</v>
      </c>
      <c r="AE656" s="17">
        <f t="shared" si="11"/>
        <v>0</v>
      </c>
    </row>
    <row r="657" spans="1:31" x14ac:dyDescent="0.3">
      <c r="A657" s="15" t="s">
        <v>1307</v>
      </c>
      <c r="B657" s="14" t="s">
        <v>1308</v>
      </c>
      <c r="C657" s="14">
        <v>1</v>
      </c>
      <c r="D657" s="14">
        <v>0</v>
      </c>
      <c r="E657" s="17">
        <v>25138289</v>
      </c>
      <c r="F657" s="17">
        <v>0</v>
      </c>
      <c r="G657" s="17">
        <v>299227</v>
      </c>
      <c r="H657" s="17">
        <v>0</v>
      </c>
      <c r="I657" s="17">
        <v>5041402</v>
      </c>
      <c r="J657" s="17">
        <v>3927212</v>
      </c>
      <c r="K657" s="17">
        <v>0</v>
      </c>
      <c r="L657" s="17">
        <v>0</v>
      </c>
      <c r="M657" s="17">
        <v>0</v>
      </c>
      <c r="N657" s="17">
        <v>0</v>
      </c>
      <c r="O657" s="17">
        <v>0</v>
      </c>
      <c r="P657" s="17">
        <v>2643334</v>
      </c>
      <c r="Q657" s="17">
        <v>241231</v>
      </c>
      <c r="R657" s="17">
        <v>322351</v>
      </c>
      <c r="S657" s="17">
        <v>77237</v>
      </c>
      <c r="T657" s="17">
        <v>32225</v>
      </c>
      <c r="U657" s="17">
        <v>296959</v>
      </c>
      <c r="V657" s="17">
        <v>71870</v>
      </c>
      <c r="W657" s="17">
        <v>0</v>
      </c>
      <c r="X657" s="17">
        <v>2991410</v>
      </c>
      <c r="Y657" s="17">
        <v>0</v>
      </c>
      <c r="Z657" s="17">
        <v>0</v>
      </c>
      <c r="AA657" s="17">
        <v>0</v>
      </c>
      <c r="AB657" s="17">
        <v>0</v>
      </c>
      <c r="AC657" s="17">
        <v>41082747</v>
      </c>
      <c r="AD657" s="17">
        <f>MAX(E657,(TRUNC(('2022-0222'!E657*0.03),0)+'2022-0222'!E657))</f>
        <v>25138289</v>
      </c>
      <c r="AE657" s="17">
        <f t="shared" si="11"/>
        <v>0</v>
      </c>
    </row>
    <row r="658" spans="1:31" x14ac:dyDescent="0.3">
      <c r="A658" s="15" t="s">
        <v>1309</v>
      </c>
      <c r="B658" s="14" t="s">
        <v>1310</v>
      </c>
      <c r="C658" s="14">
        <v>1</v>
      </c>
      <c r="D658" s="14">
        <v>0</v>
      </c>
      <c r="E658" s="17">
        <v>1743514</v>
      </c>
      <c r="F658" s="17">
        <v>0</v>
      </c>
      <c r="G658" s="17">
        <v>100000</v>
      </c>
      <c r="H658" s="17">
        <v>0</v>
      </c>
      <c r="I658" s="17">
        <v>803479</v>
      </c>
      <c r="J658" s="17">
        <v>465728</v>
      </c>
      <c r="K658" s="17">
        <v>0</v>
      </c>
      <c r="L658" s="17">
        <v>0</v>
      </c>
      <c r="M658" s="17">
        <v>0</v>
      </c>
      <c r="N658" s="17">
        <v>0</v>
      </c>
      <c r="O658" s="17">
        <v>0</v>
      </c>
      <c r="P658" s="17">
        <v>732879</v>
      </c>
      <c r="Q658" s="17">
        <v>24183</v>
      </c>
      <c r="R658" s="17">
        <v>56714</v>
      </c>
      <c r="S658" s="17">
        <v>20163</v>
      </c>
      <c r="T658" s="17">
        <v>8413</v>
      </c>
      <c r="U658" s="17">
        <v>77240</v>
      </c>
      <c r="V658" s="17">
        <v>8078</v>
      </c>
      <c r="W658" s="17">
        <v>0</v>
      </c>
      <c r="X658" s="17">
        <v>0</v>
      </c>
      <c r="Y658" s="17">
        <v>9736</v>
      </c>
      <c r="Z658" s="17">
        <v>0</v>
      </c>
      <c r="AA658" s="17">
        <v>0</v>
      </c>
      <c r="AB658" s="17">
        <v>0</v>
      </c>
      <c r="AC658" s="17">
        <v>4050127</v>
      </c>
      <c r="AD658" s="17">
        <f>MAX(E658,(TRUNC(('2022-0222'!E658*0.03),0)+'2022-0222'!E658))</f>
        <v>1743514</v>
      </c>
      <c r="AE658" s="17">
        <f t="shared" si="11"/>
        <v>0</v>
      </c>
    </row>
    <row r="659" spans="1:31" x14ac:dyDescent="0.3">
      <c r="A659" s="15" t="s">
        <v>1311</v>
      </c>
      <c r="B659" s="14" t="s">
        <v>1312</v>
      </c>
      <c r="C659" s="14">
        <v>1</v>
      </c>
      <c r="D659" s="14">
        <v>0</v>
      </c>
      <c r="E659" s="17">
        <v>40960605</v>
      </c>
      <c r="F659" s="17">
        <v>0</v>
      </c>
      <c r="G659" s="17">
        <v>613877</v>
      </c>
      <c r="H659" s="17">
        <v>0</v>
      </c>
      <c r="I659" s="17">
        <v>3428424</v>
      </c>
      <c r="J659" s="17">
        <v>3608889</v>
      </c>
      <c r="K659" s="17">
        <v>0</v>
      </c>
      <c r="L659" s="17">
        <v>0</v>
      </c>
      <c r="M659" s="17">
        <v>0</v>
      </c>
      <c r="N659" s="17">
        <v>0</v>
      </c>
      <c r="O659" s="17">
        <v>0</v>
      </c>
      <c r="P659" s="17">
        <v>1752419</v>
      </c>
      <c r="Q659" s="17">
        <v>1926502</v>
      </c>
      <c r="R659" s="17">
        <v>928836</v>
      </c>
      <c r="S659" s="17">
        <v>52190</v>
      </c>
      <c r="T659" s="17">
        <v>21775</v>
      </c>
      <c r="U659" s="17">
        <v>218845</v>
      </c>
      <c r="V659" s="17">
        <v>61463</v>
      </c>
      <c r="W659" s="17">
        <v>0</v>
      </c>
      <c r="X659" s="17">
        <v>764610</v>
      </c>
      <c r="Y659" s="17">
        <v>34452</v>
      </c>
      <c r="Z659" s="17">
        <v>0</v>
      </c>
      <c r="AA659" s="17">
        <v>0</v>
      </c>
      <c r="AB659" s="17">
        <v>0</v>
      </c>
      <c r="AC659" s="17">
        <v>54372887</v>
      </c>
      <c r="AD659" s="17">
        <f>MAX(E659,(TRUNC(('2022-0222'!E659*0.03),0)+'2022-0222'!E659))</f>
        <v>40960605</v>
      </c>
      <c r="AE659" s="17">
        <f t="shared" si="11"/>
        <v>0</v>
      </c>
    </row>
    <row r="660" spans="1:31" x14ac:dyDescent="0.3">
      <c r="A660" s="15" t="s">
        <v>1313</v>
      </c>
      <c r="B660" s="14" t="s">
        <v>1314</v>
      </c>
      <c r="C660" s="14">
        <v>1</v>
      </c>
      <c r="D660" s="14">
        <v>0</v>
      </c>
      <c r="E660" s="17">
        <v>5898670</v>
      </c>
      <c r="F660" s="17">
        <v>0</v>
      </c>
      <c r="G660" s="17">
        <v>116596</v>
      </c>
      <c r="H660" s="17">
        <v>0</v>
      </c>
      <c r="I660" s="17">
        <v>452520</v>
      </c>
      <c r="J660" s="17">
        <v>2036372</v>
      </c>
      <c r="K660" s="17">
        <v>0</v>
      </c>
      <c r="L660" s="17">
        <v>0</v>
      </c>
      <c r="M660" s="17">
        <v>0</v>
      </c>
      <c r="N660" s="17">
        <v>0</v>
      </c>
      <c r="O660" s="17">
        <v>0</v>
      </c>
      <c r="P660" s="17">
        <v>1647632</v>
      </c>
      <c r="Q660" s="17">
        <v>85928</v>
      </c>
      <c r="R660" s="17">
        <v>93008</v>
      </c>
      <c r="S660" s="17">
        <v>41959</v>
      </c>
      <c r="T660" s="17">
        <v>17506</v>
      </c>
      <c r="U660" s="17">
        <v>165838</v>
      </c>
      <c r="V660" s="17">
        <v>26910</v>
      </c>
      <c r="W660" s="17">
        <v>0</v>
      </c>
      <c r="X660" s="17">
        <v>329400</v>
      </c>
      <c r="Y660" s="17">
        <v>0</v>
      </c>
      <c r="Z660" s="17">
        <v>0</v>
      </c>
      <c r="AA660" s="17">
        <v>0</v>
      </c>
      <c r="AB660" s="17">
        <v>0</v>
      </c>
      <c r="AC660" s="17">
        <v>10912339</v>
      </c>
      <c r="AD660" s="17">
        <f>MAX(E660,(TRUNC(('2022-0222'!E660*0.03),0)+'2022-0222'!E660))</f>
        <v>5898670</v>
      </c>
      <c r="AE660" s="17">
        <f t="shared" si="11"/>
        <v>0</v>
      </c>
    </row>
    <row r="661" spans="1:31" x14ac:dyDescent="0.3">
      <c r="A661" s="15" t="s">
        <v>1315</v>
      </c>
      <c r="B661" s="14" t="s">
        <v>1316</v>
      </c>
      <c r="C661" s="14">
        <v>1</v>
      </c>
      <c r="D661" s="14">
        <v>0</v>
      </c>
      <c r="E661" s="17">
        <v>2155444</v>
      </c>
      <c r="F661" s="17">
        <v>0</v>
      </c>
      <c r="G661" s="17">
        <v>0</v>
      </c>
      <c r="H661" s="17">
        <v>0</v>
      </c>
      <c r="I661" s="17">
        <v>97779</v>
      </c>
      <c r="J661" s="17">
        <v>157229</v>
      </c>
      <c r="K661" s="17">
        <v>0</v>
      </c>
      <c r="L661" s="17">
        <v>0</v>
      </c>
      <c r="M661" s="17">
        <v>0</v>
      </c>
      <c r="N661" s="17">
        <v>0</v>
      </c>
      <c r="O661" s="17">
        <v>0</v>
      </c>
      <c r="P661" s="17">
        <v>283943</v>
      </c>
      <c r="Q661" s="17">
        <v>172869</v>
      </c>
      <c r="R661" s="17">
        <v>21041</v>
      </c>
      <c r="S661" s="17">
        <v>61852</v>
      </c>
      <c r="T661" s="17">
        <v>25806</v>
      </c>
      <c r="U661" s="17">
        <v>199565</v>
      </c>
      <c r="V661" s="17">
        <v>0</v>
      </c>
      <c r="W661" s="17">
        <v>0</v>
      </c>
      <c r="X661" s="17">
        <v>0</v>
      </c>
      <c r="Y661" s="17">
        <v>12145</v>
      </c>
      <c r="Z661" s="17">
        <v>0</v>
      </c>
      <c r="AA661" s="17">
        <v>0</v>
      </c>
      <c r="AB661" s="17">
        <v>0</v>
      </c>
      <c r="AC661" s="17">
        <v>3187673</v>
      </c>
      <c r="AD661" s="17">
        <f>MAX(E661,(TRUNC(('2022-0222'!E661*0.03),0)+'2022-0222'!E661))</f>
        <v>2220107</v>
      </c>
      <c r="AE661" s="17">
        <f t="shared" si="11"/>
        <v>64663</v>
      </c>
    </row>
    <row r="662" spans="1:31" x14ac:dyDescent="0.3">
      <c r="A662" s="15" t="s">
        <v>1317</v>
      </c>
      <c r="B662" s="14" t="s">
        <v>1318</v>
      </c>
      <c r="C662" s="14">
        <v>1</v>
      </c>
      <c r="D662" s="14">
        <v>0</v>
      </c>
      <c r="E662" s="17">
        <v>2710012</v>
      </c>
      <c r="F662" s="17">
        <v>0</v>
      </c>
      <c r="G662" s="17">
        <v>0</v>
      </c>
      <c r="H662" s="17">
        <v>0</v>
      </c>
      <c r="I662" s="17">
        <v>253490</v>
      </c>
      <c r="J662" s="17">
        <v>524777</v>
      </c>
      <c r="K662" s="17">
        <v>0</v>
      </c>
      <c r="L662" s="17">
        <v>0</v>
      </c>
      <c r="M662" s="17">
        <v>0</v>
      </c>
      <c r="N662" s="17">
        <v>0</v>
      </c>
      <c r="O662" s="17">
        <v>0</v>
      </c>
      <c r="P662" s="17">
        <v>346696</v>
      </c>
      <c r="Q662" s="17">
        <v>79073</v>
      </c>
      <c r="R662" s="17">
        <v>100189</v>
      </c>
      <c r="S662" s="17">
        <v>22845</v>
      </c>
      <c r="T662" s="17">
        <v>9531</v>
      </c>
      <c r="U662" s="17">
        <v>93142</v>
      </c>
      <c r="V662" s="17">
        <v>8746</v>
      </c>
      <c r="W662" s="17">
        <v>0</v>
      </c>
      <c r="X662" s="17">
        <v>167400</v>
      </c>
      <c r="Y662" s="17">
        <v>0</v>
      </c>
      <c r="Z662" s="17">
        <v>0</v>
      </c>
      <c r="AA662" s="17">
        <v>0</v>
      </c>
      <c r="AB662" s="17">
        <v>0</v>
      </c>
      <c r="AC662" s="17">
        <v>4315901</v>
      </c>
      <c r="AD662" s="17">
        <f>MAX(E662,(TRUNC(('2022-0222'!E662*0.03),0)+'2022-0222'!E662))</f>
        <v>2710012</v>
      </c>
      <c r="AE662" s="17">
        <f t="shared" si="11"/>
        <v>0</v>
      </c>
    </row>
    <row r="663" spans="1:31" x14ac:dyDescent="0.3">
      <c r="A663" s="15" t="s">
        <v>1319</v>
      </c>
      <c r="B663" s="14" t="s">
        <v>1320</v>
      </c>
      <c r="C663" s="14">
        <v>1</v>
      </c>
      <c r="D663" s="14">
        <v>0</v>
      </c>
      <c r="E663" s="17">
        <v>39688257</v>
      </c>
      <c r="F663" s="17">
        <v>0</v>
      </c>
      <c r="G663" s="17">
        <v>845434</v>
      </c>
      <c r="H663" s="17">
        <v>0</v>
      </c>
      <c r="I663" s="17">
        <v>2375862</v>
      </c>
      <c r="J663" s="17">
        <v>3885723</v>
      </c>
      <c r="K663" s="17">
        <v>0</v>
      </c>
      <c r="L663" s="17">
        <v>0</v>
      </c>
      <c r="M663" s="17">
        <v>0</v>
      </c>
      <c r="N663" s="17">
        <v>0</v>
      </c>
      <c r="O663" s="17">
        <v>0</v>
      </c>
      <c r="P663" s="17">
        <v>1691068</v>
      </c>
      <c r="Q663" s="17">
        <v>2337284</v>
      </c>
      <c r="R663" s="17">
        <v>446001</v>
      </c>
      <c r="S663" s="17">
        <v>71365</v>
      </c>
      <c r="T663" s="17">
        <v>29775</v>
      </c>
      <c r="U663" s="17">
        <v>292648</v>
      </c>
      <c r="V663" s="17">
        <v>70441</v>
      </c>
      <c r="W663" s="17">
        <v>0</v>
      </c>
      <c r="X663" s="17">
        <v>3500000</v>
      </c>
      <c r="Y663" s="17">
        <v>0</v>
      </c>
      <c r="Z663" s="17">
        <v>0</v>
      </c>
      <c r="AA663" s="17">
        <v>0</v>
      </c>
      <c r="AB663" s="17">
        <v>0</v>
      </c>
      <c r="AC663" s="17">
        <v>53833858</v>
      </c>
      <c r="AD663" s="17">
        <f>MAX(E663,(TRUNC(('2022-0222'!E663*0.03),0)+'2022-0222'!E663))</f>
        <v>39688257</v>
      </c>
      <c r="AE663" s="17">
        <f t="shared" si="11"/>
        <v>0</v>
      </c>
    </row>
    <row r="664" spans="1:31" x14ac:dyDescent="0.3">
      <c r="A664" s="15" t="s">
        <v>1321</v>
      </c>
      <c r="B664" s="14" t="s">
        <v>1322</v>
      </c>
      <c r="C664" s="14">
        <v>1</v>
      </c>
      <c r="D664" s="14">
        <v>0</v>
      </c>
      <c r="E664" s="17">
        <v>2037377</v>
      </c>
      <c r="F664" s="17">
        <v>0</v>
      </c>
      <c r="G664" s="17">
        <v>100000</v>
      </c>
      <c r="H664" s="17">
        <v>0</v>
      </c>
      <c r="I664" s="17">
        <v>440175</v>
      </c>
      <c r="J664" s="17">
        <v>529699</v>
      </c>
      <c r="K664" s="17">
        <v>0</v>
      </c>
      <c r="L664" s="17">
        <v>0</v>
      </c>
      <c r="M664" s="17">
        <v>0</v>
      </c>
      <c r="N664" s="17">
        <v>0</v>
      </c>
      <c r="O664" s="17">
        <v>0</v>
      </c>
      <c r="P664" s="17">
        <v>749612</v>
      </c>
      <c r="Q664" s="17">
        <v>58459</v>
      </c>
      <c r="R664" s="17">
        <v>12467</v>
      </c>
      <c r="S664" s="17">
        <v>19204</v>
      </c>
      <c r="T664" s="17">
        <v>8013</v>
      </c>
      <c r="U664" s="17">
        <v>77589</v>
      </c>
      <c r="V664" s="17">
        <v>5584</v>
      </c>
      <c r="W664" s="17">
        <v>0</v>
      </c>
      <c r="X664" s="17">
        <v>0</v>
      </c>
      <c r="Y664" s="17">
        <v>0</v>
      </c>
      <c r="Z664" s="17">
        <v>0</v>
      </c>
      <c r="AA664" s="17">
        <v>0</v>
      </c>
      <c r="AB664" s="17">
        <v>0</v>
      </c>
      <c r="AC664" s="17">
        <v>4038179</v>
      </c>
      <c r="AD664" s="17">
        <f>MAX(E664,(TRUNC(('2022-0222'!E664*0.03),0)+'2022-0222'!E664))</f>
        <v>2037377</v>
      </c>
      <c r="AE664" s="17">
        <f t="shared" si="11"/>
        <v>0</v>
      </c>
    </row>
    <row r="665" spans="1:31" x14ac:dyDescent="0.3">
      <c r="A665" s="15" t="s">
        <v>1323</v>
      </c>
      <c r="B665" s="14" t="s">
        <v>1324</v>
      </c>
      <c r="C665" s="14">
        <v>1</v>
      </c>
      <c r="D665" s="14">
        <v>0</v>
      </c>
      <c r="E665" s="17">
        <v>3561544</v>
      </c>
      <c r="F665" s="17">
        <v>0</v>
      </c>
      <c r="G665" s="17">
        <v>0</v>
      </c>
      <c r="H665" s="17">
        <v>0</v>
      </c>
      <c r="I665" s="17">
        <v>479517</v>
      </c>
      <c r="J665" s="17">
        <v>2196803</v>
      </c>
      <c r="K665" s="17">
        <v>0</v>
      </c>
      <c r="L665" s="17">
        <v>0</v>
      </c>
      <c r="M665" s="17">
        <v>0</v>
      </c>
      <c r="N665" s="17">
        <v>0</v>
      </c>
      <c r="O665" s="17">
        <v>0</v>
      </c>
      <c r="P665" s="17">
        <v>582907</v>
      </c>
      <c r="Q665" s="17">
        <v>89340</v>
      </c>
      <c r="R665" s="17">
        <v>83698</v>
      </c>
      <c r="S665" s="17">
        <v>74675</v>
      </c>
      <c r="T665" s="17">
        <v>31156</v>
      </c>
      <c r="U665" s="17">
        <v>292007</v>
      </c>
      <c r="V665" s="17">
        <v>0</v>
      </c>
      <c r="W665" s="17">
        <v>0</v>
      </c>
      <c r="X665" s="17">
        <v>0</v>
      </c>
      <c r="Y665" s="17">
        <v>0</v>
      </c>
      <c r="Z665" s="17">
        <v>0</v>
      </c>
      <c r="AA665" s="17">
        <v>0</v>
      </c>
      <c r="AB665" s="17">
        <v>0</v>
      </c>
      <c r="AC665" s="17">
        <v>7391647</v>
      </c>
      <c r="AD665" s="17">
        <f>MAX(E665,(TRUNC(('2022-0222'!E665*0.03),0)+'2022-0222'!E665))</f>
        <v>3668390</v>
      </c>
      <c r="AE665" s="17">
        <f t="shared" si="11"/>
        <v>106846</v>
      </c>
    </row>
    <row r="666" spans="1:31" x14ac:dyDescent="0.3">
      <c r="A666" s="15" t="s">
        <v>1325</v>
      </c>
      <c r="B666" s="14" t="s">
        <v>1326</v>
      </c>
      <c r="C666" s="14">
        <v>1</v>
      </c>
      <c r="D666" s="14">
        <v>0</v>
      </c>
      <c r="E666" s="17">
        <v>7252165</v>
      </c>
      <c r="F666" s="17">
        <v>0</v>
      </c>
      <c r="G666" s="17">
        <v>141256</v>
      </c>
      <c r="H666" s="17">
        <v>0</v>
      </c>
      <c r="I666" s="17">
        <v>2127409</v>
      </c>
      <c r="J666" s="17">
        <v>1602811</v>
      </c>
      <c r="K666" s="17">
        <v>0</v>
      </c>
      <c r="L666" s="17">
        <v>0</v>
      </c>
      <c r="M666" s="17">
        <v>0</v>
      </c>
      <c r="N666" s="17">
        <v>0</v>
      </c>
      <c r="O666" s="17">
        <v>0</v>
      </c>
      <c r="P666" s="17">
        <v>903910</v>
      </c>
      <c r="Q666" s="17">
        <v>298890</v>
      </c>
      <c r="R666" s="17">
        <v>324622</v>
      </c>
      <c r="S666" s="17">
        <v>50722</v>
      </c>
      <c r="T666" s="17">
        <v>21163</v>
      </c>
      <c r="U666" s="17">
        <v>166304</v>
      </c>
      <c r="V666" s="17">
        <v>26549</v>
      </c>
      <c r="W666" s="17">
        <v>0</v>
      </c>
      <c r="X666" s="17">
        <v>237600</v>
      </c>
      <c r="Y666" s="17">
        <v>0</v>
      </c>
      <c r="Z666" s="17">
        <v>0</v>
      </c>
      <c r="AA666" s="17">
        <v>0</v>
      </c>
      <c r="AB666" s="17">
        <v>0</v>
      </c>
      <c r="AC666" s="17">
        <v>13153401</v>
      </c>
      <c r="AD666" s="17">
        <f>MAX(E666,(TRUNC(('2022-0222'!E666*0.03),0)+'2022-0222'!E666))</f>
        <v>7252165</v>
      </c>
      <c r="AE666" s="17">
        <f t="shared" si="11"/>
        <v>0</v>
      </c>
    </row>
    <row r="667" spans="1:31" x14ac:dyDescent="0.3">
      <c r="A667" s="15" t="s">
        <v>1327</v>
      </c>
      <c r="B667" s="14" t="s">
        <v>1328</v>
      </c>
      <c r="C667" s="14">
        <v>1</v>
      </c>
      <c r="D667" s="14">
        <v>0</v>
      </c>
      <c r="E667" s="17">
        <v>24057645</v>
      </c>
      <c r="F667" s="17">
        <v>0</v>
      </c>
      <c r="G667" s="17">
        <v>0</v>
      </c>
      <c r="H667" s="17">
        <v>0</v>
      </c>
      <c r="I667" s="17">
        <v>2478616</v>
      </c>
      <c r="J667" s="17">
        <v>3828364</v>
      </c>
      <c r="K667" s="17">
        <v>0</v>
      </c>
      <c r="L667" s="17">
        <v>0</v>
      </c>
      <c r="M667" s="17">
        <v>0</v>
      </c>
      <c r="N667" s="17">
        <v>0</v>
      </c>
      <c r="O667" s="17">
        <v>0</v>
      </c>
      <c r="P667" s="17">
        <v>4243097</v>
      </c>
      <c r="Q667" s="17">
        <v>603184</v>
      </c>
      <c r="R667" s="17">
        <v>561485</v>
      </c>
      <c r="S667" s="17">
        <v>128528</v>
      </c>
      <c r="T667" s="17">
        <v>53625</v>
      </c>
      <c r="U667" s="17">
        <v>459826</v>
      </c>
      <c r="V667" s="17">
        <v>57100</v>
      </c>
      <c r="W667" s="17">
        <v>0</v>
      </c>
      <c r="X667" s="17">
        <v>1986386</v>
      </c>
      <c r="Y667" s="17">
        <v>0</v>
      </c>
      <c r="Z667" s="17">
        <v>0</v>
      </c>
      <c r="AA667" s="17">
        <v>0</v>
      </c>
      <c r="AB667" s="17">
        <v>0</v>
      </c>
      <c r="AC667" s="17">
        <v>38457856</v>
      </c>
      <c r="AD667" s="17">
        <f>MAX(E667,(TRUNC(('2022-0222'!E667*0.03),0)+'2022-0222'!E667))</f>
        <v>24057645</v>
      </c>
      <c r="AE667" s="17">
        <f t="shared" si="11"/>
        <v>0</v>
      </c>
    </row>
    <row r="668" spans="1:31" x14ac:dyDescent="0.3">
      <c r="A668" s="15" t="s">
        <v>1329</v>
      </c>
      <c r="B668" s="14" t="s">
        <v>1330</v>
      </c>
      <c r="C668" s="14">
        <v>1</v>
      </c>
      <c r="D668" s="14">
        <v>1</v>
      </c>
      <c r="E668" s="17">
        <v>246653973</v>
      </c>
      <c r="F668" s="17">
        <v>3217091</v>
      </c>
      <c r="G668" s="17">
        <v>0</v>
      </c>
      <c r="H668" s="17">
        <v>37542</v>
      </c>
      <c r="I668" s="17">
        <v>31813095</v>
      </c>
      <c r="J668" s="17">
        <v>13925301</v>
      </c>
      <c r="K668" s="17">
        <v>0</v>
      </c>
      <c r="L668" s="17">
        <v>0</v>
      </c>
      <c r="M668" s="17">
        <v>912471</v>
      </c>
      <c r="N668" s="17">
        <v>6523920</v>
      </c>
      <c r="O668" s="17">
        <v>2328482</v>
      </c>
      <c r="P668" s="17">
        <v>0</v>
      </c>
      <c r="Q668" s="17">
        <v>9070153</v>
      </c>
      <c r="R668" s="17">
        <v>11935679</v>
      </c>
      <c r="S668" s="17">
        <v>397255</v>
      </c>
      <c r="T668" s="17">
        <v>165744</v>
      </c>
      <c r="U668" s="17">
        <v>1649232</v>
      </c>
      <c r="V668" s="17">
        <v>387622</v>
      </c>
      <c r="W668" s="17">
        <v>0</v>
      </c>
      <c r="X668" s="17">
        <v>13011980</v>
      </c>
      <c r="Y668" s="17">
        <v>552736</v>
      </c>
      <c r="Z668" s="17">
        <v>17500000</v>
      </c>
      <c r="AA668" s="17">
        <v>0</v>
      </c>
      <c r="AB668" s="17">
        <v>0</v>
      </c>
      <c r="AC668" s="17">
        <v>359182276</v>
      </c>
      <c r="AD668" s="17">
        <f>MAX(E668,(TRUNC(('2022-0222'!E668*0.03),0)+'2022-0222'!E668))</f>
        <v>246653973</v>
      </c>
      <c r="AE668" s="17">
        <f t="shared" si="11"/>
        <v>0</v>
      </c>
    </row>
    <row r="669" spans="1:31" x14ac:dyDescent="0.3">
      <c r="A669" s="15" t="s">
        <v>1331</v>
      </c>
      <c r="B669" s="14" t="s">
        <v>1332</v>
      </c>
      <c r="C669" s="14">
        <v>1</v>
      </c>
      <c r="D669" s="14">
        <v>0</v>
      </c>
      <c r="E669" s="17">
        <v>29541346</v>
      </c>
      <c r="F669" s="17">
        <v>0</v>
      </c>
      <c r="G669" s="17">
        <v>2416117</v>
      </c>
      <c r="H669" s="17">
        <v>0</v>
      </c>
      <c r="I669" s="17">
        <v>6522107</v>
      </c>
      <c r="J669" s="17">
        <v>3470833</v>
      </c>
      <c r="K669" s="17">
        <v>0</v>
      </c>
      <c r="L669" s="17">
        <v>0</v>
      </c>
      <c r="M669" s="17">
        <v>0</v>
      </c>
      <c r="N669" s="17">
        <v>0</v>
      </c>
      <c r="O669" s="17">
        <v>0</v>
      </c>
      <c r="P669" s="17">
        <v>3021195</v>
      </c>
      <c r="Q669" s="17">
        <v>826739</v>
      </c>
      <c r="R669" s="17">
        <v>698324</v>
      </c>
      <c r="S669" s="17">
        <v>84128</v>
      </c>
      <c r="T669" s="17">
        <v>35100</v>
      </c>
      <c r="U669" s="17">
        <v>325152</v>
      </c>
      <c r="V669" s="17">
        <v>76787</v>
      </c>
      <c r="W669" s="17">
        <v>0</v>
      </c>
      <c r="X669" s="17">
        <v>802447</v>
      </c>
      <c r="Y669" s="17">
        <v>108623</v>
      </c>
      <c r="Z669" s="17">
        <v>0</v>
      </c>
      <c r="AA669" s="17">
        <v>0</v>
      </c>
      <c r="AB669" s="17">
        <v>0</v>
      </c>
      <c r="AC669" s="17">
        <v>47928898</v>
      </c>
      <c r="AD669" s="17">
        <f>MAX(E669,(TRUNC(('2022-0222'!E669*0.03),0)+'2022-0222'!E669))</f>
        <v>29541346</v>
      </c>
      <c r="AE669" s="17">
        <f t="shared" si="11"/>
        <v>0</v>
      </c>
    </row>
    <row r="670" spans="1:31" x14ac:dyDescent="0.3">
      <c r="A670" s="15" t="s">
        <v>1333</v>
      </c>
      <c r="B670" s="14" t="s">
        <v>1334</v>
      </c>
      <c r="C670" s="14">
        <v>1</v>
      </c>
      <c r="D670" s="14">
        <v>0</v>
      </c>
      <c r="E670" s="17">
        <v>12805226</v>
      </c>
      <c r="F670" s="17">
        <v>0</v>
      </c>
      <c r="G670" s="17">
        <v>1020367</v>
      </c>
      <c r="H670" s="17">
        <v>0</v>
      </c>
      <c r="I670" s="17">
        <v>3393700</v>
      </c>
      <c r="J670" s="17">
        <v>2115978</v>
      </c>
      <c r="K670" s="17">
        <v>0</v>
      </c>
      <c r="L670" s="17">
        <v>0</v>
      </c>
      <c r="M670" s="17">
        <v>0</v>
      </c>
      <c r="N670" s="17">
        <v>0</v>
      </c>
      <c r="O670" s="17">
        <v>0</v>
      </c>
      <c r="P670" s="17">
        <v>822826</v>
      </c>
      <c r="Q670" s="17">
        <v>379702</v>
      </c>
      <c r="R670" s="17">
        <v>271267</v>
      </c>
      <c r="S670" s="17">
        <v>59081</v>
      </c>
      <c r="T670" s="17">
        <v>24650</v>
      </c>
      <c r="U670" s="17">
        <v>221991</v>
      </c>
      <c r="V670" s="17">
        <v>47054</v>
      </c>
      <c r="W670" s="17">
        <v>0</v>
      </c>
      <c r="X670" s="17">
        <v>475200</v>
      </c>
      <c r="Y670" s="17">
        <v>48982</v>
      </c>
      <c r="Z670" s="17">
        <v>0</v>
      </c>
      <c r="AA670" s="17">
        <v>0</v>
      </c>
      <c r="AB670" s="17">
        <v>0</v>
      </c>
      <c r="AC670" s="17">
        <v>21686024</v>
      </c>
      <c r="AD670" s="17">
        <f>MAX(E670,(TRUNC(('2022-0222'!E670*0.03),0)+'2022-0222'!E670))</f>
        <v>12805226</v>
      </c>
      <c r="AE670" s="17">
        <f t="shared" si="11"/>
        <v>0</v>
      </c>
    </row>
    <row r="671" spans="1:31" x14ac:dyDescent="0.3">
      <c r="A671" s="15" t="s">
        <v>1335</v>
      </c>
      <c r="B671" s="14" t="s">
        <v>1336</v>
      </c>
      <c r="C671" s="14">
        <v>1</v>
      </c>
      <c r="D671" s="14">
        <v>0</v>
      </c>
      <c r="E671" s="17">
        <v>12650919</v>
      </c>
      <c r="F671" s="17">
        <v>0</v>
      </c>
      <c r="G671" s="17">
        <v>0</v>
      </c>
      <c r="H671" s="17">
        <v>0</v>
      </c>
      <c r="I671" s="17">
        <v>1217459</v>
      </c>
      <c r="J671" s="17">
        <v>687629</v>
      </c>
      <c r="K671" s="17">
        <v>0</v>
      </c>
      <c r="L671" s="17">
        <v>0</v>
      </c>
      <c r="M671" s="17">
        <v>0</v>
      </c>
      <c r="N671" s="17">
        <v>0</v>
      </c>
      <c r="O671" s="17">
        <v>0</v>
      </c>
      <c r="P671" s="17">
        <v>1686500</v>
      </c>
      <c r="Q671" s="17">
        <v>229554</v>
      </c>
      <c r="R671" s="17">
        <v>107328</v>
      </c>
      <c r="S671" s="17">
        <v>16568</v>
      </c>
      <c r="T671" s="17">
        <v>6913</v>
      </c>
      <c r="U671" s="17">
        <v>67570</v>
      </c>
      <c r="V671" s="17">
        <v>19164</v>
      </c>
      <c r="W671" s="17">
        <v>0</v>
      </c>
      <c r="X671" s="17">
        <v>522730</v>
      </c>
      <c r="Y671" s="17">
        <v>0</v>
      </c>
      <c r="Z671" s="17">
        <v>0</v>
      </c>
      <c r="AA671" s="17">
        <v>0</v>
      </c>
      <c r="AB671" s="17">
        <v>0</v>
      </c>
      <c r="AC671" s="17">
        <v>17212334</v>
      </c>
      <c r="AD671" s="17">
        <f>MAX(E671,(TRUNC(('2022-0222'!E671*0.03),0)+'2022-0222'!E671))</f>
        <v>13030446</v>
      </c>
      <c r="AE671" s="17">
        <f t="shared" si="11"/>
        <v>379527</v>
      </c>
    </row>
    <row r="672" spans="1:31" x14ac:dyDescent="0.3">
      <c r="A672" s="15" t="s">
        <v>1337</v>
      </c>
      <c r="B672" s="14" t="s">
        <v>1338</v>
      </c>
      <c r="C672" s="14">
        <v>1</v>
      </c>
      <c r="D672" s="14">
        <v>0</v>
      </c>
      <c r="E672" s="17">
        <v>11175268</v>
      </c>
      <c r="F672" s="17">
        <v>0</v>
      </c>
      <c r="G672" s="17">
        <v>0</v>
      </c>
      <c r="H672" s="17">
        <v>11281</v>
      </c>
      <c r="I672" s="17">
        <v>850465</v>
      </c>
      <c r="J672" s="17">
        <v>1612538</v>
      </c>
      <c r="K672" s="17">
        <v>0</v>
      </c>
      <c r="L672" s="17">
        <v>0</v>
      </c>
      <c r="M672" s="17">
        <v>0</v>
      </c>
      <c r="N672" s="17">
        <v>0</v>
      </c>
      <c r="O672" s="17">
        <v>0</v>
      </c>
      <c r="P672" s="17">
        <v>1075034</v>
      </c>
      <c r="Q672" s="17">
        <v>50494</v>
      </c>
      <c r="R672" s="17">
        <v>119827</v>
      </c>
      <c r="S672" s="17">
        <v>13018</v>
      </c>
      <c r="T672" s="17">
        <v>5431</v>
      </c>
      <c r="U672" s="17">
        <v>48581</v>
      </c>
      <c r="V672" s="17">
        <v>16592</v>
      </c>
      <c r="W672" s="17">
        <v>0</v>
      </c>
      <c r="X672" s="17">
        <v>160471</v>
      </c>
      <c r="Y672" s="17">
        <v>0</v>
      </c>
      <c r="Z672" s="17">
        <v>0</v>
      </c>
      <c r="AA672" s="17">
        <v>0</v>
      </c>
      <c r="AB672" s="17">
        <v>0</v>
      </c>
      <c r="AC672" s="17">
        <v>15139000</v>
      </c>
      <c r="AD672" s="17">
        <f>MAX(E672,(TRUNC(('2022-0222'!E672*0.03),0)+'2022-0222'!E672))</f>
        <v>11510526</v>
      </c>
      <c r="AE672" s="17">
        <f t="shared" si="11"/>
        <v>335258</v>
      </c>
    </row>
    <row r="673" spans="1:31" x14ac:dyDescent="0.3">
      <c r="A673" s="15" t="s">
        <v>1339</v>
      </c>
      <c r="B673" s="14" t="s">
        <v>1340</v>
      </c>
      <c r="C673" s="14">
        <v>1</v>
      </c>
      <c r="D673" s="14">
        <v>0</v>
      </c>
      <c r="E673" s="17">
        <v>1713907</v>
      </c>
      <c r="F673" s="17">
        <v>0</v>
      </c>
      <c r="G673" s="17">
        <v>0</v>
      </c>
      <c r="H673" s="17">
        <v>0</v>
      </c>
      <c r="I673" s="17">
        <v>357908</v>
      </c>
      <c r="J673" s="17">
        <v>413664</v>
      </c>
      <c r="K673" s="17">
        <v>0</v>
      </c>
      <c r="L673" s="17">
        <v>0</v>
      </c>
      <c r="M673" s="17">
        <v>0</v>
      </c>
      <c r="N673" s="17">
        <v>0</v>
      </c>
      <c r="O673" s="17">
        <v>0</v>
      </c>
      <c r="P673" s="17">
        <v>408156</v>
      </c>
      <c r="Q673" s="17">
        <v>38212</v>
      </c>
      <c r="R673" s="17">
        <v>0</v>
      </c>
      <c r="S673" s="17">
        <v>2082</v>
      </c>
      <c r="T673" s="17">
        <v>869</v>
      </c>
      <c r="U673" s="17">
        <v>11650</v>
      </c>
      <c r="V673" s="17">
        <v>2196</v>
      </c>
      <c r="W673" s="17">
        <v>0</v>
      </c>
      <c r="X673" s="17">
        <v>0</v>
      </c>
      <c r="Y673" s="17">
        <v>0</v>
      </c>
      <c r="Z673" s="17">
        <v>0</v>
      </c>
      <c r="AA673" s="17">
        <v>0</v>
      </c>
      <c r="AB673" s="17">
        <v>0</v>
      </c>
      <c r="AC673" s="17">
        <v>2948644</v>
      </c>
      <c r="AD673" s="17">
        <f>MAX(E673,(TRUNC(('2022-0222'!E673*0.03),0)+'2022-0222'!E673))</f>
        <v>1765324</v>
      </c>
      <c r="AE673" s="17">
        <f t="shared" si="11"/>
        <v>51417</v>
      </c>
    </row>
    <row r="674" spans="1:31" x14ac:dyDescent="0.3">
      <c r="A674" s="15" t="s">
        <v>1341</v>
      </c>
      <c r="B674" s="14" t="s">
        <v>1342</v>
      </c>
      <c r="C674" s="14">
        <v>1</v>
      </c>
      <c r="D674" s="14">
        <v>0</v>
      </c>
      <c r="E674" s="17">
        <v>7971904</v>
      </c>
      <c r="F674" s="17">
        <v>0</v>
      </c>
      <c r="G674" s="17">
        <v>0</v>
      </c>
      <c r="H674" s="17">
        <v>11540</v>
      </c>
      <c r="I674" s="17">
        <v>721381</v>
      </c>
      <c r="J674" s="17">
        <v>1804928</v>
      </c>
      <c r="K674" s="17">
        <v>0</v>
      </c>
      <c r="L674" s="17">
        <v>0</v>
      </c>
      <c r="M674" s="17">
        <v>0</v>
      </c>
      <c r="N674" s="17">
        <v>0</v>
      </c>
      <c r="O674" s="17">
        <v>0</v>
      </c>
      <c r="P674" s="17">
        <v>1049299</v>
      </c>
      <c r="Q674" s="17">
        <v>168982</v>
      </c>
      <c r="R674" s="17">
        <v>255524</v>
      </c>
      <c r="S674" s="17">
        <v>13422</v>
      </c>
      <c r="T674" s="17">
        <v>5600</v>
      </c>
      <c r="U674" s="17">
        <v>48231</v>
      </c>
      <c r="V674" s="17">
        <v>15287</v>
      </c>
      <c r="W674" s="17">
        <v>0</v>
      </c>
      <c r="X674" s="17">
        <v>93758</v>
      </c>
      <c r="Y674" s="17">
        <v>0</v>
      </c>
      <c r="Z674" s="17">
        <v>0</v>
      </c>
      <c r="AA674" s="17">
        <v>0</v>
      </c>
      <c r="AB674" s="17">
        <v>0</v>
      </c>
      <c r="AC674" s="17">
        <v>12159856</v>
      </c>
      <c r="AD674" s="17">
        <f>MAX(E674,(TRUNC(('2022-0222'!E674*0.03),0)+'2022-0222'!E674))</f>
        <v>8211061</v>
      </c>
      <c r="AE674" s="17">
        <f t="shared" si="11"/>
        <v>239157</v>
      </c>
    </row>
    <row r="675" spans="1:31" x14ac:dyDescent="0.3">
      <c r="A675" s="15" t="s">
        <v>1343</v>
      </c>
      <c r="B675" s="14" t="s">
        <v>1344</v>
      </c>
      <c r="C675" s="14">
        <v>1</v>
      </c>
      <c r="D675" s="14">
        <v>0</v>
      </c>
      <c r="E675" s="17">
        <v>9016097</v>
      </c>
      <c r="F675" s="17">
        <v>0</v>
      </c>
      <c r="G675" s="17">
        <v>0</v>
      </c>
      <c r="H675" s="17">
        <v>0</v>
      </c>
      <c r="I675" s="17">
        <v>1136588</v>
      </c>
      <c r="J675" s="17">
        <v>1548071</v>
      </c>
      <c r="K675" s="17">
        <v>0</v>
      </c>
      <c r="L675" s="17">
        <v>0</v>
      </c>
      <c r="M675" s="17">
        <v>0</v>
      </c>
      <c r="N675" s="17">
        <v>0</v>
      </c>
      <c r="O675" s="17">
        <v>0</v>
      </c>
      <c r="P675" s="17">
        <v>1631594</v>
      </c>
      <c r="Q675" s="17">
        <v>167363</v>
      </c>
      <c r="R675" s="17">
        <v>105601</v>
      </c>
      <c r="S675" s="17">
        <v>12164</v>
      </c>
      <c r="T675" s="17">
        <v>5075</v>
      </c>
      <c r="U675" s="17">
        <v>48173</v>
      </c>
      <c r="V675" s="17">
        <v>15366</v>
      </c>
      <c r="W675" s="17">
        <v>0</v>
      </c>
      <c r="X675" s="17">
        <v>611123</v>
      </c>
      <c r="Y675" s="17">
        <v>0</v>
      </c>
      <c r="Z675" s="17">
        <v>0</v>
      </c>
      <c r="AA675" s="17">
        <v>0</v>
      </c>
      <c r="AB675" s="17">
        <v>0</v>
      </c>
      <c r="AC675" s="17">
        <v>13757215</v>
      </c>
      <c r="AD675" s="17">
        <f>MAX(E675,(TRUNC(('2022-0222'!E675*0.03),0)+'2022-0222'!E675))</f>
        <v>9016097</v>
      </c>
      <c r="AE675" s="17">
        <f t="shared" si="11"/>
        <v>0</v>
      </c>
    </row>
    <row r="676" spans="1:31" x14ac:dyDescent="0.3">
      <c r="A676" s="15" t="s">
        <v>1345</v>
      </c>
      <c r="B676" s="14" t="s">
        <v>1346</v>
      </c>
      <c r="C676" s="14">
        <v>1</v>
      </c>
      <c r="D676" s="14">
        <v>0</v>
      </c>
      <c r="E676" s="17">
        <v>11089909</v>
      </c>
      <c r="F676" s="17">
        <v>0</v>
      </c>
      <c r="G676" s="17">
        <v>200123</v>
      </c>
      <c r="H676" s="17">
        <v>0</v>
      </c>
      <c r="I676" s="17">
        <v>1274444</v>
      </c>
      <c r="J676" s="17">
        <v>2420437</v>
      </c>
      <c r="K676" s="17">
        <v>0</v>
      </c>
      <c r="L676" s="17">
        <v>0</v>
      </c>
      <c r="M676" s="17">
        <v>0</v>
      </c>
      <c r="N676" s="17">
        <v>0</v>
      </c>
      <c r="O676" s="17">
        <v>0</v>
      </c>
      <c r="P676" s="17">
        <v>674706</v>
      </c>
      <c r="Q676" s="17">
        <v>346369</v>
      </c>
      <c r="R676" s="17">
        <v>37454</v>
      </c>
      <c r="S676" s="17">
        <v>24133</v>
      </c>
      <c r="T676" s="17">
        <v>10069</v>
      </c>
      <c r="U676" s="17">
        <v>90462</v>
      </c>
      <c r="V676" s="17">
        <v>10565</v>
      </c>
      <c r="W676" s="17">
        <v>0</v>
      </c>
      <c r="X676" s="17">
        <v>443445</v>
      </c>
      <c r="Y676" s="17">
        <v>0</v>
      </c>
      <c r="Z676" s="17">
        <v>0</v>
      </c>
      <c r="AA676" s="17">
        <v>0</v>
      </c>
      <c r="AB676" s="17">
        <v>0</v>
      </c>
      <c r="AC676" s="17">
        <v>16622116</v>
      </c>
      <c r="AD676" s="17">
        <f>MAX(E676,(TRUNC(('2022-0222'!E676*0.03),0)+'2022-0222'!E676))</f>
        <v>11422606</v>
      </c>
      <c r="AE676" s="17">
        <f t="shared" si="11"/>
        <v>332697</v>
      </c>
    </row>
    <row r="677" spans="1:31" x14ac:dyDescent="0.3">
      <c r="A677" s="15" t="s">
        <v>1347</v>
      </c>
      <c r="B677" s="14" t="s">
        <v>1348</v>
      </c>
      <c r="C677" s="14">
        <v>1</v>
      </c>
      <c r="D677" s="14">
        <v>0</v>
      </c>
      <c r="E677" s="17">
        <v>8151490</v>
      </c>
      <c r="F677" s="17">
        <v>0</v>
      </c>
      <c r="G677" s="17">
        <v>92174</v>
      </c>
      <c r="H677" s="17">
        <v>9127</v>
      </c>
      <c r="I677" s="17">
        <v>664441</v>
      </c>
      <c r="J677" s="17">
        <v>1642938</v>
      </c>
      <c r="K677" s="17">
        <v>0</v>
      </c>
      <c r="L677" s="17">
        <v>0</v>
      </c>
      <c r="M677" s="17">
        <v>0</v>
      </c>
      <c r="N677" s="17">
        <v>0</v>
      </c>
      <c r="O677" s="17">
        <v>0</v>
      </c>
      <c r="P677" s="17">
        <v>710130</v>
      </c>
      <c r="Q677" s="17">
        <v>108402</v>
      </c>
      <c r="R677" s="17">
        <v>31229</v>
      </c>
      <c r="S677" s="17">
        <v>11714</v>
      </c>
      <c r="T677" s="17">
        <v>4888</v>
      </c>
      <c r="U677" s="17">
        <v>44794</v>
      </c>
      <c r="V677" s="17">
        <v>9973</v>
      </c>
      <c r="W677" s="17">
        <v>0</v>
      </c>
      <c r="X677" s="17">
        <v>713908</v>
      </c>
      <c r="Y677" s="17">
        <v>0</v>
      </c>
      <c r="Z677" s="17">
        <v>0</v>
      </c>
      <c r="AA677" s="17">
        <v>0</v>
      </c>
      <c r="AB677" s="17">
        <v>0</v>
      </c>
      <c r="AC677" s="17">
        <v>12195208</v>
      </c>
      <c r="AD677" s="17">
        <f>MAX(E677,(TRUNC(('2022-0222'!E677*0.03),0)+'2022-0222'!E677))</f>
        <v>8396034</v>
      </c>
      <c r="AE677" s="17">
        <f t="shared" si="11"/>
        <v>244544</v>
      </c>
    </row>
    <row r="678" spans="1:31" x14ac:dyDescent="0.3">
      <c r="A678" s="15" t="s">
        <v>1349</v>
      </c>
      <c r="B678" s="14" t="s">
        <v>1350</v>
      </c>
      <c r="C678" s="14">
        <v>1</v>
      </c>
      <c r="D678" s="14">
        <v>1</v>
      </c>
      <c r="E678" s="17">
        <f t="shared" ref="E678:AC678" si="12">SUM(E5:E677)</f>
        <v>21272538662</v>
      </c>
      <c r="F678" s="17">
        <f t="shared" si="12"/>
        <v>50271256</v>
      </c>
      <c r="G678" s="17">
        <f t="shared" si="12"/>
        <v>223298324</v>
      </c>
      <c r="H678" s="17">
        <f t="shared" si="12"/>
        <v>4999884</v>
      </c>
      <c r="I678" s="17">
        <f t="shared" si="12"/>
        <v>2261954048</v>
      </c>
      <c r="J678" s="17">
        <f t="shared" si="12"/>
        <v>3277144519</v>
      </c>
      <c r="K678" s="17">
        <f t="shared" si="12"/>
        <v>15536782</v>
      </c>
      <c r="L678" s="17">
        <f t="shared" si="12"/>
        <v>3614300</v>
      </c>
      <c r="M678" s="17">
        <f t="shared" si="12"/>
        <v>32943197</v>
      </c>
      <c r="N678" s="17">
        <f t="shared" si="12"/>
        <v>160294337</v>
      </c>
      <c r="O678" s="17">
        <f t="shared" si="12"/>
        <v>57258792</v>
      </c>
      <c r="P678" s="17">
        <f t="shared" si="12"/>
        <v>1124394890</v>
      </c>
      <c r="Q678" s="17">
        <f t="shared" si="12"/>
        <v>600753726</v>
      </c>
      <c r="R678" s="17">
        <f t="shared" si="12"/>
        <v>407594664</v>
      </c>
      <c r="S678" s="17">
        <f t="shared" si="12"/>
        <v>42857583</v>
      </c>
      <c r="T678" s="17">
        <f t="shared" si="12"/>
        <v>17881245</v>
      </c>
      <c r="U678" s="17">
        <f t="shared" si="12"/>
        <v>165471742</v>
      </c>
      <c r="V678" s="17">
        <f t="shared" si="12"/>
        <v>34914192</v>
      </c>
      <c r="W678" s="17">
        <f t="shared" si="12"/>
        <v>0</v>
      </c>
      <c r="X678" s="17">
        <v>951968852</v>
      </c>
      <c r="Y678" s="17">
        <f t="shared" si="12"/>
        <v>4313167</v>
      </c>
      <c r="Z678" s="17">
        <f t="shared" si="12"/>
        <v>28271832</v>
      </c>
      <c r="AA678" s="17">
        <f t="shared" si="12"/>
        <v>0</v>
      </c>
      <c r="AB678" s="17">
        <f t="shared" si="12"/>
        <v>0</v>
      </c>
      <c r="AC678" s="17">
        <f t="shared" si="12"/>
        <v>30724915994</v>
      </c>
      <c r="AD678" s="17">
        <f>SUM(AD5:AD677)</f>
        <v>21344712276</v>
      </c>
      <c r="AE678" s="17">
        <f t="shared" si="11"/>
        <v>72173614</v>
      </c>
    </row>
  </sheetData>
  <hyperlinks>
    <hyperlink ref="A2" location="'Key'!A1" display="DBCLA1" xr:uid="{B46A94D4-F6F2-4446-8B0C-2801DE2E8858}"/>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4CED-B89F-407E-9AF0-A982F36302C2}">
  <dimension ref="A1:G689"/>
  <sheetViews>
    <sheetView zoomScaleNormal="100" workbookViewId="0">
      <pane ySplit="1" topLeftCell="A2" activePane="bottomLeft" state="frozen"/>
      <selection pane="bottomLeft" activeCell="A2" sqref="A2"/>
    </sheetView>
  </sheetViews>
  <sheetFormatPr defaultColWidth="0" defaultRowHeight="14.4" zeroHeight="1" x14ac:dyDescent="0.3"/>
  <cols>
    <col min="1" max="1" width="12.44140625" style="14" bestFit="1" customWidth="1"/>
    <col min="2" max="2" width="35.6640625" style="14" customWidth="1"/>
    <col min="3" max="3" width="7" style="14" bestFit="1" customWidth="1"/>
    <col min="4" max="7" width="2" style="14" hidden="1" customWidth="1"/>
    <col min="8" max="16384" width="1.44140625" style="14" hidden="1"/>
  </cols>
  <sheetData>
    <row r="1" spans="1:3" x14ac:dyDescent="0.3">
      <c r="A1" s="22" t="s">
        <v>2802</v>
      </c>
      <c r="B1" s="22" t="s">
        <v>2803</v>
      </c>
      <c r="C1" s="41" t="s">
        <v>2804</v>
      </c>
    </row>
    <row r="2" spans="1:3" x14ac:dyDescent="0.3">
      <c r="A2" s="42" t="s">
        <v>1508</v>
      </c>
      <c r="B2" s="43" t="s">
        <v>1507</v>
      </c>
      <c r="C2" s="37" t="s">
        <v>3</v>
      </c>
    </row>
    <row r="3" spans="1:3" x14ac:dyDescent="0.3">
      <c r="A3" s="44" t="s">
        <v>1508</v>
      </c>
      <c r="B3" s="39" t="s">
        <v>1510</v>
      </c>
      <c r="C3" s="45" t="s">
        <v>5</v>
      </c>
    </row>
    <row r="4" spans="1:3" x14ac:dyDescent="0.3">
      <c r="A4" s="42" t="s">
        <v>1508</v>
      </c>
      <c r="B4" s="43" t="s">
        <v>1512</v>
      </c>
      <c r="C4" s="37" t="s">
        <v>7</v>
      </c>
    </row>
    <row r="5" spans="1:3" x14ac:dyDescent="0.3">
      <c r="A5" s="44" t="s">
        <v>1508</v>
      </c>
      <c r="B5" s="39" t="s">
        <v>1515</v>
      </c>
      <c r="C5" s="45" t="s">
        <v>11</v>
      </c>
    </row>
    <row r="6" spans="1:3" x14ac:dyDescent="0.3">
      <c r="A6" s="42" t="s">
        <v>1508</v>
      </c>
      <c r="B6" s="43" t="s">
        <v>1523</v>
      </c>
      <c r="C6" s="37" t="s">
        <v>19</v>
      </c>
    </row>
    <row r="7" spans="1:3" x14ac:dyDescent="0.3">
      <c r="A7" s="44" t="s">
        <v>1508</v>
      </c>
      <c r="B7" s="39" t="s">
        <v>1525</v>
      </c>
      <c r="C7" s="45" t="s">
        <v>21</v>
      </c>
    </row>
    <row r="8" spans="1:3" x14ac:dyDescent="0.3">
      <c r="A8" s="42" t="s">
        <v>1508</v>
      </c>
      <c r="B8" s="43" t="s">
        <v>1519</v>
      </c>
      <c r="C8" s="37" t="s">
        <v>15</v>
      </c>
    </row>
    <row r="9" spans="1:3" x14ac:dyDescent="0.3">
      <c r="A9" s="44" t="s">
        <v>1508</v>
      </c>
      <c r="B9" s="39" t="s">
        <v>1521</v>
      </c>
      <c r="C9" s="45" t="s">
        <v>17</v>
      </c>
    </row>
    <row r="10" spans="1:3" x14ac:dyDescent="0.3">
      <c r="A10" s="42" t="s">
        <v>1508</v>
      </c>
      <c r="B10" s="43" t="s">
        <v>1513</v>
      </c>
      <c r="C10" s="37" t="s">
        <v>9</v>
      </c>
    </row>
    <row r="11" spans="1:3" x14ac:dyDescent="0.3">
      <c r="A11" s="44" t="s">
        <v>1508</v>
      </c>
      <c r="B11" s="39" t="s">
        <v>1517</v>
      </c>
      <c r="C11" s="45" t="s">
        <v>13</v>
      </c>
    </row>
    <row r="12" spans="1:3" x14ac:dyDescent="0.3">
      <c r="A12" s="42" t="s">
        <v>1508</v>
      </c>
      <c r="B12" s="43" t="s">
        <v>1527</v>
      </c>
      <c r="C12" s="37" t="s">
        <v>23</v>
      </c>
    </row>
    <row r="13" spans="1:3" x14ac:dyDescent="0.3">
      <c r="A13" s="44" t="s">
        <v>1508</v>
      </c>
      <c r="B13" s="39" t="s">
        <v>1529</v>
      </c>
      <c r="C13" s="45" t="s">
        <v>25</v>
      </c>
    </row>
    <row r="14" spans="1:3" x14ac:dyDescent="0.3">
      <c r="A14" s="42" t="s">
        <v>1532</v>
      </c>
      <c r="B14" s="43" t="s">
        <v>1531</v>
      </c>
      <c r="C14" s="37" t="s">
        <v>27</v>
      </c>
    </row>
    <row r="15" spans="1:3" x14ac:dyDescent="0.3">
      <c r="A15" s="44" t="s">
        <v>1532</v>
      </c>
      <c r="B15" s="39" t="s">
        <v>1534</v>
      </c>
      <c r="C15" s="45" t="s">
        <v>29</v>
      </c>
    </row>
    <row r="16" spans="1:3" x14ac:dyDescent="0.3">
      <c r="A16" s="42" t="s">
        <v>1532</v>
      </c>
      <c r="B16" s="43" t="s">
        <v>1537</v>
      </c>
      <c r="C16" s="37" t="s">
        <v>33</v>
      </c>
    </row>
    <row r="17" spans="1:3" x14ac:dyDescent="0.3">
      <c r="A17" s="44" t="s">
        <v>1532</v>
      </c>
      <c r="B17" s="39" t="s">
        <v>1552</v>
      </c>
      <c r="C17" s="45" t="s">
        <v>49</v>
      </c>
    </row>
    <row r="18" spans="1:3" x14ac:dyDescent="0.3">
      <c r="A18" s="42" t="s">
        <v>1532</v>
      </c>
      <c r="B18" s="43" t="s">
        <v>1539</v>
      </c>
      <c r="C18" s="37" t="s">
        <v>35</v>
      </c>
    </row>
    <row r="19" spans="1:3" x14ac:dyDescent="0.3">
      <c r="A19" s="44" t="s">
        <v>1532</v>
      </c>
      <c r="B19" s="39" t="s">
        <v>1547</v>
      </c>
      <c r="C19" s="45" t="s">
        <v>43</v>
      </c>
    </row>
    <row r="20" spans="1:3" x14ac:dyDescent="0.3">
      <c r="A20" s="42" t="s">
        <v>1532</v>
      </c>
      <c r="B20" s="43" t="s">
        <v>1543</v>
      </c>
      <c r="C20" s="37" t="s">
        <v>39</v>
      </c>
    </row>
    <row r="21" spans="1:3" x14ac:dyDescent="0.3">
      <c r="A21" s="44" t="s">
        <v>1532</v>
      </c>
      <c r="B21" s="39" t="s">
        <v>1541</v>
      </c>
      <c r="C21" s="45" t="s">
        <v>37</v>
      </c>
    </row>
    <row r="22" spans="1:3" x14ac:dyDescent="0.3">
      <c r="A22" s="42" t="s">
        <v>1532</v>
      </c>
      <c r="B22" s="43" t="s">
        <v>1535</v>
      </c>
      <c r="C22" s="37" t="s">
        <v>31</v>
      </c>
    </row>
    <row r="23" spans="1:3" x14ac:dyDescent="0.3">
      <c r="A23" s="44" t="s">
        <v>1532</v>
      </c>
      <c r="B23" s="39" t="s">
        <v>1549</v>
      </c>
      <c r="C23" s="45" t="s">
        <v>45</v>
      </c>
    </row>
    <row r="24" spans="1:3" x14ac:dyDescent="0.3">
      <c r="A24" s="42" t="s">
        <v>1532</v>
      </c>
      <c r="B24" s="43" t="s">
        <v>1551</v>
      </c>
      <c r="C24" s="37" t="s">
        <v>47</v>
      </c>
    </row>
    <row r="25" spans="1:3" x14ac:dyDescent="0.3">
      <c r="A25" s="44" t="s">
        <v>1532</v>
      </c>
      <c r="B25" s="39" t="s">
        <v>1545</v>
      </c>
      <c r="C25" s="45" t="s">
        <v>41</v>
      </c>
    </row>
    <row r="26" spans="1:3" x14ac:dyDescent="0.3">
      <c r="A26" s="42" t="s">
        <v>1554</v>
      </c>
      <c r="B26" s="43" t="s">
        <v>1556</v>
      </c>
      <c r="C26" s="37" t="s">
        <v>53</v>
      </c>
    </row>
    <row r="27" spans="1:3" x14ac:dyDescent="0.3">
      <c r="A27" s="44" t="s">
        <v>1554</v>
      </c>
      <c r="B27" s="39" t="s">
        <v>1553</v>
      </c>
      <c r="C27" s="45" t="s">
        <v>51</v>
      </c>
    </row>
    <row r="28" spans="1:3" x14ac:dyDescent="0.3">
      <c r="A28" s="42" t="s">
        <v>1554</v>
      </c>
      <c r="B28" s="43" t="s">
        <v>1560</v>
      </c>
      <c r="C28" s="37" t="s">
        <v>59</v>
      </c>
    </row>
    <row r="29" spans="1:3" x14ac:dyDescent="0.3">
      <c r="A29" s="44" t="s">
        <v>1554</v>
      </c>
      <c r="B29" s="39" t="s">
        <v>1564</v>
      </c>
      <c r="C29" s="45" t="s">
        <v>63</v>
      </c>
    </row>
    <row r="30" spans="1:3" x14ac:dyDescent="0.3">
      <c r="A30" s="42" t="s">
        <v>1554</v>
      </c>
      <c r="B30" s="43" t="s">
        <v>1558</v>
      </c>
      <c r="C30" s="37" t="s">
        <v>55</v>
      </c>
    </row>
    <row r="31" spans="1:3" x14ac:dyDescent="0.3">
      <c r="A31" s="44" t="s">
        <v>1554</v>
      </c>
      <c r="B31" s="39" t="s">
        <v>1568</v>
      </c>
      <c r="C31" s="45" t="s">
        <v>69</v>
      </c>
    </row>
    <row r="32" spans="1:3" x14ac:dyDescent="0.3">
      <c r="A32" s="42" t="s">
        <v>1554</v>
      </c>
      <c r="B32" s="43" t="s">
        <v>1562</v>
      </c>
      <c r="C32" s="37" t="s">
        <v>61</v>
      </c>
    </row>
    <row r="33" spans="1:3" x14ac:dyDescent="0.3">
      <c r="A33" s="44" t="s">
        <v>1554</v>
      </c>
      <c r="B33" s="39" t="s">
        <v>1559</v>
      </c>
      <c r="C33" s="45" t="s">
        <v>57</v>
      </c>
    </row>
    <row r="34" spans="1:3" x14ac:dyDescent="0.3">
      <c r="A34" s="42" t="s">
        <v>1554</v>
      </c>
      <c r="B34" s="43" t="s">
        <v>1567</v>
      </c>
      <c r="C34" s="37" t="s">
        <v>67</v>
      </c>
    </row>
    <row r="35" spans="1:3" x14ac:dyDescent="0.3">
      <c r="A35" s="44" t="s">
        <v>1554</v>
      </c>
      <c r="B35" s="39" t="s">
        <v>1570</v>
      </c>
      <c r="C35" s="45" t="s">
        <v>71</v>
      </c>
    </row>
    <row r="36" spans="1:3" x14ac:dyDescent="0.3">
      <c r="A36" s="42" t="s">
        <v>1554</v>
      </c>
      <c r="B36" s="43" t="s">
        <v>1566</v>
      </c>
      <c r="C36" s="37" t="s">
        <v>65</v>
      </c>
    </row>
    <row r="37" spans="1:3" x14ac:dyDescent="0.3">
      <c r="A37" s="44" t="s">
        <v>1554</v>
      </c>
      <c r="B37" s="39" t="s">
        <v>1572</v>
      </c>
      <c r="C37" s="45" t="s">
        <v>73</v>
      </c>
    </row>
    <row r="38" spans="1:3" x14ac:dyDescent="0.3">
      <c r="A38" s="42" t="s">
        <v>1575</v>
      </c>
      <c r="B38" s="43" t="s">
        <v>1576</v>
      </c>
      <c r="C38" s="37" t="s">
        <v>77</v>
      </c>
    </row>
    <row r="39" spans="1:3" x14ac:dyDescent="0.3">
      <c r="A39" s="44" t="s">
        <v>1575</v>
      </c>
      <c r="B39" s="39" t="s">
        <v>1583</v>
      </c>
      <c r="C39" s="45" t="s">
        <v>85</v>
      </c>
    </row>
    <row r="40" spans="1:3" x14ac:dyDescent="0.3">
      <c r="A40" s="42" t="s">
        <v>1575</v>
      </c>
      <c r="B40" s="43" t="s">
        <v>1578</v>
      </c>
      <c r="C40" s="37" t="s">
        <v>79</v>
      </c>
    </row>
    <row r="41" spans="1:3" x14ac:dyDescent="0.3">
      <c r="A41" s="44" t="s">
        <v>1575</v>
      </c>
      <c r="B41" s="39" t="s">
        <v>1580</v>
      </c>
      <c r="C41" s="45" t="s">
        <v>81</v>
      </c>
    </row>
    <row r="42" spans="1:3" x14ac:dyDescent="0.3">
      <c r="A42" s="42" t="s">
        <v>1575</v>
      </c>
      <c r="B42" s="43" t="s">
        <v>1587</v>
      </c>
      <c r="C42" s="37" t="s">
        <v>89</v>
      </c>
    </row>
    <row r="43" spans="1:3" x14ac:dyDescent="0.3">
      <c r="A43" s="44" t="s">
        <v>1575</v>
      </c>
      <c r="B43" s="39" t="s">
        <v>1582</v>
      </c>
      <c r="C43" s="45" t="s">
        <v>83</v>
      </c>
    </row>
    <row r="44" spans="1:3" x14ac:dyDescent="0.3">
      <c r="A44" s="42" t="s">
        <v>1575</v>
      </c>
      <c r="B44" s="43" t="s">
        <v>1585</v>
      </c>
      <c r="C44" s="37" t="s">
        <v>87</v>
      </c>
    </row>
    <row r="45" spans="1:3" x14ac:dyDescent="0.3">
      <c r="A45" s="44" t="s">
        <v>1575</v>
      </c>
      <c r="B45" s="39" t="s">
        <v>1589</v>
      </c>
      <c r="C45" s="45" t="s">
        <v>91</v>
      </c>
    </row>
    <row r="46" spans="1:3" x14ac:dyDescent="0.3">
      <c r="A46" s="42" t="s">
        <v>1575</v>
      </c>
      <c r="B46" s="43" t="s">
        <v>1591</v>
      </c>
      <c r="C46" s="37" t="s">
        <v>93</v>
      </c>
    </row>
    <row r="47" spans="1:3" x14ac:dyDescent="0.3">
      <c r="A47" s="44" t="s">
        <v>1575</v>
      </c>
      <c r="B47" s="39" t="s">
        <v>1593</v>
      </c>
      <c r="C47" s="45" t="s">
        <v>95</v>
      </c>
    </row>
    <row r="48" spans="1:3" x14ac:dyDescent="0.3">
      <c r="A48" s="42" t="s">
        <v>1575</v>
      </c>
      <c r="B48" s="43" t="s">
        <v>1574</v>
      </c>
      <c r="C48" s="37" t="s">
        <v>75</v>
      </c>
    </row>
    <row r="49" spans="1:3" x14ac:dyDescent="0.3">
      <c r="A49" s="44" t="s">
        <v>1575</v>
      </c>
      <c r="B49" s="39" t="s">
        <v>1594</v>
      </c>
      <c r="C49" s="45" t="s">
        <v>97</v>
      </c>
    </row>
    <row r="50" spans="1:3" x14ac:dyDescent="0.3">
      <c r="A50" s="42" t="s">
        <v>1597</v>
      </c>
      <c r="B50" s="43" t="s">
        <v>1596</v>
      </c>
      <c r="C50" s="37" t="s">
        <v>99</v>
      </c>
    </row>
    <row r="51" spans="1:3" x14ac:dyDescent="0.3">
      <c r="A51" s="44" t="s">
        <v>1597</v>
      </c>
      <c r="B51" s="39" t="s">
        <v>1601</v>
      </c>
      <c r="C51" s="45" t="s">
        <v>103</v>
      </c>
    </row>
    <row r="52" spans="1:3" x14ac:dyDescent="0.3">
      <c r="A52" s="42" t="s">
        <v>1597</v>
      </c>
      <c r="B52" s="43" t="s">
        <v>1606</v>
      </c>
      <c r="C52" s="37" t="s">
        <v>109</v>
      </c>
    </row>
    <row r="53" spans="1:3" x14ac:dyDescent="0.3">
      <c r="A53" s="44" t="s">
        <v>1597</v>
      </c>
      <c r="B53" s="39" t="s">
        <v>1604</v>
      </c>
      <c r="C53" s="45" t="s">
        <v>107</v>
      </c>
    </row>
    <row r="54" spans="1:3" x14ac:dyDescent="0.3">
      <c r="A54" s="42" t="s">
        <v>1597</v>
      </c>
      <c r="B54" s="43" t="s">
        <v>1602</v>
      </c>
      <c r="C54" s="37" t="s">
        <v>105</v>
      </c>
    </row>
    <row r="55" spans="1:3" x14ac:dyDescent="0.3">
      <c r="A55" s="44" t="s">
        <v>1597</v>
      </c>
      <c r="B55" s="39" t="s">
        <v>1608</v>
      </c>
      <c r="C55" s="45" t="s">
        <v>111</v>
      </c>
    </row>
    <row r="56" spans="1:3" x14ac:dyDescent="0.3">
      <c r="A56" s="42" t="s">
        <v>1597</v>
      </c>
      <c r="B56" s="43" t="s">
        <v>1599</v>
      </c>
      <c r="C56" s="37" t="s">
        <v>101</v>
      </c>
    </row>
    <row r="57" spans="1:3" x14ac:dyDescent="0.3">
      <c r="A57" s="44" t="s">
        <v>1611</v>
      </c>
      <c r="B57" s="39" t="s">
        <v>1624</v>
      </c>
      <c r="C57" s="45" t="s">
        <v>127</v>
      </c>
    </row>
    <row r="58" spans="1:3" x14ac:dyDescent="0.3">
      <c r="A58" s="42" t="s">
        <v>1611</v>
      </c>
      <c r="B58" s="43" t="s">
        <v>1638</v>
      </c>
      <c r="C58" s="37" t="s">
        <v>141</v>
      </c>
    </row>
    <row r="59" spans="1:3" x14ac:dyDescent="0.3">
      <c r="A59" s="44" t="s">
        <v>1611</v>
      </c>
      <c r="B59" s="39" t="s">
        <v>1614</v>
      </c>
      <c r="C59" s="45" t="s">
        <v>117</v>
      </c>
    </row>
    <row r="60" spans="1:3" x14ac:dyDescent="0.3">
      <c r="A60" s="42" t="s">
        <v>1611</v>
      </c>
      <c r="B60" s="43" t="s">
        <v>1616</v>
      </c>
      <c r="C60" s="37" t="s">
        <v>119</v>
      </c>
    </row>
    <row r="61" spans="1:3" x14ac:dyDescent="0.3">
      <c r="A61" s="44" t="s">
        <v>1611</v>
      </c>
      <c r="B61" s="39" t="s">
        <v>1620</v>
      </c>
      <c r="C61" s="45" t="s">
        <v>123</v>
      </c>
    </row>
    <row r="62" spans="1:3" x14ac:dyDescent="0.3">
      <c r="A62" s="42" t="s">
        <v>1611</v>
      </c>
      <c r="B62" s="43" t="s">
        <v>1622</v>
      </c>
      <c r="C62" s="37" t="s">
        <v>125</v>
      </c>
    </row>
    <row r="63" spans="1:3" x14ac:dyDescent="0.3">
      <c r="A63" s="44" t="s">
        <v>1611</v>
      </c>
      <c r="B63" s="39" t="s">
        <v>1626</v>
      </c>
      <c r="C63" s="45" t="s">
        <v>129</v>
      </c>
    </row>
    <row r="64" spans="1:3" x14ac:dyDescent="0.3">
      <c r="A64" s="42" t="s">
        <v>1611</v>
      </c>
      <c r="B64" s="43" t="s">
        <v>1630</v>
      </c>
      <c r="C64" s="37" t="s">
        <v>133</v>
      </c>
    </row>
    <row r="65" spans="1:3" x14ac:dyDescent="0.3">
      <c r="A65" s="44" t="s">
        <v>1611</v>
      </c>
      <c r="B65" s="39" t="s">
        <v>1636</v>
      </c>
      <c r="C65" s="45" t="s">
        <v>139</v>
      </c>
    </row>
    <row r="66" spans="1:3" x14ac:dyDescent="0.3">
      <c r="A66" s="42" t="s">
        <v>1611</v>
      </c>
      <c r="B66" s="43" t="s">
        <v>1613</v>
      </c>
      <c r="C66" s="37" t="s">
        <v>115</v>
      </c>
    </row>
    <row r="67" spans="1:3" x14ac:dyDescent="0.3">
      <c r="A67" s="44" t="s">
        <v>1611</v>
      </c>
      <c r="B67" s="39" t="s">
        <v>1634</v>
      </c>
      <c r="C67" s="45" t="s">
        <v>137</v>
      </c>
    </row>
    <row r="68" spans="1:3" x14ac:dyDescent="0.3">
      <c r="A68" s="42" t="s">
        <v>1611</v>
      </c>
      <c r="B68" s="43" t="s">
        <v>1632</v>
      </c>
      <c r="C68" s="37" t="s">
        <v>135</v>
      </c>
    </row>
    <row r="69" spans="1:3" x14ac:dyDescent="0.3">
      <c r="A69" s="44" t="s">
        <v>1611</v>
      </c>
      <c r="B69" s="39" t="s">
        <v>1618</v>
      </c>
      <c r="C69" s="45" t="s">
        <v>121</v>
      </c>
    </row>
    <row r="70" spans="1:3" x14ac:dyDescent="0.3">
      <c r="A70" s="42" t="s">
        <v>1611</v>
      </c>
      <c r="B70" s="43" t="s">
        <v>1640</v>
      </c>
      <c r="C70" s="37" t="s">
        <v>143</v>
      </c>
    </row>
    <row r="71" spans="1:3" x14ac:dyDescent="0.3">
      <c r="A71" s="44" t="s">
        <v>1611</v>
      </c>
      <c r="B71" s="39" t="s">
        <v>1642</v>
      </c>
      <c r="C71" s="45" t="s">
        <v>145</v>
      </c>
    </row>
    <row r="72" spans="1:3" x14ac:dyDescent="0.3">
      <c r="A72" s="42" t="s">
        <v>1611</v>
      </c>
      <c r="B72" s="43" t="s">
        <v>1628</v>
      </c>
      <c r="C72" s="37" t="s">
        <v>131</v>
      </c>
    </row>
    <row r="73" spans="1:3" x14ac:dyDescent="0.3">
      <c r="A73" s="44" t="s">
        <v>1611</v>
      </c>
      <c r="B73" s="39" t="s">
        <v>1610</v>
      </c>
      <c r="C73" s="45" t="s">
        <v>113</v>
      </c>
    </row>
    <row r="74" spans="1:3" x14ac:dyDescent="0.3">
      <c r="A74" s="42" t="s">
        <v>1611</v>
      </c>
      <c r="B74" s="43" t="s">
        <v>1644</v>
      </c>
      <c r="C74" s="37" t="s">
        <v>147</v>
      </c>
    </row>
    <row r="75" spans="1:3" x14ac:dyDescent="0.3">
      <c r="A75" s="44" t="s">
        <v>1647</v>
      </c>
      <c r="B75" s="39" t="s">
        <v>1646</v>
      </c>
      <c r="C75" s="45" t="s">
        <v>149</v>
      </c>
    </row>
    <row r="76" spans="1:3" x14ac:dyDescent="0.3">
      <c r="A76" s="42" t="s">
        <v>1647</v>
      </c>
      <c r="B76" s="43" t="s">
        <v>1650</v>
      </c>
      <c r="C76" s="37" t="s">
        <v>153</v>
      </c>
    </row>
    <row r="77" spans="1:3" x14ac:dyDescent="0.3">
      <c r="A77" s="44" t="s">
        <v>1647</v>
      </c>
      <c r="B77" s="39" t="s">
        <v>1649</v>
      </c>
      <c r="C77" s="45" t="s">
        <v>151</v>
      </c>
    </row>
    <row r="78" spans="1:3" x14ac:dyDescent="0.3">
      <c r="A78" s="42" t="s">
        <v>1653</v>
      </c>
      <c r="B78" s="43" t="s">
        <v>1652</v>
      </c>
      <c r="C78" s="37" t="s">
        <v>155</v>
      </c>
    </row>
    <row r="79" spans="1:3" x14ac:dyDescent="0.3">
      <c r="A79" s="44" t="s">
        <v>1653</v>
      </c>
      <c r="B79" s="39" t="s">
        <v>1654</v>
      </c>
      <c r="C79" s="45" t="s">
        <v>157</v>
      </c>
    </row>
    <row r="80" spans="1:3" x14ac:dyDescent="0.3">
      <c r="A80" s="42" t="s">
        <v>1653</v>
      </c>
      <c r="B80" s="43" t="s">
        <v>1661</v>
      </c>
      <c r="C80" s="37" t="s">
        <v>165</v>
      </c>
    </row>
    <row r="81" spans="1:3" x14ac:dyDescent="0.3">
      <c r="A81" s="44" t="s">
        <v>1653</v>
      </c>
      <c r="B81" s="39" t="s">
        <v>1656</v>
      </c>
      <c r="C81" s="45" t="s">
        <v>159</v>
      </c>
    </row>
    <row r="82" spans="1:3" x14ac:dyDescent="0.3">
      <c r="A82" s="42" t="s">
        <v>1653</v>
      </c>
      <c r="B82" s="43" t="s">
        <v>1660</v>
      </c>
      <c r="C82" s="37" t="s">
        <v>163</v>
      </c>
    </row>
    <row r="83" spans="1:3" x14ac:dyDescent="0.3">
      <c r="A83" s="44" t="s">
        <v>1653</v>
      </c>
      <c r="B83" s="39" t="s">
        <v>1663</v>
      </c>
      <c r="C83" s="45" t="s">
        <v>167</v>
      </c>
    </row>
    <row r="84" spans="1:3" x14ac:dyDescent="0.3">
      <c r="A84" s="42" t="s">
        <v>1653</v>
      </c>
      <c r="B84" s="43" t="s">
        <v>1664</v>
      </c>
      <c r="C84" s="37" t="s">
        <v>169</v>
      </c>
    </row>
    <row r="85" spans="1:3" x14ac:dyDescent="0.3">
      <c r="A85" s="44" t="s">
        <v>1653</v>
      </c>
      <c r="B85" s="39" t="s">
        <v>1658</v>
      </c>
      <c r="C85" s="45" t="s">
        <v>161</v>
      </c>
    </row>
    <row r="86" spans="1:3" x14ac:dyDescent="0.3">
      <c r="A86" s="42" t="s">
        <v>1666</v>
      </c>
      <c r="B86" s="43" t="s">
        <v>1665</v>
      </c>
      <c r="C86" s="37" t="s">
        <v>171</v>
      </c>
    </row>
    <row r="87" spans="1:3" x14ac:dyDescent="0.3">
      <c r="A87" s="44" t="s">
        <v>1666</v>
      </c>
      <c r="B87" s="39" t="s">
        <v>1668</v>
      </c>
      <c r="C87" s="45" t="s">
        <v>173</v>
      </c>
    </row>
    <row r="88" spans="1:3" x14ac:dyDescent="0.3">
      <c r="A88" s="42" t="s">
        <v>1666</v>
      </c>
      <c r="B88" s="43" t="s">
        <v>1672</v>
      </c>
      <c r="C88" s="37" t="s">
        <v>177</v>
      </c>
    </row>
    <row r="89" spans="1:3" x14ac:dyDescent="0.3">
      <c r="A89" s="44" t="s">
        <v>1666</v>
      </c>
      <c r="B89" s="39" t="s">
        <v>1670</v>
      </c>
      <c r="C89" s="45" t="s">
        <v>175</v>
      </c>
    </row>
    <row r="90" spans="1:3" x14ac:dyDescent="0.3">
      <c r="A90" s="42" t="s">
        <v>1666</v>
      </c>
      <c r="B90" s="43" t="s">
        <v>1673</v>
      </c>
      <c r="C90" s="37" t="s">
        <v>179</v>
      </c>
    </row>
    <row r="91" spans="1:3" x14ac:dyDescent="0.3">
      <c r="A91" s="44" t="s">
        <v>1666</v>
      </c>
      <c r="B91" s="39" t="s">
        <v>1675</v>
      </c>
      <c r="C91" s="45" t="s">
        <v>181</v>
      </c>
    </row>
    <row r="92" spans="1:3" x14ac:dyDescent="0.3">
      <c r="A92" s="42" t="s">
        <v>1666</v>
      </c>
      <c r="B92" s="43" t="s">
        <v>1677</v>
      </c>
      <c r="C92" s="37" t="s">
        <v>183</v>
      </c>
    </row>
    <row r="93" spans="1:3" x14ac:dyDescent="0.3">
      <c r="A93" s="44" t="s">
        <v>1666</v>
      </c>
      <c r="B93" s="39" t="s">
        <v>1679</v>
      </c>
      <c r="C93" s="45" t="s">
        <v>185</v>
      </c>
    </row>
    <row r="94" spans="1:3" x14ac:dyDescent="0.3">
      <c r="A94" s="42" t="s">
        <v>1681</v>
      </c>
      <c r="B94" s="43" t="s">
        <v>1685</v>
      </c>
      <c r="C94" s="37" t="s">
        <v>191</v>
      </c>
    </row>
    <row r="95" spans="1:3" x14ac:dyDescent="0.3">
      <c r="A95" s="44" t="s">
        <v>1681</v>
      </c>
      <c r="B95" s="39" t="s">
        <v>1683</v>
      </c>
      <c r="C95" s="45" t="s">
        <v>189</v>
      </c>
    </row>
    <row r="96" spans="1:3" x14ac:dyDescent="0.3">
      <c r="A96" s="42" t="s">
        <v>1681</v>
      </c>
      <c r="B96" s="43" t="s">
        <v>1687</v>
      </c>
      <c r="C96" s="37" t="s">
        <v>193</v>
      </c>
    </row>
    <row r="97" spans="1:3" x14ac:dyDescent="0.3">
      <c r="A97" s="44" t="s">
        <v>1681</v>
      </c>
      <c r="B97" s="39" t="s">
        <v>1689</v>
      </c>
      <c r="C97" s="45" t="s">
        <v>195</v>
      </c>
    </row>
    <row r="98" spans="1:3" x14ac:dyDescent="0.3">
      <c r="A98" s="42" t="s">
        <v>1681</v>
      </c>
      <c r="B98" s="43" t="s">
        <v>1691</v>
      </c>
      <c r="C98" s="37" t="s">
        <v>197</v>
      </c>
    </row>
    <row r="99" spans="1:3" x14ac:dyDescent="0.3">
      <c r="A99" s="44" t="s">
        <v>1681</v>
      </c>
      <c r="B99" s="39" t="s">
        <v>1680</v>
      </c>
      <c r="C99" s="45" t="s">
        <v>187</v>
      </c>
    </row>
    <row r="100" spans="1:3" x14ac:dyDescent="0.3">
      <c r="A100" s="42" t="s">
        <v>1694</v>
      </c>
      <c r="B100" s="43" t="s">
        <v>1693</v>
      </c>
      <c r="C100" s="37" t="s">
        <v>199</v>
      </c>
    </row>
    <row r="101" spans="1:3" x14ac:dyDescent="0.3">
      <c r="A101" s="44" t="s">
        <v>1694</v>
      </c>
      <c r="B101" s="39" t="s">
        <v>1696</v>
      </c>
      <c r="C101" s="45" t="s">
        <v>201</v>
      </c>
    </row>
    <row r="102" spans="1:3" x14ac:dyDescent="0.3">
      <c r="A102" s="42" t="s">
        <v>1694</v>
      </c>
      <c r="B102" s="43" t="s">
        <v>1700</v>
      </c>
      <c r="C102" s="37" t="s">
        <v>205</v>
      </c>
    </row>
    <row r="103" spans="1:3" x14ac:dyDescent="0.3">
      <c r="A103" s="44" t="s">
        <v>1694</v>
      </c>
      <c r="B103" s="39" t="s">
        <v>1702</v>
      </c>
      <c r="C103" s="45" t="s">
        <v>207</v>
      </c>
    </row>
    <row r="104" spans="1:3" x14ac:dyDescent="0.3">
      <c r="A104" s="42" t="s">
        <v>1694</v>
      </c>
      <c r="B104" s="43" t="s">
        <v>1698</v>
      </c>
      <c r="C104" s="37" t="s">
        <v>203</v>
      </c>
    </row>
    <row r="105" spans="1:3" x14ac:dyDescent="0.3">
      <c r="A105" s="44" t="s">
        <v>1705</v>
      </c>
      <c r="B105" s="39" t="s">
        <v>1704</v>
      </c>
      <c r="C105" s="45" t="s">
        <v>209</v>
      </c>
    </row>
    <row r="106" spans="1:3" x14ac:dyDescent="0.3">
      <c r="A106" s="42" t="s">
        <v>1705</v>
      </c>
      <c r="B106" s="43" t="s">
        <v>1708</v>
      </c>
      <c r="C106" s="37" t="s">
        <v>213</v>
      </c>
    </row>
    <row r="107" spans="1:3" x14ac:dyDescent="0.3">
      <c r="A107" s="44" t="s">
        <v>1705</v>
      </c>
      <c r="B107" s="39" t="s">
        <v>1710</v>
      </c>
      <c r="C107" s="45" t="s">
        <v>215</v>
      </c>
    </row>
    <row r="108" spans="1:3" x14ac:dyDescent="0.3">
      <c r="A108" s="42" t="s">
        <v>1705</v>
      </c>
      <c r="B108" s="43" t="s">
        <v>1707</v>
      </c>
      <c r="C108" s="37" t="s">
        <v>211</v>
      </c>
    </row>
    <row r="109" spans="1:3" x14ac:dyDescent="0.3">
      <c r="A109" s="44" t="s">
        <v>1705</v>
      </c>
      <c r="B109" s="39" t="s">
        <v>1712</v>
      </c>
      <c r="C109" s="45" t="s">
        <v>217</v>
      </c>
    </row>
    <row r="110" spans="1:3" x14ac:dyDescent="0.3">
      <c r="A110" s="42" t="s">
        <v>1705</v>
      </c>
      <c r="B110" s="43" t="s">
        <v>1714</v>
      </c>
      <c r="C110" s="37" t="s">
        <v>219</v>
      </c>
    </row>
    <row r="111" spans="1:3" x14ac:dyDescent="0.3">
      <c r="A111" s="44" t="s">
        <v>1705</v>
      </c>
      <c r="B111" s="39" t="s">
        <v>1716</v>
      </c>
      <c r="C111" s="45" t="s">
        <v>221</v>
      </c>
    </row>
    <row r="112" spans="1:3" x14ac:dyDescent="0.3">
      <c r="A112" s="42" t="s">
        <v>1705</v>
      </c>
      <c r="B112" s="43" t="s">
        <v>1718</v>
      </c>
      <c r="C112" s="37" t="s">
        <v>223</v>
      </c>
    </row>
    <row r="113" spans="1:3" x14ac:dyDescent="0.3">
      <c r="A113" s="44" t="s">
        <v>1705</v>
      </c>
      <c r="B113" s="39" t="s">
        <v>1720</v>
      </c>
      <c r="C113" s="45" t="s">
        <v>225</v>
      </c>
    </row>
    <row r="114" spans="1:3" x14ac:dyDescent="0.3">
      <c r="A114" s="42" t="s">
        <v>1705</v>
      </c>
      <c r="B114" s="43" t="s">
        <v>1724</v>
      </c>
      <c r="C114" s="37" t="s">
        <v>229</v>
      </c>
    </row>
    <row r="115" spans="1:3" x14ac:dyDescent="0.3">
      <c r="A115" s="44" t="s">
        <v>1705</v>
      </c>
      <c r="B115" s="39" t="s">
        <v>1722</v>
      </c>
      <c r="C115" s="45" t="s">
        <v>227</v>
      </c>
    </row>
    <row r="116" spans="1:3" x14ac:dyDescent="0.3">
      <c r="A116" s="42" t="s">
        <v>1705</v>
      </c>
      <c r="B116" s="43" t="s">
        <v>1726</v>
      </c>
      <c r="C116" s="37" t="s">
        <v>231</v>
      </c>
    </row>
    <row r="117" spans="1:3" x14ac:dyDescent="0.3">
      <c r="A117" s="44" t="s">
        <v>1729</v>
      </c>
      <c r="B117" s="39" t="s">
        <v>1743</v>
      </c>
      <c r="C117" s="45" t="s">
        <v>247</v>
      </c>
    </row>
    <row r="118" spans="1:3" x14ac:dyDescent="0.3">
      <c r="A118" s="42" t="s">
        <v>1729</v>
      </c>
      <c r="B118" s="43" t="s">
        <v>1728</v>
      </c>
      <c r="C118" s="37" t="s">
        <v>233</v>
      </c>
    </row>
    <row r="119" spans="1:3" x14ac:dyDescent="0.3">
      <c r="A119" s="44" t="s">
        <v>1729</v>
      </c>
      <c r="B119" s="39" t="s">
        <v>1731</v>
      </c>
      <c r="C119" s="45" t="s">
        <v>235</v>
      </c>
    </row>
    <row r="120" spans="1:3" x14ac:dyDescent="0.3">
      <c r="A120" s="42" t="s">
        <v>1729</v>
      </c>
      <c r="B120" s="43" t="s">
        <v>1733</v>
      </c>
      <c r="C120" s="37" t="s">
        <v>237</v>
      </c>
    </row>
    <row r="121" spans="1:3" x14ac:dyDescent="0.3">
      <c r="A121" s="44" t="s">
        <v>1729</v>
      </c>
      <c r="B121" s="39" t="s">
        <v>1753</v>
      </c>
      <c r="C121" s="45" t="s">
        <v>257</v>
      </c>
    </row>
    <row r="122" spans="1:3" x14ac:dyDescent="0.3">
      <c r="A122" s="42" t="s">
        <v>1729</v>
      </c>
      <c r="B122" s="43" t="s">
        <v>1735</v>
      </c>
      <c r="C122" s="37" t="s">
        <v>239</v>
      </c>
    </row>
    <row r="123" spans="1:3" x14ac:dyDescent="0.3">
      <c r="A123" s="44" t="s">
        <v>1729</v>
      </c>
      <c r="B123" s="39" t="s">
        <v>1737</v>
      </c>
      <c r="C123" s="45" t="s">
        <v>241</v>
      </c>
    </row>
    <row r="124" spans="1:3" x14ac:dyDescent="0.3">
      <c r="A124" s="42" t="s">
        <v>1729</v>
      </c>
      <c r="B124" s="43" t="s">
        <v>1739</v>
      </c>
      <c r="C124" s="37" t="s">
        <v>243</v>
      </c>
    </row>
    <row r="125" spans="1:3" x14ac:dyDescent="0.3">
      <c r="A125" s="44" t="s">
        <v>1729</v>
      </c>
      <c r="B125" s="39" t="s">
        <v>1741</v>
      </c>
      <c r="C125" s="45" t="s">
        <v>245</v>
      </c>
    </row>
    <row r="126" spans="1:3" x14ac:dyDescent="0.3">
      <c r="A126" s="42" t="s">
        <v>1729</v>
      </c>
      <c r="B126" s="43" t="s">
        <v>1747</v>
      </c>
      <c r="C126" s="37" t="s">
        <v>251</v>
      </c>
    </row>
    <row r="127" spans="1:3" x14ac:dyDescent="0.3">
      <c r="A127" s="44" t="s">
        <v>1729</v>
      </c>
      <c r="B127" s="39" t="s">
        <v>1749</v>
      </c>
      <c r="C127" s="45" t="s">
        <v>253</v>
      </c>
    </row>
    <row r="128" spans="1:3" x14ac:dyDescent="0.3">
      <c r="A128" s="42" t="s">
        <v>1729</v>
      </c>
      <c r="B128" s="43" t="s">
        <v>1745</v>
      </c>
      <c r="C128" s="37" t="s">
        <v>249</v>
      </c>
    </row>
    <row r="129" spans="1:3" x14ac:dyDescent="0.3">
      <c r="A129" s="44" t="s">
        <v>1729</v>
      </c>
      <c r="B129" s="39" t="s">
        <v>1751</v>
      </c>
      <c r="C129" s="45" t="s">
        <v>255</v>
      </c>
    </row>
    <row r="130" spans="1:3" x14ac:dyDescent="0.3">
      <c r="A130" s="42" t="s">
        <v>1756</v>
      </c>
      <c r="B130" s="43" t="s">
        <v>1798</v>
      </c>
      <c r="C130" s="37" t="s">
        <v>303</v>
      </c>
    </row>
    <row r="131" spans="1:3" x14ac:dyDescent="0.3">
      <c r="A131" s="44" t="s">
        <v>1756</v>
      </c>
      <c r="B131" s="39" t="s">
        <v>1755</v>
      </c>
      <c r="C131" s="45" t="s">
        <v>259</v>
      </c>
    </row>
    <row r="132" spans="1:3" x14ac:dyDescent="0.3">
      <c r="A132" s="42" t="s">
        <v>1756</v>
      </c>
      <c r="B132" s="43" t="s">
        <v>1758</v>
      </c>
      <c r="C132" s="37" t="s">
        <v>261</v>
      </c>
    </row>
    <row r="133" spans="1:3" x14ac:dyDescent="0.3">
      <c r="A133" s="44" t="s">
        <v>1756</v>
      </c>
      <c r="B133" s="39" t="s">
        <v>2805</v>
      </c>
      <c r="C133" s="45" t="s">
        <v>269</v>
      </c>
    </row>
    <row r="134" spans="1:3" x14ac:dyDescent="0.3">
      <c r="A134" s="42" t="s">
        <v>1756</v>
      </c>
      <c r="B134" s="43" t="s">
        <v>1768</v>
      </c>
      <c r="C134" s="37" t="s">
        <v>271</v>
      </c>
    </row>
    <row r="135" spans="1:3" x14ac:dyDescent="0.3">
      <c r="A135" s="44" t="s">
        <v>1756</v>
      </c>
      <c r="B135" s="39" t="s">
        <v>1770</v>
      </c>
      <c r="C135" s="45" t="s">
        <v>273</v>
      </c>
    </row>
    <row r="136" spans="1:3" x14ac:dyDescent="0.3">
      <c r="A136" s="42" t="s">
        <v>1756</v>
      </c>
      <c r="B136" s="43" t="s">
        <v>1775</v>
      </c>
      <c r="C136" s="37" t="s">
        <v>279</v>
      </c>
    </row>
    <row r="137" spans="1:3" x14ac:dyDescent="0.3">
      <c r="A137" s="44" t="s">
        <v>1756</v>
      </c>
      <c r="B137" s="39" t="s">
        <v>1777</v>
      </c>
      <c r="C137" s="45" t="s">
        <v>281</v>
      </c>
    </row>
    <row r="138" spans="1:3" x14ac:dyDescent="0.3">
      <c r="A138" s="42" t="s">
        <v>1756</v>
      </c>
      <c r="B138" s="43" t="s">
        <v>1771</v>
      </c>
      <c r="C138" s="37" t="s">
        <v>275</v>
      </c>
    </row>
    <row r="139" spans="1:3" x14ac:dyDescent="0.3">
      <c r="A139" s="44" t="s">
        <v>1756</v>
      </c>
      <c r="B139" s="39" t="s">
        <v>1773</v>
      </c>
      <c r="C139" s="45" t="s">
        <v>277</v>
      </c>
    </row>
    <row r="140" spans="1:3" x14ac:dyDescent="0.3">
      <c r="A140" s="42" t="s">
        <v>1756</v>
      </c>
      <c r="B140" s="43" t="s">
        <v>1764</v>
      </c>
      <c r="C140" s="37" t="s">
        <v>267</v>
      </c>
    </row>
    <row r="141" spans="1:3" x14ac:dyDescent="0.3">
      <c r="A141" s="44" t="s">
        <v>1756</v>
      </c>
      <c r="B141" s="39" t="s">
        <v>1780</v>
      </c>
      <c r="C141" s="45" t="s">
        <v>285</v>
      </c>
    </row>
    <row r="142" spans="1:3" x14ac:dyDescent="0.3">
      <c r="A142" s="42" t="s">
        <v>1756</v>
      </c>
      <c r="B142" s="43" t="s">
        <v>1784</v>
      </c>
      <c r="C142" s="37" t="s">
        <v>289</v>
      </c>
    </row>
    <row r="143" spans="1:3" x14ac:dyDescent="0.3">
      <c r="A143" s="44" t="s">
        <v>1756</v>
      </c>
      <c r="B143" s="39" t="s">
        <v>1790</v>
      </c>
      <c r="C143" s="45" t="s">
        <v>295</v>
      </c>
    </row>
    <row r="144" spans="1:3" x14ac:dyDescent="0.3">
      <c r="A144" s="42" t="s">
        <v>1756</v>
      </c>
      <c r="B144" s="43" t="s">
        <v>1786</v>
      </c>
      <c r="C144" s="37" t="s">
        <v>291</v>
      </c>
    </row>
    <row r="145" spans="1:3" x14ac:dyDescent="0.3">
      <c r="A145" s="44" t="s">
        <v>1756</v>
      </c>
      <c r="B145" s="39" t="s">
        <v>1788</v>
      </c>
      <c r="C145" s="45" t="s">
        <v>293</v>
      </c>
    </row>
    <row r="146" spans="1:3" x14ac:dyDescent="0.3">
      <c r="A146" s="42" t="s">
        <v>1756</v>
      </c>
      <c r="B146" s="43" t="s">
        <v>1792</v>
      </c>
      <c r="C146" s="37" t="s">
        <v>297</v>
      </c>
    </row>
    <row r="147" spans="1:3" x14ac:dyDescent="0.3">
      <c r="A147" s="44" t="s">
        <v>1756</v>
      </c>
      <c r="B147" s="39" t="s">
        <v>1782</v>
      </c>
      <c r="C147" s="45" t="s">
        <v>287</v>
      </c>
    </row>
    <row r="148" spans="1:3" x14ac:dyDescent="0.3">
      <c r="A148" s="42" t="s">
        <v>1756</v>
      </c>
      <c r="B148" s="43" t="s">
        <v>1806</v>
      </c>
      <c r="C148" s="37" t="s">
        <v>311</v>
      </c>
    </row>
    <row r="149" spans="1:3" x14ac:dyDescent="0.3">
      <c r="A149" s="44" t="s">
        <v>1756</v>
      </c>
      <c r="B149" s="39" t="s">
        <v>1794</v>
      </c>
      <c r="C149" s="45" t="s">
        <v>299</v>
      </c>
    </row>
    <row r="150" spans="1:3" x14ac:dyDescent="0.3">
      <c r="A150" s="42" t="s">
        <v>1756</v>
      </c>
      <c r="B150" s="43" t="s">
        <v>1796</v>
      </c>
      <c r="C150" s="37" t="s">
        <v>301</v>
      </c>
    </row>
    <row r="151" spans="1:3" x14ac:dyDescent="0.3">
      <c r="A151" s="44" t="s">
        <v>1756</v>
      </c>
      <c r="B151" s="39" t="s">
        <v>1800</v>
      </c>
      <c r="C151" s="45" t="s">
        <v>305</v>
      </c>
    </row>
    <row r="152" spans="1:3" x14ac:dyDescent="0.3">
      <c r="A152" s="42" t="s">
        <v>1756</v>
      </c>
      <c r="B152" s="43" t="s">
        <v>1802</v>
      </c>
      <c r="C152" s="37" t="s">
        <v>307</v>
      </c>
    </row>
    <row r="153" spans="1:3" x14ac:dyDescent="0.3">
      <c r="A153" s="44" t="s">
        <v>1756</v>
      </c>
      <c r="B153" s="39" t="s">
        <v>1778</v>
      </c>
      <c r="C153" s="45" t="s">
        <v>283</v>
      </c>
    </row>
    <row r="154" spans="1:3" x14ac:dyDescent="0.3">
      <c r="A154" s="42" t="s">
        <v>1756</v>
      </c>
      <c r="B154" s="43" t="s">
        <v>1762</v>
      </c>
      <c r="C154" s="37" t="s">
        <v>265</v>
      </c>
    </row>
    <row r="155" spans="1:3" x14ac:dyDescent="0.3">
      <c r="A155" s="44" t="s">
        <v>1756</v>
      </c>
      <c r="B155" s="39" t="s">
        <v>1804</v>
      </c>
      <c r="C155" s="45" t="s">
        <v>309</v>
      </c>
    </row>
    <row r="156" spans="1:3" x14ac:dyDescent="0.3">
      <c r="A156" s="42" t="s">
        <v>1756</v>
      </c>
      <c r="B156" s="43" t="s">
        <v>1808</v>
      </c>
      <c r="C156" s="37" t="s">
        <v>313</v>
      </c>
    </row>
    <row r="157" spans="1:3" x14ac:dyDescent="0.3">
      <c r="A157" s="44" t="s">
        <v>1756</v>
      </c>
      <c r="B157" s="39" t="s">
        <v>1760</v>
      </c>
      <c r="C157" s="45" t="s">
        <v>263</v>
      </c>
    </row>
    <row r="158" spans="1:3" x14ac:dyDescent="0.3">
      <c r="A158" s="42" t="s">
        <v>1811</v>
      </c>
      <c r="B158" s="43" t="s">
        <v>1830</v>
      </c>
      <c r="C158" s="37" t="s">
        <v>333</v>
      </c>
    </row>
    <row r="159" spans="1:3" x14ac:dyDescent="0.3">
      <c r="A159" s="44" t="s">
        <v>1811</v>
      </c>
      <c r="B159" s="39" t="s">
        <v>1810</v>
      </c>
      <c r="C159" s="45" t="s">
        <v>315</v>
      </c>
    </row>
    <row r="160" spans="1:3" x14ac:dyDescent="0.3">
      <c r="A160" s="42" t="s">
        <v>1811</v>
      </c>
      <c r="B160" s="43" t="s">
        <v>1815</v>
      </c>
      <c r="C160" s="37" t="s">
        <v>317</v>
      </c>
    </row>
    <row r="161" spans="1:3" x14ac:dyDescent="0.3">
      <c r="A161" s="44" t="s">
        <v>1811</v>
      </c>
      <c r="B161" s="39" t="s">
        <v>1823</v>
      </c>
      <c r="C161" s="45" t="s">
        <v>325</v>
      </c>
    </row>
    <row r="162" spans="1:3" x14ac:dyDescent="0.3">
      <c r="A162" s="42" t="s">
        <v>1811</v>
      </c>
      <c r="B162" s="43" t="s">
        <v>1817</v>
      </c>
      <c r="C162" s="37" t="s">
        <v>319</v>
      </c>
    </row>
    <row r="163" spans="1:3" x14ac:dyDescent="0.3">
      <c r="A163" s="44" t="s">
        <v>1811</v>
      </c>
      <c r="B163" s="39" t="s">
        <v>1819</v>
      </c>
      <c r="C163" s="45" t="s">
        <v>321</v>
      </c>
    </row>
    <row r="164" spans="1:3" x14ac:dyDescent="0.3">
      <c r="A164" s="42" t="s">
        <v>1811</v>
      </c>
      <c r="B164" s="43" t="s">
        <v>1821</v>
      </c>
      <c r="C164" s="37" t="s">
        <v>323</v>
      </c>
    </row>
    <row r="165" spans="1:3" x14ac:dyDescent="0.3">
      <c r="A165" s="44" t="s">
        <v>1811</v>
      </c>
      <c r="B165" s="39" t="s">
        <v>1825</v>
      </c>
      <c r="C165" s="45" t="s">
        <v>327</v>
      </c>
    </row>
    <row r="166" spans="1:3" x14ac:dyDescent="0.3">
      <c r="A166" s="42" t="s">
        <v>1811</v>
      </c>
      <c r="B166" s="43" t="s">
        <v>1827</v>
      </c>
      <c r="C166" s="37" t="s">
        <v>329</v>
      </c>
    </row>
    <row r="167" spans="1:3" x14ac:dyDescent="0.3">
      <c r="A167" s="44" t="s">
        <v>1811</v>
      </c>
      <c r="B167" s="39" t="s">
        <v>1832</v>
      </c>
      <c r="C167" s="45" t="s">
        <v>331</v>
      </c>
    </row>
    <row r="168" spans="1:3" x14ac:dyDescent="0.3">
      <c r="A168" s="42" t="s">
        <v>1835</v>
      </c>
      <c r="B168" s="43" t="s">
        <v>1844</v>
      </c>
      <c r="C168" s="37" t="s">
        <v>345</v>
      </c>
    </row>
    <row r="169" spans="1:3" x14ac:dyDescent="0.3">
      <c r="A169" s="44" t="s">
        <v>1835</v>
      </c>
      <c r="B169" s="39" t="s">
        <v>1837</v>
      </c>
      <c r="C169" s="45" t="s">
        <v>337</v>
      </c>
    </row>
    <row r="170" spans="1:3" x14ac:dyDescent="0.3">
      <c r="A170" s="42" t="s">
        <v>1835</v>
      </c>
      <c r="B170" s="43" t="s">
        <v>1843</v>
      </c>
      <c r="C170" s="37" t="s">
        <v>343</v>
      </c>
    </row>
    <row r="171" spans="1:3" x14ac:dyDescent="0.3">
      <c r="A171" s="44" t="s">
        <v>1835</v>
      </c>
      <c r="B171" s="39" t="s">
        <v>1839</v>
      </c>
      <c r="C171" s="45" t="s">
        <v>339</v>
      </c>
    </row>
    <row r="172" spans="1:3" x14ac:dyDescent="0.3">
      <c r="A172" s="42" t="s">
        <v>1835</v>
      </c>
      <c r="B172" s="43" t="s">
        <v>1841</v>
      </c>
      <c r="C172" s="37" t="s">
        <v>341</v>
      </c>
    </row>
    <row r="173" spans="1:3" x14ac:dyDescent="0.3">
      <c r="A173" s="44" t="s">
        <v>1835</v>
      </c>
      <c r="B173" s="39" t="s">
        <v>1845</v>
      </c>
      <c r="C173" s="45" t="s">
        <v>347</v>
      </c>
    </row>
    <row r="174" spans="1:3" x14ac:dyDescent="0.3">
      <c r="A174" s="42" t="s">
        <v>1835</v>
      </c>
      <c r="B174" s="43" t="s">
        <v>1834</v>
      </c>
      <c r="C174" s="37" t="s">
        <v>335</v>
      </c>
    </row>
    <row r="175" spans="1:3" x14ac:dyDescent="0.3">
      <c r="A175" s="44" t="s">
        <v>1848</v>
      </c>
      <c r="B175" s="39" t="s">
        <v>1857</v>
      </c>
      <c r="C175" s="45" t="s">
        <v>359</v>
      </c>
    </row>
    <row r="176" spans="1:3" x14ac:dyDescent="0.3">
      <c r="A176" s="42" t="s">
        <v>1848</v>
      </c>
      <c r="B176" s="43" t="s">
        <v>1850</v>
      </c>
      <c r="C176" s="37" t="s">
        <v>351</v>
      </c>
    </row>
    <row r="177" spans="1:3" x14ac:dyDescent="0.3">
      <c r="A177" s="44" t="s">
        <v>1848</v>
      </c>
      <c r="B177" s="39" t="s">
        <v>1852</v>
      </c>
      <c r="C177" s="45" t="s">
        <v>353</v>
      </c>
    </row>
    <row r="178" spans="1:3" x14ac:dyDescent="0.3">
      <c r="A178" s="42" t="s">
        <v>1848</v>
      </c>
      <c r="B178" s="43" t="s">
        <v>1854</v>
      </c>
      <c r="C178" s="37" t="s">
        <v>355</v>
      </c>
    </row>
    <row r="179" spans="1:3" x14ac:dyDescent="0.3">
      <c r="A179" s="44" t="s">
        <v>1848</v>
      </c>
      <c r="B179" s="39" t="s">
        <v>1856</v>
      </c>
      <c r="C179" s="45" t="s">
        <v>357</v>
      </c>
    </row>
    <row r="180" spans="1:3" x14ac:dyDescent="0.3">
      <c r="A180" s="42" t="s">
        <v>1848</v>
      </c>
      <c r="B180" s="43" t="s">
        <v>1847</v>
      </c>
      <c r="C180" s="37" t="s">
        <v>349</v>
      </c>
    </row>
    <row r="181" spans="1:3" x14ac:dyDescent="0.3">
      <c r="A181" s="44" t="s">
        <v>1860</v>
      </c>
      <c r="B181" s="39" t="s">
        <v>1859</v>
      </c>
      <c r="C181" s="45" t="s">
        <v>361</v>
      </c>
    </row>
    <row r="182" spans="1:3" x14ac:dyDescent="0.3">
      <c r="A182" s="42" t="s">
        <v>1860</v>
      </c>
      <c r="B182" s="43" t="s">
        <v>1862</v>
      </c>
      <c r="C182" s="37" t="s">
        <v>363</v>
      </c>
    </row>
    <row r="183" spans="1:3" x14ac:dyDescent="0.3">
      <c r="A183" s="44" t="s">
        <v>1860</v>
      </c>
      <c r="B183" s="39" t="s">
        <v>1864</v>
      </c>
      <c r="C183" s="45" t="s">
        <v>365</v>
      </c>
    </row>
    <row r="184" spans="1:3" x14ac:dyDescent="0.3">
      <c r="A184" s="42" t="s">
        <v>1860</v>
      </c>
      <c r="B184" s="43" t="s">
        <v>1866</v>
      </c>
      <c r="C184" s="37" t="s">
        <v>367</v>
      </c>
    </row>
    <row r="185" spans="1:3" x14ac:dyDescent="0.3">
      <c r="A185" s="44" t="s">
        <v>1860</v>
      </c>
      <c r="B185" s="39" t="s">
        <v>1868</v>
      </c>
      <c r="C185" s="45" t="s">
        <v>369</v>
      </c>
    </row>
    <row r="186" spans="1:3" x14ac:dyDescent="0.3">
      <c r="A186" s="42" t="s">
        <v>1860</v>
      </c>
      <c r="B186" s="43" t="s">
        <v>1869</v>
      </c>
      <c r="C186" s="37" t="s">
        <v>371</v>
      </c>
    </row>
    <row r="187" spans="1:3" x14ac:dyDescent="0.3">
      <c r="A187" s="44" t="s">
        <v>1860</v>
      </c>
      <c r="B187" s="39" t="s">
        <v>1871</v>
      </c>
      <c r="C187" s="45" t="s">
        <v>373</v>
      </c>
    </row>
    <row r="188" spans="1:3" x14ac:dyDescent="0.3">
      <c r="A188" s="42" t="s">
        <v>1860</v>
      </c>
      <c r="B188" s="43" t="s">
        <v>1873</v>
      </c>
      <c r="C188" s="37" t="s">
        <v>375</v>
      </c>
    </row>
    <row r="189" spans="1:3" x14ac:dyDescent="0.3">
      <c r="A189" s="44" t="s">
        <v>1876</v>
      </c>
      <c r="B189" s="39" t="s">
        <v>1875</v>
      </c>
      <c r="C189" s="45" t="s">
        <v>377</v>
      </c>
    </row>
    <row r="190" spans="1:3" x14ac:dyDescent="0.3">
      <c r="A190" s="42" t="s">
        <v>1876</v>
      </c>
      <c r="B190" s="43" t="s">
        <v>1878</v>
      </c>
      <c r="C190" s="37" t="s">
        <v>379</v>
      </c>
    </row>
    <row r="191" spans="1:3" x14ac:dyDescent="0.3">
      <c r="A191" s="44" t="s">
        <v>1876</v>
      </c>
      <c r="B191" s="39" t="s">
        <v>1879</v>
      </c>
      <c r="C191" s="45" t="s">
        <v>381</v>
      </c>
    </row>
    <row r="192" spans="1:3" x14ac:dyDescent="0.3">
      <c r="A192" s="42" t="s">
        <v>1876</v>
      </c>
      <c r="B192" s="43" t="s">
        <v>1881</v>
      </c>
      <c r="C192" s="37" t="s">
        <v>383</v>
      </c>
    </row>
    <row r="193" spans="1:3" x14ac:dyDescent="0.3">
      <c r="A193" s="44" t="s">
        <v>1876</v>
      </c>
      <c r="B193" s="39" t="s">
        <v>1882</v>
      </c>
      <c r="C193" s="45" t="s">
        <v>385</v>
      </c>
    </row>
    <row r="194" spans="1:3" x14ac:dyDescent="0.3">
      <c r="A194" s="42" t="s">
        <v>1876</v>
      </c>
      <c r="B194" s="43" t="s">
        <v>1883</v>
      </c>
      <c r="C194" s="37" t="s">
        <v>387</v>
      </c>
    </row>
    <row r="195" spans="1:3" x14ac:dyDescent="0.3">
      <c r="A195" s="44" t="s">
        <v>1886</v>
      </c>
      <c r="B195" s="39" t="s">
        <v>1885</v>
      </c>
      <c r="C195" s="45" t="s">
        <v>389</v>
      </c>
    </row>
    <row r="196" spans="1:3" x14ac:dyDescent="0.3">
      <c r="A196" s="42" t="s">
        <v>1886</v>
      </c>
      <c r="B196" s="43" t="s">
        <v>1888</v>
      </c>
      <c r="C196" s="37" t="s">
        <v>391</v>
      </c>
    </row>
    <row r="197" spans="1:3" x14ac:dyDescent="0.3">
      <c r="A197" s="44" t="s">
        <v>1886</v>
      </c>
      <c r="B197" s="39" t="s">
        <v>1890</v>
      </c>
      <c r="C197" s="45" t="s">
        <v>393</v>
      </c>
    </row>
    <row r="198" spans="1:3" x14ac:dyDescent="0.3">
      <c r="A198" s="42" t="s">
        <v>1886</v>
      </c>
      <c r="B198" s="43" t="s">
        <v>1892</v>
      </c>
      <c r="C198" s="37" t="s">
        <v>395</v>
      </c>
    </row>
    <row r="199" spans="1:3" x14ac:dyDescent="0.3">
      <c r="A199" s="44" t="s">
        <v>1894</v>
      </c>
      <c r="B199" s="39" t="s">
        <v>1908</v>
      </c>
      <c r="C199" s="45" t="s">
        <v>415</v>
      </c>
    </row>
    <row r="200" spans="1:3" s="46" customFormat="1" x14ac:dyDescent="0.3">
      <c r="A200" s="42" t="s">
        <v>1894</v>
      </c>
      <c r="B200" s="43" t="s">
        <v>1901</v>
      </c>
      <c r="C200" s="37" t="s">
        <v>405</v>
      </c>
    </row>
    <row r="201" spans="1:3" x14ac:dyDescent="0.3">
      <c r="A201" s="44" t="s">
        <v>1894</v>
      </c>
      <c r="B201" s="39" t="s">
        <v>1895</v>
      </c>
      <c r="C201" s="45" t="s">
        <v>399</v>
      </c>
    </row>
    <row r="202" spans="1:3" x14ac:dyDescent="0.3">
      <c r="A202" s="42" t="s">
        <v>1894</v>
      </c>
      <c r="B202" s="43" t="s">
        <v>1897</v>
      </c>
      <c r="C202" s="37" t="s">
        <v>401</v>
      </c>
    </row>
    <row r="203" spans="1:3" x14ac:dyDescent="0.3">
      <c r="A203" s="44" t="s">
        <v>1894</v>
      </c>
      <c r="B203" s="39" t="s">
        <v>1899</v>
      </c>
      <c r="C203" s="45" t="s">
        <v>403</v>
      </c>
    </row>
    <row r="204" spans="1:3" x14ac:dyDescent="0.3">
      <c r="A204" s="42" t="s">
        <v>1894</v>
      </c>
      <c r="B204" s="43" t="s">
        <v>1907</v>
      </c>
      <c r="C204" s="37" t="s">
        <v>413</v>
      </c>
    </row>
    <row r="205" spans="1:3" x14ac:dyDescent="0.3">
      <c r="A205" s="44" t="s">
        <v>1894</v>
      </c>
      <c r="B205" s="39" t="s">
        <v>1903</v>
      </c>
      <c r="C205" s="45" t="s">
        <v>407</v>
      </c>
    </row>
    <row r="206" spans="1:3" x14ac:dyDescent="0.3">
      <c r="A206" s="42" t="s">
        <v>1894</v>
      </c>
      <c r="B206" s="43" t="s">
        <v>1906</v>
      </c>
      <c r="C206" s="37" t="s">
        <v>411</v>
      </c>
    </row>
    <row r="207" spans="1:3" x14ac:dyDescent="0.3">
      <c r="A207" s="44" t="s">
        <v>1894</v>
      </c>
      <c r="B207" s="39" t="s">
        <v>1904</v>
      </c>
      <c r="C207" s="45" t="s">
        <v>409</v>
      </c>
    </row>
    <row r="208" spans="1:3" x14ac:dyDescent="0.3">
      <c r="A208" s="42" t="s">
        <v>1894</v>
      </c>
      <c r="B208" s="43" t="s">
        <v>1893</v>
      </c>
      <c r="C208" s="37" t="s">
        <v>397</v>
      </c>
    </row>
    <row r="209" spans="1:3" x14ac:dyDescent="0.3">
      <c r="A209" s="44" t="s">
        <v>1911</v>
      </c>
      <c r="B209" s="39" t="s">
        <v>1913</v>
      </c>
      <c r="C209" s="45" t="s">
        <v>419</v>
      </c>
    </row>
    <row r="210" spans="1:3" x14ac:dyDescent="0.3">
      <c r="A210" s="42" t="s">
        <v>1911</v>
      </c>
      <c r="B210" s="43" t="s">
        <v>1919</v>
      </c>
      <c r="C210" s="37" t="s">
        <v>427</v>
      </c>
    </row>
    <row r="211" spans="1:3" x14ac:dyDescent="0.3">
      <c r="A211" s="44" t="s">
        <v>1911</v>
      </c>
      <c r="B211" s="39" t="s">
        <v>1928</v>
      </c>
      <c r="C211" s="45" t="s">
        <v>437</v>
      </c>
    </row>
    <row r="212" spans="1:3" x14ac:dyDescent="0.3">
      <c r="A212" s="42" t="s">
        <v>1911</v>
      </c>
      <c r="B212" s="43" t="s">
        <v>1917</v>
      </c>
      <c r="C212" s="37" t="s">
        <v>423</v>
      </c>
    </row>
    <row r="213" spans="1:3" x14ac:dyDescent="0.3">
      <c r="A213" s="44" t="s">
        <v>1911</v>
      </c>
      <c r="B213" s="39" t="s">
        <v>1915</v>
      </c>
      <c r="C213" s="45" t="s">
        <v>421</v>
      </c>
    </row>
    <row r="214" spans="1:3" x14ac:dyDescent="0.3">
      <c r="A214" s="42" t="s">
        <v>1911</v>
      </c>
      <c r="B214" s="43" t="s">
        <v>1924</v>
      </c>
      <c r="C214" s="37" t="s">
        <v>433</v>
      </c>
    </row>
    <row r="215" spans="1:3" x14ac:dyDescent="0.3">
      <c r="A215" s="44" t="s">
        <v>1911</v>
      </c>
      <c r="B215" s="39" t="s">
        <v>1922</v>
      </c>
      <c r="C215" s="45" t="s">
        <v>431</v>
      </c>
    </row>
    <row r="216" spans="1:3" x14ac:dyDescent="0.3">
      <c r="A216" s="42" t="s">
        <v>1911</v>
      </c>
      <c r="B216" s="43" t="s">
        <v>1920</v>
      </c>
      <c r="C216" s="37" t="s">
        <v>429</v>
      </c>
    </row>
    <row r="217" spans="1:3" x14ac:dyDescent="0.3">
      <c r="A217" s="44" t="s">
        <v>1911</v>
      </c>
      <c r="B217" s="39" t="s">
        <v>1910</v>
      </c>
      <c r="C217" s="45" t="s">
        <v>417</v>
      </c>
    </row>
    <row r="218" spans="1:3" x14ac:dyDescent="0.3">
      <c r="A218" s="42" t="s">
        <v>1911</v>
      </c>
      <c r="B218" s="43" t="s">
        <v>1918</v>
      </c>
      <c r="C218" s="37" t="s">
        <v>425</v>
      </c>
    </row>
    <row r="219" spans="1:3" x14ac:dyDescent="0.3">
      <c r="A219" s="44" t="s">
        <v>1911</v>
      </c>
      <c r="B219" s="39" t="s">
        <v>1926</v>
      </c>
      <c r="C219" s="45" t="s">
        <v>435</v>
      </c>
    </row>
    <row r="220" spans="1:3" x14ac:dyDescent="0.3">
      <c r="A220" s="42" t="s">
        <v>1931</v>
      </c>
      <c r="B220" s="43" t="s">
        <v>1939</v>
      </c>
      <c r="C220" s="37" t="s">
        <v>447</v>
      </c>
    </row>
    <row r="221" spans="1:3" x14ac:dyDescent="0.3">
      <c r="A221" s="44" t="s">
        <v>1931</v>
      </c>
      <c r="B221" s="39" t="s">
        <v>1930</v>
      </c>
      <c r="C221" s="45" t="s">
        <v>439</v>
      </c>
    </row>
    <row r="222" spans="1:3" x14ac:dyDescent="0.3">
      <c r="A222" s="42" t="s">
        <v>1931</v>
      </c>
      <c r="B222" s="43" t="s">
        <v>1933</v>
      </c>
      <c r="C222" s="37" t="s">
        <v>441</v>
      </c>
    </row>
    <row r="223" spans="1:3" x14ac:dyDescent="0.3">
      <c r="A223" s="44" t="s">
        <v>1931</v>
      </c>
      <c r="B223" s="39" t="s">
        <v>1935</v>
      </c>
      <c r="C223" s="45" t="s">
        <v>443</v>
      </c>
    </row>
    <row r="224" spans="1:3" x14ac:dyDescent="0.3">
      <c r="A224" s="42" t="s">
        <v>1931</v>
      </c>
      <c r="B224" s="43" t="s">
        <v>1937</v>
      </c>
      <c r="C224" s="37" t="s">
        <v>445</v>
      </c>
    </row>
    <row r="225" spans="1:3" x14ac:dyDescent="0.3">
      <c r="A225" s="44" t="s">
        <v>1942</v>
      </c>
      <c r="B225" s="39" t="s">
        <v>1941</v>
      </c>
      <c r="C225" s="45" t="s">
        <v>449</v>
      </c>
    </row>
    <row r="226" spans="1:3" x14ac:dyDescent="0.3">
      <c r="A226" s="42" t="s">
        <v>1942</v>
      </c>
      <c r="B226" s="43" t="s">
        <v>1943</v>
      </c>
      <c r="C226" s="37" t="s">
        <v>451</v>
      </c>
    </row>
    <row r="227" spans="1:3" x14ac:dyDescent="0.3">
      <c r="A227" s="44" t="s">
        <v>1942</v>
      </c>
      <c r="B227" s="39" t="s">
        <v>1953</v>
      </c>
      <c r="C227" s="45" t="s">
        <v>461</v>
      </c>
    </row>
    <row r="228" spans="1:3" x14ac:dyDescent="0.3">
      <c r="A228" s="42" t="s">
        <v>1942</v>
      </c>
      <c r="B228" s="43" t="s">
        <v>1951</v>
      </c>
      <c r="C228" s="37" t="s">
        <v>459</v>
      </c>
    </row>
    <row r="229" spans="1:3" x14ac:dyDescent="0.3">
      <c r="A229" s="44" t="s">
        <v>1942</v>
      </c>
      <c r="B229" s="39" t="s">
        <v>1945</v>
      </c>
      <c r="C229" s="45" t="s">
        <v>453</v>
      </c>
    </row>
    <row r="230" spans="1:3" x14ac:dyDescent="0.3">
      <c r="A230" s="42" t="s">
        <v>1942</v>
      </c>
      <c r="B230" s="43" t="s">
        <v>1947</v>
      </c>
      <c r="C230" s="37" t="s">
        <v>455</v>
      </c>
    </row>
    <row r="231" spans="1:3" x14ac:dyDescent="0.3">
      <c r="A231" s="44" t="s">
        <v>1942</v>
      </c>
      <c r="B231" s="39" t="s">
        <v>1949</v>
      </c>
      <c r="C231" s="45" t="s">
        <v>457</v>
      </c>
    </row>
    <row r="232" spans="1:3" x14ac:dyDescent="0.3">
      <c r="A232" s="42" t="s">
        <v>1942</v>
      </c>
      <c r="B232" s="43" t="s">
        <v>1955</v>
      </c>
      <c r="C232" s="37" t="s">
        <v>463</v>
      </c>
    </row>
    <row r="233" spans="1:3" x14ac:dyDescent="0.3">
      <c r="A233" s="44" t="s">
        <v>1958</v>
      </c>
      <c r="B233" s="39" t="s">
        <v>1957</v>
      </c>
      <c r="C233" s="45" t="s">
        <v>465</v>
      </c>
    </row>
    <row r="234" spans="1:3" x14ac:dyDescent="0.3">
      <c r="A234" s="42" t="s">
        <v>1958</v>
      </c>
      <c r="B234" s="43" t="s">
        <v>1967</v>
      </c>
      <c r="C234" s="37" t="s">
        <v>475</v>
      </c>
    </row>
    <row r="235" spans="1:3" x14ac:dyDescent="0.3">
      <c r="A235" s="44" t="s">
        <v>1958</v>
      </c>
      <c r="B235" s="39" t="s">
        <v>1960</v>
      </c>
      <c r="C235" s="45" t="s">
        <v>467</v>
      </c>
    </row>
    <row r="236" spans="1:3" x14ac:dyDescent="0.3">
      <c r="A236" s="42" t="s">
        <v>1958</v>
      </c>
      <c r="B236" s="43" t="s">
        <v>1974</v>
      </c>
      <c r="C236" s="37" t="s">
        <v>483</v>
      </c>
    </row>
    <row r="237" spans="1:3" x14ac:dyDescent="0.3">
      <c r="A237" s="44" t="s">
        <v>1958</v>
      </c>
      <c r="B237" s="39" t="s">
        <v>1962</v>
      </c>
      <c r="C237" s="45" t="s">
        <v>469</v>
      </c>
    </row>
    <row r="238" spans="1:3" x14ac:dyDescent="0.3">
      <c r="A238" s="42" t="s">
        <v>1958</v>
      </c>
      <c r="B238" s="43" t="s">
        <v>1965</v>
      </c>
      <c r="C238" s="37" t="s">
        <v>473</v>
      </c>
    </row>
    <row r="239" spans="1:3" x14ac:dyDescent="0.3">
      <c r="A239" s="44" t="s">
        <v>1958</v>
      </c>
      <c r="B239" s="39" t="s">
        <v>1969</v>
      </c>
      <c r="C239" s="45" t="s">
        <v>477</v>
      </c>
    </row>
    <row r="240" spans="1:3" x14ac:dyDescent="0.3">
      <c r="A240" s="42" t="s">
        <v>1958</v>
      </c>
      <c r="B240" s="43" t="s">
        <v>1963</v>
      </c>
      <c r="C240" s="37" t="s">
        <v>471</v>
      </c>
    </row>
    <row r="241" spans="1:3" x14ac:dyDescent="0.3">
      <c r="A241" s="44" t="s">
        <v>1958</v>
      </c>
      <c r="B241" s="39" t="s">
        <v>1971</v>
      </c>
      <c r="C241" s="45" t="s">
        <v>479</v>
      </c>
    </row>
    <row r="242" spans="1:3" x14ac:dyDescent="0.3">
      <c r="A242" s="42" t="s">
        <v>1958</v>
      </c>
      <c r="B242" s="43" t="s">
        <v>1972</v>
      </c>
      <c r="C242" s="37" t="s">
        <v>481</v>
      </c>
    </row>
    <row r="243" spans="1:3" x14ac:dyDescent="0.3">
      <c r="A243" s="44" t="s">
        <v>1977</v>
      </c>
      <c r="B243" s="39" t="s">
        <v>1976</v>
      </c>
      <c r="C243" s="45" t="s">
        <v>485</v>
      </c>
    </row>
    <row r="244" spans="1:3" x14ac:dyDescent="0.3">
      <c r="A244" s="42" t="s">
        <v>1977</v>
      </c>
      <c r="B244" s="43" t="s">
        <v>2002</v>
      </c>
      <c r="C244" s="37" t="s">
        <v>515</v>
      </c>
    </row>
    <row r="245" spans="1:3" x14ac:dyDescent="0.3">
      <c r="A245" s="44" t="s">
        <v>1977</v>
      </c>
      <c r="B245" s="39" t="s">
        <v>1997</v>
      </c>
      <c r="C245" s="45" t="s">
        <v>509</v>
      </c>
    </row>
    <row r="246" spans="1:3" x14ac:dyDescent="0.3">
      <c r="A246" s="42" t="s">
        <v>1977</v>
      </c>
      <c r="B246" s="43" t="s">
        <v>1982</v>
      </c>
      <c r="C246" s="37" t="s">
        <v>491</v>
      </c>
    </row>
    <row r="247" spans="1:3" x14ac:dyDescent="0.3">
      <c r="A247" s="44" t="s">
        <v>1977</v>
      </c>
      <c r="B247" s="39" t="s">
        <v>1994</v>
      </c>
      <c r="C247" s="45" t="s">
        <v>505</v>
      </c>
    </row>
    <row r="248" spans="1:3" x14ac:dyDescent="0.3">
      <c r="A248" s="42" t="s">
        <v>1977</v>
      </c>
      <c r="B248" s="43" t="s">
        <v>1993</v>
      </c>
      <c r="C248" s="37" t="s">
        <v>503</v>
      </c>
    </row>
    <row r="249" spans="1:3" x14ac:dyDescent="0.3">
      <c r="A249" s="44" t="s">
        <v>1977</v>
      </c>
      <c r="B249" s="39" t="s">
        <v>1979</v>
      </c>
      <c r="C249" s="45" t="s">
        <v>487</v>
      </c>
    </row>
    <row r="250" spans="1:3" x14ac:dyDescent="0.3">
      <c r="A250" s="42" t="s">
        <v>1977</v>
      </c>
      <c r="B250" s="43" t="s">
        <v>1981</v>
      </c>
      <c r="C250" s="37" t="s">
        <v>489</v>
      </c>
    </row>
    <row r="251" spans="1:3" x14ac:dyDescent="0.3">
      <c r="A251" s="44" t="s">
        <v>1977</v>
      </c>
      <c r="B251" s="39" t="s">
        <v>1989</v>
      </c>
      <c r="C251" s="45" t="s">
        <v>499</v>
      </c>
    </row>
    <row r="252" spans="1:3" x14ac:dyDescent="0.3">
      <c r="A252" s="42" t="s">
        <v>1977</v>
      </c>
      <c r="B252" s="43" t="s">
        <v>1985</v>
      </c>
      <c r="C252" s="37" t="s">
        <v>495</v>
      </c>
    </row>
    <row r="253" spans="1:3" x14ac:dyDescent="0.3">
      <c r="A253" s="44" t="s">
        <v>1977</v>
      </c>
      <c r="B253" s="39" t="s">
        <v>1991</v>
      </c>
      <c r="C253" s="45" t="s">
        <v>501</v>
      </c>
    </row>
    <row r="254" spans="1:3" x14ac:dyDescent="0.3">
      <c r="A254" s="42" t="s">
        <v>1977</v>
      </c>
      <c r="B254" s="43" t="s">
        <v>1996</v>
      </c>
      <c r="C254" s="37" t="s">
        <v>507</v>
      </c>
    </row>
    <row r="255" spans="1:3" x14ac:dyDescent="0.3">
      <c r="A255" s="44" t="s">
        <v>1977</v>
      </c>
      <c r="B255" s="39" t="s">
        <v>1999</v>
      </c>
      <c r="C255" s="45" t="s">
        <v>511</v>
      </c>
    </row>
    <row r="256" spans="1:3" x14ac:dyDescent="0.3">
      <c r="A256" s="42" t="s">
        <v>1977</v>
      </c>
      <c r="B256" s="43" t="s">
        <v>2000</v>
      </c>
      <c r="C256" s="37" t="s">
        <v>513</v>
      </c>
    </row>
    <row r="257" spans="1:3" x14ac:dyDescent="0.3">
      <c r="A257" s="44" t="s">
        <v>1977</v>
      </c>
      <c r="B257" s="39" t="s">
        <v>1987</v>
      </c>
      <c r="C257" s="45" t="s">
        <v>497</v>
      </c>
    </row>
    <row r="258" spans="1:3" x14ac:dyDescent="0.3">
      <c r="A258" s="42" t="s">
        <v>1977</v>
      </c>
      <c r="B258" s="43" t="s">
        <v>2004</v>
      </c>
      <c r="C258" s="37" t="s">
        <v>517</v>
      </c>
    </row>
    <row r="259" spans="1:3" x14ac:dyDescent="0.3">
      <c r="A259" s="44" t="s">
        <v>1977</v>
      </c>
      <c r="B259" s="39" t="s">
        <v>1983</v>
      </c>
      <c r="C259" s="45" t="s">
        <v>493</v>
      </c>
    </row>
    <row r="260" spans="1:3" x14ac:dyDescent="0.3">
      <c r="A260" s="42" t="s">
        <v>1977</v>
      </c>
      <c r="B260" s="43" t="s">
        <v>2005</v>
      </c>
      <c r="C260" s="37" t="s">
        <v>519</v>
      </c>
    </row>
    <row r="261" spans="1:3" x14ac:dyDescent="0.3">
      <c r="A261" s="44" t="s">
        <v>2008</v>
      </c>
      <c r="B261" s="39" t="s">
        <v>2007</v>
      </c>
      <c r="C261" s="45" t="s">
        <v>521</v>
      </c>
    </row>
    <row r="262" spans="1:3" x14ac:dyDescent="0.3">
      <c r="A262" s="42" t="s">
        <v>2008</v>
      </c>
      <c r="B262" s="43" t="s">
        <v>2010</v>
      </c>
      <c r="C262" s="37" t="s">
        <v>523</v>
      </c>
    </row>
    <row r="263" spans="1:3" x14ac:dyDescent="0.3">
      <c r="A263" s="44" t="s">
        <v>2008</v>
      </c>
      <c r="B263" s="39" t="s">
        <v>2011</v>
      </c>
      <c r="C263" s="45" t="s">
        <v>525</v>
      </c>
    </row>
    <row r="264" spans="1:3" x14ac:dyDescent="0.3">
      <c r="A264" s="42" t="s">
        <v>2008</v>
      </c>
      <c r="B264" s="43" t="s">
        <v>2013</v>
      </c>
      <c r="C264" s="37" t="s">
        <v>527</v>
      </c>
    </row>
    <row r="265" spans="1:3" ht="28.8" x14ac:dyDescent="0.3">
      <c r="A265" s="44" t="s">
        <v>2008</v>
      </c>
      <c r="B265" s="39" t="s">
        <v>2016</v>
      </c>
      <c r="C265" s="45" t="s">
        <v>529</v>
      </c>
    </row>
    <row r="266" spans="1:3" x14ac:dyDescent="0.3">
      <c r="A266" s="42" t="s">
        <v>2020</v>
      </c>
      <c r="B266" s="43" t="s">
        <v>2039</v>
      </c>
      <c r="C266" s="37" t="s">
        <v>551</v>
      </c>
    </row>
    <row r="267" spans="1:3" x14ac:dyDescent="0.3">
      <c r="A267" s="44" t="s">
        <v>2020</v>
      </c>
      <c r="B267" s="39" t="s">
        <v>2033</v>
      </c>
      <c r="C267" s="45" t="s">
        <v>545</v>
      </c>
    </row>
    <row r="268" spans="1:3" ht="28.8" x14ac:dyDescent="0.3">
      <c r="A268" s="42" t="s">
        <v>2020</v>
      </c>
      <c r="B268" s="43" t="s">
        <v>2077</v>
      </c>
      <c r="C268" s="37" t="s">
        <v>597</v>
      </c>
    </row>
    <row r="269" spans="1:3" x14ac:dyDescent="0.3">
      <c r="A269" s="44" t="s">
        <v>2020</v>
      </c>
      <c r="B269" s="39" t="s">
        <v>2115</v>
      </c>
      <c r="C269" s="45" t="s">
        <v>637</v>
      </c>
    </row>
    <row r="270" spans="1:3" x14ac:dyDescent="0.3">
      <c r="A270" s="42" t="s">
        <v>2020</v>
      </c>
      <c r="B270" s="43" t="s">
        <v>2097</v>
      </c>
      <c r="C270" s="37" t="s">
        <v>619</v>
      </c>
    </row>
    <row r="271" spans="1:3" x14ac:dyDescent="0.3">
      <c r="A271" s="44" t="s">
        <v>2020</v>
      </c>
      <c r="B271" s="39" t="s">
        <v>2026</v>
      </c>
      <c r="C271" s="45" t="s">
        <v>537</v>
      </c>
    </row>
    <row r="272" spans="1:3" x14ac:dyDescent="0.3">
      <c r="A272" s="42" t="s">
        <v>2020</v>
      </c>
      <c r="B272" s="43" t="s">
        <v>2054</v>
      </c>
      <c r="C272" s="37" t="s">
        <v>569</v>
      </c>
    </row>
    <row r="273" spans="1:3" x14ac:dyDescent="0.3">
      <c r="A273" s="44" t="s">
        <v>2020</v>
      </c>
      <c r="B273" s="39" t="s">
        <v>2082</v>
      </c>
      <c r="C273" s="45" t="s">
        <v>603</v>
      </c>
    </row>
    <row r="274" spans="1:3" x14ac:dyDescent="0.3">
      <c r="A274" s="42" t="s">
        <v>2020</v>
      </c>
      <c r="B274" s="43" t="s">
        <v>2049</v>
      </c>
      <c r="C274" s="37" t="s">
        <v>563</v>
      </c>
    </row>
    <row r="275" spans="1:3" x14ac:dyDescent="0.3">
      <c r="A275" s="44" t="s">
        <v>2020</v>
      </c>
      <c r="B275" s="39" t="s">
        <v>2117</v>
      </c>
      <c r="C275" s="45" t="s">
        <v>639</v>
      </c>
    </row>
    <row r="276" spans="1:3" x14ac:dyDescent="0.3">
      <c r="A276" s="42" t="s">
        <v>2020</v>
      </c>
      <c r="B276" s="43" t="s">
        <v>2059</v>
      </c>
      <c r="C276" s="37" t="s">
        <v>575</v>
      </c>
    </row>
    <row r="277" spans="1:3" x14ac:dyDescent="0.3">
      <c r="A277" s="44" t="s">
        <v>2020</v>
      </c>
      <c r="B277" s="39" t="s">
        <v>2050</v>
      </c>
      <c r="C277" s="45" t="s">
        <v>565</v>
      </c>
    </row>
    <row r="278" spans="1:3" x14ac:dyDescent="0.3">
      <c r="A278" s="42" t="s">
        <v>2020</v>
      </c>
      <c r="B278" s="43" t="s">
        <v>2037</v>
      </c>
      <c r="C278" s="37" t="s">
        <v>549</v>
      </c>
    </row>
    <row r="279" spans="1:3" x14ac:dyDescent="0.3">
      <c r="A279" s="44" t="s">
        <v>2020</v>
      </c>
      <c r="B279" s="39" t="s">
        <v>2052</v>
      </c>
      <c r="C279" s="45" t="s">
        <v>567</v>
      </c>
    </row>
    <row r="280" spans="1:3" x14ac:dyDescent="0.3">
      <c r="A280" s="42" t="s">
        <v>2020</v>
      </c>
      <c r="B280" s="43" t="s">
        <v>2019</v>
      </c>
      <c r="C280" s="37" t="s">
        <v>531</v>
      </c>
    </row>
    <row r="281" spans="1:3" x14ac:dyDescent="0.3">
      <c r="A281" s="44" t="s">
        <v>2020</v>
      </c>
      <c r="B281" s="39" t="s">
        <v>2091</v>
      </c>
      <c r="C281" s="45" t="s">
        <v>613</v>
      </c>
    </row>
    <row r="282" spans="1:3" x14ac:dyDescent="0.3">
      <c r="A282" s="42" t="s">
        <v>2020</v>
      </c>
      <c r="B282" s="43" t="s">
        <v>2022</v>
      </c>
      <c r="C282" s="37" t="s">
        <v>533</v>
      </c>
    </row>
    <row r="283" spans="1:3" x14ac:dyDescent="0.3">
      <c r="A283" s="44" t="s">
        <v>2020</v>
      </c>
      <c r="B283" s="39" t="s">
        <v>2093</v>
      </c>
      <c r="C283" s="45" t="s">
        <v>615</v>
      </c>
    </row>
    <row r="284" spans="1:3" x14ac:dyDescent="0.3">
      <c r="A284" s="42" t="s">
        <v>2020</v>
      </c>
      <c r="B284" s="43" t="s">
        <v>2045</v>
      </c>
      <c r="C284" s="37" t="s">
        <v>559</v>
      </c>
    </row>
    <row r="285" spans="1:3" x14ac:dyDescent="0.3">
      <c r="A285" s="44" t="s">
        <v>2020</v>
      </c>
      <c r="B285" s="39" t="s">
        <v>2111</v>
      </c>
      <c r="C285" s="45" t="s">
        <v>633</v>
      </c>
    </row>
    <row r="286" spans="1:3" x14ac:dyDescent="0.3">
      <c r="A286" s="42" t="s">
        <v>2020</v>
      </c>
      <c r="B286" s="43" t="s">
        <v>2073</v>
      </c>
      <c r="C286" s="37" t="s">
        <v>591</v>
      </c>
    </row>
    <row r="287" spans="1:3" x14ac:dyDescent="0.3">
      <c r="A287" s="44" t="s">
        <v>2020</v>
      </c>
      <c r="B287" s="39" t="s">
        <v>2066</v>
      </c>
      <c r="C287" s="45" t="s">
        <v>583</v>
      </c>
    </row>
    <row r="288" spans="1:3" x14ac:dyDescent="0.3">
      <c r="A288" s="42" t="s">
        <v>2020</v>
      </c>
      <c r="B288" s="43" t="s">
        <v>2109</v>
      </c>
      <c r="C288" s="37" t="s">
        <v>631</v>
      </c>
    </row>
    <row r="289" spans="1:3" x14ac:dyDescent="0.3">
      <c r="A289" s="44" t="s">
        <v>2020</v>
      </c>
      <c r="B289" s="39" t="s">
        <v>2047</v>
      </c>
      <c r="C289" s="45" t="s">
        <v>561</v>
      </c>
    </row>
    <row r="290" spans="1:3" x14ac:dyDescent="0.3">
      <c r="A290" s="42" t="s">
        <v>2020</v>
      </c>
      <c r="B290" s="43" t="s">
        <v>2029</v>
      </c>
      <c r="C290" s="37" t="s">
        <v>541</v>
      </c>
    </row>
    <row r="291" spans="1:3" x14ac:dyDescent="0.3">
      <c r="A291" s="44" t="s">
        <v>2020</v>
      </c>
      <c r="B291" s="39" t="s">
        <v>2103</v>
      </c>
      <c r="C291" s="45" t="s">
        <v>625</v>
      </c>
    </row>
    <row r="292" spans="1:3" x14ac:dyDescent="0.3">
      <c r="A292" s="42" t="s">
        <v>2020</v>
      </c>
      <c r="B292" s="43" t="s">
        <v>2079</v>
      </c>
      <c r="C292" s="37" t="s">
        <v>599</v>
      </c>
    </row>
    <row r="293" spans="1:3" x14ac:dyDescent="0.3">
      <c r="A293" s="44" t="s">
        <v>2020</v>
      </c>
      <c r="B293" s="39" t="s">
        <v>2056</v>
      </c>
      <c r="C293" s="45" t="s">
        <v>571</v>
      </c>
    </row>
    <row r="294" spans="1:3" x14ac:dyDescent="0.3">
      <c r="A294" s="42" t="s">
        <v>2020</v>
      </c>
      <c r="B294" s="43" t="s">
        <v>2043</v>
      </c>
      <c r="C294" s="37" t="s">
        <v>555</v>
      </c>
    </row>
    <row r="295" spans="1:3" x14ac:dyDescent="0.3">
      <c r="A295" s="44" t="s">
        <v>2020</v>
      </c>
      <c r="B295" s="39" t="s">
        <v>2089</v>
      </c>
      <c r="C295" s="45" t="s">
        <v>611</v>
      </c>
    </row>
    <row r="296" spans="1:3" x14ac:dyDescent="0.3">
      <c r="A296" s="42" t="s">
        <v>2020</v>
      </c>
      <c r="B296" s="43" t="s">
        <v>2119</v>
      </c>
      <c r="C296" s="37" t="s">
        <v>641</v>
      </c>
    </row>
    <row r="297" spans="1:3" x14ac:dyDescent="0.3">
      <c r="A297" s="44" t="s">
        <v>2020</v>
      </c>
      <c r="B297" s="39" t="s">
        <v>2064</v>
      </c>
      <c r="C297" s="45" t="s">
        <v>581</v>
      </c>
    </row>
    <row r="298" spans="1:3" x14ac:dyDescent="0.3">
      <c r="A298" s="42" t="s">
        <v>2020</v>
      </c>
      <c r="B298" s="43" t="s">
        <v>2095</v>
      </c>
      <c r="C298" s="37" t="s">
        <v>617</v>
      </c>
    </row>
    <row r="299" spans="1:3" ht="28.8" x14ac:dyDescent="0.3">
      <c r="A299" s="44" t="s">
        <v>2020</v>
      </c>
      <c r="B299" s="39" t="s">
        <v>2087</v>
      </c>
      <c r="C299" s="45" t="s">
        <v>609</v>
      </c>
    </row>
    <row r="300" spans="1:3" x14ac:dyDescent="0.3">
      <c r="A300" s="42" t="s">
        <v>2020</v>
      </c>
      <c r="B300" s="43" t="s">
        <v>2027</v>
      </c>
      <c r="C300" s="37" t="s">
        <v>539</v>
      </c>
    </row>
    <row r="301" spans="1:3" x14ac:dyDescent="0.3">
      <c r="A301" s="44" t="s">
        <v>2020</v>
      </c>
      <c r="B301" s="39" t="s">
        <v>2069</v>
      </c>
      <c r="C301" s="45" t="s">
        <v>587</v>
      </c>
    </row>
    <row r="302" spans="1:3" x14ac:dyDescent="0.3">
      <c r="A302" s="42" t="s">
        <v>2020</v>
      </c>
      <c r="B302" s="43" t="s">
        <v>2099</v>
      </c>
      <c r="C302" s="37" t="s">
        <v>621</v>
      </c>
    </row>
    <row r="303" spans="1:3" x14ac:dyDescent="0.3">
      <c r="A303" s="44" t="s">
        <v>2020</v>
      </c>
      <c r="B303" s="39" t="s">
        <v>2041</v>
      </c>
      <c r="C303" s="45" t="s">
        <v>553</v>
      </c>
    </row>
    <row r="304" spans="1:3" x14ac:dyDescent="0.3">
      <c r="A304" s="42" t="s">
        <v>2020</v>
      </c>
      <c r="B304" s="43" t="s">
        <v>2107</v>
      </c>
      <c r="C304" s="37" t="s">
        <v>629</v>
      </c>
    </row>
    <row r="305" spans="1:3" x14ac:dyDescent="0.3">
      <c r="A305" s="44" t="s">
        <v>2020</v>
      </c>
      <c r="B305" s="39" t="s">
        <v>2113</v>
      </c>
      <c r="C305" s="45" t="s">
        <v>635</v>
      </c>
    </row>
    <row r="306" spans="1:3" x14ac:dyDescent="0.3">
      <c r="A306" s="42" t="s">
        <v>2020</v>
      </c>
      <c r="B306" s="43" t="s">
        <v>2105</v>
      </c>
      <c r="C306" s="37" t="s">
        <v>627</v>
      </c>
    </row>
    <row r="307" spans="1:3" x14ac:dyDescent="0.3">
      <c r="A307" s="44" t="s">
        <v>2020</v>
      </c>
      <c r="B307" s="39" t="s">
        <v>2085</v>
      </c>
      <c r="C307" s="45" t="s">
        <v>607</v>
      </c>
    </row>
    <row r="308" spans="1:3" x14ac:dyDescent="0.3">
      <c r="A308" s="42" t="s">
        <v>2020</v>
      </c>
      <c r="B308" s="43" t="s">
        <v>2057</v>
      </c>
      <c r="C308" s="37" t="s">
        <v>573</v>
      </c>
    </row>
    <row r="309" spans="1:3" x14ac:dyDescent="0.3">
      <c r="A309" s="44" t="s">
        <v>2020</v>
      </c>
      <c r="B309" s="39" t="s">
        <v>2035</v>
      </c>
      <c r="C309" s="45" t="s">
        <v>547</v>
      </c>
    </row>
    <row r="310" spans="1:3" x14ac:dyDescent="0.3">
      <c r="A310" s="42" t="s">
        <v>2020</v>
      </c>
      <c r="B310" s="43" t="s">
        <v>2084</v>
      </c>
      <c r="C310" s="37" t="s">
        <v>605</v>
      </c>
    </row>
    <row r="311" spans="1:3" x14ac:dyDescent="0.3">
      <c r="A311" s="44" t="s">
        <v>2020</v>
      </c>
      <c r="B311" s="39" t="s">
        <v>2031</v>
      </c>
      <c r="C311" s="45" t="s">
        <v>543</v>
      </c>
    </row>
    <row r="312" spans="1:3" x14ac:dyDescent="0.3">
      <c r="A312" s="42" t="s">
        <v>2020</v>
      </c>
      <c r="B312" s="43" t="s">
        <v>2076</v>
      </c>
      <c r="C312" s="37" t="s">
        <v>595</v>
      </c>
    </row>
    <row r="313" spans="1:3" x14ac:dyDescent="0.3">
      <c r="A313" s="44" t="s">
        <v>2020</v>
      </c>
      <c r="B313" s="39" t="s">
        <v>2101</v>
      </c>
      <c r="C313" s="45" t="s">
        <v>623</v>
      </c>
    </row>
    <row r="314" spans="1:3" x14ac:dyDescent="0.3">
      <c r="A314" s="42" t="s">
        <v>2020</v>
      </c>
      <c r="B314" s="43" t="s">
        <v>2024</v>
      </c>
      <c r="C314" s="37" t="s">
        <v>535</v>
      </c>
    </row>
    <row r="315" spans="1:3" x14ac:dyDescent="0.3">
      <c r="A315" s="44" t="s">
        <v>2020</v>
      </c>
      <c r="B315" s="39" t="s">
        <v>2044</v>
      </c>
      <c r="C315" s="45" t="s">
        <v>557</v>
      </c>
    </row>
    <row r="316" spans="1:3" x14ac:dyDescent="0.3">
      <c r="A316" s="42" t="s">
        <v>2020</v>
      </c>
      <c r="B316" s="43" t="s">
        <v>2062</v>
      </c>
      <c r="C316" s="37" t="s">
        <v>579</v>
      </c>
    </row>
    <row r="317" spans="1:3" x14ac:dyDescent="0.3">
      <c r="A317" s="44" t="s">
        <v>2020</v>
      </c>
      <c r="B317" s="39" t="s">
        <v>2071</v>
      </c>
      <c r="C317" s="45" t="s">
        <v>589</v>
      </c>
    </row>
    <row r="318" spans="1:3" x14ac:dyDescent="0.3">
      <c r="A318" s="42" t="s">
        <v>2020</v>
      </c>
      <c r="B318" s="43" t="s">
        <v>2074</v>
      </c>
      <c r="C318" s="37" t="s">
        <v>593</v>
      </c>
    </row>
    <row r="319" spans="1:3" x14ac:dyDescent="0.3">
      <c r="A319" s="44" t="s">
        <v>2020</v>
      </c>
      <c r="B319" s="39" t="s">
        <v>2061</v>
      </c>
      <c r="C319" s="45" t="s">
        <v>577</v>
      </c>
    </row>
    <row r="320" spans="1:3" x14ac:dyDescent="0.3">
      <c r="A320" s="42" t="s">
        <v>2020</v>
      </c>
      <c r="B320" s="43" t="s">
        <v>2067</v>
      </c>
      <c r="C320" s="37" t="s">
        <v>585</v>
      </c>
    </row>
    <row r="321" spans="1:3" x14ac:dyDescent="0.3">
      <c r="A321" s="44" t="s">
        <v>2020</v>
      </c>
      <c r="B321" s="39" t="s">
        <v>2081</v>
      </c>
      <c r="C321" s="45" t="s">
        <v>601</v>
      </c>
    </row>
    <row r="322" spans="1:3" x14ac:dyDescent="0.3">
      <c r="A322" s="42" t="s">
        <v>2122</v>
      </c>
      <c r="B322" s="43" t="s">
        <v>2121</v>
      </c>
      <c r="C322" s="37" t="s">
        <v>643</v>
      </c>
    </row>
    <row r="323" spans="1:3" x14ac:dyDescent="0.3">
      <c r="A323" s="44" t="s">
        <v>2124</v>
      </c>
      <c r="B323" s="39" t="s">
        <v>2148</v>
      </c>
      <c r="C323" s="45" t="s">
        <v>661</v>
      </c>
    </row>
    <row r="324" spans="1:3" x14ac:dyDescent="0.3">
      <c r="A324" s="42" t="s">
        <v>2124</v>
      </c>
      <c r="B324" s="43" t="s">
        <v>2123</v>
      </c>
      <c r="C324" s="37" t="s">
        <v>645</v>
      </c>
    </row>
    <row r="325" spans="1:3" x14ac:dyDescent="0.3">
      <c r="A325" s="44" t="s">
        <v>2124</v>
      </c>
      <c r="B325" s="39" t="s">
        <v>2128</v>
      </c>
      <c r="C325" s="45" t="s">
        <v>647</v>
      </c>
    </row>
    <row r="326" spans="1:3" x14ac:dyDescent="0.3">
      <c r="A326" s="42" t="s">
        <v>2124</v>
      </c>
      <c r="B326" s="43" t="s">
        <v>2132</v>
      </c>
      <c r="C326" s="37" t="s">
        <v>649</v>
      </c>
    </row>
    <row r="327" spans="1:3" x14ac:dyDescent="0.3">
      <c r="A327" s="44" t="s">
        <v>2124</v>
      </c>
      <c r="B327" s="39" t="s">
        <v>2139</v>
      </c>
      <c r="C327" s="45" t="s">
        <v>653</v>
      </c>
    </row>
    <row r="328" spans="1:3" x14ac:dyDescent="0.3">
      <c r="A328" s="42" t="s">
        <v>2124</v>
      </c>
      <c r="B328" s="43" t="s">
        <v>2135</v>
      </c>
      <c r="C328" s="37" t="s">
        <v>651</v>
      </c>
    </row>
    <row r="329" spans="1:3" x14ac:dyDescent="0.3">
      <c r="A329" s="44" t="s">
        <v>2124</v>
      </c>
      <c r="B329" s="39" t="s">
        <v>2143</v>
      </c>
      <c r="C329" s="45" t="s">
        <v>655</v>
      </c>
    </row>
    <row r="330" spans="1:3" x14ac:dyDescent="0.3">
      <c r="A330" s="42" t="s">
        <v>2124</v>
      </c>
      <c r="B330" s="43" t="s">
        <v>2146</v>
      </c>
      <c r="C330" s="37" t="s">
        <v>659</v>
      </c>
    </row>
    <row r="331" spans="1:3" x14ac:dyDescent="0.3">
      <c r="A331" s="44" t="s">
        <v>2124</v>
      </c>
      <c r="B331" s="39" t="s">
        <v>2145</v>
      </c>
      <c r="C331" s="45" t="s">
        <v>657</v>
      </c>
    </row>
    <row r="332" spans="1:3" x14ac:dyDescent="0.3">
      <c r="A332" s="42" t="s">
        <v>2124</v>
      </c>
      <c r="B332" s="43" t="s">
        <v>2150</v>
      </c>
      <c r="C332" s="37" t="s">
        <v>663</v>
      </c>
    </row>
    <row r="333" spans="1:3" x14ac:dyDescent="0.3">
      <c r="A333" s="44" t="s">
        <v>2153</v>
      </c>
      <c r="B333" s="39" t="s">
        <v>2152</v>
      </c>
      <c r="C333" s="45" t="s">
        <v>665</v>
      </c>
    </row>
    <row r="334" spans="1:3" x14ac:dyDescent="0.3">
      <c r="A334" s="42" t="s">
        <v>2153</v>
      </c>
      <c r="B334" s="43" t="s">
        <v>2155</v>
      </c>
      <c r="C334" s="37" t="s">
        <v>667</v>
      </c>
    </row>
    <row r="335" spans="1:3" x14ac:dyDescent="0.3">
      <c r="A335" s="44" t="s">
        <v>2153</v>
      </c>
      <c r="B335" s="39" t="s">
        <v>2157</v>
      </c>
      <c r="C335" s="45" t="s">
        <v>669</v>
      </c>
    </row>
    <row r="336" spans="1:3" x14ac:dyDescent="0.3">
      <c r="A336" s="42" t="s">
        <v>2153</v>
      </c>
      <c r="B336" s="43" t="s">
        <v>2170</v>
      </c>
      <c r="C336" s="37" t="s">
        <v>685</v>
      </c>
    </row>
    <row r="337" spans="1:3" x14ac:dyDescent="0.3">
      <c r="A337" s="44" t="s">
        <v>2153</v>
      </c>
      <c r="B337" s="39" t="s">
        <v>2159</v>
      </c>
      <c r="C337" s="45" t="s">
        <v>671</v>
      </c>
    </row>
    <row r="338" spans="1:3" x14ac:dyDescent="0.3">
      <c r="A338" s="42" t="s">
        <v>2153</v>
      </c>
      <c r="B338" s="43" t="s">
        <v>2160</v>
      </c>
      <c r="C338" s="37" t="s">
        <v>673</v>
      </c>
    </row>
    <row r="339" spans="1:3" x14ac:dyDescent="0.3">
      <c r="A339" s="44" t="s">
        <v>2153</v>
      </c>
      <c r="B339" s="39" t="s">
        <v>2176</v>
      </c>
      <c r="C339" s="45" t="s">
        <v>691</v>
      </c>
    </row>
    <row r="340" spans="1:3" x14ac:dyDescent="0.3">
      <c r="A340" s="42" t="s">
        <v>2153</v>
      </c>
      <c r="B340" s="43" t="s">
        <v>2163</v>
      </c>
      <c r="C340" s="37" t="s">
        <v>677</v>
      </c>
    </row>
    <row r="341" spans="1:3" x14ac:dyDescent="0.3">
      <c r="A341" s="44" t="s">
        <v>2153</v>
      </c>
      <c r="B341" s="39" t="s">
        <v>2165</v>
      </c>
      <c r="C341" s="45" t="s">
        <v>679</v>
      </c>
    </row>
    <row r="342" spans="1:3" x14ac:dyDescent="0.3">
      <c r="A342" s="42" t="s">
        <v>2153</v>
      </c>
      <c r="B342" s="43" t="s">
        <v>2161</v>
      </c>
      <c r="C342" s="37" t="s">
        <v>675</v>
      </c>
    </row>
    <row r="343" spans="1:3" x14ac:dyDescent="0.3">
      <c r="A343" s="44" t="s">
        <v>2153</v>
      </c>
      <c r="B343" s="39" t="s">
        <v>2169</v>
      </c>
      <c r="C343" s="45" t="s">
        <v>683</v>
      </c>
    </row>
    <row r="344" spans="1:3" x14ac:dyDescent="0.3">
      <c r="A344" s="42" t="s">
        <v>2153</v>
      </c>
      <c r="B344" s="43" t="s">
        <v>2172</v>
      </c>
      <c r="C344" s="37" t="s">
        <v>687</v>
      </c>
    </row>
    <row r="345" spans="1:3" x14ac:dyDescent="0.3">
      <c r="A345" s="44" t="s">
        <v>2153</v>
      </c>
      <c r="B345" s="39" t="s">
        <v>2167</v>
      </c>
      <c r="C345" s="45" t="s">
        <v>681</v>
      </c>
    </row>
    <row r="346" spans="1:3" x14ac:dyDescent="0.3">
      <c r="A346" s="42" t="s">
        <v>2153</v>
      </c>
      <c r="B346" s="43" t="s">
        <v>2174</v>
      </c>
      <c r="C346" s="37" t="s">
        <v>689</v>
      </c>
    </row>
    <row r="347" spans="1:3" x14ac:dyDescent="0.3">
      <c r="A347" s="44" t="s">
        <v>2153</v>
      </c>
      <c r="B347" s="39" t="s">
        <v>2178</v>
      </c>
      <c r="C347" s="45" t="s">
        <v>693</v>
      </c>
    </row>
    <row r="348" spans="1:3" x14ac:dyDescent="0.3">
      <c r="A348" s="42" t="s">
        <v>2181</v>
      </c>
      <c r="B348" s="43" t="s">
        <v>2195</v>
      </c>
      <c r="C348" s="37" t="s">
        <v>713</v>
      </c>
    </row>
    <row r="349" spans="1:3" x14ac:dyDescent="0.3">
      <c r="A349" s="44" t="s">
        <v>2181</v>
      </c>
      <c r="B349" s="39" t="s">
        <v>2183</v>
      </c>
      <c r="C349" s="45" t="s">
        <v>699</v>
      </c>
    </row>
    <row r="350" spans="1:3" x14ac:dyDescent="0.3">
      <c r="A350" s="42" t="s">
        <v>2181</v>
      </c>
      <c r="B350" s="43" t="s">
        <v>2187</v>
      </c>
      <c r="C350" s="37" t="s">
        <v>705</v>
      </c>
    </row>
    <row r="351" spans="1:3" x14ac:dyDescent="0.3">
      <c r="A351" s="44" t="s">
        <v>2181</v>
      </c>
      <c r="B351" s="39" t="s">
        <v>2197</v>
      </c>
      <c r="C351" s="45" t="s">
        <v>715</v>
      </c>
    </row>
    <row r="352" spans="1:3" x14ac:dyDescent="0.3">
      <c r="A352" s="42" t="s">
        <v>2181</v>
      </c>
      <c r="B352" s="43" t="s">
        <v>2184</v>
      </c>
      <c r="C352" s="37" t="s">
        <v>701</v>
      </c>
    </row>
    <row r="353" spans="1:3" x14ac:dyDescent="0.3">
      <c r="A353" s="44" t="s">
        <v>2181</v>
      </c>
      <c r="B353" s="39" t="s">
        <v>2185</v>
      </c>
      <c r="C353" s="45" t="s">
        <v>703</v>
      </c>
    </row>
    <row r="354" spans="1:3" x14ac:dyDescent="0.3">
      <c r="A354" s="42" t="s">
        <v>2181</v>
      </c>
      <c r="B354" s="43" t="s">
        <v>2193</v>
      </c>
      <c r="C354" s="37" t="s">
        <v>711</v>
      </c>
    </row>
    <row r="355" spans="1:3" x14ac:dyDescent="0.3">
      <c r="A355" s="44" t="s">
        <v>2181</v>
      </c>
      <c r="B355" s="39" t="s">
        <v>2203</v>
      </c>
      <c r="C355" s="45" t="s">
        <v>721</v>
      </c>
    </row>
    <row r="356" spans="1:3" x14ac:dyDescent="0.3">
      <c r="A356" s="42" t="s">
        <v>2181</v>
      </c>
      <c r="B356" s="43" t="s">
        <v>2205</v>
      </c>
      <c r="C356" s="37" t="s">
        <v>723</v>
      </c>
    </row>
    <row r="357" spans="1:3" x14ac:dyDescent="0.3">
      <c r="A357" s="44" t="s">
        <v>2181</v>
      </c>
      <c r="B357" s="39" t="s">
        <v>2199</v>
      </c>
      <c r="C357" s="45" t="s">
        <v>717</v>
      </c>
    </row>
    <row r="358" spans="1:3" x14ac:dyDescent="0.3">
      <c r="A358" s="42" t="s">
        <v>2181</v>
      </c>
      <c r="B358" s="43" t="s">
        <v>2182</v>
      </c>
      <c r="C358" s="37" t="s">
        <v>697</v>
      </c>
    </row>
    <row r="359" spans="1:3" x14ac:dyDescent="0.3">
      <c r="A359" s="44" t="s">
        <v>2181</v>
      </c>
      <c r="B359" s="39" t="s">
        <v>2201</v>
      </c>
      <c r="C359" s="45" t="s">
        <v>719</v>
      </c>
    </row>
    <row r="360" spans="1:3" x14ac:dyDescent="0.3">
      <c r="A360" s="42" t="s">
        <v>2181</v>
      </c>
      <c r="B360" s="43" t="s">
        <v>2207</v>
      </c>
      <c r="C360" s="37" t="s">
        <v>725</v>
      </c>
    </row>
    <row r="361" spans="1:3" x14ac:dyDescent="0.3">
      <c r="A361" s="44" t="s">
        <v>2181</v>
      </c>
      <c r="B361" s="39" t="s">
        <v>2191</v>
      </c>
      <c r="C361" s="45" t="s">
        <v>709</v>
      </c>
    </row>
    <row r="362" spans="1:3" x14ac:dyDescent="0.3">
      <c r="A362" s="42" t="s">
        <v>2181</v>
      </c>
      <c r="B362" s="43" t="s">
        <v>2209</v>
      </c>
      <c r="C362" s="37" t="s">
        <v>727</v>
      </c>
    </row>
    <row r="363" spans="1:3" x14ac:dyDescent="0.3">
      <c r="A363" s="44" t="s">
        <v>2181</v>
      </c>
      <c r="B363" s="39" t="s">
        <v>2211</v>
      </c>
      <c r="C363" s="45" t="s">
        <v>729</v>
      </c>
    </row>
    <row r="364" spans="1:3" x14ac:dyDescent="0.3">
      <c r="A364" s="42" t="s">
        <v>2181</v>
      </c>
      <c r="B364" s="43" t="s">
        <v>2180</v>
      </c>
      <c r="C364" s="37" t="s">
        <v>695</v>
      </c>
    </row>
    <row r="365" spans="1:3" x14ac:dyDescent="0.3">
      <c r="A365" s="44" t="s">
        <v>2181</v>
      </c>
      <c r="B365" s="39" t="s">
        <v>2189</v>
      </c>
      <c r="C365" s="45" t="s">
        <v>707</v>
      </c>
    </row>
    <row r="366" spans="1:3" x14ac:dyDescent="0.3">
      <c r="A366" s="42" t="s">
        <v>2214</v>
      </c>
      <c r="B366" s="43" t="s">
        <v>2213</v>
      </c>
      <c r="C366" s="37" t="s">
        <v>731</v>
      </c>
    </row>
    <row r="367" spans="1:3" x14ac:dyDescent="0.3">
      <c r="A367" s="44" t="s">
        <v>2214</v>
      </c>
      <c r="B367" s="39" t="s">
        <v>2215</v>
      </c>
      <c r="C367" s="45" t="s">
        <v>733</v>
      </c>
    </row>
    <row r="368" spans="1:3" x14ac:dyDescent="0.3">
      <c r="A368" s="42" t="s">
        <v>2214</v>
      </c>
      <c r="B368" s="43" t="s">
        <v>2217</v>
      </c>
      <c r="C368" s="37" t="s">
        <v>735</v>
      </c>
    </row>
    <row r="369" spans="1:3" ht="28.8" x14ac:dyDescent="0.3">
      <c r="A369" s="44" t="s">
        <v>2214</v>
      </c>
      <c r="B369" s="39" t="s">
        <v>2806</v>
      </c>
      <c r="C369" s="45" t="s">
        <v>737</v>
      </c>
    </row>
    <row r="370" spans="1:3" x14ac:dyDescent="0.3">
      <c r="A370" s="42" t="s">
        <v>2214</v>
      </c>
      <c r="B370" s="43" t="s">
        <v>2224</v>
      </c>
      <c r="C370" s="37" t="s">
        <v>745</v>
      </c>
    </row>
    <row r="371" spans="1:3" ht="28.8" x14ac:dyDescent="0.3">
      <c r="A371" s="44" t="s">
        <v>2214</v>
      </c>
      <c r="B371" s="39" t="s">
        <v>2807</v>
      </c>
      <c r="C371" s="45" t="s">
        <v>739</v>
      </c>
    </row>
    <row r="372" spans="1:3" x14ac:dyDescent="0.3">
      <c r="A372" s="42" t="s">
        <v>2214</v>
      </c>
      <c r="B372" s="43" t="s">
        <v>2221</v>
      </c>
      <c r="C372" s="37" t="s">
        <v>741</v>
      </c>
    </row>
    <row r="373" spans="1:3" x14ac:dyDescent="0.3">
      <c r="A373" s="44" t="s">
        <v>2214</v>
      </c>
      <c r="B373" s="39" t="s">
        <v>2222</v>
      </c>
      <c r="C373" s="45" t="s">
        <v>743</v>
      </c>
    </row>
    <row r="374" spans="1:3" x14ac:dyDescent="0.3">
      <c r="A374" s="42" t="s">
        <v>2214</v>
      </c>
      <c r="B374" s="43" t="s">
        <v>2226</v>
      </c>
      <c r="C374" s="37" t="s">
        <v>747</v>
      </c>
    </row>
    <row r="375" spans="1:3" x14ac:dyDescent="0.3">
      <c r="A375" s="44" t="s">
        <v>2228</v>
      </c>
      <c r="B375" s="39" t="s">
        <v>2230</v>
      </c>
      <c r="C375" s="45" t="s">
        <v>751</v>
      </c>
    </row>
    <row r="376" spans="1:3" x14ac:dyDescent="0.3">
      <c r="A376" s="42" t="s">
        <v>2228</v>
      </c>
      <c r="B376" s="43" t="s">
        <v>2232</v>
      </c>
      <c r="C376" s="37" t="s">
        <v>753</v>
      </c>
    </row>
    <row r="377" spans="1:3" x14ac:dyDescent="0.3">
      <c r="A377" s="44" t="s">
        <v>2228</v>
      </c>
      <c r="B377" s="39" t="s">
        <v>2254</v>
      </c>
      <c r="C377" s="45" t="s">
        <v>781</v>
      </c>
    </row>
    <row r="378" spans="1:3" x14ac:dyDescent="0.3">
      <c r="A378" s="42" t="s">
        <v>2228</v>
      </c>
      <c r="B378" s="43" t="s">
        <v>2236</v>
      </c>
      <c r="C378" s="37" t="s">
        <v>757</v>
      </c>
    </row>
    <row r="379" spans="1:3" x14ac:dyDescent="0.3">
      <c r="A379" s="44" t="s">
        <v>2228</v>
      </c>
      <c r="B379" s="39" t="s">
        <v>2252</v>
      </c>
      <c r="C379" s="45" t="s">
        <v>779</v>
      </c>
    </row>
    <row r="380" spans="1:3" x14ac:dyDescent="0.3">
      <c r="A380" s="42" t="s">
        <v>2228</v>
      </c>
      <c r="B380" s="43" t="s">
        <v>2237</v>
      </c>
      <c r="C380" s="37" t="s">
        <v>759</v>
      </c>
    </row>
    <row r="381" spans="1:3" x14ac:dyDescent="0.3">
      <c r="A381" s="44" t="s">
        <v>2228</v>
      </c>
      <c r="B381" s="39" t="s">
        <v>2243</v>
      </c>
      <c r="C381" s="45" t="s">
        <v>767</v>
      </c>
    </row>
    <row r="382" spans="1:3" x14ac:dyDescent="0.3">
      <c r="A382" s="42" t="s">
        <v>2228</v>
      </c>
      <c r="B382" s="43" t="s">
        <v>2239</v>
      </c>
      <c r="C382" s="37" t="s">
        <v>761</v>
      </c>
    </row>
    <row r="383" spans="1:3" x14ac:dyDescent="0.3">
      <c r="A383" s="44" t="s">
        <v>2228</v>
      </c>
      <c r="B383" s="39" t="s">
        <v>2240</v>
      </c>
      <c r="C383" s="45" t="s">
        <v>763</v>
      </c>
    </row>
    <row r="384" spans="1:3" x14ac:dyDescent="0.3">
      <c r="A384" s="42" t="s">
        <v>2228</v>
      </c>
      <c r="B384" s="43" t="s">
        <v>2241</v>
      </c>
      <c r="C384" s="37" t="s">
        <v>765</v>
      </c>
    </row>
    <row r="385" spans="1:3" x14ac:dyDescent="0.3">
      <c r="A385" s="44" t="s">
        <v>2228</v>
      </c>
      <c r="B385" s="39" t="s">
        <v>2246</v>
      </c>
      <c r="C385" s="45" t="s">
        <v>771</v>
      </c>
    </row>
    <row r="386" spans="1:3" x14ac:dyDescent="0.3">
      <c r="A386" s="42" t="s">
        <v>2228</v>
      </c>
      <c r="B386" s="43" t="s">
        <v>2234</v>
      </c>
      <c r="C386" s="37" t="s">
        <v>755</v>
      </c>
    </row>
    <row r="387" spans="1:3" x14ac:dyDescent="0.3">
      <c r="A387" s="44" t="s">
        <v>2228</v>
      </c>
      <c r="B387" s="39" t="s">
        <v>2248</v>
      </c>
      <c r="C387" s="45" t="s">
        <v>773</v>
      </c>
    </row>
    <row r="388" spans="1:3" x14ac:dyDescent="0.3">
      <c r="A388" s="42" t="s">
        <v>2228</v>
      </c>
      <c r="B388" s="43" t="s">
        <v>2250</v>
      </c>
      <c r="C388" s="37" t="s">
        <v>775</v>
      </c>
    </row>
    <row r="389" spans="1:3" x14ac:dyDescent="0.3">
      <c r="A389" s="44" t="s">
        <v>2228</v>
      </c>
      <c r="B389" s="39" t="s">
        <v>2244</v>
      </c>
      <c r="C389" s="45" t="s">
        <v>769</v>
      </c>
    </row>
    <row r="390" spans="1:3" x14ac:dyDescent="0.3">
      <c r="A390" s="42" t="s">
        <v>2228</v>
      </c>
      <c r="B390" s="43" t="s">
        <v>2251</v>
      </c>
      <c r="C390" s="37" t="s">
        <v>777</v>
      </c>
    </row>
    <row r="391" spans="1:3" x14ac:dyDescent="0.3">
      <c r="A391" s="44" t="s">
        <v>2228</v>
      </c>
      <c r="B391" s="39" t="s">
        <v>2227</v>
      </c>
      <c r="C391" s="45" t="s">
        <v>749</v>
      </c>
    </row>
    <row r="392" spans="1:3" x14ac:dyDescent="0.3">
      <c r="A392" s="42" t="s">
        <v>2257</v>
      </c>
      <c r="B392" s="43" t="s">
        <v>2256</v>
      </c>
      <c r="C392" s="37" t="s">
        <v>783</v>
      </c>
    </row>
    <row r="393" spans="1:3" x14ac:dyDescent="0.3">
      <c r="A393" s="44" t="s">
        <v>2257</v>
      </c>
      <c r="B393" s="39" t="s">
        <v>2261</v>
      </c>
      <c r="C393" s="45" t="s">
        <v>787</v>
      </c>
    </row>
    <row r="394" spans="1:3" x14ac:dyDescent="0.3">
      <c r="A394" s="42" t="s">
        <v>2257</v>
      </c>
      <c r="B394" s="43" t="s">
        <v>2259</v>
      </c>
      <c r="C394" s="37" t="s">
        <v>785</v>
      </c>
    </row>
    <row r="395" spans="1:3" x14ac:dyDescent="0.3">
      <c r="A395" s="44" t="s">
        <v>2257</v>
      </c>
      <c r="B395" s="39" t="s">
        <v>2265</v>
      </c>
      <c r="C395" s="45" t="s">
        <v>791</v>
      </c>
    </row>
    <row r="396" spans="1:3" x14ac:dyDescent="0.3">
      <c r="A396" s="42" t="s">
        <v>2257</v>
      </c>
      <c r="B396" s="43" t="s">
        <v>2263</v>
      </c>
      <c r="C396" s="37" t="s">
        <v>789</v>
      </c>
    </row>
    <row r="397" spans="1:3" x14ac:dyDescent="0.3">
      <c r="A397" s="44" t="s">
        <v>2268</v>
      </c>
      <c r="B397" s="39" t="s">
        <v>2267</v>
      </c>
      <c r="C397" s="45" t="s">
        <v>793</v>
      </c>
    </row>
    <row r="398" spans="1:3" x14ac:dyDescent="0.3">
      <c r="A398" s="42" t="s">
        <v>2268</v>
      </c>
      <c r="B398" s="43" t="s">
        <v>2273</v>
      </c>
      <c r="C398" s="37" t="s">
        <v>799</v>
      </c>
    </row>
    <row r="399" spans="1:3" x14ac:dyDescent="0.3">
      <c r="A399" s="44" t="s">
        <v>2268</v>
      </c>
      <c r="B399" s="39" t="s">
        <v>2270</v>
      </c>
      <c r="C399" s="45" t="s">
        <v>795</v>
      </c>
    </row>
    <row r="400" spans="1:3" x14ac:dyDescent="0.3">
      <c r="A400" s="42" t="s">
        <v>2268</v>
      </c>
      <c r="B400" s="43" t="s">
        <v>2272</v>
      </c>
      <c r="C400" s="37" t="s">
        <v>797</v>
      </c>
    </row>
    <row r="401" spans="1:3" x14ac:dyDescent="0.3">
      <c r="A401" s="44" t="s">
        <v>2268</v>
      </c>
      <c r="B401" s="39" t="s">
        <v>2275</v>
      </c>
      <c r="C401" s="45" t="s">
        <v>801</v>
      </c>
    </row>
    <row r="402" spans="1:3" x14ac:dyDescent="0.3">
      <c r="A402" s="42" t="s">
        <v>2268</v>
      </c>
      <c r="B402" s="43" t="s">
        <v>2277</v>
      </c>
      <c r="C402" s="37" t="s">
        <v>803</v>
      </c>
    </row>
    <row r="403" spans="1:3" x14ac:dyDescent="0.3">
      <c r="A403" s="44" t="s">
        <v>2268</v>
      </c>
      <c r="B403" s="39" t="s">
        <v>2283</v>
      </c>
      <c r="C403" s="45" t="s">
        <v>809</v>
      </c>
    </row>
    <row r="404" spans="1:3" x14ac:dyDescent="0.3">
      <c r="A404" s="42" t="s">
        <v>2268</v>
      </c>
      <c r="B404" s="43" t="s">
        <v>2279</v>
      </c>
      <c r="C404" s="37" t="s">
        <v>805</v>
      </c>
    </row>
    <row r="405" spans="1:3" x14ac:dyDescent="0.3">
      <c r="A405" s="44" t="s">
        <v>2268</v>
      </c>
      <c r="B405" s="39" t="s">
        <v>2281</v>
      </c>
      <c r="C405" s="45" t="s">
        <v>807</v>
      </c>
    </row>
    <row r="406" spans="1:3" x14ac:dyDescent="0.3">
      <c r="A406" s="42" t="s">
        <v>2285</v>
      </c>
      <c r="B406" s="43" t="s">
        <v>2302</v>
      </c>
      <c r="C406" s="37" t="s">
        <v>831</v>
      </c>
    </row>
    <row r="407" spans="1:3" x14ac:dyDescent="0.3">
      <c r="A407" s="44" t="s">
        <v>2285</v>
      </c>
      <c r="B407" s="39" t="s">
        <v>2300</v>
      </c>
      <c r="C407" s="45" t="s">
        <v>827</v>
      </c>
    </row>
    <row r="408" spans="1:3" x14ac:dyDescent="0.3">
      <c r="A408" s="42" t="s">
        <v>2285</v>
      </c>
      <c r="B408" s="43" t="s">
        <v>2287</v>
      </c>
      <c r="C408" s="37" t="s">
        <v>813</v>
      </c>
    </row>
    <row r="409" spans="1:3" x14ac:dyDescent="0.3">
      <c r="A409" s="44" t="s">
        <v>2285</v>
      </c>
      <c r="B409" s="39" t="s">
        <v>2284</v>
      </c>
      <c r="C409" s="45" t="s">
        <v>811</v>
      </c>
    </row>
    <row r="410" spans="1:3" x14ac:dyDescent="0.3">
      <c r="A410" s="42" t="s">
        <v>2285</v>
      </c>
      <c r="B410" s="43" t="s">
        <v>2289</v>
      </c>
      <c r="C410" s="37" t="s">
        <v>815</v>
      </c>
    </row>
    <row r="411" spans="1:3" x14ac:dyDescent="0.3">
      <c r="A411" s="44" t="s">
        <v>2285</v>
      </c>
      <c r="B411" s="39" t="s">
        <v>2293</v>
      </c>
      <c r="C411" s="45" t="s">
        <v>819</v>
      </c>
    </row>
    <row r="412" spans="1:3" x14ac:dyDescent="0.3">
      <c r="A412" s="42" t="s">
        <v>2285</v>
      </c>
      <c r="B412" s="43" t="s">
        <v>2295</v>
      </c>
      <c r="C412" s="37" t="s">
        <v>821</v>
      </c>
    </row>
    <row r="413" spans="1:3" x14ac:dyDescent="0.3">
      <c r="A413" s="44" t="s">
        <v>2285</v>
      </c>
      <c r="B413" s="39" t="s">
        <v>2297</v>
      </c>
      <c r="C413" s="45" t="s">
        <v>823</v>
      </c>
    </row>
    <row r="414" spans="1:3" x14ac:dyDescent="0.3">
      <c r="A414" s="42" t="s">
        <v>2285</v>
      </c>
      <c r="B414" s="43" t="s">
        <v>2298</v>
      </c>
      <c r="C414" s="37" t="s">
        <v>825</v>
      </c>
    </row>
    <row r="415" spans="1:3" x14ac:dyDescent="0.3">
      <c r="A415" s="44" t="s">
        <v>2285</v>
      </c>
      <c r="B415" s="39" t="s">
        <v>2301</v>
      </c>
      <c r="C415" s="45" t="s">
        <v>829</v>
      </c>
    </row>
    <row r="416" spans="1:3" x14ac:dyDescent="0.3">
      <c r="A416" s="42" t="s">
        <v>2285</v>
      </c>
      <c r="B416" s="43" t="s">
        <v>2291</v>
      </c>
      <c r="C416" s="37" t="s">
        <v>817</v>
      </c>
    </row>
    <row r="417" spans="1:3" x14ac:dyDescent="0.3">
      <c r="A417" s="44" t="s">
        <v>2285</v>
      </c>
      <c r="B417" s="39" t="s">
        <v>2304</v>
      </c>
      <c r="C417" s="45" t="s">
        <v>833</v>
      </c>
    </row>
    <row r="418" spans="1:3" x14ac:dyDescent="0.3">
      <c r="A418" s="42" t="s">
        <v>2307</v>
      </c>
      <c r="B418" s="43" t="s">
        <v>2317</v>
      </c>
      <c r="C418" s="37" t="s">
        <v>845</v>
      </c>
    </row>
    <row r="419" spans="1:3" x14ac:dyDescent="0.3">
      <c r="A419" s="44" t="s">
        <v>2307</v>
      </c>
      <c r="B419" s="39" t="s">
        <v>2309</v>
      </c>
      <c r="C419" s="45" t="s">
        <v>837</v>
      </c>
    </row>
    <row r="420" spans="1:3" x14ac:dyDescent="0.3">
      <c r="A420" s="42" t="s">
        <v>2307</v>
      </c>
      <c r="B420" s="43" t="s">
        <v>2313</v>
      </c>
      <c r="C420" s="37" t="s">
        <v>841</v>
      </c>
    </row>
    <row r="421" spans="1:3" x14ac:dyDescent="0.3">
      <c r="A421" s="44" t="s">
        <v>2307</v>
      </c>
      <c r="B421" s="39" t="s">
        <v>2311</v>
      </c>
      <c r="C421" s="45" t="s">
        <v>839</v>
      </c>
    </row>
    <row r="422" spans="1:3" x14ac:dyDescent="0.3">
      <c r="A422" s="42" t="s">
        <v>2307</v>
      </c>
      <c r="B422" s="43" t="s">
        <v>2306</v>
      </c>
      <c r="C422" s="37" t="s">
        <v>835</v>
      </c>
    </row>
    <row r="423" spans="1:3" x14ac:dyDescent="0.3">
      <c r="A423" s="44" t="s">
        <v>2307</v>
      </c>
      <c r="B423" s="39" t="s">
        <v>2315</v>
      </c>
      <c r="C423" s="45" t="s">
        <v>843</v>
      </c>
    </row>
    <row r="424" spans="1:3" x14ac:dyDescent="0.3">
      <c r="A424" s="42" t="s">
        <v>2320</v>
      </c>
      <c r="B424" s="43" t="s">
        <v>2332</v>
      </c>
      <c r="C424" s="37" t="s">
        <v>861</v>
      </c>
    </row>
    <row r="425" spans="1:3" x14ac:dyDescent="0.3">
      <c r="A425" s="44" t="s">
        <v>2320</v>
      </c>
      <c r="B425" s="39" t="s">
        <v>2319</v>
      </c>
      <c r="C425" s="45" t="s">
        <v>847</v>
      </c>
    </row>
    <row r="426" spans="1:3" x14ac:dyDescent="0.3">
      <c r="A426" s="42" t="s">
        <v>2320</v>
      </c>
      <c r="B426" s="43" t="s">
        <v>2321</v>
      </c>
      <c r="C426" s="37" t="s">
        <v>849</v>
      </c>
    </row>
    <row r="427" spans="1:3" x14ac:dyDescent="0.3">
      <c r="A427" s="44" t="s">
        <v>2320</v>
      </c>
      <c r="B427" s="39" t="s">
        <v>2322</v>
      </c>
      <c r="C427" s="45" t="s">
        <v>851</v>
      </c>
    </row>
    <row r="428" spans="1:3" x14ac:dyDescent="0.3">
      <c r="A428" s="42" t="s">
        <v>2320</v>
      </c>
      <c r="B428" s="43" t="s">
        <v>2334</v>
      </c>
      <c r="C428" s="37" t="s">
        <v>863</v>
      </c>
    </row>
    <row r="429" spans="1:3" x14ac:dyDescent="0.3">
      <c r="A429" s="44" t="s">
        <v>2320</v>
      </c>
      <c r="B429" s="39" t="s">
        <v>2324</v>
      </c>
      <c r="C429" s="45" t="s">
        <v>853</v>
      </c>
    </row>
    <row r="430" spans="1:3" x14ac:dyDescent="0.3">
      <c r="A430" s="42" t="s">
        <v>2320</v>
      </c>
      <c r="B430" s="43" t="s">
        <v>2326</v>
      </c>
      <c r="C430" s="37" t="s">
        <v>855</v>
      </c>
    </row>
    <row r="431" spans="1:3" x14ac:dyDescent="0.3">
      <c r="A431" s="44" t="s">
        <v>2320</v>
      </c>
      <c r="B431" s="39" t="s">
        <v>2330</v>
      </c>
      <c r="C431" s="45" t="s">
        <v>859</v>
      </c>
    </row>
    <row r="432" spans="1:3" x14ac:dyDescent="0.3">
      <c r="A432" s="42" t="s">
        <v>2320</v>
      </c>
      <c r="B432" s="43" t="s">
        <v>2336</v>
      </c>
      <c r="C432" s="37" t="s">
        <v>865</v>
      </c>
    </row>
    <row r="433" spans="1:3" x14ac:dyDescent="0.3">
      <c r="A433" s="44" t="s">
        <v>2320</v>
      </c>
      <c r="B433" s="39" t="s">
        <v>2338</v>
      </c>
      <c r="C433" s="45" t="s">
        <v>867</v>
      </c>
    </row>
    <row r="434" spans="1:3" x14ac:dyDescent="0.3">
      <c r="A434" s="42" t="s">
        <v>2320</v>
      </c>
      <c r="B434" s="43" t="s">
        <v>2328</v>
      </c>
      <c r="C434" s="37" t="s">
        <v>857</v>
      </c>
    </row>
    <row r="435" spans="1:3" x14ac:dyDescent="0.3">
      <c r="A435" s="44" t="s">
        <v>2341</v>
      </c>
      <c r="B435" s="39" t="s">
        <v>2340</v>
      </c>
      <c r="C435" s="45" t="s">
        <v>869</v>
      </c>
    </row>
    <row r="436" spans="1:3" x14ac:dyDescent="0.3">
      <c r="A436" s="42" t="s">
        <v>2341</v>
      </c>
      <c r="B436" s="43" t="s">
        <v>2354</v>
      </c>
      <c r="C436" s="37" t="s">
        <v>883</v>
      </c>
    </row>
    <row r="437" spans="1:3" ht="28.8" x14ac:dyDescent="0.3">
      <c r="A437" s="44" t="s">
        <v>2341</v>
      </c>
      <c r="B437" s="39" t="s">
        <v>2949</v>
      </c>
      <c r="C437" s="45" t="s">
        <v>873</v>
      </c>
    </row>
    <row r="438" spans="1:3" x14ac:dyDescent="0.3">
      <c r="A438" s="42" t="s">
        <v>2341</v>
      </c>
      <c r="B438" s="43" t="s">
        <v>2343</v>
      </c>
      <c r="C438" s="37" t="s">
        <v>871</v>
      </c>
    </row>
    <row r="439" spans="1:3" x14ac:dyDescent="0.3">
      <c r="A439" s="44" t="s">
        <v>2341</v>
      </c>
      <c r="B439" s="39" t="s">
        <v>2349</v>
      </c>
      <c r="C439" s="45" t="s">
        <v>877</v>
      </c>
    </row>
    <row r="440" spans="1:3" x14ac:dyDescent="0.3">
      <c r="A440" s="42" t="s">
        <v>2341</v>
      </c>
      <c r="B440" s="43" t="s">
        <v>2351</v>
      </c>
      <c r="C440" s="37" t="s">
        <v>879</v>
      </c>
    </row>
    <row r="441" spans="1:3" x14ac:dyDescent="0.3">
      <c r="A441" s="44" t="s">
        <v>2341</v>
      </c>
      <c r="B441" s="39" t="s">
        <v>2808</v>
      </c>
      <c r="C441" s="45" t="s">
        <v>881</v>
      </c>
    </row>
    <row r="442" spans="1:3" x14ac:dyDescent="0.3">
      <c r="A442" s="42" t="s">
        <v>2341</v>
      </c>
      <c r="B442" s="43" t="s">
        <v>2347</v>
      </c>
      <c r="C442" s="37" t="s">
        <v>875</v>
      </c>
    </row>
    <row r="443" spans="1:3" x14ac:dyDescent="0.3">
      <c r="A443" s="44" t="s">
        <v>2390</v>
      </c>
      <c r="B443" s="39" t="s">
        <v>2402</v>
      </c>
      <c r="C443" s="45" t="s">
        <v>931</v>
      </c>
    </row>
    <row r="444" spans="1:3" x14ac:dyDescent="0.3">
      <c r="A444" s="42" t="s">
        <v>2390</v>
      </c>
      <c r="B444" s="43" t="s">
        <v>2389</v>
      </c>
      <c r="C444" s="37" t="s">
        <v>919</v>
      </c>
    </row>
    <row r="445" spans="1:3" x14ac:dyDescent="0.3">
      <c r="A445" s="44" t="s">
        <v>2390</v>
      </c>
      <c r="B445" s="39" t="s">
        <v>2394</v>
      </c>
      <c r="C445" s="45" t="s">
        <v>923</v>
      </c>
    </row>
    <row r="446" spans="1:3" x14ac:dyDescent="0.3">
      <c r="A446" s="42" t="s">
        <v>2390</v>
      </c>
      <c r="B446" s="43" t="s">
        <v>2396</v>
      </c>
      <c r="C446" s="37" t="s">
        <v>925</v>
      </c>
    </row>
    <row r="447" spans="1:3" x14ac:dyDescent="0.3">
      <c r="A447" s="44" t="s">
        <v>2390</v>
      </c>
      <c r="B447" s="39" t="s">
        <v>2398</v>
      </c>
      <c r="C447" s="45" t="s">
        <v>927</v>
      </c>
    </row>
    <row r="448" spans="1:3" x14ac:dyDescent="0.3">
      <c r="A448" s="42" t="s">
        <v>2390</v>
      </c>
      <c r="B448" s="43" t="s">
        <v>2400</v>
      </c>
      <c r="C448" s="37" t="s">
        <v>929</v>
      </c>
    </row>
    <row r="449" spans="1:3" x14ac:dyDescent="0.3">
      <c r="A449" s="44" t="s">
        <v>2390</v>
      </c>
      <c r="B449" s="39" t="s">
        <v>2406</v>
      </c>
      <c r="C449" s="45" t="s">
        <v>937</v>
      </c>
    </row>
    <row r="450" spans="1:3" x14ac:dyDescent="0.3">
      <c r="A450" s="42" t="s">
        <v>2390</v>
      </c>
      <c r="B450" s="43" t="s">
        <v>2405</v>
      </c>
      <c r="C450" s="37" t="s">
        <v>935</v>
      </c>
    </row>
    <row r="451" spans="1:3" x14ac:dyDescent="0.3">
      <c r="A451" s="44" t="s">
        <v>2390</v>
      </c>
      <c r="B451" s="39" t="s">
        <v>2392</v>
      </c>
      <c r="C451" s="45" t="s">
        <v>921</v>
      </c>
    </row>
    <row r="452" spans="1:3" x14ac:dyDescent="0.3">
      <c r="A452" s="42" t="s">
        <v>2390</v>
      </c>
      <c r="B452" s="43" t="s">
        <v>2403</v>
      </c>
      <c r="C452" s="37" t="s">
        <v>933</v>
      </c>
    </row>
    <row r="453" spans="1:3" x14ac:dyDescent="0.3">
      <c r="A453" s="44" t="s">
        <v>2390</v>
      </c>
      <c r="B453" s="39" t="s">
        <v>2408</v>
      </c>
      <c r="C453" s="45" t="s">
        <v>939</v>
      </c>
    </row>
    <row r="454" spans="1:3" x14ac:dyDescent="0.3">
      <c r="A454" s="42" t="s">
        <v>2390</v>
      </c>
      <c r="B454" s="43" t="s">
        <v>2410</v>
      </c>
      <c r="C454" s="37" t="s">
        <v>941</v>
      </c>
    </row>
    <row r="455" spans="1:3" x14ac:dyDescent="0.3">
      <c r="A455" s="44" t="s">
        <v>2413</v>
      </c>
      <c r="B455" s="39" t="s">
        <v>2412</v>
      </c>
      <c r="C455" s="45" t="s">
        <v>943</v>
      </c>
    </row>
    <row r="456" spans="1:3" x14ac:dyDescent="0.3">
      <c r="A456" s="42" t="s">
        <v>2413</v>
      </c>
      <c r="B456" s="43" t="s">
        <v>2416</v>
      </c>
      <c r="C456" s="37" t="s">
        <v>947</v>
      </c>
    </row>
    <row r="457" spans="1:3" x14ac:dyDescent="0.3">
      <c r="A457" s="44" t="s">
        <v>2413</v>
      </c>
      <c r="B457" s="39" t="s">
        <v>2420</v>
      </c>
      <c r="C457" s="45" t="s">
        <v>951</v>
      </c>
    </row>
    <row r="458" spans="1:3" x14ac:dyDescent="0.3">
      <c r="A458" s="42" t="s">
        <v>2413</v>
      </c>
      <c r="B458" s="43" t="s">
        <v>2418</v>
      </c>
      <c r="C458" s="37" t="s">
        <v>949</v>
      </c>
    </row>
    <row r="459" spans="1:3" x14ac:dyDescent="0.3">
      <c r="A459" s="44" t="s">
        <v>2413</v>
      </c>
      <c r="B459" s="39" t="s">
        <v>2422</v>
      </c>
      <c r="C459" s="45" t="s">
        <v>953</v>
      </c>
    </row>
    <row r="460" spans="1:3" x14ac:dyDescent="0.3">
      <c r="A460" s="42" t="s">
        <v>2413</v>
      </c>
      <c r="B460" s="43" t="s">
        <v>2414</v>
      </c>
      <c r="C460" s="37" t="s">
        <v>945</v>
      </c>
    </row>
    <row r="461" spans="1:3" x14ac:dyDescent="0.3">
      <c r="A461" s="44" t="s">
        <v>2424</v>
      </c>
      <c r="B461" s="39" t="s">
        <v>2429</v>
      </c>
      <c r="C461" s="45" t="s">
        <v>961</v>
      </c>
    </row>
    <row r="462" spans="1:3" x14ac:dyDescent="0.3">
      <c r="A462" s="42" t="s">
        <v>2424</v>
      </c>
      <c r="B462" s="43" t="s">
        <v>2423</v>
      </c>
      <c r="C462" s="37" t="s">
        <v>955</v>
      </c>
    </row>
    <row r="463" spans="1:3" x14ac:dyDescent="0.3">
      <c r="A463" s="44" t="s">
        <v>2424</v>
      </c>
      <c r="B463" s="39" t="s">
        <v>2426</v>
      </c>
      <c r="C463" s="45" t="s">
        <v>957</v>
      </c>
    </row>
    <row r="464" spans="1:3" x14ac:dyDescent="0.3">
      <c r="A464" s="42" t="s">
        <v>2424</v>
      </c>
      <c r="B464" s="43" t="s">
        <v>2428</v>
      </c>
      <c r="C464" s="37" t="s">
        <v>959</v>
      </c>
    </row>
    <row r="465" spans="1:3" x14ac:dyDescent="0.3">
      <c r="A465" s="44" t="s">
        <v>2424</v>
      </c>
      <c r="B465" s="39" t="s">
        <v>2431</v>
      </c>
      <c r="C465" s="45" t="s">
        <v>963</v>
      </c>
    </row>
    <row r="466" spans="1:3" x14ac:dyDescent="0.3">
      <c r="A466" s="42" t="s">
        <v>2424</v>
      </c>
      <c r="B466" s="43" t="s">
        <v>2432</v>
      </c>
      <c r="C466" s="37" t="s">
        <v>965</v>
      </c>
    </row>
    <row r="467" spans="1:3" x14ac:dyDescent="0.3">
      <c r="A467" s="44" t="s">
        <v>2434</v>
      </c>
      <c r="B467" s="39" t="s">
        <v>2433</v>
      </c>
      <c r="C467" s="45" t="s">
        <v>967</v>
      </c>
    </row>
    <row r="468" spans="1:3" x14ac:dyDescent="0.3">
      <c r="A468" s="42" t="s">
        <v>2434</v>
      </c>
      <c r="B468" s="43" t="s">
        <v>2436</v>
      </c>
      <c r="C468" s="37" t="s">
        <v>969</v>
      </c>
    </row>
    <row r="469" spans="1:3" x14ac:dyDescent="0.3">
      <c r="A469" s="44" t="s">
        <v>2439</v>
      </c>
      <c r="B469" s="39" t="s">
        <v>2441</v>
      </c>
      <c r="C469" s="45" t="s">
        <v>973</v>
      </c>
    </row>
    <row r="470" spans="1:3" x14ac:dyDescent="0.3">
      <c r="A470" s="42" t="s">
        <v>2439</v>
      </c>
      <c r="B470" s="43" t="s">
        <v>2443</v>
      </c>
      <c r="C470" s="37" t="s">
        <v>975</v>
      </c>
    </row>
    <row r="471" spans="1:3" x14ac:dyDescent="0.3">
      <c r="A471" s="44" t="s">
        <v>2439</v>
      </c>
      <c r="B471" s="39" t="s">
        <v>2438</v>
      </c>
      <c r="C471" s="45" t="s">
        <v>971</v>
      </c>
    </row>
    <row r="472" spans="1:3" x14ac:dyDescent="0.3">
      <c r="A472" s="42" t="s">
        <v>2439</v>
      </c>
      <c r="B472" s="43" t="s">
        <v>2445</v>
      </c>
      <c r="C472" s="37" t="s">
        <v>977</v>
      </c>
    </row>
    <row r="473" spans="1:3" x14ac:dyDescent="0.3">
      <c r="A473" s="44" t="s">
        <v>2357</v>
      </c>
      <c r="B473" s="39" t="s">
        <v>2356</v>
      </c>
      <c r="C473" s="45" t="s">
        <v>885</v>
      </c>
    </row>
    <row r="474" spans="1:3" x14ac:dyDescent="0.3">
      <c r="A474" s="42" t="s">
        <v>2357</v>
      </c>
      <c r="B474" s="43" t="s">
        <v>2359</v>
      </c>
      <c r="C474" s="37" t="s">
        <v>887</v>
      </c>
    </row>
    <row r="475" spans="1:3" x14ac:dyDescent="0.3">
      <c r="A475" s="44" t="s">
        <v>2357</v>
      </c>
      <c r="B475" s="39" t="s">
        <v>2361</v>
      </c>
      <c r="C475" s="45" t="s">
        <v>889</v>
      </c>
    </row>
    <row r="476" spans="1:3" x14ac:dyDescent="0.3">
      <c r="A476" s="42" t="s">
        <v>2357</v>
      </c>
      <c r="B476" s="43" t="s">
        <v>2362</v>
      </c>
      <c r="C476" s="37" t="s">
        <v>891</v>
      </c>
    </row>
    <row r="477" spans="1:3" x14ac:dyDescent="0.3">
      <c r="A477" s="44" t="s">
        <v>2357</v>
      </c>
      <c r="B477" s="39" t="s">
        <v>2387</v>
      </c>
      <c r="C477" s="45" t="s">
        <v>917</v>
      </c>
    </row>
    <row r="478" spans="1:3" x14ac:dyDescent="0.3">
      <c r="A478" s="42" t="s">
        <v>2357</v>
      </c>
      <c r="B478" s="43" t="s">
        <v>2365</v>
      </c>
      <c r="C478" s="37" t="s">
        <v>893</v>
      </c>
    </row>
    <row r="479" spans="1:3" x14ac:dyDescent="0.3">
      <c r="A479" s="44" t="s">
        <v>2357</v>
      </c>
      <c r="B479" s="39" t="s">
        <v>2367</v>
      </c>
      <c r="C479" s="45" t="s">
        <v>895</v>
      </c>
    </row>
    <row r="480" spans="1:3" x14ac:dyDescent="0.3">
      <c r="A480" s="42" t="s">
        <v>2357</v>
      </c>
      <c r="B480" s="43" t="s">
        <v>2369</v>
      </c>
      <c r="C480" s="37" t="s">
        <v>897</v>
      </c>
    </row>
    <row r="481" spans="1:3" x14ac:dyDescent="0.3">
      <c r="A481" s="44" t="s">
        <v>2357</v>
      </c>
      <c r="B481" s="39" t="s">
        <v>2381</v>
      </c>
      <c r="C481" s="45" t="s">
        <v>911</v>
      </c>
    </row>
    <row r="482" spans="1:3" x14ac:dyDescent="0.3">
      <c r="A482" s="42" t="s">
        <v>2357</v>
      </c>
      <c r="B482" s="43" t="s">
        <v>2371</v>
      </c>
      <c r="C482" s="37" t="s">
        <v>899</v>
      </c>
    </row>
    <row r="483" spans="1:3" x14ac:dyDescent="0.3">
      <c r="A483" s="44" t="s">
        <v>2357</v>
      </c>
      <c r="B483" s="39" t="s">
        <v>2372</v>
      </c>
      <c r="C483" s="45" t="s">
        <v>901</v>
      </c>
    </row>
    <row r="484" spans="1:3" x14ac:dyDescent="0.3">
      <c r="A484" s="42" t="s">
        <v>2357</v>
      </c>
      <c r="B484" s="43" t="s">
        <v>2374</v>
      </c>
      <c r="C484" s="37" t="s">
        <v>903</v>
      </c>
    </row>
    <row r="485" spans="1:3" x14ac:dyDescent="0.3">
      <c r="A485" s="44" t="s">
        <v>2357</v>
      </c>
      <c r="B485" s="39" t="s">
        <v>2376</v>
      </c>
      <c r="C485" s="45" t="s">
        <v>905</v>
      </c>
    </row>
    <row r="486" spans="1:3" x14ac:dyDescent="0.3">
      <c r="A486" s="42" t="s">
        <v>2357</v>
      </c>
      <c r="B486" s="43" t="s">
        <v>2377</v>
      </c>
      <c r="C486" s="37" t="s">
        <v>907</v>
      </c>
    </row>
    <row r="487" spans="1:3" x14ac:dyDescent="0.3">
      <c r="A487" s="44" t="s">
        <v>2357</v>
      </c>
      <c r="B487" s="39" t="s">
        <v>2379</v>
      </c>
      <c r="C487" s="45" t="s">
        <v>909</v>
      </c>
    </row>
    <row r="488" spans="1:3" x14ac:dyDescent="0.3">
      <c r="A488" s="42" t="s">
        <v>2357</v>
      </c>
      <c r="B488" s="43" t="s">
        <v>2383</v>
      </c>
      <c r="C488" s="37" t="s">
        <v>913</v>
      </c>
    </row>
    <row r="489" spans="1:3" x14ac:dyDescent="0.3">
      <c r="A489" s="44" t="s">
        <v>2357</v>
      </c>
      <c r="B489" s="39" t="s">
        <v>2385</v>
      </c>
      <c r="C489" s="45" t="s">
        <v>915</v>
      </c>
    </row>
    <row r="490" spans="1:3" x14ac:dyDescent="0.3">
      <c r="A490" s="42" t="s">
        <v>2448</v>
      </c>
      <c r="B490" s="43" t="s">
        <v>2447</v>
      </c>
      <c r="C490" s="37" t="s">
        <v>979</v>
      </c>
    </row>
    <row r="491" spans="1:3" x14ac:dyDescent="0.3">
      <c r="A491" s="44" t="s">
        <v>2448</v>
      </c>
      <c r="B491" s="39" t="s">
        <v>2462</v>
      </c>
      <c r="C491" s="45" t="s">
        <v>995</v>
      </c>
    </row>
    <row r="492" spans="1:3" x14ac:dyDescent="0.3">
      <c r="A492" s="42" t="s">
        <v>2448</v>
      </c>
      <c r="B492" s="43" t="s">
        <v>2450</v>
      </c>
      <c r="C492" s="37" t="s">
        <v>981</v>
      </c>
    </row>
    <row r="493" spans="1:3" x14ac:dyDescent="0.3">
      <c r="A493" s="44" t="s">
        <v>2448</v>
      </c>
      <c r="B493" s="39" t="s">
        <v>2452</v>
      </c>
      <c r="C493" s="45" t="s">
        <v>983</v>
      </c>
    </row>
    <row r="494" spans="1:3" x14ac:dyDescent="0.3">
      <c r="A494" s="42" t="s">
        <v>2448</v>
      </c>
      <c r="B494" s="43" t="s">
        <v>2454</v>
      </c>
      <c r="C494" s="37" t="s">
        <v>985</v>
      </c>
    </row>
    <row r="495" spans="1:3" x14ac:dyDescent="0.3">
      <c r="A495" s="44" t="s">
        <v>2448</v>
      </c>
      <c r="B495" s="39" t="s">
        <v>2455</v>
      </c>
      <c r="C495" s="45" t="s">
        <v>987</v>
      </c>
    </row>
    <row r="496" spans="1:3" x14ac:dyDescent="0.3">
      <c r="A496" s="42" t="s">
        <v>2448</v>
      </c>
      <c r="B496" s="43" t="s">
        <v>2458</v>
      </c>
      <c r="C496" s="37" t="s">
        <v>991</v>
      </c>
    </row>
    <row r="497" spans="1:3" x14ac:dyDescent="0.3">
      <c r="A497" s="44" t="s">
        <v>2448</v>
      </c>
      <c r="B497" s="39" t="s">
        <v>2457</v>
      </c>
      <c r="C497" s="45" t="s">
        <v>989</v>
      </c>
    </row>
    <row r="498" spans="1:3" x14ac:dyDescent="0.3">
      <c r="A498" s="42" t="s">
        <v>2448</v>
      </c>
      <c r="B498" s="43" t="s">
        <v>2467</v>
      </c>
      <c r="C498" s="37" t="s">
        <v>1001</v>
      </c>
    </row>
    <row r="499" spans="1:3" x14ac:dyDescent="0.3">
      <c r="A499" s="44" t="s">
        <v>2448</v>
      </c>
      <c r="B499" s="39" t="s">
        <v>2460</v>
      </c>
      <c r="C499" s="45" t="s">
        <v>993</v>
      </c>
    </row>
    <row r="500" spans="1:3" x14ac:dyDescent="0.3">
      <c r="A500" s="42" t="s">
        <v>2448</v>
      </c>
      <c r="B500" s="43" t="s">
        <v>2465</v>
      </c>
      <c r="C500" s="37" t="s">
        <v>999</v>
      </c>
    </row>
    <row r="501" spans="1:3" x14ac:dyDescent="0.3">
      <c r="A501" s="44" t="s">
        <v>2448</v>
      </c>
      <c r="B501" s="39" t="s">
        <v>2464</v>
      </c>
      <c r="C501" s="45" t="s">
        <v>997</v>
      </c>
    </row>
    <row r="502" spans="1:3" x14ac:dyDescent="0.3">
      <c r="A502" s="42" t="s">
        <v>2448</v>
      </c>
      <c r="B502" s="43" t="s">
        <v>2468</v>
      </c>
      <c r="C502" s="37" t="s">
        <v>1003</v>
      </c>
    </row>
    <row r="503" spans="1:3" x14ac:dyDescent="0.3">
      <c r="A503" s="44" t="s">
        <v>2471</v>
      </c>
      <c r="B503" s="39" t="s">
        <v>2513</v>
      </c>
      <c r="C503" s="45" t="s">
        <v>1051</v>
      </c>
    </row>
    <row r="504" spans="1:3" x14ac:dyDescent="0.3">
      <c r="A504" s="42" t="s">
        <v>2471</v>
      </c>
      <c r="B504" s="43" t="s">
        <v>2481</v>
      </c>
      <c r="C504" s="37" t="s">
        <v>1015</v>
      </c>
    </row>
    <row r="505" spans="1:3" x14ac:dyDescent="0.3">
      <c r="A505" s="44" t="s">
        <v>2471</v>
      </c>
      <c r="B505" s="39" t="s">
        <v>2470</v>
      </c>
      <c r="C505" s="45" t="s">
        <v>1005</v>
      </c>
    </row>
    <row r="506" spans="1:3" x14ac:dyDescent="0.3">
      <c r="A506" s="42" t="s">
        <v>2471</v>
      </c>
      <c r="B506" s="43" t="s">
        <v>2535</v>
      </c>
      <c r="C506" s="37" t="s">
        <v>1075</v>
      </c>
    </row>
    <row r="507" spans="1:3" x14ac:dyDescent="0.3">
      <c r="A507" s="44" t="s">
        <v>2471</v>
      </c>
      <c r="B507" s="39" t="s">
        <v>2542</v>
      </c>
      <c r="C507" s="45" t="s">
        <v>1083</v>
      </c>
    </row>
    <row r="508" spans="1:3" x14ac:dyDescent="0.3">
      <c r="A508" s="42" t="s">
        <v>2471</v>
      </c>
      <c r="B508" s="43" t="s">
        <v>2550</v>
      </c>
      <c r="C508" s="37" t="s">
        <v>1091</v>
      </c>
    </row>
    <row r="509" spans="1:3" x14ac:dyDescent="0.3">
      <c r="A509" s="44" t="s">
        <v>2471</v>
      </c>
      <c r="B509" s="39" t="s">
        <v>2573</v>
      </c>
      <c r="C509" s="45" t="s">
        <v>1117</v>
      </c>
    </row>
    <row r="510" spans="1:3" x14ac:dyDescent="0.3">
      <c r="A510" s="42" t="s">
        <v>2471</v>
      </c>
      <c r="B510" s="43" t="s">
        <v>2489</v>
      </c>
      <c r="C510" s="37" t="s">
        <v>1023</v>
      </c>
    </row>
    <row r="511" spans="1:3" x14ac:dyDescent="0.3">
      <c r="A511" s="44" t="s">
        <v>2471</v>
      </c>
      <c r="B511" s="39" t="s">
        <v>2505</v>
      </c>
      <c r="C511" s="45" t="s">
        <v>1043</v>
      </c>
    </row>
    <row r="512" spans="1:3" x14ac:dyDescent="0.3">
      <c r="A512" s="42" t="s">
        <v>2471</v>
      </c>
      <c r="B512" s="43" t="s">
        <v>2552</v>
      </c>
      <c r="C512" s="37" t="s">
        <v>1093</v>
      </c>
    </row>
    <row r="513" spans="1:3" x14ac:dyDescent="0.3">
      <c r="A513" s="44" t="s">
        <v>2471</v>
      </c>
      <c r="B513" s="39" t="s">
        <v>2522</v>
      </c>
      <c r="C513" s="45" t="s">
        <v>1061</v>
      </c>
    </row>
    <row r="514" spans="1:3" x14ac:dyDescent="0.3">
      <c r="A514" s="42" t="s">
        <v>2471</v>
      </c>
      <c r="B514" s="43" t="s">
        <v>2531</v>
      </c>
      <c r="C514" s="37" t="s">
        <v>1071</v>
      </c>
    </row>
    <row r="515" spans="1:3" x14ac:dyDescent="0.3">
      <c r="A515" s="44" t="s">
        <v>2471</v>
      </c>
      <c r="B515" s="39" t="s">
        <v>2546</v>
      </c>
      <c r="C515" s="45" t="s">
        <v>1087</v>
      </c>
    </row>
    <row r="516" spans="1:3" x14ac:dyDescent="0.3">
      <c r="A516" s="42" t="s">
        <v>2471</v>
      </c>
      <c r="B516" s="43" t="s">
        <v>2479</v>
      </c>
      <c r="C516" s="37" t="s">
        <v>1013</v>
      </c>
    </row>
    <row r="517" spans="1:3" x14ac:dyDescent="0.3">
      <c r="A517" s="44" t="s">
        <v>2471</v>
      </c>
      <c r="B517" s="39" t="s">
        <v>2483</v>
      </c>
      <c r="C517" s="45" t="s">
        <v>1017</v>
      </c>
    </row>
    <row r="518" spans="1:3" x14ac:dyDescent="0.3">
      <c r="A518" s="42" t="s">
        <v>2471</v>
      </c>
      <c r="B518" s="43" t="s">
        <v>2511</v>
      </c>
      <c r="C518" s="37" t="s">
        <v>1049</v>
      </c>
    </row>
    <row r="519" spans="1:3" x14ac:dyDescent="0.3">
      <c r="A519" s="44" t="s">
        <v>2471</v>
      </c>
      <c r="B519" s="39" t="s">
        <v>2539</v>
      </c>
      <c r="C519" s="45" t="s">
        <v>1079</v>
      </c>
    </row>
    <row r="520" spans="1:3" x14ac:dyDescent="0.3">
      <c r="A520" s="42" t="s">
        <v>2471</v>
      </c>
      <c r="B520" s="43" t="s">
        <v>2507</v>
      </c>
      <c r="C520" s="37" t="s">
        <v>1045</v>
      </c>
    </row>
    <row r="521" spans="1:3" x14ac:dyDescent="0.3">
      <c r="A521" s="44" t="s">
        <v>2471</v>
      </c>
      <c r="B521" s="39" t="s">
        <v>2577</v>
      </c>
      <c r="C521" s="45" t="s">
        <v>1123</v>
      </c>
    </row>
    <row r="522" spans="1:3" x14ac:dyDescent="0.3">
      <c r="A522" s="42" t="s">
        <v>2471</v>
      </c>
      <c r="B522" s="43" t="s">
        <v>2574</v>
      </c>
      <c r="C522" s="37" t="s">
        <v>1119</v>
      </c>
    </row>
    <row r="523" spans="1:3" x14ac:dyDescent="0.3">
      <c r="A523" s="44" t="s">
        <v>2471</v>
      </c>
      <c r="B523" s="39" t="s">
        <v>2521</v>
      </c>
      <c r="C523" s="45" t="s">
        <v>1059</v>
      </c>
    </row>
    <row r="524" spans="1:3" x14ac:dyDescent="0.3">
      <c r="A524" s="42" t="s">
        <v>2471</v>
      </c>
      <c r="B524" s="43" t="s">
        <v>2554</v>
      </c>
      <c r="C524" s="37" t="s">
        <v>1095</v>
      </c>
    </row>
    <row r="525" spans="1:3" x14ac:dyDescent="0.3">
      <c r="A525" s="44" t="s">
        <v>2471</v>
      </c>
      <c r="B525" s="39" t="s">
        <v>2580</v>
      </c>
      <c r="C525" s="45" t="s">
        <v>1127</v>
      </c>
    </row>
    <row r="526" spans="1:3" x14ac:dyDescent="0.3">
      <c r="A526" s="42" t="s">
        <v>2471</v>
      </c>
      <c r="B526" s="43" t="s">
        <v>2584</v>
      </c>
      <c r="C526" s="37" t="s">
        <v>1131</v>
      </c>
    </row>
    <row r="527" spans="1:3" x14ac:dyDescent="0.3">
      <c r="A527" s="44" t="s">
        <v>2471</v>
      </c>
      <c r="B527" s="39" t="s">
        <v>2527</v>
      </c>
      <c r="C527" s="45" t="s">
        <v>1067</v>
      </c>
    </row>
    <row r="528" spans="1:3" x14ac:dyDescent="0.3">
      <c r="A528" s="42" t="s">
        <v>2471</v>
      </c>
      <c r="B528" s="43" t="s">
        <v>2569</v>
      </c>
      <c r="C528" s="37" t="s">
        <v>1113</v>
      </c>
    </row>
    <row r="529" spans="1:3" x14ac:dyDescent="0.3">
      <c r="A529" s="44" t="s">
        <v>2471</v>
      </c>
      <c r="B529" s="39" t="s">
        <v>2529</v>
      </c>
      <c r="C529" s="45" t="s">
        <v>1069</v>
      </c>
    </row>
    <row r="530" spans="1:3" x14ac:dyDescent="0.3">
      <c r="A530" s="42" t="s">
        <v>2471</v>
      </c>
      <c r="B530" s="43" t="s">
        <v>2544</v>
      </c>
      <c r="C530" s="37" t="s">
        <v>1085</v>
      </c>
    </row>
    <row r="531" spans="1:3" x14ac:dyDescent="0.3">
      <c r="A531" s="44" t="s">
        <v>2471</v>
      </c>
      <c r="B531" s="39" t="s">
        <v>2524</v>
      </c>
      <c r="C531" s="45" t="s">
        <v>1063</v>
      </c>
    </row>
    <row r="532" spans="1:3" x14ac:dyDescent="0.3">
      <c r="A532" s="42" t="s">
        <v>2471</v>
      </c>
      <c r="B532" s="43" t="s">
        <v>2537</v>
      </c>
      <c r="C532" s="37" t="s">
        <v>1077</v>
      </c>
    </row>
    <row r="533" spans="1:3" x14ac:dyDescent="0.3">
      <c r="A533" s="44" t="s">
        <v>2471</v>
      </c>
      <c r="B533" s="39" t="s">
        <v>2562</v>
      </c>
      <c r="C533" s="45" t="s">
        <v>1105</v>
      </c>
    </row>
    <row r="534" spans="1:3" x14ac:dyDescent="0.3">
      <c r="A534" s="42" t="s">
        <v>2471</v>
      </c>
      <c r="B534" s="43" t="s">
        <v>2477</v>
      </c>
      <c r="C534" s="37" t="s">
        <v>1011</v>
      </c>
    </row>
    <row r="535" spans="1:3" x14ac:dyDescent="0.3">
      <c r="A535" s="44" t="s">
        <v>2471</v>
      </c>
      <c r="B535" s="39" t="s">
        <v>2501</v>
      </c>
      <c r="C535" s="45" t="s">
        <v>1037</v>
      </c>
    </row>
    <row r="536" spans="1:3" x14ac:dyDescent="0.3">
      <c r="A536" s="42" t="s">
        <v>2471</v>
      </c>
      <c r="B536" s="43" t="s">
        <v>2585</v>
      </c>
      <c r="C536" s="37" t="s">
        <v>1133</v>
      </c>
    </row>
    <row r="537" spans="1:3" x14ac:dyDescent="0.3">
      <c r="A537" s="44" t="s">
        <v>2471</v>
      </c>
      <c r="B537" s="39" t="s">
        <v>2499</v>
      </c>
      <c r="C537" s="45" t="s">
        <v>1035</v>
      </c>
    </row>
    <row r="538" spans="1:3" x14ac:dyDescent="0.3">
      <c r="A538" s="42" t="s">
        <v>2471</v>
      </c>
      <c r="B538" s="43" t="s">
        <v>2496</v>
      </c>
      <c r="C538" s="37" t="s">
        <v>1031</v>
      </c>
    </row>
    <row r="539" spans="1:3" x14ac:dyDescent="0.3">
      <c r="A539" s="44" t="s">
        <v>2471</v>
      </c>
      <c r="B539" s="39" t="s">
        <v>2519</v>
      </c>
      <c r="C539" s="45" t="s">
        <v>1057</v>
      </c>
    </row>
    <row r="540" spans="1:3" x14ac:dyDescent="0.3">
      <c r="A540" s="42" t="s">
        <v>2471</v>
      </c>
      <c r="B540" s="43" t="s">
        <v>2494</v>
      </c>
      <c r="C540" s="37" t="s">
        <v>1029</v>
      </c>
    </row>
    <row r="541" spans="1:3" x14ac:dyDescent="0.3">
      <c r="A541" s="44" t="s">
        <v>2471</v>
      </c>
      <c r="B541" s="39" t="s">
        <v>2475</v>
      </c>
      <c r="C541" s="45" t="s">
        <v>1009</v>
      </c>
    </row>
    <row r="542" spans="1:3" x14ac:dyDescent="0.3">
      <c r="A542" s="42" t="s">
        <v>2471</v>
      </c>
      <c r="B542" s="43" t="s">
        <v>2526</v>
      </c>
      <c r="C542" s="37" t="s">
        <v>1065</v>
      </c>
    </row>
    <row r="543" spans="1:3" x14ac:dyDescent="0.3">
      <c r="A543" s="44" t="s">
        <v>2471</v>
      </c>
      <c r="B543" s="39" t="s">
        <v>2579</v>
      </c>
      <c r="C543" s="45" t="s">
        <v>1125</v>
      </c>
    </row>
    <row r="544" spans="1:3" x14ac:dyDescent="0.3">
      <c r="A544" s="42" t="s">
        <v>2471</v>
      </c>
      <c r="B544" s="43" t="s">
        <v>2502</v>
      </c>
      <c r="C544" s="37" t="s">
        <v>1039</v>
      </c>
    </row>
    <row r="545" spans="1:3" x14ac:dyDescent="0.3">
      <c r="A545" s="44" t="s">
        <v>2471</v>
      </c>
      <c r="B545" s="39" t="s">
        <v>2492</v>
      </c>
      <c r="C545" s="45" t="s">
        <v>1027</v>
      </c>
    </row>
    <row r="546" spans="1:3" x14ac:dyDescent="0.3">
      <c r="A546" s="42" t="s">
        <v>2471</v>
      </c>
      <c r="B546" s="43" t="s">
        <v>2567</v>
      </c>
      <c r="C546" s="37" t="s">
        <v>1111</v>
      </c>
    </row>
    <row r="547" spans="1:3" x14ac:dyDescent="0.3">
      <c r="A547" s="44" t="s">
        <v>2471</v>
      </c>
      <c r="B547" s="39" t="s">
        <v>2564</v>
      </c>
      <c r="C547" s="45" t="s">
        <v>1107</v>
      </c>
    </row>
    <row r="548" spans="1:3" x14ac:dyDescent="0.3">
      <c r="A548" s="42" t="s">
        <v>2471</v>
      </c>
      <c r="B548" s="43" t="s">
        <v>2557</v>
      </c>
      <c r="C548" s="37" t="s">
        <v>1099</v>
      </c>
    </row>
    <row r="549" spans="1:3" x14ac:dyDescent="0.3">
      <c r="A549" s="44" t="s">
        <v>2471</v>
      </c>
      <c r="B549" s="39" t="s">
        <v>2498</v>
      </c>
      <c r="C549" s="45" t="s">
        <v>1033</v>
      </c>
    </row>
    <row r="550" spans="1:3" x14ac:dyDescent="0.3">
      <c r="A550" s="42" t="s">
        <v>2471</v>
      </c>
      <c r="B550" s="43" t="s">
        <v>2491</v>
      </c>
      <c r="C550" s="37" t="s">
        <v>1025</v>
      </c>
    </row>
    <row r="551" spans="1:3" x14ac:dyDescent="0.3">
      <c r="A551" s="44" t="s">
        <v>2471</v>
      </c>
      <c r="B551" s="39" t="s">
        <v>2517</v>
      </c>
      <c r="C551" s="45" t="s">
        <v>1055</v>
      </c>
    </row>
    <row r="552" spans="1:3" x14ac:dyDescent="0.3">
      <c r="A552" s="42" t="s">
        <v>2471</v>
      </c>
      <c r="B552" s="43" t="s">
        <v>2541</v>
      </c>
      <c r="C552" s="37" t="s">
        <v>1081</v>
      </c>
    </row>
    <row r="553" spans="1:3" x14ac:dyDescent="0.3">
      <c r="A553" s="44" t="s">
        <v>2471</v>
      </c>
      <c r="B553" s="39" t="s">
        <v>2558</v>
      </c>
      <c r="C553" s="45" t="s">
        <v>1101</v>
      </c>
    </row>
    <row r="554" spans="1:3" x14ac:dyDescent="0.3">
      <c r="A554" s="42" t="s">
        <v>2471</v>
      </c>
      <c r="B554" s="43" t="s">
        <v>2555</v>
      </c>
      <c r="C554" s="37" t="s">
        <v>1097</v>
      </c>
    </row>
    <row r="555" spans="1:3" x14ac:dyDescent="0.3">
      <c r="A555" s="44" t="s">
        <v>2471</v>
      </c>
      <c r="B555" s="39" t="s">
        <v>2560</v>
      </c>
      <c r="C555" s="45" t="s">
        <v>1103</v>
      </c>
    </row>
    <row r="556" spans="1:3" x14ac:dyDescent="0.3">
      <c r="A556" s="42" t="s">
        <v>2471</v>
      </c>
      <c r="B556" s="43" t="s">
        <v>2509</v>
      </c>
      <c r="C556" s="37" t="s">
        <v>1047</v>
      </c>
    </row>
    <row r="557" spans="1:3" x14ac:dyDescent="0.3">
      <c r="A557" s="44" t="s">
        <v>2471</v>
      </c>
      <c r="B557" s="39" t="s">
        <v>2533</v>
      </c>
      <c r="C557" s="45" t="s">
        <v>1073</v>
      </c>
    </row>
    <row r="558" spans="1:3" x14ac:dyDescent="0.3">
      <c r="A558" s="42" t="s">
        <v>2471</v>
      </c>
      <c r="B558" s="43" t="s">
        <v>2571</v>
      </c>
      <c r="C558" s="37" t="s">
        <v>1115</v>
      </c>
    </row>
    <row r="559" spans="1:3" x14ac:dyDescent="0.3">
      <c r="A559" s="44" t="s">
        <v>2471</v>
      </c>
      <c r="B559" s="39" t="s">
        <v>2582</v>
      </c>
      <c r="C559" s="45" t="s">
        <v>1129</v>
      </c>
    </row>
    <row r="560" spans="1:3" x14ac:dyDescent="0.3">
      <c r="A560" s="42" t="s">
        <v>2471</v>
      </c>
      <c r="B560" s="43" t="s">
        <v>2515</v>
      </c>
      <c r="C560" s="37" t="s">
        <v>1053</v>
      </c>
    </row>
    <row r="561" spans="1:3" x14ac:dyDescent="0.3">
      <c r="A561" s="44" t="s">
        <v>2471</v>
      </c>
      <c r="B561" s="39" t="s">
        <v>2487</v>
      </c>
      <c r="C561" s="45" t="s">
        <v>1021</v>
      </c>
    </row>
    <row r="562" spans="1:3" x14ac:dyDescent="0.3">
      <c r="A562" s="42" t="s">
        <v>2471</v>
      </c>
      <c r="B562" s="43" t="s">
        <v>2575</v>
      </c>
      <c r="C562" s="37" t="s">
        <v>1121</v>
      </c>
    </row>
    <row r="563" spans="1:3" x14ac:dyDescent="0.3">
      <c r="A563" s="44" t="s">
        <v>2471</v>
      </c>
      <c r="B563" s="39" t="s">
        <v>2473</v>
      </c>
      <c r="C563" s="45" t="s">
        <v>1007</v>
      </c>
    </row>
    <row r="564" spans="1:3" x14ac:dyDescent="0.3">
      <c r="A564" s="42" t="s">
        <v>2471</v>
      </c>
      <c r="B564" s="43" t="s">
        <v>2548</v>
      </c>
      <c r="C564" s="37" t="s">
        <v>1089</v>
      </c>
    </row>
    <row r="565" spans="1:3" x14ac:dyDescent="0.3">
      <c r="A565" s="44" t="s">
        <v>2471</v>
      </c>
      <c r="B565" s="39" t="s">
        <v>2565</v>
      </c>
      <c r="C565" s="45" t="s">
        <v>1109</v>
      </c>
    </row>
    <row r="566" spans="1:3" x14ac:dyDescent="0.3">
      <c r="A566" s="42" t="s">
        <v>2471</v>
      </c>
      <c r="B566" s="43" t="s">
        <v>2504</v>
      </c>
      <c r="C566" s="37" t="s">
        <v>1041</v>
      </c>
    </row>
    <row r="567" spans="1:3" x14ac:dyDescent="0.3">
      <c r="A567" s="44" t="s">
        <v>2471</v>
      </c>
      <c r="B567" s="39" t="s">
        <v>2485</v>
      </c>
      <c r="C567" s="45" t="s">
        <v>1019</v>
      </c>
    </row>
    <row r="568" spans="1:3" x14ac:dyDescent="0.3">
      <c r="A568" s="42" t="s">
        <v>2588</v>
      </c>
      <c r="B568" s="43" t="s">
        <v>2590</v>
      </c>
      <c r="C568" s="37" t="s">
        <v>1137</v>
      </c>
    </row>
    <row r="569" spans="1:3" x14ac:dyDescent="0.3">
      <c r="A569" s="44" t="s">
        <v>2588</v>
      </c>
      <c r="B569" s="39" t="s">
        <v>2587</v>
      </c>
      <c r="C569" s="45" t="s">
        <v>1135</v>
      </c>
    </row>
    <row r="570" spans="1:3" x14ac:dyDescent="0.3">
      <c r="A570" s="42" t="s">
        <v>2588</v>
      </c>
      <c r="B570" s="43" t="s">
        <v>2592</v>
      </c>
      <c r="C570" s="37" t="s">
        <v>1139</v>
      </c>
    </row>
    <row r="571" spans="1:3" x14ac:dyDescent="0.3">
      <c r="A571" s="44" t="s">
        <v>2588</v>
      </c>
      <c r="B571" s="39" t="s">
        <v>2597</v>
      </c>
      <c r="C571" s="45" t="s">
        <v>1145</v>
      </c>
    </row>
    <row r="572" spans="1:3" x14ac:dyDescent="0.3">
      <c r="A572" s="42" t="s">
        <v>2588</v>
      </c>
      <c r="B572" s="43" t="s">
        <v>2599</v>
      </c>
      <c r="C572" s="37" t="s">
        <v>1147</v>
      </c>
    </row>
    <row r="573" spans="1:3" x14ac:dyDescent="0.3">
      <c r="A573" s="44" t="s">
        <v>2588</v>
      </c>
      <c r="B573" s="39" t="s">
        <v>2596</v>
      </c>
      <c r="C573" s="45" t="s">
        <v>1143</v>
      </c>
    </row>
    <row r="574" spans="1:3" x14ac:dyDescent="0.3">
      <c r="A574" s="42" t="s">
        <v>2588</v>
      </c>
      <c r="B574" s="43" t="s">
        <v>2601</v>
      </c>
      <c r="C574" s="37" t="s">
        <v>1149</v>
      </c>
    </row>
    <row r="575" spans="1:3" x14ac:dyDescent="0.3">
      <c r="A575" s="44" t="s">
        <v>2588</v>
      </c>
      <c r="B575" s="39" t="s">
        <v>2594</v>
      </c>
      <c r="C575" s="45" t="s">
        <v>1141</v>
      </c>
    </row>
    <row r="576" spans="1:3" x14ac:dyDescent="0.3">
      <c r="A576" s="42" t="s">
        <v>2604</v>
      </c>
      <c r="B576" s="43" t="s">
        <v>2606</v>
      </c>
      <c r="C576" s="37" t="s">
        <v>1153</v>
      </c>
    </row>
    <row r="577" spans="1:3" x14ac:dyDescent="0.3">
      <c r="A577" s="44" t="s">
        <v>2604</v>
      </c>
      <c r="B577" s="39" t="s">
        <v>2608</v>
      </c>
      <c r="C577" s="45" t="s">
        <v>1155</v>
      </c>
    </row>
    <row r="578" spans="1:3" x14ac:dyDescent="0.3">
      <c r="A578" s="42" t="s">
        <v>2604</v>
      </c>
      <c r="B578" s="43" t="s">
        <v>2609</v>
      </c>
      <c r="C578" s="37" t="s">
        <v>1157</v>
      </c>
    </row>
    <row r="579" spans="1:3" x14ac:dyDescent="0.3">
      <c r="A579" s="44" t="s">
        <v>2604</v>
      </c>
      <c r="B579" s="39" t="s">
        <v>2610</v>
      </c>
      <c r="C579" s="45" t="s">
        <v>1159</v>
      </c>
    </row>
    <row r="580" spans="1:3" x14ac:dyDescent="0.3">
      <c r="A580" s="42" t="s">
        <v>2604</v>
      </c>
      <c r="B580" s="43" t="s">
        <v>2612</v>
      </c>
      <c r="C580" s="37" t="s">
        <v>1161</v>
      </c>
    </row>
    <row r="581" spans="1:3" x14ac:dyDescent="0.3">
      <c r="A581" s="44" t="s">
        <v>2604</v>
      </c>
      <c r="B581" s="39" t="s">
        <v>2603</v>
      </c>
      <c r="C581" s="45" t="s">
        <v>1151</v>
      </c>
    </row>
    <row r="582" spans="1:3" x14ac:dyDescent="0.3">
      <c r="A582" s="42" t="s">
        <v>2615</v>
      </c>
      <c r="B582" s="43" t="s">
        <v>2614</v>
      </c>
      <c r="C582" s="37" t="s">
        <v>1163</v>
      </c>
    </row>
    <row r="583" spans="1:3" x14ac:dyDescent="0.3">
      <c r="A583" s="44" t="s">
        <v>2615</v>
      </c>
      <c r="B583" s="39" t="s">
        <v>2617</v>
      </c>
      <c r="C583" s="45" t="s">
        <v>1165</v>
      </c>
    </row>
    <row r="584" spans="1:3" x14ac:dyDescent="0.3">
      <c r="A584" s="42" t="s">
        <v>2615</v>
      </c>
      <c r="B584" s="43" t="s">
        <v>2619</v>
      </c>
      <c r="C584" s="37" t="s">
        <v>1167</v>
      </c>
    </row>
    <row r="585" spans="1:3" x14ac:dyDescent="0.3">
      <c r="A585" s="44" t="s">
        <v>2615</v>
      </c>
      <c r="B585" s="39" t="s">
        <v>2621</v>
      </c>
      <c r="C585" s="45" t="s">
        <v>1169</v>
      </c>
    </row>
    <row r="586" spans="1:3" x14ac:dyDescent="0.3">
      <c r="A586" s="42" t="s">
        <v>2615</v>
      </c>
      <c r="B586" s="43" t="s">
        <v>2623</v>
      </c>
      <c r="C586" s="37" t="s">
        <v>1171</v>
      </c>
    </row>
    <row r="587" spans="1:3" x14ac:dyDescent="0.3">
      <c r="A587" s="44" t="s">
        <v>2615</v>
      </c>
      <c r="B587" s="39" t="s">
        <v>2625</v>
      </c>
      <c r="C587" s="45" t="s">
        <v>1173</v>
      </c>
    </row>
    <row r="588" spans="1:3" x14ac:dyDescent="0.3">
      <c r="A588" s="42" t="s">
        <v>2628</v>
      </c>
      <c r="B588" s="43" t="s">
        <v>2643</v>
      </c>
      <c r="C588" s="37" t="s">
        <v>1191</v>
      </c>
    </row>
    <row r="589" spans="1:3" x14ac:dyDescent="0.3">
      <c r="A589" s="44" t="s">
        <v>2628</v>
      </c>
      <c r="B589" s="39" t="s">
        <v>2630</v>
      </c>
      <c r="C589" s="45" t="s">
        <v>1177</v>
      </c>
    </row>
    <row r="590" spans="1:3" x14ac:dyDescent="0.3">
      <c r="A590" s="42" t="s">
        <v>2628</v>
      </c>
      <c r="B590" s="43" t="s">
        <v>2627</v>
      </c>
      <c r="C590" s="37" t="s">
        <v>1175</v>
      </c>
    </row>
    <row r="591" spans="1:3" x14ac:dyDescent="0.3">
      <c r="A591" s="44" t="s">
        <v>2628</v>
      </c>
      <c r="B591" s="39" t="s">
        <v>2633</v>
      </c>
      <c r="C591" s="45" t="s">
        <v>1181</v>
      </c>
    </row>
    <row r="592" spans="1:3" x14ac:dyDescent="0.3">
      <c r="A592" s="42" t="s">
        <v>2628</v>
      </c>
      <c r="B592" s="43" t="s">
        <v>2635</v>
      </c>
      <c r="C592" s="37" t="s">
        <v>1183</v>
      </c>
    </row>
    <row r="593" spans="1:3" x14ac:dyDescent="0.3">
      <c r="A593" s="44" t="s">
        <v>2628</v>
      </c>
      <c r="B593" s="39" t="s">
        <v>2637</v>
      </c>
      <c r="C593" s="45" t="s">
        <v>1185</v>
      </c>
    </row>
    <row r="594" spans="1:3" x14ac:dyDescent="0.3">
      <c r="A594" s="42" t="s">
        <v>2628</v>
      </c>
      <c r="B594" s="43" t="s">
        <v>2631</v>
      </c>
      <c r="C594" s="37" t="s">
        <v>1179</v>
      </c>
    </row>
    <row r="595" spans="1:3" x14ac:dyDescent="0.3">
      <c r="A595" s="44" t="s">
        <v>2628</v>
      </c>
      <c r="B595" s="39" t="s">
        <v>2639</v>
      </c>
      <c r="C595" s="45" t="s">
        <v>1187</v>
      </c>
    </row>
    <row r="596" spans="1:3" x14ac:dyDescent="0.3">
      <c r="A596" s="42" t="s">
        <v>2628</v>
      </c>
      <c r="B596" s="43" t="s">
        <v>2641</v>
      </c>
      <c r="C596" s="37" t="s">
        <v>1189</v>
      </c>
    </row>
    <row r="597" spans="1:3" x14ac:dyDescent="0.3">
      <c r="A597" s="44" t="s">
        <v>2646</v>
      </c>
      <c r="B597" s="39" t="s">
        <v>2645</v>
      </c>
      <c r="C597" s="45" t="s">
        <v>1193</v>
      </c>
    </row>
    <row r="598" spans="1:3" x14ac:dyDescent="0.3">
      <c r="A598" s="42" t="s">
        <v>2646</v>
      </c>
      <c r="B598" s="43" t="s">
        <v>2650</v>
      </c>
      <c r="C598" s="37" t="s">
        <v>1197</v>
      </c>
    </row>
    <row r="599" spans="1:3" x14ac:dyDescent="0.3">
      <c r="A599" s="44" t="s">
        <v>2646</v>
      </c>
      <c r="B599" s="39" t="s">
        <v>2658</v>
      </c>
      <c r="C599" s="45" t="s">
        <v>1207</v>
      </c>
    </row>
    <row r="600" spans="1:3" x14ac:dyDescent="0.3">
      <c r="A600" s="42" t="s">
        <v>2646</v>
      </c>
      <c r="B600" s="43" t="s">
        <v>2655</v>
      </c>
      <c r="C600" s="37" t="s">
        <v>1203</v>
      </c>
    </row>
    <row r="601" spans="1:3" x14ac:dyDescent="0.3">
      <c r="A601" s="44" t="s">
        <v>2646</v>
      </c>
      <c r="B601" s="39" t="s">
        <v>2652</v>
      </c>
      <c r="C601" s="45" t="s">
        <v>1199</v>
      </c>
    </row>
    <row r="602" spans="1:3" x14ac:dyDescent="0.3">
      <c r="A602" s="42" t="s">
        <v>2646</v>
      </c>
      <c r="B602" s="43" t="s">
        <v>2654</v>
      </c>
      <c r="C602" s="37" t="s">
        <v>1201</v>
      </c>
    </row>
    <row r="603" spans="1:3" x14ac:dyDescent="0.3">
      <c r="A603" s="44" t="s">
        <v>2646</v>
      </c>
      <c r="B603" s="39" t="s">
        <v>2648</v>
      </c>
      <c r="C603" s="45" t="s">
        <v>1195</v>
      </c>
    </row>
    <row r="604" spans="1:3" x14ac:dyDescent="0.3">
      <c r="A604" s="42" t="s">
        <v>2646</v>
      </c>
      <c r="B604" s="43" t="s">
        <v>2657</v>
      </c>
      <c r="C604" s="37" t="s">
        <v>1205</v>
      </c>
    </row>
    <row r="605" spans="1:3" x14ac:dyDescent="0.3">
      <c r="A605" s="44" t="s">
        <v>2646</v>
      </c>
      <c r="B605" s="39" t="s">
        <v>2660</v>
      </c>
      <c r="C605" s="45" t="s">
        <v>1209</v>
      </c>
    </row>
    <row r="606" spans="1:3" x14ac:dyDescent="0.3">
      <c r="A606" s="42" t="s">
        <v>2663</v>
      </c>
      <c r="B606" s="43" t="s">
        <v>2662</v>
      </c>
      <c r="C606" s="37" t="s">
        <v>1211</v>
      </c>
    </row>
    <row r="607" spans="1:3" x14ac:dyDescent="0.3">
      <c r="A607" s="44" t="s">
        <v>2663</v>
      </c>
      <c r="B607" s="39" t="s">
        <v>2681</v>
      </c>
      <c r="C607" s="45" t="s">
        <v>1229</v>
      </c>
    </row>
    <row r="608" spans="1:3" x14ac:dyDescent="0.3">
      <c r="A608" s="42" t="s">
        <v>2663</v>
      </c>
      <c r="B608" s="43" t="s">
        <v>2665</v>
      </c>
      <c r="C608" s="37" t="s">
        <v>1213</v>
      </c>
    </row>
    <row r="609" spans="1:3" x14ac:dyDescent="0.3">
      <c r="A609" s="44" t="s">
        <v>2663</v>
      </c>
      <c r="B609" s="39" t="s">
        <v>2667</v>
      </c>
      <c r="C609" s="45" t="s">
        <v>1215</v>
      </c>
    </row>
    <row r="610" spans="1:3" x14ac:dyDescent="0.3">
      <c r="A610" s="42" t="s">
        <v>2663</v>
      </c>
      <c r="B610" s="43" t="s">
        <v>2669</v>
      </c>
      <c r="C610" s="37" t="s">
        <v>1217</v>
      </c>
    </row>
    <row r="611" spans="1:3" x14ac:dyDescent="0.3">
      <c r="A611" s="44" t="s">
        <v>2663</v>
      </c>
      <c r="B611" s="39" t="s">
        <v>2671</v>
      </c>
      <c r="C611" s="45" t="s">
        <v>1219</v>
      </c>
    </row>
    <row r="612" spans="1:3" x14ac:dyDescent="0.3">
      <c r="A612" s="42" t="s">
        <v>2663</v>
      </c>
      <c r="B612" s="43" t="s">
        <v>2673</v>
      </c>
      <c r="C612" s="37" t="s">
        <v>1221</v>
      </c>
    </row>
    <row r="613" spans="1:3" x14ac:dyDescent="0.3">
      <c r="A613" s="44" t="s">
        <v>2663</v>
      </c>
      <c r="B613" s="39" t="s">
        <v>2675</v>
      </c>
      <c r="C613" s="45" t="s">
        <v>1223</v>
      </c>
    </row>
    <row r="614" spans="1:3" x14ac:dyDescent="0.3">
      <c r="A614" s="42" t="s">
        <v>2663</v>
      </c>
      <c r="B614" s="43" t="s">
        <v>2677</v>
      </c>
      <c r="C614" s="37" t="s">
        <v>1225</v>
      </c>
    </row>
    <row r="615" spans="1:3" x14ac:dyDescent="0.3">
      <c r="A615" s="44" t="s">
        <v>2663</v>
      </c>
      <c r="B615" s="39" t="s">
        <v>2679</v>
      </c>
      <c r="C615" s="45" t="s">
        <v>1227</v>
      </c>
    </row>
    <row r="616" spans="1:3" x14ac:dyDescent="0.3">
      <c r="A616" s="42" t="s">
        <v>2663</v>
      </c>
      <c r="B616" s="43" t="s">
        <v>2683</v>
      </c>
      <c r="C616" s="37" t="s">
        <v>1231</v>
      </c>
    </row>
    <row r="617" spans="1:3" x14ac:dyDescent="0.3">
      <c r="A617" s="44" t="s">
        <v>2686</v>
      </c>
      <c r="B617" s="39" t="s">
        <v>2687</v>
      </c>
      <c r="C617" s="45" t="s">
        <v>1235</v>
      </c>
    </row>
    <row r="618" spans="1:3" x14ac:dyDescent="0.3">
      <c r="A618" s="42" t="s">
        <v>2686</v>
      </c>
      <c r="B618" s="43" t="s">
        <v>2696</v>
      </c>
      <c r="C618" s="37" t="s">
        <v>1245</v>
      </c>
    </row>
    <row r="619" spans="1:3" x14ac:dyDescent="0.3">
      <c r="A619" s="44" t="s">
        <v>2686</v>
      </c>
      <c r="B619" s="39" t="s">
        <v>2689</v>
      </c>
      <c r="C619" s="45" t="s">
        <v>1237</v>
      </c>
    </row>
    <row r="620" spans="1:3" x14ac:dyDescent="0.3">
      <c r="A620" s="42" t="s">
        <v>2686</v>
      </c>
      <c r="B620" s="43" t="s">
        <v>2691</v>
      </c>
      <c r="C620" s="37" t="s">
        <v>1239</v>
      </c>
    </row>
    <row r="621" spans="1:3" x14ac:dyDescent="0.3">
      <c r="A621" s="44" t="s">
        <v>2686</v>
      </c>
      <c r="B621" s="39" t="s">
        <v>2685</v>
      </c>
      <c r="C621" s="45" t="s">
        <v>1233</v>
      </c>
    </row>
    <row r="622" spans="1:3" x14ac:dyDescent="0.3">
      <c r="A622" s="42" t="s">
        <v>2686</v>
      </c>
      <c r="B622" s="43" t="s">
        <v>2701</v>
      </c>
      <c r="C622" s="37" t="s">
        <v>1251</v>
      </c>
    </row>
    <row r="623" spans="1:3" x14ac:dyDescent="0.3">
      <c r="A623" s="44" t="s">
        <v>2686</v>
      </c>
      <c r="B623" s="39" t="s">
        <v>2694</v>
      </c>
      <c r="C623" s="45" t="s">
        <v>1243</v>
      </c>
    </row>
    <row r="624" spans="1:3" x14ac:dyDescent="0.3">
      <c r="A624" s="42" t="s">
        <v>2686</v>
      </c>
      <c r="B624" s="43" t="s">
        <v>2703</v>
      </c>
      <c r="C624" s="37" t="s">
        <v>1253</v>
      </c>
    </row>
    <row r="625" spans="1:3" x14ac:dyDescent="0.3">
      <c r="A625" s="44" t="s">
        <v>2686</v>
      </c>
      <c r="B625" s="39" t="s">
        <v>2698</v>
      </c>
      <c r="C625" s="45" t="s">
        <v>1247</v>
      </c>
    </row>
    <row r="626" spans="1:3" x14ac:dyDescent="0.3">
      <c r="A626" s="42" t="s">
        <v>2686</v>
      </c>
      <c r="B626" s="43" t="s">
        <v>2693</v>
      </c>
      <c r="C626" s="37" t="s">
        <v>1241</v>
      </c>
    </row>
    <row r="627" spans="1:3" x14ac:dyDescent="0.3">
      <c r="A627" s="44" t="s">
        <v>2686</v>
      </c>
      <c r="B627" s="39" t="s">
        <v>2700</v>
      </c>
      <c r="C627" s="45" t="s">
        <v>1249</v>
      </c>
    </row>
    <row r="628" spans="1:3" x14ac:dyDescent="0.3">
      <c r="A628" s="42" t="s">
        <v>2705</v>
      </c>
      <c r="B628" s="43" t="s">
        <v>2725</v>
      </c>
      <c r="C628" s="37" t="s">
        <v>1277</v>
      </c>
    </row>
    <row r="629" spans="1:3" x14ac:dyDescent="0.3">
      <c r="A629" s="44" t="s">
        <v>2705</v>
      </c>
      <c r="B629" s="39" t="s">
        <v>2707</v>
      </c>
      <c r="C629" s="45" t="s">
        <v>1257</v>
      </c>
    </row>
    <row r="630" spans="1:3" x14ac:dyDescent="0.3">
      <c r="A630" s="42" t="s">
        <v>2705</v>
      </c>
      <c r="B630" s="43" t="s">
        <v>2766</v>
      </c>
      <c r="C630" s="37" t="s">
        <v>1321</v>
      </c>
    </row>
    <row r="631" spans="1:3" x14ac:dyDescent="0.3">
      <c r="A631" s="44" t="s">
        <v>2705</v>
      </c>
      <c r="B631" s="39" t="s">
        <v>2755</v>
      </c>
      <c r="C631" s="45" t="s">
        <v>1309</v>
      </c>
    </row>
    <row r="632" spans="1:3" x14ac:dyDescent="0.3">
      <c r="A632" s="42" t="s">
        <v>2705</v>
      </c>
      <c r="B632" s="43" t="s">
        <v>2716</v>
      </c>
      <c r="C632" s="37" t="s">
        <v>1267</v>
      </c>
    </row>
    <row r="633" spans="1:3" x14ac:dyDescent="0.3">
      <c r="A633" s="44" t="s">
        <v>2705</v>
      </c>
      <c r="B633" s="39" t="s">
        <v>2750</v>
      </c>
      <c r="C633" s="45" t="s">
        <v>1303</v>
      </c>
    </row>
    <row r="634" spans="1:3" x14ac:dyDescent="0.3">
      <c r="A634" s="42" t="s">
        <v>2705</v>
      </c>
      <c r="B634" s="43" t="s">
        <v>2746</v>
      </c>
      <c r="C634" s="37" t="s">
        <v>1299</v>
      </c>
    </row>
    <row r="635" spans="1:3" x14ac:dyDescent="0.3">
      <c r="A635" s="44" t="s">
        <v>2705</v>
      </c>
      <c r="B635" s="39" t="s">
        <v>2709</v>
      </c>
      <c r="C635" s="45" t="s">
        <v>1259</v>
      </c>
    </row>
    <row r="636" spans="1:3" x14ac:dyDescent="0.3">
      <c r="A636" s="42" t="s">
        <v>2705</v>
      </c>
      <c r="B636" s="43" t="s">
        <v>2722</v>
      </c>
      <c r="C636" s="37" t="s">
        <v>1273</v>
      </c>
    </row>
    <row r="637" spans="1:3" x14ac:dyDescent="0.3">
      <c r="A637" s="44" t="s">
        <v>2705</v>
      </c>
      <c r="B637" s="39" t="s">
        <v>2712</v>
      </c>
      <c r="C637" s="45" t="s">
        <v>1263</v>
      </c>
    </row>
    <row r="638" spans="1:3" x14ac:dyDescent="0.3">
      <c r="A638" s="42" t="s">
        <v>2705</v>
      </c>
      <c r="B638" s="43" t="s">
        <v>2727</v>
      </c>
      <c r="C638" s="37" t="s">
        <v>1279</v>
      </c>
    </row>
    <row r="639" spans="1:3" x14ac:dyDescent="0.3">
      <c r="A639" s="44" t="s">
        <v>2705</v>
      </c>
      <c r="B639" s="39" t="s">
        <v>2731</v>
      </c>
      <c r="C639" s="45" t="s">
        <v>1283</v>
      </c>
    </row>
    <row r="640" spans="1:3" x14ac:dyDescent="0.3">
      <c r="A640" s="42" t="s">
        <v>2705</v>
      </c>
      <c r="B640" s="43" t="s">
        <v>2729</v>
      </c>
      <c r="C640" s="37" t="s">
        <v>1281</v>
      </c>
    </row>
    <row r="641" spans="1:3" x14ac:dyDescent="0.3">
      <c r="A641" s="44" t="s">
        <v>2705</v>
      </c>
      <c r="B641" s="39" t="s">
        <v>2733</v>
      </c>
      <c r="C641" s="45" t="s">
        <v>1285</v>
      </c>
    </row>
    <row r="642" spans="1:3" x14ac:dyDescent="0.3">
      <c r="A642" s="42" t="s">
        <v>2705</v>
      </c>
      <c r="B642" s="43" t="s">
        <v>2723</v>
      </c>
      <c r="C642" s="37" t="s">
        <v>1275</v>
      </c>
    </row>
    <row r="643" spans="1:3" x14ac:dyDescent="0.3">
      <c r="A643" s="44" t="s">
        <v>2705</v>
      </c>
      <c r="B643" s="39" t="s">
        <v>2710</v>
      </c>
      <c r="C643" s="45" t="s">
        <v>1261</v>
      </c>
    </row>
    <row r="644" spans="1:3" x14ac:dyDescent="0.3">
      <c r="A644" s="42" t="s">
        <v>2705</v>
      </c>
      <c r="B644" s="43" t="s">
        <v>2720</v>
      </c>
      <c r="C644" s="37" t="s">
        <v>1271</v>
      </c>
    </row>
    <row r="645" spans="1:3" x14ac:dyDescent="0.3">
      <c r="A645" s="44" t="s">
        <v>2705</v>
      </c>
      <c r="B645" s="39" t="s">
        <v>2704</v>
      </c>
      <c r="C645" s="45" t="s">
        <v>1255</v>
      </c>
    </row>
    <row r="646" spans="1:3" x14ac:dyDescent="0.3">
      <c r="A646" s="42" t="s">
        <v>2705</v>
      </c>
      <c r="B646" s="43" t="s">
        <v>2776</v>
      </c>
      <c r="C646" s="37" t="s">
        <v>1331</v>
      </c>
    </row>
    <row r="647" spans="1:3" x14ac:dyDescent="0.3">
      <c r="A647" s="44" t="s">
        <v>2705</v>
      </c>
      <c r="B647" s="39" t="s">
        <v>2735</v>
      </c>
      <c r="C647" s="45" t="s">
        <v>1287</v>
      </c>
    </row>
    <row r="648" spans="1:3" x14ac:dyDescent="0.3">
      <c r="A648" s="42" t="s">
        <v>2705</v>
      </c>
      <c r="B648" s="43" t="s">
        <v>2737</v>
      </c>
      <c r="C648" s="37" t="s">
        <v>1289</v>
      </c>
    </row>
    <row r="649" spans="1:3" x14ac:dyDescent="0.3">
      <c r="A649" s="44" t="s">
        <v>2705</v>
      </c>
      <c r="B649" s="39" t="s">
        <v>2744</v>
      </c>
      <c r="C649" s="45" t="s">
        <v>1297</v>
      </c>
    </row>
    <row r="650" spans="1:3" x14ac:dyDescent="0.3">
      <c r="A650" s="42" t="s">
        <v>2705</v>
      </c>
      <c r="B650" s="43" t="s">
        <v>2748</v>
      </c>
      <c r="C650" s="37" t="s">
        <v>1301</v>
      </c>
    </row>
    <row r="651" spans="1:3" x14ac:dyDescent="0.3">
      <c r="A651" s="44" t="s">
        <v>2705</v>
      </c>
      <c r="B651" s="39" t="s">
        <v>2752</v>
      </c>
      <c r="C651" s="45" t="s">
        <v>1305</v>
      </c>
    </row>
    <row r="652" spans="1:3" x14ac:dyDescent="0.3">
      <c r="A652" s="42" t="s">
        <v>2705</v>
      </c>
      <c r="B652" s="43" t="s">
        <v>2754</v>
      </c>
      <c r="C652" s="37" t="s">
        <v>1307</v>
      </c>
    </row>
    <row r="653" spans="1:3" x14ac:dyDescent="0.3">
      <c r="A653" s="44" t="s">
        <v>2705</v>
      </c>
      <c r="B653" s="39" t="s">
        <v>2757</v>
      </c>
      <c r="C653" s="45" t="s">
        <v>1311</v>
      </c>
    </row>
    <row r="654" spans="1:3" x14ac:dyDescent="0.3">
      <c r="A654" s="42" t="s">
        <v>2705</v>
      </c>
      <c r="B654" s="43" t="s">
        <v>2759</v>
      </c>
      <c r="C654" s="37" t="s">
        <v>1313</v>
      </c>
    </row>
    <row r="655" spans="1:3" x14ac:dyDescent="0.3">
      <c r="A655" s="44" t="s">
        <v>2705</v>
      </c>
      <c r="B655" s="39" t="s">
        <v>2742</v>
      </c>
      <c r="C655" s="45" t="s">
        <v>1295</v>
      </c>
    </row>
    <row r="656" spans="1:3" x14ac:dyDescent="0.3">
      <c r="A656" s="42" t="s">
        <v>2705</v>
      </c>
      <c r="B656" s="43" t="s">
        <v>2738</v>
      </c>
      <c r="C656" s="37" t="s">
        <v>1291</v>
      </c>
    </row>
    <row r="657" spans="1:3" x14ac:dyDescent="0.3">
      <c r="A657" s="44" t="s">
        <v>2705</v>
      </c>
      <c r="B657" s="39" t="s">
        <v>2765</v>
      </c>
      <c r="C657" s="45" t="s">
        <v>1319</v>
      </c>
    </row>
    <row r="658" spans="1:3" x14ac:dyDescent="0.3">
      <c r="A658" s="42" t="s">
        <v>2705</v>
      </c>
      <c r="B658" s="43" t="s">
        <v>2761</v>
      </c>
      <c r="C658" s="37" t="s">
        <v>1315</v>
      </c>
    </row>
    <row r="659" spans="1:3" x14ac:dyDescent="0.3">
      <c r="A659" s="44" t="s">
        <v>2705</v>
      </c>
      <c r="B659" s="39" t="s">
        <v>2763</v>
      </c>
      <c r="C659" s="45" t="s">
        <v>1317</v>
      </c>
    </row>
    <row r="660" spans="1:3" x14ac:dyDescent="0.3">
      <c r="A660" s="42" t="s">
        <v>2705</v>
      </c>
      <c r="B660" s="43" t="s">
        <v>2768</v>
      </c>
      <c r="C660" s="37" t="s">
        <v>1323</v>
      </c>
    </row>
    <row r="661" spans="1:3" x14ac:dyDescent="0.3">
      <c r="A661" s="44" t="s">
        <v>2705</v>
      </c>
      <c r="B661" s="39" t="s">
        <v>2770</v>
      </c>
      <c r="C661" s="45" t="s">
        <v>1325</v>
      </c>
    </row>
    <row r="662" spans="1:3" x14ac:dyDescent="0.3">
      <c r="A662" s="42" t="s">
        <v>2705</v>
      </c>
      <c r="B662" s="43" t="s">
        <v>2714</v>
      </c>
      <c r="C662" s="37" t="s">
        <v>1265</v>
      </c>
    </row>
    <row r="663" spans="1:3" x14ac:dyDescent="0.3">
      <c r="A663" s="44" t="s">
        <v>2705</v>
      </c>
      <c r="B663" s="39" t="s">
        <v>2718</v>
      </c>
      <c r="C663" s="45" t="s">
        <v>1269</v>
      </c>
    </row>
    <row r="664" spans="1:3" x14ac:dyDescent="0.3">
      <c r="A664" s="42" t="s">
        <v>2705</v>
      </c>
      <c r="B664" s="43" t="s">
        <v>2740</v>
      </c>
      <c r="C664" s="37" t="s">
        <v>1293</v>
      </c>
    </row>
    <row r="665" spans="1:3" x14ac:dyDescent="0.3">
      <c r="A665" s="44" t="s">
        <v>2705</v>
      </c>
      <c r="B665" s="39" t="s">
        <v>2772</v>
      </c>
      <c r="C665" s="45" t="s">
        <v>1327</v>
      </c>
    </row>
    <row r="666" spans="1:3" x14ac:dyDescent="0.3">
      <c r="A666" s="42" t="s">
        <v>2705</v>
      </c>
      <c r="B666" s="43" t="s">
        <v>2774</v>
      </c>
      <c r="C666" s="37" t="s">
        <v>1329</v>
      </c>
    </row>
    <row r="667" spans="1:3" x14ac:dyDescent="0.3">
      <c r="A667" s="44" t="s">
        <v>2705</v>
      </c>
      <c r="B667" s="39" t="s">
        <v>2778</v>
      </c>
      <c r="C667" s="45" t="s">
        <v>1333</v>
      </c>
    </row>
    <row r="668" spans="1:3" x14ac:dyDescent="0.3">
      <c r="A668" s="42" t="s">
        <v>2781</v>
      </c>
      <c r="B668" s="43" t="s">
        <v>2780</v>
      </c>
      <c r="C668" s="37" t="s">
        <v>1335</v>
      </c>
    </row>
    <row r="669" spans="1:3" x14ac:dyDescent="0.3">
      <c r="A669" s="44" t="s">
        <v>2781</v>
      </c>
      <c r="B669" s="39" t="s">
        <v>2783</v>
      </c>
      <c r="C669" s="45" t="s">
        <v>1337</v>
      </c>
    </row>
    <row r="670" spans="1:3" x14ac:dyDescent="0.3">
      <c r="A670" s="42" t="s">
        <v>2781</v>
      </c>
      <c r="B670" s="43" t="s">
        <v>2787</v>
      </c>
      <c r="C670" s="37" t="s">
        <v>1341</v>
      </c>
    </row>
    <row r="671" spans="1:3" x14ac:dyDescent="0.3">
      <c r="A671" s="44" t="s">
        <v>2781</v>
      </c>
      <c r="B671" s="39" t="s">
        <v>2789</v>
      </c>
      <c r="C671" s="45" t="s">
        <v>1343</v>
      </c>
    </row>
    <row r="672" spans="1:3" x14ac:dyDescent="0.3">
      <c r="A672" s="42" t="s">
        <v>2781</v>
      </c>
      <c r="B672" s="43" t="s">
        <v>2785</v>
      </c>
      <c r="C672" s="37" t="s">
        <v>1339</v>
      </c>
    </row>
    <row r="673" spans="1:3" x14ac:dyDescent="0.3">
      <c r="A673" s="44" t="s">
        <v>2792</v>
      </c>
      <c r="B673" s="39" t="s">
        <v>2794</v>
      </c>
      <c r="C673" s="45" t="s">
        <v>1347</v>
      </c>
    </row>
    <row r="674" spans="1:3" x14ac:dyDescent="0.3">
      <c r="A674" s="42" t="s">
        <v>2792</v>
      </c>
      <c r="B674" s="43" t="s">
        <v>2791</v>
      </c>
      <c r="C674" s="37" t="s">
        <v>1345</v>
      </c>
    </row>
    <row r="675" spans="1:3" hidden="1" x14ac:dyDescent="0.3">
      <c r="A675" s="42"/>
      <c r="B675" s="43"/>
      <c r="C675" s="37"/>
    </row>
    <row r="676" spans="1:3" hidden="1" x14ac:dyDescent="0.3">
      <c r="A676" s="44"/>
      <c r="B676" s="39"/>
      <c r="C676" s="45"/>
    </row>
    <row r="677" spans="1:3" hidden="1" x14ac:dyDescent="0.3">
      <c r="A677" s="42"/>
      <c r="B677" s="43"/>
      <c r="C677" s="37"/>
    </row>
    <row r="678" spans="1:3" hidden="1" x14ac:dyDescent="0.3">
      <c r="A678" s="44"/>
      <c r="B678" s="39"/>
      <c r="C678" s="45"/>
    </row>
    <row r="679" spans="1:3" hidden="1" x14ac:dyDescent="0.3">
      <c r="A679" s="42"/>
      <c r="B679" s="43"/>
      <c r="C679" s="37"/>
    </row>
    <row r="680" spans="1:3" ht="15" customHeight="1" x14ac:dyDescent="0.3">
      <c r="A680" s="47" t="s">
        <v>2809</v>
      </c>
      <c r="B680" s="47"/>
      <c r="C680" s="48">
        <v>999999</v>
      </c>
    </row>
    <row r="681" spans="1:3" ht="15" customHeight="1" x14ac:dyDescent="0.3"/>
    <row r="682" spans="1:3" ht="15" customHeight="1" x14ac:dyDescent="0.3"/>
    <row r="683" spans="1:3" ht="15" customHeight="1" x14ac:dyDescent="0.3"/>
    <row r="689" ht="15" hidden="1" customHeight="1" x14ac:dyDescent="0.3"/>
  </sheetData>
  <pageMargins left="0.7" right="0.7" top="0.75" bottom="0.75" header="0.3" footer="0.3"/>
  <ignoredErrors>
    <ignoredError sqref="C2:C68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90B96-66D3-419B-96A2-1312B0C6B203}">
  <sheetPr>
    <pageSetUpPr fitToPage="1"/>
  </sheetPr>
  <dimension ref="A1:R60"/>
  <sheetViews>
    <sheetView zoomScale="85" zoomScaleNormal="85" workbookViewId="0">
      <pane xSplit="1" ySplit="11" topLeftCell="B12" activePane="bottomRight" state="frozen"/>
      <selection pane="topRight" activeCell="B1" sqref="B1"/>
      <selection pane="bottomLeft" activeCell="A11" sqref="A11"/>
      <selection pane="bottomRight" sqref="A1:XFD1048576"/>
    </sheetView>
  </sheetViews>
  <sheetFormatPr defaultRowHeight="14.4" x14ac:dyDescent="0.3"/>
  <cols>
    <col min="1" max="1" width="35.109375" bestFit="1" customWidth="1"/>
    <col min="2" max="2" width="1.6640625" style="14" customWidth="1"/>
    <col min="3" max="4" width="15.6640625" customWidth="1"/>
    <col min="5" max="6" width="15.6640625" style="14" customWidth="1"/>
    <col min="7" max="7" width="15.6640625" customWidth="1"/>
    <col min="8" max="8" width="10" hidden="1" customWidth="1"/>
    <col min="9" max="9" width="1.6640625" style="14" customWidth="1"/>
    <col min="10" max="10" width="15.6640625" customWidth="1"/>
    <col min="11" max="11" width="15.6640625" style="14" customWidth="1"/>
    <col min="12" max="12" width="15.6640625" customWidth="1"/>
    <col min="13" max="13" width="1.6640625" style="14" hidden="1" customWidth="1"/>
    <col min="14" max="14" width="16.6640625" hidden="1" customWidth="1"/>
    <col min="15" max="15" width="15.109375" hidden="1" customWidth="1"/>
    <col min="16" max="16" width="14.109375" hidden="1" customWidth="1"/>
    <col min="17" max="17" width="9.33203125" hidden="1" customWidth="1"/>
    <col min="18" max="18" width="3" bestFit="1" customWidth="1"/>
  </cols>
  <sheetData>
    <row r="1" spans="1:18" s="14" customFormat="1" ht="18" x14ac:dyDescent="0.3">
      <c r="A1" s="168"/>
      <c r="B1" s="168"/>
      <c r="C1" s="168"/>
      <c r="D1" s="168"/>
      <c r="E1" s="168"/>
      <c r="F1" s="168"/>
      <c r="G1" s="168"/>
      <c r="H1" s="168"/>
      <c r="I1" s="168"/>
      <c r="J1" s="86" t="s">
        <v>2832</v>
      </c>
      <c r="K1" s="166"/>
      <c r="L1" s="166"/>
      <c r="M1" s="166"/>
      <c r="N1" s="166"/>
      <c r="O1" s="166"/>
      <c r="P1" s="166"/>
      <c r="Q1" s="166"/>
      <c r="R1"/>
    </row>
    <row r="2" spans="1:18" s="14" customFormat="1" ht="28.95" customHeight="1" x14ac:dyDescent="0.3">
      <c r="A2" s="155" t="s">
        <v>2811</v>
      </c>
      <c r="B2" s="155"/>
      <c r="C2" s="155"/>
      <c r="D2" s="155"/>
      <c r="E2" s="155"/>
      <c r="F2" s="155"/>
      <c r="G2" s="155"/>
      <c r="H2" s="155"/>
      <c r="I2" s="155"/>
      <c r="J2" s="155"/>
      <c r="K2" s="155"/>
      <c r="L2" s="155"/>
      <c r="M2" s="91"/>
      <c r="N2" s="91"/>
      <c r="O2" s="91"/>
      <c r="P2" s="91"/>
      <c r="Q2" s="91"/>
      <c r="R2"/>
    </row>
    <row r="3" spans="1:18" s="14" customFormat="1" ht="28.95" customHeight="1" x14ac:dyDescent="0.45">
      <c r="A3" s="158" t="s">
        <v>2800</v>
      </c>
      <c r="B3" s="158"/>
      <c r="C3" s="158"/>
      <c r="D3" s="158"/>
      <c r="E3" s="158"/>
      <c r="F3" s="158"/>
      <c r="G3" s="158"/>
      <c r="H3" s="158"/>
      <c r="I3" s="158"/>
      <c r="J3" s="158"/>
      <c r="K3" s="158"/>
      <c r="L3" s="158"/>
      <c r="M3" s="83"/>
      <c r="N3" s="83"/>
      <c r="O3" s="83"/>
      <c r="P3" s="83"/>
      <c r="Q3" s="83"/>
    </row>
    <row r="4" spans="1:18" s="14" customFormat="1" ht="18" x14ac:dyDescent="0.35">
      <c r="A4" s="169" t="s">
        <v>2835</v>
      </c>
      <c r="B4" s="169"/>
      <c r="C4" s="169"/>
      <c r="D4" s="169"/>
      <c r="E4" s="169"/>
      <c r="F4" s="169"/>
      <c r="G4" s="169"/>
      <c r="H4" s="169"/>
      <c r="I4" s="169"/>
      <c r="J4" s="169"/>
      <c r="K4" s="169"/>
      <c r="L4" s="169"/>
      <c r="M4" s="92"/>
      <c r="N4" s="92"/>
      <c r="O4" s="92"/>
      <c r="P4" s="92"/>
      <c r="Q4" s="92"/>
    </row>
    <row r="5" spans="1:18" s="14" customFormat="1" ht="18" x14ac:dyDescent="0.35">
      <c r="A5" s="20"/>
      <c r="B5" s="20"/>
      <c r="C5" s="25" t="s">
        <v>2798</v>
      </c>
      <c r="D5" s="40" t="str">
        <f>VLOOKUP(Code,Names,4)</f>
        <v>TOTAL STATE</v>
      </c>
      <c r="E5" s="40"/>
      <c r="F5" s="40"/>
      <c r="G5" s="20"/>
      <c r="H5" s="20"/>
      <c r="I5" s="20"/>
      <c r="J5" s="20"/>
      <c r="K5" s="20"/>
      <c r="L5" s="20"/>
      <c r="M5" s="20"/>
      <c r="N5" s="20"/>
      <c r="O5" s="20"/>
      <c r="P5" s="20"/>
      <c r="Q5" s="20"/>
    </row>
    <row r="6" spans="1:18" s="14" customFormat="1" ht="18" x14ac:dyDescent="0.35">
      <c r="A6" s="20"/>
      <c r="B6" s="20"/>
      <c r="C6" s="25" t="s">
        <v>2799</v>
      </c>
      <c r="D6" s="40" t="str">
        <f>VLOOKUP(Code,Names,5)</f>
        <v>--</v>
      </c>
      <c r="E6" s="40"/>
      <c r="F6" s="40"/>
      <c r="G6" s="20"/>
      <c r="H6" s="20"/>
      <c r="I6" s="20"/>
      <c r="J6" s="20"/>
      <c r="K6" s="20"/>
      <c r="L6" s="20"/>
      <c r="M6" s="20"/>
      <c r="N6" s="20"/>
      <c r="O6" s="20"/>
      <c r="P6" s="20"/>
      <c r="Q6" s="20"/>
    </row>
    <row r="7" spans="1:18" s="14" customFormat="1" x14ac:dyDescent="0.3">
      <c r="A7" s="20"/>
      <c r="B7" s="20"/>
      <c r="C7" s="20"/>
      <c r="D7" s="20"/>
      <c r="E7" s="20"/>
      <c r="F7" s="20"/>
      <c r="G7" s="20"/>
      <c r="H7" s="20"/>
      <c r="I7" s="20"/>
      <c r="J7" s="20"/>
      <c r="K7" s="20"/>
      <c r="L7" s="20"/>
      <c r="M7" s="20"/>
      <c r="N7" s="20"/>
      <c r="O7" s="20"/>
      <c r="P7" s="20"/>
      <c r="Q7" s="20"/>
    </row>
    <row r="8" spans="1:18" ht="18" x14ac:dyDescent="0.35">
      <c r="A8" s="22"/>
      <c r="B8" s="20"/>
      <c r="C8" s="165" t="s">
        <v>2821</v>
      </c>
      <c r="D8" s="165"/>
      <c r="E8" s="165"/>
      <c r="F8" s="165"/>
      <c r="G8" s="165"/>
      <c r="H8" s="165"/>
      <c r="I8" s="71"/>
      <c r="J8" s="165" t="s">
        <v>2846</v>
      </c>
      <c r="K8" s="165"/>
      <c r="L8" s="165"/>
      <c r="M8" s="71"/>
      <c r="N8" s="167" t="s">
        <v>2817</v>
      </c>
      <c r="O8" s="167"/>
      <c r="P8" s="167"/>
      <c r="Q8" s="167"/>
    </row>
    <row r="9" spans="1:18" s="14" customFormat="1" ht="15.6" x14ac:dyDescent="0.3">
      <c r="A9" s="22"/>
      <c r="B9" s="20"/>
      <c r="C9" s="167" t="s">
        <v>2820</v>
      </c>
      <c r="D9" s="167"/>
      <c r="E9" s="167"/>
      <c r="F9" s="167"/>
      <c r="G9" s="167"/>
      <c r="H9" s="167"/>
      <c r="I9" s="71"/>
      <c r="J9" s="167" t="s">
        <v>2843</v>
      </c>
      <c r="K9" s="167"/>
      <c r="L9" s="167"/>
      <c r="M9" s="71"/>
      <c r="N9" s="167" t="s">
        <v>2837</v>
      </c>
      <c r="O9" s="167"/>
      <c r="P9" s="167"/>
      <c r="Q9" s="167"/>
    </row>
    <row r="10" spans="1:18" s="14" customFormat="1" ht="15.6" x14ac:dyDescent="0.3">
      <c r="A10" s="22"/>
      <c r="B10" s="20"/>
      <c r="C10" s="167" t="s">
        <v>2829</v>
      </c>
      <c r="D10" s="167"/>
      <c r="E10" s="167"/>
      <c r="F10" s="167"/>
      <c r="G10" s="167"/>
      <c r="H10" s="167"/>
      <c r="I10" s="72"/>
      <c r="J10" s="167" t="s">
        <v>2842</v>
      </c>
      <c r="K10" s="167"/>
      <c r="L10" s="167"/>
      <c r="M10" s="72"/>
      <c r="N10" s="167" t="s">
        <v>2838</v>
      </c>
      <c r="O10" s="167"/>
      <c r="P10" s="167"/>
      <c r="Q10" s="167"/>
    </row>
    <row r="11" spans="1:18" ht="28.2" customHeight="1" x14ac:dyDescent="0.3">
      <c r="A11" s="22" t="s">
        <v>2810</v>
      </c>
      <c r="B11" s="20"/>
      <c r="C11" s="56" t="s">
        <v>2813</v>
      </c>
      <c r="D11" s="56" t="s">
        <v>2812</v>
      </c>
      <c r="E11" s="56" t="s">
        <v>2836</v>
      </c>
      <c r="F11" s="55" t="s">
        <v>2841</v>
      </c>
      <c r="G11" s="55" t="s">
        <v>2840</v>
      </c>
      <c r="H11" s="23" t="s">
        <v>1498</v>
      </c>
      <c r="I11" s="20"/>
      <c r="J11" s="24" t="s">
        <v>1500</v>
      </c>
      <c r="K11" s="24" t="s">
        <v>2828</v>
      </c>
      <c r="L11" s="55" t="s">
        <v>2844</v>
      </c>
      <c r="M11" s="20"/>
      <c r="N11" s="23" t="s">
        <v>1496</v>
      </c>
      <c r="O11" s="23" t="s">
        <v>1499</v>
      </c>
      <c r="P11" s="23" t="s">
        <v>1497</v>
      </c>
      <c r="Q11" s="23" t="s">
        <v>1498</v>
      </c>
    </row>
    <row r="12" spans="1:18" x14ac:dyDescent="0.3">
      <c r="A12" s="29" t="s">
        <v>2833</v>
      </c>
      <c r="B12" s="20"/>
      <c r="C12" s="32">
        <f t="shared" ref="C12:C33" si="0">VLOOKUP(Code,March_Estimate,R12)</f>
        <v>18411787836</v>
      </c>
      <c r="D12" s="32">
        <f t="shared" ref="D12:D33" si="1">VLOOKUP(Code,November_Base,R12)</f>
        <v>18411787836</v>
      </c>
      <c r="E12" s="32">
        <f>VLOOKUP(Code,Apr_Base,R12)</f>
        <v>18411780302</v>
      </c>
      <c r="F12" s="31">
        <f t="shared" ref="F12:F35" si="2">IF($E12="DNS*","---",(E12-C12))</f>
        <v>-7534</v>
      </c>
      <c r="G12" s="31">
        <f>IF($D12="DNS*","---",(E12-D12))</f>
        <v>-7534</v>
      </c>
      <c r="H12" s="30">
        <f t="shared" ref="H12:H35" si="3">IF(D12=0,"NA",(G12/D12))</f>
        <v>-4.091943741209641E-7</v>
      </c>
      <c r="I12" s="59"/>
      <c r="J12" s="31">
        <f t="shared" ref="J12:J33" si="4">VLOOKUP(Code,November_Estimate,R12)</f>
        <v>18411787836</v>
      </c>
      <c r="K12" s="31">
        <f t="shared" ref="K12:K33" si="5">VLOOKUP(Code,Apr_Estimate,R12)</f>
        <v>19811782573</v>
      </c>
      <c r="L12" s="31">
        <f>IF($J12="DNS*","---",(K12-J12))</f>
        <v>1399994737</v>
      </c>
      <c r="M12" s="59"/>
      <c r="N12" s="31">
        <f t="shared" ref="N12:N33" si="6">E12</f>
        <v>18411780302</v>
      </c>
      <c r="O12" s="32">
        <f t="shared" ref="O12:O33" si="7">K12</f>
        <v>19811782573</v>
      </c>
      <c r="P12" s="31">
        <f t="shared" ref="P12:P35" si="8">IF(O12="DNS*","---",(O12-N12))</f>
        <v>1400002271</v>
      </c>
      <c r="Q12" s="30">
        <f t="shared" ref="Q12:Q35" si="9">IF(N12="DNS*","---",IF(N12=0,"NA",(P12/N12)))</f>
        <v>7.6038397593084645E-2</v>
      </c>
      <c r="R12" s="33">
        <v>5</v>
      </c>
    </row>
    <row r="13" spans="1:18" x14ac:dyDescent="0.3">
      <c r="A13" s="27" t="s">
        <v>1473</v>
      </c>
      <c r="B13" s="20"/>
      <c r="C13" s="57">
        <f t="shared" si="0"/>
        <v>44283651</v>
      </c>
      <c r="D13" s="57">
        <f t="shared" si="1"/>
        <v>49454372</v>
      </c>
      <c r="E13" s="57">
        <f t="shared" ref="E13:E33" si="10">VLOOKUP(Code,Apr_Base,R13)</f>
        <v>48420850</v>
      </c>
      <c r="F13" s="58">
        <f t="shared" si="2"/>
        <v>4137199</v>
      </c>
      <c r="G13" s="58">
        <f t="shared" ref="G13:G33" si="11">IF($D13="DNS*","---",(E13-D13))</f>
        <v>-1033522</v>
      </c>
      <c r="H13" s="28">
        <f t="shared" si="3"/>
        <v>-2.0898496092519384E-2</v>
      </c>
      <c r="I13" s="59"/>
      <c r="J13" s="58">
        <f t="shared" si="4"/>
        <v>46216483</v>
      </c>
      <c r="K13" s="57">
        <f t="shared" si="5"/>
        <v>49851173</v>
      </c>
      <c r="L13" s="58">
        <f t="shared" ref="L13:L35" si="12">IF($J13="DNS*","---",(K13-J13))</f>
        <v>3634690</v>
      </c>
      <c r="M13" s="59"/>
      <c r="N13" s="58">
        <f t="shared" si="6"/>
        <v>48420850</v>
      </c>
      <c r="O13" s="57">
        <f t="shared" si="7"/>
        <v>49851173</v>
      </c>
      <c r="P13" s="58">
        <f t="shared" si="8"/>
        <v>1430323</v>
      </c>
      <c r="Q13" s="28">
        <f t="shared" si="9"/>
        <v>2.9539402963805882E-2</v>
      </c>
      <c r="R13" s="33">
        <v>6</v>
      </c>
    </row>
    <row r="14" spans="1:18" x14ac:dyDescent="0.3">
      <c r="A14" s="29" t="s">
        <v>1474</v>
      </c>
      <c r="B14" s="20"/>
      <c r="C14" s="32">
        <f t="shared" si="0"/>
        <v>223298324</v>
      </c>
      <c r="D14" s="32">
        <f t="shared" si="1"/>
        <v>223089092</v>
      </c>
      <c r="E14" s="32">
        <f t="shared" si="10"/>
        <v>223298324</v>
      </c>
      <c r="F14" s="31">
        <f t="shared" si="2"/>
        <v>0</v>
      </c>
      <c r="G14" s="31">
        <f t="shared" si="11"/>
        <v>209232</v>
      </c>
      <c r="H14" s="30">
        <f t="shared" si="3"/>
        <v>9.3788538975271812E-4</v>
      </c>
      <c r="I14" s="59"/>
      <c r="J14" s="31">
        <f t="shared" si="4"/>
        <v>223089092</v>
      </c>
      <c r="K14" s="32">
        <f t="shared" si="5"/>
        <v>223298324</v>
      </c>
      <c r="L14" s="31">
        <f t="shared" si="12"/>
        <v>209232</v>
      </c>
      <c r="M14" s="59"/>
      <c r="N14" s="31">
        <f t="shared" si="6"/>
        <v>223298324</v>
      </c>
      <c r="O14" s="32">
        <f t="shared" si="7"/>
        <v>223298324</v>
      </c>
      <c r="P14" s="31">
        <f t="shared" si="8"/>
        <v>0</v>
      </c>
      <c r="Q14" s="30">
        <f t="shared" si="9"/>
        <v>0</v>
      </c>
      <c r="R14" s="33">
        <v>7</v>
      </c>
    </row>
    <row r="15" spans="1:18" x14ac:dyDescent="0.3">
      <c r="A15" s="27" t="s">
        <v>1475</v>
      </c>
      <c r="B15" s="20"/>
      <c r="C15" s="57">
        <f t="shared" si="0"/>
        <v>4999822</v>
      </c>
      <c r="D15" s="57">
        <f t="shared" si="1"/>
        <v>4999817</v>
      </c>
      <c r="E15" s="57">
        <f t="shared" si="10"/>
        <v>4999801</v>
      </c>
      <c r="F15" s="58">
        <f t="shared" si="2"/>
        <v>-21</v>
      </c>
      <c r="G15" s="58">
        <f t="shared" si="11"/>
        <v>-16</v>
      </c>
      <c r="H15" s="28">
        <f t="shared" si="3"/>
        <v>-3.200117124286749E-6</v>
      </c>
      <c r="I15" s="59"/>
      <c r="J15" s="58">
        <f t="shared" si="4"/>
        <v>4999927</v>
      </c>
      <c r="K15" s="57">
        <f t="shared" si="5"/>
        <v>4999942</v>
      </c>
      <c r="L15" s="58">
        <f t="shared" si="12"/>
        <v>15</v>
      </c>
      <c r="M15" s="59"/>
      <c r="N15" s="58">
        <f t="shared" si="6"/>
        <v>4999801</v>
      </c>
      <c r="O15" s="57">
        <f t="shared" si="7"/>
        <v>4999942</v>
      </c>
      <c r="P15" s="58">
        <f t="shared" si="8"/>
        <v>141</v>
      </c>
      <c r="Q15" s="28">
        <f t="shared" si="9"/>
        <v>2.8201122404671705E-5</v>
      </c>
      <c r="R15" s="33">
        <v>8</v>
      </c>
    </row>
    <row r="16" spans="1:18" x14ac:dyDescent="0.3">
      <c r="A16" s="29" t="s">
        <v>1476</v>
      </c>
      <c r="B16" s="20"/>
      <c r="C16" s="32">
        <f t="shared" si="0"/>
        <v>2102283888</v>
      </c>
      <c r="D16" s="32">
        <f t="shared" si="1"/>
        <v>1827142915</v>
      </c>
      <c r="E16" s="32">
        <f t="shared" si="10"/>
        <v>1825983745</v>
      </c>
      <c r="F16" s="31">
        <f t="shared" si="2"/>
        <v>-276300143</v>
      </c>
      <c r="G16" s="31">
        <f t="shared" si="11"/>
        <v>-1159170</v>
      </c>
      <c r="H16" s="30">
        <f t="shared" si="3"/>
        <v>-6.3441671173269985E-4</v>
      </c>
      <c r="I16" s="59"/>
      <c r="J16" s="31">
        <f t="shared" si="4"/>
        <v>2082582724</v>
      </c>
      <c r="K16" s="32">
        <f t="shared" si="5"/>
        <v>2082753393</v>
      </c>
      <c r="L16" s="31">
        <f t="shared" si="12"/>
        <v>170669</v>
      </c>
      <c r="M16" s="59"/>
      <c r="N16" s="31">
        <f t="shared" si="6"/>
        <v>1825983745</v>
      </c>
      <c r="O16" s="32">
        <f t="shared" si="7"/>
        <v>2082753393</v>
      </c>
      <c r="P16" s="31">
        <f t="shared" si="8"/>
        <v>256769648</v>
      </c>
      <c r="Q16" s="30">
        <f t="shared" si="9"/>
        <v>0.14061989801557626</v>
      </c>
      <c r="R16" s="33">
        <v>9</v>
      </c>
    </row>
    <row r="17" spans="1:18" x14ac:dyDescent="0.3">
      <c r="A17" s="27" t="s">
        <v>1477</v>
      </c>
      <c r="B17" s="20"/>
      <c r="C17" s="57">
        <f t="shared" si="0"/>
        <v>3097578957</v>
      </c>
      <c r="D17" s="57">
        <f t="shared" si="1"/>
        <v>3036196391</v>
      </c>
      <c r="E17" s="57">
        <f t="shared" si="10"/>
        <v>3128501856</v>
      </c>
      <c r="F17" s="58">
        <f t="shared" si="2"/>
        <v>30922899</v>
      </c>
      <c r="G17" s="58">
        <f t="shared" si="11"/>
        <v>92305465</v>
      </c>
      <c r="H17" s="28">
        <f t="shared" si="3"/>
        <v>3.0401677992113785E-2</v>
      </c>
      <c r="I17" s="59"/>
      <c r="J17" s="58">
        <f t="shared" si="4"/>
        <v>3045429569</v>
      </c>
      <c r="K17" s="57">
        <f t="shared" si="5"/>
        <v>3151281639</v>
      </c>
      <c r="L17" s="58">
        <f t="shared" si="12"/>
        <v>105852070</v>
      </c>
      <c r="M17" s="59"/>
      <c r="N17" s="58">
        <f t="shared" si="6"/>
        <v>3128501856</v>
      </c>
      <c r="O17" s="57">
        <f t="shared" si="7"/>
        <v>3151281639</v>
      </c>
      <c r="P17" s="58">
        <f t="shared" si="8"/>
        <v>22779783</v>
      </c>
      <c r="Q17" s="28">
        <f t="shared" si="9"/>
        <v>7.281371099816282E-3</v>
      </c>
      <c r="R17" s="33">
        <v>10</v>
      </c>
    </row>
    <row r="18" spans="1:18" x14ac:dyDescent="0.3">
      <c r="A18" s="29" t="s">
        <v>1478</v>
      </c>
      <c r="B18" s="20"/>
      <c r="C18" s="32">
        <f t="shared" si="0"/>
        <v>20080869</v>
      </c>
      <c r="D18" s="32">
        <f t="shared" si="1"/>
        <v>19001946</v>
      </c>
      <c r="E18" s="32">
        <f t="shared" si="10"/>
        <v>19132155</v>
      </c>
      <c r="F18" s="31">
        <f t="shared" si="2"/>
        <v>-948714</v>
      </c>
      <c r="G18" s="31">
        <f t="shared" si="11"/>
        <v>130209</v>
      </c>
      <c r="H18" s="30">
        <f t="shared" si="3"/>
        <v>6.8524034327852529E-3</v>
      </c>
      <c r="I18" s="59"/>
      <c r="J18" s="31">
        <f t="shared" si="4"/>
        <v>17651115</v>
      </c>
      <c r="K18" s="32">
        <f t="shared" si="5"/>
        <v>17696185</v>
      </c>
      <c r="L18" s="31">
        <f t="shared" si="12"/>
        <v>45070</v>
      </c>
      <c r="M18" s="59"/>
      <c r="N18" s="31">
        <f t="shared" si="6"/>
        <v>19132155</v>
      </c>
      <c r="O18" s="32">
        <f t="shared" si="7"/>
        <v>17696185</v>
      </c>
      <c r="P18" s="31">
        <f t="shared" si="8"/>
        <v>-1435970</v>
      </c>
      <c r="Q18" s="30">
        <f t="shared" si="9"/>
        <v>-7.5055319173402052E-2</v>
      </c>
      <c r="R18" s="33">
        <v>11</v>
      </c>
    </row>
    <row r="19" spans="1:18" x14ac:dyDescent="0.3">
      <c r="A19" s="27" t="s">
        <v>1479</v>
      </c>
      <c r="B19" s="20"/>
      <c r="C19" s="57">
        <f t="shared" si="0"/>
        <v>5368202</v>
      </c>
      <c r="D19" s="57">
        <f t="shared" si="1"/>
        <v>5368205</v>
      </c>
      <c r="E19" s="57">
        <f t="shared" si="10"/>
        <v>5368205</v>
      </c>
      <c r="F19" s="58">
        <f t="shared" si="2"/>
        <v>3</v>
      </c>
      <c r="G19" s="58">
        <f t="shared" si="11"/>
        <v>0</v>
      </c>
      <c r="H19" s="28">
        <f t="shared" si="3"/>
        <v>0</v>
      </c>
      <c r="I19" s="59"/>
      <c r="J19" s="58">
        <f t="shared" si="4"/>
        <v>4491252</v>
      </c>
      <c r="K19" s="57">
        <f t="shared" si="5"/>
        <v>4491252</v>
      </c>
      <c r="L19" s="58">
        <f t="shared" si="12"/>
        <v>0</v>
      </c>
      <c r="M19" s="59"/>
      <c r="N19" s="58">
        <f t="shared" si="6"/>
        <v>5368205</v>
      </c>
      <c r="O19" s="57">
        <f t="shared" si="7"/>
        <v>4491252</v>
      </c>
      <c r="P19" s="58">
        <f t="shared" si="8"/>
        <v>-876953</v>
      </c>
      <c r="Q19" s="28">
        <f t="shared" si="9"/>
        <v>-0.16336056465801885</v>
      </c>
      <c r="R19" s="33">
        <v>12</v>
      </c>
    </row>
    <row r="20" spans="1:18" x14ac:dyDescent="0.3">
      <c r="A20" s="29" t="s">
        <v>1480</v>
      </c>
      <c r="B20" s="20"/>
      <c r="C20" s="32">
        <f t="shared" si="0"/>
        <v>35516421</v>
      </c>
      <c r="D20" s="32">
        <f t="shared" si="1"/>
        <v>35541466</v>
      </c>
      <c r="E20" s="32">
        <f t="shared" si="10"/>
        <v>35541466</v>
      </c>
      <c r="F20" s="31">
        <f t="shared" si="2"/>
        <v>25045</v>
      </c>
      <c r="G20" s="31">
        <f t="shared" si="11"/>
        <v>0</v>
      </c>
      <c r="H20" s="30">
        <f t="shared" si="3"/>
        <v>0</v>
      </c>
      <c r="I20" s="59"/>
      <c r="J20" s="31">
        <f t="shared" si="4"/>
        <v>35298772</v>
      </c>
      <c r="K20" s="32">
        <f t="shared" si="5"/>
        <v>34743984</v>
      </c>
      <c r="L20" s="31">
        <f t="shared" si="12"/>
        <v>-554788</v>
      </c>
      <c r="M20" s="59"/>
      <c r="N20" s="31">
        <f t="shared" si="6"/>
        <v>35541466</v>
      </c>
      <c r="O20" s="32">
        <f t="shared" si="7"/>
        <v>34743984</v>
      </c>
      <c r="P20" s="31">
        <f t="shared" si="8"/>
        <v>-797482</v>
      </c>
      <c r="Q20" s="30">
        <f t="shared" si="9"/>
        <v>-2.2438072757043844E-2</v>
      </c>
      <c r="R20" s="33">
        <v>13</v>
      </c>
    </row>
    <row r="21" spans="1:18" x14ac:dyDescent="0.3">
      <c r="A21" s="27" t="s">
        <v>1481</v>
      </c>
      <c r="B21" s="20"/>
      <c r="C21" s="57">
        <f t="shared" si="0"/>
        <v>163070167</v>
      </c>
      <c r="D21" s="57">
        <f t="shared" si="1"/>
        <v>180663152</v>
      </c>
      <c r="E21" s="57">
        <f t="shared" si="10"/>
        <v>180431609</v>
      </c>
      <c r="F21" s="58">
        <f t="shared" si="2"/>
        <v>17361442</v>
      </c>
      <c r="G21" s="58">
        <f t="shared" si="11"/>
        <v>-231543</v>
      </c>
      <c r="H21" s="28">
        <f t="shared" si="3"/>
        <v>-1.2816282536684625E-3</v>
      </c>
      <c r="I21" s="59"/>
      <c r="J21" s="58">
        <f t="shared" si="4"/>
        <v>180496922</v>
      </c>
      <c r="K21" s="57">
        <f t="shared" si="5"/>
        <v>180273428</v>
      </c>
      <c r="L21" s="58">
        <f t="shared" si="12"/>
        <v>-223494</v>
      </c>
      <c r="M21" s="59"/>
      <c r="N21" s="58">
        <f t="shared" si="6"/>
        <v>180431609</v>
      </c>
      <c r="O21" s="57">
        <f t="shared" si="7"/>
        <v>180273428</v>
      </c>
      <c r="P21" s="58">
        <f t="shared" si="8"/>
        <v>-158181</v>
      </c>
      <c r="Q21" s="28">
        <f t="shared" si="9"/>
        <v>-8.7668120279302058E-4</v>
      </c>
      <c r="R21" s="33">
        <v>14</v>
      </c>
    </row>
    <row r="22" spans="1:18" x14ac:dyDescent="0.3">
      <c r="A22" s="29" t="s">
        <v>1482</v>
      </c>
      <c r="B22" s="20"/>
      <c r="C22" s="32">
        <f t="shared" si="0"/>
        <v>61877936</v>
      </c>
      <c r="D22" s="32">
        <f t="shared" si="1"/>
        <v>66469941</v>
      </c>
      <c r="E22" s="32">
        <f t="shared" si="10"/>
        <v>66258641</v>
      </c>
      <c r="F22" s="31">
        <f t="shared" si="2"/>
        <v>4380705</v>
      </c>
      <c r="G22" s="31">
        <f t="shared" si="11"/>
        <v>-211300</v>
      </c>
      <c r="H22" s="30">
        <f t="shared" si="3"/>
        <v>-3.1788805108161596E-3</v>
      </c>
      <c r="I22" s="59"/>
      <c r="J22" s="31">
        <f t="shared" si="4"/>
        <v>66043255</v>
      </c>
      <c r="K22" s="32">
        <f t="shared" si="5"/>
        <v>65842465</v>
      </c>
      <c r="L22" s="31">
        <f t="shared" si="12"/>
        <v>-200790</v>
      </c>
      <c r="M22" s="59"/>
      <c r="N22" s="31">
        <f t="shared" si="6"/>
        <v>66258641</v>
      </c>
      <c r="O22" s="32">
        <f t="shared" si="7"/>
        <v>65842465</v>
      </c>
      <c r="P22" s="31">
        <f t="shared" si="8"/>
        <v>-416176</v>
      </c>
      <c r="Q22" s="30">
        <f t="shared" si="9"/>
        <v>-6.2810826439980861E-3</v>
      </c>
      <c r="R22" s="33">
        <v>15</v>
      </c>
    </row>
    <row r="23" spans="1:18" x14ac:dyDescent="0.3">
      <c r="A23" s="27" t="s">
        <v>1483</v>
      </c>
      <c r="B23" s="20"/>
      <c r="C23" s="57">
        <f t="shared" si="0"/>
        <v>1031671597</v>
      </c>
      <c r="D23" s="57">
        <f t="shared" si="1"/>
        <v>1034356015</v>
      </c>
      <c r="E23" s="57">
        <f t="shared" si="10"/>
        <v>1033824348</v>
      </c>
      <c r="F23" s="58">
        <f t="shared" si="2"/>
        <v>2152751</v>
      </c>
      <c r="G23" s="58">
        <f t="shared" si="11"/>
        <v>-531667</v>
      </c>
      <c r="H23" s="28">
        <f t="shared" si="3"/>
        <v>-5.1400774229557703E-4</v>
      </c>
      <c r="I23" s="59"/>
      <c r="J23" s="58">
        <f t="shared" si="4"/>
        <v>1082731841</v>
      </c>
      <c r="K23" s="57">
        <f t="shared" si="5"/>
        <v>1088462768</v>
      </c>
      <c r="L23" s="58">
        <f t="shared" si="12"/>
        <v>5730927</v>
      </c>
      <c r="M23" s="59"/>
      <c r="N23" s="58">
        <f t="shared" si="6"/>
        <v>1033824348</v>
      </c>
      <c r="O23" s="57">
        <f t="shared" si="7"/>
        <v>1088462768</v>
      </c>
      <c r="P23" s="58">
        <f t="shared" si="8"/>
        <v>54638420</v>
      </c>
      <c r="Q23" s="28">
        <f t="shared" si="9"/>
        <v>5.2850776929080412E-2</v>
      </c>
      <c r="R23" s="33">
        <v>16</v>
      </c>
    </row>
    <row r="24" spans="1:18" x14ac:dyDescent="0.3">
      <c r="A24" s="29" t="s">
        <v>1484</v>
      </c>
      <c r="B24" s="20"/>
      <c r="C24" s="32">
        <f t="shared" si="0"/>
        <v>616860600</v>
      </c>
      <c r="D24" s="32">
        <f t="shared" si="1"/>
        <v>619769941</v>
      </c>
      <c r="E24" s="32">
        <f t="shared" si="10"/>
        <v>631277552</v>
      </c>
      <c r="F24" s="31">
        <f t="shared" si="2"/>
        <v>14416952</v>
      </c>
      <c r="G24" s="31">
        <f t="shared" si="11"/>
        <v>11507611</v>
      </c>
      <c r="H24" s="30">
        <f t="shared" si="3"/>
        <v>1.8567552633211686E-2</v>
      </c>
      <c r="I24" s="59"/>
      <c r="J24" s="31">
        <f t="shared" si="4"/>
        <v>666931747</v>
      </c>
      <c r="K24" s="32">
        <f t="shared" si="5"/>
        <v>663967800</v>
      </c>
      <c r="L24" s="31">
        <f t="shared" si="12"/>
        <v>-2963947</v>
      </c>
      <c r="M24" s="59"/>
      <c r="N24" s="31">
        <f t="shared" si="6"/>
        <v>631277552</v>
      </c>
      <c r="O24" s="32">
        <f t="shared" si="7"/>
        <v>663967800</v>
      </c>
      <c r="P24" s="31">
        <f t="shared" si="8"/>
        <v>32690248</v>
      </c>
      <c r="Q24" s="30">
        <f t="shared" si="9"/>
        <v>5.1784271270903674E-2</v>
      </c>
      <c r="R24" s="33">
        <v>17</v>
      </c>
    </row>
    <row r="25" spans="1:18" x14ac:dyDescent="0.3">
      <c r="A25" s="27" t="s">
        <v>1485</v>
      </c>
      <c r="B25" s="20"/>
      <c r="C25" s="57">
        <f t="shared" si="0"/>
        <v>422621046</v>
      </c>
      <c r="D25" s="57">
        <f t="shared" si="1"/>
        <v>395722826</v>
      </c>
      <c r="E25" s="57">
        <f t="shared" si="10"/>
        <v>402168453</v>
      </c>
      <c r="F25" s="58">
        <f t="shared" si="2"/>
        <v>-20452593</v>
      </c>
      <c r="G25" s="58">
        <f t="shared" si="11"/>
        <v>6445627</v>
      </c>
      <c r="H25" s="28">
        <f t="shared" si="3"/>
        <v>1.6288236554744508E-2</v>
      </c>
      <c r="I25" s="59"/>
      <c r="J25" s="58">
        <f t="shared" si="4"/>
        <v>440803560</v>
      </c>
      <c r="K25" s="57">
        <f t="shared" si="5"/>
        <v>433940097</v>
      </c>
      <c r="L25" s="58">
        <f t="shared" si="12"/>
        <v>-6863463</v>
      </c>
      <c r="M25" s="59"/>
      <c r="N25" s="58">
        <f t="shared" si="6"/>
        <v>402168453</v>
      </c>
      <c r="O25" s="57">
        <f t="shared" si="7"/>
        <v>433940097</v>
      </c>
      <c r="P25" s="58">
        <f t="shared" si="8"/>
        <v>31771644</v>
      </c>
      <c r="Q25" s="28">
        <f t="shared" si="9"/>
        <v>7.9000836000430896E-2</v>
      </c>
      <c r="R25" s="33">
        <v>18</v>
      </c>
    </row>
    <row r="26" spans="1:18" x14ac:dyDescent="0.3">
      <c r="A26" s="29" t="s">
        <v>1486</v>
      </c>
      <c r="B26" s="20"/>
      <c r="C26" s="32">
        <f t="shared" si="0"/>
        <v>44877845</v>
      </c>
      <c r="D26" s="32">
        <f t="shared" si="1"/>
        <v>44512199</v>
      </c>
      <c r="E26" s="32">
        <f t="shared" si="10"/>
        <v>44442814</v>
      </c>
      <c r="F26" s="31">
        <f t="shared" si="2"/>
        <v>-435031</v>
      </c>
      <c r="G26" s="31">
        <f t="shared" si="11"/>
        <v>-69385</v>
      </c>
      <c r="H26" s="30">
        <f t="shared" si="3"/>
        <v>-1.5587861655632874E-3</v>
      </c>
      <c r="I26" s="59"/>
      <c r="J26" s="31">
        <f t="shared" si="4"/>
        <v>44517013</v>
      </c>
      <c r="K26" s="32">
        <f t="shared" si="5"/>
        <v>43740426</v>
      </c>
      <c r="L26" s="31">
        <f t="shared" si="12"/>
        <v>-776587</v>
      </c>
      <c r="M26" s="59"/>
      <c r="N26" s="31">
        <f t="shared" si="6"/>
        <v>44442814</v>
      </c>
      <c r="O26" s="32">
        <f t="shared" si="7"/>
        <v>43740426</v>
      </c>
      <c r="P26" s="31">
        <f t="shared" si="8"/>
        <v>-702388</v>
      </c>
      <c r="Q26" s="30">
        <f t="shared" si="9"/>
        <v>-1.5804309781104319E-2</v>
      </c>
      <c r="R26" s="33">
        <v>19</v>
      </c>
    </row>
    <row r="27" spans="1:18" x14ac:dyDescent="0.3">
      <c r="A27" s="27" t="s">
        <v>1487</v>
      </c>
      <c r="B27" s="20"/>
      <c r="C27" s="57">
        <f t="shared" si="0"/>
        <v>18724157</v>
      </c>
      <c r="D27" s="57">
        <f t="shared" si="1"/>
        <v>18030654</v>
      </c>
      <c r="E27" s="57">
        <f t="shared" si="10"/>
        <v>17934200</v>
      </c>
      <c r="F27" s="58">
        <f t="shared" si="2"/>
        <v>-789957</v>
      </c>
      <c r="G27" s="58">
        <f t="shared" si="11"/>
        <v>-96454</v>
      </c>
      <c r="H27" s="28">
        <f t="shared" si="3"/>
        <v>-5.3494454499542834E-3</v>
      </c>
      <c r="I27" s="59"/>
      <c r="J27" s="58">
        <f t="shared" si="4"/>
        <v>18573605</v>
      </c>
      <c r="K27" s="57">
        <f t="shared" si="5"/>
        <v>18249586</v>
      </c>
      <c r="L27" s="58">
        <f t="shared" si="12"/>
        <v>-324019</v>
      </c>
      <c r="M27" s="59"/>
      <c r="N27" s="58">
        <f t="shared" si="6"/>
        <v>17934200</v>
      </c>
      <c r="O27" s="57">
        <f t="shared" si="7"/>
        <v>18249586</v>
      </c>
      <c r="P27" s="58">
        <f t="shared" si="8"/>
        <v>315386</v>
      </c>
      <c r="Q27" s="28">
        <f t="shared" si="9"/>
        <v>1.7585730057655208E-2</v>
      </c>
      <c r="R27" s="33">
        <v>20</v>
      </c>
    </row>
    <row r="28" spans="1:18" x14ac:dyDescent="0.3">
      <c r="A28" s="29" t="s">
        <v>1488</v>
      </c>
      <c r="B28" s="20"/>
      <c r="C28" s="32">
        <f t="shared" si="0"/>
        <v>173703963</v>
      </c>
      <c r="D28" s="32">
        <f t="shared" si="1"/>
        <v>172152356</v>
      </c>
      <c r="E28" s="32">
        <f t="shared" si="10"/>
        <v>172362584</v>
      </c>
      <c r="F28" s="31">
        <f t="shared" si="2"/>
        <v>-1341379</v>
      </c>
      <c r="G28" s="31">
        <f t="shared" si="11"/>
        <v>210228</v>
      </c>
      <c r="H28" s="30">
        <f t="shared" si="3"/>
        <v>1.2211741092872409E-3</v>
      </c>
      <c r="I28" s="59"/>
      <c r="J28" s="31">
        <f t="shared" si="4"/>
        <v>172095577</v>
      </c>
      <c r="K28" s="32">
        <f t="shared" si="5"/>
        <v>168847151</v>
      </c>
      <c r="L28" s="31">
        <f t="shared" si="12"/>
        <v>-3248426</v>
      </c>
      <c r="M28" s="59"/>
      <c r="N28" s="31">
        <f t="shared" si="6"/>
        <v>172362584</v>
      </c>
      <c r="O28" s="32">
        <f t="shared" si="7"/>
        <v>168847151</v>
      </c>
      <c r="P28" s="31">
        <f t="shared" si="8"/>
        <v>-3515433</v>
      </c>
      <c r="Q28" s="30">
        <f t="shared" si="9"/>
        <v>-2.0395569145099379E-2</v>
      </c>
      <c r="R28" s="33">
        <v>21</v>
      </c>
    </row>
    <row r="29" spans="1:18" x14ac:dyDescent="0.3">
      <c r="A29" s="27" t="s">
        <v>1489</v>
      </c>
      <c r="B29" s="20"/>
      <c r="C29" s="57">
        <f t="shared" si="0"/>
        <v>36622521</v>
      </c>
      <c r="D29" s="57">
        <f t="shared" si="1"/>
        <v>36296326</v>
      </c>
      <c r="E29" s="57">
        <f t="shared" si="10"/>
        <v>36310058</v>
      </c>
      <c r="F29" s="58">
        <f t="shared" si="2"/>
        <v>-312463</v>
      </c>
      <c r="G29" s="58">
        <f t="shared" si="11"/>
        <v>13732</v>
      </c>
      <c r="H29" s="28">
        <f t="shared" si="3"/>
        <v>3.7833030263173192E-4</v>
      </c>
      <c r="I29" s="59"/>
      <c r="J29" s="58">
        <f t="shared" si="4"/>
        <v>36268894</v>
      </c>
      <c r="K29" s="57">
        <f t="shared" si="5"/>
        <v>35571115</v>
      </c>
      <c r="L29" s="58">
        <f t="shared" si="12"/>
        <v>-697779</v>
      </c>
      <c r="M29" s="59"/>
      <c r="N29" s="58">
        <f t="shared" si="6"/>
        <v>36310058</v>
      </c>
      <c r="O29" s="57">
        <f t="shared" si="7"/>
        <v>35571115</v>
      </c>
      <c r="P29" s="58">
        <f t="shared" si="8"/>
        <v>-738943</v>
      </c>
      <c r="Q29" s="28">
        <f t="shared" si="9"/>
        <v>-2.035091764381098E-2</v>
      </c>
      <c r="R29" s="33">
        <v>22</v>
      </c>
    </row>
    <row r="30" spans="1:18" x14ac:dyDescent="0.3">
      <c r="A30" s="29" t="s">
        <v>2834</v>
      </c>
      <c r="B30" s="20"/>
      <c r="C30" s="32">
        <f t="shared" si="0"/>
        <v>2481816</v>
      </c>
      <c r="D30" s="32">
        <f t="shared" si="1"/>
        <v>2485436</v>
      </c>
      <c r="E30" s="32">
        <f t="shared" si="10"/>
        <v>2485436</v>
      </c>
      <c r="F30" s="31">
        <f t="shared" si="2"/>
        <v>3620</v>
      </c>
      <c r="G30" s="31">
        <f t="shared" si="11"/>
        <v>0</v>
      </c>
      <c r="H30" s="30">
        <f t="shared" si="3"/>
        <v>0</v>
      </c>
      <c r="I30" s="59"/>
      <c r="J30" s="31">
        <f t="shared" si="4"/>
        <v>1402239</v>
      </c>
      <c r="K30" s="32">
        <f t="shared" si="5"/>
        <v>1427588</v>
      </c>
      <c r="L30" s="31">
        <f t="shared" si="12"/>
        <v>25349</v>
      </c>
      <c r="M30" s="59"/>
      <c r="N30" s="31">
        <f t="shared" si="6"/>
        <v>2485436</v>
      </c>
      <c r="O30" s="32">
        <f t="shared" si="7"/>
        <v>1427588</v>
      </c>
      <c r="P30" s="31">
        <f t="shared" si="8"/>
        <v>-1057848</v>
      </c>
      <c r="Q30" s="30">
        <f t="shared" si="9"/>
        <v>-0.42561868420671461</v>
      </c>
      <c r="R30" s="33">
        <v>23</v>
      </c>
    </row>
    <row r="31" spans="1:18" x14ac:dyDescent="0.3">
      <c r="A31" s="27" t="s">
        <v>1504</v>
      </c>
      <c r="B31" s="20"/>
      <c r="C31" s="57">
        <f t="shared" si="0"/>
        <v>848613111</v>
      </c>
      <c r="D31" s="57">
        <f t="shared" si="1"/>
        <v>836119279</v>
      </c>
      <c r="E31" s="57">
        <f t="shared" si="10"/>
        <v>796613765</v>
      </c>
      <c r="F31" s="58">
        <f t="shared" si="2"/>
        <v>-51999346</v>
      </c>
      <c r="G31" s="58">
        <f t="shared" si="11"/>
        <v>-39505514</v>
      </c>
      <c r="H31" s="28">
        <f t="shared" si="3"/>
        <v>-4.7248658166629834E-2</v>
      </c>
      <c r="I31" s="59"/>
      <c r="J31" s="58">
        <f t="shared" si="4"/>
        <v>848613111</v>
      </c>
      <c r="K31" s="57">
        <f t="shared" si="5"/>
        <v>938608852</v>
      </c>
      <c r="L31" s="58">
        <f t="shared" si="12"/>
        <v>89995741</v>
      </c>
      <c r="M31" s="59"/>
      <c r="N31" s="58">
        <f t="shared" si="6"/>
        <v>796613765</v>
      </c>
      <c r="O31" s="57">
        <f t="shared" si="7"/>
        <v>938608852</v>
      </c>
      <c r="P31" s="58">
        <f t="shared" si="8"/>
        <v>141995087</v>
      </c>
      <c r="Q31" s="28">
        <f t="shared" si="9"/>
        <v>0.17824834724014593</v>
      </c>
      <c r="R31" s="33">
        <v>24</v>
      </c>
    </row>
    <row r="32" spans="1:18" x14ac:dyDescent="0.3">
      <c r="A32" s="29" t="s">
        <v>1491</v>
      </c>
      <c r="B32" s="20"/>
      <c r="C32" s="32">
        <f t="shared" si="0"/>
        <v>4313167</v>
      </c>
      <c r="D32" s="32">
        <f t="shared" si="1"/>
        <v>4309371</v>
      </c>
      <c r="E32" s="32">
        <f t="shared" si="10"/>
        <v>4313167</v>
      </c>
      <c r="F32" s="31">
        <f t="shared" si="2"/>
        <v>0</v>
      </c>
      <c r="G32" s="31">
        <f t="shared" si="11"/>
        <v>3796</v>
      </c>
      <c r="H32" s="30">
        <f t="shared" si="3"/>
        <v>8.8087101342632134E-4</v>
      </c>
      <c r="I32" s="59"/>
      <c r="J32" s="31">
        <f t="shared" si="4"/>
        <v>4309371</v>
      </c>
      <c r="K32" s="32">
        <f t="shared" si="5"/>
        <v>4313167</v>
      </c>
      <c r="L32" s="31">
        <f t="shared" si="12"/>
        <v>3796</v>
      </c>
      <c r="M32" s="59"/>
      <c r="N32" s="31">
        <f t="shared" si="6"/>
        <v>4313167</v>
      </c>
      <c r="O32" s="32">
        <f t="shared" si="7"/>
        <v>4313167</v>
      </c>
      <c r="P32" s="31">
        <f t="shared" si="8"/>
        <v>0</v>
      </c>
      <c r="Q32" s="30">
        <f t="shared" si="9"/>
        <v>0</v>
      </c>
      <c r="R32" s="33">
        <v>25</v>
      </c>
    </row>
    <row r="33" spans="1:18" x14ac:dyDescent="0.3">
      <c r="A33" s="27" t="s">
        <v>1492</v>
      </c>
      <c r="B33" s="20"/>
      <c r="C33" s="57">
        <f t="shared" si="0"/>
        <v>28271832</v>
      </c>
      <c r="D33" s="57">
        <f t="shared" si="1"/>
        <v>28271832</v>
      </c>
      <c r="E33" s="57">
        <f t="shared" si="10"/>
        <v>28271832</v>
      </c>
      <c r="F33" s="58">
        <f t="shared" si="2"/>
        <v>0</v>
      </c>
      <c r="G33" s="58">
        <f t="shared" si="11"/>
        <v>0</v>
      </c>
      <c r="H33" s="28">
        <f t="shared" si="3"/>
        <v>0</v>
      </c>
      <c r="I33" s="59"/>
      <c r="J33" s="58">
        <f t="shared" si="4"/>
        <v>28271832</v>
      </c>
      <c r="K33" s="57">
        <f t="shared" si="5"/>
        <v>28271832</v>
      </c>
      <c r="L33" s="58">
        <f t="shared" si="12"/>
        <v>0</v>
      </c>
      <c r="M33" s="59"/>
      <c r="N33" s="58">
        <f t="shared" si="6"/>
        <v>28271832</v>
      </c>
      <c r="O33" s="57">
        <f t="shared" si="7"/>
        <v>28271832</v>
      </c>
      <c r="P33" s="58">
        <f t="shared" si="8"/>
        <v>0</v>
      </c>
      <c r="Q33" s="28">
        <f t="shared" si="9"/>
        <v>0</v>
      </c>
      <c r="R33" s="33">
        <v>26</v>
      </c>
    </row>
    <row r="34" spans="1:18" s="14" customFormat="1" ht="15" thickBot="1" x14ac:dyDescent="0.35">
      <c r="A34" s="73" t="s">
        <v>1501</v>
      </c>
      <c r="B34" s="74"/>
      <c r="C34" s="75">
        <f t="shared" ref="C34" si="13">VLOOKUP(Code,March_Estimate,R34)</f>
        <v>-1127892096</v>
      </c>
      <c r="D34" s="75">
        <f t="shared" ref="D34" si="14">VLOOKUP(Code,November_Base,R34)</f>
        <v>-1133623251</v>
      </c>
      <c r="E34" s="75">
        <f t="shared" ref="E34" si="15">VLOOKUP(Code,Apr_Base,R34)</f>
        <v>-1130646956</v>
      </c>
      <c r="F34" s="76"/>
      <c r="G34" s="76"/>
      <c r="H34" s="77"/>
      <c r="I34" s="78"/>
      <c r="J34" s="76" t="s">
        <v>1503</v>
      </c>
      <c r="K34" s="75" t="s">
        <v>1503</v>
      </c>
      <c r="L34" s="76" t="s">
        <v>1503</v>
      </c>
      <c r="M34" s="78"/>
      <c r="N34" s="76">
        <f>VLOOKUP(Code,Apr_Base,27)</f>
        <v>-1130646956</v>
      </c>
      <c r="O34" s="75">
        <v>0</v>
      </c>
      <c r="P34" s="76">
        <f>O34-N34</f>
        <v>1130646956</v>
      </c>
      <c r="Q34" s="77">
        <f t="shared" si="9"/>
        <v>-1</v>
      </c>
      <c r="R34" s="33">
        <v>27</v>
      </c>
    </row>
    <row r="35" spans="1:18" ht="15.6" thickTop="1" thickBot="1" x14ac:dyDescent="0.35">
      <c r="A35" s="79" t="s">
        <v>1493</v>
      </c>
      <c r="B35" s="26"/>
      <c r="C35" s="80">
        <f>SUM(C12:C34)</f>
        <v>26271015632</v>
      </c>
      <c r="D35" s="80">
        <f>IF(D33="DNS*","DNS*",SUM(D12:D34))</f>
        <v>25918118117</v>
      </c>
      <c r="E35" s="80">
        <f>IF(E33="DNS*","DNS*",SUM(E12:E34))</f>
        <v>25989074207</v>
      </c>
      <c r="F35" s="81">
        <f t="shared" si="2"/>
        <v>-281941425</v>
      </c>
      <c r="G35" s="81">
        <f>IF($D35="DNS*","---",(E35-D35))</f>
        <v>70956090</v>
      </c>
      <c r="H35" s="82">
        <f t="shared" si="3"/>
        <v>2.7377022390163066E-3</v>
      </c>
      <c r="I35" s="60"/>
      <c r="J35" s="80">
        <f>IF(J33="DNS*","DNS*",SUM(J12:J33))</f>
        <v>27462605737</v>
      </c>
      <c r="K35" s="80">
        <f>IF(K33="DNS*","DNS*",SUM(K12:K33))</f>
        <v>29052414740</v>
      </c>
      <c r="L35" s="80">
        <f t="shared" si="12"/>
        <v>1589809003</v>
      </c>
      <c r="M35" s="60"/>
      <c r="N35" s="80">
        <f>IF(N33="DNS*","DNS*",SUM(N12:N34))</f>
        <v>25989074207</v>
      </c>
      <c r="O35" s="80">
        <f>IF(O33="DNS*","DNS*",SUM(O12:O33))</f>
        <v>29052414740</v>
      </c>
      <c r="P35" s="81">
        <f t="shared" si="8"/>
        <v>3063340533</v>
      </c>
      <c r="Q35" s="82">
        <f t="shared" si="9"/>
        <v>0.11787032152822542</v>
      </c>
      <c r="R35" s="33" t="s">
        <v>2818</v>
      </c>
    </row>
    <row r="36" spans="1:18" s="14" customFormat="1" ht="15" thickTop="1" x14ac:dyDescent="0.3">
      <c r="A36" s="68"/>
      <c r="B36" s="26"/>
      <c r="C36" s="69"/>
      <c r="D36" s="69"/>
      <c r="E36" s="69"/>
      <c r="F36" s="69" t="s">
        <v>2818</v>
      </c>
      <c r="G36" s="69" t="s">
        <v>2818</v>
      </c>
      <c r="H36" s="69"/>
      <c r="I36" s="69"/>
      <c r="J36" s="69"/>
      <c r="K36" s="69"/>
      <c r="L36" s="69"/>
      <c r="M36" s="69"/>
      <c r="N36" s="69"/>
      <c r="O36" s="69"/>
      <c r="P36" s="69"/>
      <c r="Q36" s="70"/>
      <c r="R36" s="33"/>
    </row>
    <row r="37" spans="1:18" hidden="1" x14ac:dyDescent="0.3">
      <c r="A37" s="64" t="s">
        <v>1494</v>
      </c>
      <c r="B37" s="20"/>
      <c r="C37" s="65">
        <f>VLOOKUP(Code,March_Base,R37)</f>
        <v>690010</v>
      </c>
      <c r="D37" s="65">
        <f>VLOOKUP(Code,November_Base,29)</f>
        <v>1807381</v>
      </c>
      <c r="E37" s="65">
        <f>VLOOKUP(Code,Apr_Base,29)</f>
        <v>1371700</v>
      </c>
      <c r="F37" s="66">
        <f>IF($E37="DNS*","---",(E37-C37))</f>
        <v>681690</v>
      </c>
      <c r="G37" s="66">
        <f t="shared" ref="G37:G39" si="16">IF($D37="DNS*","---",(E37-D37))</f>
        <v>-435681</v>
      </c>
      <c r="H37" s="67" t="s">
        <v>1503</v>
      </c>
      <c r="I37" s="59"/>
      <c r="J37" s="66">
        <f>D37</f>
        <v>1807381</v>
      </c>
      <c r="K37" s="65" t="s">
        <v>1503</v>
      </c>
      <c r="L37" s="66" t="s">
        <v>1503</v>
      </c>
      <c r="M37" s="59"/>
      <c r="N37" s="66"/>
      <c r="O37" s="65"/>
      <c r="P37" s="65" t="s">
        <v>1503</v>
      </c>
      <c r="Q37" s="65" t="s">
        <v>1503</v>
      </c>
      <c r="R37" s="33">
        <v>28</v>
      </c>
    </row>
    <row r="38" spans="1:18" hidden="1" x14ac:dyDescent="0.3">
      <c r="A38" s="27" t="s">
        <v>1495</v>
      </c>
      <c r="B38" s="20"/>
      <c r="C38" s="57">
        <f>VLOOKUP(Code,March_Base,R38)</f>
        <v>250001547</v>
      </c>
      <c r="D38" s="57">
        <f>VLOOKUP(Code,November_Base,30)</f>
        <v>250001547</v>
      </c>
      <c r="E38" s="57">
        <f>VLOOKUP(Code,Apr_Base,30)</f>
        <v>250001547</v>
      </c>
      <c r="F38" s="58">
        <f>IF($E38="DNS*","---",(E38-C38))</f>
        <v>0</v>
      </c>
      <c r="G38" s="58">
        <f t="shared" si="16"/>
        <v>0</v>
      </c>
      <c r="H38" s="28">
        <f>IF(C38=0,"NA",(G38/C38))</f>
        <v>0</v>
      </c>
      <c r="I38" s="59"/>
      <c r="J38" s="58">
        <f>D38</f>
        <v>250001547</v>
      </c>
      <c r="K38" s="57">
        <f>VLOOKUP(Code,Apr_Estimate,30)</f>
        <v>629214300</v>
      </c>
      <c r="L38" s="58">
        <f>IF($J38="DNS*","---",(K38-J38))</f>
        <v>379212753</v>
      </c>
      <c r="M38" s="59"/>
      <c r="N38" s="58"/>
      <c r="O38" s="57"/>
      <c r="P38" s="58">
        <f>IF(O38="DNS*","---",(O38-M38))</f>
        <v>0</v>
      </c>
      <c r="Q38" s="28" t="e">
        <f>IF(N38="DNS*","---",(P38/N38))</f>
        <v>#DIV/0!</v>
      </c>
      <c r="R38" s="33">
        <v>29</v>
      </c>
    </row>
    <row r="39" spans="1:18" s="14" customFormat="1" hidden="1" x14ac:dyDescent="0.3">
      <c r="A39" s="29" t="s">
        <v>1501</v>
      </c>
      <c r="B39" s="20"/>
      <c r="C39" s="32" t="e">
        <f>VLOOKUP(Code,March_Estimate,R35)</f>
        <v>#REF!</v>
      </c>
      <c r="D39" s="32">
        <f>VLOOKUP(Code,November_Base,27)</f>
        <v>-1133623251</v>
      </c>
      <c r="E39" s="32">
        <f>VLOOKUP(Code,Apr_Base,27)</f>
        <v>-1130646956</v>
      </c>
      <c r="F39" s="31" t="e">
        <f>IF($E39="DNS*","---",(E39-C39))</f>
        <v>#REF!</v>
      </c>
      <c r="G39" s="31">
        <f t="shared" si="16"/>
        <v>2976295</v>
      </c>
      <c r="H39" s="30">
        <f>IF(D39=0,"NA",(G39/D39))</f>
        <v>-2.6254710260878375E-3</v>
      </c>
      <c r="I39" s="59"/>
      <c r="J39" s="30" t="s">
        <v>1503</v>
      </c>
      <c r="K39" s="30" t="s">
        <v>1503</v>
      </c>
      <c r="L39" s="30" t="s">
        <v>1503</v>
      </c>
      <c r="M39" s="59"/>
      <c r="N39" s="32"/>
      <c r="O39" s="32"/>
      <c r="P39" s="31" t="s">
        <v>1503</v>
      </c>
      <c r="Q39" s="30" t="s">
        <v>1503</v>
      </c>
      <c r="R39" s="33"/>
    </row>
    <row r="40" spans="1:18" s="14" customFormat="1" hidden="1" x14ac:dyDescent="0.3">
      <c r="A40" s="87" t="s">
        <v>1502</v>
      </c>
      <c r="B40" s="26"/>
      <c r="C40" s="89">
        <f>VLOOKUP(Code,March_Estimate,R37)</f>
        <v>1127892096</v>
      </c>
      <c r="D40" s="89">
        <f>VLOOKUP(Code,November_Base,31)</f>
        <v>1123420352</v>
      </c>
      <c r="E40" s="89" t="s">
        <v>1503</v>
      </c>
      <c r="F40" s="90" t="s">
        <v>1503</v>
      </c>
      <c r="G40" s="90" t="s">
        <v>1503</v>
      </c>
      <c r="H40" s="70" t="s">
        <v>1503</v>
      </c>
      <c r="I40" s="60"/>
      <c r="J40" s="70" t="s">
        <v>1503</v>
      </c>
      <c r="K40" s="70" t="s">
        <v>1503</v>
      </c>
      <c r="L40" s="70" t="s">
        <v>1503</v>
      </c>
      <c r="M40" s="60"/>
      <c r="N40" s="70"/>
      <c r="O40" s="89"/>
      <c r="P40" s="90" t="s">
        <v>1503</v>
      </c>
      <c r="Q40" s="70" t="s">
        <v>1503</v>
      </c>
      <c r="R40" s="33"/>
    </row>
    <row r="41" spans="1:18" s="14" customFormat="1" ht="14.4" customHeight="1" x14ac:dyDescent="0.3">
      <c r="A41" s="170" t="s">
        <v>2839</v>
      </c>
      <c r="B41" s="170"/>
      <c r="C41" s="170"/>
      <c r="D41" s="170"/>
      <c r="E41" s="170"/>
      <c r="F41" s="170"/>
      <c r="G41" s="170"/>
      <c r="H41" s="170"/>
      <c r="I41" s="170"/>
      <c r="J41" s="170"/>
      <c r="K41" s="170"/>
      <c r="L41" s="170"/>
      <c r="M41" s="170"/>
      <c r="N41" s="170"/>
      <c r="O41" s="170"/>
      <c r="P41" s="170"/>
      <c r="Q41" s="170"/>
      <c r="R41" s="33"/>
    </row>
    <row r="42" spans="1:18" s="14" customFormat="1" ht="14.4" customHeight="1" x14ac:dyDescent="0.3">
      <c r="A42" s="171" t="s">
        <v>2845</v>
      </c>
      <c r="B42" s="171"/>
      <c r="C42" s="171"/>
      <c r="D42" s="171"/>
      <c r="E42" s="171"/>
      <c r="F42" s="171"/>
      <c r="G42" s="171"/>
      <c r="H42" s="171"/>
      <c r="I42" s="171"/>
      <c r="J42" s="171"/>
      <c r="K42" s="171"/>
      <c r="L42" s="171"/>
      <c r="M42" s="171"/>
      <c r="N42" s="171"/>
      <c r="O42" s="171"/>
      <c r="P42" s="171"/>
      <c r="Q42" s="171"/>
      <c r="R42" s="33"/>
    </row>
    <row r="43" spans="1:18" s="14" customFormat="1" ht="14.4" customHeight="1" x14ac:dyDescent="0.3">
      <c r="A43" s="88"/>
      <c r="B43" s="88"/>
      <c r="C43" s="88"/>
      <c r="D43" s="88"/>
      <c r="E43" s="88"/>
      <c r="F43" s="88"/>
      <c r="G43" s="88"/>
      <c r="H43" s="88"/>
      <c r="I43" s="88"/>
      <c r="J43" s="88"/>
      <c r="K43" s="88"/>
      <c r="L43" s="88"/>
      <c r="M43" s="88"/>
      <c r="N43" s="88"/>
      <c r="O43" s="88"/>
      <c r="P43" s="88"/>
      <c r="Q43" s="88"/>
      <c r="R43" s="33"/>
    </row>
    <row r="44" spans="1:18" x14ac:dyDescent="0.3">
      <c r="A44" s="172" t="s">
        <v>2801</v>
      </c>
      <c r="B44" s="172"/>
      <c r="C44" s="172"/>
      <c r="D44" s="172"/>
      <c r="E44" s="172"/>
      <c r="F44" s="172"/>
      <c r="G44" s="172"/>
      <c r="H44" s="172"/>
      <c r="I44" s="172"/>
      <c r="J44" s="172"/>
      <c r="K44" s="172"/>
      <c r="L44" s="172"/>
      <c r="M44" s="172"/>
      <c r="N44" s="172"/>
      <c r="O44" s="172"/>
      <c r="P44" s="172"/>
      <c r="Q44" s="172"/>
    </row>
    <row r="45" spans="1:18" s="14" customFormat="1" x14ac:dyDescent="0.3">
      <c r="A45" s="53"/>
      <c r="B45" s="50"/>
      <c r="C45" s="50"/>
      <c r="D45" s="50"/>
      <c r="E45" s="50"/>
      <c r="F45" s="50"/>
      <c r="G45" s="50"/>
      <c r="H45" s="50"/>
      <c r="I45" s="50"/>
      <c r="J45" s="50"/>
      <c r="K45" s="50"/>
      <c r="L45" s="50"/>
      <c r="M45" s="50"/>
      <c r="N45" s="50"/>
      <c r="O45" s="50"/>
      <c r="P45" s="50"/>
      <c r="Q45" s="50"/>
    </row>
    <row r="46" spans="1:18" s="14" customFormat="1" x14ac:dyDescent="0.3">
      <c r="A46" s="53"/>
      <c r="B46" s="50"/>
      <c r="C46" s="50"/>
      <c r="D46" s="50"/>
      <c r="E46" s="50"/>
      <c r="F46" s="50"/>
      <c r="G46" s="50"/>
      <c r="H46" s="50"/>
      <c r="I46" s="50"/>
      <c r="J46" s="50"/>
      <c r="K46" s="50"/>
      <c r="L46" s="50"/>
      <c r="M46" s="50"/>
      <c r="N46" s="50"/>
      <c r="O46" s="50"/>
      <c r="P46" s="50"/>
      <c r="Q46" s="50"/>
    </row>
    <row r="47" spans="1:18" s="14" customFormat="1" ht="7.2" customHeight="1" x14ac:dyDescent="0.3">
      <c r="A47" s="54"/>
      <c r="B47" s="52"/>
      <c r="C47" s="52"/>
      <c r="D47" s="52"/>
      <c r="E47" s="52"/>
      <c r="F47" s="52"/>
      <c r="G47" s="52"/>
      <c r="H47" s="52"/>
      <c r="I47" s="52"/>
      <c r="J47" s="52"/>
      <c r="K47" s="52"/>
      <c r="L47" s="52"/>
      <c r="M47" s="52"/>
      <c r="N47" s="52"/>
      <c r="O47" s="52"/>
      <c r="P47" s="52"/>
      <c r="Q47" s="52"/>
    </row>
    <row r="48" spans="1:18" s="14" customFormat="1" x14ac:dyDescent="0.3">
      <c r="A48" s="53"/>
      <c r="B48" s="51"/>
      <c r="C48" s="51"/>
      <c r="D48" s="51"/>
      <c r="E48" s="51"/>
      <c r="F48" s="51"/>
      <c r="G48" s="51"/>
      <c r="H48" s="51"/>
      <c r="I48" s="51"/>
      <c r="J48" s="51"/>
      <c r="K48" s="51"/>
      <c r="L48" s="51"/>
      <c r="M48" s="51"/>
      <c r="N48" s="51"/>
      <c r="O48" s="51"/>
      <c r="P48" s="51"/>
      <c r="Q48" s="51"/>
    </row>
    <row r="49" spans="1:17" s="14" customFormat="1" ht="7.2" customHeight="1" x14ac:dyDescent="0.3">
      <c r="A49" s="53"/>
      <c r="B49" s="51"/>
      <c r="C49" s="51"/>
      <c r="D49" s="51"/>
      <c r="E49" s="51"/>
      <c r="F49" s="51"/>
      <c r="G49" s="51"/>
      <c r="H49" s="51"/>
      <c r="I49" s="51"/>
      <c r="J49" s="51"/>
      <c r="K49" s="51"/>
      <c r="L49" s="51"/>
      <c r="M49" s="51"/>
      <c r="N49" s="51"/>
      <c r="O49" s="51"/>
      <c r="P49" s="51"/>
      <c r="Q49" s="51"/>
    </row>
    <row r="50" spans="1:17" s="14" customFormat="1" x14ac:dyDescent="0.3">
      <c r="A50" s="53"/>
      <c r="B50" s="51"/>
      <c r="C50" s="51"/>
      <c r="D50" s="51"/>
      <c r="E50" s="51"/>
      <c r="F50" s="51"/>
      <c r="G50" s="51"/>
      <c r="H50" s="51"/>
      <c r="I50" s="51"/>
      <c r="J50" s="51"/>
      <c r="K50" s="51"/>
      <c r="L50" s="51"/>
      <c r="M50" s="51"/>
      <c r="N50" s="51"/>
      <c r="O50" s="51"/>
      <c r="P50" s="51"/>
      <c r="Q50" s="51"/>
    </row>
    <row r="51" spans="1:17" s="14" customFormat="1" x14ac:dyDescent="0.3">
      <c r="A51" s="53"/>
      <c r="B51" s="51"/>
      <c r="C51" s="51"/>
      <c r="D51" s="51"/>
      <c r="E51" s="51"/>
      <c r="F51" s="51"/>
      <c r="G51" s="51"/>
      <c r="H51" s="51"/>
      <c r="I51" s="51"/>
      <c r="J51" s="51"/>
      <c r="K51" s="51"/>
      <c r="L51" s="51"/>
      <c r="M51" s="51"/>
      <c r="N51" s="51"/>
      <c r="O51" s="51"/>
      <c r="P51" s="51"/>
      <c r="Q51" s="51"/>
    </row>
    <row r="52" spans="1:17" s="14" customFormat="1" ht="7.2" customHeight="1" x14ac:dyDescent="0.3">
      <c r="A52" s="54"/>
      <c r="B52" s="52"/>
      <c r="C52" s="52"/>
      <c r="D52" s="52"/>
      <c r="E52" s="52"/>
      <c r="F52" s="52"/>
      <c r="G52" s="52"/>
      <c r="H52" s="52"/>
      <c r="I52" s="52"/>
      <c r="J52" s="52"/>
      <c r="K52" s="52"/>
      <c r="L52" s="52"/>
      <c r="M52" s="52"/>
      <c r="N52" s="52"/>
      <c r="O52" s="52"/>
      <c r="P52" s="52"/>
      <c r="Q52" s="52"/>
    </row>
    <row r="53" spans="1:17" s="14" customFormat="1" x14ac:dyDescent="0.3">
      <c r="A53" s="53"/>
      <c r="B53" s="50"/>
      <c r="C53" s="50"/>
      <c r="D53" s="50"/>
      <c r="E53" s="50"/>
      <c r="F53" s="50"/>
      <c r="G53" s="50"/>
      <c r="H53" s="50"/>
      <c r="I53" s="50"/>
      <c r="J53" s="50"/>
      <c r="K53" s="50"/>
      <c r="L53" s="50"/>
      <c r="M53" s="50"/>
      <c r="N53" s="50"/>
      <c r="O53" s="50"/>
      <c r="P53" s="50"/>
      <c r="Q53" s="50"/>
    </row>
    <row r="54" spans="1:17" s="14" customFormat="1" x14ac:dyDescent="0.3">
      <c r="A54" s="49"/>
      <c r="B54" s="49"/>
      <c r="C54" s="49"/>
      <c r="D54" s="49"/>
      <c r="E54" s="49"/>
      <c r="F54" s="49"/>
      <c r="G54" s="49"/>
      <c r="H54" s="49"/>
      <c r="I54" s="49"/>
      <c r="J54" s="49"/>
      <c r="K54" s="49"/>
      <c r="L54" s="49"/>
      <c r="M54" s="49"/>
      <c r="N54" s="49"/>
      <c r="O54" s="49"/>
      <c r="P54" s="49"/>
      <c r="Q54" s="49"/>
    </row>
    <row r="55" spans="1:17" s="14" customFormat="1" x14ac:dyDescent="0.3">
      <c r="A55" s="49"/>
      <c r="B55" s="49"/>
      <c r="C55" s="49"/>
      <c r="D55" s="49"/>
      <c r="E55" s="49"/>
      <c r="F55" s="49"/>
      <c r="G55" s="49"/>
      <c r="H55" s="49"/>
      <c r="I55" s="49"/>
      <c r="J55" s="49"/>
      <c r="K55" s="49"/>
      <c r="L55" s="49"/>
      <c r="M55" s="49"/>
      <c r="N55" s="49"/>
      <c r="O55" s="49"/>
      <c r="P55" s="49"/>
      <c r="Q55" s="49"/>
    </row>
    <row r="56" spans="1:17" s="14" customFormat="1" x14ac:dyDescent="0.3">
      <c r="A56" s="49"/>
      <c r="B56" s="49"/>
      <c r="C56" s="49"/>
      <c r="D56" s="49"/>
      <c r="E56" s="49"/>
      <c r="F56" s="49"/>
      <c r="G56" s="49"/>
      <c r="H56" s="49"/>
      <c r="I56" s="49"/>
      <c r="J56" s="49"/>
      <c r="K56" s="49"/>
      <c r="L56" s="49"/>
      <c r="M56" s="49"/>
      <c r="N56" s="49"/>
      <c r="O56" s="49"/>
      <c r="P56" s="49"/>
      <c r="Q56" s="49"/>
    </row>
    <row r="57" spans="1:17" s="14" customFormat="1" x14ac:dyDescent="0.3">
      <c r="A57" s="49"/>
      <c r="B57" s="49"/>
      <c r="C57" s="49"/>
      <c r="D57" s="49"/>
      <c r="E57" s="49"/>
      <c r="F57" s="49"/>
      <c r="G57" s="49"/>
      <c r="H57" s="49"/>
      <c r="I57" s="49"/>
      <c r="J57" s="49"/>
      <c r="K57" s="49"/>
      <c r="L57" s="49"/>
      <c r="M57" s="49"/>
      <c r="N57" s="49"/>
      <c r="O57" s="49"/>
      <c r="P57" s="49"/>
      <c r="Q57" s="49"/>
    </row>
    <row r="58" spans="1:17" s="14" customFormat="1" x14ac:dyDescent="0.3">
      <c r="A58" s="49"/>
      <c r="B58" s="49"/>
      <c r="C58" s="49"/>
      <c r="D58" s="49"/>
      <c r="E58" s="49"/>
      <c r="F58" s="49"/>
      <c r="G58" s="49"/>
      <c r="H58" s="49"/>
      <c r="I58" s="49"/>
      <c r="J58" s="49"/>
      <c r="K58" s="49"/>
      <c r="L58" s="49"/>
      <c r="M58" s="49"/>
      <c r="N58" s="49"/>
      <c r="O58" s="49"/>
      <c r="P58" s="49"/>
      <c r="Q58" s="49"/>
    </row>
    <row r="59" spans="1:17" s="14" customFormat="1" x14ac:dyDescent="0.3">
      <c r="A59" s="49"/>
      <c r="B59" s="49"/>
      <c r="C59" s="49"/>
      <c r="D59" s="49"/>
      <c r="E59" s="49"/>
      <c r="F59" s="49"/>
      <c r="G59" s="49"/>
      <c r="H59" s="49"/>
      <c r="I59" s="49"/>
      <c r="J59" s="49"/>
      <c r="K59" s="49"/>
      <c r="L59" s="49"/>
      <c r="M59" s="49"/>
      <c r="N59" s="49"/>
      <c r="O59" s="49"/>
      <c r="P59" s="49"/>
      <c r="Q59" s="49"/>
    </row>
    <row r="60" spans="1:17" s="14" customFormat="1" x14ac:dyDescent="0.3">
      <c r="A60" s="49"/>
      <c r="B60" s="49"/>
      <c r="C60" s="49"/>
      <c r="D60" s="49"/>
      <c r="E60" s="49"/>
      <c r="F60" s="49"/>
      <c r="G60" s="49"/>
      <c r="H60" s="49"/>
      <c r="I60" s="49"/>
      <c r="J60" s="49"/>
      <c r="K60" s="49"/>
      <c r="L60" s="49"/>
      <c r="M60" s="49"/>
      <c r="N60" s="49"/>
      <c r="O60" s="49"/>
      <c r="P60" s="49"/>
      <c r="Q60" s="49"/>
    </row>
  </sheetData>
  <mergeCells count="17">
    <mergeCell ref="A41:Q41"/>
    <mergeCell ref="A42:Q42"/>
    <mergeCell ref="A44:Q44"/>
    <mergeCell ref="N10:Q10"/>
    <mergeCell ref="J10:L10"/>
    <mergeCell ref="C10:H10"/>
    <mergeCell ref="K1:Q1"/>
    <mergeCell ref="N8:Q8"/>
    <mergeCell ref="A1:I1"/>
    <mergeCell ref="N9:Q9"/>
    <mergeCell ref="J9:L9"/>
    <mergeCell ref="C8:H8"/>
    <mergeCell ref="C9:H9"/>
    <mergeCell ref="J8:L8"/>
    <mergeCell ref="A2:L2"/>
    <mergeCell ref="A3:L3"/>
    <mergeCell ref="A4:L4"/>
  </mergeCells>
  <printOptions horizontalCentered="1"/>
  <pageMargins left="0.2" right="0.2" top="0.25" bottom="0.25" header="0.3" footer="0.3"/>
  <pageSetup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9D8CA-AB2E-4DFB-960E-76A02C001DAE}">
  <dimension ref="A1:H688"/>
  <sheetViews>
    <sheetView workbookViewId="0">
      <selection activeCell="AA11" sqref="AA11"/>
    </sheetView>
  </sheetViews>
  <sheetFormatPr defaultColWidth="0" defaultRowHeight="14.4" zeroHeight="1" x14ac:dyDescent="0.3"/>
  <cols>
    <col min="1" max="1" width="7" style="14" bestFit="1" customWidth="1"/>
    <col min="2" max="2" width="18.88671875" style="14" bestFit="1" customWidth="1"/>
    <col min="3" max="3" width="7" style="14" bestFit="1" customWidth="1"/>
    <col min="4" max="4" width="18.88671875" style="14" bestFit="1" customWidth="1"/>
    <col min="5" max="5" width="12.44140625" style="14" bestFit="1" customWidth="1"/>
    <col min="6" max="16384" width="1.44140625" style="14" hidden="1"/>
  </cols>
  <sheetData>
    <row r="1" spans="1:8" x14ac:dyDescent="0.3">
      <c r="A1" s="14">
        <v>1</v>
      </c>
      <c r="B1" s="14">
        <f>A1+1</f>
        <v>2</v>
      </c>
      <c r="C1" s="14">
        <v>3</v>
      </c>
      <c r="D1" s="14">
        <v>4</v>
      </c>
      <c r="E1" s="14">
        <v>5</v>
      </c>
      <c r="G1" s="14" t="s">
        <v>1390</v>
      </c>
      <c r="H1" s="14" t="s">
        <v>1505</v>
      </c>
    </row>
    <row r="2" spans="1:8" hidden="1" x14ac:dyDescent="0.3">
      <c r="A2" s="34" t="s">
        <v>3</v>
      </c>
    </row>
    <row r="3" spans="1:8" hidden="1" x14ac:dyDescent="0.3">
      <c r="A3" s="34" t="s">
        <v>3</v>
      </c>
    </row>
    <row r="4" spans="1:8" x14ac:dyDescent="0.3">
      <c r="A4" s="34" t="s">
        <v>3</v>
      </c>
      <c r="B4" s="35" t="s">
        <v>1506</v>
      </c>
      <c r="C4" s="34" t="s">
        <v>3</v>
      </c>
      <c r="D4" s="36" t="s">
        <v>1507</v>
      </c>
      <c r="E4" s="35" t="s">
        <v>1508</v>
      </c>
      <c r="G4" s="14" t="s">
        <v>5</v>
      </c>
      <c r="H4" s="14" t="s">
        <v>1509</v>
      </c>
    </row>
    <row r="5" spans="1:8" ht="28.8" x14ac:dyDescent="0.3">
      <c r="A5" s="36" t="s">
        <v>5</v>
      </c>
      <c r="B5" s="35" t="s">
        <v>1509</v>
      </c>
      <c r="C5" s="36" t="s">
        <v>5</v>
      </c>
      <c r="D5" s="36" t="s">
        <v>1510</v>
      </c>
      <c r="E5" s="35" t="s">
        <v>1508</v>
      </c>
      <c r="G5" s="14" t="s">
        <v>7</v>
      </c>
      <c r="H5" s="14" t="s">
        <v>1511</v>
      </c>
    </row>
    <row r="6" spans="1:8" x14ac:dyDescent="0.3">
      <c r="A6" s="36" t="s">
        <v>7</v>
      </c>
      <c r="B6" s="35" t="s">
        <v>1511</v>
      </c>
      <c r="C6" s="36" t="s">
        <v>7</v>
      </c>
      <c r="D6" s="36" t="s">
        <v>1512</v>
      </c>
      <c r="E6" s="35" t="s">
        <v>1508</v>
      </c>
      <c r="G6" s="14" t="s">
        <v>9</v>
      </c>
      <c r="H6" s="14" t="s">
        <v>10</v>
      </c>
    </row>
    <row r="7" spans="1:8" ht="28.8" x14ac:dyDescent="0.3">
      <c r="A7" s="36" t="s">
        <v>9</v>
      </c>
      <c r="B7" s="35" t="s">
        <v>10</v>
      </c>
      <c r="C7" s="36" t="s">
        <v>9</v>
      </c>
      <c r="D7" s="36" t="s">
        <v>1513</v>
      </c>
      <c r="E7" s="35" t="s">
        <v>1508</v>
      </c>
      <c r="G7" s="14" t="s">
        <v>11</v>
      </c>
      <c r="H7" s="14" t="s">
        <v>1514</v>
      </c>
    </row>
    <row r="8" spans="1:8" x14ac:dyDescent="0.3">
      <c r="A8" s="36" t="s">
        <v>11</v>
      </c>
      <c r="B8" s="35" t="s">
        <v>1514</v>
      </c>
      <c r="C8" s="36" t="s">
        <v>11</v>
      </c>
      <c r="D8" s="36" t="s">
        <v>1515</v>
      </c>
      <c r="E8" s="35" t="s">
        <v>1508</v>
      </c>
      <c r="G8" s="14" t="s">
        <v>13</v>
      </c>
      <c r="H8" s="14" t="s">
        <v>1516</v>
      </c>
    </row>
    <row r="9" spans="1:8" x14ac:dyDescent="0.3">
      <c r="A9" s="36" t="s">
        <v>13</v>
      </c>
      <c r="B9" s="35" t="s">
        <v>1516</v>
      </c>
      <c r="C9" s="36" t="s">
        <v>13</v>
      </c>
      <c r="D9" s="36" t="s">
        <v>1517</v>
      </c>
      <c r="E9" s="35" t="s">
        <v>1508</v>
      </c>
      <c r="G9" s="14" t="s">
        <v>15</v>
      </c>
      <c r="H9" s="14" t="s">
        <v>1518</v>
      </c>
    </row>
    <row r="10" spans="1:8" x14ac:dyDescent="0.3">
      <c r="A10" s="36" t="s">
        <v>15</v>
      </c>
      <c r="B10" s="35" t="s">
        <v>1518</v>
      </c>
      <c r="C10" s="36" t="s">
        <v>15</v>
      </c>
      <c r="D10" s="36" t="s">
        <v>1519</v>
      </c>
      <c r="E10" s="35" t="s">
        <v>1508</v>
      </c>
      <c r="G10" s="14" t="s">
        <v>17</v>
      </c>
      <c r="H10" s="14" t="s">
        <v>1520</v>
      </c>
    </row>
    <row r="11" spans="1:8" x14ac:dyDescent="0.3">
      <c r="A11" s="36" t="s">
        <v>17</v>
      </c>
      <c r="B11" s="35" t="s">
        <v>1520</v>
      </c>
      <c r="C11" s="36" t="s">
        <v>17</v>
      </c>
      <c r="D11" s="36" t="s">
        <v>1521</v>
      </c>
      <c r="E11" s="35" t="s">
        <v>1508</v>
      </c>
      <c r="G11" s="14" t="s">
        <v>19</v>
      </c>
      <c r="H11" s="14" t="s">
        <v>1522</v>
      </c>
    </row>
    <row r="12" spans="1:8" x14ac:dyDescent="0.3">
      <c r="A12" s="36" t="s">
        <v>19</v>
      </c>
      <c r="B12" s="35" t="s">
        <v>1522</v>
      </c>
      <c r="C12" s="36" t="s">
        <v>19</v>
      </c>
      <c r="D12" s="36" t="s">
        <v>1523</v>
      </c>
      <c r="E12" s="35" t="s">
        <v>1508</v>
      </c>
      <c r="G12" s="14" t="s">
        <v>21</v>
      </c>
      <c r="H12" s="14" t="s">
        <v>1524</v>
      </c>
    </row>
    <row r="13" spans="1:8" x14ac:dyDescent="0.3">
      <c r="A13" s="36" t="s">
        <v>21</v>
      </c>
      <c r="B13" s="35" t="s">
        <v>1524</v>
      </c>
      <c r="C13" s="36" t="s">
        <v>21</v>
      </c>
      <c r="D13" s="36" t="s">
        <v>1525</v>
      </c>
      <c r="E13" s="35" t="s">
        <v>1508</v>
      </c>
      <c r="G13" s="14" t="s">
        <v>23</v>
      </c>
      <c r="H13" s="14" t="s">
        <v>1526</v>
      </c>
    </row>
    <row r="14" spans="1:8" x14ac:dyDescent="0.3">
      <c r="A14" s="36" t="s">
        <v>23</v>
      </c>
      <c r="B14" s="35" t="s">
        <v>1526</v>
      </c>
      <c r="C14" s="36" t="s">
        <v>23</v>
      </c>
      <c r="D14" s="36" t="s">
        <v>1527</v>
      </c>
      <c r="E14" s="35" t="s">
        <v>1508</v>
      </c>
      <c r="G14" s="14" t="s">
        <v>25</v>
      </c>
      <c r="H14" s="14" t="s">
        <v>1528</v>
      </c>
    </row>
    <row r="15" spans="1:8" x14ac:dyDescent="0.3">
      <c r="A15" s="36" t="s">
        <v>25</v>
      </c>
      <c r="B15" s="35" t="s">
        <v>1528</v>
      </c>
      <c r="C15" s="36" t="s">
        <v>25</v>
      </c>
      <c r="D15" s="36" t="s">
        <v>1529</v>
      </c>
      <c r="E15" s="35" t="s">
        <v>1508</v>
      </c>
      <c r="G15" s="14" t="s">
        <v>27</v>
      </c>
      <c r="H15" s="14" t="s">
        <v>1530</v>
      </c>
    </row>
    <row r="16" spans="1:8" ht="28.8" x14ac:dyDescent="0.3">
      <c r="A16" s="36" t="s">
        <v>27</v>
      </c>
      <c r="B16" s="35" t="s">
        <v>1530</v>
      </c>
      <c r="C16" s="36" t="s">
        <v>27</v>
      </c>
      <c r="D16" s="36" t="s">
        <v>1531</v>
      </c>
      <c r="E16" s="35" t="s">
        <v>1532</v>
      </c>
      <c r="G16" s="14" t="s">
        <v>29</v>
      </c>
      <c r="H16" s="14" t="s">
        <v>1533</v>
      </c>
    </row>
    <row r="17" spans="1:8" x14ac:dyDescent="0.3">
      <c r="A17" s="36" t="s">
        <v>29</v>
      </c>
      <c r="B17" s="35" t="s">
        <v>1533</v>
      </c>
      <c r="C17" s="36" t="s">
        <v>29</v>
      </c>
      <c r="D17" s="36" t="s">
        <v>1534</v>
      </c>
      <c r="E17" s="35" t="s">
        <v>1532</v>
      </c>
      <c r="G17" s="14" t="s">
        <v>31</v>
      </c>
      <c r="H17" s="14" t="s">
        <v>32</v>
      </c>
    </row>
    <row r="18" spans="1:8" x14ac:dyDescent="0.3">
      <c r="A18" s="36" t="s">
        <v>31</v>
      </c>
      <c r="B18" s="35" t="s">
        <v>32</v>
      </c>
      <c r="C18" s="36" t="s">
        <v>31</v>
      </c>
      <c r="D18" s="36" t="s">
        <v>1535</v>
      </c>
      <c r="E18" s="35" t="s">
        <v>1532</v>
      </c>
      <c r="G18" s="14" t="s">
        <v>33</v>
      </c>
      <c r="H18" s="14" t="s">
        <v>1536</v>
      </c>
    </row>
    <row r="19" spans="1:8" x14ac:dyDescent="0.3">
      <c r="A19" s="36" t="s">
        <v>33</v>
      </c>
      <c r="B19" s="35" t="s">
        <v>1536</v>
      </c>
      <c r="C19" s="36" t="s">
        <v>33</v>
      </c>
      <c r="D19" s="36" t="s">
        <v>1537</v>
      </c>
      <c r="E19" s="35" t="s">
        <v>1532</v>
      </c>
      <c r="G19" s="14" t="s">
        <v>35</v>
      </c>
      <c r="H19" s="14" t="s">
        <v>1538</v>
      </c>
    </row>
    <row r="20" spans="1:8" x14ac:dyDescent="0.3">
      <c r="A20" s="36" t="s">
        <v>35</v>
      </c>
      <c r="B20" s="35" t="s">
        <v>1538</v>
      </c>
      <c r="C20" s="36" t="s">
        <v>35</v>
      </c>
      <c r="D20" s="36" t="s">
        <v>1539</v>
      </c>
      <c r="E20" s="35" t="s">
        <v>1532</v>
      </c>
      <c r="G20" s="14" t="s">
        <v>37</v>
      </c>
      <c r="H20" s="14" t="s">
        <v>1540</v>
      </c>
    </row>
    <row r="21" spans="1:8" x14ac:dyDescent="0.3">
      <c r="A21" s="36" t="s">
        <v>37</v>
      </c>
      <c r="B21" s="35" t="s">
        <v>1540</v>
      </c>
      <c r="C21" s="36" t="s">
        <v>37</v>
      </c>
      <c r="D21" s="36" t="s">
        <v>1541</v>
      </c>
      <c r="E21" s="35" t="s">
        <v>1532</v>
      </c>
      <c r="G21" s="14" t="s">
        <v>39</v>
      </c>
      <c r="H21" s="14" t="s">
        <v>1542</v>
      </c>
    </row>
    <row r="22" spans="1:8" x14ac:dyDescent="0.3">
      <c r="A22" s="36" t="s">
        <v>39</v>
      </c>
      <c r="B22" s="35" t="s">
        <v>1542</v>
      </c>
      <c r="C22" s="36" t="s">
        <v>39</v>
      </c>
      <c r="D22" s="36" t="s">
        <v>1543</v>
      </c>
      <c r="E22" s="35" t="s">
        <v>1532</v>
      </c>
      <c r="G22" s="14" t="s">
        <v>41</v>
      </c>
      <c r="H22" s="14" t="s">
        <v>1544</v>
      </c>
    </row>
    <row r="23" spans="1:8" x14ac:dyDescent="0.3">
      <c r="A23" s="36" t="s">
        <v>41</v>
      </c>
      <c r="B23" s="35" t="s">
        <v>1544</v>
      </c>
      <c r="C23" s="36" t="s">
        <v>41</v>
      </c>
      <c r="D23" s="36" t="s">
        <v>1545</v>
      </c>
      <c r="E23" s="35" t="s">
        <v>1532</v>
      </c>
      <c r="G23" s="14" t="s">
        <v>43</v>
      </c>
      <c r="H23" s="14" t="s">
        <v>1546</v>
      </c>
    </row>
    <row r="24" spans="1:8" ht="28.8" x14ac:dyDescent="0.3">
      <c r="A24" s="36" t="s">
        <v>43</v>
      </c>
      <c r="B24" s="35" t="s">
        <v>1546</v>
      </c>
      <c r="C24" s="36" t="s">
        <v>43</v>
      </c>
      <c r="D24" s="36" t="s">
        <v>1547</v>
      </c>
      <c r="E24" s="35" t="s">
        <v>1532</v>
      </c>
      <c r="G24" s="14" t="s">
        <v>45</v>
      </c>
      <c r="H24" s="14" t="s">
        <v>1548</v>
      </c>
    </row>
    <row r="25" spans="1:8" x14ac:dyDescent="0.3">
      <c r="A25" s="36" t="s">
        <v>45</v>
      </c>
      <c r="B25" s="35" t="s">
        <v>1548</v>
      </c>
      <c r="C25" s="36" t="s">
        <v>45</v>
      </c>
      <c r="D25" s="36" t="s">
        <v>1549</v>
      </c>
      <c r="E25" s="35" t="s">
        <v>1532</v>
      </c>
      <c r="G25" s="14" t="s">
        <v>47</v>
      </c>
      <c r="H25" s="14" t="s">
        <v>1550</v>
      </c>
    </row>
    <row r="26" spans="1:8" x14ac:dyDescent="0.3">
      <c r="A26" s="36" t="s">
        <v>47</v>
      </c>
      <c r="B26" s="35" t="s">
        <v>1550</v>
      </c>
      <c r="C26" s="36" t="s">
        <v>47</v>
      </c>
      <c r="D26" s="36" t="s">
        <v>1551</v>
      </c>
      <c r="E26" s="35" t="s">
        <v>1532</v>
      </c>
      <c r="G26" s="14" t="s">
        <v>49</v>
      </c>
      <c r="H26" s="14" t="s">
        <v>50</v>
      </c>
    </row>
    <row r="27" spans="1:8" ht="28.8" x14ac:dyDescent="0.3">
      <c r="A27" s="36" t="s">
        <v>49</v>
      </c>
      <c r="B27" s="35" t="s">
        <v>50</v>
      </c>
      <c r="C27" s="36" t="s">
        <v>49</v>
      </c>
      <c r="D27" s="36" t="s">
        <v>1552</v>
      </c>
      <c r="E27" s="35" t="s">
        <v>1532</v>
      </c>
      <c r="G27" s="14" t="s">
        <v>51</v>
      </c>
      <c r="H27" s="14" t="s">
        <v>52</v>
      </c>
    </row>
    <row r="28" spans="1:8" ht="28.8" x14ac:dyDescent="0.3">
      <c r="A28" s="36" t="s">
        <v>51</v>
      </c>
      <c r="B28" s="35" t="s">
        <v>52</v>
      </c>
      <c r="C28" s="36" t="s">
        <v>51</v>
      </c>
      <c r="D28" s="36" t="s">
        <v>1553</v>
      </c>
      <c r="E28" s="35" t="s">
        <v>1554</v>
      </c>
      <c r="G28" s="14" t="s">
        <v>53</v>
      </c>
      <c r="H28" s="14" t="s">
        <v>1555</v>
      </c>
    </row>
    <row r="29" spans="1:8" ht="28.8" x14ac:dyDescent="0.3">
      <c r="A29" s="36" t="s">
        <v>53</v>
      </c>
      <c r="B29" s="35" t="s">
        <v>1555</v>
      </c>
      <c r="C29" s="36" t="s">
        <v>53</v>
      </c>
      <c r="D29" s="36" t="s">
        <v>1556</v>
      </c>
      <c r="E29" s="35" t="s">
        <v>1554</v>
      </c>
      <c r="G29" s="14" t="s">
        <v>55</v>
      </c>
      <c r="H29" s="14" t="s">
        <v>1557</v>
      </c>
    </row>
    <row r="30" spans="1:8" x14ac:dyDescent="0.3">
      <c r="A30" s="36" t="s">
        <v>55</v>
      </c>
      <c r="B30" s="35" t="s">
        <v>1557</v>
      </c>
      <c r="C30" s="36" t="s">
        <v>55</v>
      </c>
      <c r="D30" s="36" t="s">
        <v>1558</v>
      </c>
      <c r="E30" s="35" t="s">
        <v>1554</v>
      </c>
      <c r="G30" s="14" t="s">
        <v>57</v>
      </c>
      <c r="H30" s="14" t="s">
        <v>58</v>
      </c>
    </row>
    <row r="31" spans="1:8" ht="28.8" x14ac:dyDescent="0.3">
      <c r="A31" s="36" t="s">
        <v>57</v>
      </c>
      <c r="B31" s="35" t="s">
        <v>58</v>
      </c>
      <c r="C31" s="36" t="s">
        <v>57</v>
      </c>
      <c r="D31" s="36" t="s">
        <v>1559</v>
      </c>
      <c r="E31" s="35" t="s">
        <v>1554</v>
      </c>
      <c r="G31" s="14" t="s">
        <v>59</v>
      </c>
      <c r="H31" s="14" t="s">
        <v>60</v>
      </c>
    </row>
    <row r="32" spans="1:8" ht="28.8" x14ac:dyDescent="0.3">
      <c r="A32" s="36" t="s">
        <v>59</v>
      </c>
      <c r="B32" s="35" t="s">
        <v>60</v>
      </c>
      <c r="C32" s="36" t="s">
        <v>59</v>
      </c>
      <c r="D32" s="36" t="s">
        <v>1560</v>
      </c>
      <c r="E32" s="35" t="s">
        <v>1554</v>
      </c>
      <c r="G32" s="14" t="s">
        <v>61</v>
      </c>
      <c r="H32" s="14" t="s">
        <v>1561</v>
      </c>
    </row>
    <row r="33" spans="1:8" ht="28.8" x14ac:dyDescent="0.3">
      <c r="A33" s="36" t="s">
        <v>61</v>
      </c>
      <c r="B33" s="35" t="s">
        <v>1561</v>
      </c>
      <c r="C33" s="36" t="s">
        <v>61</v>
      </c>
      <c r="D33" s="36" t="s">
        <v>1562</v>
      </c>
      <c r="E33" s="35" t="s">
        <v>1554</v>
      </c>
      <c r="G33" s="14" t="s">
        <v>63</v>
      </c>
      <c r="H33" s="14" t="s">
        <v>1563</v>
      </c>
    </row>
    <row r="34" spans="1:8" x14ac:dyDescent="0.3">
      <c r="A34" s="36" t="s">
        <v>63</v>
      </c>
      <c r="B34" s="35" t="s">
        <v>1563</v>
      </c>
      <c r="C34" s="36" t="s">
        <v>63</v>
      </c>
      <c r="D34" s="36" t="s">
        <v>1564</v>
      </c>
      <c r="E34" s="35" t="s">
        <v>1554</v>
      </c>
      <c r="G34" s="14" t="s">
        <v>65</v>
      </c>
      <c r="H34" s="14" t="s">
        <v>1565</v>
      </c>
    </row>
    <row r="35" spans="1:8" x14ac:dyDescent="0.3">
      <c r="A35" s="36" t="s">
        <v>65</v>
      </c>
      <c r="B35" s="35" t="s">
        <v>1565</v>
      </c>
      <c r="C35" s="36" t="s">
        <v>65</v>
      </c>
      <c r="D35" s="36" t="s">
        <v>1566</v>
      </c>
      <c r="E35" s="35" t="s">
        <v>1554</v>
      </c>
      <c r="G35" s="14" t="s">
        <v>67</v>
      </c>
      <c r="H35" s="14" t="s">
        <v>68</v>
      </c>
    </row>
    <row r="36" spans="1:8" ht="28.8" x14ac:dyDescent="0.3">
      <c r="A36" s="36" t="s">
        <v>67</v>
      </c>
      <c r="B36" s="35" t="s">
        <v>68</v>
      </c>
      <c r="C36" s="36" t="s">
        <v>67</v>
      </c>
      <c r="D36" s="36" t="s">
        <v>1567</v>
      </c>
      <c r="E36" s="35" t="s">
        <v>1554</v>
      </c>
      <c r="G36" s="14" t="s">
        <v>69</v>
      </c>
      <c r="H36" s="14" t="s">
        <v>70</v>
      </c>
    </row>
    <row r="37" spans="1:8" x14ac:dyDescent="0.3">
      <c r="A37" s="36" t="s">
        <v>69</v>
      </c>
      <c r="B37" s="35" t="s">
        <v>70</v>
      </c>
      <c r="C37" s="36" t="s">
        <v>69</v>
      </c>
      <c r="D37" s="36" t="s">
        <v>1568</v>
      </c>
      <c r="E37" s="35" t="s">
        <v>1554</v>
      </c>
      <c r="G37" s="14" t="s">
        <v>71</v>
      </c>
      <c r="H37" s="14" t="s">
        <v>1569</v>
      </c>
    </row>
    <row r="38" spans="1:8" x14ac:dyDescent="0.3">
      <c r="A38" s="36" t="s">
        <v>71</v>
      </c>
      <c r="B38" s="35" t="s">
        <v>1569</v>
      </c>
      <c r="C38" s="36" t="s">
        <v>71</v>
      </c>
      <c r="D38" s="36" t="s">
        <v>1570</v>
      </c>
      <c r="E38" s="35" t="s">
        <v>1554</v>
      </c>
      <c r="G38" s="14" t="s">
        <v>73</v>
      </c>
      <c r="H38" s="14" t="s">
        <v>1571</v>
      </c>
    </row>
    <row r="39" spans="1:8" x14ac:dyDescent="0.3">
      <c r="A39" s="36" t="s">
        <v>73</v>
      </c>
      <c r="B39" s="35" t="s">
        <v>1571</v>
      </c>
      <c r="C39" s="36" t="s">
        <v>73</v>
      </c>
      <c r="D39" s="36" t="s">
        <v>1572</v>
      </c>
      <c r="E39" s="35" t="s">
        <v>1554</v>
      </c>
      <c r="G39" s="14" t="s">
        <v>75</v>
      </c>
      <c r="H39" s="14" t="s">
        <v>1573</v>
      </c>
    </row>
    <row r="40" spans="1:8" x14ac:dyDescent="0.3">
      <c r="A40" s="36" t="s">
        <v>75</v>
      </c>
      <c r="B40" s="35" t="s">
        <v>1573</v>
      </c>
      <c r="C40" s="36" t="s">
        <v>75</v>
      </c>
      <c r="D40" s="36" t="s">
        <v>1574</v>
      </c>
      <c r="E40" s="35" t="s">
        <v>1575</v>
      </c>
      <c r="G40" s="14" t="s">
        <v>77</v>
      </c>
      <c r="H40" s="14" t="s">
        <v>78</v>
      </c>
    </row>
    <row r="41" spans="1:8" ht="28.8" x14ac:dyDescent="0.3">
      <c r="A41" s="36" t="s">
        <v>77</v>
      </c>
      <c r="B41" s="35" t="s">
        <v>78</v>
      </c>
      <c r="C41" s="36" t="s">
        <v>77</v>
      </c>
      <c r="D41" s="36" t="s">
        <v>1576</v>
      </c>
      <c r="E41" s="35" t="s">
        <v>1575</v>
      </c>
      <c r="G41" s="14" t="s">
        <v>79</v>
      </c>
      <c r="H41" s="14" t="s">
        <v>1577</v>
      </c>
    </row>
    <row r="42" spans="1:8" x14ac:dyDescent="0.3">
      <c r="A42" s="36" t="s">
        <v>79</v>
      </c>
      <c r="B42" s="35" t="s">
        <v>1577</v>
      </c>
      <c r="C42" s="36" t="s">
        <v>79</v>
      </c>
      <c r="D42" s="36" t="s">
        <v>1578</v>
      </c>
      <c r="E42" s="35" t="s">
        <v>1575</v>
      </c>
      <c r="G42" s="14" t="s">
        <v>81</v>
      </c>
      <c r="H42" s="14" t="s">
        <v>1579</v>
      </c>
    </row>
    <row r="43" spans="1:8" x14ac:dyDescent="0.3">
      <c r="A43" s="36" t="s">
        <v>81</v>
      </c>
      <c r="B43" s="35" t="s">
        <v>1579</v>
      </c>
      <c r="C43" s="36" t="s">
        <v>81</v>
      </c>
      <c r="D43" s="36" t="s">
        <v>1580</v>
      </c>
      <c r="E43" s="35" t="s">
        <v>1575</v>
      </c>
      <c r="G43" s="14" t="s">
        <v>83</v>
      </c>
      <c r="H43" s="14" t="s">
        <v>1581</v>
      </c>
    </row>
    <row r="44" spans="1:8" x14ac:dyDescent="0.3">
      <c r="A44" s="36" t="s">
        <v>83</v>
      </c>
      <c r="B44" s="35" t="s">
        <v>1581</v>
      </c>
      <c r="C44" s="36" t="s">
        <v>83</v>
      </c>
      <c r="D44" s="36" t="s">
        <v>1582</v>
      </c>
      <c r="E44" s="35" t="s">
        <v>1575</v>
      </c>
      <c r="G44" s="14" t="s">
        <v>85</v>
      </c>
      <c r="H44" s="14" t="s">
        <v>86</v>
      </c>
    </row>
    <row r="45" spans="1:8" ht="28.8" x14ac:dyDescent="0.3">
      <c r="A45" s="36" t="s">
        <v>85</v>
      </c>
      <c r="B45" s="35" t="s">
        <v>86</v>
      </c>
      <c r="C45" s="36" t="s">
        <v>85</v>
      </c>
      <c r="D45" s="36" t="s">
        <v>1583</v>
      </c>
      <c r="E45" s="35" t="s">
        <v>1575</v>
      </c>
      <c r="G45" s="14" t="s">
        <v>87</v>
      </c>
      <c r="H45" s="14" t="s">
        <v>1584</v>
      </c>
    </row>
    <row r="46" spans="1:8" x14ac:dyDescent="0.3">
      <c r="A46" s="36" t="s">
        <v>87</v>
      </c>
      <c r="B46" s="35" t="s">
        <v>1584</v>
      </c>
      <c r="C46" s="36" t="s">
        <v>87</v>
      </c>
      <c r="D46" s="36" t="s">
        <v>1585</v>
      </c>
      <c r="E46" s="35" t="s">
        <v>1575</v>
      </c>
      <c r="G46" s="14" t="s">
        <v>89</v>
      </c>
      <c r="H46" s="14" t="s">
        <v>1586</v>
      </c>
    </row>
    <row r="47" spans="1:8" x14ac:dyDescent="0.3">
      <c r="A47" s="36" t="s">
        <v>89</v>
      </c>
      <c r="B47" s="35" t="s">
        <v>1586</v>
      </c>
      <c r="C47" s="36" t="s">
        <v>89</v>
      </c>
      <c r="D47" s="36" t="s">
        <v>1587</v>
      </c>
      <c r="E47" s="35" t="s">
        <v>1575</v>
      </c>
      <c r="G47" s="14" t="s">
        <v>91</v>
      </c>
      <c r="H47" s="14" t="s">
        <v>1588</v>
      </c>
    </row>
    <row r="48" spans="1:8" x14ac:dyDescent="0.3">
      <c r="A48" s="36" t="s">
        <v>91</v>
      </c>
      <c r="B48" s="35" t="s">
        <v>1588</v>
      </c>
      <c r="C48" s="36" t="s">
        <v>91</v>
      </c>
      <c r="D48" s="36" t="s">
        <v>1589</v>
      </c>
      <c r="E48" s="35" t="s">
        <v>1575</v>
      </c>
      <c r="G48" s="14" t="s">
        <v>93</v>
      </c>
      <c r="H48" s="14" t="s">
        <v>1590</v>
      </c>
    </row>
    <row r="49" spans="1:8" x14ac:dyDescent="0.3">
      <c r="A49" s="36" t="s">
        <v>93</v>
      </c>
      <c r="B49" s="35" t="s">
        <v>1590</v>
      </c>
      <c r="C49" s="36" t="s">
        <v>93</v>
      </c>
      <c r="D49" s="36" t="s">
        <v>1591</v>
      </c>
      <c r="E49" s="35" t="s">
        <v>1575</v>
      </c>
      <c r="G49" s="14" t="s">
        <v>95</v>
      </c>
      <c r="H49" s="14" t="s">
        <v>1592</v>
      </c>
    </row>
    <row r="50" spans="1:8" x14ac:dyDescent="0.3">
      <c r="A50" s="36" t="s">
        <v>95</v>
      </c>
      <c r="B50" s="35" t="s">
        <v>1592</v>
      </c>
      <c r="C50" s="36" t="s">
        <v>95</v>
      </c>
      <c r="D50" s="36" t="s">
        <v>1593</v>
      </c>
      <c r="E50" s="35" t="s">
        <v>1575</v>
      </c>
      <c r="G50" s="14" t="s">
        <v>97</v>
      </c>
      <c r="H50" s="14" t="s">
        <v>98</v>
      </c>
    </row>
    <row r="51" spans="1:8" ht="28.8" x14ac:dyDescent="0.3">
      <c r="A51" s="36" t="s">
        <v>97</v>
      </c>
      <c r="B51" s="35" t="s">
        <v>98</v>
      </c>
      <c r="C51" s="36" t="s">
        <v>97</v>
      </c>
      <c r="D51" s="36" t="s">
        <v>1594</v>
      </c>
      <c r="E51" s="35" t="s">
        <v>1575</v>
      </c>
      <c r="G51" s="14" t="s">
        <v>99</v>
      </c>
      <c r="H51" s="14" t="s">
        <v>1595</v>
      </c>
    </row>
    <row r="52" spans="1:8" x14ac:dyDescent="0.3">
      <c r="A52" s="36" t="s">
        <v>99</v>
      </c>
      <c r="B52" s="35" t="s">
        <v>1595</v>
      </c>
      <c r="C52" s="36" t="s">
        <v>99</v>
      </c>
      <c r="D52" s="36" t="s">
        <v>1596</v>
      </c>
      <c r="E52" s="35" t="s">
        <v>1597</v>
      </c>
      <c r="G52" s="14" t="s">
        <v>101</v>
      </c>
      <c r="H52" s="14" t="s">
        <v>1598</v>
      </c>
    </row>
    <row r="53" spans="1:8" x14ac:dyDescent="0.3">
      <c r="A53" s="36" t="s">
        <v>101</v>
      </c>
      <c r="B53" s="35" t="s">
        <v>1598</v>
      </c>
      <c r="C53" s="36" t="s">
        <v>101</v>
      </c>
      <c r="D53" s="36" t="s">
        <v>1599</v>
      </c>
      <c r="E53" s="35" t="s">
        <v>1597</v>
      </c>
      <c r="G53" s="14" t="s">
        <v>103</v>
      </c>
      <c r="H53" s="14" t="s">
        <v>1600</v>
      </c>
    </row>
    <row r="54" spans="1:8" x14ac:dyDescent="0.3">
      <c r="A54" s="36" t="s">
        <v>103</v>
      </c>
      <c r="B54" s="35" t="s">
        <v>1600</v>
      </c>
      <c r="C54" s="36" t="s">
        <v>103</v>
      </c>
      <c r="D54" s="36" t="s">
        <v>1601</v>
      </c>
      <c r="E54" s="35" t="s">
        <v>1597</v>
      </c>
      <c r="G54" s="14" t="s">
        <v>105</v>
      </c>
      <c r="H54" s="14" t="s">
        <v>106</v>
      </c>
    </row>
    <row r="55" spans="1:8" ht="28.8" x14ac:dyDescent="0.3">
      <c r="A55" s="36" t="s">
        <v>105</v>
      </c>
      <c r="B55" s="35" t="s">
        <v>106</v>
      </c>
      <c r="C55" s="36" t="s">
        <v>105</v>
      </c>
      <c r="D55" s="36" t="s">
        <v>1602</v>
      </c>
      <c r="E55" s="35" t="s">
        <v>1597</v>
      </c>
      <c r="G55" s="14" t="s">
        <v>107</v>
      </c>
      <c r="H55" s="14" t="s">
        <v>1603</v>
      </c>
    </row>
    <row r="56" spans="1:8" x14ac:dyDescent="0.3">
      <c r="A56" s="36" t="s">
        <v>107</v>
      </c>
      <c r="B56" s="35" t="s">
        <v>1603</v>
      </c>
      <c r="C56" s="36" t="s">
        <v>107</v>
      </c>
      <c r="D56" s="36" t="s">
        <v>1604</v>
      </c>
      <c r="E56" s="35" t="s">
        <v>1597</v>
      </c>
      <c r="G56" s="14" t="s">
        <v>109</v>
      </c>
      <c r="H56" s="14" t="s">
        <v>1605</v>
      </c>
    </row>
    <row r="57" spans="1:8" x14ac:dyDescent="0.3">
      <c r="A57" s="36" t="s">
        <v>109</v>
      </c>
      <c r="B57" s="35" t="s">
        <v>1605</v>
      </c>
      <c r="C57" s="36" t="s">
        <v>109</v>
      </c>
      <c r="D57" s="36" t="s">
        <v>1606</v>
      </c>
      <c r="E57" s="35" t="s">
        <v>1597</v>
      </c>
      <c r="G57" s="14" t="s">
        <v>111</v>
      </c>
      <c r="H57" s="14" t="s">
        <v>1607</v>
      </c>
    </row>
    <row r="58" spans="1:8" x14ac:dyDescent="0.3">
      <c r="A58" s="36" t="s">
        <v>111</v>
      </c>
      <c r="B58" s="35" t="s">
        <v>1607</v>
      </c>
      <c r="C58" s="36" t="s">
        <v>111</v>
      </c>
      <c r="D58" s="36" t="s">
        <v>1608</v>
      </c>
      <c r="E58" s="35" t="s">
        <v>1597</v>
      </c>
      <c r="G58" s="14" t="s">
        <v>113</v>
      </c>
      <c r="H58" s="14" t="s">
        <v>1609</v>
      </c>
    </row>
    <row r="59" spans="1:8" ht="28.8" x14ac:dyDescent="0.3">
      <c r="A59" s="36" t="s">
        <v>113</v>
      </c>
      <c r="B59" s="35" t="s">
        <v>1609</v>
      </c>
      <c r="C59" s="36" t="s">
        <v>113</v>
      </c>
      <c r="D59" s="36" t="s">
        <v>1610</v>
      </c>
      <c r="E59" s="35" t="s">
        <v>1611</v>
      </c>
      <c r="G59" s="14" t="s">
        <v>115</v>
      </c>
      <c r="H59" s="14" t="s">
        <v>1612</v>
      </c>
    </row>
    <row r="60" spans="1:8" x14ac:dyDescent="0.3">
      <c r="A60" s="36" t="s">
        <v>115</v>
      </c>
      <c r="B60" s="35" t="s">
        <v>1612</v>
      </c>
      <c r="C60" s="36" t="s">
        <v>115</v>
      </c>
      <c r="D60" s="36" t="s">
        <v>1613</v>
      </c>
      <c r="E60" s="35" t="s">
        <v>1611</v>
      </c>
      <c r="G60" s="14" t="s">
        <v>117</v>
      </c>
      <c r="H60" s="14" t="s">
        <v>118</v>
      </c>
    </row>
    <row r="61" spans="1:8" ht="28.8" x14ac:dyDescent="0.3">
      <c r="A61" s="36" t="s">
        <v>117</v>
      </c>
      <c r="B61" s="35" t="s">
        <v>118</v>
      </c>
      <c r="C61" s="36" t="s">
        <v>117</v>
      </c>
      <c r="D61" s="36" t="s">
        <v>1614</v>
      </c>
      <c r="E61" s="35" t="s">
        <v>1611</v>
      </c>
      <c r="G61" s="14" t="s">
        <v>119</v>
      </c>
      <c r="H61" s="14" t="s">
        <v>1615</v>
      </c>
    </row>
    <row r="62" spans="1:8" ht="28.8" x14ac:dyDescent="0.3">
      <c r="A62" s="36" t="s">
        <v>119</v>
      </c>
      <c r="B62" s="35" t="s">
        <v>1615</v>
      </c>
      <c r="C62" s="36" t="s">
        <v>119</v>
      </c>
      <c r="D62" s="36" t="s">
        <v>1616</v>
      </c>
      <c r="E62" s="35" t="s">
        <v>1611</v>
      </c>
      <c r="G62" s="14" t="s">
        <v>121</v>
      </c>
      <c r="H62" s="14" t="s">
        <v>1617</v>
      </c>
    </row>
    <row r="63" spans="1:8" ht="28.8" x14ac:dyDescent="0.3">
      <c r="A63" s="36" t="s">
        <v>121</v>
      </c>
      <c r="B63" s="35" t="s">
        <v>1617</v>
      </c>
      <c r="C63" s="36" t="s">
        <v>121</v>
      </c>
      <c r="D63" s="36" t="s">
        <v>1618</v>
      </c>
      <c r="E63" s="35" t="s">
        <v>1611</v>
      </c>
      <c r="G63" s="14" t="s">
        <v>123</v>
      </c>
      <c r="H63" s="14" t="s">
        <v>1619</v>
      </c>
    </row>
    <row r="64" spans="1:8" x14ac:dyDescent="0.3">
      <c r="A64" s="36" t="s">
        <v>123</v>
      </c>
      <c r="B64" s="35" t="s">
        <v>1619</v>
      </c>
      <c r="C64" s="36" t="s">
        <v>123</v>
      </c>
      <c r="D64" s="36" t="s">
        <v>1620</v>
      </c>
      <c r="E64" s="35" t="s">
        <v>1611</v>
      </c>
      <c r="G64" s="14" t="s">
        <v>125</v>
      </c>
      <c r="H64" s="14" t="s">
        <v>1621</v>
      </c>
    </row>
    <row r="65" spans="1:8" x14ac:dyDescent="0.3">
      <c r="A65" s="36" t="s">
        <v>125</v>
      </c>
      <c r="B65" s="35" t="s">
        <v>1621</v>
      </c>
      <c r="C65" s="36" t="s">
        <v>125</v>
      </c>
      <c r="D65" s="36" t="s">
        <v>1622</v>
      </c>
      <c r="E65" s="35" t="s">
        <v>1611</v>
      </c>
      <c r="G65" s="14" t="s">
        <v>127</v>
      </c>
      <c r="H65" s="14" t="s">
        <v>1623</v>
      </c>
    </row>
    <row r="66" spans="1:8" x14ac:dyDescent="0.3">
      <c r="A66" s="36" t="s">
        <v>127</v>
      </c>
      <c r="B66" s="35" t="s">
        <v>1623</v>
      </c>
      <c r="C66" s="36" t="s">
        <v>127</v>
      </c>
      <c r="D66" s="36" t="s">
        <v>1624</v>
      </c>
      <c r="E66" s="35" t="s">
        <v>1611</v>
      </c>
      <c r="G66" s="14" t="s">
        <v>129</v>
      </c>
      <c r="H66" s="14" t="s">
        <v>1625</v>
      </c>
    </row>
    <row r="67" spans="1:8" x14ac:dyDescent="0.3">
      <c r="A67" s="36" t="s">
        <v>129</v>
      </c>
      <c r="B67" s="35" t="s">
        <v>1625</v>
      </c>
      <c r="C67" s="36" t="s">
        <v>129</v>
      </c>
      <c r="D67" s="36" t="s">
        <v>1626</v>
      </c>
      <c r="E67" s="35" t="s">
        <v>1611</v>
      </c>
      <c r="G67" s="14" t="s">
        <v>131</v>
      </c>
      <c r="H67" s="14" t="s">
        <v>1627</v>
      </c>
    </row>
    <row r="68" spans="1:8" x14ac:dyDescent="0.3">
      <c r="A68" s="36" t="s">
        <v>131</v>
      </c>
      <c r="B68" s="35" t="s">
        <v>1627</v>
      </c>
      <c r="C68" s="36" t="s">
        <v>131</v>
      </c>
      <c r="D68" s="36" t="s">
        <v>1628</v>
      </c>
      <c r="E68" s="35" t="s">
        <v>1611</v>
      </c>
      <c r="G68" s="14" t="s">
        <v>133</v>
      </c>
      <c r="H68" s="14" t="s">
        <v>1629</v>
      </c>
    </row>
    <row r="69" spans="1:8" x14ac:dyDescent="0.3">
      <c r="A69" s="36" t="s">
        <v>133</v>
      </c>
      <c r="B69" s="35" t="s">
        <v>1629</v>
      </c>
      <c r="C69" s="36" t="s">
        <v>133</v>
      </c>
      <c r="D69" s="36" t="s">
        <v>1630</v>
      </c>
      <c r="E69" s="35" t="s">
        <v>1611</v>
      </c>
      <c r="G69" s="14" t="s">
        <v>135</v>
      </c>
      <c r="H69" s="14" t="s">
        <v>1631</v>
      </c>
    </row>
    <row r="70" spans="1:8" x14ac:dyDescent="0.3">
      <c r="A70" s="36" t="s">
        <v>135</v>
      </c>
      <c r="B70" s="35" t="s">
        <v>1631</v>
      </c>
      <c r="C70" s="36" t="s">
        <v>135</v>
      </c>
      <c r="D70" s="36" t="s">
        <v>1632</v>
      </c>
      <c r="E70" s="35" t="s">
        <v>1611</v>
      </c>
      <c r="G70" s="14" t="s">
        <v>137</v>
      </c>
      <c r="H70" s="14" t="s">
        <v>1633</v>
      </c>
    </row>
    <row r="71" spans="1:8" x14ac:dyDescent="0.3">
      <c r="A71" s="36" t="s">
        <v>137</v>
      </c>
      <c r="B71" s="35" t="s">
        <v>1633</v>
      </c>
      <c r="C71" s="36" t="s">
        <v>137</v>
      </c>
      <c r="D71" s="36" t="s">
        <v>1634</v>
      </c>
      <c r="E71" s="35" t="s">
        <v>1611</v>
      </c>
      <c r="G71" s="14" t="s">
        <v>139</v>
      </c>
      <c r="H71" s="14" t="s">
        <v>1635</v>
      </c>
    </row>
    <row r="72" spans="1:8" x14ac:dyDescent="0.3">
      <c r="A72" s="36" t="s">
        <v>139</v>
      </c>
      <c r="B72" s="35" t="s">
        <v>1635</v>
      </c>
      <c r="C72" s="36" t="s">
        <v>139</v>
      </c>
      <c r="D72" s="36" t="s">
        <v>1636</v>
      </c>
      <c r="E72" s="35" t="s">
        <v>1611</v>
      </c>
      <c r="G72" s="14" t="s">
        <v>141</v>
      </c>
      <c r="H72" s="14" t="s">
        <v>1637</v>
      </c>
    </row>
    <row r="73" spans="1:8" x14ac:dyDescent="0.3">
      <c r="A73" s="36" t="s">
        <v>141</v>
      </c>
      <c r="B73" s="35" t="s">
        <v>1637</v>
      </c>
      <c r="C73" s="36" t="s">
        <v>141</v>
      </c>
      <c r="D73" s="36" t="s">
        <v>1638</v>
      </c>
      <c r="E73" s="35" t="s">
        <v>1611</v>
      </c>
      <c r="G73" s="14" t="s">
        <v>143</v>
      </c>
      <c r="H73" s="14" t="s">
        <v>1639</v>
      </c>
    </row>
    <row r="74" spans="1:8" x14ac:dyDescent="0.3">
      <c r="A74" s="36" t="s">
        <v>143</v>
      </c>
      <c r="B74" s="35" t="s">
        <v>1639</v>
      </c>
      <c r="C74" s="36" t="s">
        <v>143</v>
      </c>
      <c r="D74" s="36" t="s">
        <v>1640</v>
      </c>
      <c r="E74" s="35" t="s">
        <v>1611</v>
      </c>
      <c r="G74" s="14" t="s">
        <v>145</v>
      </c>
      <c r="H74" s="14" t="s">
        <v>1641</v>
      </c>
    </row>
    <row r="75" spans="1:8" x14ac:dyDescent="0.3">
      <c r="A75" s="36" t="s">
        <v>145</v>
      </c>
      <c r="B75" s="35" t="s">
        <v>1641</v>
      </c>
      <c r="C75" s="36" t="s">
        <v>145</v>
      </c>
      <c r="D75" s="36" t="s">
        <v>1642</v>
      </c>
      <c r="E75" s="35" t="s">
        <v>1611</v>
      </c>
      <c r="G75" s="14" t="s">
        <v>147</v>
      </c>
      <c r="H75" s="14" t="s">
        <v>1643</v>
      </c>
    </row>
    <row r="76" spans="1:8" x14ac:dyDescent="0.3">
      <c r="A76" s="36" t="s">
        <v>147</v>
      </c>
      <c r="B76" s="35" t="s">
        <v>1643</v>
      </c>
      <c r="C76" s="36" t="s">
        <v>147</v>
      </c>
      <c r="D76" s="36" t="s">
        <v>1644</v>
      </c>
      <c r="E76" s="35" t="s">
        <v>1611</v>
      </c>
      <c r="G76" s="14" t="s">
        <v>149</v>
      </c>
      <c r="H76" s="14" t="s">
        <v>1645</v>
      </c>
    </row>
    <row r="77" spans="1:8" x14ac:dyDescent="0.3">
      <c r="A77" s="36" t="s">
        <v>149</v>
      </c>
      <c r="B77" s="35" t="s">
        <v>1645</v>
      </c>
      <c r="C77" s="36" t="s">
        <v>149</v>
      </c>
      <c r="D77" s="36" t="s">
        <v>1646</v>
      </c>
      <c r="E77" s="35" t="s">
        <v>1647</v>
      </c>
      <c r="G77" s="14" t="s">
        <v>151</v>
      </c>
      <c r="H77" s="14" t="s">
        <v>1648</v>
      </c>
    </row>
    <row r="78" spans="1:8" x14ac:dyDescent="0.3">
      <c r="A78" s="36" t="s">
        <v>151</v>
      </c>
      <c r="B78" s="35" t="s">
        <v>1648</v>
      </c>
      <c r="C78" s="36" t="s">
        <v>151</v>
      </c>
      <c r="D78" s="36" t="s">
        <v>1649</v>
      </c>
      <c r="E78" s="35" t="s">
        <v>1647</v>
      </c>
      <c r="G78" s="14" t="s">
        <v>153</v>
      </c>
      <c r="H78" s="14" t="s">
        <v>154</v>
      </c>
    </row>
    <row r="79" spans="1:8" x14ac:dyDescent="0.3">
      <c r="A79" s="36" t="s">
        <v>153</v>
      </c>
      <c r="B79" s="35" t="s">
        <v>154</v>
      </c>
      <c r="C79" s="36" t="s">
        <v>153</v>
      </c>
      <c r="D79" s="36" t="s">
        <v>1650</v>
      </c>
      <c r="E79" s="35" t="s">
        <v>1647</v>
      </c>
      <c r="G79" s="14" t="s">
        <v>155</v>
      </c>
      <c r="H79" s="14" t="s">
        <v>1651</v>
      </c>
    </row>
    <row r="80" spans="1:8" x14ac:dyDescent="0.3">
      <c r="A80" s="36" t="s">
        <v>155</v>
      </c>
      <c r="B80" s="35" t="s">
        <v>1651</v>
      </c>
      <c r="C80" s="36" t="s">
        <v>155</v>
      </c>
      <c r="D80" s="36" t="s">
        <v>1652</v>
      </c>
      <c r="E80" s="35" t="s">
        <v>1653</v>
      </c>
      <c r="G80" s="14" t="s">
        <v>157</v>
      </c>
      <c r="H80" s="14" t="s">
        <v>158</v>
      </c>
    </row>
    <row r="81" spans="1:8" ht="28.8" x14ac:dyDescent="0.3">
      <c r="A81" s="36" t="s">
        <v>157</v>
      </c>
      <c r="B81" s="35" t="s">
        <v>158</v>
      </c>
      <c r="C81" s="36" t="s">
        <v>157</v>
      </c>
      <c r="D81" s="36" t="s">
        <v>1654</v>
      </c>
      <c r="E81" s="35" t="s">
        <v>1653</v>
      </c>
      <c r="G81" s="14" t="s">
        <v>159</v>
      </c>
      <c r="H81" s="14" t="s">
        <v>1655</v>
      </c>
    </row>
    <row r="82" spans="1:8" x14ac:dyDescent="0.3">
      <c r="A82" s="36" t="s">
        <v>159</v>
      </c>
      <c r="B82" s="35" t="s">
        <v>1655</v>
      </c>
      <c r="C82" s="36" t="s">
        <v>159</v>
      </c>
      <c r="D82" s="36" t="s">
        <v>1656</v>
      </c>
      <c r="E82" s="35" t="s">
        <v>1653</v>
      </c>
      <c r="G82" s="14" t="s">
        <v>161</v>
      </c>
      <c r="H82" s="14" t="s">
        <v>1657</v>
      </c>
    </row>
    <row r="83" spans="1:8" ht="28.8" x14ac:dyDescent="0.3">
      <c r="A83" s="36" t="s">
        <v>161</v>
      </c>
      <c r="B83" s="35" t="s">
        <v>1657</v>
      </c>
      <c r="C83" s="36" t="s">
        <v>161</v>
      </c>
      <c r="D83" s="36" t="s">
        <v>1658</v>
      </c>
      <c r="E83" s="35" t="s">
        <v>1653</v>
      </c>
      <c r="G83" s="14" t="s">
        <v>163</v>
      </c>
      <c r="H83" s="14" t="s">
        <v>1659</v>
      </c>
    </row>
    <row r="84" spans="1:8" x14ac:dyDescent="0.3">
      <c r="A84" s="36" t="s">
        <v>163</v>
      </c>
      <c r="B84" s="35" t="s">
        <v>1659</v>
      </c>
      <c r="C84" s="36" t="s">
        <v>163</v>
      </c>
      <c r="D84" s="36" t="s">
        <v>1660</v>
      </c>
      <c r="E84" s="35" t="s">
        <v>1653</v>
      </c>
      <c r="G84" s="14" t="s">
        <v>165</v>
      </c>
      <c r="H84" s="14" t="s">
        <v>166</v>
      </c>
    </row>
    <row r="85" spans="1:8" ht="28.8" x14ac:dyDescent="0.3">
      <c r="A85" s="36" t="s">
        <v>165</v>
      </c>
      <c r="B85" s="35" t="s">
        <v>166</v>
      </c>
      <c r="C85" s="36" t="s">
        <v>165</v>
      </c>
      <c r="D85" s="36" t="s">
        <v>1661</v>
      </c>
      <c r="E85" s="35" t="s">
        <v>1653</v>
      </c>
      <c r="G85" s="14" t="s">
        <v>167</v>
      </c>
      <c r="H85" s="14" t="s">
        <v>1662</v>
      </c>
    </row>
    <row r="86" spans="1:8" ht="28.8" x14ac:dyDescent="0.3">
      <c r="A86" s="36" t="s">
        <v>167</v>
      </c>
      <c r="B86" s="35" t="s">
        <v>1662</v>
      </c>
      <c r="C86" s="36" t="s">
        <v>167</v>
      </c>
      <c r="D86" s="36" t="s">
        <v>1663</v>
      </c>
      <c r="E86" s="35" t="s">
        <v>1653</v>
      </c>
      <c r="G86" s="14" t="s">
        <v>169</v>
      </c>
      <c r="H86" s="14" t="s">
        <v>170</v>
      </c>
    </row>
    <row r="87" spans="1:8" ht="28.8" x14ac:dyDescent="0.3">
      <c r="A87" s="36" t="s">
        <v>169</v>
      </c>
      <c r="B87" s="35" t="s">
        <v>170</v>
      </c>
      <c r="C87" s="36" t="s">
        <v>169</v>
      </c>
      <c r="D87" s="36" t="s">
        <v>1664</v>
      </c>
      <c r="E87" s="35" t="s">
        <v>1653</v>
      </c>
      <c r="G87" s="14" t="s">
        <v>171</v>
      </c>
      <c r="H87" s="14" t="s">
        <v>172</v>
      </c>
    </row>
    <row r="88" spans="1:8" x14ac:dyDescent="0.3">
      <c r="A88" s="36" t="s">
        <v>171</v>
      </c>
      <c r="B88" s="35" t="s">
        <v>172</v>
      </c>
      <c r="C88" s="36" t="s">
        <v>171</v>
      </c>
      <c r="D88" s="36" t="s">
        <v>1665</v>
      </c>
      <c r="E88" s="35" t="s">
        <v>1666</v>
      </c>
      <c r="G88" s="14" t="s">
        <v>173</v>
      </c>
      <c r="H88" s="14" t="s">
        <v>1667</v>
      </c>
    </row>
    <row r="89" spans="1:8" x14ac:dyDescent="0.3">
      <c r="A89" s="36" t="s">
        <v>173</v>
      </c>
      <c r="B89" s="35" t="s">
        <v>1667</v>
      </c>
      <c r="C89" s="36" t="s">
        <v>173</v>
      </c>
      <c r="D89" s="36" t="s">
        <v>1668</v>
      </c>
      <c r="E89" s="35" t="s">
        <v>1666</v>
      </c>
      <c r="G89" s="14" t="s">
        <v>175</v>
      </c>
      <c r="H89" s="14" t="s">
        <v>1669</v>
      </c>
    </row>
    <row r="90" spans="1:8" ht="28.8" x14ac:dyDescent="0.3">
      <c r="A90" s="36" t="s">
        <v>175</v>
      </c>
      <c r="B90" s="35" t="s">
        <v>1669</v>
      </c>
      <c r="C90" s="36" t="s">
        <v>175</v>
      </c>
      <c r="D90" s="36" t="s">
        <v>1670</v>
      </c>
      <c r="E90" s="35" t="s">
        <v>1666</v>
      </c>
      <c r="G90" s="14" t="s">
        <v>177</v>
      </c>
      <c r="H90" s="14" t="s">
        <v>1671</v>
      </c>
    </row>
    <row r="91" spans="1:8" x14ac:dyDescent="0.3">
      <c r="A91" s="36" t="s">
        <v>177</v>
      </c>
      <c r="B91" s="35" t="s">
        <v>1671</v>
      </c>
      <c r="C91" s="36" t="s">
        <v>177</v>
      </c>
      <c r="D91" s="36" t="s">
        <v>1672</v>
      </c>
      <c r="E91" s="35" t="s">
        <v>1666</v>
      </c>
      <c r="G91" s="14" t="s">
        <v>179</v>
      </c>
      <c r="H91" s="14" t="s">
        <v>180</v>
      </c>
    </row>
    <row r="92" spans="1:8" ht="28.8" x14ac:dyDescent="0.3">
      <c r="A92" s="36" t="s">
        <v>179</v>
      </c>
      <c r="B92" s="35" t="s">
        <v>180</v>
      </c>
      <c r="C92" s="36" t="s">
        <v>179</v>
      </c>
      <c r="D92" s="36" t="s">
        <v>1673</v>
      </c>
      <c r="E92" s="35" t="s">
        <v>1666</v>
      </c>
      <c r="G92" s="14" t="s">
        <v>181</v>
      </c>
      <c r="H92" s="14" t="s">
        <v>1674</v>
      </c>
    </row>
    <row r="93" spans="1:8" x14ac:dyDescent="0.3">
      <c r="A93" s="36" t="s">
        <v>181</v>
      </c>
      <c r="B93" s="35" t="s">
        <v>1674</v>
      </c>
      <c r="C93" s="36" t="s">
        <v>181</v>
      </c>
      <c r="D93" s="36" t="s">
        <v>1675</v>
      </c>
      <c r="E93" s="35" t="s">
        <v>1666</v>
      </c>
      <c r="G93" s="14" t="s">
        <v>183</v>
      </c>
      <c r="H93" s="14" t="s">
        <v>1676</v>
      </c>
    </row>
    <row r="94" spans="1:8" ht="28.8" x14ac:dyDescent="0.3">
      <c r="A94" s="36" t="s">
        <v>183</v>
      </c>
      <c r="B94" s="35" t="s">
        <v>1676</v>
      </c>
      <c r="C94" s="36" t="s">
        <v>183</v>
      </c>
      <c r="D94" s="36" t="s">
        <v>1677</v>
      </c>
      <c r="E94" s="35" t="s">
        <v>1666</v>
      </c>
      <c r="G94" s="14" t="s">
        <v>185</v>
      </c>
      <c r="H94" s="14" t="s">
        <v>1678</v>
      </c>
    </row>
    <row r="95" spans="1:8" x14ac:dyDescent="0.3">
      <c r="A95" s="36" t="s">
        <v>185</v>
      </c>
      <c r="B95" s="35" t="s">
        <v>1678</v>
      </c>
      <c r="C95" s="36" t="s">
        <v>185</v>
      </c>
      <c r="D95" s="36" t="s">
        <v>1679</v>
      </c>
      <c r="E95" s="35" t="s">
        <v>1666</v>
      </c>
      <c r="G95" s="14" t="s">
        <v>187</v>
      </c>
      <c r="H95" s="14" t="s">
        <v>188</v>
      </c>
    </row>
    <row r="96" spans="1:8" x14ac:dyDescent="0.3">
      <c r="A96" s="36" t="s">
        <v>187</v>
      </c>
      <c r="B96" s="35" t="s">
        <v>188</v>
      </c>
      <c r="C96" s="36" t="s">
        <v>187</v>
      </c>
      <c r="D96" s="36" t="s">
        <v>1680</v>
      </c>
      <c r="E96" s="35" t="s">
        <v>1681</v>
      </c>
      <c r="G96" s="14" t="s">
        <v>189</v>
      </c>
      <c r="H96" s="14" t="s">
        <v>1682</v>
      </c>
    </row>
    <row r="97" spans="1:8" x14ac:dyDescent="0.3">
      <c r="A97" s="36" t="s">
        <v>189</v>
      </c>
      <c r="B97" s="35" t="s">
        <v>1682</v>
      </c>
      <c r="C97" s="36" t="s">
        <v>189</v>
      </c>
      <c r="D97" s="36" t="s">
        <v>1683</v>
      </c>
      <c r="E97" s="35" t="s">
        <v>1681</v>
      </c>
      <c r="G97" s="14" t="s">
        <v>191</v>
      </c>
      <c r="H97" s="14" t="s">
        <v>1684</v>
      </c>
    </row>
    <row r="98" spans="1:8" x14ac:dyDescent="0.3">
      <c r="A98" s="36" t="s">
        <v>191</v>
      </c>
      <c r="B98" s="35" t="s">
        <v>1684</v>
      </c>
      <c r="C98" s="36" t="s">
        <v>191</v>
      </c>
      <c r="D98" s="36" t="s">
        <v>1685</v>
      </c>
      <c r="E98" s="35" t="s">
        <v>1681</v>
      </c>
      <c r="G98" s="14" t="s">
        <v>193</v>
      </c>
      <c r="H98" s="14" t="s">
        <v>1686</v>
      </c>
    </row>
    <row r="99" spans="1:8" x14ac:dyDescent="0.3">
      <c r="A99" s="36" t="s">
        <v>193</v>
      </c>
      <c r="B99" s="35" t="s">
        <v>1686</v>
      </c>
      <c r="C99" s="36" t="s">
        <v>193</v>
      </c>
      <c r="D99" s="36" t="s">
        <v>1687</v>
      </c>
      <c r="E99" s="35" t="s">
        <v>1681</v>
      </c>
      <c r="G99" s="14" t="s">
        <v>195</v>
      </c>
      <c r="H99" s="14" t="s">
        <v>1688</v>
      </c>
    </row>
    <row r="100" spans="1:8" x14ac:dyDescent="0.3">
      <c r="A100" s="36" t="s">
        <v>195</v>
      </c>
      <c r="B100" s="35" t="s">
        <v>1688</v>
      </c>
      <c r="C100" s="36" t="s">
        <v>195</v>
      </c>
      <c r="D100" s="36" t="s">
        <v>1689</v>
      </c>
      <c r="E100" s="35" t="s">
        <v>1681</v>
      </c>
      <c r="G100" s="14" t="s">
        <v>197</v>
      </c>
      <c r="H100" s="14" t="s">
        <v>1690</v>
      </c>
    </row>
    <row r="101" spans="1:8" x14ac:dyDescent="0.3">
      <c r="A101" s="36" t="s">
        <v>197</v>
      </c>
      <c r="B101" s="35" t="s">
        <v>1690</v>
      </c>
      <c r="C101" s="36" t="s">
        <v>197</v>
      </c>
      <c r="D101" s="36" t="s">
        <v>1691</v>
      </c>
      <c r="E101" s="35" t="s">
        <v>1681</v>
      </c>
      <c r="G101" s="14" t="s">
        <v>199</v>
      </c>
      <c r="H101" s="14" t="s">
        <v>1692</v>
      </c>
    </row>
    <row r="102" spans="1:8" x14ac:dyDescent="0.3">
      <c r="A102" s="36" t="s">
        <v>199</v>
      </c>
      <c r="B102" s="35" t="s">
        <v>1692</v>
      </c>
      <c r="C102" s="36" t="s">
        <v>199</v>
      </c>
      <c r="D102" s="36" t="s">
        <v>1693</v>
      </c>
      <c r="E102" s="35" t="s">
        <v>1694</v>
      </c>
      <c r="G102" s="14" t="s">
        <v>201</v>
      </c>
      <c r="H102" s="14" t="s">
        <v>1695</v>
      </c>
    </row>
    <row r="103" spans="1:8" x14ac:dyDescent="0.3">
      <c r="A103" s="36" t="s">
        <v>201</v>
      </c>
      <c r="B103" s="35" t="s">
        <v>1695</v>
      </c>
      <c r="C103" s="36" t="s">
        <v>201</v>
      </c>
      <c r="D103" s="36" t="s">
        <v>1696</v>
      </c>
      <c r="E103" s="35" t="s">
        <v>1694</v>
      </c>
      <c r="G103" s="14" t="s">
        <v>203</v>
      </c>
      <c r="H103" s="14" t="s">
        <v>1697</v>
      </c>
    </row>
    <row r="104" spans="1:8" x14ac:dyDescent="0.3">
      <c r="A104" s="36" t="s">
        <v>203</v>
      </c>
      <c r="B104" s="35" t="s">
        <v>1697</v>
      </c>
      <c r="C104" s="36" t="s">
        <v>203</v>
      </c>
      <c r="D104" s="36" t="s">
        <v>1698</v>
      </c>
      <c r="E104" s="35" t="s">
        <v>1694</v>
      </c>
      <c r="G104" s="14" t="s">
        <v>205</v>
      </c>
      <c r="H104" s="14" t="s">
        <v>1699</v>
      </c>
    </row>
    <row r="105" spans="1:8" x14ac:dyDescent="0.3">
      <c r="A105" s="36" t="s">
        <v>205</v>
      </c>
      <c r="B105" s="35" t="s">
        <v>1699</v>
      </c>
      <c r="C105" s="36" t="s">
        <v>205</v>
      </c>
      <c r="D105" s="36" t="s">
        <v>1700</v>
      </c>
      <c r="E105" s="35" t="s">
        <v>1694</v>
      </c>
      <c r="G105" s="14" t="s">
        <v>207</v>
      </c>
      <c r="H105" s="14" t="s">
        <v>1701</v>
      </c>
    </row>
    <row r="106" spans="1:8" x14ac:dyDescent="0.3">
      <c r="A106" s="36" t="s">
        <v>207</v>
      </c>
      <c r="B106" s="35" t="s">
        <v>1701</v>
      </c>
      <c r="C106" s="36" t="s">
        <v>207</v>
      </c>
      <c r="D106" s="36" t="s">
        <v>1702</v>
      </c>
      <c r="E106" s="35" t="s">
        <v>1694</v>
      </c>
      <c r="G106" s="14" t="s">
        <v>209</v>
      </c>
      <c r="H106" s="14" t="s">
        <v>1703</v>
      </c>
    </row>
    <row r="107" spans="1:8" x14ac:dyDescent="0.3">
      <c r="A107" s="36" t="s">
        <v>209</v>
      </c>
      <c r="B107" s="35" t="s">
        <v>1703</v>
      </c>
      <c r="C107" s="36" t="s">
        <v>209</v>
      </c>
      <c r="D107" s="36" t="s">
        <v>1704</v>
      </c>
      <c r="E107" s="35" t="s">
        <v>1705</v>
      </c>
      <c r="G107" s="14" t="s">
        <v>211</v>
      </c>
      <c r="H107" s="14" t="s">
        <v>1706</v>
      </c>
    </row>
    <row r="108" spans="1:8" x14ac:dyDescent="0.3">
      <c r="A108" s="36" t="s">
        <v>211</v>
      </c>
      <c r="B108" s="35" t="s">
        <v>1706</v>
      </c>
      <c r="C108" s="36" t="s">
        <v>211</v>
      </c>
      <c r="D108" s="36" t="s">
        <v>1707</v>
      </c>
      <c r="E108" s="35" t="s">
        <v>1705</v>
      </c>
      <c r="G108" s="14" t="s">
        <v>213</v>
      </c>
      <c r="H108" s="14" t="s">
        <v>214</v>
      </c>
    </row>
    <row r="109" spans="1:8" ht="28.8" x14ac:dyDescent="0.3">
      <c r="A109" s="36" t="s">
        <v>213</v>
      </c>
      <c r="B109" s="35" t="s">
        <v>214</v>
      </c>
      <c r="C109" s="36" t="s">
        <v>213</v>
      </c>
      <c r="D109" s="36" t="s">
        <v>1708</v>
      </c>
      <c r="E109" s="35" t="s">
        <v>1705</v>
      </c>
      <c r="G109" s="14" t="s">
        <v>215</v>
      </c>
      <c r="H109" s="14" t="s">
        <v>1709</v>
      </c>
    </row>
    <row r="110" spans="1:8" x14ac:dyDescent="0.3">
      <c r="A110" s="36" t="s">
        <v>215</v>
      </c>
      <c r="B110" s="35" t="s">
        <v>1709</v>
      </c>
      <c r="C110" s="36" t="s">
        <v>215</v>
      </c>
      <c r="D110" s="36" t="s">
        <v>1710</v>
      </c>
      <c r="E110" s="35" t="s">
        <v>1705</v>
      </c>
      <c r="G110" s="14" t="s">
        <v>217</v>
      </c>
      <c r="H110" s="14" t="s">
        <v>1711</v>
      </c>
    </row>
    <row r="111" spans="1:8" x14ac:dyDescent="0.3">
      <c r="A111" s="36" t="s">
        <v>217</v>
      </c>
      <c r="B111" s="35" t="s">
        <v>1711</v>
      </c>
      <c r="C111" s="36" t="s">
        <v>217</v>
      </c>
      <c r="D111" s="36" t="s">
        <v>1712</v>
      </c>
      <c r="E111" s="35" t="s">
        <v>1705</v>
      </c>
      <c r="G111" s="14" t="s">
        <v>219</v>
      </c>
      <c r="H111" s="14" t="s">
        <v>1713</v>
      </c>
    </row>
    <row r="112" spans="1:8" x14ac:dyDescent="0.3">
      <c r="A112" s="36" t="s">
        <v>219</v>
      </c>
      <c r="B112" s="35" t="s">
        <v>1713</v>
      </c>
      <c r="C112" s="36" t="s">
        <v>219</v>
      </c>
      <c r="D112" s="36" t="s">
        <v>1714</v>
      </c>
      <c r="E112" s="35" t="s">
        <v>1705</v>
      </c>
      <c r="G112" s="14" t="s">
        <v>221</v>
      </c>
      <c r="H112" s="14" t="s">
        <v>1715</v>
      </c>
    </row>
    <row r="113" spans="1:8" x14ac:dyDescent="0.3">
      <c r="A113" s="36" t="s">
        <v>221</v>
      </c>
      <c r="B113" s="35" t="s">
        <v>1715</v>
      </c>
      <c r="C113" s="36" t="s">
        <v>221</v>
      </c>
      <c r="D113" s="36" t="s">
        <v>1716</v>
      </c>
      <c r="E113" s="35" t="s">
        <v>1705</v>
      </c>
      <c r="G113" s="14" t="s">
        <v>223</v>
      </c>
      <c r="H113" s="14" t="s">
        <v>1717</v>
      </c>
    </row>
    <row r="114" spans="1:8" x14ac:dyDescent="0.3">
      <c r="A114" s="36" t="s">
        <v>223</v>
      </c>
      <c r="B114" s="35" t="s">
        <v>1717</v>
      </c>
      <c r="C114" s="36" t="s">
        <v>223</v>
      </c>
      <c r="D114" s="36" t="s">
        <v>1718</v>
      </c>
      <c r="E114" s="35" t="s">
        <v>1705</v>
      </c>
      <c r="G114" s="14" t="s">
        <v>225</v>
      </c>
      <c r="H114" s="14" t="s">
        <v>1719</v>
      </c>
    </row>
    <row r="115" spans="1:8" x14ac:dyDescent="0.3">
      <c r="A115" s="36" t="s">
        <v>225</v>
      </c>
      <c r="B115" s="35" t="s">
        <v>1719</v>
      </c>
      <c r="C115" s="36" t="s">
        <v>225</v>
      </c>
      <c r="D115" s="36" t="s">
        <v>1720</v>
      </c>
      <c r="E115" s="35" t="s">
        <v>1705</v>
      </c>
      <c r="G115" s="14" t="s">
        <v>227</v>
      </c>
      <c r="H115" s="14" t="s">
        <v>1721</v>
      </c>
    </row>
    <row r="116" spans="1:8" x14ac:dyDescent="0.3">
      <c r="A116" s="36" t="s">
        <v>227</v>
      </c>
      <c r="B116" s="35" t="s">
        <v>1721</v>
      </c>
      <c r="C116" s="36" t="s">
        <v>227</v>
      </c>
      <c r="D116" s="36" t="s">
        <v>1722</v>
      </c>
      <c r="E116" s="35" t="s">
        <v>1705</v>
      </c>
      <c r="G116" s="14" t="s">
        <v>229</v>
      </c>
      <c r="H116" s="14" t="s">
        <v>1723</v>
      </c>
    </row>
    <row r="117" spans="1:8" ht="28.8" x14ac:dyDescent="0.3">
      <c r="A117" s="36" t="s">
        <v>229</v>
      </c>
      <c r="B117" s="35" t="s">
        <v>1723</v>
      </c>
      <c r="C117" s="36" t="s">
        <v>229</v>
      </c>
      <c r="D117" s="36" t="s">
        <v>1724</v>
      </c>
      <c r="E117" s="35" t="s">
        <v>1705</v>
      </c>
      <c r="G117" s="14" t="s">
        <v>231</v>
      </c>
      <c r="H117" s="14" t="s">
        <v>1725</v>
      </c>
    </row>
    <row r="118" spans="1:8" x14ac:dyDescent="0.3">
      <c r="A118" s="36" t="s">
        <v>231</v>
      </c>
      <c r="B118" s="35" t="s">
        <v>1725</v>
      </c>
      <c r="C118" s="36" t="s">
        <v>231</v>
      </c>
      <c r="D118" s="36" t="s">
        <v>1726</v>
      </c>
      <c r="E118" s="35" t="s">
        <v>1705</v>
      </c>
      <c r="G118" s="14" t="s">
        <v>233</v>
      </c>
      <c r="H118" s="14" t="s">
        <v>1727</v>
      </c>
    </row>
    <row r="119" spans="1:8" x14ac:dyDescent="0.3">
      <c r="A119" s="36" t="s">
        <v>233</v>
      </c>
      <c r="B119" s="35" t="s">
        <v>1727</v>
      </c>
      <c r="C119" s="36" t="s">
        <v>233</v>
      </c>
      <c r="D119" s="36" t="s">
        <v>1728</v>
      </c>
      <c r="E119" s="35" t="s">
        <v>1729</v>
      </c>
      <c r="G119" s="14" t="s">
        <v>235</v>
      </c>
      <c r="H119" s="14" t="s">
        <v>1730</v>
      </c>
    </row>
    <row r="120" spans="1:8" x14ac:dyDescent="0.3">
      <c r="A120" s="36" t="s">
        <v>235</v>
      </c>
      <c r="B120" s="35" t="s">
        <v>1730</v>
      </c>
      <c r="C120" s="36" t="s">
        <v>235</v>
      </c>
      <c r="D120" s="36" t="s">
        <v>1731</v>
      </c>
      <c r="E120" s="35" t="s">
        <v>1729</v>
      </c>
      <c r="G120" s="14" t="s">
        <v>237</v>
      </c>
      <c r="H120" s="14" t="s">
        <v>1732</v>
      </c>
    </row>
    <row r="121" spans="1:8" x14ac:dyDescent="0.3">
      <c r="A121" s="36" t="s">
        <v>237</v>
      </c>
      <c r="B121" s="35" t="s">
        <v>1732</v>
      </c>
      <c r="C121" s="36" t="s">
        <v>237</v>
      </c>
      <c r="D121" s="36" t="s">
        <v>1733</v>
      </c>
      <c r="E121" s="35" t="s">
        <v>1729</v>
      </c>
      <c r="G121" s="14" t="s">
        <v>239</v>
      </c>
      <c r="H121" s="14" t="s">
        <v>1734</v>
      </c>
    </row>
    <row r="122" spans="1:8" x14ac:dyDescent="0.3">
      <c r="A122" s="36" t="s">
        <v>239</v>
      </c>
      <c r="B122" s="35" t="s">
        <v>1734</v>
      </c>
      <c r="C122" s="36" t="s">
        <v>239</v>
      </c>
      <c r="D122" s="36" t="s">
        <v>1735</v>
      </c>
      <c r="E122" s="35" t="s">
        <v>1729</v>
      </c>
      <c r="G122" s="14" t="s">
        <v>241</v>
      </c>
      <c r="H122" s="14" t="s">
        <v>1736</v>
      </c>
    </row>
    <row r="123" spans="1:8" x14ac:dyDescent="0.3">
      <c r="A123" s="36" t="s">
        <v>241</v>
      </c>
      <c r="B123" s="35" t="s">
        <v>1736</v>
      </c>
      <c r="C123" s="36" t="s">
        <v>241</v>
      </c>
      <c r="D123" s="36" t="s">
        <v>1737</v>
      </c>
      <c r="E123" s="35" t="s">
        <v>1729</v>
      </c>
      <c r="G123" s="14" t="s">
        <v>243</v>
      </c>
      <c r="H123" s="14" t="s">
        <v>1738</v>
      </c>
    </row>
    <row r="124" spans="1:8" x14ac:dyDescent="0.3">
      <c r="A124" s="36" t="s">
        <v>243</v>
      </c>
      <c r="B124" s="35" t="s">
        <v>1738</v>
      </c>
      <c r="C124" s="36" t="s">
        <v>243</v>
      </c>
      <c r="D124" s="36" t="s">
        <v>1739</v>
      </c>
      <c r="E124" s="35" t="s">
        <v>1729</v>
      </c>
      <c r="G124" s="14" t="s">
        <v>245</v>
      </c>
      <c r="H124" s="14" t="s">
        <v>1740</v>
      </c>
    </row>
    <row r="125" spans="1:8" ht="28.8" x14ac:dyDescent="0.3">
      <c r="A125" s="36" t="s">
        <v>245</v>
      </c>
      <c r="B125" s="35" t="s">
        <v>1740</v>
      </c>
      <c r="C125" s="36" t="s">
        <v>245</v>
      </c>
      <c r="D125" s="36" t="s">
        <v>1741</v>
      </c>
      <c r="E125" s="35" t="s">
        <v>1729</v>
      </c>
      <c r="G125" s="14" t="s">
        <v>247</v>
      </c>
      <c r="H125" s="14" t="s">
        <v>1742</v>
      </c>
    </row>
    <row r="126" spans="1:8" x14ac:dyDescent="0.3">
      <c r="A126" s="36" t="s">
        <v>247</v>
      </c>
      <c r="B126" s="35" t="s">
        <v>1742</v>
      </c>
      <c r="C126" s="36" t="s">
        <v>247</v>
      </c>
      <c r="D126" s="36" t="s">
        <v>1743</v>
      </c>
      <c r="E126" s="35" t="s">
        <v>1729</v>
      </c>
      <c r="G126" s="14" t="s">
        <v>249</v>
      </c>
      <c r="H126" s="14" t="s">
        <v>1744</v>
      </c>
    </row>
    <row r="127" spans="1:8" x14ac:dyDescent="0.3">
      <c r="A127" s="36" t="s">
        <v>249</v>
      </c>
      <c r="B127" s="35" t="s">
        <v>1744</v>
      </c>
      <c r="C127" s="36" t="s">
        <v>249</v>
      </c>
      <c r="D127" s="36" t="s">
        <v>1745</v>
      </c>
      <c r="E127" s="35" t="s">
        <v>1729</v>
      </c>
      <c r="G127" s="14" t="s">
        <v>251</v>
      </c>
      <c r="H127" s="14" t="s">
        <v>1746</v>
      </c>
    </row>
    <row r="128" spans="1:8" x14ac:dyDescent="0.3">
      <c r="A128" s="36" t="s">
        <v>251</v>
      </c>
      <c r="B128" s="35" t="s">
        <v>1746</v>
      </c>
      <c r="C128" s="36" t="s">
        <v>251</v>
      </c>
      <c r="D128" s="36" t="s">
        <v>1747</v>
      </c>
      <c r="E128" s="35" t="s">
        <v>1729</v>
      </c>
      <c r="G128" s="14" t="s">
        <v>253</v>
      </c>
      <c r="H128" s="14" t="s">
        <v>1748</v>
      </c>
    </row>
    <row r="129" spans="1:8" x14ac:dyDescent="0.3">
      <c r="A129" s="36" t="s">
        <v>253</v>
      </c>
      <c r="B129" s="35" t="s">
        <v>1748</v>
      </c>
      <c r="C129" s="36" t="s">
        <v>253</v>
      </c>
      <c r="D129" s="36" t="s">
        <v>1749</v>
      </c>
      <c r="E129" s="35" t="s">
        <v>1729</v>
      </c>
      <c r="G129" s="14" t="s">
        <v>255</v>
      </c>
      <c r="H129" s="14" t="s">
        <v>1750</v>
      </c>
    </row>
    <row r="130" spans="1:8" x14ac:dyDescent="0.3">
      <c r="A130" s="36" t="s">
        <v>255</v>
      </c>
      <c r="B130" s="35" t="s">
        <v>1750</v>
      </c>
      <c r="C130" s="36" t="s">
        <v>255</v>
      </c>
      <c r="D130" s="36" t="s">
        <v>1751</v>
      </c>
      <c r="E130" s="35" t="s">
        <v>1729</v>
      </c>
      <c r="G130" s="14" t="s">
        <v>257</v>
      </c>
      <c r="H130" s="14" t="s">
        <v>1752</v>
      </c>
    </row>
    <row r="131" spans="1:8" x14ac:dyDescent="0.3">
      <c r="A131" s="36" t="s">
        <v>257</v>
      </c>
      <c r="B131" s="35" t="s">
        <v>1752</v>
      </c>
      <c r="C131" s="36" t="s">
        <v>257</v>
      </c>
      <c r="D131" s="36" t="s">
        <v>1753</v>
      </c>
      <c r="E131" s="35" t="s">
        <v>1729</v>
      </c>
      <c r="G131" s="14" t="s">
        <v>259</v>
      </c>
      <c r="H131" s="14" t="s">
        <v>1754</v>
      </c>
    </row>
    <row r="132" spans="1:8" x14ac:dyDescent="0.3">
      <c r="A132" s="36" t="s">
        <v>259</v>
      </c>
      <c r="B132" s="35" t="s">
        <v>1754</v>
      </c>
      <c r="C132" s="36" t="s">
        <v>259</v>
      </c>
      <c r="D132" s="36" t="s">
        <v>1755</v>
      </c>
      <c r="E132" s="35" t="s">
        <v>1756</v>
      </c>
      <c r="G132" s="14" t="s">
        <v>261</v>
      </c>
      <c r="H132" s="14" t="s">
        <v>1757</v>
      </c>
    </row>
    <row r="133" spans="1:8" x14ac:dyDescent="0.3">
      <c r="A133" s="36" t="s">
        <v>261</v>
      </c>
      <c r="B133" s="35" t="s">
        <v>1757</v>
      </c>
      <c r="C133" s="36" t="s">
        <v>261</v>
      </c>
      <c r="D133" s="36" t="s">
        <v>1758</v>
      </c>
      <c r="E133" s="35" t="s">
        <v>1756</v>
      </c>
      <c r="G133" s="14" t="s">
        <v>263</v>
      </c>
      <c r="H133" s="14" t="s">
        <v>1759</v>
      </c>
    </row>
    <row r="134" spans="1:8" x14ac:dyDescent="0.3">
      <c r="A134" s="36" t="s">
        <v>263</v>
      </c>
      <c r="B134" s="35" t="s">
        <v>1759</v>
      </c>
      <c r="C134" s="36" t="s">
        <v>263</v>
      </c>
      <c r="D134" s="36" t="s">
        <v>1760</v>
      </c>
      <c r="E134" s="35" t="s">
        <v>1756</v>
      </c>
      <c r="G134" s="14" t="s">
        <v>265</v>
      </c>
      <c r="H134" s="14" t="s">
        <v>1761</v>
      </c>
    </row>
    <row r="135" spans="1:8" x14ac:dyDescent="0.3">
      <c r="A135" s="36" t="s">
        <v>265</v>
      </c>
      <c r="B135" s="35" t="s">
        <v>1761</v>
      </c>
      <c r="C135" s="36" t="s">
        <v>265</v>
      </c>
      <c r="D135" s="36" t="s">
        <v>1762</v>
      </c>
      <c r="E135" s="35" t="s">
        <v>1756</v>
      </c>
      <c r="G135" s="14" t="s">
        <v>267</v>
      </c>
      <c r="H135" s="14" t="s">
        <v>1763</v>
      </c>
    </row>
    <row r="136" spans="1:8" x14ac:dyDescent="0.3">
      <c r="A136" s="36" t="s">
        <v>267</v>
      </c>
      <c r="B136" s="35" t="s">
        <v>1763</v>
      </c>
      <c r="C136" s="36" t="s">
        <v>267</v>
      </c>
      <c r="D136" s="36" t="s">
        <v>1764</v>
      </c>
      <c r="E136" s="35" t="s">
        <v>1756</v>
      </c>
      <c r="G136" s="14" t="s">
        <v>269</v>
      </c>
      <c r="H136" s="14" t="s">
        <v>1765</v>
      </c>
    </row>
    <row r="137" spans="1:8" x14ac:dyDescent="0.3">
      <c r="A137" s="36" t="s">
        <v>269</v>
      </c>
      <c r="B137" s="35" t="s">
        <v>1765</v>
      </c>
      <c r="C137" s="36" t="s">
        <v>269</v>
      </c>
      <c r="D137" s="36" t="s">
        <v>1766</v>
      </c>
      <c r="E137" s="35" t="s">
        <v>1756</v>
      </c>
      <c r="G137" s="14" t="s">
        <v>271</v>
      </c>
      <c r="H137" s="14" t="s">
        <v>1767</v>
      </c>
    </row>
    <row r="138" spans="1:8" x14ac:dyDescent="0.3">
      <c r="A138" s="36" t="s">
        <v>271</v>
      </c>
      <c r="B138" s="35" t="s">
        <v>1767</v>
      </c>
      <c r="C138" s="36" t="s">
        <v>271</v>
      </c>
      <c r="D138" s="36" t="s">
        <v>1768</v>
      </c>
      <c r="E138" s="35" t="s">
        <v>1756</v>
      </c>
      <c r="G138" s="14" t="s">
        <v>273</v>
      </c>
      <c r="H138" s="14" t="s">
        <v>1769</v>
      </c>
    </row>
    <row r="139" spans="1:8" ht="28.8" x14ac:dyDescent="0.3">
      <c r="A139" s="36" t="s">
        <v>273</v>
      </c>
      <c r="B139" s="35" t="s">
        <v>1769</v>
      </c>
      <c r="C139" s="36" t="s">
        <v>273</v>
      </c>
      <c r="D139" s="36" t="s">
        <v>1770</v>
      </c>
      <c r="E139" s="35" t="s">
        <v>1756</v>
      </c>
      <c r="G139" s="14" t="s">
        <v>275</v>
      </c>
      <c r="H139" s="14" t="s">
        <v>276</v>
      </c>
    </row>
    <row r="140" spans="1:8" ht="28.8" x14ac:dyDescent="0.3">
      <c r="A140" s="36" t="s">
        <v>275</v>
      </c>
      <c r="B140" s="35" t="s">
        <v>276</v>
      </c>
      <c r="C140" s="36" t="s">
        <v>275</v>
      </c>
      <c r="D140" s="36" t="s">
        <v>1771</v>
      </c>
      <c r="E140" s="35" t="s">
        <v>1756</v>
      </c>
      <c r="G140" s="14" t="s">
        <v>277</v>
      </c>
      <c r="H140" s="14" t="s">
        <v>1772</v>
      </c>
    </row>
    <row r="141" spans="1:8" x14ac:dyDescent="0.3">
      <c r="A141" s="36" t="s">
        <v>277</v>
      </c>
      <c r="B141" s="35" t="s">
        <v>1772</v>
      </c>
      <c r="C141" s="36" t="s">
        <v>277</v>
      </c>
      <c r="D141" s="36" t="s">
        <v>1773</v>
      </c>
      <c r="E141" s="35" t="s">
        <v>1756</v>
      </c>
      <c r="G141" s="14" t="s">
        <v>279</v>
      </c>
      <c r="H141" s="14" t="s">
        <v>1774</v>
      </c>
    </row>
    <row r="142" spans="1:8" ht="28.8" x14ac:dyDescent="0.3">
      <c r="A142" s="36" t="s">
        <v>279</v>
      </c>
      <c r="B142" s="35" t="s">
        <v>1774</v>
      </c>
      <c r="C142" s="36" t="s">
        <v>279</v>
      </c>
      <c r="D142" s="36" t="s">
        <v>1775</v>
      </c>
      <c r="E142" s="35" t="s">
        <v>1756</v>
      </c>
      <c r="G142" s="14" t="s">
        <v>281</v>
      </c>
      <c r="H142" s="14" t="s">
        <v>1776</v>
      </c>
    </row>
    <row r="143" spans="1:8" x14ac:dyDescent="0.3">
      <c r="A143" s="36" t="s">
        <v>281</v>
      </c>
      <c r="B143" s="35" t="s">
        <v>1776</v>
      </c>
      <c r="C143" s="36" t="s">
        <v>281</v>
      </c>
      <c r="D143" s="36" t="s">
        <v>1777</v>
      </c>
      <c r="E143" s="35" t="s">
        <v>1756</v>
      </c>
      <c r="G143" s="14" t="s">
        <v>283</v>
      </c>
      <c r="H143" s="14" t="s">
        <v>284</v>
      </c>
    </row>
    <row r="144" spans="1:8" ht="28.8" x14ac:dyDescent="0.3">
      <c r="A144" s="36" t="s">
        <v>283</v>
      </c>
      <c r="B144" s="35" t="s">
        <v>284</v>
      </c>
      <c r="C144" s="36" t="s">
        <v>283</v>
      </c>
      <c r="D144" s="36" t="s">
        <v>1778</v>
      </c>
      <c r="E144" s="35" t="s">
        <v>1756</v>
      </c>
      <c r="G144" s="14" t="s">
        <v>285</v>
      </c>
      <c r="H144" s="14" t="s">
        <v>1779</v>
      </c>
    </row>
    <row r="145" spans="1:8" x14ac:dyDescent="0.3">
      <c r="A145" s="36" t="s">
        <v>285</v>
      </c>
      <c r="B145" s="35" t="s">
        <v>1779</v>
      </c>
      <c r="C145" s="36" t="s">
        <v>285</v>
      </c>
      <c r="D145" s="36" t="s">
        <v>1780</v>
      </c>
      <c r="E145" s="35" t="s">
        <v>1756</v>
      </c>
      <c r="G145" s="14" t="s">
        <v>287</v>
      </c>
      <c r="H145" s="14" t="s">
        <v>1781</v>
      </c>
    </row>
    <row r="146" spans="1:8" x14ac:dyDescent="0.3">
      <c r="A146" s="36" t="s">
        <v>287</v>
      </c>
      <c r="B146" s="35" t="s">
        <v>1781</v>
      </c>
      <c r="C146" s="36" t="s">
        <v>287</v>
      </c>
      <c r="D146" s="36" t="s">
        <v>1782</v>
      </c>
      <c r="E146" s="35" t="s">
        <v>1756</v>
      </c>
      <c r="G146" s="14" t="s">
        <v>289</v>
      </c>
      <c r="H146" s="14" t="s">
        <v>1783</v>
      </c>
    </row>
    <row r="147" spans="1:8" ht="28.8" x14ac:dyDescent="0.3">
      <c r="A147" s="36" t="s">
        <v>289</v>
      </c>
      <c r="B147" s="35" t="s">
        <v>1783</v>
      </c>
      <c r="C147" s="36" t="s">
        <v>289</v>
      </c>
      <c r="D147" s="36" t="s">
        <v>1784</v>
      </c>
      <c r="E147" s="35" t="s">
        <v>1756</v>
      </c>
      <c r="G147" s="14" t="s">
        <v>291</v>
      </c>
      <c r="H147" s="14" t="s">
        <v>1785</v>
      </c>
    </row>
    <row r="148" spans="1:8" x14ac:dyDescent="0.3">
      <c r="A148" s="36" t="s">
        <v>291</v>
      </c>
      <c r="B148" s="35" t="s">
        <v>1785</v>
      </c>
      <c r="C148" s="36" t="s">
        <v>291</v>
      </c>
      <c r="D148" s="36" t="s">
        <v>1786</v>
      </c>
      <c r="E148" s="35" t="s">
        <v>1756</v>
      </c>
      <c r="G148" s="14" t="s">
        <v>293</v>
      </c>
      <c r="H148" s="14" t="s">
        <v>1787</v>
      </c>
    </row>
    <row r="149" spans="1:8" x14ac:dyDescent="0.3">
      <c r="A149" s="36" t="s">
        <v>293</v>
      </c>
      <c r="B149" s="35" t="s">
        <v>1787</v>
      </c>
      <c r="C149" s="36" t="s">
        <v>293</v>
      </c>
      <c r="D149" s="36" t="s">
        <v>1788</v>
      </c>
      <c r="E149" s="35" t="s">
        <v>1756</v>
      </c>
      <c r="G149" s="14" t="s">
        <v>295</v>
      </c>
      <c r="H149" s="14" t="s">
        <v>1789</v>
      </c>
    </row>
    <row r="150" spans="1:8" x14ac:dyDescent="0.3">
      <c r="A150" s="36" t="s">
        <v>295</v>
      </c>
      <c r="B150" s="35" t="s">
        <v>1789</v>
      </c>
      <c r="C150" s="36" t="s">
        <v>295</v>
      </c>
      <c r="D150" s="36" t="s">
        <v>1790</v>
      </c>
      <c r="E150" s="35" t="s">
        <v>1756</v>
      </c>
      <c r="G150" s="14" t="s">
        <v>297</v>
      </c>
      <c r="H150" s="14" t="s">
        <v>1791</v>
      </c>
    </row>
    <row r="151" spans="1:8" x14ac:dyDescent="0.3">
      <c r="A151" s="36" t="s">
        <v>297</v>
      </c>
      <c r="B151" s="35" t="s">
        <v>1791</v>
      </c>
      <c r="C151" s="36" t="s">
        <v>297</v>
      </c>
      <c r="D151" s="36" t="s">
        <v>1792</v>
      </c>
      <c r="E151" s="35" t="s">
        <v>1756</v>
      </c>
      <c r="G151" s="14" t="s">
        <v>299</v>
      </c>
      <c r="H151" s="14" t="s">
        <v>1793</v>
      </c>
    </row>
    <row r="152" spans="1:8" ht="28.8" x14ac:dyDescent="0.3">
      <c r="A152" s="36" t="s">
        <v>299</v>
      </c>
      <c r="B152" s="35" t="s">
        <v>1793</v>
      </c>
      <c r="C152" s="36" t="s">
        <v>299</v>
      </c>
      <c r="D152" s="36" t="s">
        <v>1794</v>
      </c>
      <c r="E152" s="35" t="s">
        <v>1756</v>
      </c>
      <c r="G152" s="14" t="s">
        <v>301</v>
      </c>
      <c r="H152" s="14" t="s">
        <v>1795</v>
      </c>
    </row>
    <row r="153" spans="1:8" x14ac:dyDescent="0.3">
      <c r="A153" s="36" t="s">
        <v>301</v>
      </c>
      <c r="B153" s="35" t="s">
        <v>1795</v>
      </c>
      <c r="C153" s="36" t="s">
        <v>301</v>
      </c>
      <c r="D153" s="36" t="s">
        <v>1796</v>
      </c>
      <c r="E153" s="35" t="s">
        <v>1756</v>
      </c>
      <c r="G153" s="14" t="s">
        <v>303</v>
      </c>
      <c r="H153" s="14" t="s">
        <v>1797</v>
      </c>
    </row>
    <row r="154" spans="1:8" x14ac:dyDescent="0.3">
      <c r="A154" s="36" t="s">
        <v>303</v>
      </c>
      <c r="B154" s="35" t="s">
        <v>1797</v>
      </c>
      <c r="C154" s="36" t="s">
        <v>303</v>
      </c>
      <c r="D154" s="36" t="s">
        <v>1798</v>
      </c>
      <c r="E154" s="35" t="s">
        <v>1756</v>
      </c>
      <c r="G154" s="14" t="s">
        <v>305</v>
      </c>
      <c r="H154" s="14" t="s">
        <v>1799</v>
      </c>
    </row>
    <row r="155" spans="1:8" x14ac:dyDescent="0.3">
      <c r="A155" s="36" t="s">
        <v>305</v>
      </c>
      <c r="B155" s="35" t="s">
        <v>1799</v>
      </c>
      <c r="C155" s="36" t="s">
        <v>305</v>
      </c>
      <c r="D155" s="36" t="s">
        <v>1800</v>
      </c>
      <c r="E155" s="35" t="s">
        <v>1756</v>
      </c>
      <c r="G155" s="14" t="s">
        <v>307</v>
      </c>
      <c r="H155" s="14" t="s">
        <v>1801</v>
      </c>
    </row>
    <row r="156" spans="1:8" x14ac:dyDescent="0.3">
      <c r="A156" s="36" t="s">
        <v>307</v>
      </c>
      <c r="B156" s="35" t="s">
        <v>1801</v>
      </c>
      <c r="C156" s="36" t="s">
        <v>307</v>
      </c>
      <c r="D156" s="36" t="s">
        <v>1802</v>
      </c>
      <c r="E156" s="35" t="s">
        <v>1756</v>
      </c>
      <c r="G156" s="14" t="s">
        <v>309</v>
      </c>
      <c r="H156" s="14" t="s">
        <v>1803</v>
      </c>
    </row>
    <row r="157" spans="1:8" ht="28.8" x14ac:dyDescent="0.3">
      <c r="A157" s="36" t="s">
        <v>309</v>
      </c>
      <c r="B157" s="35" t="s">
        <v>1803</v>
      </c>
      <c r="C157" s="36" t="s">
        <v>309</v>
      </c>
      <c r="D157" s="36" t="s">
        <v>1804</v>
      </c>
      <c r="E157" s="35" t="s">
        <v>1756</v>
      </c>
      <c r="G157" s="14" t="s">
        <v>311</v>
      </c>
      <c r="H157" s="14" t="s">
        <v>1805</v>
      </c>
    </row>
    <row r="158" spans="1:8" ht="28.8" x14ac:dyDescent="0.3">
      <c r="A158" s="36" t="s">
        <v>311</v>
      </c>
      <c r="B158" s="35" t="s">
        <v>1805</v>
      </c>
      <c r="C158" s="36" t="s">
        <v>311</v>
      </c>
      <c r="D158" s="36" t="s">
        <v>1806</v>
      </c>
      <c r="E158" s="35" t="s">
        <v>1756</v>
      </c>
      <c r="G158" s="14" t="s">
        <v>313</v>
      </c>
      <c r="H158" s="14" t="s">
        <v>1807</v>
      </c>
    </row>
    <row r="159" spans="1:8" x14ac:dyDescent="0.3">
      <c r="A159" s="36" t="s">
        <v>313</v>
      </c>
      <c r="B159" s="35" t="s">
        <v>1807</v>
      </c>
      <c r="C159" s="36" t="s">
        <v>313</v>
      </c>
      <c r="D159" s="36" t="s">
        <v>1808</v>
      </c>
      <c r="E159" s="35" t="s">
        <v>1756</v>
      </c>
      <c r="G159" s="14" t="s">
        <v>315</v>
      </c>
      <c r="H159" s="14" t="s">
        <v>1809</v>
      </c>
    </row>
    <row r="160" spans="1:8" x14ac:dyDescent="0.3">
      <c r="A160" s="36" t="s">
        <v>315</v>
      </c>
      <c r="B160" s="35" t="s">
        <v>1809</v>
      </c>
      <c r="C160" s="36" t="s">
        <v>315</v>
      </c>
      <c r="D160" s="36" t="s">
        <v>1810</v>
      </c>
      <c r="E160" s="35" t="s">
        <v>1811</v>
      </c>
      <c r="G160" s="14" t="s">
        <v>1812</v>
      </c>
      <c r="H160" s="14" t="s">
        <v>1813</v>
      </c>
    </row>
    <row r="161" spans="1:8" x14ac:dyDescent="0.3">
      <c r="A161" s="36" t="s">
        <v>317</v>
      </c>
      <c r="B161" s="35" t="s">
        <v>1814</v>
      </c>
      <c r="C161" s="36" t="s">
        <v>317</v>
      </c>
      <c r="D161" s="36" t="s">
        <v>1815</v>
      </c>
      <c r="E161" s="35" t="s">
        <v>1811</v>
      </c>
      <c r="G161" s="14" t="s">
        <v>319</v>
      </c>
      <c r="H161" s="14" t="s">
        <v>1816</v>
      </c>
    </row>
    <row r="162" spans="1:8" x14ac:dyDescent="0.3">
      <c r="A162" s="36" t="s">
        <v>319</v>
      </c>
      <c r="B162" s="35" t="s">
        <v>1816</v>
      </c>
      <c r="C162" s="36" t="s">
        <v>319</v>
      </c>
      <c r="D162" s="36" t="s">
        <v>1817</v>
      </c>
      <c r="E162" s="35" t="s">
        <v>1811</v>
      </c>
      <c r="G162" s="14" t="s">
        <v>321</v>
      </c>
      <c r="H162" s="14" t="s">
        <v>1818</v>
      </c>
    </row>
    <row r="163" spans="1:8" x14ac:dyDescent="0.3">
      <c r="A163" s="36" t="s">
        <v>321</v>
      </c>
      <c r="B163" s="35" t="s">
        <v>1818</v>
      </c>
      <c r="C163" s="36" t="s">
        <v>321</v>
      </c>
      <c r="D163" s="36" t="s">
        <v>1819</v>
      </c>
      <c r="E163" s="35" t="s">
        <v>1811</v>
      </c>
      <c r="G163" s="14" t="s">
        <v>323</v>
      </c>
      <c r="H163" s="14" t="s">
        <v>1820</v>
      </c>
    </row>
    <row r="164" spans="1:8" x14ac:dyDescent="0.3">
      <c r="A164" s="36" t="s">
        <v>323</v>
      </c>
      <c r="B164" s="35" t="s">
        <v>1820</v>
      </c>
      <c r="C164" s="36" t="s">
        <v>323</v>
      </c>
      <c r="D164" s="36" t="s">
        <v>1821</v>
      </c>
      <c r="E164" s="35" t="s">
        <v>1811</v>
      </c>
      <c r="G164" s="14" t="s">
        <v>325</v>
      </c>
      <c r="H164" s="14" t="s">
        <v>1822</v>
      </c>
    </row>
    <row r="165" spans="1:8" x14ac:dyDescent="0.3">
      <c r="A165" s="36" t="s">
        <v>325</v>
      </c>
      <c r="B165" s="35" t="s">
        <v>1822</v>
      </c>
      <c r="C165" s="36" t="s">
        <v>325</v>
      </c>
      <c r="D165" s="36" t="s">
        <v>1823</v>
      </c>
      <c r="E165" s="35" t="s">
        <v>1811</v>
      </c>
      <c r="G165" s="14" t="s">
        <v>327</v>
      </c>
      <c r="H165" s="14" t="s">
        <v>1824</v>
      </c>
    </row>
    <row r="166" spans="1:8" x14ac:dyDescent="0.3">
      <c r="A166" s="36" t="s">
        <v>327</v>
      </c>
      <c r="B166" s="35" t="s">
        <v>1824</v>
      </c>
      <c r="C166" s="36" t="s">
        <v>327</v>
      </c>
      <c r="D166" s="36" t="s">
        <v>1825</v>
      </c>
      <c r="E166" s="35" t="s">
        <v>1811</v>
      </c>
      <c r="G166" s="14" t="s">
        <v>329</v>
      </c>
      <c r="H166" s="14" t="s">
        <v>1826</v>
      </c>
    </row>
    <row r="167" spans="1:8" x14ac:dyDescent="0.3">
      <c r="A167" s="36" t="s">
        <v>329</v>
      </c>
      <c r="B167" s="35" t="s">
        <v>1826</v>
      </c>
      <c r="C167" s="36" t="s">
        <v>329</v>
      </c>
      <c r="D167" s="36" t="s">
        <v>1827</v>
      </c>
      <c r="E167" s="35" t="s">
        <v>1811</v>
      </c>
      <c r="G167" s="14" t="s">
        <v>1828</v>
      </c>
      <c r="H167" s="14" t="s">
        <v>1829</v>
      </c>
    </row>
    <row r="168" spans="1:8" x14ac:dyDescent="0.3">
      <c r="A168" s="36" t="s">
        <v>331</v>
      </c>
      <c r="B168" s="35" t="s">
        <v>1831</v>
      </c>
      <c r="C168" s="36" t="s">
        <v>331</v>
      </c>
      <c r="D168" s="36" t="s">
        <v>1832</v>
      </c>
      <c r="E168" s="35" t="s">
        <v>1811</v>
      </c>
      <c r="G168" s="14" t="s">
        <v>331</v>
      </c>
      <c r="H168" s="14" t="s">
        <v>1831</v>
      </c>
    </row>
    <row r="169" spans="1:8" x14ac:dyDescent="0.3">
      <c r="A169" s="37" t="s">
        <v>333</v>
      </c>
      <c r="B169" s="35" t="s">
        <v>334</v>
      </c>
      <c r="C169" s="37" t="s">
        <v>333</v>
      </c>
      <c r="D169" s="35" t="s">
        <v>1830</v>
      </c>
      <c r="E169" s="35" t="s">
        <v>1811</v>
      </c>
      <c r="G169" s="14" t="s">
        <v>335</v>
      </c>
      <c r="H169" s="14" t="s">
        <v>1833</v>
      </c>
    </row>
    <row r="170" spans="1:8" x14ac:dyDescent="0.3">
      <c r="A170" s="36" t="s">
        <v>335</v>
      </c>
      <c r="B170" s="35" t="s">
        <v>1833</v>
      </c>
      <c r="C170" s="36" t="s">
        <v>335</v>
      </c>
      <c r="D170" s="36" t="s">
        <v>1834</v>
      </c>
      <c r="E170" s="35" t="s">
        <v>1835</v>
      </c>
      <c r="G170" s="14" t="s">
        <v>337</v>
      </c>
      <c r="H170" s="14" t="s">
        <v>1836</v>
      </c>
    </row>
    <row r="171" spans="1:8" x14ac:dyDescent="0.3">
      <c r="A171" s="36" t="s">
        <v>337</v>
      </c>
      <c r="B171" s="35" t="s">
        <v>1836</v>
      </c>
      <c r="C171" s="36" t="s">
        <v>337</v>
      </c>
      <c r="D171" s="36" t="s">
        <v>1837</v>
      </c>
      <c r="E171" s="35" t="s">
        <v>1835</v>
      </c>
      <c r="G171" s="14" t="s">
        <v>339</v>
      </c>
      <c r="H171" s="14" t="s">
        <v>1838</v>
      </c>
    </row>
    <row r="172" spans="1:8" x14ac:dyDescent="0.3">
      <c r="A172" s="36" t="s">
        <v>339</v>
      </c>
      <c r="B172" s="35" t="s">
        <v>1838</v>
      </c>
      <c r="C172" s="36" t="s">
        <v>339</v>
      </c>
      <c r="D172" s="36" t="s">
        <v>1839</v>
      </c>
      <c r="E172" s="35" t="s">
        <v>1835</v>
      </c>
      <c r="G172" s="14" t="s">
        <v>341</v>
      </c>
      <c r="H172" s="14" t="s">
        <v>1840</v>
      </c>
    </row>
    <row r="173" spans="1:8" x14ac:dyDescent="0.3">
      <c r="A173" s="36" t="s">
        <v>341</v>
      </c>
      <c r="B173" s="35" t="s">
        <v>1840</v>
      </c>
      <c r="C173" s="36" t="s">
        <v>341</v>
      </c>
      <c r="D173" s="36" t="s">
        <v>1841</v>
      </c>
      <c r="E173" s="35" t="s">
        <v>1835</v>
      </c>
      <c r="G173" s="14" t="s">
        <v>343</v>
      </c>
      <c r="H173" s="14" t="s">
        <v>1842</v>
      </c>
    </row>
    <row r="174" spans="1:8" x14ac:dyDescent="0.3">
      <c r="A174" s="36" t="s">
        <v>343</v>
      </c>
      <c r="B174" s="35" t="s">
        <v>1842</v>
      </c>
      <c r="C174" s="36" t="s">
        <v>343</v>
      </c>
      <c r="D174" s="36" t="s">
        <v>1843</v>
      </c>
      <c r="E174" s="35" t="s">
        <v>1835</v>
      </c>
      <c r="G174" s="14" t="s">
        <v>345</v>
      </c>
      <c r="H174" s="14" t="s">
        <v>346</v>
      </c>
    </row>
    <row r="175" spans="1:8" ht="28.8" x14ac:dyDescent="0.3">
      <c r="A175" s="36" t="s">
        <v>345</v>
      </c>
      <c r="B175" s="35" t="s">
        <v>346</v>
      </c>
      <c r="C175" s="36" t="s">
        <v>345</v>
      </c>
      <c r="D175" s="36" t="s">
        <v>1844</v>
      </c>
      <c r="E175" s="35" t="s">
        <v>1835</v>
      </c>
      <c r="G175" s="14" t="s">
        <v>347</v>
      </c>
      <c r="H175" s="14" t="s">
        <v>348</v>
      </c>
    </row>
    <row r="176" spans="1:8" x14ac:dyDescent="0.3">
      <c r="A176" s="36" t="s">
        <v>347</v>
      </c>
      <c r="B176" s="35" t="s">
        <v>348</v>
      </c>
      <c r="C176" s="36" t="s">
        <v>347</v>
      </c>
      <c r="D176" s="36" t="s">
        <v>1845</v>
      </c>
      <c r="E176" s="35" t="s">
        <v>1835</v>
      </c>
      <c r="G176" s="14" t="s">
        <v>349</v>
      </c>
      <c r="H176" s="14" t="s">
        <v>1846</v>
      </c>
    </row>
    <row r="177" spans="1:8" x14ac:dyDescent="0.3">
      <c r="A177" s="36" t="s">
        <v>349</v>
      </c>
      <c r="B177" s="35" t="s">
        <v>1846</v>
      </c>
      <c r="C177" s="36" t="s">
        <v>349</v>
      </c>
      <c r="D177" s="36" t="s">
        <v>1847</v>
      </c>
      <c r="E177" s="35" t="s">
        <v>1848</v>
      </c>
      <c r="G177" s="14" t="s">
        <v>351</v>
      </c>
      <c r="H177" s="14" t="s">
        <v>1849</v>
      </c>
    </row>
    <row r="178" spans="1:8" ht="28.8" x14ac:dyDescent="0.3">
      <c r="A178" s="36" t="s">
        <v>351</v>
      </c>
      <c r="B178" s="35" t="s">
        <v>1849</v>
      </c>
      <c r="C178" s="36" t="s">
        <v>351</v>
      </c>
      <c r="D178" s="36" t="s">
        <v>1850</v>
      </c>
      <c r="E178" s="35" t="s">
        <v>1848</v>
      </c>
      <c r="G178" s="14" t="s">
        <v>353</v>
      </c>
      <c r="H178" s="14" t="s">
        <v>1851</v>
      </c>
    </row>
    <row r="179" spans="1:8" x14ac:dyDescent="0.3">
      <c r="A179" s="36" t="s">
        <v>353</v>
      </c>
      <c r="B179" s="35" t="s">
        <v>1851</v>
      </c>
      <c r="C179" s="36" t="s">
        <v>353</v>
      </c>
      <c r="D179" s="36" t="s">
        <v>1852</v>
      </c>
      <c r="E179" s="35" t="s">
        <v>1848</v>
      </c>
      <c r="G179" s="14" t="s">
        <v>355</v>
      </c>
      <c r="H179" s="14" t="s">
        <v>1853</v>
      </c>
    </row>
    <row r="180" spans="1:8" x14ac:dyDescent="0.3">
      <c r="A180" s="36" t="s">
        <v>355</v>
      </c>
      <c r="B180" s="35" t="s">
        <v>1853</v>
      </c>
      <c r="C180" s="36" t="s">
        <v>355</v>
      </c>
      <c r="D180" s="36" t="s">
        <v>1854</v>
      </c>
      <c r="E180" s="35" t="s">
        <v>1848</v>
      </c>
      <c r="G180" s="14" t="s">
        <v>357</v>
      </c>
      <c r="H180" s="14" t="s">
        <v>1855</v>
      </c>
    </row>
    <row r="181" spans="1:8" x14ac:dyDescent="0.3">
      <c r="A181" s="36" t="s">
        <v>357</v>
      </c>
      <c r="B181" s="35" t="s">
        <v>1855</v>
      </c>
      <c r="C181" s="36" t="s">
        <v>357</v>
      </c>
      <c r="D181" s="36" t="s">
        <v>1856</v>
      </c>
      <c r="E181" s="35" t="s">
        <v>1848</v>
      </c>
      <c r="G181" s="14" t="s">
        <v>359</v>
      </c>
      <c r="H181" s="14" t="s">
        <v>360</v>
      </c>
    </row>
    <row r="182" spans="1:8" ht="28.8" x14ac:dyDescent="0.3">
      <c r="A182" s="36" t="s">
        <v>359</v>
      </c>
      <c r="B182" s="35" t="s">
        <v>360</v>
      </c>
      <c r="C182" s="36" t="s">
        <v>359</v>
      </c>
      <c r="D182" s="36" t="s">
        <v>1857</v>
      </c>
      <c r="E182" s="35" t="s">
        <v>1848</v>
      </c>
      <c r="G182" s="14" t="s">
        <v>361</v>
      </c>
      <c r="H182" s="14" t="s">
        <v>1858</v>
      </c>
    </row>
    <row r="183" spans="1:8" x14ac:dyDescent="0.3">
      <c r="A183" s="36" t="s">
        <v>361</v>
      </c>
      <c r="B183" s="35" t="s">
        <v>1858</v>
      </c>
      <c r="C183" s="36" t="s">
        <v>361</v>
      </c>
      <c r="D183" s="36" t="s">
        <v>1859</v>
      </c>
      <c r="E183" s="35" t="s">
        <v>1860</v>
      </c>
      <c r="G183" s="14" t="s">
        <v>363</v>
      </c>
      <c r="H183" s="14" t="s">
        <v>1861</v>
      </c>
    </row>
    <row r="184" spans="1:8" x14ac:dyDescent="0.3">
      <c r="A184" s="36" t="s">
        <v>363</v>
      </c>
      <c r="B184" s="35" t="s">
        <v>1861</v>
      </c>
      <c r="C184" s="36" t="s">
        <v>363</v>
      </c>
      <c r="D184" s="36" t="s">
        <v>1862</v>
      </c>
      <c r="E184" s="35" t="s">
        <v>1860</v>
      </c>
      <c r="G184" s="14" t="s">
        <v>365</v>
      </c>
      <c r="H184" s="14" t="s">
        <v>1863</v>
      </c>
    </row>
    <row r="185" spans="1:8" x14ac:dyDescent="0.3">
      <c r="A185" s="36" t="s">
        <v>365</v>
      </c>
      <c r="B185" s="35" t="s">
        <v>1863</v>
      </c>
      <c r="C185" s="36" t="s">
        <v>365</v>
      </c>
      <c r="D185" s="36" t="s">
        <v>1864</v>
      </c>
      <c r="E185" s="35" t="s">
        <v>1860</v>
      </c>
      <c r="G185" s="14" t="s">
        <v>367</v>
      </c>
      <c r="H185" s="14" t="s">
        <v>1865</v>
      </c>
    </row>
    <row r="186" spans="1:8" x14ac:dyDescent="0.3">
      <c r="A186" s="36" t="s">
        <v>367</v>
      </c>
      <c r="B186" s="35" t="s">
        <v>1865</v>
      </c>
      <c r="C186" s="36" t="s">
        <v>367</v>
      </c>
      <c r="D186" s="36" t="s">
        <v>1866</v>
      </c>
      <c r="E186" s="35" t="s">
        <v>1860</v>
      </c>
      <c r="G186" s="14" t="s">
        <v>369</v>
      </c>
      <c r="H186" s="14" t="s">
        <v>1867</v>
      </c>
    </row>
    <row r="187" spans="1:8" x14ac:dyDescent="0.3">
      <c r="A187" s="36" t="s">
        <v>369</v>
      </c>
      <c r="B187" s="35" t="s">
        <v>1867</v>
      </c>
      <c r="C187" s="36" t="s">
        <v>369</v>
      </c>
      <c r="D187" s="36" t="s">
        <v>1868</v>
      </c>
      <c r="E187" s="35" t="s">
        <v>1860</v>
      </c>
      <c r="G187" s="14" t="s">
        <v>371</v>
      </c>
      <c r="H187" s="14" t="s">
        <v>372</v>
      </c>
    </row>
    <row r="188" spans="1:8" ht="28.8" x14ac:dyDescent="0.3">
      <c r="A188" s="36" t="s">
        <v>371</v>
      </c>
      <c r="B188" s="35" t="s">
        <v>372</v>
      </c>
      <c r="C188" s="36" t="s">
        <v>371</v>
      </c>
      <c r="D188" s="36" t="s">
        <v>1869</v>
      </c>
      <c r="E188" s="35" t="s">
        <v>1860</v>
      </c>
      <c r="G188" s="14" t="s">
        <v>373</v>
      </c>
      <c r="H188" s="14" t="s">
        <v>1870</v>
      </c>
    </row>
    <row r="189" spans="1:8" x14ac:dyDescent="0.3">
      <c r="A189" s="36" t="s">
        <v>373</v>
      </c>
      <c r="B189" s="35" t="s">
        <v>1870</v>
      </c>
      <c r="C189" s="36" t="s">
        <v>373</v>
      </c>
      <c r="D189" s="36" t="s">
        <v>1871</v>
      </c>
      <c r="E189" s="35" t="s">
        <v>1860</v>
      </c>
      <c r="G189" s="14" t="s">
        <v>375</v>
      </c>
      <c r="H189" s="14" t="s">
        <v>1872</v>
      </c>
    </row>
    <row r="190" spans="1:8" x14ac:dyDescent="0.3">
      <c r="A190" s="36" t="s">
        <v>375</v>
      </c>
      <c r="B190" s="35" t="s">
        <v>1872</v>
      </c>
      <c r="C190" s="36" t="s">
        <v>375</v>
      </c>
      <c r="D190" s="36" t="s">
        <v>1873</v>
      </c>
      <c r="E190" s="35" t="s">
        <v>1860</v>
      </c>
      <c r="G190" s="14" t="s">
        <v>377</v>
      </c>
      <c r="H190" s="14" t="s">
        <v>1874</v>
      </c>
    </row>
    <row r="191" spans="1:8" x14ac:dyDescent="0.3">
      <c r="A191" s="36" t="s">
        <v>377</v>
      </c>
      <c r="B191" s="35" t="s">
        <v>1874</v>
      </c>
      <c r="C191" s="36" t="s">
        <v>377</v>
      </c>
      <c r="D191" s="36" t="s">
        <v>1875</v>
      </c>
      <c r="E191" s="35" t="s">
        <v>1876</v>
      </c>
      <c r="G191" s="14" t="s">
        <v>379</v>
      </c>
      <c r="H191" s="14" t="s">
        <v>1877</v>
      </c>
    </row>
    <row r="192" spans="1:8" x14ac:dyDescent="0.3">
      <c r="A192" s="36" t="s">
        <v>379</v>
      </c>
      <c r="B192" s="35" t="s">
        <v>1877</v>
      </c>
      <c r="C192" s="36" t="s">
        <v>379</v>
      </c>
      <c r="D192" s="36" t="s">
        <v>1878</v>
      </c>
      <c r="E192" s="35" t="s">
        <v>1876</v>
      </c>
      <c r="G192" s="14" t="s">
        <v>381</v>
      </c>
      <c r="H192" s="14" t="s">
        <v>382</v>
      </c>
    </row>
    <row r="193" spans="1:8" ht="28.8" x14ac:dyDescent="0.3">
      <c r="A193" s="36" t="s">
        <v>381</v>
      </c>
      <c r="B193" s="35" t="s">
        <v>382</v>
      </c>
      <c r="C193" s="36" t="s">
        <v>381</v>
      </c>
      <c r="D193" s="36" t="s">
        <v>1879</v>
      </c>
      <c r="E193" s="35" t="s">
        <v>1876</v>
      </c>
      <c r="G193" s="14" t="s">
        <v>383</v>
      </c>
      <c r="H193" s="14" t="s">
        <v>1880</v>
      </c>
    </row>
    <row r="194" spans="1:8" x14ac:dyDescent="0.3">
      <c r="A194" s="36" t="s">
        <v>383</v>
      </c>
      <c r="B194" s="35" t="s">
        <v>1880</v>
      </c>
      <c r="C194" s="36" t="s">
        <v>383</v>
      </c>
      <c r="D194" s="36" t="s">
        <v>1881</v>
      </c>
      <c r="E194" s="35" t="s">
        <v>1876</v>
      </c>
      <c r="G194" s="14" t="s">
        <v>385</v>
      </c>
      <c r="H194" s="14" t="s">
        <v>386</v>
      </c>
    </row>
    <row r="195" spans="1:8" ht="28.8" x14ac:dyDescent="0.3">
      <c r="A195" s="36" t="s">
        <v>385</v>
      </c>
      <c r="B195" s="35" t="s">
        <v>386</v>
      </c>
      <c r="C195" s="36" t="s">
        <v>385</v>
      </c>
      <c r="D195" s="36" t="s">
        <v>1882</v>
      </c>
      <c r="E195" s="35" t="s">
        <v>1876</v>
      </c>
      <c r="G195" s="14" t="s">
        <v>387</v>
      </c>
      <c r="H195" s="14" t="s">
        <v>388</v>
      </c>
    </row>
    <row r="196" spans="1:8" ht="28.8" x14ac:dyDescent="0.3">
      <c r="A196" s="36" t="s">
        <v>387</v>
      </c>
      <c r="B196" s="35" t="s">
        <v>388</v>
      </c>
      <c r="C196" s="36" t="s">
        <v>387</v>
      </c>
      <c r="D196" s="36" t="s">
        <v>1883</v>
      </c>
      <c r="E196" s="35" t="s">
        <v>1876</v>
      </c>
      <c r="G196" s="14" t="s">
        <v>389</v>
      </c>
      <c r="H196" s="14" t="s">
        <v>1884</v>
      </c>
    </row>
    <row r="197" spans="1:8" x14ac:dyDescent="0.3">
      <c r="A197" s="36" t="s">
        <v>389</v>
      </c>
      <c r="B197" s="35" t="s">
        <v>1884</v>
      </c>
      <c r="C197" s="36" t="s">
        <v>389</v>
      </c>
      <c r="D197" s="36" t="s">
        <v>1885</v>
      </c>
      <c r="E197" s="35" t="s">
        <v>1886</v>
      </c>
      <c r="G197" s="14" t="s">
        <v>391</v>
      </c>
      <c r="H197" s="14" t="s">
        <v>1887</v>
      </c>
    </row>
    <row r="198" spans="1:8" x14ac:dyDescent="0.3">
      <c r="A198" s="36" t="s">
        <v>391</v>
      </c>
      <c r="B198" s="35" t="s">
        <v>1887</v>
      </c>
      <c r="C198" s="36" t="s">
        <v>391</v>
      </c>
      <c r="D198" s="36" t="s">
        <v>1888</v>
      </c>
      <c r="E198" s="35" t="s">
        <v>1886</v>
      </c>
      <c r="G198" s="14" t="s">
        <v>393</v>
      </c>
      <c r="H198" s="14" t="s">
        <v>1889</v>
      </c>
    </row>
    <row r="199" spans="1:8" x14ac:dyDescent="0.3">
      <c r="A199" s="36" t="s">
        <v>393</v>
      </c>
      <c r="B199" s="35" t="s">
        <v>1889</v>
      </c>
      <c r="C199" s="36" t="s">
        <v>393</v>
      </c>
      <c r="D199" s="36" t="s">
        <v>1890</v>
      </c>
      <c r="E199" s="35" t="s">
        <v>1886</v>
      </c>
      <c r="G199" s="14" t="s">
        <v>395</v>
      </c>
      <c r="H199" s="14" t="s">
        <v>1891</v>
      </c>
    </row>
    <row r="200" spans="1:8" x14ac:dyDescent="0.3">
      <c r="A200" s="36" t="s">
        <v>395</v>
      </c>
      <c r="B200" s="35" t="s">
        <v>1891</v>
      </c>
      <c r="C200" s="36" t="s">
        <v>395</v>
      </c>
      <c r="D200" s="36" t="s">
        <v>1892</v>
      </c>
      <c r="E200" s="35" t="s">
        <v>1886</v>
      </c>
      <c r="G200" s="14" t="s">
        <v>397</v>
      </c>
      <c r="H200" s="14" t="s">
        <v>398</v>
      </c>
    </row>
    <row r="201" spans="1:8" ht="28.8" x14ac:dyDescent="0.3">
      <c r="A201" s="36" t="s">
        <v>397</v>
      </c>
      <c r="B201" s="35" t="s">
        <v>398</v>
      </c>
      <c r="C201" s="36" t="s">
        <v>397</v>
      </c>
      <c r="D201" s="36" t="s">
        <v>1893</v>
      </c>
      <c r="E201" s="35" t="s">
        <v>1894</v>
      </c>
      <c r="G201" s="14" t="s">
        <v>399</v>
      </c>
      <c r="H201" s="14" t="s">
        <v>400</v>
      </c>
    </row>
    <row r="202" spans="1:8" ht="28.8" x14ac:dyDescent="0.3">
      <c r="A202" s="36" t="s">
        <v>399</v>
      </c>
      <c r="B202" s="35" t="s">
        <v>400</v>
      </c>
      <c r="C202" s="36" t="s">
        <v>399</v>
      </c>
      <c r="D202" s="36" t="s">
        <v>1895</v>
      </c>
      <c r="E202" s="35" t="s">
        <v>1894</v>
      </c>
      <c r="G202" s="14" t="s">
        <v>401</v>
      </c>
      <c r="H202" s="14" t="s">
        <v>1896</v>
      </c>
    </row>
    <row r="203" spans="1:8" x14ac:dyDescent="0.3">
      <c r="A203" s="36" t="s">
        <v>401</v>
      </c>
      <c r="B203" s="35" t="s">
        <v>1896</v>
      </c>
      <c r="C203" s="36" t="s">
        <v>401</v>
      </c>
      <c r="D203" s="36" t="s">
        <v>1897</v>
      </c>
      <c r="E203" s="35" t="s">
        <v>1894</v>
      </c>
      <c r="G203" s="14" t="s">
        <v>403</v>
      </c>
      <c r="H203" s="14" t="s">
        <v>1898</v>
      </c>
    </row>
    <row r="204" spans="1:8" x14ac:dyDescent="0.3">
      <c r="A204" s="36" t="s">
        <v>403</v>
      </c>
      <c r="B204" s="35" t="s">
        <v>1898</v>
      </c>
      <c r="C204" s="36" t="s">
        <v>403</v>
      </c>
      <c r="D204" s="36" t="s">
        <v>1899</v>
      </c>
      <c r="E204" s="35" t="s">
        <v>1894</v>
      </c>
      <c r="G204" s="14" t="s">
        <v>405</v>
      </c>
      <c r="H204" s="14" t="s">
        <v>1900</v>
      </c>
    </row>
    <row r="205" spans="1:8" x14ac:dyDescent="0.3">
      <c r="A205" s="36" t="s">
        <v>405</v>
      </c>
      <c r="B205" s="35" t="s">
        <v>1900</v>
      </c>
      <c r="C205" s="36" t="s">
        <v>405</v>
      </c>
      <c r="D205" s="36" t="s">
        <v>1901</v>
      </c>
      <c r="E205" s="35" t="s">
        <v>1894</v>
      </c>
      <c r="G205" s="14" t="s">
        <v>407</v>
      </c>
      <c r="H205" s="14" t="s">
        <v>1902</v>
      </c>
    </row>
    <row r="206" spans="1:8" x14ac:dyDescent="0.3">
      <c r="A206" s="36" t="s">
        <v>407</v>
      </c>
      <c r="B206" s="35" t="s">
        <v>1902</v>
      </c>
      <c r="C206" s="36" t="s">
        <v>407</v>
      </c>
      <c r="D206" s="36" t="s">
        <v>1903</v>
      </c>
      <c r="E206" s="35" t="s">
        <v>1894</v>
      </c>
      <c r="G206" s="14" t="s">
        <v>409</v>
      </c>
      <c r="H206" s="14" t="s">
        <v>410</v>
      </c>
    </row>
    <row r="207" spans="1:8" ht="28.8" x14ac:dyDescent="0.3">
      <c r="A207" s="36" t="s">
        <v>409</v>
      </c>
      <c r="B207" s="35" t="s">
        <v>410</v>
      </c>
      <c r="C207" s="36" t="s">
        <v>409</v>
      </c>
      <c r="D207" s="36" t="s">
        <v>1904</v>
      </c>
      <c r="E207" s="35" t="s">
        <v>1894</v>
      </c>
      <c r="G207" s="14" t="s">
        <v>411</v>
      </c>
      <c r="H207" s="14" t="s">
        <v>1905</v>
      </c>
    </row>
    <row r="208" spans="1:8" ht="28.8" x14ac:dyDescent="0.3">
      <c r="A208" s="36" t="s">
        <v>411</v>
      </c>
      <c r="B208" s="35" t="s">
        <v>1905</v>
      </c>
      <c r="C208" s="36" t="s">
        <v>411</v>
      </c>
      <c r="D208" s="36" t="s">
        <v>1906</v>
      </c>
      <c r="E208" s="35" t="s">
        <v>1894</v>
      </c>
      <c r="G208" s="14" t="s">
        <v>413</v>
      </c>
      <c r="H208" s="14" t="s">
        <v>414</v>
      </c>
    </row>
    <row r="209" spans="1:8" ht="28.8" x14ac:dyDescent="0.3">
      <c r="A209" s="36" t="s">
        <v>413</v>
      </c>
      <c r="B209" s="35" t="s">
        <v>414</v>
      </c>
      <c r="C209" s="36" t="s">
        <v>413</v>
      </c>
      <c r="D209" s="36" t="s">
        <v>1907</v>
      </c>
      <c r="E209" s="35" t="s">
        <v>1894</v>
      </c>
    </row>
    <row r="210" spans="1:8" x14ac:dyDescent="0.3">
      <c r="A210" s="35" t="s">
        <v>415</v>
      </c>
      <c r="B210" s="35" t="s">
        <v>1908</v>
      </c>
      <c r="C210" s="35" t="s">
        <v>415</v>
      </c>
      <c r="D210" s="35" t="s">
        <v>1908</v>
      </c>
      <c r="E210" s="35" t="s">
        <v>1894</v>
      </c>
      <c r="G210" s="14" t="s">
        <v>3</v>
      </c>
      <c r="H210" s="14" t="s">
        <v>1506</v>
      </c>
    </row>
    <row r="211" spans="1:8" ht="28.8" x14ac:dyDescent="0.3">
      <c r="A211" s="36" t="s">
        <v>417</v>
      </c>
      <c r="B211" s="35" t="s">
        <v>1909</v>
      </c>
      <c r="C211" s="36" t="s">
        <v>417</v>
      </c>
      <c r="D211" s="36" t="s">
        <v>1910</v>
      </c>
      <c r="E211" s="35" t="s">
        <v>1911</v>
      </c>
      <c r="G211" s="14" t="s">
        <v>417</v>
      </c>
      <c r="H211" s="14" t="s">
        <v>1909</v>
      </c>
    </row>
    <row r="212" spans="1:8" x14ac:dyDescent="0.3">
      <c r="A212" s="36" t="s">
        <v>419</v>
      </c>
      <c r="B212" s="35" t="s">
        <v>1912</v>
      </c>
      <c r="C212" s="36" t="s">
        <v>419</v>
      </c>
      <c r="D212" s="36" t="s">
        <v>1913</v>
      </c>
      <c r="E212" s="35" t="s">
        <v>1911</v>
      </c>
      <c r="G212" s="14" t="s">
        <v>419</v>
      </c>
      <c r="H212" s="14" t="s">
        <v>1912</v>
      </c>
    </row>
    <row r="213" spans="1:8" x14ac:dyDescent="0.3">
      <c r="A213" s="36" t="s">
        <v>421</v>
      </c>
      <c r="B213" s="35" t="s">
        <v>1914</v>
      </c>
      <c r="C213" s="36" t="s">
        <v>421</v>
      </c>
      <c r="D213" s="36" t="s">
        <v>1915</v>
      </c>
      <c r="E213" s="35" t="s">
        <v>1911</v>
      </c>
      <c r="G213" s="14" t="s">
        <v>421</v>
      </c>
      <c r="H213" s="14" t="s">
        <v>1914</v>
      </c>
    </row>
    <row r="214" spans="1:8" ht="28.8" x14ac:dyDescent="0.3">
      <c r="A214" s="36" t="s">
        <v>423</v>
      </c>
      <c r="B214" s="35" t="s">
        <v>1916</v>
      </c>
      <c r="C214" s="36" t="s">
        <v>423</v>
      </c>
      <c r="D214" s="36" t="s">
        <v>1917</v>
      </c>
      <c r="E214" s="35" t="s">
        <v>1911</v>
      </c>
      <c r="G214" s="14" t="s">
        <v>423</v>
      </c>
      <c r="H214" s="14" t="s">
        <v>1916</v>
      </c>
    </row>
    <row r="215" spans="1:8" ht="28.8" x14ac:dyDescent="0.3">
      <c r="A215" s="36" t="s">
        <v>425</v>
      </c>
      <c r="B215" s="35" t="s">
        <v>426</v>
      </c>
      <c r="C215" s="36" t="s">
        <v>425</v>
      </c>
      <c r="D215" s="36" t="s">
        <v>1918</v>
      </c>
      <c r="E215" s="35" t="s">
        <v>1911</v>
      </c>
      <c r="G215" s="14" t="s">
        <v>425</v>
      </c>
      <c r="H215" s="14" t="s">
        <v>426</v>
      </c>
    </row>
    <row r="216" spans="1:8" ht="28.8" x14ac:dyDescent="0.3">
      <c r="A216" s="36" t="s">
        <v>427</v>
      </c>
      <c r="B216" s="35" t="s">
        <v>428</v>
      </c>
      <c r="C216" s="36" t="s">
        <v>427</v>
      </c>
      <c r="D216" s="36" t="s">
        <v>1919</v>
      </c>
      <c r="E216" s="35" t="s">
        <v>1911</v>
      </c>
      <c r="G216" s="14" t="s">
        <v>427</v>
      </c>
      <c r="H216" s="14" t="s">
        <v>428</v>
      </c>
    </row>
    <row r="217" spans="1:8" ht="28.8" x14ac:dyDescent="0.3">
      <c r="A217" s="36" t="s">
        <v>429</v>
      </c>
      <c r="B217" s="35" t="s">
        <v>430</v>
      </c>
      <c r="C217" s="36" t="s">
        <v>429</v>
      </c>
      <c r="D217" s="36" t="s">
        <v>1920</v>
      </c>
      <c r="E217" s="35" t="s">
        <v>1911</v>
      </c>
      <c r="G217" s="14" t="s">
        <v>429</v>
      </c>
      <c r="H217" s="14" t="s">
        <v>430</v>
      </c>
    </row>
    <row r="218" spans="1:8" x14ac:dyDescent="0.3">
      <c r="A218" s="36" t="s">
        <v>431</v>
      </c>
      <c r="B218" s="35" t="s">
        <v>1921</v>
      </c>
      <c r="C218" s="36" t="s">
        <v>431</v>
      </c>
      <c r="D218" s="36" t="s">
        <v>1922</v>
      </c>
      <c r="E218" s="35" t="s">
        <v>1911</v>
      </c>
      <c r="G218" s="14" t="s">
        <v>431</v>
      </c>
      <c r="H218" s="14" t="s">
        <v>1921</v>
      </c>
    </row>
    <row r="219" spans="1:8" x14ac:dyDescent="0.3">
      <c r="A219" s="36" t="s">
        <v>433</v>
      </c>
      <c r="B219" s="35" t="s">
        <v>1923</v>
      </c>
      <c r="C219" s="36" t="s">
        <v>433</v>
      </c>
      <c r="D219" s="36" t="s">
        <v>1924</v>
      </c>
      <c r="E219" s="35" t="s">
        <v>1911</v>
      </c>
      <c r="G219" s="14" t="s">
        <v>433</v>
      </c>
      <c r="H219" s="14" t="s">
        <v>1923</v>
      </c>
    </row>
    <row r="220" spans="1:8" ht="28.8" x14ac:dyDescent="0.3">
      <c r="A220" s="36" t="s">
        <v>435</v>
      </c>
      <c r="B220" s="35" t="s">
        <v>1925</v>
      </c>
      <c r="C220" s="36" t="s">
        <v>435</v>
      </c>
      <c r="D220" s="36" t="s">
        <v>1926</v>
      </c>
      <c r="E220" s="35" t="s">
        <v>1911</v>
      </c>
      <c r="G220" s="14" t="s">
        <v>435</v>
      </c>
      <c r="H220" s="14" t="s">
        <v>1925</v>
      </c>
    </row>
    <row r="221" spans="1:8" x14ac:dyDescent="0.3">
      <c r="A221" s="36" t="s">
        <v>437</v>
      </c>
      <c r="B221" s="35" t="s">
        <v>1927</v>
      </c>
      <c r="C221" s="36" t="s">
        <v>437</v>
      </c>
      <c r="D221" s="36" t="s">
        <v>1928</v>
      </c>
      <c r="E221" s="35" t="s">
        <v>1911</v>
      </c>
      <c r="G221" s="14" t="s">
        <v>437</v>
      </c>
      <c r="H221" s="14" t="s">
        <v>1927</v>
      </c>
    </row>
    <row r="222" spans="1:8" x14ac:dyDescent="0.3">
      <c r="A222" s="36" t="s">
        <v>439</v>
      </c>
      <c r="B222" s="35" t="s">
        <v>1929</v>
      </c>
      <c r="C222" s="36" t="s">
        <v>439</v>
      </c>
      <c r="D222" s="36" t="s">
        <v>1930</v>
      </c>
      <c r="E222" s="35" t="s">
        <v>1931</v>
      </c>
      <c r="G222" s="14" t="s">
        <v>439</v>
      </c>
      <c r="H222" s="14" t="s">
        <v>1929</v>
      </c>
    </row>
    <row r="223" spans="1:8" x14ac:dyDescent="0.3">
      <c r="A223" s="36" t="s">
        <v>441</v>
      </c>
      <c r="B223" s="35" t="s">
        <v>1932</v>
      </c>
      <c r="C223" s="36" t="s">
        <v>441</v>
      </c>
      <c r="D223" s="36" t="s">
        <v>1933</v>
      </c>
      <c r="E223" s="35" t="s">
        <v>1931</v>
      </c>
      <c r="G223" s="14" t="s">
        <v>441</v>
      </c>
      <c r="H223" s="14" t="s">
        <v>1932</v>
      </c>
    </row>
    <row r="224" spans="1:8" ht="28.8" x14ac:dyDescent="0.3">
      <c r="A224" s="36" t="s">
        <v>443</v>
      </c>
      <c r="B224" s="35" t="s">
        <v>1934</v>
      </c>
      <c r="C224" s="36" t="s">
        <v>443</v>
      </c>
      <c r="D224" s="36" t="s">
        <v>1935</v>
      </c>
      <c r="E224" s="35" t="s">
        <v>1931</v>
      </c>
      <c r="G224" s="14" t="s">
        <v>443</v>
      </c>
      <c r="H224" s="14" t="s">
        <v>1934</v>
      </c>
    </row>
    <row r="225" spans="1:8" x14ac:dyDescent="0.3">
      <c r="A225" s="36" t="s">
        <v>445</v>
      </c>
      <c r="B225" s="35" t="s">
        <v>1936</v>
      </c>
      <c r="C225" s="36" t="s">
        <v>445</v>
      </c>
      <c r="D225" s="36" t="s">
        <v>1937</v>
      </c>
      <c r="E225" s="35" t="s">
        <v>1931</v>
      </c>
      <c r="G225" s="14" t="s">
        <v>445</v>
      </c>
      <c r="H225" s="14" t="s">
        <v>1936</v>
      </c>
    </row>
    <row r="226" spans="1:8" x14ac:dyDescent="0.3">
      <c r="A226" s="36" t="s">
        <v>447</v>
      </c>
      <c r="B226" s="35" t="s">
        <v>1938</v>
      </c>
      <c r="C226" s="36" t="s">
        <v>447</v>
      </c>
      <c r="D226" s="36" t="s">
        <v>1939</v>
      </c>
      <c r="E226" s="35" t="s">
        <v>1931</v>
      </c>
      <c r="G226" s="14" t="s">
        <v>447</v>
      </c>
      <c r="H226" s="14" t="s">
        <v>1938</v>
      </c>
    </row>
    <row r="227" spans="1:8" x14ac:dyDescent="0.3">
      <c r="A227" s="36" t="s">
        <v>449</v>
      </c>
      <c r="B227" s="35" t="s">
        <v>1940</v>
      </c>
      <c r="C227" s="36" t="s">
        <v>449</v>
      </c>
      <c r="D227" s="36" t="s">
        <v>1941</v>
      </c>
      <c r="E227" s="35" t="s">
        <v>1942</v>
      </c>
      <c r="G227" s="14" t="s">
        <v>449</v>
      </c>
      <c r="H227" s="14" t="s">
        <v>1940</v>
      </c>
    </row>
    <row r="228" spans="1:8" ht="28.8" x14ac:dyDescent="0.3">
      <c r="A228" s="36" t="s">
        <v>451</v>
      </c>
      <c r="B228" s="35" t="s">
        <v>452</v>
      </c>
      <c r="C228" s="36" t="s">
        <v>451</v>
      </c>
      <c r="D228" s="36" t="s">
        <v>1943</v>
      </c>
      <c r="E228" s="35" t="s">
        <v>1942</v>
      </c>
      <c r="G228" s="14" t="s">
        <v>451</v>
      </c>
      <c r="H228" s="14" t="s">
        <v>452</v>
      </c>
    </row>
    <row r="229" spans="1:8" x14ac:dyDescent="0.3">
      <c r="A229" s="36" t="s">
        <v>453</v>
      </c>
      <c r="B229" s="35" t="s">
        <v>1944</v>
      </c>
      <c r="C229" s="36" t="s">
        <v>453</v>
      </c>
      <c r="D229" s="36" t="s">
        <v>1945</v>
      </c>
      <c r="E229" s="35" t="s">
        <v>1942</v>
      </c>
      <c r="G229" s="14" t="s">
        <v>453</v>
      </c>
      <c r="H229" s="14" t="s">
        <v>1944</v>
      </c>
    </row>
    <row r="230" spans="1:8" x14ac:dyDescent="0.3">
      <c r="A230" s="36" t="s">
        <v>455</v>
      </c>
      <c r="B230" s="35" t="s">
        <v>1946</v>
      </c>
      <c r="C230" s="36" t="s">
        <v>455</v>
      </c>
      <c r="D230" s="36" t="s">
        <v>1947</v>
      </c>
      <c r="E230" s="35" t="s">
        <v>1942</v>
      </c>
      <c r="G230" s="14" t="s">
        <v>455</v>
      </c>
      <c r="H230" s="14" t="s">
        <v>1946</v>
      </c>
    </row>
    <row r="231" spans="1:8" x14ac:dyDescent="0.3">
      <c r="A231" s="36" t="s">
        <v>457</v>
      </c>
      <c r="B231" s="35" t="s">
        <v>1948</v>
      </c>
      <c r="C231" s="36" t="s">
        <v>457</v>
      </c>
      <c r="D231" s="36" t="s">
        <v>1949</v>
      </c>
      <c r="E231" s="35" t="s">
        <v>1942</v>
      </c>
      <c r="G231" s="14" t="s">
        <v>457</v>
      </c>
      <c r="H231" s="14" t="s">
        <v>1948</v>
      </c>
    </row>
    <row r="232" spans="1:8" x14ac:dyDescent="0.3">
      <c r="A232" s="36" t="s">
        <v>459</v>
      </c>
      <c r="B232" s="35" t="s">
        <v>1950</v>
      </c>
      <c r="C232" s="36" t="s">
        <v>459</v>
      </c>
      <c r="D232" s="36" t="s">
        <v>1951</v>
      </c>
      <c r="E232" s="35" t="s">
        <v>1942</v>
      </c>
      <c r="G232" s="14" t="s">
        <v>459</v>
      </c>
      <c r="H232" s="14" t="s">
        <v>1950</v>
      </c>
    </row>
    <row r="233" spans="1:8" ht="28.8" x14ac:dyDescent="0.3">
      <c r="A233" s="36" t="s">
        <v>461</v>
      </c>
      <c r="B233" s="35" t="s">
        <v>1952</v>
      </c>
      <c r="C233" s="36" t="s">
        <v>461</v>
      </c>
      <c r="D233" s="36" t="s">
        <v>1953</v>
      </c>
      <c r="E233" s="35" t="s">
        <v>1942</v>
      </c>
      <c r="G233" s="14" t="s">
        <v>461</v>
      </c>
      <c r="H233" s="14" t="s">
        <v>1952</v>
      </c>
    </row>
    <row r="234" spans="1:8" x14ac:dyDescent="0.3">
      <c r="A234" s="36" t="s">
        <v>463</v>
      </c>
      <c r="B234" s="35" t="s">
        <v>1954</v>
      </c>
      <c r="C234" s="36" t="s">
        <v>463</v>
      </c>
      <c r="D234" s="36" t="s">
        <v>1955</v>
      </c>
      <c r="E234" s="35" t="s">
        <v>1942</v>
      </c>
      <c r="G234" s="14" t="s">
        <v>463</v>
      </c>
      <c r="H234" s="14" t="s">
        <v>1954</v>
      </c>
    </row>
    <row r="235" spans="1:8" x14ac:dyDescent="0.3">
      <c r="A235" s="36" t="s">
        <v>465</v>
      </c>
      <c r="B235" s="35" t="s">
        <v>1956</v>
      </c>
      <c r="C235" s="36" t="s">
        <v>465</v>
      </c>
      <c r="D235" s="36" t="s">
        <v>1957</v>
      </c>
      <c r="E235" s="35" t="s">
        <v>1958</v>
      </c>
      <c r="G235" s="14" t="s">
        <v>465</v>
      </c>
      <c r="H235" s="14" t="s">
        <v>1956</v>
      </c>
    </row>
    <row r="236" spans="1:8" x14ac:dyDescent="0.3">
      <c r="A236" s="36" t="s">
        <v>467</v>
      </c>
      <c r="B236" s="35" t="s">
        <v>1959</v>
      </c>
      <c r="C236" s="36" t="s">
        <v>467</v>
      </c>
      <c r="D236" s="36" t="s">
        <v>1960</v>
      </c>
      <c r="E236" s="35" t="s">
        <v>1958</v>
      </c>
      <c r="G236" s="14" t="s">
        <v>467</v>
      </c>
      <c r="H236" s="14" t="s">
        <v>1959</v>
      </c>
    </row>
    <row r="237" spans="1:8" x14ac:dyDescent="0.3">
      <c r="A237" s="36" t="s">
        <v>469</v>
      </c>
      <c r="B237" s="35" t="s">
        <v>1961</v>
      </c>
      <c r="C237" s="36" t="s">
        <v>469</v>
      </c>
      <c r="D237" s="36" t="s">
        <v>1962</v>
      </c>
      <c r="E237" s="35" t="s">
        <v>1958</v>
      </c>
      <c r="G237" s="14" t="s">
        <v>469</v>
      </c>
      <c r="H237" s="14" t="s">
        <v>1961</v>
      </c>
    </row>
    <row r="238" spans="1:8" ht="28.8" x14ac:dyDescent="0.3">
      <c r="A238" s="36" t="s">
        <v>471</v>
      </c>
      <c r="B238" s="35" t="s">
        <v>472</v>
      </c>
      <c r="C238" s="36" t="s">
        <v>471</v>
      </c>
      <c r="D238" s="36" t="s">
        <v>1963</v>
      </c>
      <c r="E238" s="35" t="s">
        <v>1958</v>
      </c>
      <c r="G238" s="14" t="s">
        <v>471</v>
      </c>
      <c r="H238" s="14" t="s">
        <v>472</v>
      </c>
    </row>
    <row r="239" spans="1:8" x14ac:dyDescent="0.3">
      <c r="A239" s="36" t="s">
        <v>473</v>
      </c>
      <c r="B239" s="35" t="s">
        <v>1964</v>
      </c>
      <c r="C239" s="36" t="s">
        <v>473</v>
      </c>
      <c r="D239" s="36" t="s">
        <v>1965</v>
      </c>
      <c r="E239" s="35" t="s">
        <v>1958</v>
      </c>
      <c r="G239" s="14" t="s">
        <v>473</v>
      </c>
      <c r="H239" s="14" t="s">
        <v>1964</v>
      </c>
    </row>
    <row r="240" spans="1:8" x14ac:dyDescent="0.3">
      <c r="A240" s="36" t="s">
        <v>475</v>
      </c>
      <c r="B240" s="35" t="s">
        <v>1966</v>
      </c>
      <c r="C240" s="36" t="s">
        <v>475</v>
      </c>
      <c r="D240" s="36" t="s">
        <v>1967</v>
      </c>
      <c r="E240" s="35" t="s">
        <v>1958</v>
      </c>
      <c r="G240" s="14" t="s">
        <v>475</v>
      </c>
      <c r="H240" s="14" t="s">
        <v>1966</v>
      </c>
    </row>
    <row r="241" spans="1:8" x14ac:dyDescent="0.3">
      <c r="A241" s="36" t="s">
        <v>477</v>
      </c>
      <c r="B241" s="35" t="s">
        <v>1968</v>
      </c>
      <c r="C241" s="36" t="s">
        <v>477</v>
      </c>
      <c r="D241" s="36" t="s">
        <v>1969</v>
      </c>
      <c r="E241" s="35" t="s">
        <v>1958</v>
      </c>
      <c r="G241" s="14" t="s">
        <v>477</v>
      </c>
      <c r="H241" s="14" t="s">
        <v>1968</v>
      </c>
    </row>
    <row r="242" spans="1:8" x14ac:dyDescent="0.3">
      <c r="A242" s="36" t="s">
        <v>479</v>
      </c>
      <c r="B242" s="35" t="s">
        <v>1970</v>
      </c>
      <c r="C242" s="36" t="s">
        <v>479</v>
      </c>
      <c r="D242" s="36" t="s">
        <v>1971</v>
      </c>
      <c r="E242" s="35" t="s">
        <v>1958</v>
      </c>
      <c r="G242" s="14" t="s">
        <v>479</v>
      </c>
      <c r="H242" s="14" t="s">
        <v>1970</v>
      </c>
    </row>
    <row r="243" spans="1:8" ht="28.8" x14ac:dyDescent="0.3">
      <c r="A243" s="36" t="s">
        <v>481</v>
      </c>
      <c r="B243" s="35" t="s">
        <v>482</v>
      </c>
      <c r="C243" s="36" t="s">
        <v>481</v>
      </c>
      <c r="D243" s="36" t="s">
        <v>1972</v>
      </c>
      <c r="E243" s="35" t="s">
        <v>1958</v>
      </c>
      <c r="G243" s="14" t="s">
        <v>481</v>
      </c>
      <c r="H243" s="14" t="s">
        <v>482</v>
      </c>
    </row>
    <row r="244" spans="1:8" x14ac:dyDescent="0.3">
      <c r="A244" s="36" t="s">
        <v>483</v>
      </c>
      <c r="B244" s="35" t="s">
        <v>1973</v>
      </c>
      <c r="C244" s="36" t="s">
        <v>483</v>
      </c>
      <c r="D244" s="36" t="s">
        <v>1974</v>
      </c>
      <c r="E244" s="35" t="s">
        <v>1958</v>
      </c>
      <c r="G244" s="14" t="s">
        <v>483</v>
      </c>
      <c r="H244" s="14" t="s">
        <v>1973</v>
      </c>
    </row>
    <row r="245" spans="1:8" x14ac:dyDescent="0.3">
      <c r="A245" s="36" t="s">
        <v>485</v>
      </c>
      <c r="B245" s="35" t="s">
        <v>1975</v>
      </c>
      <c r="C245" s="36" t="s">
        <v>485</v>
      </c>
      <c r="D245" s="36" t="s">
        <v>1976</v>
      </c>
      <c r="E245" s="35" t="s">
        <v>1977</v>
      </c>
      <c r="G245" s="14" t="s">
        <v>485</v>
      </c>
      <c r="H245" s="14" t="s">
        <v>1975</v>
      </c>
    </row>
    <row r="246" spans="1:8" x14ac:dyDescent="0.3">
      <c r="A246" s="36" t="s">
        <v>487</v>
      </c>
      <c r="B246" s="35" t="s">
        <v>1978</v>
      </c>
      <c r="C246" s="36" t="s">
        <v>487</v>
      </c>
      <c r="D246" s="36" t="s">
        <v>1979</v>
      </c>
      <c r="E246" s="35" t="s">
        <v>1977</v>
      </c>
      <c r="G246" s="14" t="s">
        <v>487</v>
      </c>
      <c r="H246" s="14" t="s">
        <v>1978</v>
      </c>
    </row>
    <row r="247" spans="1:8" x14ac:dyDescent="0.3">
      <c r="A247" s="36" t="s">
        <v>489</v>
      </c>
      <c r="B247" s="35" t="s">
        <v>1980</v>
      </c>
      <c r="C247" s="36" t="s">
        <v>489</v>
      </c>
      <c r="D247" s="36" t="s">
        <v>1981</v>
      </c>
      <c r="E247" s="35" t="s">
        <v>1977</v>
      </c>
      <c r="G247" s="14" t="s">
        <v>489</v>
      </c>
      <c r="H247" s="14" t="s">
        <v>1980</v>
      </c>
    </row>
    <row r="248" spans="1:8" ht="28.8" x14ac:dyDescent="0.3">
      <c r="A248" s="36" t="s">
        <v>491</v>
      </c>
      <c r="B248" s="35" t="s">
        <v>492</v>
      </c>
      <c r="C248" s="36" t="s">
        <v>491</v>
      </c>
      <c r="D248" s="36" t="s">
        <v>1982</v>
      </c>
      <c r="E248" s="35" t="s">
        <v>1977</v>
      </c>
      <c r="G248" s="14" t="s">
        <v>491</v>
      </c>
      <c r="H248" s="14" t="s">
        <v>492</v>
      </c>
    </row>
    <row r="249" spans="1:8" ht="28.8" x14ac:dyDescent="0.3">
      <c r="A249" s="36" t="s">
        <v>493</v>
      </c>
      <c r="B249" s="35" t="s">
        <v>494</v>
      </c>
      <c r="C249" s="36" t="s">
        <v>493</v>
      </c>
      <c r="D249" s="36" t="s">
        <v>1983</v>
      </c>
      <c r="E249" s="35" t="s">
        <v>1977</v>
      </c>
      <c r="G249" s="14" t="s">
        <v>493</v>
      </c>
      <c r="H249" s="14" t="s">
        <v>494</v>
      </c>
    </row>
    <row r="250" spans="1:8" ht="28.8" x14ac:dyDescent="0.3">
      <c r="A250" s="36" t="s">
        <v>495</v>
      </c>
      <c r="B250" s="35" t="s">
        <v>1984</v>
      </c>
      <c r="C250" s="36" t="s">
        <v>495</v>
      </c>
      <c r="D250" s="36" t="s">
        <v>1985</v>
      </c>
      <c r="E250" s="35" t="s">
        <v>1977</v>
      </c>
      <c r="G250" s="14" t="s">
        <v>495</v>
      </c>
      <c r="H250" s="14" t="s">
        <v>1984</v>
      </c>
    </row>
    <row r="251" spans="1:8" x14ac:dyDescent="0.3">
      <c r="A251" s="36" t="s">
        <v>497</v>
      </c>
      <c r="B251" s="35" t="s">
        <v>1986</v>
      </c>
      <c r="C251" s="36" t="s">
        <v>497</v>
      </c>
      <c r="D251" s="36" t="s">
        <v>1987</v>
      </c>
      <c r="E251" s="35" t="s">
        <v>1977</v>
      </c>
      <c r="G251" s="14" t="s">
        <v>497</v>
      </c>
      <c r="H251" s="14" t="s">
        <v>1986</v>
      </c>
    </row>
    <row r="252" spans="1:8" x14ac:dyDescent="0.3">
      <c r="A252" s="36" t="s">
        <v>499</v>
      </c>
      <c r="B252" s="35" t="s">
        <v>1988</v>
      </c>
      <c r="C252" s="36" t="s">
        <v>499</v>
      </c>
      <c r="D252" s="36" t="s">
        <v>1989</v>
      </c>
      <c r="E252" s="35" t="s">
        <v>1977</v>
      </c>
      <c r="G252" s="14" t="s">
        <v>499</v>
      </c>
      <c r="H252" s="14" t="s">
        <v>1988</v>
      </c>
    </row>
    <row r="253" spans="1:8" x14ac:dyDescent="0.3">
      <c r="A253" s="36" t="s">
        <v>501</v>
      </c>
      <c r="B253" s="35" t="s">
        <v>1990</v>
      </c>
      <c r="C253" s="36" t="s">
        <v>501</v>
      </c>
      <c r="D253" s="36" t="s">
        <v>1991</v>
      </c>
      <c r="E253" s="35" t="s">
        <v>1977</v>
      </c>
      <c r="G253" s="14" t="s">
        <v>501</v>
      </c>
      <c r="H253" s="14" t="s">
        <v>1990</v>
      </c>
    </row>
    <row r="254" spans="1:8" x14ac:dyDescent="0.3">
      <c r="A254" s="36" t="s">
        <v>503</v>
      </c>
      <c r="B254" s="35" t="s">
        <v>1992</v>
      </c>
      <c r="C254" s="36" t="s">
        <v>503</v>
      </c>
      <c r="D254" s="36" t="s">
        <v>1993</v>
      </c>
      <c r="E254" s="35" t="s">
        <v>1977</v>
      </c>
      <c r="G254" s="14" t="s">
        <v>503</v>
      </c>
      <c r="H254" s="14" t="s">
        <v>1992</v>
      </c>
    </row>
    <row r="255" spans="1:8" ht="28.8" x14ac:dyDescent="0.3">
      <c r="A255" s="36" t="s">
        <v>505</v>
      </c>
      <c r="B255" s="35" t="s">
        <v>506</v>
      </c>
      <c r="C255" s="36" t="s">
        <v>505</v>
      </c>
      <c r="D255" s="36" t="s">
        <v>1994</v>
      </c>
      <c r="E255" s="35" t="s">
        <v>1977</v>
      </c>
      <c r="G255" s="14" t="s">
        <v>505</v>
      </c>
      <c r="H255" s="14" t="s">
        <v>506</v>
      </c>
    </row>
    <row r="256" spans="1:8" x14ac:dyDescent="0.3">
      <c r="A256" s="36" t="s">
        <v>507</v>
      </c>
      <c r="B256" s="35" t="s">
        <v>1995</v>
      </c>
      <c r="C256" s="36" t="s">
        <v>507</v>
      </c>
      <c r="D256" s="36" t="s">
        <v>1996</v>
      </c>
      <c r="E256" s="35" t="s">
        <v>1977</v>
      </c>
      <c r="G256" s="14" t="s">
        <v>507</v>
      </c>
      <c r="H256" s="14" t="s">
        <v>1995</v>
      </c>
    </row>
    <row r="257" spans="1:8" ht="28.8" x14ac:dyDescent="0.3">
      <c r="A257" s="36" t="s">
        <v>509</v>
      </c>
      <c r="B257" s="35" t="s">
        <v>510</v>
      </c>
      <c r="C257" s="36" t="s">
        <v>509</v>
      </c>
      <c r="D257" s="36" t="s">
        <v>1997</v>
      </c>
      <c r="E257" s="35" t="s">
        <v>1977</v>
      </c>
      <c r="G257" s="14" t="s">
        <v>509</v>
      </c>
      <c r="H257" s="14" t="s">
        <v>510</v>
      </c>
    </row>
    <row r="258" spans="1:8" x14ac:dyDescent="0.3">
      <c r="A258" s="36" t="s">
        <v>511</v>
      </c>
      <c r="B258" s="35" t="s">
        <v>1998</v>
      </c>
      <c r="C258" s="36" t="s">
        <v>511</v>
      </c>
      <c r="D258" s="36" t="s">
        <v>1999</v>
      </c>
      <c r="E258" s="35" t="s">
        <v>1977</v>
      </c>
      <c r="G258" s="14" t="s">
        <v>511</v>
      </c>
      <c r="H258" s="14" t="s">
        <v>1998</v>
      </c>
    </row>
    <row r="259" spans="1:8" ht="28.8" x14ac:dyDescent="0.3">
      <c r="A259" s="36" t="s">
        <v>513</v>
      </c>
      <c r="B259" s="35" t="s">
        <v>514</v>
      </c>
      <c r="C259" s="36" t="s">
        <v>513</v>
      </c>
      <c r="D259" s="36" t="s">
        <v>2000</v>
      </c>
      <c r="E259" s="35" t="s">
        <v>1977</v>
      </c>
      <c r="G259" s="14" t="s">
        <v>513</v>
      </c>
      <c r="H259" s="14" t="s">
        <v>514</v>
      </c>
    </row>
    <row r="260" spans="1:8" x14ac:dyDescent="0.3">
      <c r="A260" s="36" t="s">
        <v>515</v>
      </c>
      <c r="B260" s="35" t="s">
        <v>2001</v>
      </c>
      <c r="C260" s="36" t="s">
        <v>515</v>
      </c>
      <c r="D260" s="36" t="s">
        <v>2002</v>
      </c>
      <c r="E260" s="35" t="s">
        <v>1977</v>
      </c>
      <c r="G260" s="14" t="s">
        <v>515</v>
      </c>
      <c r="H260" s="14" t="s">
        <v>2001</v>
      </c>
    </row>
    <row r="261" spans="1:8" x14ac:dyDescent="0.3">
      <c r="A261" s="36" t="s">
        <v>517</v>
      </c>
      <c r="B261" s="35" t="s">
        <v>2003</v>
      </c>
      <c r="C261" s="36" t="s">
        <v>517</v>
      </c>
      <c r="D261" s="36" t="s">
        <v>2004</v>
      </c>
      <c r="E261" s="35" t="s">
        <v>1977</v>
      </c>
      <c r="G261" s="14" t="s">
        <v>517</v>
      </c>
      <c r="H261" s="14" t="s">
        <v>2003</v>
      </c>
    </row>
    <row r="262" spans="1:8" ht="28.8" x14ac:dyDescent="0.3">
      <c r="A262" s="36" t="s">
        <v>519</v>
      </c>
      <c r="B262" s="35" t="s">
        <v>520</v>
      </c>
      <c r="C262" s="36" t="s">
        <v>519</v>
      </c>
      <c r="D262" s="36" t="s">
        <v>2005</v>
      </c>
      <c r="E262" s="35" t="s">
        <v>1977</v>
      </c>
      <c r="G262" s="14" t="s">
        <v>519</v>
      </c>
      <c r="H262" s="14" t="s">
        <v>520</v>
      </c>
    </row>
    <row r="263" spans="1:8" x14ac:dyDescent="0.3">
      <c r="A263" s="36" t="s">
        <v>521</v>
      </c>
      <c r="B263" s="35" t="s">
        <v>2006</v>
      </c>
      <c r="C263" s="36" t="s">
        <v>521</v>
      </c>
      <c r="D263" s="36" t="s">
        <v>2007</v>
      </c>
      <c r="E263" s="35" t="s">
        <v>2008</v>
      </c>
      <c r="G263" s="14" t="s">
        <v>521</v>
      </c>
      <c r="H263" s="14" t="s">
        <v>2006</v>
      </c>
    </row>
    <row r="264" spans="1:8" x14ac:dyDescent="0.3">
      <c r="A264" s="36" t="s">
        <v>523</v>
      </c>
      <c r="B264" s="35" t="s">
        <v>2009</v>
      </c>
      <c r="C264" s="36" t="s">
        <v>523</v>
      </c>
      <c r="D264" s="36" t="s">
        <v>2010</v>
      </c>
      <c r="E264" s="35" t="s">
        <v>2008</v>
      </c>
      <c r="G264" s="14" t="s">
        <v>523</v>
      </c>
      <c r="H264" s="14" t="s">
        <v>2009</v>
      </c>
    </row>
    <row r="265" spans="1:8" ht="28.8" x14ac:dyDescent="0.3">
      <c r="A265" s="36" t="s">
        <v>525</v>
      </c>
      <c r="B265" s="35" t="s">
        <v>526</v>
      </c>
      <c r="C265" s="36" t="s">
        <v>525</v>
      </c>
      <c r="D265" s="36" t="s">
        <v>2011</v>
      </c>
      <c r="E265" s="35" t="s">
        <v>2008</v>
      </c>
      <c r="G265" s="14" t="s">
        <v>525</v>
      </c>
      <c r="H265" s="14" t="s">
        <v>526</v>
      </c>
    </row>
    <row r="266" spans="1:8" x14ac:dyDescent="0.3">
      <c r="A266" s="36" t="s">
        <v>527</v>
      </c>
      <c r="B266" s="35" t="s">
        <v>2012</v>
      </c>
      <c r="C266" s="36" t="s">
        <v>527</v>
      </c>
      <c r="D266" s="36" t="s">
        <v>2013</v>
      </c>
      <c r="E266" s="35" t="s">
        <v>2008</v>
      </c>
      <c r="G266" s="14" t="s">
        <v>527</v>
      </c>
      <c r="H266" s="14" t="s">
        <v>2012</v>
      </c>
    </row>
    <row r="267" spans="1:8" ht="43.2" x14ac:dyDescent="0.3">
      <c r="A267" s="38" t="s">
        <v>2014</v>
      </c>
      <c r="B267" s="39" t="s">
        <v>2015</v>
      </c>
      <c r="C267" s="38" t="s">
        <v>2014</v>
      </c>
      <c r="D267" s="39" t="s">
        <v>2016</v>
      </c>
      <c r="E267" s="35" t="s">
        <v>2008</v>
      </c>
      <c r="G267" s="14" t="s">
        <v>2014</v>
      </c>
      <c r="H267" s="14" t="s">
        <v>2017</v>
      </c>
    </row>
    <row r="268" spans="1:8" x14ac:dyDescent="0.3">
      <c r="A268" s="36" t="s">
        <v>531</v>
      </c>
      <c r="B268" s="35" t="s">
        <v>2018</v>
      </c>
      <c r="C268" s="36" t="s">
        <v>531</v>
      </c>
      <c r="D268" s="36" t="s">
        <v>2019</v>
      </c>
      <c r="E268" s="35" t="s">
        <v>2020</v>
      </c>
      <c r="G268" s="14" t="s">
        <v>531</v>
      </c>
      <c r="H268" s="14" t="s">
        <v>2018</v>
      </c>
    </row>
    <row r="269" spans="1:8" x14ac:dyDescent="0.3">
      <c r="A269" s="36" t="s">
        <v>533</v>
      </c>
      <c r="B269" s="35" t="s">
        <v>2021</v>
      </c>
      <c r="C269" s="36" t="s">
        <v>533</v>
      </c>
      <c r="D269" s="36" t="s">
        <v>2022</v>
      </c>
      <c r="E269" s="35" t="s">
        <v>2020</v>
      </c>
      <c r="G269" s="14" t="s">
        <v>533</v>
      </c>
      <c r="H269" s="14" t="s">
        <v>2021</v>
      </c>
    </row>
    <row r="270" spans="1:8" x14ac:dyDescent="0.3">
      <c r="A270" s="36" t="s">
        <v>535</v>
      </c>
      <c r="B270" s="35" t="s">
        <v>2023</v>
      </c>
      <c r="C270" s="36" t="s">
        <v>535</v>
      </c>
      <c r="D270" s="36" t="s">
        <v>2024</v>
      </c>
      <c r="E270" s="35" t="s">
        <v>2020</v>
      </c>
      <c r="G270" s="14" t="s">
        <v>535</v>
      </c>
      <c r="H270" s="14" t="s">
        <v>2023</v>
      </c>
    </row>
    <row r="271" spans="1:8" x14ac:dyDescent="0.3">
      <c r="A271" s="36" t="s">
        <v>537</v>
      </c>
      <c r="B271" s="35" t="s">
        <v>2025</v>
      </c>
      <c r="C271" s="36" t="s">
        <v>537</v>
      </c>
      <c r="D271" s="36" t="s">
        <v>2026</v>
      </c>
      <c r="E271" s="35" t="s">
        <v>2020</v>
      </c>
      <c r="G271" s="14" t="s">
        <v>537</v>
      </c>
      <c r="H271" s="14" t="s">
        <v>2025</v>
      </c>
    </row>
    <row r="272" spans="1:8" ht="28.8" x14ac:dyDescent="0.3">
      <c r="A272" s="36" t="s">
        <v>539</v>
      </c>
      <c r="B272" s="35" t="s">
        <v>540</v>
      </c>
      <c r="C272" s="36" t="s">
        <v>539</v>
      </c>
      <c r="D272" s="36" t="s">
        <v>2027</v>
      </c>
      <c r="E272" s="35" t="s">
        <v>2020</v>
      </c>
      <c r="G272" s="14" t="s">
        <v>539</v>
      </c>
      <c r="H272" s="14" t="s">
        <v>540</v>
      </c>
    </row>
    <row r="273" spans="1:8" x14ac:dyDescent="0.3">
      <c r="A273" s="36" t="s">
        <v>541</v>
      </c>
      <c r="B273" s="35" t="s">
        <v>2028</v>
      </c>
      <c r="C273" s="36" t="s">
        <v>541</v>
      </c>
      <c r="D273" s="36" t="s">
        <v>2029</v>
      </c>
      <c r="E273" s="35" t="s">
        <v>2020</v>
      </c>
      <c r="G273" s="14" t="s">
        <v>541</v>
      </c>
      <c r="H273" s="14" t="s">
        <v>2028</v>
      </c>
    </row>
    <row r="274" spans="1:8" x14ac:dyDescent="0.3">
      <c r="A274" s="36" t="s">
        <v>543</v>
      </c>
      <c r="B274" s="35" t="s">
        <v>2030</v>
      </c>
      <c r="C274" s="36" t="s">
        <v>543</v>
      </c>
      <c r="D274" s="36" t="s">
        <v>2031</v>
      </c>
      <c r="E274" s="35" t="s">
        <v>2020</v>
      </c>
      <c r="G274" s="14" t="s">
        <v>543</v>
      </c>
      <c r="H274" s="14" t="s">
        <v>2030</v>
      </c>
    </row>
    <row r="275" spans="1:8" x14ac:dyDescent="0.3">
      <c r="A275" s="36" t="s">
        <v>545</v>
      </c>
      <c r="B275" s="35" t="s">
        <v>2032</v>
      </c>
      <c r="C275" s="36" t="s">
        <v>545</v>
      </c>
      <c r="D275" s="36" t="s">
        <v>2033</v>
      </c>
      <c r="E275" s="35" t="s">
        <v>2020</v>
      </c>
      <c r="G275" s="14" t="s">
        <v>545</v>
      </c>
      <c r="H275" s="14" t="s">
        <v>2032</v>
      </c>
    </row>
    <row r="276" spans="1:8" x14ac:dyDescent="0.3">
      <c r="A276" s="36" t="s">
        <v>547</v>
      </c>
      <c r="B276" s="35" t="s">
        <v>2034</v>
      </c>
      <c r="C276" s="36" t="s">
        <v>547</v>
      </c>
      <c r="D276" s="36" t="s">
        <v>2035</v>
      </c>
      <c r="E276" s="35" t="s">
        <v>2020</v>
      </c>
      <c r="G276" s="14" t="s">
        <v>547</v>
      </c>
      <c r="H276" s="14" t="s">
        <v>2034</v>
      </c>
    </row>
    <row r="277" spans="1:8" x14ac:dyDescent="0.3">
      <c r="A277" s="36" t="s">
        <v>549</v>
      </c>
      <c r="B277" s="35" t="s">
        <v>2036</v>
      </c>
      <c r="C277" s="36" t="s">
        <v>549</v>
      </c>
      <c r="D277" s="36" t="s">
        <v>2037</v>
      </c>
      <c r="E277" s="35" t="s">
        <v>2020</v>
      </c>
      <c r="G277" s="14" t="s">
        <v>549</v>
      </c>
      <c r="H277" s="14" t="s">
        <v>2036</v>
      </c>
    </row>
    <row r="278" spans="1:8" x14ac:dyDescent="0.3">
      <c r="A278" s="36" t="s">
        <v>551</v>
      </c>
      <c r="B278" s="35" t="s">
        <v>2038</v>
      </c>
      <c r="C278" s="36" t="s">
        <v>551</v>
      </c>
      <c r="D278" s="36" t="s">
        <v>2039</v>
      </c>
      <c r="E278" s="35" t="s">
        <v>2020</v>
      </c>
      <c r="G278" s="14" t="s">
        <v>551</v>
      </c>
      <c r="H278" s="14" t="s">
        <v>2038</v>
      </c>
    </row>
    <row r="279" spans="1:8" x14ac:dyDescent="0.3">
      <c r="A279" s="36" t="s">
        <v>553</v>
      </c>
      <c r="B279" s="35" t="s">
        <v>2040</v>
      </c>
      <c r="C279" s="36" t="s">
        <v>553</v>
      </c>
      <c r="D279" s="36" t="s">
        <v>2041</v>
      </c>
      <c r="E279" s="35" t="s">
        <v>2020</v>
      </c>
      <c r="G279" s="14" t="s">
        <v>553</v>
      </c>
      <c r="H279" s="14" t="s">
        <v>2040</v>
      </c>
    </row>
    <row r="280" spans="1:8" x14ac:dyDescent="0.3">
      <c r="A280" s="36" t="s">
        <v>555</v>
      </c>
      <c r="B280" s="35" t="s">
        <v>2042</v>
      </c>
      <c r="C280" s="36" t="s">
        <v>555</v>
      </c>
      <c r="D280" s="36" t="s">
        <v>2043</v>
      </c>
      <c r="E280" s="35" t="s">
        <v>2020</v>
      </c>
      <c r="G280" s="14" t="s">
        <v>555</v>
      </c>
      <c r="H280" s="14" t="s">
        <v>2042</v>
      </c>
    </row>
    <row r="281" spans="1:8" ht="28.8" x14ac:dyDescent="0.3">
      <c r="A281" s="36" t="s">
        <v>557</v>
      </c>
      <c r="B281" s="35" t="s">
        <v>558</v>
      </c>
      <c r="C281" s="36" t="s">
        <v>557</v>
      </c>
      <c r="D281" s="36" t="s">
        <v>2044</v>
      </c>
      <c r="E281" s="35" t="s">
        <v>2020</v>
      </c>
      <c r="G281" s="14" t="s">
        <v>557</v>
      </c>
      <c r="H281" s="14" t="s">
        <v>558</v>
      </c>
    </row>
    <row r="282" spans="1:8" ht="28.8" x14ac:dyDescent="0.3">
      <c r="A282" s="36" t="s">
        <v>559</v>
      </c>
      <c r="B282" s="35" t="s">
        <v>560</v>
      </c>
      <c r="C282" s="36" t="s">
        <v>559</v>
      </c>
      <c r="D282" s="36" t="s">
        <v>2045</v>
      </c>
      <c r="E282" s="35" t="s">
        <v>2020</v>
      </c>
      <c r="G282" s="14" t="s">
        <v>559</v>
      </c>
      <c r="H282" s="14" t="s">
        <v>560</v>
      </c>
    </row>
    <row r="283" spans="1:8" x14ac:dyDescent="0.3">
      <c r="A283" s="36" t="s">
        <v>561</v>
      </c>
      <c r="B283" s="35" t="s">
        <v>2046</v>
      </c>
      <c r="C283" s="36" t="s">
        <v>561</v>
      </c>
      <c r="D283" s="36" t="s">
        <v>2047</v>
      </c>
      <c r="E283" s="35" t="s">
        <v>2020</v>
      </c>
      <c r="G283" s="14" t="s">
        <v>561</v>
      </c>
      <c r="H283" s="14" t="s">
        <v>2046</v>
      </c>
    </row>
    <row r="284" spans="1:8" x14ac:dyDescent="0.3">
      <c r="A284" s="36" t="s">
        <v>563</v>
      </c>
      <c r="B284" s="35" t="s">
        <v>2048</v>
      </c>
      <c r="C284" s="36" t="s">
        <v>563</v>
      </c>
      <c r="D284" s="36" t="s">
        <v>2049</v>
      </c>
      <c r="E284" s="35" t="s">
        <v>2020</v>
      </c>
      <c r="G284" s="14" t="s">
        <v>563</v>
      </c>
      <c r="H284" s="14" t="s">
        <v>2048</v>
      </c>
    </row>
    <row r="285" spans="1:8" ht="28.8" x14ac:dyDescent="0.3">
      <c r="A285" s="36" t="s">
        <v>565</v>
      </c>
      <c r="B285" s="35" t="s">
        <v>566</v>
      </c>
      <c r="C285" s="36" t="s">
        <v>565</v>
      </c>
      <c r="D285" s="36" t="s">
        <v>2050</v>
      </c>
      <c r="E285" s="35" t="s">
        <v>2020</v>
      </c>
      <c r="G285" s="14" t="s">
        <v>565</v>
      </c>
      <c r="H285" s="14" t="s">
        <v>566</v>
      </c>
    </row>
    <row r="286" spans="1:8" x14ac:dyDescent="0.3">
      <c r="A286" s="36" t="s">
        <v>567</v>
      </c>
      <c r="B286" s="35" t="s">
        <v>2051</v>
      </c>
      <c r="C286" s="36" t="s">
        <v>567</v>
      </c>
      <c r="D286" s="36" t="s">
        <v>2052</v>
      </c>
      <c r="E286" s="35" t="s">
        <v>2020</v>
      </c>
      <c r="G286" s="14" t="s">
        <v>567</v>
      </c>
      <c r="H286" s="14" t="s">
        <v>2051</v>
      </c>
    </row>
    <row r="287" spans="1:8" ht="28.8" x14ac:dyDescent="0.3">
      <c r="A287" s="36" t="s">
        <v>569</v>
      </c>
      <c r="B287" s="35" t="s">
        <v>2053</v>
      </c>
      <c r="C287" s="36" t="s">
        <v>569</v>
      </c>
      <c r="D287" s="36" t="s">
        <v>2054</v>
      </c>
      <c r="E287" s="35" t="s">
        <v>2020</v>
      </c>
      <c r="G287" s="14" t="s">
        <v>569</v>
      </c>
      <c r="H287" s="14" t="s">
        <v>2053</v>
      </c>
    </row>
    <row r="288" spans="1:8" x14ac:dyDescent="0.3">
      <c r="A288" s="36" t="s">
        <v>571</v>
      </c>
      <c r="B288" s="35" t="s">
        <v>2055</v>
      </c>
      <c r="C288" s="36" t="s">
        <v>571</v>
      </c>
      <c r="D288" s="36" t="s">
        <v>2056</v>
      </c>
      <c r="E288" s="35" t="s">
        <v>2020</v>
      </c>
      <c r="G288" s="14" t="s">
        <v>571</v>
      </c>
      <c r="H288" s="14" t="s">
        <v>2055</v>
      </c>
    </row>
    <row r="289" spans="1:8" ht="28.8" x14ac:dyDescent="0.3">
      <c r="A289" s="36" t="s">
        <v>573</v>
      </c>
      <c r="B289" s="35" t="s">
        <v>574</v>
      </c>
      <c r="C289" s="36" t="s">
        <v>573</v>
      </c>
      <c r="D289" s="36" t="s">
        <v>2057</v>
      </c>
      <c r="E289" s="35" t="s">
        <v>2020</v>
      </c>
      <c r="G289" s="14" t="s">
        <v>573</v>
      </c>
      <c r="H289" s="14" t="s">
        <v>574</v>
      </c>
    </row>
    <row r="290" spans="1:8" ht="28.8" x14ac:dyDescent="0.3">
      <c r="A290" s="36" t="s">
        <v>575</v>
      </c>
      <c r="B290" s="35" t="s">
        <v>2058</v>
      </c>
      <c r="C290" s="36" t="s">
        <v>575</v>
      </c>
      <c r="D290" s="36" t="s">
        <v>2059</v>
      </c>
      <c r="E290" s="35" t="s">
        <v>2020</v>
      </c>
      <c r="G290" s="14" t="s">
        <v>575</v>
      </c>
      <c r="H290" s="14" t="s">
        <v>2058</v>
      </c>
    </row>
    <row r="291" spans="1:8" x14ac:dyDescent="0.3">
      <c r="A291" s="36" t="s">
        <v>577</v>
      </c>
      <c r="B291" s="35" t="s">
        <v>2060</v>
      </c>
      <c r="C291" s="36" t="s">
        <v>577</v>
      </c>
      <c r="D291" s="36" t="s">
        <v>2061</v>
      </c>
      <c r="E291" s="35" t="s">
        <v>2020</v>
      </c>
      <c r="G291" s="14" t="s">
        <v>577</v>
      </c>
      <c r="H291" s="14" t="s">
        <v>2060</v>
      </c>
    </row>
    <row r="292" spans="1:8" ht="28.8" x14ac:dyDescent="0.3">
      <c r="A292" s="36" t="s">
        <v>579</v>
      </c>
      <c r="B292" s="35" t="s">
        <v>580</v>
      </c>
      <c r="C292" s="36" t="s">
        <v>579</v>
      </c>
      <c r="D292" s="36" t="s">
        <v>2062</v>
      </c>
      <c r="E292" s="35" t="s">
        <v>2020</v>
      </c>
      <c r="G292" s="14" t="s">
        <v>579</v>
      </c>
      <c r="H292" s="14" t="s">
        <v>580</v>
      </c>
    </row>
    <row r="293" spans="1:8" x14ac:dyDescent="0.3">
      <c r="A293" s="36" t="s">
        <v>581</v>
      </c>
      <c r="B293" s="35" t="s">
        <v>2063</v>
      </c>
      <c r="C293" s="36" t="s">
        <v>581</v>
      </c>
      <c r="D293" s="36" t="s">
        <v>2064</v>
      </c>
      <c r="E293" s="35" t="s">
        <v>2020</v>
      </c>
      <c r="G293" s="14" t="s">
        <v>581</v>
      </c>
      <c r="H293" s="14" t="s">
        <v>2063</v>
      </c>
    </row>
    <row r="294" spans="1:8" x14ac:dyDescent="0.3">
      <c r="A294" s="36" t="s">
        <v>583</v>
      </c>
      <c r="B294" s="35" t="s">
        <v>2065</v>
      </c>
      <c r="C294" s="36" t="s">
        <v>583</v>
      </c>
      <c r="D294" s="36" t="s">
        <v>2066</v>
      </c>
      <c r="E294" s="35" t="s">
        <v>2020</v>
      </c>
      <c r="G294" s="14" t="s">
        <v>583</v>
      </c>
      <c r="H294" s="14" t="s">
        <v>2065</v>
      </c>
    </row>
    <row r="295" spans="1:8" ht="28.8" x14ac:dyDescent="0.3">
      <c r="A295" s="36" t="s">
        <v>585</v>
      </c>
      <c r="B295" s="35" t="s">
        <v>586</v>
      </c>
      <c r="C295" s="36" t="s">
        <v>585</v>
      </c>
      <c r="D295" s="36" t="s">
        <v>2067</v>
      </c>
      <c r="E295" s="35" t="s">
        <v>2020</v>
      </c>
      <c r="G295" s="14" t="s">
        <v>585</v>
      </c>
      <c r="H295" s="14" t="s">
        <v>586</v>
      </c>
    </row>
    <row r="296" spans="1:8" ht="28.8" x14ac:dyDescent="0.3">
      <c r="A296" s="36" t="s">
        <v>587</v>
      </c>
      <c r="B296" s="35" t="s">
        <v>2068</v>
      </c>
      <c r="C296" s="36" t="s">
        <v>587</v>
      </c>
      <c r="D296" s="36" t="s">
        <v>2069</v>
      </c>
      <c r="E296" s="35" t="s">
        <v>2020</v>
      </c>
      <c r="G296" s="14" t="s">
        <v>587</v>
      </c>
      <c r="H296" s="14" t="s">
        <v>2068</v>
      </c>
    </row>
    <row r="297" spans="1:8" ht="28.8" x14ac:dyDescent="0.3">
      <c r="A297" s="36" t="s">
        <v>589</v>
      </c>
      <c r="B297" s="35" t="s">
        <v>2070</v>
      </c>
      <c r="C297" s="36" t="s">
        <v>589</v>
      </c>
      <c r="D297" s="36" t="s">
        <v>2071</v>
      </c>
      <c r="E297" s="35" t="s">
        <v>2020</v>
      </c>
      <c r="G297" s="14" t="s">
        <v>589</v>
      </c>
      <c r="H297" s="14" t="s">
        <v>2070</v>
      </c>
    </row>
    <row r="298" spans="1:8" x14ac:dyDescent="0.3">
      <c r="A298" s="36" t="s">
        <v>591</v>
      </c>
      <c r="B298" s="35" t="s">
        <v>2072</v>
      </c>
      <c r="C298" s="36" t="s">
        <v>591</v>
      </c>
      <c r="D298" s="36" t="s">
        <v>2073</v>
      </c>
      <c r="E298" s="35" t="s">
        <v>2020</v>
      </c>
      <c r="G298" s="14" t="s">
        <v>591</v>
      </c>
      <c r="H298" s="14" t="s">
        <v>2072</v>
      </c>
    </row>
    <row r="299" spans="1:8" ht="43.2" x14ac:dyDescent="0.3">
      <c r="A299" s="36" t="s">
        <v>593</v>
      </c>
      <c r="B299" s="35" t="s">
        <v>594</v>
      </c>
      <c r="C299" s="36" t="s">
        <v>593</v>
      </c>
      <c r="D299" s="36" t="s">
        <v>2074</v>
      </c>
      <c r="E299" s="35" t="s">
        <v>2020</v>
      </c>
      <c r="G299" s="14" t="s">
        <v>593</v>
      </c>
      <c r="H299" s="14" t="s">
        <v>594</v>
      </c>
    </row>
    <row r="300" spans="1:8" ht="43.2" x14ac:dyDescent="0.3">
      <c r="A300" s="36" t="s">
        <v>595</v>
      </c>
      <c r="B300" s="35" t="s">
        <v>2075</v>
      </c>
      <c r="C300" s="36" t="s">
        <v>595</v>
      </c>
      <c r="D300" s="36" t="s">
        <v>2076</v>
      </c>
      <c r="E300" s="35" t="s">
        <v>2020</v>
      </c>
      <c r="G300" s="14" t="s">
        <v>595</v>
      </c>
      <c r="H300" s="14" t="s">
        <v>2075</v>
      </c>
    </row>
    <row r="301" spans="1:8" ht="43.2" x14ac:dyDescent="0.3">
      <c r="A301" s="36" t="s">
        <v>597</v>
      </c>
      <c r="B301" s="35" t="s">
        <v>598</v>
      </c>
      <c r="C301" s="36" t="s">
        <v>597</v>
      </c>
      <c r="D301" s="36" t="s">
        <v>2077</v>
      </c>
      <c r="E301" s="35" t="s">
        <v>2020</v>
      </c>
      <c r="G301" s="14" t="s">
        <v>597</v>
      </c>
      <c r="H301" s="14" t="s">
        <v>598</v>
      </c>
    </row>
    <row r="302" spans="1:8" x14ac:dyDescent="0.3">
      <c r="A302" s="36" t="s">
        <v>599</v>
      </c>
      <c r="B302" s="35" t="s">
        <v>2078</v>
      </c>
      <c r="C302" s="36" t="s">
        <v>599</v>
      </c>
      <c r="D302" s="36" t="s">
        <v>2079</v>
      </c>
      <c r="E302" s="35" t="s">
        <v>2020</v>
      </c>
      <c r="G302" s="14" t="s">
        <v>599</v>
      </c>
      <c r="H302" s="14" t="s">
        <v>2078</v>
      </c>
    </row>
    <row r="303" spans="1:8" x14ac:dyDescent="0.3">
      <c r="A303" s="36" t="s">
        <v>601</v>
      </c>
      <c r="B303" s="35" t="s">
        <v>2080</v>
      </c>
      <c r="C303" s="36" t="s">
        <v>601</v>
      </c>
      <c r="D303" s="36" t="s">
        <v>2081</v>
      </c>
      <c r="E303" s="35" t="s">
        <v>2020</v>
      </c>
      <c r="G303" s="14" t="s">
        <v>601</v>
      </c>
      <c r="H303" s="14" t="s">
        <v>2080</v>
      </c>
    </row>
    <row r="304" spans="1:8" ht="28.8" x14ac:dyDescent="0.3">
      <c r="A304" s="36" t="s">
        <v>603</v>
      </c>
      <c r="B304" s="35" t="s">
        <v>604</v>
      </c>
      <c r="C304" s="36" t="s">
        <v>603</v>
      </c>
      <c r="D304" s="36" t="s">
        <v>2082</v>
      </c>
      <c r="E304" s="35" t="s">
        <v>2020</v>
      </c>
      <c r="G304" s="14" t="s">
        <v>603</v>
      </c>
      <c r="H304" s="14" t="s">
        <v>604</v>
      </c>
    </row>
    <row r="305" spans="1:8" x14ac:dyDescent="0.3">
      <c r="A305" s="36" t="s">
        <v>605</v>
      </c>
      <c r="B305" s="35" t="s">
        <v>2083</v>
      </c>
      <c r="C305" s="36" t="s">
        <v>605</v>
      </c>
      <c r="D305" s="36" t="s">
        <v>2084</v>
      </c>
      <c r="E305" s="35" t="s">
        <v>2020</v>
      </c>
      <c r="G305" s="14" t="s">
        <v>605</v>
      </c>
      <c r="H305" s="14" t="s">
        <v>2083</v>
      </c>
    </row>
    <row r="306" spans="1:8" ht="28.8" x14ac:dyDescent="0.3">
      <c r="A306" s="36" t="s">
        <v>607</v>
      </c>
      <c r="B306" s="35" t="s">
        <v>608</v>
      </c>
      <c r="C306" s="36" t="s">
        <v>607</v>
      </c>
      <c r="D306" s="36" t="s">
        <v>2085</v>
      </c>
      <c r="E306" s="35" t="s">
        <v>2020</v>
      </c>
      <c r="G306" s="14" t="s">
        <v>607</v>
      </c>
      <c r="H306" s="14" t="s">
        <v>608</v>
      </c>
    </row>
    <row r="307" spans="1:8" ht="43.2" x14ac:dyDescent="0.3">
      <c r="A307" s="36" t="s">
        <v>609</v>
      </c>
      <c r="B307" s="35" t="s">
        <v>2086</v>
      </c>
      <c r="C307" s="36" t="s">
        <v>609</v>
      </c>
      <c r="D307" s="36" t="s">
        <v>2087</v>
      </c>
      <c r="E307" s="35" t="s">
        <v>2020</v>
      </c>
      <c r="G307" s="14" t="s">
        <v>609</v>
      </c>
      <c r="H307" s="14" t="s">
        <v>2086</v>
      </c>
    </row>
    <row r="308" spans="1:8" x14ac:dyDescent="0.3">
      <c r="A308" s="36" t="s">
        <v>611</v>
      </c>
      <c r="B308" s="35" t="s">
        <v>2088</v>
      </c>
      <c r="C308" s="36" t="s">
        <v>611</v>
      </c>
      <c r="D308" s="36" t="s">
        <v>2089</v>
      </c>
      <c r="E308" s="35" t="s">
        <v>2020</v>
      </c>
      <c r="G308" s="14" t="s">
        <v>611</v>
      </c>
      <c r="H308" s="14" t="s">
        <v>2088</v>
      </c>
    </row>
    <row r="309" spans="1:8" x14ac:dyDescent="0.3">
      <c r="A309" s="36" t="s">
        <v>613</v>
      </c>
      <c r="B309" s="35" t="s">
        <v>2090</v>
      </c>
      <c r="C309" s="36" t="s">
        <v>613</v>
      </c>
      <c r="D309" s="36" t="s">
        <v>2091</v>
      </c>
      <c r="E309" s="35" t="s">
        <v>2020</v>
      </c>
      <c r="G309" s="14" t="s">
        <v>613</v>
      </c>
      <c r="H309" s="14" t="s">
        <v>2090</v>
      </c>
    </row>
    <row r="310" spans="1:8" x14ac:dyDescent="0.3">
      <c r="A310" s="36" t="s">
        <v>615</v>
      </c>
      <c r="B310" s="35" t="s">
        <v>2092</v>
      </c>
      <c r="C310" s="36" t="s">
        <v>615</v>
      </c>
      <c r="D310" s="36" t="s">
        <v>2093</v>
      </c>
      <c r="E310" s="35" t="s">
        <v>2020</v>
      </c>
      <c r="G310" s="14" t="s">
        <v>615</v>
      </c>
      <c r="H310" s="14" t="s">
        <v>2092</v>
      </c>
    </row>
    <row r="311" spans="1:8" x14ac:dyDescent="0.3">
      <c r="A311" s="36" t="s">
        <v>617</v>
      </c>
      <c r="B311" s="35" t="s">
        <v>2094</v>
      </c>
      <c r="C311" s="36" t="s">
        <v>617</v>
      </c>
      <c r="D311" s="36" t="s">
        <v>2095</v>
      </c>
      <c r="E311" s="35" t="s">
        <v>2020</v>
      </c>
      <c r="G311" s="14" t="s">
        <v>617</v>
      </c>
      <c r="H311" s="14" t="s">
        <v>2094</v>
      </c>
    </row>
    <row r="312" spans="1:8" x14ac:dyDescent="0.3">
      <c r="A312" s="36" t="s">
        <v>619</v>
      </c>
      <c r="B312" s="35" t="s">
        <v>2096</v>
      </c>
      <c r="C312" s="36" t="s">
        <v>619</v>
      </c>
      <c r="D312" s="36" t="s">
        <v>2097</v>
      </c>
      <c r="E312" s="35" t="s">
        <v>2020</v>
      </c>
      <c r="G312" s="14" t="s">
        <v>619</v>
      </c>
      <c r="H312" s="14" t="s">
        <v>2096</v>
      </c>
    </row>
    <row r="313" spans="1:8" x14ac:dyDescent="0.3">
      <c r="A313" s="36" t="s">
        <v>621</v>
      </c>
      <c r="B313" s="35" t="s">
        <v>2098</v>
      </c>
      <c r="C313" s="36" t="s">
        <v>621</v>
      </c>
      <c r="D313" s="36" t="s">
        <v>2099</v>
      </c>
      <c r="E313" s="35" t="s">
        <v>2020</v>
      </c>
      <c r="G313" s="14" t="s">
        <v>621</v>
      </c>
      <c r="H313" s="14" t="s">
        <v>2098</v>
      </c>
    </row>
    <row r="314" spans="1:8" x14ac:dyDescent="0.3">
      <c r="A314" s="36" t="s">
        <v>623</v>
      </c>
      <c r="B314" s="35" t="s">
        <v>2100</v>
      </c>
      <c r="C314" s="36" t="s">
        <v>623</v>
      </c>
      <c r="D314" s="36" t="s">
        <v>2101</v>
      </c>
      <c r="E314" s="35" t="s">
        <v>2020</v>
      </c>
      <c r="G314" s="14" t="s">
        <v>623</v>
      </c>
      <c r="H314" s="14" t="s">
        <v>2100</v>
      </c>
    </row>
    <row r="315" spans="1:8" x14ac:dyDescent="0.3">
      <c r="A315" s="36" t="s">
        <v>625</v>
      </c>
      <c r="B315" s="35" t="s">
        <v>2102</v>
      </c>
      <c r="C315" s="36" t="s">
        <v>625</v>
      </c>
      <c r="D315" s="36" t="s">
        <v>2103</v>
      </c>
      <c r="E315" s="35" t="s">
        <v>2020</v>
      </c>
      <c r="G315" s="14" t="s">
        <v>625</v>
      </c>
      <c r="H315" s="14" t="s">
        <v>2102</v>
      </c>
    </row>
    <row r="316" spans="1:8" ht="28.8" x14ac:dyDescent="0.3">
      <c r="A316" s="36" t="s">
        <v>627</v>
      </c>
      <c r="B316" s="35" t="s">
        <v>2104</v>
      </c>
      <c r="C316" s="36" t="s">
        <v>627</v>
      </c>
      <c r="D316" s="36" t="s">
        <v>2105</v>
      </c>
      <c r="E316" s="35" t="s">
        <v>2020</v>
      </c>
      <c r="G316" s="14" t="s">
        <v>627</v>
      </c>
      <c r="H316" s="14" t="s">
        <v>2104</v>
      </c>
    </row>
    <row r="317" spans="1:8" ht="28.8" x14ac:dyDescent="0.3">
      <c r="A317" s="36" t="s">
        <v>629</v>
      </c>
      <c r="B317" s="35" t="s">
        <v>2106</v>
      </c>
      <c r="C317" s="36" t="s">
        <v>629</v>
      </c>
      <c r="D317" s="36" t="s">
        <v>2107</v>
      </c>
      <c r="E317" s="35" t="s">
        <v>2020</v>
      </c>
      <c r="G317" s="14" t="s">
        <v>629</v>
      </c>
      <c r="H317" s="14" t="s">
        <v>2106</v>
      </c>
    </row>
    <row r="318" spans="1:8" x14ac:dyDescent="0.3">
      <c r="A318" s="36" t="s">
        <v>631</v>
      </c>
      <c r="B318" s="35" t="s">
        <v>2108</v>
      </c>
      <c r="C318" s="36" t="s">
        <v>631</v>
      </c>
      <c r="D318" s="36" t="s">
        <v>2109</v>
      </c>
      <c r="E318" s="35" t="s">
        <v>2020</v>
      </c>
      <c r="G318" s="14" t="s">
        <v>631</v>
      </c>
      <c r="H318" s="14" t="s">
        <v>2108</v>
      </c>
    </row>
    <row r="319" spans="1:8" x14ac:dyDescent="0.3">
      <c r="A319" s="36" t="s">
        <v>633</v>
      </c>
      <c r="B319" s="35" t="s">
        <v>2110</v>
      </c>
      <c r="C319" s="36" t="s">
        <v>633</v>
      </c>
      <c r="D319" s="36" t="s">
        <v>2111</v>
      </c>
      <c r="E319" s="35" t="s">
        <v>2020</v>
      </c>
      <c r="G319" s="14" t="s">
        <v>633</v>
      </c>
      <c r="H319" s="14" t="s">
        <v>2110</v>
      </c>
    </row>
    <row r="320" spans="1:8" x14ac:dyDescent="0.3">
      <c r="A320" s="36" t="s">
        <v>635</v>
      </c>
      <c r="B320" s="35" t="s">
        <v>2112</v>
      </c>
      <c r="C320" s="36" t="s">
        <v>635</v>
      </c>
      <c r="D320" s="36" t="s">
        <v>2113</v>
      </c>
      <c r="E320" s="35" t="s">
        <v>2020</v>
      </c>
      <c r="G320" s="14" t="s">
        <v>635</v>
      </c>
      <c r="H320" s="14" t="s">
        <v>2112</v>
      </c>
    </row>
    <row r="321" spans="1:8" x14ac:dyDescent="0.3">
      <c r="A321" s="36" t="s">
        <v>637</v>
      </c>
      <c r="B321" s="35" t="s">
        <v>2114</v>
      </c>
      <c r="C321" s="36" t="s">
        <v>637</v>
      </c>
      <c r="D321" s="36" t="s">
        <v>2115</v>
      </c>
      <c r="E321" s="35" t="s">
        <v>2020</v>
      </c>
      <c r="G321" s="14" t="s">
        <v>637</v>
      </c>
      <c r="H321" s="14" t="s">
        <v>2114</v>
      </c>
    </row>
    <row r="322" spans="1:8" x14ac:dyDescent="0.3">
      <c r="A322" s="36" t="s">
        <v>639</v>
      </c>
      <c r="B322" s="35" t="s">
        <v>2116</v>
      </c>
      <c r="C322" s="36" t="s">
        <v>639</v>
      </c>
      <c r="D322" s="36" t="s">
        <v>2117</v>
      </c>
      <c r="E322" s="35" t="s">
        <v>2020</v>
      </c>
      <c r="G322" s="14" t="s">
        <v>639</v>
      </c>
      <c r="H322" s="14" t="s">
        <v>2116</v>
      </c>
    </row>
    <row r="323" spans="1:8" x14ac:dyDescent="0.3">
      <c r="A323" s="36" t="s">
        <v>641</v>
      </c>
      <c r="B323" s="35" t="s">
        <v>2118</v>
      </c>
      <c r="C323" s="36" t="s">
        <v>641</v>
      </c>
      <c r="D323" s="36" t="s">
        <v>2119</v>
      </c>
      <c r="E323" s="35" t="s">
        <v>2020</v>
      </c>
      <c r="G323" s="14" t="s">
        <v>641</v>
      </c>
      <c r="H323" s="14" t="s">
        <v>2118</v>
      </c>
    </row>
    <row r="324" spans="1:8" x14ac:dyDescent="0.3">
      <c r="A324" s="36" t="s">
        <v>643</v>
      </c>
      <c r="B324" s="35" t="s">
        <v>2120</v>
      </c>
      <c r="C324" s="36" t="s">
        <v>643</v>
      </c>
      <c r="D324" s="36" t="s">
        <v>2121</v>
      </c>
      <c r="E324" s="35" t="s">
        <v>2122</v>
      </c>
      <c r="G324" s="14" t="s">
        <v>643</v>
      </c>
      <c r="H324" s="14" t="s">
        <v>2120</v>
      </c>
    </row>
    <row r="325" spans="1:8" ht="28.8" x14ac:dyDescent="0.3">
      <c r="A325" s="36" t="s">
        <v>645</v>
      </c>
      <c r="B325" s="35" t="s">
        <v>646</v>
      </c>
      <c r="C325" s="36" t="s">
        <v>645</v>
      </c>
      <c r="D325" s="36" t="s">
        <v>2123</v>
      </c>
      <c r="E325" s="35" t="s">
        <v>2124</v>
      </c>
      <c r="G325" s="14" t="s">
        <v>2125</v>
      </c>
      <c r="H325" s="14" t="s">
        <v>2126</v>
      </c>
    </row>
    <row r="326" spans="1:8" x14ac:dyDescent="0.3">
      <c r="A326" s="36" t="s">
        <v>647</v>
      </c>
      <c r="B326" s="35" t="s">
        <v>2127</v>
      </c>
      <c r="C326" s="36" t="s">
        <v>647</v>
      </c>
      <c r="D326" s="36" t="s">
        <v>2128</v>
      </c>
      <c r="E326" s="35" t="s">
        <v>2124</v>
      </c>
      <c r="G326" s="14" t="s">
        <v>2129</v>
      </c>
      <c r="H326" s="14" t="s">
        <v>2130</v>
      </c>
    </row>
    <row r="327" spans="1:8" x14ac:dyDescent="0.3">
      <c r="A327" s="36" t="s">
        <v>649</v>
      </c>
      <c r="B327" s="35" t="s">
        <v>2131</v>
      </c>
      <c r="C327" s="36" t="s">
        <v>649</v>
      </c>
      <c r="D327" s="36" t="s">
        <v>2132</v>
      </c>
      <c r="E327" s="35" t="s">
        <v>2124</v>
      </c>
      <c r="G327" s="14" t="s">
        <v>2133</v>
      </c>
      <c r="H327" s="14" t="s">
        <v>2134</v>
      </c>
    </row>
    <row r="328" spans="1:8" ht="28.8" x14ac:dyDescent="0.3">
      <c r="A328" s="36" t="s">
        <v>651</v>
      </c>
      <c r="B328" s="35" t="s">
        <v>652</v>
      </c>
      <c r="C328" s="36" t="s">
        <v>651</v>
      </c>
      <c r="D328" s="36" t="s">
        <v>2135</v>
      </c>
      <c r="E328" s="35" t="s">
        <v>2124</v>
      </c>
      <c r="G328" s="14" t="s">
        <v>2136</v>
      </c>
      <c r="H328" s="14" t="s">
        <v>2137</v>
      </c>
    </row>
    <row r="329" spans="1:8" ht="28.8" x14ac:dyDescent="0.3">
      <c r="A329" s="36" t="s">
        <v>653</v>
      </c>
      <c r="B329" s="35" t="s">
        <v>2138</v>
      </c>
      <c r="C329" s="36" t="s">
        <v>653</v>
      </c>
      <c r="D329" s="36" t="s">
        <v>2139</v>
      </c>
      <c r="E329" s="35" t="s">
        <v>2124</v>
      </c>
      <c r="G329" s="14" t="s">
        <v>2140</v>
      </c>
      <c r="H329" s="14" t="s">
        <v>2141</v>
      </c>
    </row>
    <row r="330" spans="1:8" ht="43.2" x14ac:dyDescent="0.3">
      <c r="A330" s="36" t="s">
        <v>655</v>
      </c>
      <c r="B330" s="35" t="s">
        <v>2142</v>
      </c>
      <c r="C330" s="36" t="s">
        <v>655</v>
      </c>
      <c r="D330" s="36" t="s">
        <v>2143</v>
      </c>
      <c r="E330" s="35" t="s">
        <v>2124</v>
      </c>
      <c r="G330" s="14" t="s">
        <v>645</v>
      </c>
      <c r="H330" s="14" t="s">
        <v>646</v>
      </c>
    </row>
    <row r="331" spans="1:8" x14ac:dyDescent="0.3">
      <c r="A331" s="36" t="s">
        <v>657</v>
      </c>
      <c r="B331" s="35" t="s">
        <v>2144</v>
      </c>
      <c r="C331" s="36" t="s">
        <v>657</v>
      </c>
      <c r="D331" s="36" t="s">
        <v>2145</v>
      </c>
      <c r="E331" s="35" t="s">
        <v>2124</v>
      </c>
      <c r="G331" s="14" t="s">
        <v>647</v>
      </c>
      <c r="H331" s="14" t="s">
        <v>2127</v>
      </c>
    </row>
    <row r="332" spans="1:8" ht="28.8" x14ac:dyDescent="0.3">
      <c r="A332" s="36" t="s">
        <v>659</v>
      </c>
      <c r="B332" s="35" t="s">
        <v>660</v>
      </c>
      <c r="C332" s="36" t="s">
        <v>659</v>
      </c>
      <c r="D332" s="36" t="s">
        <v>2146</v>
      </c>
      <c r="E332" s="35" t="s">
        <v>2124</v>
      </c>
      <c r="G332" s="14" t="s">
        <v>649</v>
      </c>
      <c r="H332" s="14" t="s">
        <v>2131</v>
      </c>
    </row>
    <row r="333" spans="1:8" x14ac:dyDescent="0.3">
      <c r="A333" s="36" t="s">
        <v>661</v>
      </c>
      <c r="B333" s="35" t="s">
        <v>2147</v>
      </c>
      <c r="C333" s="36" t="s">
        <v>661</v>
      </c>
      <c r="D333" s="36" t="s">
        <v>2148</v>
      </c>
      <c r="E333" s="35" t="s">
        <v>2124</v>
      </c>
      <c r="G333" s="14" t="s">
        <v>651</v>
      </c>
      <c r="H333" s="14" t="s">
        <v>652</v>
      </c>
    </row>
    <row r="334" spans="1:8" x14ac:dyDescent="0.3">
      <c r="A334" s="36" t="s">
        <v>663</v>
      </c>
      <c r="B334" s="35" t="s">
        <v>2149</v>
      </c>
      <c r="C334" s="36" t="s">
        <v>663</v>
      </c>
      <c r="D334" s="36" t="s">
        <v>2150</v>
      </c>
      <c r="E334" s="35" t="s">
        <v>2124</v>
      </c>
      <c r="G334" s="14" t="s">
        <v>653</v>
      </c>
      <c r="H334" s="14" t="s">
        <v>2138</v>
      </c>
    </row>
    <row r="335" spans="1:8" x14ac:dyDescent="0.3">
      <c r="A335" s="36" t="s">
        <v>665</v>
      </c>
      <c r="B335" s="35" t="s">
        <v>2151</v>
      </c>
      <c r="C335" s="36" t="s">
        <v>665</v>
      </c>
      <c r="D335" s="36" t="s">
        <v>2152</v>
      </c>
      <c r="E335" s="35" t="s">
        <v>2153</v>
      </c>
      <c r="G335" s="14" t="s">
        <v>655</v>
      </c>
      <c r="H335" s="14" t="s">
        <v>2142</v>
      </c>
    </row>
    <row r="336" spans="1:8" x14ac:dyDescent="0.3">
      <c r="A336" s="36" t="s">
        <v>667</v>
      </c>
      <c r="B336" s="35" t="s">
        <v>2154</v>
      </c>
      <c r="C336" s="36" t="s">
        <v>667</v>
      </c>
      <c r="D336" s="36" t="s">
        <v>2155</v>
      </c>
      <c r="E336" s="35" t="s">
        <v>2153</v>
      </c>
      <c r="G336" s="14" t="s">
        <v>657</v>
      </c>
      <c r="H336" s="14" t="s">
        <v>2144</v>
      </c>
    </row>
    <row r="337" spans="1:8" x14ac:dyDescent="0.3">
      <c r="A337" s="36" t="s">
        <v>669</v>
      </c>
      <c r="B337" s="35" t="s">
        <v>2156</v>
      </c>
      <c r="C337" s="36" t="s">
        <v>669</v>
      </c>
      <c r="D337" s="36" t="s">
        <v>2157</v>
      </c>
      <c r="E337" s="35" t="s">
        <v>2153</v>
      </c>
      <c r="G337" s="14" t="s">
        <v>659</v>
      </c>
      <c r="H337" s="14" t="s">
        <v>660</v>
      </c>
    </row>
    <row r="338" spans="1:8" x14ac:dyDescent="0.3">
      <c r="A338" s="36" t="s">
        <v>671</v>
      </c>
      <c r="B338" s="35" t="s">
        <v>2158</v>
      </c>
      <c r="C338" s="36" t="s">
        <v>671</v>
      </c>
      <c r="D338" s="36" t="s">
        <v>2159</v>
      </c>
      <c r="E338" s="35" t="s">
        <v>2153</v>
      </c>
      <c r="G338" s="14" t="s">
        <v>661</v>
      </c>
      <c r="H338" s="14" t="s">
        <v>2147</v>
      </c>
    </row>
    <row r="339" spans="1:8" x14ac:dyDescent="0.3">
      <c r="A339" s="36" t="s">
        <v>673</v>
      </c>
      <c r="B339" s="35" t="s">
        <v>674</v>
      </c>
      <c r="C339" s="36" t="s">
        <v>673</v>
      </c>
      <c r="D339" s="36" t="s">
        <v>2160</v>
      </c>
      <c r="E339" s="35" t="s">
        <v>2153</v>
      </c>
      <c r="G339" s="14" t="s">
        <v>663</v>
      </c>
      <c r="H339" s="14" t="s">
        <v>2149</v>
      </c>
    </row>
    <row r="340" spans="1:8" ht="28.8" x14ac:dyDescent="0.3">
      <c r="A340" s="36" t="s">
        <v>675</v>
      </c>
      <c r="B340" s="35" t="s">
        <v>676</v>
      </c>
      <c r="C340" s="36" t="s">
        <v>675</v>
      </c>
      <c r="D340" s="36" t="s">
        <v>2161</v>
      </c>
      <c r="E340" s="35" t="s">
        <v>2153</v>
      </c>
      <c r="G340" s="14" t="s">
        <v>665</v>
      </c>
      <c r="H340" s="14" t="s">
        <v>2151</v>
      </c>
    </row>
    <row r="341" spans="1:8" x14ac:dyDescent="0.3">
      <c r="A341" s="36" t="s">
        <v>677</v>
      </c>
      <c r="B341" s="35" t="s">
        <v>2162</v>
      </c>
      <c r="C341" s="36" t="s">
        <v>677</v>
      </c>
      <c r="D341" s="36" t="s">
        <v>2163</v>
      </c>
      <c r="E341" s="35" t="s">
        <v>2153</v>
      </c>
      <c r="G341" s="14" t="s">
        <v>667</v>
      </c>
      <c r="H341" s="14" t="s">
        <v>2154</v>
      </c>
    </row>
    <row r="342" spans="1:8" x14ac:dyDescent="0.3">
      <c r="A342" s="36" t="s">
        <v>679</v>
      </c>
      <c r="B342" s="35" t="s">
        <v>2164</v>
      </c>
      <c r="C342" s="36" t="s">
        <v>679</v>
      </c>
      <c r="D342" s="36" t="s">
        <v>2165</v>
      </c>
      <c r="E342" s="35" t="s">
        <v>2153</v>
      </c>
      <c r="G342" s="14" t="s">
        <v>669</v>
      </c>
      <c r="H342" s="14" t="s">
        <v>2156</v>
      </c>
    </row>
    <row r="343" spans="1:8" x14ac:dyDescent="0.3">
      <c r="A343" s="36" t="s">
        <v>681</v>
      </c>
      <c r="B343" s="35" t="s">
        <v>2166</v>
      </c>
      <c r="C343" s="36" t="s">
        <v>681</v>
      </c>
      <c r="D343" s="36" t="s">
        <v>2167</v>
      </c>
      <c r="E343" s="35" t="s">
        <v>2153</v>
      </c>
      <c r="G343" s="14" t="s">
        <v>671</v>
      </c>
      <c r="H343" s="14" t="s">
        <v>2158</v>
      </c>
    </row>
    <row r="344" spans="1:8" x14ac:dyDescent="0.3">
      <c r="A344" s="36" t="s">
        <v>683</v>
      </c>
      <c r="B344" s="35" t="s">
        <v>2168</v>
      </c>
      <c r="C344" s="36" t="s">
        <v>683</v>
      </c>
      <c r="D344" s="36" t="s">
        <v>2169</v>
      </c>
      <c r="E344" s="35" t="s">
        <v>2153</v>
      </c>
      <c r="G344" s="14" t="s">
        <v>673</v>
      </c>
      <c r="H344" s="14" t="s">
        <v>674</v>
      </c>
    </row>
    <row r="345" spans="1:8" ht="28.8" x14ac:dyDescent="0.3">
      <c r="A345" s="36" t="s">
        <v>685</v>
      </c>
      <c r="B345" s="35" t="s">
        <v>686</v>
      </c>
      <c r="C345" s="36" t="s">
        <v>685</v>
      </c>
      <c r="D345" s="36" t="s">
        <v>2170</v>
      </c>
      <c r="E345" s="35" t="s">
        <v>2153</v>
      </c>
      <c r="G345" s="14" t="s">
        <v>675</v>
      </c>
      <c r="H345" s="14" t="s">
        <v>676</v>
      </c>
    </row>
    <row r="346" spans="1:8" x14ac:dyDescent="0.3">
      <c r="A346" s="36" t="s">
        <v>687</v>
      </c>
      <c r="B346" s="35" t="s">
        <v>2171</v>
      </c>
      <c r="C346" s="36" t="s">
        <v>687</v>
      </c>
      <c r="D346" s="36" t="s">
        <v>2172</v>
      </c>
      <c r="E346" s="35" t="s">
        <v>2153</v>
      </c>
      <c r="G346" s="14" t="s">
        <v>677</v>
      </c>
      <c r="H346" s="14" t="s">
        <v>2162</v>
      </c>
    </row>
    <row r="347" spans="1:8" ht="28.8" x14ac:dyDescent="0.3">
      <c r="A347" s="36" t="s">
        <v>689</v>
      </c>
      <c r="B347" s="35" t="s">
        <v>2173</v>
      </c>
      <c r="C347" s="36" t="s">
        <v>689</v>
      </c>
      <c r="D347" s="36" t="s">
        <v>2174</v>
      </c>
      <c r="E347" s="35" t="s">
        <v>2153</v>
      </c>
      <c r="G347" s="14" t="s">
        <v>679</v>
      </c>
      <c r="H347" s="14" t="s">
        <v>2164</v>
      </c>
    </row>
    <row r="348" spans="1:8" x14ac:dyDescent="0.3">
      <c r="A348" s="36" t="s">
        <v>691</v>
      </c>
      <c r="B348" s="35" t="s">
        <v>2175</v>
      </c>
      <c r="C348" s="36" t="s">
        <v>691</v>
      </c>
      <c r="D348" s="36" t="s">
        <v>2176</v>
      </c>
      <c r="E348" s="35" t="s">
        <v>2153</v>
      </c>
      <c r="G348" s="14" t="s">
        <v>681</v>
      </c>
      <c r="H348" s="14" t="s">
        <v>2166</v>
      </c>
    </row>
    <row r="349" spans="1:8" x14ac:dyDescent="0.3">
      <c r="A349" s="36" t="s">
        <v>693</v>
      </c>
      <c r="B349" s="35" t="s">
        <v>2177</v>
      </c>
      <c r="C349" s="36" t="s">
        <v>693</v>
      </c>
      <c r="D349" s="36" t="s">
        <v>2178</v>
      </c>
      <c r="E349" s="35" t="s">
        <v>2153</v>
      </c>
      <c r="G349" s="14" t="s">
        <v>683</v>
      </c>
      <c r="H349" s="14" t="s">
        <v>2168</v>
      </c>
    </row>
    <row r="350" spans="1:8" x14ac:dyDescent="0.3">
      <c r="A350" s="36" t="s">
        <v>695</v>
      </c>
      <c r="B350" s="35" t="s">
        <v>2179</v>
      </c>
      <c r="C350" s="36" t="s">
        <v>695</v>
      </c>
      <c r="D350" s="36" t="s">
        <v>2180</v>
      </c>
      <c r="E350" s="35" t="s">
        <v>2181</v>
      </c>
      <c r="G350" s="14" t="s">
        <v>685</v>
      </c>
      <c r="H350" s="14" t="s">
        <v>686</v>
      </c>
    </row>
    <row r="351" spans="1:8" ht="28.8" x14ac:dyDescent="0.3">
      <c r="A351" s="36" t="s">
        <v>697</v>
      </c>
      <c r="B351" s="35" t="s">
        <v>698</v>
      </c>
      <c r="C351" s="36" t="s">
        <v>697</v>
      </c>
      <c r="D351" s="36" t="s">
        <v>2182</v>
      </c>
      <c r="E351" s="35" t="s">
        <v>2181</v>
      </c>
      <c r="G351" s="14" t="s">
        <v>687</v>
      </c>
      <c r="H351" s="14" t="s">
        <v>2171</v>
      </c>
    </row>
    <row r="352" spans="1:8" ht="28.8" x14ac:dyDescent="0.3">
      <c r="A352" s="36" t="s">
        <v>699</v>
      </c>
      <c r="B352" s="35" t="s">
        <v>700</v>
      </c>
      <c r="C352" s="36" t="s">
        <v>699</v>
      </c>
      <c r="D352" s="36" t="s">
        <v>2183</v>
      </c>
      <c r="E352" s="35" t="s">
        <v>2181</v>
      </c>
      <c r="G352" s="14" t="s">
        <v>689</v>
      </c>
      <c r="H352" s="14" t="s">
        <v>2173</v>
      </c>
    </row>
    <row r="353" spans="1:8" ht="28.8" x14ac:dyDescent="0.3">
      <c r="A353" s="36" t="s">
        <v>701</v>
      </c>
      <c r="B353" s="35" t="s">
        <v>702</v>
      </c>
      <c r="C353" s="36" t="s">
        <v>701</v>
      </c>
      <c r="D353" s="36" t="s">
        <v>2184</v>
      </c>
      <c r="E353" s="35" t="s">
        <v>2181</v>
      </c>
      <c r="G353" s="14" t="s">
        <v>691</v>
      </c>
      <c r="H353" s="14" t="s">
        <v>2175</v>
      </c>
    </row>
    <row r="354" spans="1:8" ht="28.8" x14ac:dyDescent="0.3">
      <c r="A354" s="36" t="s">
        <v>703</v>
      </c>
      <c r="B354" s="35" t="s">
        <v>704</v>
      </c>
      <c r="C354" s="36" t="s">
        <v>703</v>
      </c>
      <c r="D354" s="36" t="s">
        <v>2185</v>
      </c>
      <c r="E354" s="35" t="s">
        <v>2181</v>
      </c>
      <c r="G354" s="14" t="s">
        <v>693</v>
      </c>
      <c r="H354" s="14" t="s">
        <v>2177</v>
      </c>
    </row>
    <row r="355" spans="1:8" x14ac:dyDescent="0.3">
      <c r="A355" s="36" t="s">
        <v>705</v>
      </c>
      <c r="B355" s="35" t="s">
        <v>2186</v>
      </c>
      <c r="C355" s="36" t="s">
        <v>705</v>
      </c>
      <c r="D355" s="36" t="s">
        <v>2187</v>
      </c>
      <c r="E355" s="35" t="s">
        <v>2181</v>
      </c>
      <c r="G355" s="14" t="s">
        <v>695</v>
      </c>
      <c r="H355" s="14" t="s">
        <v>2179</v>
      </c>
    </row>
    <row r="356" spans="1:8" x14ac:dyDescent="0.3">
      <c r="A356" s="36" t="s">
        <v>707</v>
      </c>
      <c r="B356" s="35" t="s">
        <v>2188</v>
      </c>
      <c r="C356" s="36" t="s">
        <v>707</v>
      </c>
      <c r="D356" s="36" t="s">
        <v>2189</v>
      </c>
      <c r="E356" s="35" t="s">
        <v>2181</v>
      </c>
      <c r="G356" s="14" t="s">
        <v>697</v>
      </c>
      <c r="H356" s="14" t="s">
        <v>698</v>
      </c>
    </row>
    <row r="357" spans="1:8" x14ac:dyDescent="0.3">
      <c r="A357" s="36" t="s">
        <v>709</v>
      </c>
      <c r="B357" s="35" t="s">
        <v>2190</v>
      </c>
      <c r="C357" s="36" t="s">
        <v>709</v>
      </c>
      <c r="D357" s="36" t="s">
        <v>2191</v>
      </c>
      <c r="E357" s="35" t="s">
        <v>2181</v>
      </c>
      <c r="G357" s="14" t="s">
        <v>699</v>
      </c>
      <c r="H357" s="14" t="s">
        <v>700</v>
      </c>
    </row>
    <row r="358" spans="1:8" x14ac:dyDescent="0.3">
      <c r="A358" s="36" t="s">
        <v>711</v>
      </c>
      <c r="B358" s="35" t="s">
        <v>2192</v>
      </c>
      <c r="C358" s="36" t="s">
        <v>711</v>
      </c>
      <c r="D358" s="36" t="s">
        <v>2193</v>
      </c>
      <c r="E358" s="35" t="s">
        <v>2181</v>
      </c>
      <c r="G358" s="14" t="s">
        <v>701</v>
      </c>
      <c r="H358" s="14" t="s">
        <v>702</v>
      </c>
    </row>
    <row r="359" spans="1:8" x14ac:dyDescent="0.3">
      <c r="A359" s="36" t="s">
        <v>713</v>
      </c>
      <c r="B359" s="35" t="s">
        <v>2194</v>
      </c>
      <c r="C359" s="36" t="s">
        <v>713</v>
      </c>
      <c r="D359" s="36" t="s">
        <v>2195</v>
      </c>
      <c r="E359" s="35" t="s">
        <v>2181</v>
      </c>
      <c r="G359" s="14" t="s">
        <v>703</v>
      </c>
      <c r="H359" s="14" t="s">
        <v>704</v>
      </c>
    </row>
    <row r="360" spans="1:8" ht="28.8" x14ac:dyDescent="0.3">
      <c r="A360" s="36" t="s">
        <v>715</v>
      </c>
      <c r="B360" s="35" t="s">
        <v>2196</v>
      </c>
      <c r="C360" s="36" t="s">
        <v>715</v>
      </c>
      <c r="D360" s="36" t="s">
        <v>2197</v>
      </c>
      <c r="E360" s="35" t="s">
        <v>2181</v>
      </c>
      <c r="G360" s="14" t="s">
        <v>705</v>
      </c>
      <c r="H360" s="14" t="s">
        <v>2186</v>
      </c>
    </row>
    <row r="361" spans="1:8" x14ac:dyDescent="0.3">
      <c r="A361" s="36" t="s">
        <v>717</v>
      </c>
      <c r="B361" s="35" t="s">
        <v>2198</v>
      </c>
      <c r="C361" s="36" t="s">
        <v>717</v>
      </c>
      <c r="D361" s="36" t="s">
        <v>2199</v>
      </c>
      <c r="E361" s="35" t="s">
        <v>2181</v>
      </c>
      <c r="G361" s="14" t="s">
        <v>707</v>
      </c>
      <c r="H361" s="14" t="s">
        <v>2188</v>
      </c>
    </row>
    <row r="362" spans="1:8" x14ac:dyDescent="0.3">
      <c r="A362" s="36" t="s">
        <v>719</v>
      </c>
      <c r="B362" s="35" t="s">
        <v>2200</v>
      </c>
      <c r="C362" s="36" t="s">
        <v>719</v>
      </c>
      <c r="D362" s="36" t="s">
        <v>2201</v>
      </c>
      <c r="E362" s="35" t="s">
        <v>2181</v>
      </c>
      <c r="G362" s="14" t="s">
        <v>709</v>
      </c>
      <c r="H362" s="14" t="s">
        <v>2190</v>
      </c>
    </row>
    <row r="363" spans="1:8" x14ac:dyDescent="0.3">
      <c r="A363" s="36" t="s">
        <v>721</v>
      </c>
      <c r="B363" s="35" t="s">
        <v>2202</v>
      </c>
      <c r="C363" s="36" t="s">
        <v>721</v>
      </c>
      <c r="D363" s="36" t="s">
        <v>2203</v>
      </c>
      <c r="E363" s="35" t="s">
        <v>2181</v>
      </c>
      <c r="G363" s="14" t="s">
        <v>711</v>
      </c>
      <c r="H363" s="14" t="s">
        <v>2192</v>
      </c>
    </row>
    <row r="364" spans="1:8" x14ac:dyDescent="0.3">
      <c r="A364" s="36" t="s">
        <v>723</v>
      </c>
      <c r="B364" s="35" t="s">
        <v>2204</v>
      </c>
      <c r="C364" s="36" t="s">
        <v>723</v>
      </c>
      <c r="D364" s="36" t="s">
        <v>2205</v>
      </c>
      <c r="E364" s="35" t="s">
        <v>2181</v>
      </c>
      <c r="G364" s="14" t="s">
        <v>713</v>
      </c>
      <c r="H364" s="14" t="s">
        <v>2194</v>
      </c>
    </row>
    <row r="365" spans="1:8" x14ac:dyDescent="0.3">
      <c r="A365" s="36" t="s">
        <v>725</v>
      </c>
      <c r="B365" s="35" t="s">
        <v>2206</v>
      </c>
      <c r="C365" s="36" t="s">
        <v>725</v>
      </c>
      <c r="D365" s="36" t="s">
        <v>2207</v>
      </c>
      <c r="E365" s="35" t="s">
        <v>2181</v>
      </c>
      <c r="G365" s="14" t="s">
        <v>715</v>
      </c>
      <c r="H365" s="14" t="s">
        <v>2196</v>
      </c>
    </row>
    <row r="366" spans="1:8" x14ac:dyDescent="0.3">
      <c r="A366" s="36" t="s">
        <v>727</v>
      </c>
      <c r="B366" s="35" t="s">
        <v>2208</v>
      </c>
      <c r="C366" s="36" t="s">
        <v>727</v>
      </c>
      <c r="D366" s="36" t="s">
        <v>2209</v>
      </c>
      <c r="E366" s="35" t="s">
        <v>2181</v>
      </c>
      <c r="G366" s="14" t="s">
        <v>717</v>
      </c>
      <c r="H366" s="14" t="s">
        <v>2198</v>
      </c>
    </row>
    <row r="367" spans="1:8" x14ac:dyDescent="0.3">
      <c r="A367" s="36" t="s">
        <v>729</v>
      </c>
      <c r="B367" s="35" t="s">
        <v>2210</v>
      </c>
      <c r="C367" s="36" t="s">
        <v>729</v>
      </c>
      <c r="D367" s="36" t="s">
        <v>2211</v>
      </c>
      <c r="E367" s="35" t="s">
        <v>2181</v>
      </c>
      <c r="G367" s="14" t="s">
        <v>719</v>
      </c>
      <c r="H367" s="14" t="s">
        <v>2200</v>
      </c>
    </row>
    <row r="368" spans="1:8" ht="28.8" x14ac:dyDescent="0.3">
      <c r="A368" s="36" t="s">
        <v>731</v>
      </c>
      <c r="B368" s="35" t="s">
        <v>2212</v>
      </c>
      <c r="C368" s="36" t="s">
        <v>731</v>
      </c>
      <c r="D368" s="36" t="s">
        <v>2213</v>
      </c>
      <c r="E368" s="35" t="s">
        <v>2214</v>
      </c>
      <c r="G368" s="14" t="s">
        <v>721</v>
      </c>
      <c r="H368" s="14" t="s">
        <v>2202</v>
      </c>
    </row>
    <row r="369" spans="1:8" ht="28.8" x14ac:dyDescent="0.3">
      <c r="A369" s="36" t="s">
        <v>733</v>
      </c>
      <c r="B369" s="35" t="s">
        <v>734</v>
      </c>
      <c r="C369" s="36" t="s">
        <v>733</v>
      </c>
      <c r="D369" s="36" t="s">
        <v>2215</v>
      </c>
      <c r="E369" s="35" t="s">
        <v>2214</v>
      </c>
      <c r="G369" s="14" t="s">
        <v>723</v>
      </c>
      <c r="H369" s="14" t="s">
        <v>2204</v>
      </c>
    </row>
    <row r="370" spans="1:8" x14ac:dyDescent="0.3">
      <c r="A370" s="36" t="s">
        <v>735</v>
      </c>
      <c r="B370" s="35" t="s">
        <v>2216</v>
      </c>
      <c r="C370" s="36" t="s">
        <v>735</v>
      </c>
      <c r="D370" s="36" t="s">
        <v>2217</v>
      </c>
      <c r="E370" s="35" t="s">
        <v>2214</v>
      </c>
      <c r="G370" s="14" t="s">
        <v>725</v>
      </c>
      <c r="H370" s="14" t="s">
        <v>2206</v>
      </c>
    </row>
    <row r="371" spans="1:8" ht="43.2" x14ac:dyDescent="0.3">
      <c r="A371" s="36" t="s">
        <v>737</v>
      </c>
      <c r="B371" s="35" t="s">
        <v>738</v>
      </c>
      <c r="C371" s="36" t="s">
        <v>737</v>
      </c>
      <c r="D371" s="36" t="s">
        <v>2218</v>
      </c>
      <c r="E371" s="35" t="s">
        <v>2214</v>
      </c>
      <c r="G371" s="14" t="s">
        <v>727</v>
      </c>
      <c r="H371" s="14" t="s">
        <v>2208</v>
      </c>
    </row>
    <row r="372" spans="1:8" ht="43.2" x14ac:dyDescent="0.3">
      <c r="A372" s="36" t="s">
        <v>739</v>
      </c>
      <c r="B372" s="35" t="s">
        <v>740</v>
      </c>
      <c r="C372" s="36" t="s">
        <v>739</v>
      </c>
      <c r="D372" s="36" t="s">
        <v>2219</v>
      </c>
      <c r="E372" s="35" t="s">
        <v>2214</v>
      </c>
      <c r="G372" s="14" t="s">
        <v>729</v>
      </c>
      <c r="H372" s="14" t="s">
        <v>2210</v>
      </c>
    </row>
    <row r="373" spans="1:8" x14ac:dyDescent="0.3">
      <c r="A373" s="36" t="s">
        <v>741</v>
      </c>
      <c r="B373" s="35" t="s">
        <v>2220</v>
      </c>
      <c r="C373" s="36" t="s">
        <v>741</v>
      </c>
      <c r="D373" s="36" t="s">
        <v>2221</v>
      </c>
      <c r="E373" s="35" t="s">
        <v>2214</v>
      </c>
      <c r="G373" s="14" t="s">
        <v>731</v>
      </c>
      <c r="H373" s="14" t="s">
        <v>2212</v>
      </c>
    </row>
    <row r="374" spans="1:8" ht="28.8" x14ac:dyDescent="0.3">
      <c r="A374" s="36" t="s">
        <v>743</v>
      </c>
      <c r="B374" s="35" t="s">
        <v>744</v>
      </c>
      <c r="C374" s="36" t="s">
        <v>743</v>
      </c>
      <c r="D374" s="36" t="s">
        <v>2222</v>
      </c>
      <c r="E374" s="35" t="s">
        <v>2214</v>
      </c>
      <c r="G374" s="14" t="s">
        <v>733</v>
      </c>
      <c r="H374" s="14" t="s">
        <v>734</v>
      </c>
    </row>
    <row r="375" spans="1:8" x14ac:dyDescent="0.3">
      <c r="A375" s="36" t="s">
        <v>745</v>
      </c>
      <c r="B375" s="35" t="s">
        <v>2223</v>
      </c>
      <c r="C375" s="36" t="s">
        <v>745</v>
      </c>
      <c r="D375" s="36" t="s">
        <v>2224</v>
      </c>
      <c r="E375" s="35" t="s">
        <v>2214</v>
      </c>
      <c r="G375" s="14" t="s">
        <v>735</v>
      </c>
      <c r="H375" s="14" t="s">
        <v>2216</v>
      </c>
    </row>
    <row r="376" spans="1:8" x14ac:dyDescent="0.3">
      <c r="A376" s="36" t="s">
        <v>747</v>
      </c>
      <c r="B376" s="35" t="s">
        <v>2225</v>
      </c>
      <c r="C376" s="36" t="s">
        <v>747</v>
      </c>
      <c r="D376" s="36" t="s">
        <v>2226</v>
      </c>
      <c r="E376" s="35" t="s">
        <v>2214</v>
      </c>
      <c r="G376" s="14" t="s">
        <v>737</v>
      </c>
      <c r="H376" s="14" t="s">
        <v>738</v>
      </c>
    </row>
    <row r="377" spans="1:8" ht="28.8" x14ac:dyDescent="0.3">
      <c r="A377" s="36" t="s">
        <v>749</v>
      </c>
      <c r="B377" s="35" t="s">
        <v>750</v>
      </c>
      <c r="C377" s="36" t="s">
        <v>749</v>
      </c>
      <c r="D377" s="36" t="s">
        <v>2227</v>
      </c>
      <c r="E377" s="35" t="s">
        <v>2228</v>
      </c>
      <c r="G377" s="14" t="s">
        <v>739</v>
      </c>
      <c r="H377" s="14" t="s">
        <v>740</v>
      </c>
    </row>
    <row r="378" spans="1:8" x14ac:dyDescent="0.3">
      <c r="A378" s="36" t="s">
        <v>751</v>
      </c>
      <c r="B378" s="35" t="s">
        <v>2229</v>
      </c>
      <c r="C378" s="36" t="s">
        <v>751</v>
      </c>
      <c r="D378" s="36" t="s">
        <v>2230</v>
      </c>
      <c r="E378" s="35" t="s">
        <v>2228</v>
      </c>
      <c r="G378" s="14" t="s">
        <v>741</v>
      </c>
      <c r="H378" s="14" t="s">
        <v>2220</v>
      </c>
    </row>
    <row r="379" spans="1:8" x14ac:dyDescent="0.3">
      <c r="A379" s="36" t="s">
        <v>753</v>
      </c>
      <c r="B379" s="35" t="s">
        <v>2231</v>
      </c>
      <c r="C379" s="36" t="s">
        <v>753</v>
      </c>
      <c r="D379" s="36" t="s">
        <v>2232</v>
      </c>
      <c r="E379" s="35" t="s">
        <v>2228</v>
      </c>
      <c r="G379" s="14" t="s">
        <v>743</v>
      </c>
      <c r="H379" s="14" t="s">
        <v>744</v>
      </c>
    </row>
    <row r="380" spans="1:8" x14ac:dyDescent="0.3">
      <c r="A380" s="36" t="s">
        <v>755</v>
      </c>
      <c r="B380" s="35" t="s">
        <v>2233</v>
      </c>
      <c r="C380" s="36" t="s">
        <v>755</v>
      </c>
      <c r="D380" s="36" t="s">
        <v>2234</v>
      </c>
      <c r="E380" s="35" t="s">
        <v>2228</v>
      </c>
      <c r="G380" s="14" t="s">
        <v>745</v>
      </c>
      <c r="H380" s="14" t="s">
        <v>2223</v>
      </c>
    </row>
    <row r="381" spans="1:8" x14ac:dyDescent="0.3">
      <c r="A381" s="36" t="s">
        <v>757</v>
      </c>
      <c r="B381" s="35" t="s">
        <v>2235</v>
      </c>
      <c r="C381" s="36" t="s">
        <v>757</v>
      </c>
      <c r="D381" s="36" t="s">
        <v>2236</v>
      </c>
      <c r="E381" s="35" t="s">
        <v>2228</v>
      </c>
      <c r="G381" s="14" t="s">
        <v>747</v>
      </c>
      <c r="H381" s="14" t="s">
        <v>2225</v>
      </c>
    </row>
    <row r="382" spans="1:8" x14ac:dyDescent="0.3">
      <c r="A382" s="36" t="s">
        <v>759</v>
      </c>
      <c r="B382" s="35" t="s">
        <v>760</v>
      </c>
      <c r="C382" s="36" t="s">
        <v>759</v>
      </c>
      <c r="D382" s="36" t="s">
        <v>2237</v>
      </c>
      <c r="E382" s="35" t="s">
        <v>2228</v>
      </c>
      <c r="G382" s="14" t="s">
        <v>749</v>
      </c>
      <c r="H382" s="14" t="s">
        <v>750</v>
      </c>
    </row>
    <row r="383" spans="1:8" ht="28.8" x14ac:dyDescent="0.3">
      <c r="A383" s="36" t="s">
        <v>761</v>
      </c>
      <c r="B383" s="35" t="s">
        <v>2238</v>
      </c>
      <c r="C383" s="36" t="s">
        <v>761</v>
      </c>
      <c r="D383" s="36" t="s">
        <v>2239</v>
      </c>
      <c r="E383" s="35" t="s">
        <v>2228</v>
      </c>
      <c r="G383" s="14" t="s">
        <v>751</v>
      </c>
      <c r="H383" s="14" t="s">
        <v>2229</v>
      </c>
    </row>
    <row r="384" spans="1:8" ht="28.8" x14ac:dyDescent="0.3">
      <c r="A384" s="36" t="s">
        <v>763</v>
      </c>
      <c r="B384" s="35" t="s">
        <v>764</v>
      </c>
      <c r="C384" s="36" t="s">
        <v>763</v>
      </c>
      <c r="D384" s="36" t="s">
        <v>2240</v>
      </c>
      <c r="E384" s="35" t="s">
        <v>2228</v>
      </c>
      <c r="G384" s="14" t="s">
        <v>753</v>
      </c>
      <c r="H384" s="14" t="s">
        <v>2231</v>
      </c>
    </row>
    <row r="385" spans="1:8" ht="28.8" x14ac:dyDescent="0.3">
      <c r="A385" s="36" t="s">
        <v>765</v>
      </c>
      <c r="B385" s="35" t="s">
        <v>766</v>
      </c>
      <c r="C385" s="36" t="s">
        <v>765</v>
      </c>
      <c r="D385" s="36" t="s">
        <v>2241</v>
      </c>
      <c r="E385" s="35" t="s">
        <v>2228</v>
      </c>
      <c r="G385" s="14" t="s">
        <v>755</v>
      </c>
      <c r="H385" s="14" t="s">
        <v>2233</v>
      </c>
    </row>
    <row r="386" spans="1:8" ht="28.8" x14ac:dyDescent="0.3">
      <c r="A386" s="36" t="s">
        <v>767</v>
      </c>
      <c r="B386" s="35" t="s">
        <v>2242</v>
      </c>
      <c r="C386" s="36" t="s">
        <v>767</v>
      </c>
      <c r="D386" s="36" t="s">
        <v>2243</v>
      </c>
      <c r="E386" s="35" t="s">
        <v>2228</v>
      </c>
      <c r="G386" s="14" t="s">
        <v>757</v>
      </c>
      <c r="H386" s="14" t="s">
        <v>2235</v>
      </c>
    </row>
    <row r="387" spans="1:8" ht="28.8" x14ac:dyDescent="0.3">
      <c r="A387" s="36" t="s">
        <v>769</v>
      </c>
      <c r="B387" s="35" t="s">
        <v>770</v>
      </c>
      <c r="C387" s="36" t="s">
        <v>769</v>
      </c>
      <c r="D387" s="36" t="s">
        <v>2244</v>
      </c>
      <c r="E387" s="35" t="s">
        <v>2228</v>
      </c>
      <c r="G387" s="14" t="s">
        <v>759</v>
      </c>
      <c r="H387" s="14" t="s">
        <v>760</v>
      </c>
    </row>
    <row r="388" spans="1:8" x14ac:dyDescent="0.3">
      <c r="A388" s="36" t="s">
        <v>771</v>
      </c>
      <c r="B388" s="35" t="s">
        <v>2245</v>
      </c>
      <c r="C388" s="36" t="s">
        <v>771</v>
      </c>
      <c r="D388" s="36" t="s">
        <v>2246</v>
      </c>
      <c r="E388" s="35" t="s">
        <v>2228</v>
      </c>
      <c r="G388" s="14" t="s">
        <v>761</v>
      </c>
      <c r="H388" s="14" t="s">
        <v>2238</v>
      </c>
    </row>
    <row r="389" spans="1:8" x14ac:dyDescent="0.3">
      <c r="A389" s="36" t="s">
        <v>773</v>
      </c>
      <c r="B389" s="35" t="s">
        <v>2247</v>
      </c>
      <c r="C389" s="36" t="s">
        <v>773</v>
      </c>
      <c r="D389" s="36" t="s">
        <v>2248</v>
      </c>
      <c r="E389" s="35" t="s">
        <v>2228</v>
      </c>
      <c r="G389" s="14" t="s">
        <v>763</v>
      </c>
      <c r="H389" s="14" t="s">
        <v>764</v>
      </c>
    </row>
    <row r="390" spans="1:8" x14ac:dyDescent="0.3">
      <c r="A390" s="36" t="s">
        <v>775</v>
      </c>
      <c r="B390" s="35" t="s">
        <v>2249</v>
      </c>
      <c r="C390" s="36" t="s">
        <v>775</v>
      </c>
      <c r="D390" s="36" t="s">
        <v>2250</v>
      </c>
      <c r="E390" s="35" t="s">
        <v>2228</v>
      </c>
      <c r="G390" s="14" t="s">
        <v>765</v>
      </c>
      <c r="H390" s="14" t="s">
        <v>766</v>
      </c>
    </row>
    <row r="391" spans="1:8" ht="28.8" x14ac:dyDescent="0.3">
      <c r="A391" s="36" t="s">
        <v>777</v>
      </c>
      <c r="B391" s="35" t="s">
        <v>778</v>
      </c>
      <c r="C391" s="36" t="s">
        <v>777</v>
      </c>
      <c r="D391" s="36" t="s">
        <v>2251</v>
      </c>
      <c r="E391" s="35" t="s">
        <v>2228</v>
      </c>
      <c r="G391" s="14" t="s">
        <v>767</v>
      </c>
      <c r="H391" s="14" t="s">
        <v>2242</v>
      </c>
    </row>
    <row r="392" spans="1:8" ht="28.8" x14ac:dyDescent="0.3">
      <c r="A392" s="36" t="s">
        <v>779</v>
      </c>
      <c r="B392" s="35" t="s">
        <v>780</v>
      </c>
      <c r="C392" s="36" t="s">
        <v>779</v>
      </c>
      <c r="D392" s="36" t="s">
        <v>2252</v>
      </c>
      <c r="E392" s="35" t="s">
        <v>2228</v>
      </c>
      <c r="G392" s="14" t="s">
        <v>769</v>
      </c>
      <c r="H392" s="14" t="s">
        <v>770</v>
      </c>
    </row>
    <row r="393" spans="1:8" x14ac:dyDescent="0.3">
      <c r="A393" s="36" t="s">
        <v>781</v>
      </c>
      <c r="B393" s="35" t="s">
        <v>2253</v>
      </c>
      <c r="C393" s="36" t="s">
        <v>781</v>
      </c>
      <c r="D393" s="36" t="s">
        <v>2254</v>
      </c>
      <c r="E393" s="35" t="s">
        <v>2228</v>
      </c>
      <c r="G393" s="14" t="s">
        <v>771</v>
      </c>
      <c r="H393" s="14" t="s">
        <v>2245</v>
      </c>
    </row>
    <row r="394" spans="1:8" x14ac:dyDescent="0.3">
      <c r="A394" s="36" t="s">
        <v>783</v>
      </c>
      <c r="B394" s="35" t="s">
        <v>2255</v>
      </c>
      <c r="C394" s="36" t="s">
        <v>783</v>
      </c>
      <c r="D394" s="36" t="s">
        <v>2256</v>
      </c>
      <c r="E394" s="35" t="s">
        <v>2257</v>
      </c>
      <c r="G394" s="14" t="s">
        <v>773</v>
      </c>
      <c r="H394" s="14" t="s">
        <v>2247</v>
      </c>
    </row>
    <row r="395" spans="1:8" x14ac:dyDescent="0.3">
      <c r="A395" s="36" t="s">
        <v>785</v>
      </c>
      <c r="B395" s="35" t="s">
        <v>2258</v>
      </c>
      <c r="C395" s="36" t="s">
        <v>785</v>
      </c>
      <c r="D395" s="36" t="s">
        <v>2259</v>
      </c>
      <c r="E395" s="35" t="s">
        <v>2257</v>
      </c>
      <c r="G395" s="14" t="s">
        <v>775</v>
      </c>
      <c r="H395" s="14" t="s">
        <v>2249</v>
      </c>
    </row>
    <row r="396" spans="1:8" x14ac:dyDescent="0.3">
      <c r="A396" s="36" t="s">
        <v>787</v>
      </c>
      <c r="B396" s="35" t="s">
        <v>2260</v>
      </c>
      <c r="C396" s="36" t="s">
        <v>787</v>
      </c>
      <c r="D396" s="36" t="s">
        <v>2261</v>
      </c>
      <c r="E396" s="35" t="s">
        <v>2257</v>
      </c>
      <c r="G396" s="14" t="s">
        <v>777</v>
      </c>
      <c r="H396" s="14" t="s">
        <v>778</v>
      </c>
    </row>
    <row r="397" spans="1:8" x14ac:dyDescent="0.3">
      <c r="A397" s="36" t="s">
        <v>789</v>
      </c>
      <c r="B397" s="35" t="s">
        <v>2262</v>
      </c>
      <c r="C397" s="36" t="s">
        <v>789</v>
      </c>
      <c r="D397" s="36" t="s">
        <v>2263</v>
      </c>
      <c r="E397" s="35" t="s">
        <v>2257</v>
      </c>
      <c r="G397" s="14" t="s">
        <v>779</v>
      </c>
      <c r="H397" s="14" t="s">
        <v>780</v>
      </c>
    </row>
    <row r="398" spans="1:8" x14ac:dyDescent="0.3">
      <c r="A398" s="36" t="s">
        <v>791</v>
      </c>
      <c r="B398" s="35" t="s">
        <v>2264</v>
      </c>
      <c r="C398" s="36" t="s">
        <v>791</v>
      </c>
      <c r="D398" s="36" t="s">
        <v>2265</v>
      </c>
      <c r="E398" s="35" t="s">
        <v>2257</v>
      </c>
      <c r="G398" s="14" t="s">
        <v>781</v>
      </c>
      <c r="H398" s="14" t="s">
        <v>2253</v>
      </c>
    </row>
    <row r="399" spans="1:8" ht="28.8" x14ac:dyDescent="0.3">
      <c r="A399" s="36" t="s">
        <v>793</v>
      </c>
      <c r="B399" s="35" t="s">
        <v>2266</v>
      </c>
      <c r="C399" s="36" t="s">
        <v>793</v>
      </c>
      <c r="D399" s="36" t="s">
        <v>2267</v>
      </c>
      <c r="E399" s="35" t="s">
        <v>2268</v>
      </c>
      <c r="G399" s="14" t="s">
        <v>783</v>
      </c>
      <c r="H399" s="14" t="s">
        <v>2255</v>
      </c>
    </row>
    <row r="400" spans="1:8" x14ac:dyDescent="0.3">
      <c r="A400" s="36" t="s">
        <v>795</v>
      </c>
      <c r="B400" s="35" t="s">
        <v>2269</v>
      </c>
      <c r="C400" s="36" t="s">
        <v>795</v>
      </c>
      <c r="D400" s="36" t="s">
        <v>2270</v>
      </c>
      <c r="E400" s="35" t="s">
        <v>2268</v>
      </c>
      <c r="G400" s="14" t="s">
        <v>785</v>
      </c>
      <c r="H400" s="14" t="s">
        <v>2258</v>
      </c>
    </row>
    <row r="401" spans="1:8" x14ac:dyDescent="0.3">
      <c r="A401" s="36" t="s">
        <v>797</v>
      </c>
      <c r="B401" s="35" t="s">
        <v>2271</v>
      </c>
      <c r="C401" s="36" t="s">
        <v>797</v>
      </c>
      <c r="D401" s="36" t="s">
        <v>2272</v>
      </c>
      <c r="E401" s="35" t="s">
        <v>2268</v>
      </c>
      <c r="G401" s="14" t="s">
        <v>787</v>
      </c>
      <c r="H401" s="14" t="s">
        <v>2260</v>
      </c>
    </row>
    <row r="402" spans="1:8" ht="28.8" x14ac:dyDescent="0.3">
      <c r="A402" s="36" t="s">
        <v>799</v>
      </c>
      <c r="B402" s="35" t="s">
        <v>800</v>
      </c>
      <c r="C402" s="36" t="s">
        <v>799</v>
      </c>
      <c r="D402" s="36" t="s">
        <v>2273</v>
      </c>
      <c r="E402" s="35" t="s">
        <v>2268</v>
      </c>
      <c r="G402" s="14" t="s">
        <v>789</v>
      </c>
      <c r="H402" s="14" t="s">
        <v>2262</v>
      </c>
    </row>
    <row r="403" spans="1:8" x14ac:dyDescent="0.3">
      <c r="A403" s="36" t="s">
        <v>801</v>
      </c>
      <c r="B403" s="35" t="s">
        <v>2274</v>
      </c>
      <c r="C403" s="36" t="s">
        <v>801</v>
      </c>
      <c r="D403" s="36" t="s">
        <v>2275</v>
      </c>
      <c r="E403" s="35" t="s">
        <v>2268</v>
      </c>
      <c r="G403" s="14" t="s">
        <v>791</v>
      </c>
      <c r="H403" s="14" t="s">
        <v>2264</v>
      </c>
    </row>
    <row r="404" spans="1:8" x14ac:dyDescent="0.3">
      <c r="A404" s="36" t="s">
        <v>803</v>
      </c>
      <c r="B404" s="35" t="s">
        <v>2276</v>
      </c>
      <c r="C404" s="36" t="s">
        <v>803</v>
      </c>
      <c r="D404" s="36" t="s">
        <v>2277</v>
      </c>
      <c r="E404" s="35" t="s">
        <v>2268</v>
      </c>
      <c r="G404" s="14" t="s">
        <v>793</v>
      </c>
      <c r="H404" s="14" t="s">
        <v>2266</v>
      </c>
    </row>
    <row r="405" spans="1:8" x14ac:dyDescent="0.3">
      <c r="A405" s="36" t="s">
        <v>805</v>
      </c>
      <c r="B405" s="35" t="s">
        <v>2278</v>
      </c>
      <c r="C405" s="36" t="s">
        <v>805</v>
      </c>
      <c r="D405" s="36" t="s">
        <v>2279</v>
      </c>
      <c r="E405" s="35" t="s">
        <v>2268</v>
      </c>
      <c r="G405" s="14" t="s">
        <v>795</v>
      </c>
      <c r="H405" s="14" t="s">
        <v>2269</v>
      </c>
    </row>
    <row r="406" spans="1:8" x14ac:dyDescent="0.3">
      <c r="A406" s="36" t="s">
        <v>807</v>
      </c>
      <c r="B406" s="35" t="s">
        <v>2280</v>
      </c>
      <c r="C406" s="36" t="s">
        <v>807</v>
      </c>
      <c r="D406" s="36" t="s">
        <v>2281</v>
      </c>
      <c r="E406" s="35" t="s">
        <v>2268</v>
      </c>
      <c r="G406" s="14" t="s">
        <v>797</v>
      </c>
      <c r="H406" s="14" t="s">
        <v>2271</v>
      </c>
    </row>
    <row r="407" spans="1:8" x14ac:dyDescent="0.3">
      <c r="A407" s="36" t="s">
        <v>809</v>
      </c>
      <c r="B407" s="35" t="s">
        <v>2282</v>
      </c>
      <c r="C407" s="36" t="s">
        <v>809</v>
      </c>
      <c r="D407" s="36" t="s">
        <v>2283</v>
      </c>
      <c r="E407" s="35" t="s">
        <v>2268</v>
      </c>
      <c r="G407" s="14" t="s">
        <v>799</v>
      </c>
      <c r="H407" s="14" t="s">
        <v>800</v>
      </c>
    </row>
    <row r="408" spans="1:8" ht="28.8" x14ac:dyDescent="0.3">
      <c r="A408" s="36" t="s">
        <v>811</v>
      </c>
      <c r="B408" s="35" t="s">
        <v>812</v>
      </c>
      <c r="C408" s="36" t="s">
        <v>811</v>
      </c>
      <c r="D408" s="36" t="s">
        <v>2284</v>
      </c>
      <c r="E408" s="35" t="s">
        <v>2285</v>
      </c>
      <c r="G408" s="14" t="s">
        <v>801</v>
      </c>
      <c r="H408" s="14" t="s">
        <v>2274</v>
      </c>
    </row>
    <row r="409" spans="1:8" x14ac:dyDescent="0.3">
      <c r="A409" s="36" t="s">
        <v>813</v>
      </c>
      <c r="B409" s="35" t="s">
        <v>2286</v>
      </c>
      <c r="C409" s="36" t="s">
        <v>813</v>
      </c>
      <c r="D409" s="36" t="s">
        <v>2287</v>
      </c>
      <c r="E409" s="35" t="s">
        <v>2285</v>
      </c>
      <c r="G409" s="14" t="s">
        <v>803</v>
      </c>
      <c r="H409" s="14" t="s">
        <v>2276</v>
      </c>
    </row>
    <row r="410" spans="1:8" x14ac:dyDescent="0.3">
      <c r="A410" s="36" t="s">
        <v>815</v>
      </c>
      <c r="B410" s="35" t="s">
        <v>2288</v>
      </c>
      <c r="C410" s="36" t="s">
        <v>815</v>
      </c>
      <c r="D410" s="36" t="s">
        <v>2289</v>
      </c>
      <c r="E410" s="35" t="s">
        <v>2285</v>
      </c>
      <c r="G410" s="14" t="s">
        <v>805</v>
      </c>
      <c r="H410" s="14" t="s">
        <v>2278</v>
      </c>
    </row>
    <row r="411" spans="1:8" x14ac:dyDescent="0.3">
      <c r="A411" s="36" t="s">
        <v>817</v>
      </c>
      <c r="B411" s="35" t="s">
        <v>2290</v>
      </c>
      <c r="C411" s="36" t="s">
        <v>817</v>
      </c>
      <c r="D411" s="36" t="s">
        <v>2291</v>
      </c>
      <c r="E411" s="35" t="s">
        <v>2285</v>
      </c>
      <c r="G411" s="14" t="s">
        <v>807</v>
      </c>
      <c r="H411" s="14" t="s">
        <v>2280</v>
      </c>
    </row>
    <row r="412" spans="1:8" x14ac:dyDescent="0.3">
      <c r="A412" s="36" t="s">
        <v>819</v>
      </c>
      <c r="B412" s="35" t="s">
        <v>2292</v>
      </c>
      <c r="C412" s="36" t="s">
        <v>819</v>
      </c>
      <c r="D412" s="36" t="s">
        <v>2293</v>
      </c>
      <c r="E412" s="35" t="s">
        <v>2285</v>
      </c>
      <c r="G412" s="14" t="s">
        <v>809</v>
      </c>
      <c r="H412" s="14" t="s">
        <v>2282</v>
      </c>
    </row>
    <row r="413" spans="1:8" x14ac:dyDescent="0.3">
      <c r="A413" s="36" t="s">
        <v>821</v>
      </c>
      <c r="B413" s="35" t="s">
        <v>2294</v>
      </c>
      <c r="C413" s="36" t="s">
        <v>821</v>
      </c>
      <c r="D413" s="36" t="s">
        <v>2295</v>
      </c>
      <c r="E413" s="35" t="s">
        <v>2285</v>
      </c>
      <c r="G413" s="14" t="s">
        <v>811</v>
      </c>
      <c r="H413" s="14" t="s">
        <v>812</v>
      </c>
    </row>
    <row r="414" spans="1:8" x14ac:dyDescent="0.3">
      <c r="A414" s="36" t="s">
        <v>823</v>
      </c>
      <c r="B414" s="35" t="s">
        <v>2296</v>
      </c>
      <c r="C414" s="36" t="s">
        <v>823</v>
      </c>
      <c r="D414" s="36" t="s">
        <v>2297</v>
      </c>
      <c r="E414" s="35" t="s">
        <v>2285</v>
      </c>
      <c r="G414" s="14" t="s">
        <v>813</v>
      </c>
      <c r="H414" s="14" t="s">
        <v>2286</v>
      </c>
    </row>
    <row r="415" spans="1:8" ht="28.8" x14ac:dyDescent="0.3">
      <c r="A415" s="36" t="s">
        <v>825</v>
      </c>
      <c r="B415" s="35" t="s">
        <v>826</v>
      </c>
      <c r="C415" s="36" t="s">
        <v>825</v>
      </c>
      <c r="D415" s="36" t="s">
        <v>2298</v>
      </c>
      <c r="E415" s="35" t="s">
        <v>2285</v>
      </c>
      <c r="G415" s="14" t="s">
        <v>815</v>
      </c>
      <c r="H415" s="14" t="s">
        <v>2288</v>
      </c>
    </row>
    <row r="416" spans="1:8" x14ac:dyDescent="0.3">
      <c r="A416" s="36" t="s">
        <v>827</v>
      </c>
      <c r="B416" s="35" t="s">
        <v>2299</v>
      </c>
      <c r="C416" s="36" t="s">
        <v>827</v>
      </c>
      <c r="D416" s="36" t="s">
        <v>2300</v>
      </c>
      <c r="E416" s="35" t="s">
        <v>2285</v>
      </c>
      <c r="G416" s="14" t="s">
        <v>817</v>
      </c>
      <c r="H416" s="14" t="s">
        <v>2290</v>
      </c>
    </row>
    <row r="417" spans="1:8" ht="28.8" x14ac:dyDescent="0.3">
      <c r="A417" s="36" t="s">
        <v>829</v>
      </c>
      <c r="B417" s="35" t="s">
        <v>830</v>
      </c>
      <c r="C417" s="36" t="s">
        <v>829</v>
      </c>
      <c r="D417" s="36" t="s">
        <v>2301</v>
      </c>
      <c r="E417" s="35" t="s">
        <v>2285</v>
      </c>
      <c r="G417" s="14" t="s">
        <v>819</v>
      </c>
      <c r="H417" s="14" t="s">
        <v>2292</v>
      </c>
    </row>
    <row r="418" spans="1:8" ht="28.8" x14ac:dyDescent="0.3">
      <c r="A418" s="36" t="s">
        <v>831</v>
      </c>
      <c r="B418" s="35" t="s">
        <v>832</v>
      </c>
      <c r="C418" s="36" t="s">
        <v>831</v>
      </c>
      <c r="D418" s="36" t="s">
        <v>2302</v>
      </c>
      <c r="E418" s="35" t="s">
        <v>2285</v>
      </c>
      <c r="G418" s="14" t="s">
        <v>821</v>
      </c>
      <c r="H418" s="14" t="s">
        <v>2294</v>
      </c>
    </row>
    <row r="419" spans="1:8" x14ac:dyDescent="0.3">
      <c r="A419" s="36" t="s">
        <v>833</v>
      </c>
      <c r="B419" s="35" t="s">
        <v>2303</v>
      </c>
      <c r="C419" s="36" t="s">
        <v>833</v>
      </c>
      <c r="D419" s="36" t="s">
        <v>2304</v>
      </c>
      <c r="E419" s="35" t="s">
        <v>2285</v>
      </c>
      <c r="G419" s="14" t="s">
        <v>823</v>
      </c>
      <c r="H419" s="14" t="s">
        <v>2296</v>
      </c>
    </row>
    <row r="420" spans="1:8" x14ac:dyDescent="0.3">
      <c r="A420" s="36" t="s">
        <v>835</v>
      </c>
      <c r="B420" s="35" t="s">
        <v>2305</v>
      </c>
      <c r="C420" s="36" t="s">
        <v>835</v>
      </c>
      <c r="D420" s="36" t="s">
        <v>2306</v>
      </c>
      <c r="E420" s="35" t="s">
        <v>2307</v>
      </c>
      <c r="G420" s="14" t="s">
        <v>825</v>
      </c>
      <c r="H420" s="14" t="s">
        <v>826</v>
      </c>
    </row>
    <row r="421" spans="1:8" x14ac:dyDescent="0.3">
      <c r="A421" s="36" t="s">
        <v>837</v>
      </c>
      <c r="B421" s="35" t="s">
        <v>2308</v>
      </c>
      <c r="C421" s="36" t="s">
        <v>837</v>
      </c>
      <c r="D421" s="36" t="s">
        <v>2309</v>
      </c>
      <c r="E421" s="35" t="s">
        <v>2307</v>
      </c>
      <c r="G421" s="14" t="s">
        <v>827</v>
      </c>
      <c r="H421" s="14" t="s">
        <v>2299</v>
      </c>
    </row>
    <row r="422" spans="1:8" x14ac:dyDescent="0.3">
      <c r="A422" s="36" t="s">
        <v>839</v>
      </c>
      <c r="B422" s="35" t="s">
        <v>2310</v>
      </c>
      <c r="C422" s="36" t="s">
        <v>839</v>
      </c>
      <c r="D422" s="36" t="s">
        <v>2311</v>
      </c>
      <c r="E422" s="35" t="s">
        <v>2307</v>
      </c>
      <c r="G422" s="14" t="s">
        <v>829</v>
      </c>
      <c r="H422" s="14" t="s">
        <v>830</v>
      </c>
    </row>
    <row r="423" spans="1:8" x14ac:dyDescent="0.3">
      <c r="A423" s="36" t="s">
        <v>841</v>
      </c>
      <c r="B423" s="35" t="s">
        <v>2312</v>
      </c>
      <c r="C423" s="36" t="s">
        <v>841</v>
      </c>
      <c r="D423" s="36" t="s">
        <v>2313</v>
      </c>
      <c r="E423" s="35" t="s">
        <v>2307</v>
      </c>
      <c r="G423" s="14" t="s">
        <v>831</v>
      </c>
      <c r="H423" s="14" t="s">
        <v>832</v>
      </c>
    </row>
    <row r="424" spans="1:8" x14ac:dyDescent="0.3">
      <c r="A424" s="36" t="s">
        <v>843</v>
      </c>
      <c r="B424" s="35" t="s">
        <v>2314</v>
      </c>
      <c r="C424" s="36" t="s">
        <v>843</v>
      </c>
      <c r="D424" s="36" t="s">
        <v>2315</v>
      </c>
      <c r="E424" s="35" t="s">
        <v>2307</v>
      </c>
      <c r="G424" s="14" t="s">
        <v>833</v>
      </c>
      <c r="H424" s="14" t="s">
        <v>2303</v>
      </c>
    </row>
    <row r="425" spans="1:8" x14ac:dyDescent="0.3">
      <c r="A425" s="36" t="s">
        <v>845</v>
      </c>
      <c r="B425" s="35" t="s">
        <v>2316</v>
      </c>
      <c r="C425" s="36" t="s">
        <v>845</v>
      </c>
      <c r="D425" s="36" t="s">
        <v>2317</v>
      </c>
      <c r="E425" s="35" t="s">
        <v>2307</v>
      </c>
      <c r="G425" s="14" t="s">
        <v>835</v>
      </c>
      <c r="H425" s="14" t="s">
        <v>2305</v>
      </c>
    </row>
    <row r="426" spans="1:8" x14ac:dyDescent="0.3">
      <c r="A426" s="36" t="s">
        <v>847</v>
      </c>
      <c r="B426" s="35" t="s">
        <v>2318</v>
      </c>
      <c r="C426" s="36" t="s">
        <v>847</v>
      </c>
      <c r="D426" s="36" t="s">
        <v>2319</v>
      </c>
      <c r="E426" s="35" t="s">
        <v>2320</v>
      </c>
      <c r="G426" s="14" t="s">
        <v>837</v>
      </c>
      <c r="H426" s="14" t="s">
        <v>2308</v>
      </c>
    </row>
    <row r="427" spans="1:8" ht="28.8" x14ac:dyDescent="0.3">
      <c r="A427" s="36" t="s">
        <v>849</v>
      </c>
      <c r="B427" s="35" t="s">
        <v>850</v>
      </c>
      <c r="C427" s="36" t="s">
        <v>849</v>
      </c>
      <c r="D427" s="36" t="s">
        <v>2321</v>
      </c>
      <c r="E427" s="35" t="s">
        <v>2320</v>
      </c>
      <c r="G427" s="14" t="s">
        <v>839</v>
      </c>
      <c r="H427" s="14" t="s">
        <v>2310</v>
      </c>
    </row>
    <row r="428" spans="1:8" ht="28.8" x14ac:dyDescent="0.3">
      <c r="A428" s="36" t="s">
        <v>851</v>
      </c>
      <c r="B428" s="35" t="s">
        <v>852</v>
      </c>
      <c r="C428" s="36" t="s">
        <v>851</v>
      </c>
      <c r="D428" s="36" t="s">
        <v>2322</v>
      </c>
      <c r="E428" s="35" t="s">
        <v>2320</v>
      </c>
      <c r="G428" s="14" t="s">
        <v>841</v>
      </c>
      <c r="H428" s="14" t="s">
        <v>2312</v>
      </c>
    </row>
    <row r="429" spans="1:8" x14ac:dyDescent="0.3">
      <c r="A429" s="36" t="s">
        <v>853</v>
      </c>
      <c r="B429" s="35" t="s">
        <v>2323</v>
      </c>
      <c r="C429" s="36" t="s">
        <v>853</v>
      </c>
      <c r="D429" s="36" t="s">
        <v>2324</v>
      </c>
      <c r="E429" s="35" t="s">
        <v>2320</v>
      </c>
      <c r="G429" s="14" t="s">
        <v>843</v>
      </c>
      <c r="H429" s="14" t="s">
        <v>2314</v>
      </c>
    </row>
    <row r="430" spans="1:8" x14ac:dyDescent="0.3">
      <c r="A430" s="36" t="s">
        <v>855</v>
      </c>
      <c r="B430" s="35" t="s">
        <v>2325</v>
      </c>
      <c r="C430" s="36" t="s">
        <v>855</v>
      </c>
      <c r="D430" s="36" t="s">
        <v>2326</v>
      </c>
      <c r="E430" s="35" t="s">
        <v>2320</v>
      </c>
      <c r="G430" s="14" t="s">
        <v>845</v>
      </c>
      <c r="H430" s="14" t="s">
        <v>2316</v>
      </c>
    </row>
    <row r="431" spans="1:8" x14ac:dyDescent="0.3">
      <c r="A431" s="36" t="s">
        <v>857</v>
      </c>
      <c r="B431" s="35" t="s">
        <v>2327</v>
      </c>
      <c r="C431" s="36" t="s">
        <v>857</v>
      </c>
      <c r="D431" s="36" t="s">
        <v>2328</v>
      </c>
      <c r="E431" s="35" t="s">
        <v>2320</v>
      </c>
      <c r="G431" s="14" t="s">
        <v>847</v>
      </c>
      <c r="H431" s="14" t="s">
        <v>2318</v>
      </c>
    </row>
    <row r="432" spans="1:8" x14ac:dyDescent="0.3">
      <c r="A432" s="36" t="s">
        <v>859</v>
      </c>
      <c r="B432" s="35" t="s">
        <v>2329</v>
      </c>
      <c r="C432" s="36" t="s">
        <v>859</v>
      </c>
      <c r="D432" s="36" t="s">
        <v>2330</v>
      </c>
      <c r="E432" s="35" t="s">
        <v>2320</v>
      </c>
      <c r="G432" s="14" t="s">
        <v>849</v>
      </c>
      <c r="H432" s="14" t="s">
        <v>850</v>
      </c>
    </row>
    <row r="433" spans="1:8" x14ac:dyDescent="0.3">
      <c r="A433" s="36" t="s">
        <v>861</v>
      </c>
      <c r="B433" s="35" t="s">
        <v>2331</v>
      </c>
      <c r="C433" s="36" t="s">
        <v>861</v>
      </c>
      <c r="D433" s="36" t="s">
        <v>2332</v>
      </c>
      <c r="E433" s="35" t="s">
        <v>2320</v>
      </c>
      <c r="G433" s="14" t="s">
        <v>851</v>
      </c>
      <c r="H433" s="14" t="s">
        <v>852</v>
      </c>
    </row>
    <row r="434" spans="1:8" x14ac:dyDescent="0.3">
      <c r="A434" s="36" t="s">
        <v>863</v>
      </c>
      <c r="B434" s="35" t="s">
        <v>2333</v>
      </c>
      <c r="C434" s="36" t="s">
        <v>863</v>
      </c>
      <c r="D434" s="36" t="s">
        <v>2334</v>
      </c>
      <c r="E434" s="35" t="s">
        <v>2320</v>
      </c>
      <c r="G434" s="14" t="s">
        <v>853</v>
      </c>
      <c r="H434" s="14" t="s">
        <v>2323</v>
      </c>
    </row>
    <row r="435" spans="1:8" x14ac:dyDescent="0.3">
      <c r="A435" s="36" t="s">
        <v>865</v>
      </c>
      <c r="B435" s="35" t="s">
        <v>2335</v>
      </c>
      <c r="C435" s="36" t="s">
        <v>865</v>
      </c>
      <c r="D435" s="36" t="s">
        <v>2336</v>
      </c>
      <c r="E435" s="35" t="s">
        <v>2320</v>
      </c>
      <c r="G435" s="14" t="s">
        <v>855</v>
      </c>
      <c r="H435" s="14" t="s">
        <v>2325</v>
      </c>
    </row>
    <row r="436" spans="1:8" x14ac:dyDescent="0.3">
      <c r="A436" s="36" t="s">
        <v>867</v>
      </c>
      <c r="B436" s="35" t="s">
        <v>2337</v>
      </c>
      <c r="C436" s="36" t="s">
        <v>867</v>
      </c>
      <c r="D436" s="36" t="s">
        <v>2338</v>
      </c>
      <c r="E436" s="35" t="s">
        <v>2320</v>
      </c>
      <c r="G436" s="14" t="s">
        <v>857</v>
      </c>
      <c r="H436" s="14" t="s">
        <v>2327</v>
      </c>
    </row>
    <row r="437" spans="1:8" x14ac:dyDescent="0.3">
      <c r="A437" s="36" t="s">
        <v>869</v>
      </c>
      <c r="B437" s="35" t="s">
        <v>2339</v>
      </c>
      <c r="C437" s="36" t="s">
        <v>869</v>
      </c>
      <c r="D437" s="36" t="s">
        <v>2340</v>
      </c>
      <c r="E437" s="35" t="s">
        <v>2341</v>
      </c>
      <c r="G437" s="14" t="s">
        <v>859</v>
      </c>
      <c r="H437" s="14" t="s">
        <v>2329</v>
      </c>
    </row>
    <row r="438" spans="1:8" x14ac:dyDescent="0.3">
      <c r="A438" s="36" t="s">
        <v>871</v>
      </c>
      <c r="B438" s="35" t="s">
        <v>2342</v>
      </c>
      <c r="C438" s="36" t="s">
        <v>871</v>
      </c>
      <c r="D438" s="36" t="s">
        <v>2343</v>
      </c>
      <c r="E438" s="35" t="s">
        <v>2341</v>
      </c>
      <c r="G438" s="14" t="s">
        <v>861</v>
      </c>
      <c r="H438" s="14" t="s">
        <v>2331</v>
      </c>
    </row>
    <row r="439" spans="1:8" ht="43.2" x14ac:dyDescent="0.3">
      <c r="A439" s="36" t="s">
        <v>873</v>
      </c>
      <c r="B439" s="35" t="s">
        <v>2344</v>
      </c>
      <c r="C439" s="36" t="s">
        <v>873</v>
      </c>
      <c r="D439" s="36" t="s">
        <v>2345</v>
      </c>
      <c r="E439" s="35" t="s">
        <v>2341</v>
      </c>
      <c r="G439" s="14" t="s">
        <v>863</v>
      </c>
      <c r="H439" s="14" t="s">
        <v>2333</v>
      </c>
    </row>
    <row r="440" spans="1:8" ht="28.8" x14ac:dyDescent="0.3">
      <c r="A440" s="36" t="s">
        <v>875</v>
      </c>
      <c r="B440" s="35" t="s">
        <v>2346</v>
      </c>
      <c r="C440" s="36" t="s">
        <v>875</v>
      </c>
      <c r="D440" s="36" t="s">
        <v>2347</v>
      </c>
      <c r="E440" s="35" t="s">
        <v>2341</v>
      </c>
      <c r="G440" s="14" t="s">
        <v>865</v>
      </c>
      <c r="H440" s="14" t="s">
        <v>2335</v>
      </c>
    </row>
    <row r="441" spans="1:8" x14ac:dyDescent="0.3">
      <c r="A441" s="36" t="s">
        <v>877</v>
      </c>
      <c r="B441" s="35" t="s">
        <v>2348</v>
      </c>
      <c r="C441" s="36" t="s">
        <v>877</v>
      </c>
      <c r="D441" s="36" t="s">
        <v>2349</v>
      </c>
      <c r="E441" s="35" t="s">
        <v>2341</v>
      </c>
      <c r="G441" s="14" t="s">
        <v>867</v>
      </c>
      <c r="H441" s="14" t="s">
        <v>2337</v>
      </c>
    </row>
    <row r="442" spans="1:8" x14ac:dyDescent="0.3">
      <c r="A442" s="36" t="s">
        <v>879</v>
      </c>
      <c r="B442" s="35" t="s">
        <v>2350</v>
      </c>
      <c r="C442" s="36" t="s">
        <v>879</v>
      </c>
      <c r="D442" s="36" t="s">
        <v>2351</v>
      </c>
      <c r="E442" s="35" t="s">
        <v>2341</v>
      </c>
      <c r="G442" s="14" t="s">
        <v>869</v>
      </c>
      <c r="H442" s="14" t="s">
        <v>2339</v>
      </c>
    </row>
    <row r="443" spans="1:8" x14ac:dyDescent="0.3">
      <c r="A443" s="36" t="s">
        <v>881</v>
      </c>
      <c r="B443" s="35" t="s">
        <v>882</v>
      </c>
      <c r="C443" s="36" t="s">
        <v>881</v>
      </c>
      <c r="D443" s="36" t="s">
        <v>2352</v>
      </c>
      <c r="E443" s="35" t="s">
        <v>2341</v>
      </c>
      <c r="G443" s="14" t="s">
        <v>871</v>
      </c>
      <c r="H443" s="14" t="s">
        <v>2342</v>
      </c>
    </row>
    <row r="444" spans="1:8" ht="28.8" x14ac:dyDescent="0.3">
      <c r="A444" s="36" t="s">
        <v>883</v>
      </c>
      <c r="B444" s="35" t="s">
        <v>2353</v>
      </c>
      <c r="C444" s="36" t="s">
        <v>883</v>
      </c>
      <c r="D444" s="36" t="s">
        <v>2354</v>
      </c>
      <c r="E444" s="35" t="s">
        <v>2341</v>
      </c>
      <c r="G444" s="14" t="s">
        <v>873</v>
      </c>
      <c r="H444" s="14" t="s">
        <v>2344</v>
      </c>
    </row>
    <row r="445" spans="1:8" x14ac:dyDescent="0.3">
      <c r="A445" s="36" t="s">
        <v>885</v>
      </c>
      <c r="B445" s="35" t="s">
        <v>2355</v>
      </c>
      <c r="C445" s="36" t="s">
        <v>885</v>
      </c>
      <c r="D445" s="36" t="s">
        <v>2356</v>
      </c>
      <c r="E445" s="35" t="s">
        <v>2357</v>
      </c>
      <c r="G445" s="14" t="s">
        <v>875</v>
      </c>
      <c r="H445" s="14" t="s">
        <v>2346</v>
      </c>
    </row>
    <row r="446" spans="1:8" x14ac:dyDescent="0.3">
      <c r="A446" s="36" t="s">
        <v>887</v>
      </c>
      <c r="B446" s="35" t="s">
        <v>2358</v>
      </c>
      <c r="C446" s="36" t="s">
        <v>887</v>
      </c>
      <c r="D446" s="36" t="s">
        <v>2359</v>
      </c>
      <c r="E446" s="35" t="s">
        <v>2357</v>
      </c>
      <c r="G446" s="14" t="s">
        <v>877</v>
      </c>
      <c r="H446" s="14" t="s">
        <v>2348</v>
      </c>
    </row>
    <row r="447" spans="1:8" x14ac:dyDescent="0.3">
      <c r="A447" s="36" t="s">
        <v>889</v>
      </c>
      <c r="B447" s="35" t="s">
        <v>2360</v>
      </c>
      <c r="C447" s="36" t="s">
        <v>889</v>
      </c>
      <c r="D447" s="36" t="s">
        <v>2361</v>
      </c>
      <c r="E447" s="35" t="s">
        <v>2357</v>
      </c>
      <c r="G447" s="14" t="s">
        <v>879</v>
      </c>
      <c r="H447" s="14" t="s">
        <v>2350</v>
      </c>
    </row>
    <row r="448" spans="1:8" ht="28.8" x14ac:dyDescent="0.3">
      <c r="A448" s="36" t="s">
        <v>891</v>
      </c>
      <c r="B448" s="35" t="s">
        <v>892</v>
      </c>
      <c r="C448" s="36" t="s">
        <v>891</v>
      </c>
      <c r="D448" s="36" t="s">
        <v>2362</v>
      </c>
      <c r="E448" s="35" t="s">
        <v>2357</v>
      </c>
      <c r="G448" s="14" t="s">
        <v>881</v>
      </c>
      <c r="H448" s="14" t="s">
        <v>2363</v>
      </c>
    </row>
    <row r="449" spans="1:8" x14ac:dyDescent="0.3">
      <c r="A449" s="36" t="s">
        <v>893</v>
      </c>
      <c r="B449" s="35" t="s">
        <v>2364</v>
      </c>
      <c r="C449" s="36" t="s">
        <v>893</v>
      </c>
      <c r="D449" s="36" t="s">
        <v>2365</v>
      </c>
      <c r="E449" s="35" t="s">
        <v>2357</v>
      </c>
      <c r="G449" s="14" t="s">
        <v>883</v>
      </c>
      <c r="H449" s="14" t="s">
        <v>2353</v>
      </c>
    </row>
    <row r="450" spans="1:8" x14ac:dyDescent="0.3">
      <c r="A450" s="36" t="s">
        <v>895</v>
      </c>
      <c r="B450" s="35" t="s">
        <v>2366</v>
      </c>
      <c r="C450" s="36" t="s">
        <v>895</v>
      </c>
      <c r="D450" s="36" t="s">
        <v>2367</v>
      </c>
      <c r="E450" s="35" t="s">
        <v>2357</v>
      </c>
      <c r="G450" s="14" t="s">
        <v>885</v>
      </c>
      <c r="H450" s="14" t="s">
        <v>2355</v>
      </c>
    </row>
    <row r="451" spans="1:8" ht="28.8" x14ac:dyDescent="0.3">
      <c r="A451" s="36" t="s">
        <v>897</v>
      </c>
      <c r="B451" s="35" t="s">
        <v>2368</v>
      </c>
      <c r="C451" s="36" t="s">
        <v>897</v>
      </c>
      <c r="D451" s="36" t="s">
        <v>2369</v>
      </c>
      <c r="E451" s="35" t="s">
        <v>2357</v>
      </c>
      <c r="G451" s="14" t="s">
        <v>887</v>
      </c>
      <c r="H451" s="14" t="s">
        <v>2358</v>
      </c>
    </row>
    <row r="452" spans="1:8" x14ac:dyDescent="0.3">
      <c r="A452" s="36" t="s">
        <v>899</v>
      </c>
      <c r="B452" s="35" t="s">
        <v>2370</v>
      </c>
      <c r="C452" s="36" t="s">
        <v>899</v>
      </c>
      <c r="D452" s="36" t="s">
        <v>2371</v>
      </c>
      <c r="E452" s="35" t="s">
        <v>2357</v>
      </c>
      <c r="G452" s="14" t="s">
        <v>889</v>
      </c>
      <c r="H452" s="14" t="s">
        <v>2360</v>
      </c>
    </row>
    <row r="453" spans="1:8" ht="28.8" x14ac:dyDescent="0.3">
      <c r="A453" s="36" t="s">
        <v>901</v>
      </c>
      <c r="B453" s="35" t="s">
        <v>902</v>
      </c>
      <c r="C453" s="36" t="s">
        <v>901</v>
      </c>
      <c r="D453" s="36" t="s">
        <v>2372</v>
      </c>
      <c r="E453" s="35" t="s">
        <v>2357</v>
      </c>
      <c r="G453" s="14" t="s">
        <v>891</v>
      </c>
      <c r="H453" s="14" t="s">
        <v>892</v>
      </c>
    </row>
    <row r="454" spans="1:8" x14ac:dyDescent="0.3">
      <c r="A454" s="36" t="s">
        <v>903</v>
      </c>
      <c r="B454" s="35" t="s">
        <v>2373</v>
      </c>
      <c r="C454" s="36" t="s">
        <v>903</v>
      </c>
      <c r="D454" s="36" t="s">
        <v>2374</v>
      </c>
      <c r="E454" s="35" t="s">
        <v>2357</v>
      </c>
      <c r="G454" s="14" t="s">
        <v>893</v>
      </c>
      <c r="H454" s="14" t="s">
        <v>2364</v>
      </c>
    </row>
    <row r="455" spans="1:8" x14ac:dyDescent="0.3">
      <c r="A455" s="36" t="s">
        <v>905</v>
      </c>
      <c r="B455" s="35" t="s">
        <v>2375</v>
      </c>
      <c r="C455" s="36" t="s">
        <v>905</v>
      </c>
      <c r="D455" s="36" t="s">
        <v>2376</v>
      </c>
      <c r="E455" s="35" t="s">
        <v>2357</v>
      </c>
      <c r="G455" s="14" t="s">
        <v>895</v>
      </c>
      <c r="H455" s="14" t="s">
        <v>2366</v>
      </c>
    </row>
    <row r="456" spans="1:8" ht="28.8" x14ac:dyDescent="0.3">
      <c r="A456" s="36" t="s">
        <v>907</v>
      </c>
      <c r="B456" s="35" t="s">
        <v>908</v>
      </c>
      <c r="C456" s="36" t="s">
        <v>907</v>
      </c>
      <c r="D456" s="36" t="s">
        <v>2377</v>
      </c>
      <c r="E456" s="35" t="s">
        <v>2357</v>
      </c>
      <c r="G456" s="14" t="s">
        <v>897</v>
      </c>
      <c r="H456" s="14" t="s">
        <v>2368</v>
      </c>
    </row>
    <row r="457" spans="1:8" ht="28.8" x14ac:dyDescent="0.3">
      <c r="A457" s="36" t="s">
        <v>909</v>
      </c>
      <c r="B457" s="35" t="s">
        <v>2378</v>
      </c>
      <c r="C457" s="36" t="s">
        <v>909</v>
      </c>
      <c r="D457" s="36" t="s">
        <v>2379</v>
      </c>
      <c r="E457" s="35" t="s">
        <v>2357</v>
      </c>
      <c r="G457" s="14" t="s">
        <v>899</v>
      </c>
      <c r="H457" s="14" t="s">
        <v>2370</v>
      </c>
    </row>
    <row r="458" spans="1:8" x14ac:dyDescent="0.3">
      <c r="A458" s="36" t="s">
        <v>911</v>
      </c>
      <c r="B458" s="35" t="s">
        <v>2380</v>
      </c>
      <c r="C458" s="36" t="s">
        <v>911</v>
      </c>
      <c r="D458" s="36" t="s">
        <v>2381</v>
      </c>
      <c r="E458" s="35" t="s">
        <v>2357</v>
      </c>
      <c r="G458" s="14" t="s">
        <v>901</v>
      </c>
      <c r="H458" s="14" t="s">
        <v>902</v>
      </c>
    </row>
    <row r="459" spans="1:8" ht="28.8" x14ac:dyDescent="0.3">
      <c r="A459" s="36" t="s">
        <v>913</v>
      </c>
      <c r="B459" s="35" t="s">
        <v>2382</v>
      </c>
      <c r="C459" s="36" t="s">
        <v>913</v>
      </c>
      <c r="D459" s="36" t="s">
        <v>2383</v>
      </c>
      <c r="E459" s="35" t="s">
        <v>2357</v>
      </c>
      <c r="G459" s="14" t="s">
        <v>903</v>
      </c>
      <c r="H459" s="14" t="s">
        <v>2373</v>
      </c>
    </row>
    <row r="460" spans="1:8" x14ac:dyDescent="0.3">
      <c r="A460" s="36" t="s">
        <v>915</v>
      </c>
      <c r="B460" s="35" t="s">
        <v>2384</v>
      </c>
      <c r="C460" s="36" t="s">
        <v>915</v>
      </c>
      <c r="D460" s="36" t="s">
        <v>2385</v>
      </c>
      <c r="E460" s="35" t="s">
        <v>2357</v>
      </c>
      <c r="G460" s="14" t="s">
        <v>905</v>
      </c>
      <c r="H460" s="14" t="s">
        <v>2375</v>
      </c>
    </row>
    <row r="461" spans="1:8" x14ac:dyDescent="0.3">
      <c r="A461" s="36" t="s">
        <v>917</v>
      </c>
      <c r="B461" s="35" t="s">
        <v>2386</v>
      </c>
      <c r="C461" s="36" t="s">
        <v>917</v>
      </c>
      <c r="D461" s="36" t="s">
        <v>2387</v>
      </c>
      <c r="E461" s="35" t="s">
        <v>2357</v>
      </c>
      <c r="G461" s="14" t="s">
        <v>907</v>
      </c>
      <c r="H461" s="14" t="s">
        <v>908</v>
      </c>
    </row>
    <row r="462" spans="1:8" ht="28.8" x14ac:dyDescent="0.3">
      <c r="A462" s="36" t="s">
        <v>919</v>
      </c>
      <c r="B462" s="35" t="s">
        <v>2388</v>
      </c>
      <c r="C462" s="36" t="s">
        <v>919</v>
      </c>
      <c r="D462" s="36" t="s">
        <v>2389</v>
      </c>
      <c r="E462" s="35" t="s">
        <v>2390</v>
      </c>
      <c r="G462" s="14" t="s">
        <v>909</v>
      </c>
      <c r="H462" s="14" t="s">
        <v>2378</v>
      </c>
    </row>
    <row r="463" spans="1:8" ht="28.8" x14ac:dyDescent="0.3">
      <c r="A463" s="36" t="s">
        <v>921</v>
      </c>
      <c r="B463" s="35" t="s">
        <v>2391</v>
      </c>
      <c r="C463" s="36" t="s">
        <v>921</v>
      </c>
      <c r="D463" s="36" t="s">
        <v>2392</v>
      </c>
      <c r="E463" s="35" t="s">
        <v>2390</v>
      </c>
      <c r="G463" s="14" t="s">
        <v>911</v>
      </c>
      <c r="H463" s="14" t="s">
        <v>2380</v>
      </c>
    </row>
    <row r="464" spans="1:8" x14ac:dyDescent="0.3">
      <c r="A464" s="36" t="s">
        <v>923</v>
      </c>
      <c r="B464" s="35" t="s">
        <v>2393</v>
      </c>
      <c r="C464" s="36" t="s">
        <v>923</v>
      </c>
      <c r="D464" s="36" t="s">
        <v>2394</v>
      </c>
      <c r="E464" s="35" t="s">
        <v>2390</v>
      </c>
      <c r="G464" s="14" t="s">
        <v>913</v>
      </c>
      <c r="H464" s="14" t="s">
        <v>2382</v>
      </c>
    </row>
    <row r="465" spans="1:8" ht="28.8" x14ac:dyDescent="0.3">
      <c r="A465" s="36" t="s">
        <v>925</v>
      </c>
      <c r="B465" s="35" t="s">
        <v>2395</v>
      </c>
      <c r="C465" s="36" t="s">
        <v>925</v>
      </c>
      <c r="D465" s="36" t="s">
        <v>2396</v>
      </c>
      <c r="E465" s="35" t="s">
        <v>2390</v>
      </c>
      <c r="G465" s="14" t="s">
        <v>915</v>
      </c>
      <c r="H465" s="14" t="s">
        <v>2384</v>
      </c>
    </row>
    <row r="466" spans="1:8" x14ac:dyDescent="0.3">
      <c r="A466" s="36" t="s">
        <v>927</v>
      </c>
      <c r="B466" s="35" t="s">
        <v>2397</v>
      </c>
      <c r="C466" s="36" t="s">
        <v>927</v>
      </c>
      <c r="D466" s="36" t="s">
        <v>2398</v>
      </c>
      <c r="E466" s="35" t="s">
        <v>2390</v>
      </c>
      <c r="G466" s="14" t="s">
        <v>917</v>
      </c>
      <c r="H466" s="14" t="s">
        <v>2386</v>
      </c>
    </row>
    <row r="467" spans="1:8" ht="28.8" x14ac:dyDescent="0.3">
      <c r="A467" s="36" t="s">
        <v>929</v>
      </c>
      <c r="B467" s="35" t="s">
        <v>2399</v>
      </c>
      <c r="C467" s="36" t="s">
        <v>929</v>
      </c>
      <c r="D467" s="36" t="s">
        <v>2400</v>
      </c>
      <c r="E467" s="35" t="s">
        <v>2390</v>
      </c>
      <c r="G467" s="14" t="s">
        <v>919</v>
      </c>
      <c r="H467" s="14" t="s">
        <v>2388</v>
      </c>
    </row>
    <row r="468" spans="1:8" x14ac:dyDescent="0.3">
      <c r="A468" s="36" t="s">
        <v>931</v>
      </c>
      <c r="B468" s="35" t="s">
        <v>2401</v>
      </c>
      <c r="C468" s="36" t="s">
        <v>931</v>
      </c>
      <c r="D468" s="36" t="s">
        <v>2402</v>
      </c>
      <c r="E468" s="35" t="s">
        <v>2390</v>
      </c>
      <c r="G468" s="14" t="s">
        <v>921</v>
      </c>
      <c r="H468" s="14" t="s">
        <v>2391</v>
      </c>
    </row>
    <row r="469" spans="1:8" ht="28.8" x14ac:dyDescent="0.3">
      <c r="A469" s="36" t="s">
        <v>933</v>
      </c>
      <c r="B469" s="35" t="s">
        <v>934</v>
      </c>
      <c r="C469" s="36" t="s">
        <v>933</v>
      </c>
      <c r="D469" s="36" t="s">
        <v>2403</v>
      </c>
      <c r="E469" s="35" t="s">
        <v>2390</v>
      </c>
      <c r="G469" s="14" t="s">
        <v>923</v>
      </c>
      <c r="H469" s="14" t="s">
        <v>2393</v>
      </c>
    </row>
    <row r="470" spans="1:8" x14ac:dyDescent="0.3">
      <c r="A470" s="36" t="s">
        <v>935</v>
      </c>
      <c r="B470" s="35" t="s">
        <v>2404</v>
      </c>
      <c r="C470" s="36" t="s">
        <v>935</v>
      </c>
      <c r="D470" s="36" t="s">
        <v>2405</v>
      </c>
      <c r="E470" s="35" t="s">
        <v>2390</v>
      </c>
      <c r="G470" s="14" t="s">
        <v>925</v>
      </c>
      <c r="H470" s="14" t="s">
        <v>2395</v>
      </c>
    </row>
    <row r="471" spans="1:8" ht="28.8" x14ac:dyDescent="0.3">
      <c r="A471" s="36" t="s">
        <v>937</v>
      </c>
      <c r="B471" s="35" t="s">
        <v>938</v>
      </c>
      <c r="C471" s="36" t="s">
        <v>937</v>
      </c>
      <c r="D471" s="36" t="s">
        <v>2406</v>
      </c>
      <c r="E471" s="35" t="s">
        <v>2390</v>
      </c>
      <c r="G471" s="14" t="s">
        <v>927</v>
      </c>
      <c r="H471" s="14" t="s">
        <v>2397</v>
      </c>
    </row>
    <row r="472" spans="1:8" x14ac:dyDescent="0.3">
      <c r="A472" s="36" t="s">
        <v>939</v>
      </c>
      <c r="B472" s="35" t="s">
        <v>2407</v>
      </c>
      <c r="C472" s="36" t="s">
        <v>939</v>
      </c>
      <c r="D472" s="36" t="s">
        <v>2408</v>
      </c>
      <c r="E472" s="35" t="s">
        <v>2390</v>
      </c>
      <c r="G472" s="14" t="s">
        <v>929</v>
      </c>
      <c r="H472" s="14" t="s">
        <v>2399</v>
      </c>
    </row>
    <row r="473" spans="1:8" ht="28.8" x14ac:dyDescent="0.3">
      <c r="A473" s="36" t="s">
        <v>941</v>
      </c>
      <c r="B473" s="35" t="s">
        <v>2409</v>
      </c>
      <c r="C473" s="36" t="s">
        <v>941</v>
      </c>
      <c r="D473" s="36" t="s">
        <v>2410</v>
      </c>
      <c r="E473" s="35" t="s">
        <v>2390</v>
      </c>
      <c r="G473" s="14" t="s">
        <v>931</v>
      </c>
      <c r="H473" s="14" t="s">
        <v>2401</v>
      </c>
    </row>
    <row r="474" spans="1:8" x14ac:dyDescent="0.3">
      <c r="A474" s="36" t="s">
        <v>943</v>
      </c>
      <c r="B474" s="35" t="s">
        <v>2411</v>
      </c>
      <c r="C474" s="36" t="s">
        <v>943</v>
      </c>
      <c r="D474" s="36" t="s">
        <v>2412</v>
      </c>
      <c r="E474" s="35" t="s">
        <v>2413</v>
      </c>
      <c r="G474" s="14" t="s">
        <v>933</v>
      </c>
      <c r="H474" s="14" t="s">
        <v>934</v>
      </c>
    </row>
    <row r="475" spans="1:8" ht="28.8" x14ac:dyDescent="0.3">
      <c r="A475" s="36" t="s">
        <v>945</v>
      </c>
      <c r="B475" s="35" t="s">
        <v>946</v>
      </c>
      <c r="C475" s="36" t="s">
        <v>945</v>
      </c>
      <c r="D475" s="36" t="s">
        <v>2414</v>
      </c>
      <c r="E475" s="35" t="s">
        <v>2413</v>
      </c>
      <c r="G475" s="14" t="s">
        <v>935</v>
      </c>
      <c r="H475" s="14" t="s">
        <v>2404</v>
      </c>
    </row>
    <row r="476" spans="1:8" x14ac:dyDescent="0.3">
      <c r="A476" s="36" t="s">
        <v>947</v>
      </c>
      <c r="B476" s="35" t="s">
        <v>2415</v>
      </c>
      <c r="C476" s="36" t="s">
        <v>947</v>
      </c>
      <c r="D476" s="36" t="s">
        <v>2416</v>
      </c>
      <c r="E476" s="35" t="s">
        <v>2413</v>
      </c>
      <c r="G476" s="14" t="s">
        <v>937</v>
      </c>
      <c r="H476" s="14" t="s">
        <v>938</v>
      </c>
    </row>
    <row r="477" spans="1:8" x14ac:dyDescent="0.3">
      <c r="A477" s="36" t="s">
        <v>949</v>
      </c>
      <c r="B477" s="35" t="s">
        <v>2417</v>
      </c>
      <c r="C477" s="36" t="s">
        <v>949</v>
      </c>
      <c r="D477" s="36" t="s">
        <v>2418</v>
      </c>
      <c r="E477" s="35" t="s">
        <v>2413</v>
      </c>
      <c r="G477" s="14" t="s">
        <v>939</v>
      </c>
      <c r="H477" s="14" t="s">
        <v>2407</v>
      </c>
    </row>
    <row r="478" spans="1:8" ht="28.8" x14ac:dyDescent="0.3">
      <c r="A478" s="36" t="s">
        <v>951</v>
      </c>
      <c r="B478" s="35" t="s">
        <v>2419</v>
      </c>
      <c r="C478" s="36" t="s">
        <v>951</v>
      </c>
      <c r="D478" s="36" t="s">
        <v>2420</v>
      </c>
      <c r="E478" s="35" t="s">
        <v>2413</v>
      </c>
      <c r="G478" s="14" t="s">
        <v>941</v>
      </c>
      <c r="H478" s="14" t="s">
        <v>2409</v>
      </c>
    </row>
    <row r="479" spans="1:8" ht="28.8" x14ac:dyDescent="0.3">
      <c r="A479" s="36" t="s">
        <v>953</v>
      </c>
      <c r="B479" s="35" t="s">
        <v>2421</v>
      </c>
      <c r="C479" s="36" t="s">
        <v>953</v>
      </c>
      <c r="D479" s="36" t="s">
        <v>2422</v>
      </c>
      <c r="E479" s="35" t="s">
        <v>2413</v>
      </c>
      <c r="G479" s="14" t="s">
        <v>943</v>
      </c>
      <c r="H479" s="14" t="s">
        <v>2411</v>
      </c>
    </row>
    <row r="480" spans="1:8" ht="28.8" x14ac:dyDescent="0.3">
      <c r="A480" s="36" t="s">
        <v>955</v>
      </c>
      <c r="B480" s="35" t="s">
        <v>956</v>
      </c>
      <c r="C480" s="36" t="s">
        <v>955</v>
      </c>
      <c r="D480" s="36" t="s">
        <v>2423</v>
      </c>
      <c r="E480" s="35" t="s">
        <v>2424</v>
      </c>
      <c r="G480" s="14" t="s">
        <v>945</v>
      </c>
      <c r="H480" s="14" t="s">
        <v>946</v>
      </c>
    </row>
    <row r="481" spans="1:8" x14ac:dyDescent="0.3">
      <c r="A481" s="36" t="s">
        <v>957</v>
      </c>
      <c r="B481" s="35" t="s">
        <v>2425</v>
      </c>
      <c r="C481" s="36" t="s">
        <v>957</v>
      </c>
      <c r="D481" s="36" t="s">
        <v>2426</v>
      </c>
      <c r="E481" s="35" t="s">
        <v>2424</v>
      </c>
      <c r="G481" s="14" t="s">
        <v>947</v>
      </c>
      <c r="H481" s="14" t="s">
        <v>2415</v>
      </c>
    </row>
    <row r="482" spans="1:8" x14ac:dyDescent="0.3">
      <c r="A482" s="36" t="s">
        <v>959</v>
      </c>
      <c r="B482" s="35" t="s">
        <v>2427</v>
      </c>
      <c r="C482" s="36" t="s">
        <v>959</v>
      </c>
      <c r="D482" s="36" t="s">
        <v>2428</v>
      </c>
      <c r="E482" s="35" t="s">
        <v>2424</v>
      </c>
      <c r="G482" s="14" t="s">
        <v>949</v>
      </c>
      <c r="H482" s="14" t="s">
        <v>2417</v>
      </c>
    </row>
    <row r="483" spans="1:8" ht="28.8" x14ac:dyDescent="0.3">
      <c r="A483" s="36" t="s">
        <v>961</v>
      </c>
      <c r="B483" s="35" t="s">
        <v>962</v>
      </c>
      <c r="C483" s="36" t="s">
        <v>961</v>
      </c>
      <c r="D483" s="36" t="s">
        <v>2429</v>
      </c>
      <c r="E483" s="35" t="s">
        <v>2424</v>
      </c>
      <c r="G483" s="14" t="s">
        <v>951</v>
      </c>
      <c r="H483" s="14" t="s">
        <v>2419</v>
      </c>
    </row>
    <row r="484" spans="1:8" x14ac:dyDescent="0.3">
      <c r="A484" s="36" t="s">
        <v>963</v>
      </c>
      <c r="B484" s="35" t="s">
        <v>2430</v>
      </c>
      <c r="C484" s="36" t="s">
        <v>963</v>
      </c>
      <c r="D484" s="36" t="s">
        <v>2431</v>
      </c>
      <c r="E484" s="35" t="s">
        <v>2424</v>
      </c>
      <c r="G484" s="14" t="s">
        <v>953</v>
      </c>
      <c r="H484" s="14" t="s">
        <v>2421</v>
      </c>
    </row>
    <row r="485" spans="1:8" ht="28.8" x14ac:dyDescent="0.3">
      <c r="A485" s="36" t="s">
        <v>965</v>
      </c>
      <c r="B485" s="35" t="s">
        <v>966</v>
      </c>
      <c r="C485" s="36" t="s">
        <v>965</v>
      </c>
      <c r="D485" s="36" t="s">
        <v>2432</v>
      </c>
      <c r="E485" s="35" t="s">
        <v>2424</v>
      </c>
      <c r="G485" s="14" t="s">
        <v>955</v>
      </c>
      <c r="H485" s="14" t="s">
        <v>956</v>
      </c>
    </row>
    <row r="486" spans="1:8" ht="28.8" x14ac:dyDescent="0.3">
      <c r="A486" s="36" t="s">
        <v>967</v>
      </c>
      <c r="B486" s="35" t="s">
        <v>968</v>
      </c>
      <c r="C486" s="36" t="s">
        <v>967</v>
      </c>
      <c r="D486" s="36" t="s">
        <v>2433</v>
      </c>
      <c r="E486" s="35" t="s">
        <v>2434</v>
      </c>
      <c r="G486" s="14" t="s">
        <v>957</v>
      </c>
      <c r="H486" s="14" t="s">
        <v>2425</v>
      </c>
    </row>
    <row r="487" spans="1:8" x14ac:dyDescent="0.3">
      <c r="A487" s="36" t="s">
        <v>969</v>
      </c>
      <c r="B487" s="35" t="s">
        <v>2435</v>
      </c>
      <c r="C487" s="36" t="s">
        <v>969</v>
      </c>
      <c r="D487" s="36" t="s">
        <v>2436</v>
      </c>
      <c r="E487" s="35" t="s">
        <v>2434</v>
      </c>
      <c r="G487" s="14" t="s">
        <v>959</v>
      </c>
      <c r="H487" s="14" t="s">
        <v>2427</v>
      </c>
    </row>
    <row r="488" spans="1:8" x14ac:dyDescent="0.3">
      <c r="A488" s="36" t="s">
        <v>971</v>
      </c>
      <c r="B488" s="35" t="s">
        <v>2437</v>
      </c>
      <c r="C488" s="36" t="s">
        <v>971</v>
      </c>
      <c r="D488" s="36" t="s">
        <v>2438</v>
      </c>
      <c r="E488" s="35" t="s">
        <v>2439</v>
      </c>
      <c r="G488" s="14" t="s">
        <v>961</v>
      </c>
      <c r="H488" s="14" t="s">
        <v>962</v>
      </c>
    </row>
    <row r="489" spans="1:8" x14ac:dyDescent="0.3">
      <c r="A489" s="36" t="s">
        <v>973</v>
      </c>
      <c r="B489" s="35" t="s">
        <v>2440</v>
      </c>
      <c r="C489" s="36" t="s">
        <v>973</v>
      </c>
      <c r="D489" s="36" t="s">
        <v>2441</v>
      </c>
      <c r="E489" s="35" t="s">
        <v>2439</v>
      </c>
      <c r="G489" s="14" t="s">
        <v>963</v>
      </c>
      <c r="H489" s="14" t="s">
        <v>2430</v>
      </c>
    </row>
    <row r="490" spans="1:8" x14ac:dyDescent="0.3">
      <c r="A490" s="36" t="s">
        <v>975</v>
      </c>
      <c r="B490" s="35" t="s">
        <v>2442</v>
      </c>
      <c r="C490" s="36" t="s">
        <v>975</v>
      </c>
      <c r="D490" s="36" t="s">
        <v>2443</v>
      </c>
      <c r="E490" s="35" t="s">
        <v>2439</v>
      </c>
      <c r="G490" s="14" t="s">
        <v>965</v>
      </c>
      <c r="H490" s="14" t="s">
        <v>966</v>
      </c>
    </row>
    <row r="491" spans="1:8" x14ac:dyDescent="0.3">
      <c r="A491" s="36" t="s">
        <v>977</v>
      </c>
      <c r="B491" s="35" t="s">
        <v>2444</v>
      </c>
      <c r="C491" s="36" t="s">
        <v>977</v>
      </c>
      <c r="D491" s="36" t="s">
        <v>2445</v>
      </c>
      <c r="E491" s="35" t="s">
        <v>2439</v>
      </c>
      <c r="G491" s="14" t="s">
        <v>967</v>
      </c>
      <c r="H491" s="14" t="s">
        <v>968</v>
      </c>
    </row>
    <row r="492" spans="1:8" x14ac:dyDescent="0.3">
      <c r="A492" s="36" t="s">
        <v>979</v>
      </c>
      <c r="B492" s="35" t="s">
        <v>2446</v>
      </c>
      <c r="C492" s="36" t="s">
        <v>979</v>
      </c>
      <c r="D492" s="36" t="s">
        <v>2447</v>
      </c>
      <c r="E492" s="35" t="s">
        <v>2448</v>
      </c>
      <c r="G492" s="14" t="s">
        <v>969</v>
      </c>
      <c r="H492" s="14" t="s">
        <v>2435</v>
      </c>
    </row>
    <row r="493" spans="1:8" x14ac:dyDescent="0.3">
      <c r="A493" s="36" t="s">
        <v>981</v>
      </c>
      <c r="B493" s="35" t="s">
        <v>2449</v>
      </c>
      <c r="C493" s="36" t="s">
        <v>981</v>
      </c>
      <c r="D493" s="36" t="s">
        <v>2450</v>
      </c>
      <c r="E493" s="35" t="s">
        <v>2448</v>
      </c>
      <c r="G493" s="14" t="s">
        <v>971</v>
      </c>
      <c r="H493" s="14" t="s">
        <v>2437</v>
      </c>
    </row>
    <row r="494" spans="1:8" x14ac:dyDescent="0.3">
      <c r="A494" s="36" t="s">
        <v>983</v>
      </c>
      <c r="B494" s="35" t="s">
        <v>2451</v>
      </c>
      <c r="C494" s="36" t="s">
        <v>983</v>
      </c>
      <c r="D494" s="36" t="s">
        <v>2452</v>
      </c>
      <c r="E494" s="35" t="s">
        <v>2448</v>
      </c>
      <c r="G494" s="14" t="s">
        <v>973</v>
      </c>
      <c r="H494" s="14" t="s">
        <v>2440</v>
      </c>
    </row>
    <row r="495" spans="1:8" x14ac:dyDescent="0.3">
      <c r="A495" s="36" t="s">
        <v>985</v>
      </c>
      <c r="B495" s="35" t="s">
        <v>2453</v>
      </c>
      <c r="C495" s="36" t="s">
        <v>985</v>
      </c>
      <c r="D495" s="36" t="s">
        <v>2454</v>
      </c>
      <c r="E495" s="35" t="s">
        <v>2448</v>
      </c>
      <c r="G495" s="14" t="s">
        <v>975</v>
      </c>
      <c r="H495" s="14" t="s">
        <v>2442</v>
      </c>
    </row>
    <row r="496" spans="1:8" ht="28.8" x14ac:dyDescent="0.3">
      <c r="A496" s="36" t="s">
        <v>987</v>
      </c>
      <c r="B496" s="35" t="s">
        <v>988</v>
      </c>
      <c r="C496" s="36" t="s">
        <v>987</v>
      </c>
      <c r="D496" s="36" t="s">
        <v>2455</v>
      </c>
      <c r="E496" s="35" t="s">
        <v>2448</v>
      </c>
      <c r="G496" s="14" t="s">
        <v>977</v>
      </c>
      <c r="H496" s="14" t="s">
        <v>2444</v>
      </c>
    </row>
    <row r="497" spans="1:8" x14ac:dyDescent="0.3">
      <c r="A497" s="36" t="s">
        <v>989</v>
      </c>
      <c r="B497" s="35" t="s">
        <v>2456</v>
      </c>
      <c r="C497" s="36" t="s">
        <v>989</v>
      </c>
      <c r="D497" s="36" t="s">
        <v>2457</v>
      </c>
      <c r="E497" s="35" t="s">
        <v>2448</v>
      </c>
      <c r="G497" s="14" t="s">
        <v>979</v>
      </c>
      <c r="H497" s="14" t="s">
        <v>2446</v>
      </c>
    </row>
    <row r="498" spans="1:8" ht="28.8" x14ac:dyDescent="0.3">
      <c r="A498" s="36" t="s">
        <v>991</v>
      </c>
      <c r="B498" s="35" t="s">
        <v>992</v>
      </c>
      <c r="C498" s="36" t="s">
        <v>991</v>
      </c>
      <c r="D498" s="36" t="s">
        <v>2458</v>
      </c>
      <c r="E498" s="35" t="s">
        <v>2448</v>
      </c>
      <c r="G498" s="14" t="s">
        <v>981</v>
      </c>
      <c r="H498" s="14" t="s">
        <v>2449</v>
      </c>
    </row>
    <row r="499" spans="1:8" x14ac:dyDescent="0.3">
      <c r="A499" s="36" t="s">
        <v>993</v>
      </c>
      <c r="B499" s="35" t="s">
        <v>2459</v>
      </c>
      <c r="C499" s="36" t="s">
        <v>993</v>
      </c>
      <c r="D499" s="36" t="s">
        <v>2460</v>
      </c>
      <c r="E499" s="35" t="s">
        <v>2448</v>
      </c>
      <c r="G499" s="14" t="s">
        <v>983</v>
      </c>
      <c r="H499" s="14" t="s">
        <v>2451</v>
      </c>
    </row>
    <row r="500" spans="1:8" x14ac:dyDescent="0.3">
      <c r="A500" s="36" t="s">
        <v>995</v>
      </c>
      <c r="B500" s="35" t="s">
        <v>2461</v>
      </c>
      <c r="C500" s="36" t="s">
        <v>995</v>
      </c>
      <c r="D500" s="36" t="s">
        <v>2462</v>
      </c>
      <c r="E500" s="35" t="s">
        <v>2448</v>
      </c>
      <c r="G500" s="14" t="s">
        <v>985</v>
      </c>
      <c r="H500" s="14" t="s">
        <v>2453</v>
      </c>
    </row>
    <row r="501" spans="1:8" x14ac:dyDescent="0.3">
      <c r="A501" s="36" t="s">
        <v>997</v>
      </c>
      <c r="B501" s="35" t="s">
        <v>2463</v>
      </c>
      <c r="C501" s="36" t="s">
        <v>997</v>
      </c>
      <c r="D501" s="36" t="s">
        <v>2464</v>
      </c>
      <c r="E501" s="35" t="s">
        <v>2448</v>
      </c>
      <c r="G501" s="14" t="s">
        <v>987</v>
      </c>
      <c r="H501" s="14" t="s">
        <v>988</v>
      </c>
    </row>
    <row r="502" spans="1:8" ht="28.8" x14ac:dyDescent="0.3">
      <c r="A502" s="36" t="s">
        <v>999</v>
      </c>
      <c r="B502" s="35" t="s">
        <v>1000</v>
      </c>
      <c r="C502" s="36" t="s">
        <v>999</v>
      </c>
      <c r="D502" s="36" t="s">
        <v>2465</v>
      </c>
      <c r="E502" s="35" t="s">
        <v>2448</v>
      </c>
      <c r="G502" s="14" t="s">
        <v>989</v>
      </c>
      <c r="H502" s="14" t="s">
        <v>2456</v>
      </c>
    </row>
    <row r="503" spans="1:8" ht="28.8" x14ac:dyDescent="0.3">
      <c r="A503" s="36" t="s">
        <v>1001</v>
      </c>
      <c r="B503" s="35" t="s">
        <v>2466</v>
      </c>
      <c r="C503" s="36" t="s">
        <v>1001</v>
      </c>
      <c r="D503" s="36" t="s">
        <v>2467</v>
      </c>
      <c r="E503" s="35" t="s">
        <v>2448</v>
      </c>
      <c r="G503" s="14" t="s">
        <v>991</v>
      </c>
      <c r="H503" s="14" t="s">
        <v>992</v>
      </c>
    </row>
    <row r="504" spans="1:8" ht="28.8" x14ac:dyDescent="0.3">
      <c r="A504" s="36" t="s">
        <v>1003</v>
      </c>
      <c r="B504" s="35" t="s">
        <v>1004</v>
      </c>
      <c r="C504" s="36" t="s">
        <v>1003</v>
      </c>
      <c r="D504" s="36" t="s">
        <v>2468</v>
      </c>
      <c r="E504" s="35" t="s">
        <v>2448</v>
      </c>
      <c r="G504" s="14" t="s">
        <v>993</v>
      </c>
      <c r="H504" s="14" t="s">
        <v>2459</v>
      </c>
    </row>
    <row r="505" spans="1:8" x14ac:dyDescent="0.3">
      <c r="A505" s="36" t="s">
        <v>1005</v>
      </c>
      <c r="B505" s="35" t="s">
        <v>2469</v>
      </c>
      <c r="C505" s="36" t="s">
        <v>1005</v>
      </c>
      <c r="D505" s="36" t="s">
        <v>2470</v>
      </c>
      <c r="E505" s="35" t="s">
        <v>2471</v>
      </c>
      <c r="G505" s="14" t="s">
        <v>995</v>
      </c>
      <c r="H505" s="14" t="s">
        <v>2461</v>
      </c>
    </row>
    <row r="506" spans="1:8" ht="28.8" x14ac:dyDescent="0.3">
      <c r="A506" s="36" t="s">
        <v>1007</v>
      </c>
      <c r="B506" s="35" t="s">
        <v>2472</v>
      </c>
      <c r="C506" s="36" t="s">
        <v>1007</v>
      </c>
      <c r="D506" s="36" t="s">
        <v>2473</v>
      </c>
      <c r="E506" s="35" t="s">
        <v>2471</v>
      </c>
      <c r="G506" s="14" t="s">
        <v>997</v>
      </c>
      <c r="H506" s="14" t="s">
        <v>2463</v>
      </c>
    </row>
    <row r="507" spans="1:8" ht="28.8" x14ac:dyDescent="0.3">
      <c r="A507" s="36" t="s">
        <v>1009</v>
      </c>
      <c r="B507" s="35" t="s">
        <v>2474</v>
      </c>
      <c r="C507" s="36" t="s">
        <v>1009</v>
      </c>
      <c r="D507" s="36" t="s">
        <v>2475</v>
      </c>
      <c r="E507" s="35" t="s">
        <v>2471</v>
      </c>
      <c r="G507" s="14" t="s">
        <v>999</v>
      </c>
      <c r="H507" s="14" t="s">
        <v>1000</v>
      </c>
    </row>
    <row r="508" spans="1:8" x14ac:dyDescent="0.3">
      <c r="A508" s="36" t="s">
        <v>1011</v>
      </c>
      <c r="B508" s="35" t="s">
        <v>2476</v>
      </c>
      <c r="C508" s="36" t="s">
        <v>1011</v>
      </c>
      <c r="D508" s="36" t="s">
        <v>2477</v>
      </c>
      <c r="E508" s="35" t="s">
        <v>2471</v>
      </c>
      <c r="G508" s="14" t="s">
        <v>1001</v>
      </c>
      <c r="H508" s="14" t="s">
        <v>2466</v>
      </c>
    </row>
    <row r="509" spans="1:8" x14ac:dyDescent="0.3">
      <c r="A509" s="36" t="s">
        <v>1013</v>
      </c>
      <c r="B509" s="35" t="s">
        <v>2478</v>
      </c>
      <c r="C509" s="36" t="s">
        <v>1013</v>
      </c>
      <c r="D509" s="36" t="s">
        <v>2479</v>
      </c>
      <c r="E509" s="35" t="s">
        <v>2471</v>
      </c>
      <c r="G509" s="14" t="s">
        <v>1003</v>
      </c>
      <c r="H509" s="14" t="s">
        <v>1004</v>
      </c>
    </row>
    <row r="510" spans="1:8" x14ac:dyDescent="0.3">
      <c r="A510" s="36" t="s">
        <v>1015</v>
      </c>
      <c r="B510" s="35" t="s">
        <v>2480</v>
      </c>
      <c r="C510" s="36" t="s">
        <v>1015</v>
      </c>
      <c r="D510" s="36" t="s">
        <v>2481</v>
      </c>
      <c r="E510" s="35" t="s">
        <v>2471</v>
      </c>
      <c r="G510" s="14" t="s">
        <v>1005</v>
      </c>
      <c r="H510" s="14" t="s">
        <v>2469</v>
      </c>
    </row>
    <row r="511" spans="1:8" x14ac:dyDescent="0.3">
      <c r="A511" s="36" t="s">
        <v>1017</v>
      </c>
      <c r="B511" s="35" t="s">
        <v>2482</v>
      </c>
      <c r="C511" s="36" t="s">
        <v>1017</v>
      </c>
      <c r="D511" s="36" t="s">
        <v>2483</v>
      </c>
      <c r="E511" s="35" t="s">
        <v>2471</v>
      </c>
      <c r="G511" s="14" t="s">
        <v>1007</v>
      </c>
      <c r="H511" s="14" t="s">
        <v>2472</v>
      </c>
    </row>
    <row r="512" spans="1:8" x14ac:dyDescent="0.3">
      <c r="A512" s="36" t="s">
        <v>1019</v>
      </c>
      <c r="B512" s="35" t="s">
        <v>2484</v>
      </c>
      <c r="C512" s="36" t="s">
        <v>1019</v>
      </c>
      <c r="D512" s="36" t="s">
        <v>2485</v>
      </c>
      <c r="E512" s="35" t="s">
        <v>2471</v>
      </c>
      <c r="G512" s="14" t="s">
        <v>1009</v>
      </c>
      <c r="H512" s="14" t="s">
        <v>2474</v>
      </c>
    </row>
    <row r="513" spans="1:8" x14ac:dyDescent="0.3">
      <c r="A513" s="36" t="s">
        <v>1021</v>
      </c>
      <c r="B513" s="35" t="s">
        <v>2486</v>
      </c>
      <c r="C513" s="36" t="s">
        <v>1021</v>
      </c>
      <c r="D513" s="36" t="s">
        <v>2487</v>
      </c>
      <c r="E513" s="35" t="s">
        <v>2471</v>
      </c>
      <c r="G513" s="14" t="s">
        <v>1011</v>
      </c>
      <c r="H513" s="14" t="s">
        <v>2476</v>
      </c>
    </row>
    <row r="514" spans="1:8" ht="28.8" x14ac:dyDescent="0.3">
      <c r="A514" s="36" t="s">
        <v>1023</v>
      </c>
      <c r="B514" s="35" t="s">
        <v>2488</v>
      </c>
      <c r="C514" s="36" t="s">
        <v>1023</v>
      </c>
      <c r="D514" s="36" t="s">
        <v>2489</v>
      </c>
      <c r="E514" s="35" t="s">
        <v>2471</v>
      </c>
      <c r="G514" s="14" t="s">
        <v>1013</v>
      </c>
      <c r="H514" s="14" t="s">
        <v>2478</v>
      </c>
    </row>
    <row r="515" spans="1:8" x14ac:dyDescent="0.3">
      <c r="A515" s="36" t="s">
        <v>1025</v>
      </c>
      <c r="B515" s="35" t="s">
        <v>2490</v>
      </c>
      <c r="C515" s="36" t="s">
        <v>1025</v>
      </c>
      <c r="D515" s="36" t="s">
        <v>2491</v>
      </c>
      <c r="E515" s="35" t="s">
        <v>2471</v>
      </c>
      <c r="G515" s="14" t="s">
        <v>1015</v>
      </c>
      <c r="H515" s="14" t="s">
        <v>2480</v>
      </c>
    </row>
    <row r="516" spans="1:8" ht="28.8" x14ac:dyDescent="0.3">
      <c r="A516" s="36" t="s">
        <v>1027</v>
      </c>
      <c r="B516" s="35" t="s">
        <v>1028</v>
      </c>
      <c r="C516" s="36" t="s">
        <v>1027</v>
      </c>
      <c r="D516" s="36" t="s">
        <v>2492</v>
      </c>
      <c r="E516" s="35" t="s">
        <v>2471</v>
      </c>
      <c r="G516" s="14" t="s">
        <v>1017</v>
      </c>
      <c r="H516" s="14" t="s">
        <v>2482</v>
      </c>
    </row>
    <row r="517" spans="1:8" x14ac:dyDescent="0.3">
      <c r="A517" s="36" t="s">
        <v>1029</v>
      </c>
      <c r="B517" s="35" t="s">
        <v>2493</v>
      </c>
      <c r="C517" s="36" t="s">
        <v>1029</v>
      </c>
      <c r="D517" s="36" t="s">
        <v>2494</v>
      </c>
      <c r="E517" s="35" t="s">
        <v>2471</v>
      </c>
      <c r="G517" s="14" t="s">
        <v>1019</v>
      </c>
      <c r="H517" s="14" t="s">
        <v>2484</v>
      </c>
    </row>
    <row r="518" spans="1:8" x14ac:dyDescent="0.3">
      <c r="A518" s="36" t="s">
        <v>1031</v>
      </c>
      <c r="B518" s="35" t="s">
        <v>2495</v>
      </c>
      <c r="C518" s="36" t="s">
        <v>1031</v>
      </c>
      <c r="D518" s="36" t="s">
        <v>2496</v>
      </c>
      <c r="E518" s="35" t="s">
        <v>2471</v>
      </c>
      <c r="G518" s="14" t="s">
        <v>1021</v>
      </c>
      <c r="H518" s="14" t="s">
        <v>2486</v>
      </c>
    </row>
    <row r="519" spans="1:8" x14ac:dyDescent="0.3">
      <c r="A519" s="36" t="s">
        <v>1033</v>
      </c>
      <c r="B519" s="35" t="s">
        <v>2497</v>
      </c>
      <c r="C519" s="36" t="s">
        <v>1033</v>
      </c>
      <c r="D519" s="36" t="s">
        <v>2498</v>
      </c>
      <c r="E519" s="35" t="s">
        <v>2471</v>
      </c>
      <c r="G519" s="14" t="s">
        <v>1023</v>
      </c>
      <c r="H519" s="14" t="s">
        <v>2488</v>
      </c>
    </row>
    <row r="520" spans="1:8" ht="28.8" x14ac:dyDescent="0.3">
      <c r="A520" s="36" t="s">
        <v>1035</v>
      </c>
      <c r="B520" s="35" t="s">
        <v>1036</v>
      </c>
      <c r="C520" s="36" t="s">
        <v>1035</v>
      </c>
      <c r="D520" s="36" t="s">
        <v>2499</v>
      </c>
      <c r="E520" s="35" t="s">
        <v>2471</v>
      </c>
      <c r="G520" s="14" t="s">
        <v>1025</v>
      </c>
      <c r="H520" s="14" t="s">
        <v>2490</v>
      </c>
    </row>
    <row r="521" spans="1:8" x14ac:dyDescent="0.3">
      <c r="A521" s="36" t="s">
        <v>1037</v>
      </c>
      <c r="B521" s="35" t="s">
        <v>2500</v>
      </c>
      <c r="C521" s="36" t="s">
        <v>1037</v>
      </c>
      <c r="D521" s="36" t="s">
        <v>2501</v>
      </c>
      <c r="E521" s="35" t="s">
        <v>2471</v>
      </c>
      <c r="G521" s="14" t="s">
        <v>1027</v>
      </c>
      <c r="H521" s="14" t="s">
        <v>1028</v>
      </c>
    </row>
    <row r="522" spans="1:8" ht="28.8" x14ac:dyDescent="0.3">
      <c r="A522" s="36" t="s">
        <v>1039</v>
      </c>
      <c r="B522" s="35" t="s">
        <v>1040</v>
      </c>
      <c r="C522" s="36" t="s">
        <v>1039</v>
      </c>
      <c r="D522" s="36" t="s">
        <v>2502</v>
      </c>
      <c r="E522" s="35" t="s">
        <v>2471</v>
      </c>
      <c r="G522" s="14" t="s">
        <v>1029</v>
      </c>
      <c r="H522" s="14" t="s">
        <v>2493</v>
      </c>
    </row>
    <row r="523" spans="1:8" ht="28.8" x14ac:dyDescent="0.3">
      <c r="A523" s="36" t="s">
        <v>1041</v>
      </c>
      <c r="B523" s="35" t="s">
        <v>2503</v>
      </c>
      <c r="C523" s="36" t="s">
        <v>1041</v>
      </c>
      <c r="D523" s="36" t="s">
        <v>2504</v>
      </c>
      <c r="E523" s="35" t="s">
        <v>2471</v>
      </c>
      <c r="G523" s="14" t="s">
        <v>1031</v>
      </c>
      <c r="H523" s="14" t="s">
        <v>2495</v>
      </c>
    </row>
    <row r="524" spans="1:8" ht="28.8" x14ac:dyDescent="0.3">
      <c r="A524" s="36" t="s">
        <v>1043</v>
      </c>
      <c r="B524" s="35" t="s">
        <v>1044</v>
      </c>
      <c r="C524" s="36" t="s">
        <v>1043</v>
      </c>
      <c r="D524" s="36" t="s">
        <v>2505</v>
      </c>
      <c r="E524" s="35" t="s">
        <v>2471</v>
      </c>
      <c r="G524" s="14" t="s">
        <v>1033</v>
      </c>
      <c r="H524" s="14" t="s">
        <v>2497</v>
      </c>
    </row>
    <row r="525" spans="1:8" ht="28.8" x14ac:dyDescent="0.3">
      <c r="A525" s="36" t="s">
        <v>1045</v>
      </c>
      <c r="B525" s="35" t="s">
        <v>2506</v>
      </c>
      <c r="C525" s="36" t="s">
        <v>1045</v>
      </c>
      <c r="D525" s="36" t="s">
        <v>2507</v>
      </c>
      <c r="E525" s="35" t="s">
        <v>2471</v>
      </c>
      <c r="G525" s="14" t="s">
        <v>1035</v>
      </c>
      <c r="H525" s="14" t="s">
        <v>1036</v>
      </c>
    </row>
    <row r="526" spans="1:8" ht="28.8" x14ac:dyDescent="0.3">
      <c r="A526" s="36" t="s">
        <v>1047</v>
      </c>
      <c r="B526" s="35" t="s">
        <v>2508</v>
      </c>
      <c r="C526" s="36" t="s">
        <v>1047</v>
      </c>
      <c r="D526" s="36" t="s">
        <v>2509</v>
      </c>
      <c r="E526" s="35" t="s">
        <v>2471</v>
      </c>
      <c r="G526" s="14" t="s">
        <v>1037</v>
      </c>
      <c r="H526" s="14" t="s">
        <v>2500</v>
      </c>
    </row>
    <row r="527" spans="1:8" ht="28.8" x14ac:dyDescent="0.3">
      <c r="A527" s="36" t="s">
        <v>1049</v>
      </c>
      <c r="B527" s="35" t="s">
        <v>2510</v>
      </c>
      <c r="C527" s="36" t="s">
        <v>1049</v>
      </c>
      <c r="D527" s="36" t="s">
        <v>2511</v>
      </c>
      <c r="E527" s="35" t="s">
        <v>2471</v>
      </c>
      <c r="G527" s="14" t="s">
        <v>1039</v>
      </c>
      <c r="H527" s="14" t="s">
        <v>1040</v>
      </c>
    </row>
    <row r="528" spans="1:8" x14ac:dyDescent="0.3">
      <c r="A528" s="36" t="s">
        <v>1051</v>
      </c>
      <c r="B528" s="35" t="s">
        <v>2512</v>
      </c>
      <c r="C528" s="36" t="s">
        <v>1051</v>
      </c>
      <c r="D528" s="36" t="s">
        <v>2513</v>
      </c>
      <c r="E528" s="35" t="s">
        <v>2471</v>
      </c>
      <c r="G528" s="14" t="s">
        <v>1041</v>
      </c>
      <c r="H528" s="14" t="s">
        <v>2503</v>
      </c>
    </row>
    <row r="529" spans="1:8" x14ac:dyDescent="0.3">
      <c r="A529" s="36" t="s">
        <v>1053</v>
      </c>
      <c r="B529" s="35" t="s">
        <v>2514</v>
      </c>
      <c r="C529" s="36" t="s">
        <v>1053</v>
      </c>
      <c r="D529" s="36" t="s">
        <v>2515</v>
      </c>
      <c r="E529" s="35" t="s">
        <v>2471</v>
      </c>
      <c r="G529" s="14" t="s">
        <v>1043</v>
      </c>
      <c r="H529" s="14" t="s">
        <v>1044</v>
      </c>
    </row>
    <row r="530" spans="1:8" x14ac:dyDescent="0.3">
      <c r="A530" s="36" t="s">
        <v>1055</v>
      </c>
      <c r="B530" s="35" t="s">
        <v>2516</v>
      </c>
      <c r="C530" s="36" t="s">
        <v>1055</v>
      </c>
      <c r="D530" s="36" t="s">
        <v>2517</v>
      </c>
      <c r="E530" s="35" t="s">
        <v>2471</v>
      </c>
      <c r="G530" s="14" t="s">
        <v>1045</v>
      </c>
      <c r="H530" s="14" t="s">
        <v>2506</v>
      </c>
    </row>
    <row r="531" spans="1:8" x14ac:dyDescent="0.3">
      <c r="A531" s="36" t="s">
        <v>1057</v>
      </c>
      <c r="B531" s="35" t="s">
        <v>2518</v>
      </c>
      <c r="C531" s="36" t="s">
        <v>1057</v>
      </c>
      <c r="D531" s="36" t="s">
        <v>2519</v>
      </c>
      <c r="E531" s="35" t="s">
        <v>2471</v>
      </c>
      <c r="G531" s="14" t="s">
        <v>1047</v>
      </c>
      <c r="H531" s="14" t="s">
        <v>2508</v>
      </c>
    </row>
    <row r="532" spans="1:8" x14ac:dyDescent="0.3">
      <c r="A532" s="36" t="s">
        <v>1059</v>
      </c>
      <c r="B532" s="35" t="s">
        <v>2520</v>
      </c>
      <c r="C532" s="36" t="s">
        <v>1059</v>
      </c>
      <c r="D532" s="36" t="s">
        <v>2521</v>
      </c>
      <c r="E532" s="35" t="s">
        <v>2471</v>
      </c>
      <c r="G532" s="14" t="s">
        <v>1049</v>
      </c>
      <c r="H532" s="14" t="s">
        <v>2510</v>
      </c>
    </row>
    <row r="533" spans="1:8" ht="28.8" x14ac:dyDescent="0.3">
      <c r="A533" s="36" t="s">
        <v>1061</v>
      </c>
      <c r="B533" s="35" t="s">
        <v>1062</v>
      </c>
      <c r="C533" s="36" t="s">
        <v>1061</v>
      </c>
      <c r="D533" s="36" t="s">
        <v>2522</v>
      </c>
      <c r="E533" s="35" t="s">
        <v>2471</v>
      </c>
      <c r="G533" s="14" t="s">
        <v>1051</v>
      </c>
      <c r="H533" s="14" t="s">
        <v>2512</v>
      </c>
    </row>
    <row r="534" spans="1:8" x14ac:dyDescent="0.3">
      <c r="A534" s="36" t="s">
        <v>1063</v>
      </c>
      <c r="B534" s="35" t="s">
        <v>2523</v>
      </c>
      <c r="C534" s="36" t="s">
        <v>1063</v>
      </c>
      <c r="D534" s="36" t="s">
        <v>2524</v>
      </c>
      <c r="E534" s="35" t="s">
        <v>2471</v>
      </c>
      <c r="G534" s="14" t="s">
        <v>1053</v>
      </c>
      <c r="H534" s="14" t="s">
        <v>2514</v>
      </c>
    </row>
    <row r="535" spans="1:8" ht="28.8" x14ac:dyDescent="0.3">
      <c r="A535" s="36" t="s">
        <v>1065</v>
      </c>
      <c r="B535" s="35" t="s">
        <v>2525</v>
      </c>
      <c r="C535" s="36" t="s">
        <v>1065</v>
      </c>
      <c r="D535" s="36" t="s">
        <v>2526</v>
      </c>
      <c r="E535" s="35" t="s">
        <v>2471</v>
      </c>
      <c r="G535" s="14" t="s">
        <v>1055</v>
      </c>
      <c r="H535" s="14" t="s">
        <v>2516</v>
      </c>
    </row>
    <row r="536" spans="1:8" ht="28.8" x14ac:dyDescent="0.3">
      <c r="A536" s="36" t="s">
        <v>1067</v>
      </c>
      <c r="B536" s="35" t="s">
        <v>1068</v>
      </c>
      <c r="C536" s="36" t="s">
        <v>1067</v>
      </c>
      <c r="D536" s="36" t="s">
        <v>2527</v>
      </c>
      <c r="E536" s="35" t="s">
        <v>2471</v>
      </c>
      <c r="G536" s="14" t="s">
        <v>1057</v>
      </c>
      <c r="H536" s="14" t="s">
        <v>2518</v>
      </c>
    </row>
    <row r="537" spans="1:8" x14ac:dyDescent="0.3">
      <c r="A537" s="36" t="s">
        <v>1069</v>
      </c>
      <c r="B537" s="35" t="s">
        <v>2528</v>
      </c>
      <c r="C537" s="36" t="s">
        <v>1069</v>
      </c>
      <c r="D537" s="36" t="s">
        <v>2529</v>
      </c>
      <c r="E537" s="35" t="s">
        <v>2471</v>
      </c>
      <c r="G537" s="14" t="s">
        <v>1059</v>
      </c>
      <c r="H537" s="14" t="s">
        <v>2520</v>
      </c>
    </row>
    <row r="538" spans="1:8" x14ac:dyDescent="0.3">
      <c r="A538" s="36" t="s">
        <v>1071</v>
      </c>
      <c r="B538" s="35" t="s">
        <v>2530</v>
      </c>
      <c r="C538" s="36" t="s">
        <v>1071</v>
      </c>
      <c r="D538" s="36" t="s">
        <v>2531</v>
      </c>
      <c r="E538" s="35" t="s">
        <v>2471</v>
      </c>
      <c r="G538" s="14" t="s">
        <v>1061</v>
      </c>
      <c r="H538" s="14" t="s">
        <v>1062</v>
      </c>
    </row>
    <row r="539" spans="1:8" ht="28.8" x14ac:dyDescent="0.3">
      <c r="A539" s="36" t="s">
        <v>1073</v>
      </c>
      <c r="B539" s="35" t="s">
        <v>2532</v>
      </c>
      <c r="C539" s="36" t="s">
        <v>1073</v>
      </c>
      <c r="D539" s="36" t="s">
        <v>2533</v>
      </c>
      <c r="E539" s="35" t="s">
        <v>2471</v>
      </c>
      <c r="G539" s="14" t="s">
        <v>1063</v>
      </c>
      <c r="H539" s="14" t="s">
        <v>2523</v>
      </c>
    </row>
    <row r="540" spans="1:8" x14ac:dyDescent="0.3">
      <c r="A540" s="36" t="s">
        <v>1075</v>
      </c>
      <c r="B540" s="35" t="s">
        <v>2534</v>
      </c>
      <c r="C540" s="36" t="s">
        <v>1075</v>
      </c>
      <c r="D540" s="36" t="s">
        <v>2535</v>
      </c>
      <c r="E540" s="35" t="s">
        <v>2471</v>
      </c>
      <c r="G540" s="14" t="s">
        <v>1065</v>
      </c>
      <c r="H540" s="14" t="s">
        <v>2525</v>
      </c>
    </row>
    <row r="541" spans="1:8" x14ac:dyDescent="0.3">
      <c r="A541" s="36" t="s">
        <v>1077</v>
      </c>
      <c r="B541" s="35" t="s">
        <v>2536</v>
      </c>
      <c r="C541" s="36" t="s">
        <v>1077</v>
      </c>
      <c r="D541" s="36" t="s">
        <v>2537</v>
      </c>
      <c r="E541" s="35" t="s">
        <v>2471</v>
      </c>
      <c r="G541" s="14" t="s">
        <v>1067</v>
      </c>
      <c r="H541" s="14" t="s">
        <v>1068</v>
      </c>
    </row>
    <row r="542" spans="1:8" x14ac:dyDescent="0.3">
      <c r="A542" s="36" t="s">
        <v>1079</v>
      </c>
      <c r="B542" s="35" t="s">
        <v>2538</v>
      </c>
      <c r="C542" s="36" t="s">
        <v>1079</v>
      </c>
      <c r="D542" s="36" t="s">
        <v>2539</v>
      </c>
      <c r="E542" s="35" t="s">
        <v>2471</v>
      </c>
      <c r="G542" s="14" t="s">
        <v>1069</v>
      </c>
      <c r="H542" s="14" t="s">
        <v>2528</v>
      </c>
    </row>
    <row r="543" spans="1:8" x14ac:dyDescent="0.3">
      <c r="A543" s="36" t="s">
        <v>1081</v>
      </c>
      <c r="B543" s="35" t="s">
        <v>2540</v>
      </c>
      <c r="C543" s="36" t="s">
        <v>1081</v>
      </c>
      <c r="D543" s="36" t="s">
        <v>2541</v>
      </c>
      <c r="E543" s="35" t="s">
        <v>2471</v>
      </c>
      <c r="G543" s="14" t="s">
        <v>1071</v>
      </c>
      <c r="H543" s="14" t="s">
        <v>2530</v>
      </c>
    </row>
    <row r="544" spans="1:8" ht="28.8" x14ac:dyDescent="0.3">
      <c r="A544" s="36" t="s">
        <v>1083</v>
      </c>
      <c r="B544" s="35" t="s">
        <v>1084</v>
      </c>
      <c r="C544" s="36" t="s">
        <v>1083</v>
      </c>
      <c r="D544" s="36" t="s">
        <v>2542</v>
      </c>
      <c r="E544" s="35" t="s">
        <v>2471</v>
      </c>
      <c r="G544" s="14" t="s">
        <v>1073</v>
      </c>
      <c r="H544" s="14" t="s">
        <v>2532</v>
      </c>
    </row>
    <row r="545" spans="1:8" x14ac:dyDescent="0.3">
      <c r="A545" s="36" t="s">
        <v>1085</v>
      </c>
      <c r="B545" s="35" t="s">
        <v>2543</v>
      </c>
      <c r="C545" s="36" t="s">
        <v>1085</v>
      </c>
      <c r="D545" s="36" t="s">
        <v>2544</v>
      </c>
      <c r="E545" s="35" t="s">
        <v>2471</v>
      </c>
      <c r="G545" s="14" t="s">
        <v>1075</v>
      </c>
      <c r="H545" s="14" t="s">
        <v>2534</v>
      </c>
    </row>
    <row r="546" spans="1:8" x14ac:dyDescent="0.3">
      <c r="A546" s="36" t="s">
        <v>1087</v>
      </c>
      <c r="B546" s="35" t="s">
        <v>2545</v>
      </c>
      <c r="C546" s="36" t="s">
        <v>1087</v>
      </c>
      <c r="D546" s="36" t="s">
        <v>2546</v>
      </c>
      <c r="E546" s="35" t="s">
        <v>2471</v>
      </c>
      <c r="G546" s="14" t="s">
        <v>1077</v>
      </c>
      <c r="H546" s="14" t="s">
        <v>2536</v>
      </c>
    </row>
    <row r="547" spans="1:8" x14ac:dyDescent="0.3">
      <c r="A547" s="36" t="s">
        <v>1089</v>
      </c>
      <c r="B547" s="35" t="s">
        <v>2547</v>
      </c>
      <c r="C547" s="36" t="s">
        <v>1089</v>
      </c>
      <c r="D547" s="36" t="s">
        <v>2548</v>
      </c>
      <c r="E547" s="35" t="s">
        <v>2471</v>
      </c>
      <c r="G547" s="14" t="s">
        <v>1079</v>
      </c>
      <c r="H547" s="14" t="s">
        <v>2538</v>
      </c>
    </row>
    <row r="548" spans="1:8" x14ac:dyDescent="0.3">
      <c r="A548" s="36" t="s">
        <v>1091</v>
      </c>
      <c r="B548" s="35" t="s">
        <v>2549</v>
      </c>
      <c r="C548" s="36" t="s">
        <v>1091</v>
      </c>
      <c r="D548" s="36" t="s">
        <v>2550</v>
      </c>
      <c r="E548" s="35" t="s">
        <v>2471</v>
      </c>
      <c r="G548" s="14" t="s">
        <v>1081</v>
      </c>
      <c r="H548" s="14" t="s">
        <v>2540</v>
      </c>
    </row>
    <row r="549" spans="1:8" x14ac:dyDescent="0.3">
      <c r="A549" s="36" t="s">
        <v>1093</v>
      </c>
      <c r="B549" s="35" t="s">
        <v>2551</v>
      </c>
      <c r="C549" s="36" t="s">
        <v>1093</v>
      </c>
      <c r="D549" s="36" t="s">
        <v>2552</v>
      </c>
      <c r="E549" s="35" t="s">
        <v>2471</v>
      </c>
      <c r="G549" s="14" t="s">
        <v>1083</v>
      </c>
      <c r="H549" s="14" t="s">
        <v>1084</v>
      </c>
    </row>
    <row r="550" spans="1:8" x14ac:dyDescent="0.3">
      <c r="A550" s="36" t="s">
        <v>1095</v>
      </c>
      <c r="B550" s="35" t="s">
        <v>2553</v>
      </c>
      <c r="C550" s="36" t="s">
        <v>1095</v>
      </c>
      <c r="D550" s="36" t="s">
        <v>2554</v>
      </c>
      <c r="E550" s="35" t="s">
        <v>2471</v>
      </c>
      <c r="G550" s="14" t="s">
        <v>1085</v>
      </c>
      <c r="H550" s="14" t="s">
        <v>2543</v>
      </c>
    </row>
    <row r="551" spans="1:8" ht="28.8" x14ac:dyDescent="0.3">
      <c r="A551" s="36" t="s">
        <v>1097</v>
      </c>
      <c r="B551" s="35" t="s">
        <v>1098</v>
      </c>
      <c r="C551" s="36" t="s">
        <v>1097</v>
      </c>
      <c r="D551" s="36" t="s">
        <v>2555</v>
      </c>
      <c r="E551" s="35" t="s">
        <v>2471</v>
      </c>
      <c r="G551" s="14" t="s">
        <v>1087</v>
      </c>
      <c r="H551" s="14" t="s">
        <v>2545</v>
      </c>
    </row>
    <row r="552" spans="1:8" x14ac:dyDescent="0.3">
      <c r="A552" s="36" t="s">
        <v>1099</v>
      </c>
      <c r="B552" s="35" t="s">
        <v>2556</v>
      </c>
      <c r="C552" s="36" t="s">
        <v>1099</v>
      </c>
      <c r="D552" s="36" t="s">
        <v>2557</v>
      </c>
      <c r="E552" s="35" t="s">
        <v>2471</v>
      </c>
      <c r="G552" s="14" t="s">
        <v>1089</v>
      </c>
      <c r="H552" s="14" t="s">
        <v>2547</v>
      </c>
    </row>
    <row r="553" spans="1:8" ht="28.8" x14ac:dyDescent="0.3">
      <c r="A553" s="36" t="s">
        <v>1101</v>
      </c>
      <c r="B553" s="35" t="s">
        <v>1102</v>
      </c>
      <c r="C553" s="36" t="s">
        <v>1101</v>
      </c>
      <c r="D553" s="36" t="s">
        <v>2558</v>
      </c>
      <c r="E553" s="35" t="s">
        <v>2471</v>
      </c>
      <c r="G553" s="14" t="s">
        <v>1091</v>
      </c>
      <c r="H553" s="14" t="s">
        <v>2549</v>
      </c>
    </row>
    <row r="554" spans="1:8" x14ac:dyDescent="0.3">
      <c r="A554" s="36" t="s">
        <v>1103</v>
      </c>
      <c r="B554" s="35" t="s">
        <v>2559</v>
      </c>
      <c r="C554" s="36" t="s">
        <v>1103</v>
      </c>
      <c r="D554" s="36" t="s">
        <v>2560</v>
      </c>
      <c r="E554" s="35" t="s">
        <v>2471</v>
      </c>
      <c r="G554" s="14" t="s">
        <v>1093</v>
      </c>
      <c r="H554" s="14" t="s">
        <v>2551</v>
      </c>
    </row>
    <row r="555" spans="1:8" x14ac:dyDescent="0.3">
      <c r="A555" s="36" t="s">
        <v>1105</v>
      </c>
      <c r="B555" s="35" t="s">
        <v>2561</v>
      </c>
      <c r="C555" s="36" t="s">
        <v>1105</v>
      </c>
      <c r="D555" s="36" t="s">
        <v>2562</v>
      </c>
      <c r="E555" s="35" t="s">
        <v>2471</v>
      </c>
      <c r="G555" s="14" t="s">
        <v>1095</v>
      </c>
      <c r="H555" s="14" t="s">
        <v>2553</v>
      </c>
    </row>
    <row r="556" spans="1:8" ht="28.8" x14ac:dyDescent="0.3">
      <c r="A556" s="36" t="s">
        <v>1107</v>
      </c>
      <c r="B556" s="35" t="s">
        <v>2563</v>
      </c>
      <c r="C556" s="36" t="s">
        <v>1107</v>
      </c>
      <c r="D556" s="36" t="s">
        <v>2564</v>
      </c>
      <c r="E556" s="35" t="s">
        <v>2471</v>
      </c>
      <c r="G556" s="14" t="s">
        <v>1097</v>
      </c>
      <c r="H556" s="14" t="s">
        <v>1098</v>
      </c>
    </row>
    <row r="557" spans="1:8" ht="28.8" x14ac:dyDescent="0.3">
      <c r="A557" s="36" t="s">
        <v>1109</v>
      </c>
      <c r="B557" s="35" t="s">
        <v>1110</v>
      </c>
      <c r="C557" s="36" t="s">
        <v>1109</v>
      </c>
      <c r="D557" s="36" t="s">
        <v>2565</v>
      </c>
      <c r="E557" s="35" t="s">
        <v>2471</v>
      </c>
      <c r="G557" s="14" t="s">
        <v>1099</v>
      </c>
      <c r="H557" s="14" t="s">
        <v>2556</v>
      </c>
    </row>
    <row r="558" spans="1:8" x14ac:dyDescent="0.3">
      <c r="A558" s="36" t="s">
        <v>1111</v>
      </c>
      <c r="B558" s="35" t="s">
        <v>2566</v>
      </c>
      <c r="C558" s="36" t="s">
        <v>1111</v>
      </c>
      <c r="D558" s="36" t="s">
        <v>2567</v>
      </c>
      <c r="E558" s="35" t="s">
        <v>2471</v>
      </c>
      <c r="G558" s="14" t="s">
        <v>1101</v>
      </c>
      <c r="H558" s="14" t="s">
        <v>1102</v>
      </c>
    </row>
    <row r="559" spans="1:8" ht="28.8" x14ac:dyDescent="0.3">
      <c r="A559" s="36" t="s">
        <v>1113</v>
      </c>
      <c r="B559" s="35" t="s">
        <v>2568</v>
      </c>
      <c r="C559" s="36" t="s">
        <v>1113</v>
      </c>
      <c r="D559" s="36" t="s">
        <v>2569</v>
      </c>
      <c r="E559" s="35" t="s">
        <v>2471</v>
      </c>
      <c r="G559" s="14" t="s">
        <v>1103</v>
      </c>
      <c r="H559" s="14" t="s">
        <v>2559</v>
      </c>
    </row>
    <row r="560" spans="1:8" ht="28.8" x14ac:dyDescent="0.3">
      <c r="A560" s="36" t="s">
        <v>1115</v>
      </c>
      <c r="B560" s="35" t="s">
        <v>2570</v>
      </c>
      <c r="C560" s="36" t="s">
        <v>1115</v>
      </c>
      <c r="D560" s="36" t="s">
        <v>2571</v>
      </c>
      <c r="E560" s="35" t="s">
        <v>2471</v>
      </c>
      <c r="G560" s="14" t="s">
        <v>1105</v>
      </c>
      <c r="H560" s="14" t="s">
        <v>2561</v>
      </c>
    </row>
    <row r="561" spans="1:8" ht="28.8" x14ac:dyDescent="0.3">
      <c r="A561" s="36" t="s">
        <v>1117</v>
      </c>
      <c r="B561" s="35" t="s">
        <v>2572</v>
      </c>
      <c r="C561" s="36" t="s">
        <v>1117</v>
      </c>
      <c r="D561" s="36" t="s">
        <v>2573</v>
      </c>
      <c r="E561" s="35" t="s">
        <v>2471</v>
      </c>
      <c r="G561" s="14" t="s">
        <v>1107</v>
      </c>
      <c r="H561" s="14" t="s">
        <v>2563</v>
      </c>
    </row>
    <row r="562" spans="1:8" ht="28.8" x14ac:dyDescent="0.3">
      <c r="A562" s="36" t="s">
        <v>1119</v>
      </c>
      <c r="B562" s="35" t="s">
        <v>1120</v>
      </c>
      <c r="C562" s="36" t="s">
        <v>1119</v>
      </c>
      <c r="D562" s="36" t="s">
        <v>2574</v>
      </c>
      <c r="E562" s="35" t="s">
        <v>2471</v>
      </c>
      <c r="G562" s="14" t="s">
        <v>1109</v>
      </c>
      <c r="H562" s="14" t="s">
        <v>1110</v>
      </c>
    </row>
    <row r="563" spans="1:8" x14ac:dyDescent="0.3">
      <c r="A563" s="36" t="s">
        <v>1121</v>
      </c>
      <c r="B563" s="35" t="s">
        <v>1122</v>
      </c>
      <c r="C563" s="36" t="s">
        <v>1121</v>
      </c>
      <c r="D563" s="36" t="s">
        <v>2575</v>
      </c>
      <c r="E563" s="35" t="s">
        <v>2471</v>
      </c>
      <c r="G563" s="14" t="s">
        <v>1111</v>
      </c>
      <c r="H563" s="14" t="s">
        <v>2566</v>
      </c>
    </row>
    <row r="564" spans="1:8" x14ac:dyDescent="0.3">
      <c r="A564" s="36" t="s">
        <v>1123</v>
      </c>
      <c r="B564" s="35" t="s">
        <v>2576</v>
      </c>
      <c r="C564" s="36" t="s">
        <v>1123</v>
      </c>
      <c r="D564" s="36" t="s">
        <v>2577</v>
      </c>
      <c r="E564" s="35" t="s">
        <v>2471</v>
      </c>
      <c r="G564" s="14" t="s">
        <v>1113</v>
      </c>
      <c r="H564" s="14" t="s">
        <v>2568</v>
      </c>
    </row>
    <row r="565" spans="1:8" x14ac:dyDescent="0.3">
      <c r="A565" s="36" t="s">
        <v>1125</v>
      </c>
      <c r="B565" s="35" t="s">
        <v>2578</v>
      </c>
      <c r="C565" s="36" t="s">
        <v>1125</v>
      </c>
      <c r="D565" s="36" t="s">
        <v>2579</v>
      </c>
      <c r="E565" s="35" t="s">
        <v>2471</v>
      </c>
      <c r="G565" s="14" t="s">
        <v>1115</v>
      </c>
      <c r="H565" s="14" t="s">
        <v>2570</v>
      </c>
    </row>
    <row r="566" spans="1:8" ht="28.8" x14ac:dyDescent="0.3">
      <c r="A566" s="36" t="s">
        <v>1127</v>
      </c>
      <c r="B566" s="35" t="s">
        <v>1128</v>
      </c>
      <c r="C566" s="36" t="s">
        <v>1127</v>
      </c>
      <c r="D566" s="36" t="s">
        <v>2580</v>
      </c>
      <c r="E566" s="35" t="s">
        <v>2471</v>
      </c>
      <c r="G566" s="14" t="s">
        <v>1117</v>
      </c>
      <c r="H566" s="14" t="s">
        <v>2572</v>
      </c>
    </row>
    <row r="567" spans="1:8" x14ac:dyDescent="0.3">
      <c r="A567" s="36" t="s">
        <v>1129</v>
      </c>
      <c r="B567" s="35" t="s">
        <v>2581</v>
      </c>
      <c r="C567" s="36" t="s">
        <v>1129</v>
      </c>
      <c r="D567" s="36" t="s">
        <v>2582</v>
      </c>
      <c r="E567" s="35" t="s">
        <v>2471</v>
      </c>
      <c r="G567" s="14" t="s">
        <v>1119</v>
      </c>
      <c r="H567" s="14" t="s">
        <v>1120</v>
      </c>
    </row>
    <row r="568" spans="1:8" x14ac:dyDescent="0.3">
      <c r="A568" s="36" t="s">
        <v>1131</v>
      </c>
      <c r="B568" s="35" t="s">
        <v>2583</v>
      </c>
      <c r="C568" s="36" t="s">
        <v>1131</v>
      </c>
      <c r="D568" s="36" t="s">
        <v>2584</v>
      </c>
      <c r="E568" s="35" t="s">
        <v>2471</v>
      </c>
      <c r="G568" s="14" t="s">
        <v>1121</v>
      </c>
      <c r="H568" s="14" t="s">
        <v>1122</v>
      </c>
    </row>
    <row r="569" spans="1:8" ht="28.8" x14ac:dyDescent="0.3">
      <c r="A569" s="36" t="s">
        <v>1133</v>
      </c>
      <c r="B569" s="35" t="s">
        <v>1134</v>
      </c>
      <c r="C569" s="36" t="s">
        <v>1133</v>
      </c>
      <c r="D569" s="36" t="s">
        <v>2585</v>
      </c>
      <c r="E569" s="35" t="s">
        <v>2471</v>
      </c>
      <c r="G569" s="14" t="s">
        <v>1123</v>
      </c>
      <c r="H569" s="14" t="s">
        <v>2576</v>
      </c>
    </row>
    <row r="570" spans="1:8" x14ac:dyDescent="0.3">
      <c r="A570" s="36" t="s">
        <v>1135</v>
      </c>
      <c r="B570" s="35" t="s">
        <v>2586</v>
      </c>
      <c r="C570" s="36" t="s">
        <v>1135</v>
      </c>
      <c r="D570" s="36" t="s">
        <v>2587</v>
      </c>
      <c r="E570" s="35" t="s">
        <v>2588</v>
      </c>
      <c r="G570" s="14" t="s">
        <v>1125</v>
      </c>
      <c r="H570" s="14" t="s">
        <v>2578</v>
      </c>
    </row>
    <row r="571" spans="1:8" x14ac:dyDescent="0.3">
      <c r="A571" s="36" t="s">
        <v>1137</v>
      </c>
      <c r="B571" s="35" t="s">
        <v>2589</v>
      </c>
      <c r="C571" s="36" t="s">
        <v>1137</v>
      </c>
      <c r="D571" s="36" t="s">
        <v>2590</v>
      </c>
      <c r="E571" s="35" t="s">
        <v>2588</v>
      </c>
      <c r="G571" s="14" t="s">
        <v>1127</v>
      </c>
      <c r="H571" s="14" t="s">
        <v>1128</v>
      </c>
    </row>
    <row r="572" spans="1:8" x14ac:dyDescent="0.3">
      <c r="A572" s="36" t="s">
        <v>1139</v>
      </c>
      <c r="B572" s="35" t="s">
        <v>2591</v>
      </c>
      <c r="C572" s="36" t="s">
        <v>1139</v>
      </c>
      <c r="D572" s="36" t="s">
        <v>2592</v>
      </c>
      <c r="E572" s="35" t="s">
        <v>2588</v>
      </c>
      <c r="G572" s="14" t="s">
        <v>1129</v>
      </c>
      <c r="H572" s="14" t="s">
        <v>2581</v>
      </c>
    </row>
    <row r="573" spans="1:8" x14ac:dyDescent="0.3">
      <c r="A573" s="36" t="s">
        <v>1141</v>
      </c>
      <c r="B573" s="35" t="s">
        <v>2593</v>
      </c>
      <c r="C573" s="36" t="s">
        <v>1141</v>
      </c>
      <c r="D573" s="36" t="s">
        <v>2594</v>
      </c>
      <c r="E573" s="35" t="s">
        <v>2588</v>
      </c>
      <c r="G573" s="14" t="s">
        <v>1131</v>
      </c>
      <c r="H573" s="14" t="s">
        <v>2583</v>
      </c>
    </row>
    <row r="574" spans="1:8" x14ac:dyDescent="0.3">
      <c r="A574" s="36" t="s">
        <v>1143</v>
      </c>
      <c r="B574" s="35" t="s">
        <v>2595</v>
      </c>
      <c r="C574" s="36" t="s">
        <v>1143</v>
      </c>
      <c r="D574" s="36" t="s">
        <v>2596</v>
      </c>
      <c r="E574" s="35" t="s">
        <v>2588</v>
      </c>
      <c r="G574" s="14" t="s">
        <v>1133</v>
      </c>
      <c r="H574" s="14" t="s">
        <v>1134</v>
      </c>
    </row>
    <row r="575" spans="1:8" ht="28.8" x14ac:dyDescent="0.3">
      <c r="A575" s="36" t="s">
        <v>1145</v>
      </c>
      <c r="B575" s="35" t="s">
        <v>1146</v>
      </c>
      <c r="C575" s="36" t="s">
        <v>1145</v>
      </c>
      <c r="D575" s="36" t="s">
        <v>2597</v>
      </c>
      <c r="E575" s="35" t="s">
        <v>2588</v>
      </c>
      <c r="G575" s="14" t="s">
        <v>1135</v>
      </c>
      <c r="H575" s="14" t="s">
        <v>2586</v>
      </c>
    </row>
    <row r="576" spans="1:8" x14ac:dyDescent="0.3">
      <c r="A576" s="36" t="s">
        <v>1147</v>
      </c>
      <c r="B576" s="35" t="s">
        <v>2598</v>
      </c>
      <c r="C576" s="36" t="s">
        <v>1147</v>
      </c>
      <c r="D576" s="36" t="s">
        <v>2599</v>
      </c>
      <c r="E576" s="35" t="s">
        <v>2588</v>
      </c>
      <c r="G576" s="14" t="s">
        <v>1137</v>
      </c>
      <c r="H576" s="14" t="s">
        <v>2589</v>
      </c>
    </row>
    <row r="577" spans="1:8" x14ac:dyDescent="0.3">
      <c r="A577" s="36" t="s">
        <v>1149</v>
      </c>
      <c r="B577" s="35" t="s">
        <v>2600</v>
      </c>
      <c r="C577" s="36" t="s">
        <v>1149</v>
      </c>
      <c r="D577" s="36" t="s">
        <v>2601</v>
      </c>
      <c r="E577" s="35" t="s">
        <v>2588</v>
      </c>
      <c r="G577" s="14" t="s">
        <v>1139</v>
      </c>
      <c r="H577" s="14" t="s">
        <v>2591</v>
      </c>
    </row>
    <row r="578" spans="1:8" x14ac:dyDescent="0.3">
      <c r="A578" s="36" t="s">
        <v>1151</v>
      </c>
      <c r="B578" s="35" t="s">
        <v>2602</v>
      </c>
      <c r="C578" s="36" t="s">
        <v>1151</v>
      </c>
      <c r="D578" s="36" t="s">
        <v>2603</v>
      </c>
      <c r="E578" s="35" t="s">
        <v>2604</v>
      </c>
      <c r="G578" s="14" t="s">
        <v>1141</v>
      </c>
      <c r="H578" s="14" t="s">
        <v>2593</v>
      </c>
    </row>
    <row r="579" spans="1:8" x14ac:dyDescent="0.3">
      <c r="A579" s="36" t="s">
        <v>1153</v>
      </c>
      <c r="B579" s="35" t="s">
        <v>2605</v>
      </c>
      <c r="C579" s="36" t="s">
        <v>1153</v>
      </c>
      <c r="D579" s="36" t="s">
        <v>2606</v>
      </c>
      <c r="E579" s="35" t="s">
        <v>2604</v>
      </c>
      <c r="G579" s="14" t="s">
        <v>1143</v>
      </c>
      <c r="H579" s="14" t="s">
        <v>2595</v>
      </c>
    </row>
    <row r="580" spans="1:8" x14ac:dyDescent="0.3">
      <c r="A580" s="36" t="s">
        <v>1155</v>
      </c>
      <c r="B580" s="35" t="s">
        <v>2607</v>
      </c>
      <c r="C580" s="36" t="s">
        <v>1155</v>
      </c>
      <c r="D580" s="36" t="s">
        <v>2608</v>
      </c>
      <c r="E580" s="35" t="s">
        <v>2604</v>
      </c>
      <c r="G580" s="14" t="s">
        <v>1145</v>
      </c>
      <c r="H580" s="14" t="s">
        <v>1146</v>
      </c>
    </row>
    <row r="581" spans="1:8" ht="28.8" x14ac:dyDescent="0.3">
      <c r="A581" s="36" t="s">
        <v>1157</v>
      </c>
      <c r="B581" s="35" t="s">
        <v>1158</v>
      </c>
      <c r="C581" s="36" t="s">
        <v>1157</v>
      </c>
      <c r="D581" s="36" t="s">
        <v>2609</v>
      </c>
      <c r="E581" s="35" t="s">
        <v>2604</v>
      </c>
      <c r="G581" s="14" t="s">
        <v>1147</v>
      </c>
      <c r="H581" s="14" t="s">
        <v>2598</v>
      </c>
    </row>
    <row r="582" spans="1:8" ht="28.8" x14ac:dyDescent="0.3">
      <c r="A582" s="36" t="s">
        <v>1159</v>
      </c>
      <c r="B582" s="35" t="s">
        <v>1160</v>
      </c>
      <c r="C582" s="36" t="s">
        <v>1159</v>
      </c>
      <c r="D582" s="36" t="s">
        <v>2610</v>
      </c>
      <c r="E582" s="35" t="s">
        <v>2604</v>
      </c>
      <c r="G582" s="14" t="s">
        <v>1149</v>
      </c>
      <c r="H582" s="14" t="s">
        <v>2600</v>
      </c>
    </row>
    <row r="583" spans="1:8" x14ac:dyDescent="0.3">
      <c r="A583" s="36" t="s">
        <v>1161</v>
      </c>
      <c r="B583" s="35" t="s">
        <v>2611</v>
      </c>
      <c r="C583" s="36" t="s">
        <v>1161</v>
      </c>
      <c r="D583" s="36" t="s">
        <v>2612</v>
      </c>
      <c r="E583" s="35" t="s">
        <v>2604</v>
      </c>
      <c r="G583" s="14" t="s">
        <v>1151</v>
      </c>
      <c r="H583" s="14" t="s">
        <v>2602</v>
      </c>
    </row>
    <row r="584" spans="1:8" x14ac:dyDescent="0.3">
      <c r="A584" s="36" t="s">
        <v>1163</v>
      </c>
      <c r="B584" s="35" t="s">
        <v>2613</v>
      </c>
      <c r="C584" s="36" t="s">
        <v>1163</v>
      </c>
      <c r="D584" s="36" t="s">
        <v>2614</v>
      </c>
      <c r="E584" s="35" t="s">
        <v>2615</v>
      </c>
      <c r="G584" s="14" t="s">
        <v>1153</v>
      </c>
      <c r="H584" s="14" t="s">
        <v>2605</v>
      </c>
    </row>
    <row r="585" spans="1:8" x14ac:dyDescent="0.3">
      <c r="A585" s="36" t="s">
        <v>1165</v>
      </c>
      <c r="B585" s="35" t="s">
        <v>2616</v>
      </c>
      <c r="C585" s="36" t="s">
        <v>1165</v>
      </c>
      <c r="D585" s="36" t="s">
        <v>2617</v>
      </c>
      <c r="E585" s="35" t="s">
        <v>2615</v>
      </c>
      <c r="G585" s="14" t="s">
        <v>1155</v>
      </c>
      <c r="H585" s="14" t="s">
        <v>2607</v>
      </c>
    </row>
    <row r="586" spans="1:8" x14ac:dyDescent="0.3">
      <c r="A586" s="36" t="s">
        <v>1167</v>
      </c>
      <c r="B586" s="35" t="s">
        <v>2618</v>
      </c>
      <c r="C586" s="36" t="s">
        <v>1167</v>
      </c>
      <c r="D586" s="36" t="s">
        <v>2619</v>
      </c>
      <c r="E586" s="35" t="s">
        <v>2615</v>
      </c>
      <c r="G586" s="14" t="s">
        <v>1157</v>
      </c>
      <c r="H586" s="14" t="s">
        <v>1158</v>
      </c>
    </row>
    <row r="587" spans="1:8" x14ac:dyDescent="0.3">
      <c r="A587" s="36" t="s">
        <v>1169</v>
      </c>
      <c r="B587" s="35" t="s">
        <v>2620</v>
      </c>
      <c r="C587" s="36" t="s">
        <v>1169</v>
      </c>
      <c r="D587" s="36" t="s">
        <v>2621</v>
      </c>
      <c r="E587" s="35" t="s">
        <v>2615</v>
      </c>
      <c r="G587" s="14" t="s">
        <v>1159</v>
      </c>
      <c r="H587" s="14" t="s">
        <v>1160</v>
      </c>
    </row>
    <row r="588" spans="1:8" x14ac:dyDescent="0.3">
      <c r="A588" s="36" t="s">
        <v>1171</v>
      </c>
      <c r="B588" s="35" t="s">
        <v>2622</v>
      </c>
      <c r="C588" s="36" t="s">
        <v>1171</v>
      </c>
      <c r="D588" s="36" t="s">
        <v>2623</v>
      </c>
      <c r="E588" s="35" t="s">
        <v>2615</v>
      </c>
      <c r="G588" s="14" t="s">
        <v>1161</v>
      </c>
      <c r="H588" s="14" t="s">
        <v>2611</v>
      </c>
    </row>
    <row r="589" spans="1:8" x14ac:dyDescent="0.3">
      <c r="A589" s="36" t="s">
        <v>1173</v>
      </c>
      <c r="B589" s="35" t="s">
        <v>2624</v>
      </c>
      <c r="C589" s="36" t="s">
        <v>1173</v>
      </c>
      <c r="D589" s="36" t="s">
        <v>2625</v>
      </c>
      <c r="E589" s="35" t="s">
        <v>2615</v>
      </c>
      <c r="G589" s="14" t="s">
        <v>1163</v>
      </c>
      <c r="H589" s="14" t="s">
        <v>2613</v>
      </c>
    </row>
    <row r="590" spans="1:8" x14ac:dyDescent="0.3">
      <c r="A590" s="36" t="s">
        <v>1175</v>
      </c>
      <c r="B590" s="35" t="s">
        <v>2626</v>
      </c>
      <c r="C590" s="36" t="s">
        <v>1175</v>
      </c>
      <c r="D590" s="36" t="s">
        <v>2627</v>
      </c>
      <c r="E590" s="35" t="s">
        <v>2628</v>
      </c>
      <c r="G590" s="14" t="s">
        <v>1165</v>
      </c>
      <c r="H590" s="14" t="s">
        <v>2616</v>
      </c>
    </row>
    <row r="591" spans="1:8" x14ac:dyDescent="0.3">
      <c r="A591" s="36" t="s">
        <v>1177</v>
      </c>
      <c r="B591" s="35" t="s">
        <v>2629</v>
      </c>
      <c r="C591" s="36" t="s">
        <v>1177</v>
      </c>
      <c r="D591" s="36" t="s">
        <v>2630</v>
      </c>
      <c r="E591" s="35" t="s">
        <v>2628</v>
      </c>
      <c r="G591" s="14" t="s">
        <v>1167</v>
      </c>
      <c r="H591" s="14" t="s">
        <v>2618</v>
      </c>
    </row>
    <row r="592" spans="1:8" ht="28.8" x14ac:dyDescent="0.3">
      <c r="A592" s="36" t="s">
        <v>1179</v>
      </c>
      <c r="B592" s="35" t="s">
        <v>1180</v>
      </c>
      <c r="C592" s="36" t="s">
        <v>1179</v>
      </c>
      <c r="D592" s="36" t="s">
        <v>2631</v>
      </c>
      <c r="E592" s="35" t="s">
        <v>2628</v>
      </c>
      <c r="G592" s="14" t="s">
        <v>1169</v>
      </c>
      <c r="H592" s="14" t="s">
        <v>2620</v>
      </c>
    </row>
    <row r="593" spans="1:8" x14ac:dyDescent="0.3">
      <c r="A593" s="36" t="s">
        <v>1181</v>
      </c>
      <c r="B593" s="35" t="s">
        <v>2632</v>
      </c>
      <c r="C593" s="36" t="s">
        <v>1181</v>
      </c>
      <c r="D593" s="36" t="s">
        <v>2633</v>
      </c>
      <c r="E593" s="35" t="s">
        <v>2628</v>
      </c>
      <c r="G593" s="14" t="s">
        <v>1171</v>
      </c>
      <c r="H593" s="14" t="s">
        <v>2622</v>
      </c>
    </row>
    <row r="594" spans="1:8" x14ac:dyDescent="0.3">
      <c r="A594" s="36" t="s">
        <v>1183</v>
      </c>
      <c r="B594" s="35" t="s">
        <v>2634</v>
      </c>
      <c r="C594" s="36" t="s">
        <v>1183</v>
      </c>
      <c r="D594" s="36" t="s">
        <v>2635</v>
      </c>
      <c r="E594" s="35" t="s">
        <v>2628</v>
      </c>
      <c r="G594" s="14" t="s">
        <v>1173</v>
      </c>
      <c r="H594" s="14" t="s">
        <v>2624</v>
      </c>
    </row>
    <row r="595" spans="1:8" x14ac:dyDescent="0.3">
      <c r="A595" s="36" t="s">
        <v>1185</v>
      </c>
      <c r="B595" s="35" t="s">
        <v>2636</v>
      </c>
      <c r="C595" s="36" t="s">
        <v>1185</v>
      </c>
      <c r="D595" s="36" t="s">
        <v>2637</v>
      </c>
      <c r="E595" s="35" t="s">
        <v>2628</v>
      </c>
      <c r="G595" s="14" t="s">
        <v>1175</v>
      </c>
      <c r="H595" s="14" t="s">
        <v>2626</v>
      </c>
    </row>
    <row r="596" spans="1:8" x14ac:dyDescent="0.3">
      <c r="A596" s="36" t="s">
        <v>1187</v>
      </c>
      <c r="B596" s="35" t="s">
        <v>2638</v>
      </c>
      <c r="C596" s="36" t="s">
        <v>1187</v>
      </c>
      <c r="D596" s="36" t="s">
        <v>2639</v>
      </c>
      <c r="E596" s="35" t="s">
        <v>2628</v>
      </c>
      <c r="G596" s="14" t="s">
        <v>1177</v>
      </c>
      <c r="H596" s="14" t="s">
        <v>2629</v>
      </c>
    </row>
    <row r="597" spans="1:8" x14ac:dyDescent="0.3">
      <c r="A597" s="36" t="s">
        <v>1189</v>
      </c>
      <c r="B597" s="35" t="s">
        <v>2640</v>
      </c>
      <c r="C597" s="36" t="s">
        <v>1189</v>
      </c>
      <c r="D597" s="36" t="s">
        <v>2641</v>
      </c>
      <c r="E597" s="35" t="s">
        <v>2628</v>
      </c>
      <c r="G597" s="14" t="s">
        <v>1179</v>
      </c>
      <c r="H597" s="14" t="s">
        <v>1180</v>
      </c>
    </row>
    <row r="598" spans="1:8" x14ac:dyDescent="0.3">
      <c r="A598" s="36" t="s">
        <v>1191</v>
      </c>
      <c r="B598" s="35" t="s">
        <v>2642</v>
      </c>
      <c r="C598" s="36" t="s">
        <v>1191</v>
      </c>
      <c r="D598" s="36" t="s">
        <v>2643</v>
      </c>
      <c r="E598" s="35" t="s">
        <v>2628</v>
      </c>
      <c r="G598" s="14" t="s">
        <v>1181</v>
      </c>
      <c r="H598" s="14" t="s">
        <v>2632</v>
      </c>
    </row>
    <row r="599" spans="1:8" x14ac:dyDescent="0.3">
      <c r="A599" s="36" t="s">
        <v>1193</v>
      </c>
      <c r="B599" s="35" t="s">
        <v>2644</v>
      </c>
      <c r="C599" s="36" t="s">
        <v>1193</v>
      </c>
      <c r="D599" s="36" t="s">
        <v>2645</v>
      </c>
      <c r="E599" s="35" t="s">
        <v>2646</v>
      </c>
      <c r="G599" s="14" t="s">
        <v>1183</v>
      </c>
      <c r="H599" s="14" t="s">
        <v>2634</v>
      </c>
    </row>
    <row r="600" spans="1:8" x14ac:dyDescent="0.3">
      <c r="A600" s="36" t="s">
        <v>1195</v>
      </c>
      <c r="B600" s="35" t="s">
        <v>2647</v>
      </c>
      <c r="C600" s="36" t="s">
        <v>1195</v>
      </c>
      <c r="D600" s="36" t="s">
        <v>2648</v>
      </c>
      <c r="E600" s="35" t="s">
        <v>2646</v>
      </c>
      <c r="G600" s="14" t="s">
        <v>1185</v>
      </c>
      <c r="H600" s="14" t="s">
        <v>2636</v>
      </c>
    </row>
    <row r="601" spans="1:8" x14ac:dyDescent="0.3">
      <c r="A601" s="36" t="s">
        <v>1197</v>
      </c>
      <c r="B601" s="35" t="s">
        <v>2649</v>
      </c>
      <c r="C601" s="36" t="s">
        <v>1197</v>
      </c>
      <c r="D601" s="36" t="s">
        <v>2650</v>
      </c>
      <c r="E601" s="35" t="s">
        <v>2646</v>
      </c>
      <c r="G601" s="14" t="s">
        <v>1187</v>
      </c>
      <c r="H601" s="14" t="s">
        <v>2638</v>
      </c>
    </row>
    <row r="602" spans="1:8" x14ac:dyDescent="0.3">
      <c r="A602" s="36" t="s">
        <v>1199</v>
      </c>
      <c r="B602" s="35" t="s">
        <v>2651</v>
      </c>
      <c r="C602" s="36" t="s">
        <v>1199</v>
      </c>
      <c r="D602" s="36" t="s">
        <v>2652</v>
      </c>
      <c r="E602" s="35" t="s">
        <v>2646</v>
      </c>
      <c r="G602" s="14" t="s">
        <v>1189</v>
      </c>
      <c r="H602" s="14" t="s">
        <v>2640</v>
      </c>
    </row>
    <row r="603" spans="1:8" x14ac:dyDescent="0.3">
      <c r="A603" s="36" t="s">
        <v>1201</v>
      </c>
      <c r="B603" s="35" t="s">
        <v>2653</v>
      </c>
      <c r="C603" s="36" t="s">
        <v>1201</v>
      </c>
      <c r="D603" s="36" t="s">
        <v>2654</v>
      </c>
      <c r="E603" s="35" t="s">
        <v>2646</v>
      </c>
      <c r="G603" s="14" t="s">
        <v>1191</v>
      </c>
      <c r="H603" s="14" t="s">
        <v>2642</v>
      </c>
    </row>
    <row r="604" spans="1:8" ht="28.8" x14ac:dyDescent="0.3">
      <c r="A604" s="36" t="s">
        <v>1203</v>
      </c>
      <c r="B604" s="35" t="s">
        <v>1204</v>
      </c>
      <c r="C604" s="36" t="s">
        <v>1203</v>
      </c>
      <c r="D604" s="36" t="s">
        <v>2655</v>
      </c>
      <c r="E604" s="35" t="s">
        <v>2646</v>
      </c>
      <c r="G604" s="14" t="s">
        <v>1193</v>
      </c>
      <c r="H604" s="14" t="s">
        <v>2644</v>
      </c>
    </row>
    <row r="605" spans="1:8" x14ac:dyDescent="0.3">
      <c r="A605" s="36" t="s">
        <v>1205</v>
      </c>
      <c r="B605" s="35" t="s">
        <v>2656</v>
      </c>
      <c r="C605" s="36" t="s">
        <v>1205</v>
      </c>
      <c r="D605" s="36" t="s">
        <v>2657</v>
      </c>
      <c r="E605" s="35" t="s">
        <v>2646</v>
      </c>
      <c r="G605" s="14" t="s">
        <v>1195</v>
      </c>
      <c r="H605" s="14" t="s">
        <v>2647</v>
      </c>
    </row>
    <row r="606" spans="1:8" ht="28.8" x14ac:dyDescent="0.3">
      <c r="A606" s="36" t="s">
        <v>1207</v>
      </c>
      <c r="B606" s="35" t="s">
        <v>1208</v>
      </c>
      <c r="C606" s="36" t="s">
        <v>1207</v>
      </c>
      <c r="D606" s="36" t="s">
        <v>2658</v>
      </c>
      <c r="E606" s="35" t="s">
        <v>2646</v>
      </c>
      <c r="G606" s="14" t="s">
        <v>1197</v>
      </c>
      <c r="H606" s="14" t="s">
        <v>2649</v>
      </c>
    </row>
    <row r="607" spans="1:8" x14ac:dyDescent="0.3">
      <c r="A607" s="36" t="s">
        <v>1209</v>
      </c>
      <c r="B607" s="35" t="s">
        <v>2659</v>
      </c>
      <c r="C607" s="36" t="s">
        <v>1209</v>
      </c>
      <c r="D607" s="36" t="s">
        <v>2660</v>
      </c>
      <c r="E607" s="35" t="s">
        <v>2646</v>
      </c>
      <c r="G607" s="14" t="s">
        <v>1199</v>
      </c>
      <c r="H607" s="14" t="s">
        <v>2651</v>
      </c>
    </row>
    <row r="608" spans="1:8" x14ac:dyDescent="0.3">
      <c r="A608" s="36" t="s">
        <v>1211</v>
      </c>
      <c r="B608" s="35" t="s">
        <v>2661</v>
      </c>
      <c r="C608" s="36" t="s">
        <v>1211</v>
      </c>
      <c r="D608" s="36" t="s">
        <v>2662</v>
      </c>
      <c r="E608" s="35" t="s">
        <v>2663</v>
      </c>
      <c r="G608" s="14" t="s">
        <v>1201</v>
      </c>
      <c r="H608" s="14" t="s">
        <v>2653</v>
      </c>
    </row>
    <row r="609" spans="1:8" x14ac:dyDescent="0.3">
      <c r="A609" s="36" t="s">
        <v>1213</v>
      </c>
      <c r="B609" s="35" t="s">
        <v>2664</v>
      </c>
      <c r="C609" s="36" t="s">
        <v>1213</v>
      </c>
      <c r="D609" s="36" t="s">
        <v>2665</v>
      </c>
      <c r="E609" s="35" t="s">
        <v>2663</v>
      </c>
      <c r="G609" s="14" t="s">
        <v>1203</v>
      </c>
      <c r="H609" s="14" t="s">
        <v>1204</v>
      </c>
    </row>
    <row r="610" spans="1:8" x14ac:dyDescent="0.3">
      <c r="A610" s="36" t="s">
        <v>1215</v>
      </c>
      <c r="B610" s="35" t="s">
        <v>2666</v>
      </c>
      <c r="C610" s="36" t="s">
        <v>1215</v>
      </c>
      <c r="D610" s="36" t="s">
        <v>2667</v>
      </c>
      <c r="E610" s="35" t="s">
        <v>2663</v>
      </c>
      <c r="G610" s="14" t="s">
        <v>1205</v>
      </c>
      <c r="H610" s="14" t="s">
        <v>2656</v>
      </c>
    </row>
    <row r="611" spans="1:8" x14ac:dyDescent="0.3">
      <c r="A611" s="36" t="s">
        <v>1217</v>
      </c>
      <c r="B611" s="35" t="s">
        <v>2668</v>
      </c>
      <c r="C611" s="36" t="s">
        <v>1217</v>
      </c>
      <c r="D611" s="36" t="s">
        <v>2669</v>
      </c>
      <c r="E611" s="35" t="s">
        <v>2663</v>
      </c>
      <c r="G611" s="14" t="s">
        <v>1207</v>
      </c>
      <c r="H611" s="14" t="s">
        <v>1208</v>
      </c>
    </row>
    <row r="612" spans="1:8" x14ac:dyDescent="0.3">
      <c r="A612" s="36" t="s">
        <v>1219</v>
      </c>
      <c r="B612" s="35" t="s">
        <v>2670</v>
      </c>
      <c r="C612" s="36" t="s">
        <v>1219</v>
      </c>
      <c r="D612" s="36" t="s">
        <v>2671</v>
      </c>
      <c r="E612" s="35" t="s">
        <v>2663</v>
      </c>
      <c r="G612" s="14" t="s">
        <v>1209</v>
      </c>
      <c r="H612" s="14" t="s">
        <v>2659</v>
      </c>
    </row>
    <row r="613" spans="1:8" x14ac:dyDescent="0.3">
      <c r="A613" s="36" t="s">
        <v>1221</v>
      </c>
      <c r="B613" s="35" t="s">
        <v>2672</v>
      </c>
      <c r="C613" s="36" t="s">
        <v>1221</v>
      </c>
      <c r="D613" s="36" t="s">
        <v>2673</v>
      </c>
      <c r="E613" s="35" t="s">
        <v>2663</v>
      </c>
      <c r="G613" s="14" t="s">
        <v>1211</v>
      </c>
      <c r="H613" s="14" t="s">
        <v>2661</v>
      </c>
    </row>
    <row r="614" spans="1:8" x14ac:dyDescent="0.3">
      <c r="A614" s="36" t="s">
        <v>1223</v>
      </c>
      <c r="B614" s="35" t="s">
        <v>2674</v>
      </c>
      <c r="C614" s="36" t="s">
        <v>1223</v>
      </c>
      <c r="D614" s="36" t="s">
        <v>2675</v>
      </c>
      <c r="E614" s="35" t="s">
        <v>2663</v>
      </c>
      <c r="G614" s="14" t="s">
        <v>1213</v>
      </c>
      <c r="H614" s="14" t="s">
        <v>2664</v>
      </c>
    </row>
    <row r="615" spans="1:8" x14ac:dyDescent="0.3">
      <c r="A615" s="36" t="s">
        <v>1225</v>
      </c>
      <c r="B615" s="35" t="s">
        <v>2676</v>
      </c>
      <c r="C615" s="36" t="s">
        <v>1225</v>
      </c>
      <c r="D615" s="36" t="s">
        <v>2677</v>
      </c>
      <c r="E615" s="35" t="s">
        <v>2663</v>
      </c>
      <c r="G615" s="14" t="s">
        <v>1215</v>
      </c>
      <c r="H615" s="14" t="s">
        <v>2666</v>
      </c>
    </row>
    <row r="616" spans="1:8" x14ac:dyDescent="0.3">
      <c r="A616" s="36" t="s">
        <v>1227</v>
      </c>
      <c r="B616" s="35" t="s">
        <v>2678</v>
      </c>
      <c r="C616" s="36" t="s">
        <v>1227</v>
      </c>
      <c r="D616" s="36" t="s">
        <v>2679</v>
      </c>
      <c r="E616" s="35" t="s">
        <v>2663</v>
      </c>
      <c r="G616" s="14" t="s">
        <v>1217</v>
      </c>
      <c r="H616" s="14" t="s">
        <v>2668</v>
      </c>
    </row>
    <row r="617" spans="1:8" x14ac:dyDescent="0.3">
      <c r="A617" s="36" t="s">
        <v>1229</v>
      </c>
      <c r="B617" s="35" t="s">
        <v>2680</v>
      </c>
      <c r="C617" s="36" t="s">
        <v>1229</v>
      </c>
      <c r="D617" s="36" t="s">
        <v>2681</v>
      </c>
      <c r="E617" s="35" t="s">
        <v>2663</v>
      </c>
      <c r="G617" s="14" t="s">
        <v>1219</v>
      </c>
      <c r="H617" s="14" t="s">
        <v>2670</v>
      </c>
    </row>
    <row r="618" spans="1:8" x14ac:dyDescent="0.3">
      <c r="A618" s="36" t="s">
        <v>1231</v>
      </c>
      <c r="B618" s="35" t="s">
        <v>2682</v>
      </c>
      <c r="C618" s="36" t="s">
        <v>1231</v>
      </c>
      <c r="D618" s="36" t="s">
        <v>2683</v>
      </c>
      <c r="E618" s="35" t="s">
        <v>2663</v>
      </c>
      <c r="G618" s="14" t="s">
        <v>1221</v>
      </c>
      <c r="H618" s="14" t="s">
        <v>2672</v>
      </c>
    </row>
    <row r="619" spans="1:8" x14ac:dyDescent="0.3">
      <c r="A619" s="36" t="s">
        <v>1233</v>
      </c>
      <c r="B619" s="35" t="s">
        <v>2684</v>
      </c>
      <c r="C619" s="36" t="s">
        <v>1233</v>
      </c>
      <c r="D619" s="36" t="s">
        <v>2685</v>
      </c>
      <c r="E619" s="35" t="s">
        <v>2686</v>
      </c>
      <c r="G619" s="14" t="s">
        <v>1223</v>
      </c>
      <c r="H619" s="14" t="s">
        <v>2674</v>
      </c>
    </row>
    <row r="620" spans="1:8" ht="28.8" x14ac:dyDescent="0.3">
      <c r="A620" s="36" t="s">
        <v>1235</v>
      </c>
      <c r="B620" s="35" t="s">
        <v>1236</v>
      </c>
      <c r="C620" s="36" t="s">
        <v>1235</v>
      </c>
      <c r="D620" s="36" t="s">
        <v>2687</v>
      </c>
      <c r="E620" s="35" t="s">
        <v>2686</v>
      </c>
      <c r="G620" s="14" t="s">
        <v>1225</v>
      </c>
      <c r="H620" s="14" t="s">
        <v>2676</v>
      </c>
    </row>
    <row r="621" spans="1:8" x14ac:dyDescent="0.3">
      <c r="A621" s="36" t="s">
        <v>1237</v>
      </c>
      <c r="B621" s="35" t="s">
        <v>2688</v>
      </c>
      <c r="C621" s="36" t="s">
        <v>1237</v>
      </c>
      <c r="D621" s="36" t="s">
        <v>2689</v>
      </c>
      <c r="E621" s="35" t="s">
        <v>2686</v>
      </c>
      <c r="G621" s="14" t="s">
        <v>1227</v>
      </c>
      <c r="H621" s="14" t="s">
        <v>2678</v>
      </c>
    </row>
    <row r="622" spans="1:8" x14ac:dyDescent="0.3">
      <c r="A622" s="36" t="s">
        <v>1239</v>
      </c>
      <c r="B622" s="35" t="s">
        <v>2690</v>
      </c>
      <c r="C622" s="36" t="s">
        <v>1239</v>
      </c>
      <c r="D622" s="36" t="s">
        <v>2691</v>
      </c>
      <c r="E622" s="35" t="s">
        <v>2686</v>
      </c>
      <c r="G622" s="14" t="s">
        <v>1229</v>
      </c>
      <c r="H622" s="14" t="s">
        <v>2680</v>
      </c>
    </row>
    <row r="623" spans="1:8" x14ac:dyDescent="0.3">
      <c r="A623" s="36" t="s">
        <v>1241</v>
      </c>
      <c r="B623" s="35" t="s">
        <v>2692</v>
      </c>
      <c r="C623" s="36" t="s">
        <v>1241</v>
      </c>
      <c r="D623" s="36" t="s">
        <v>2693</v>
      </c>
      <c r="E623" s="35" t="s">
        <v>2686</v>
      </c>
      <c r="G623" s="14" t="s">
        <v>1231</v>
      </c>
      <c r="H623" s="14" t="s">
        <v>2682</v>
      </c>
    </row>
    <row r="624" spans="1:8" ht="28.8" x14ac:dyDescent="0.3">
      <c r="A624" s="36" t="s">
        <v>1243</v>
      </c>
      <c r="B624" s="35" t="s">
        <v>1244</v>
      </c>
      <c r="C624" s="36" t="s">
        <v>1243</v>
      </c>
      <c r="D624" s="36" t="s">
        <v>2694</v>
      </c>
      <c r="E624" s="35" t="s">
        <v>2686</v>
      </c>
      <c r="G624" s="14" t="s">
        <v>1233</v>
      </c>
      <c r="H624" s="14" t="s">
        <v>2684</v>
      </c>
    </row>
    <row r="625" spans="1:8" x14ac:dyDescent="0.3">
      <c r="A625" s="36" t="s">
        <v>1245</v>
      </c>
      <c r="B625" s="35" t="s">
        <v>2695</v>
      </c>
      <c r="C625" s="36" t="s">
        <v>1245</v>
      </c>
      <c r="D625" s="36" t="s">
        <v>2696</v>
      </c>
      <c r="E625" s="35" t="s">
        <v>2686</v>
      </c>
      <c r="G625" s="14" t="s">
        <v>1235</v>
      </c>
      <c r="H625" s="14" t="s">
        <v>1236</v>
      </c>
    </row>
    <row r="626" spans="1:8" x14ac:dyDescent="0.3">
      <c r="A626" s="36" t="s">
        <v>1247</v>
      </c>
      <c r="B626" s="35" t="s">
        <v>2697</v>
      </c>
      <c r="C626" s="36" t="s">
        <v>1247</v>
      </c>
      <c r="D626" s="36" t="s">
        <v>2698</v>
      </c>
      <c r="E626" s="35" t="s">
        <v>2686</v>
      </c>
      <c r="G626" s="14" t="s">
        <v>1237</v>
      </c>
      <c r="H626" s="14" t="s">
        <v>2688</v>
      </c>
    </row>
    <row r="627" spans="1:8" x14ac:dyDescent="0.3">
      <c r="A627" s="36" t="s">
        <v>1249</v>
      </c>
      <c r="B627" s="35" t="s">
        <v>2699</v>
      </c>
      <c r="C627" s="36" t="s">
        <v>1249</v>
      </c>
      <c r="D627" s="36" t="s">
        <v>2700</v>
      </c>
      <c r="E627" s="35" t="s">
        <v>2686</v>
      </c>
      <c r="G627" s="14" t="s">
        <v>1239</v>
      </c>
      <c r="H627" s="14" t="s">
        <v>2690</v>
      </c>
    </row>
    <row r="628" spans="1:8" ht="28.8" x14ac:dyDescent="0.3">
      <c r="A628" s="36" t="s">
        <v>1251</v>
      </c>
      <c r="B628" s="35" t="s">
        <v>1252</v>
      </c>
      <c r="C628" s="36" t="s">
        <v>1251</v>
      </c>
      <c r="D628" s="36" t="s">
        <v>2701</v>
      </c>
      <c r="E628" s="35" t="s">
        <v>2686</v>
      </c>
      <c r="G628" s="14" t="s">
        <v>1241</v>
      </c>
      <c r="H628" s="14" t="s">
        <v>2692</v>
      </c>
    </row>
    <row r="629" spans="1:8" x14ac:dyDescent="0.3">
      <c r="A629" s="36" t="s">
        <v>1253</v>
      </c>
      <c r="B629" s="35" t="s">
        <v>2702</v>
      </c>
      <c r="C629" s="36" t="s">
        <v>1253</v>
      </c>
      <c r="D629" s="36" t="s">
        <v>2703</v>
      </c>
      <c r="E629" s="35" t="s">
        <v>2686</v>
      </c>
      <c r="G629" s="14" t="s">
        <v>1243</v>
      </c>
      <c r="H629" s="14" t="s">
        <v>1244</v>
      </c>
    </row>
    <row r="630" spans="1:8" ht="28.8" x14ac:dyDescent="0.3">
      <c r="A630" s="36" t="s">
        <v>1255</v>
      </c>
      <c r="B630" s="35" t="s">
        <v>1256</v>
      </c>
      <c r="C630" s="36" t="s">
        <v>1255</v>
      </c>
      <c r="D630" s="36" t="s">
        <v>2704</v>
      </c>
      <c r="E630" s="35" t="s">
        <v>2705</v>
      </c>
      <c r="G630" s="14" t="s">
        <v>1245</v>
      </c>
      <c r="H630" s="14" t="s">
        <v>2695</v>
      </c>
    </row>
    <row r="631" spans="1:8" x14ac:dyDescent="0.3">
      <c r="A631" s="36" t="s">
        <v>1257</v>
      </c>
      <c r="B631" s="35" t="s">
        <v>2706</v>
      </c>
      <c r="C631" s="36" t="s">
        <v>1257</v>
      </c>
      <c r="D631" s="36" t="s">
        <v>2707</v>
      </c>
      <c r="E631" s="35" t="s">
        <v>2705</v>
      </c>
      <c r="G631" s="14" t="s">
        <v>1247</v>
      </c>
      <c r="H631" s="14" t="s">
        <v>2697</v>
      </c>
    </row>
    <row r="632" spans="1:8" ht="28.8" x14ac:dyDescent="0.3">
      <c r="A632" s="36" t="s">
        <v>1259</v>
      </c>
      <c r="B632" s="35" t="s">
        <v>2708</v>
      </c>
      <c r="C632" s="36" t="s">
        <v>1259</v>
      </c>
      <c r="D632" s="36" t="s">
        <v>2709</v>
      </c>
      <c r="E632" s="35" t="s">
        <v>2705</v>
      </c>
      <c r="G632" s="14" t="s">
        <v>1249</v>
      </c>
      <c r="H632" s="14" t="s">
        <v>2699</v>
      </c>
    </row>
    <row r="633" spans="1:8" ht="28.8" x14ac:dyDescent="0.3">
      <c r="A633" s="36" t="s">
        <v>1261</v>
      </c>
      <c r="B633" s="35" t="s">
        <v>1262</v>
      </c>
      <c r="C633" s="36" t="s">
        <v>1261</v>
      </c>
      <c r="D633" s="36" t="s">
        <v>2710</v>
      </c>
      <c r="E633" s="35" t="s">
        <v>2705</v>
      </c>
      <c r="G633" s="14" t="s">
        <v>1251</v>
      </c>
      <c r="H633" s="14" t="s">
        <v>1252</v>
      </c>
    </row>
    <row r="634" spans="1:8" x14ac:dyDescent="0.3">
      <c r="A634" s="36" t="s">
        <v>1263</v>
      </c>
      <c r="B634" s="35" t="s">
        <v>2711</v>
      </c>
      <c r="C634" s="36" t="s">
        <v>1263</v>
      </c>
      <c r="D634" s="36" t="s">
        <v>2712</v>
      </c>
      <c r="E634" s="35" t="s">
        <v>2705</v>
      </c>
      <c r="G634" s="14" t="s">
        <v>1253</v>
      </c>
      <c r="H634" s="14" t="s">
        <v>2702</v>
      </c>
    </row>
    <row r="635" spans="1:8" x14ac:dyDescent="0.3">
      <c r="A635" s="36" t="s">
        <v>1265</v>
      </c>
      <c r="B635" s="35" t="s">
        <v>2713</v>
      </c>
      <c r="C635" s="36" t="s">
        <v>1265</v>
      </c>
      <c r="D635" s="36" t="s">
        <v>2714</v>
      </c>
      <c r="E635" s="35" t="s">
        <v>2705</v>
      </c>
      <c r="G635" s="14" t="s">
        <v>1255</v>
      </c>
      <c r="H635" s="14" t="s">
        <v>1256</v>
      </c>
    </row>
    <row r="636" spans="1:8" x14ac:dyDescent="0.3">
      <c r="A636" s="36" t="s">
        <v>1267</v>
      </c>
      <c r="B636" s="35" t="s">
        <v>2715</v>
      </c>
      <c r="C636" s="36" t="s">
        <v>1267</v>
      </c>
      <c r="D636" s="36" t="s">
        <v>2716</v>
      </c>
      <c r="E636" s="35" t="s">
        <v>2705</v>
      </c>
      <c r="G636" s="14" t="s">
        <v>1257</v>
      </c>
      <c r="H636" s="14" t="s">
        <v>2706</v>
      </c>
    </row>
    <row r="637" spans="1:8" x14ac:dyDescent="0.3">
      <c r="A637" s="36" t="s">
        <v>1269</v>
      </c>
      <c r="B637" s="35" t="s">
        <v>2717</v>
      </c>
      <c r="C637" s="36" t="s">
        <v>1269</v>
      </c>
      <c r="D637" s="36" t="s">
        <v>2718</v>
      </c>
      <c r="E637" s="35" t="s">
        <v>2705</v>
      </c>
      <c r="G637" s="14" t="s">
        <v>1259</v>
      </c>
      <c r="H637" s="14" t="s">
        <v>2708</v>
      </c>
    </row>
    <row r="638" spans="1:8" x14ac:dyDescent="0.3">
      <c r="A638" s="36" t="s">
        <v>1271</v>
      </c>
      <c r="B638" s="35" t="s">
        <v>2719</v>
      </c>
      <c r="C638" s="36" t="s">
        <v>1271</v>
      </c>
      <c r="D638" s="36" t="s">
        <v>2720</v>
      </c>
      <c r="E638" s="35" t="s">
        <v>2705</v>
      </c>
      <c r="G638" s="14" t="s">
        <v>1261</v>
      </c>
      <c r="H638" s="14" t="s">
        <v>1262</v>
      </c>
    </row>
    <row r="639" spans="1:8" x14ac:dyDescent="0.3">
      <c r="A639" s="36" t="s">
        <v>1273</v>
      </c>
      <c r="B639" s="35" t="s">
        <v>2721</v>
      </c>
      <c r="C639" s="36" t="s">
        <v>1273</v>
      </c>
      <c r="D639" s="36" t="s">
        <v>2722</v>
      </c>
      <c r="E639" s="35" t="s">
        <v>2705</v>
      </c>
      <c r="G639" s="14" t="s">
        <v>1263</v>
      </c>
      <c r="H639" s="14" t="s">
        <v>2711</v>
      </c>
    </row>
    <row r="640" spans="1:8" ht="28.8" x14ac:dyDescent="0.3">
      <c r="A640" s="36" t="s">
        <v>1275</v>
      </c>
      <c r="B640" s="35" t="s">
        <v>1276</v>
      </c>
      <c r="C640" s="36" t="s">
        <v>1275</v>
      </c>
      <c r="D640" s="36" t="s">
        <v>2723</v>
      </c>
      <c r="E640" s="35" t="s">
        <v>2705</v>
      </c>
      <c r="G640" s="14" t="s">
        <v>1265</v>
      </c>
      <c r="H640" s="14" t="s">
        <v>2713</v>
      </c>
    </row>
    <row r="641" spans="1:8" x14ac:dyDescent="0.3">
      <c r="A641" s="36" t="s">
        <v>1277</v>
      </c>
      <c r="B641" s="35" t="s">
        <v>2724</v>
      </c>
      <c r="C641" s="36" t="s">
        <v>1277</v>
      </c>
      <c r="D641" s="36" t="s">
        <v>2725</v>
      </c>
      <c r="E641" s="35" t="s">
        <v>2705</v>
      </c>
      <c r="G641" s="14" t="s">
        <v>1267</v>
      </c>
      <c r="H641" s="14" t="s">
        <v>2715</v>
      </c>
    </row>
    <row r="642" spans="1:8" x14ac:dyDescent="0.3">
      <c r="A642" s="36" t="s">
        <v>1279</v>
      </c>
      <c r="B642" s="35" t="s">
        <v>2726</v>
      </c>
      <c r="C642" s="36" t="s">
        <v>1279</v>
      </c>
      <c r="D642" s="36" t="s">
        <v>2727</v>
      </c>
      <c r="E642" s="35" t="s">
        <v>2705</v>
      </c>
      <c r="G642" s="14" t="s">
        <v>1269</v>
      </c>
      <c r="H642" s="14" t="s">
        <v>2717</v>
      </c>
    </row>
    <row r="643" spans="1:8" x14ac:dyDescent="0.3">
      <c r="A643" s="36" t="s">
        <v>1281</v>
      </c>
      <c r="B643" s="35" t="s">
        <v>2728</v>
      </c>
      <c r="C643" s="36" t="s">
        <v>1281</v>
      </c>
      <c r="D643" s="36" t="s">
        <v>2729</v>
      </c>
      <c r="E643" s="35" t="s">
        <v>2705</v>
      </c>
      <c r="G643" s="14" t="s">
        <v>1271</v>
      </c>
      <c r="H643" s="14" t="s">
        <v>2719</v>
      </c>
    </row>
    <row r="644" spans="1:8" x14ac:dyDescent="0.3">
      <c r="A644" s="36" t="s">
        <v>1283</v>
      </c>
      <c r="B644" s="35" t="s">
        <v>2730</v>
      </c>
      <c r="C644" s="36" t="s">
        <v>1283</v>
      </c>
      <c r="D644" s="36" t="s">
        <v>2731</v>
      </c>
      <c r="E644" s="35" t="s">
        <v>2705</v>
      </c>
      <c r="G644" s="14" t="s">
        <v>1273</v>
      </c>
      <c r="H644" s="14" t="s">
        <v>2721</v>
      </c>
    </row>
    <row r="645" spans="1:8" x14ac:dyDescent="0.3">
      <c r="A645" s="36" t="s">
        <v>1285</v>
      </c>
      <c r="B645" s="35" t="s">
        <v>2732</v>
      </c>
      <c r="C645" s="36" t="s">
        <v>1285</v>
      </c>
      <c r="D645" s="36" t="s">
        <v>2733</v>
      </c>
      <c r="E645" s="35" t="s">
        <v>2705</v>
      </c>
      <c r="G645" s="14" t="s">
        <v>1275</v>
      </c>
      <c r="H645" s="14" t="s">
        <v>1276</v>
      </c>
    </row>
    <row r="646" spans="1:8" x14ac:dyDescent="0.3">
      <c r="A646" s="36" t="s">
        <v>1287</v>
      </c>
      <c r="B646" s="35" t="s">
        <v>2734</v>
      </c>
      <c r="C646" s="36" t="s">
        <v>1287</v>
      </c>
      <c r="D646" s="36" t="s">
        <v>2735</v>
      </c>
      <c r="E646" s="35" t="s">
        <v>2705</v>
      </c>
      <c r="G646" s="14" t="s">
        <v>1277</v>
      </c>
      <c r="H646" s="14" t="s">
        <v>2724</v>
      </c>
    </row>
    <row r="647" spans="1:8" x14ac:dyDescent="0.3">
      <c r="A647" s="36" t="s">
        <v>1289</v>
      </c>
      <c r="B647" s="35" t="s">
        <v>2736</v>
      </c>
      <c r="C647" s="36" t="s">
        <v>1289</v>
      </c>
      <c r="D647" s="36" t="s">
        <v>2737</v>
      </c>
      <c r="E647" s="35" t="s">
        <v>2705</v>
      </c>
      <c r="G647" s="14" t="s">
        <v>1279</v>
      </c>
      <c r="H647" s="14" t="s">
        <v>2726</v>
      </c>
    </row>
    <row r="648" spans="1:8" ht="28.8" x14ac:dyDescent="0.3">
      <c r="A648" s="36" t="s">
        <v>1291</v>
      </c>
      <c r="B648" s="35" t="s">
        <v>1292</v>
      </c>
      <c r="C648" s="36" t="s">
        <v>1291</v>
      </c>
      <c r="D648" s="36" t="s">
        <v>2738</v>
      </c>
      <c r="E648" s="35" t="s">
        <v>2705</v>
      </c>
      <c r="G648" s="14" t="s">
        <v>1281</v>
      </c>
      <c r="H648" s="14" t="s">
        <v>2728</v>
      </c>
    </row>
    <row r="649" spans="1:8" x14ac:dyDescent="0.3">
      <c r="A649" s="36" t="s">
        <v>1293</v>
      </c>
      <c r="B649" s="35" t="s">
        <v>2739</v>
      </c>
      <c r="C649" s="36" t="s">
        <v>1293</v>
      </c>
      <c r="D649" s="36" t="s">
        <v>2740</v>
      </c>
      <c r="E649" s="35" t="s">
        <v>2705</v>
      </c>
      <c r="G649" s="14" t="s">
        <v>1283</v>
      </c>
      <c r="H649" s="14" t="s">
        <v>2730</v>
      </c>
    </row>
    <row r="650" spans="1:8" x14ac:dyDescent="0.3">
      <c r="A650" s="36" t="s">
        <v>1295</v>
      </c>
      <c r="B650" s="35" t="s">
        <v>2741</v>
      </c>
      <c r="C650" s="36" t="s">
        <v>1295</v>
      </c>
      <c r="D650" s="36" t="s">
        <v>2742</v>
      </c>
      <c r="E650" s="35" t="s">
        <v>2705</v>
      </c>
      <c r="G650" s="14" t="s">
        <v>1285</v>
      </c>
      <c r="H650" s="14" t="s">
        <v>2732</v>
      </c>
    </row>
    <row r="651" spans="1:8" ht="28.8" x14ac:dyDescent="0.3">
      <c r="A651" s="36" t="s">
        <v>1297</v>
      </c>
      <c r="B651" s="35" t="s">
        <v>2743</v>
      </c>
      <c r="C651" s="36" t="s">
        <v>1297</v>
      </c>
      <c r="D651" s="36" t="s">
        <v>2744</v>
      </c>
      <c r="E651" s="35" t="s">
        <v>2705</v>
      </c>
      <c r="G651" s="14" t="s">
        <v>1287</v>
      </c>
      <c r="H651" s="14" t="s">
        <v>2734</v>
      </c>
    </row>
    <row r="652" spans="1:8" x14ac:dyDescent="0.3">
      <c r="A652" s="36" t="s">
        <v>1299</v>
      </c>
      <c r="B652" s="35" t="s">
        <v>2745</v>
      </c>
      <c r="C652" s="36" t="s">
        <v>1299</v>
      </c>
      <c r="D652" s="36" t="s">
        <v>2746</v>
      </c>
      <c r="E652" s="35" t="s">
        <v>2705</v>
      </c>
      <c r="G652" s="14" t="s">
        <v>1289</v>
      </c>
      <c r="H652" s="14" t="s">
        <v>2736</v>
      </c>
    </row>
    <row r="653" spans="1:8" ht="28.8" x14ac:dyDescent="0.3">
      <c r="A653" s="36" t="s">
        <v>1301</v>
      </c>
      <c r="B653" s="35" t="s">
        <v>2747</v>
      </c>
      <c r="C653" s="36" t="s">
        <v>1301</v>
      </c>
      <c r="D653" s="36" t="s">
        <v>2748</v>
      </c>
      <c r="E653" s="35" t="s">
        <v>2705</v>
      </c>
      <c r="G653" s="14" t="s">
        <v>1291</v>
      </c>
      <c r="H653" s="14" t="s">
        <v>1292</v>
      </c>
    </row>
    <row r="654" spans="1:8" x14ac:dyDescent="0.3">
      <c r="A654" s="36" t="s">
        <v>1303</v>
      </c>
      <c r="B654" s="35" t="s">
        <v>2749</v>
      </c>
      <c r="C654" s="36" t="s">
        <v>1303</v>
      </c>
      <c r="D654" s="36" t="s">
        <v>2750</v>
      </c>
      <c r="E654" s="35" t="s">
        <v>2705</v>
      </c>
      <c r="G654" s="14" t="s">
        <v>1293</v>
      </c>
      <c r="H654" s="14" t="s">
        <v>2739</v>
      </c>
    </row>
    <row r="655" spans="1:8" x14ac:dyDescent="0.3">
      <c r="A655" s="36" t="s">
        <v>1305</v>
      </c>
      <c r="B655" s="35" t="s">
        <v>2751</v>
      </c>
      <c r="C655" s="36" t="s">
        <v>1305</v>
      </c>
      <c r="D655" s="36" t="s">
        <v>2752</v>
      </c>
      <c r="E655" s="35" t="s">
        <v>2705</v>
      </c>
      <c r="G655" s="14" t="s">
        <v>1295</v>
      </c>
      <c r="H655" s="14" t="s">
        <v>2741</v>
      </c>
    </row>
    <row r="656" spans="1:8" x14ac:dyDescent="0.3">
      <c r="A656" s="36" t="s">
        <v>1307</v>
      </c>
      <c r="B656" s="35" t="s">
        <v>2753</v>
      </c>
      <c r="C656" s="36" t="s">
        <v>1307</v>
      </c>
      <c r="D656" s="36" t="s">
        <v>2754</v>
      </c>
      <c r="E656" s="35" t="s">
        <v>2705</v>
      </c>
      <c r="G656" s="14" t="s">
        <v>1297</v>
      </c>
      <c r="H656" s="14" t="s">
        <v>2743</v>
      </c>
    </row>
    <row r="657" spans="1:8" ht="28.8" x14ac:dyDescent="0.3">
      <c r="A657" s="36" t="s">
        <v>1309</v>
      </c>
      <c r="B657" s="35" t="s">
        <v>1310</v>
      </c>
      <c r="C657" s="36" t="s">
        <v>1309</v>
      </c>
      <c r="D657" s="36" t="s">
        <v>2755</v>
      </c>
      <c r="E657" s="35" t="s">
        <v>2705</v>
      </c>
      <c r="G657" s="14" t="s">
        <v>1299</v>
      </c>
      <c r="H657" s="14" t="s">
        <v>2745</v>
      </c>
    </row>
    <row r="658" spans="1:8" x14ac:dyDescent="0.3">
      <c r="A658" s="36" t="s">
        <v>1311</v>
      </c>
      <c r="B658" s="35" t="s">
        <v>2756</v>
      </c>
      <c r="C658" s="36" t="s">
        <v>1311</v>
      </c>
      <c r="D658" s="36" t="s">
        <v>2757</v>
      </c>
      <c r="E658" s="35" t="s">
        <v>2705</v>
      </c>
      <c r="G658" s="14" t="s">
        <v>1301</v>
      </c>
      <c r="H658" s="14" t="s">
        <v>2747</v>
      </c>
    </row>
    <row r="659" spans="1:8" x14ac:dyDescent="0.3">
      <c r="A659" s="36" t="s">
        <v>1313</v>
      </c>
      <c r="B659" s="35" t="s">
        <v>2758</v>
      </c>
      <c r="C659" s="36" t="s">
        <v>1313</v>
      </c>
      <c r="D659" s="36" t="s">
        <v>2759</v>
      </c>
      <c r="E659" s="35" t="s">
        <v>2705</v>
      </c>
      <c r="G659" s="14" t="s">
        <v>1303</v>
      </c>
      <c r="H659" s="14" t="s">
        <v>2749</v>
      </c>
    </row>
    <row r="660" spans="1:8" x14ac:dyDescent="0.3">
      <c r="A660" s="36" t="s">
        <v>1315</v>
      </c>
      <c r="B660" s="35" t="s">
        <v>2760</v>
      </c>
      <c r="C660" s="36" t="s">
        <v>1315</v>
      </c>
      <c r="D660" s="36" t="s">
        <v>2761</v>
      </c>
      <c r="E660" s="35" t="s">
        <v>2705</v>
      </c>
      <c r="G660" s="14" t="s">
        <v>1305</v>
      </c>
      <c r="H660" s="14" t="s">
        <v>2751</v>
      </c>
    </row>
    <row r="661" spans="1:8" x14ac:dyDescent="0.3">
      <c r="A661" s="36" t="s">
        <v>1317</v>
      </c>
      <c r="B661" s="35" t="s">
        <v>2762</v>
      </c>
      <c r="C661" s="36" t="s">
        <v>1317</v>
      </c>
      <c r="D661" s="36" t="s">
        <v>2763</v>
      </c>
      <c r="E661" s="35" t="s">
        <v>2705</v>
      </c>
      <c r="G661" s="14" t="s">
        <v>1307</v>
      </c>
      <c r="H661" s="14" t="s">
        <v>2753</v>
      </c>
    </row>
    <row r="662" spans="1:8" ht="28.8" x14ac:dyDescent="0.3">
      <c r="A662" s="36" t="s">
        <v>1319</v>
      </c>
      <c r="B662" s="35" t="s">
        <v>2764</v>
      </c>
      <c r="C662" s="36" t="s">
        <v>1319</v>
      </c>
      <c r="D662" s="36" t="s">
        <v>2765</v>
      </c>
      <c r="E662" s="35" t="s">
        <v>2705</v>
      </c>
      <c r="G662" s="14" t="s">
        <v>1309</v>
      </c>
      <c r="H662" s="14" t="s">
        <v>1310</v>
      </c>
    </row>
    <row r="663" spans="1:8" ht="28.8" x14ac:dyDescent="0.3">
      <c r="A663" s="36" t="s">
        <v>1321</v>
      </c>
      <c r="B663" s="35" t="s">
        <v>1322</v>
      </c>
      <c r="C663" s="36" t="s">
        <v>1321</v>
      </c>
      <c r="D663" s="36" t="s">
        <v>2766</v>
      </c>
      <c r="E663" s="35" t="s">
        <v>2705</v>
      </c>
      <c r="G663" s="14" t="s">
        <v>1311</v>
      </c>
      <c r="H663" s="14" t="s">
        <v>2756</v>
      </c>
    </row>
    <row r="664" spans="1:8" x14ac:dyDescent="0.3">
      <c r="A664" s="36" t="s">
        <v>1323</v>
      </c>
      <c r="B664" s="35" t="s">
        <v>2767</v>
      </c>
      <c r="C664" s="36" t="s">
        <v>1323</v>
      </c>
      <c r="D664" s="36" t="s">
        <v>2768</v>
      </c>
      <c r="E664" s="35" t="s">
        <v>2705</v>
      </c>
      <c r="G664" s="14" t="s">
        <v>1313</v>
      </c>
      <c r="H664" s="14" t="s">
        <v>2758</v>
      </c>
    </row>
    <row r="665" spans="1:8" x14ac:dyDescent="0.3">
      <c r="A665" s="36" t="s">
        <v>1325</v>
      </c>
      <c r="B665" s="35" t="s">
        <v>2769</v>
      </c>
      <c r="C665" s="36" t="s">
        <v>1325</v>
      </c>
      <c r="D665" s="36" t="s">
        <v>2770</v>
      </c>
      <c r="E665" s="35" t="s">
        <v>2705</v>
      </c>
      <c r="G665" s="14" t="s">
        <v>1315</v>
      </c>
      <c r="H665" s="14" t="s">
        <v>2760</v>
      </c>
    </row>
    <row r="666" spans="1:8" ht="28.8" x14ac:dyDescent="0.3">
      <c r="A666" s="36" t="s">
        <v>1327</v>
      </c>
      <c r="B666" s="35" t="s">
        <v>2771</v>
      </c>
      <c r="C666" s="36" t="s">
        <v>1327</v>
      </c>
      <c r="D666" s="36" t="s">
        <v>2772</v>
      </c>
      <c r="E666" s="35" t="s">
        <v>2705</v>
      </c>
      <c r="G666" s="14" t="s">
        <v>1317</v>
      </c>
      <c r="H666" s="14" t="s">
        <v>2762</v>
      </c>
    </row>
    <row r="667" spans="1:8" x14ac:dyDescent="0.3">
      <c r="A667" s="36" t="s">
        <v>1329</v>
      </c>
      <c r="B667" s="35" t="s">
        <v>2773</v>
      </c>
      <c r="C667" s="36" t="s">
        <v>1329</v>
      </c>
      <c r="D667" s="36" t="s">
        <v>2774</v>
      </c>
      <c r="E667" s="35" t="s">
        <v>2705</v>
      </c>
      <c r="G667" s="14" t="s">
        <v>1319</v>
      </c>
      <c r="H667" s="14" t="s">
        <v>2764</v>
      </c>
    </row>
    <row r="668" spans="1:8" x14ac:dyDescent="0.3">
      <c r="A668" s="36" t="s">
        <v>1331</v>
      </c>
      <c r="B668" s="35" t="s">
        <v>2775</v>
      </c>
      <c r="C668" s="36" t="s">
        <v>1331</v>
      </c>
      <c r="D668" s="36" t="s">
        <v>2776</v>
      </c>
      <c r="E668" s="35" t="s">
        <v>2705</v>
      </c>
      <c r="G668" s="14" t="s">
        <v>1321</v>
      </c>
      <c r="H668" s="14" t="s">
        <v>1322</v>
      </c>
    </row>
    <row r="669" spans="1:8" x14ac:dyDescent="0.3">
      <c r="A669" s="36" t="s">
        <v>1333</v>
      </c>
      <c r="B669" s="35" t="s">
        <v>2777</v>
      </c>
      <c r="C669" s="36" t="s">
        <v>1333</v>
      </c>
      <c r="D669" s="36" t="s">
        <v>2778</v>
      </c>
      <c r="E669" s="35" t="s">
        <v>2705</v>
      </c>
      <c r="G669" s="14" t="s">
        <v>1323</v>
      </c>
      <c r="H669" s="14" t="s">
        <v>2767</v>
      </c>
    </row>
    <row r="670" spans="1:8" x14ac:dyDescent="0.3">
      <c r="A670" s="36" t="s">
        <v>1335</v>
      </c>
      <c r="B670" s="35" t="s">
        <v>2779</v>
      </c>
      <c r="C670" s="36" t="s">
        <v>1335</v>
      </c>
      <c r="D670" s="36" t="s">
        <v>2780</v>
      </c>
      <c r="E670" s="35" t="s">
        <v>2781</v>
      </c>
      <c r="G670" s="14" t="s">
        <v>1325</v>
      </c>
      <c r="H670" s="14" t="s">
        <v>2769</v>
      </c>
    </row>
    <row r="671" spans="1:8" x14ac:dyDescent="0.3">
      <c r="A671" s="36" t="s">
        <v>1337</v>
      </c>
      <c r="B671" s="35" t="s">
        <v>2782</v>
      </c>
      <c r="C671" s="36" t="s">
        <v>1337</v>
      </c>
      <c r="D671" s="36" t="s">
        <v>2783</v>
      </c>
      <c r="E671" s="35" t="s">
        <v>2781</v>
      </c>
      <c r="G671" s="14" t="s">
        <v>1327</v>
      </c>
      <c r="H671" s="14" t="s">
        <v>2771</v>
      </c>
    </row>
    <row r="672" spans="1:8" x14ac:dyDescent="0.3">
      <c r="A672" s="36" t="s">
        <v>1339</v>
      </c>
      <c r="B672" s="35" t="s">
        <v>2784</v>
      </c>
      <c r="C672" s="36" t="s">
        <v>1339</v>
      </c>
      <c r="D672" s="36" t="s">
        <v>2785</v>
      </c>
      <c r="E672" s="35" t="s">
        <v>2781</v>
      </c>
      <c r="G672" s="14" t="s">
        <v>1329</v>
      </c>
      <c r="H672" s="14" t="s">
        <v>2773</v>
      </c>
    </row>
    <row r="673" spans="1:8" x14ac:dyDescent="0.3">
      <c r="A673" s="36" t="s">
        <v>1341</v>
      </c>
      <c r="B673" s="35" t="s">
        <v>2786</v>
      </c>
      <c r="C673" s="36" t="s">
        <v>1341</v>
      </c>
      <c r="D673" s="36" t="s">
        <v>2787</v>
      </c>
      <c r="E673" s="35" t="s">
        <v>2781</v>
      </c>
      <c r="G673" s="14" t="s">
        <v>1331</v>
      </c>
      <c r="H673" s="14" t="s">
        <v>2775</v>
      </c>
    </row>
    <row r="674" spans="1:8" x14ac:dyDescent="0.3">
      <c r="A674" s="36" t="s">
        <v>1343</v>
      </c>
      <c r="B674" s="35" t="s">
        <v>2788</v>
      </c>
      <c r="C674" s="36" t="s">
        <v>1343</v>
      </c>
      <c r="D674" s="36" t="s">
        <v>2789</v>
      </c>
      <c r="E674" s="35" t="s">
        <v>2781</v>
      </c>
      <c r="G674" s="14" t="s">
        <v>1333</v>
      </c>
      <c r="H674" s="14" t="s">
        <v>2777</v>
      </c>
    </row>
    <row r="675" spans="1:8" x14ac:dyDescent="0.3">
      <c r="A675" s="36" t="s">
        <v>1345</v>
      </c>
      <c r="B675" s="35" t="s">
        <v>2790</v>
      </c>
      <c r="C675" s="36" t="s">
        <v>1345</v>
      </c>
      <c r="D675" s="36" t="s">
        <v>2791</v>
      </c>
      <c r="E675" s="35" t="s">
        <v>2792</v>
      </c>
      <c r="G675" s="14" t="s">
        <v>1335</v>
      </c>
      <c r="H675" s="14" t="s">
        <v>2779</v>
      </c>
    </row>
    <row r="676" spans="1:8" x14ac:dyDescent="0.3">
      <c r="A676" s="36" t="s">
        <v>1347</v>
      </c>
      <c r="B676" s="35" t="s">
        <v>2793</v>
      </c>
      <c r="C676" s="36" t="s">
        <v>1347</v>
      </c>
      <c r="D676" s="36" t="s">
        <v>2794</v>
      </c>
      <c r="E676" s="35" t="s">
        <v>2792</v>
      </c>
      <c r="G676" s="14" t="s">
        <v>1337</v>
      </c>
      <c r="H676" s="14" t="s">
        <v>2782</v>
      </c>
    </row>
    <row r="677" spans="1:8" x14ac:dyDescent="0.3">
      <c r="A677" s="36" t="s">
        <v>1349</v>
      </c>
      <c r="B677" s="35" t="s">
        <v>2795</v>
      </c>
      <c r="C677" s="36" t="s">
        <v>1349</v>
      </c>
      <c r="D677" s="36" t="s">
        <v>2796</v>
      </c>
      <c r="E677" s="35" t="s">
        <v>2797</v>
      </c>
      <c r="G677" s="14" t="s">
        <v>1349</v>
      </c>
      <c r="H677" s="14" t="s">
        <v>2795</v>
      </c>
    </row>
    <row r="678" spans="1:8" x14ac:dyDescent="0.3"/>
    <row r="679" spans="1:8" x14ac:dyDescent="0.3"/>
    <row r="680" spans="1:8" x14ac:dyDescent="0.3"/>
    <row r="681" spans="1:8" x14ac:dyDescent="0.3"/>
    <row r="682" spans="1:8" x14ac:dyDescent="0.3"/>
    <row r="683" spans="1:8" x14ac:dyDescent="0.3"/>
    <row r="684" spans="1:8" x14ac:dyDescent="0.3"/>
    <row r="685" spans="1:8" x14ac:dyDescent="0.3"/>
    <row r="686" spans="1:8" x14ac:dyDescent="0.3"/>
    <row r="687" spans="1:8" x14ac:dyDescent="0.3"/>
    <row r="688" spans="1:8" x14ac:dyDescent="0.3"/>
  </sheetData>
  <sortState xmlns:xlrd2="http://schemas.microsoft.com/office/spreadsheetml/2017/richdata2" ref="A4:E676">
    <sortCondition ref="A4:A67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All Aids</vt:lpstr>
      <vt:lpstr>Foundation Aid Analysis</vt:lpstr>
      <vt:lpstr>Estimate Changes Over Time</vt:lpstr>
      <vt:lpstr>Sheet4</vt:lpstr>
      <vt:lpstr>2022-0222</vt:lpstr>
      <vt:lpstr>2023-0222</vt:lpstr>
      <vt:lpstr>CODE LIST</vt:lpstr>
      <vt:lpstr>OLD REPORT 2</vt:lpstr>
      <vt:lpstr>Names</vt:lpstr>
      <vt:lpstr>1920-0320</vt:lpstr>
      <vt:lpstr>2022-1121</vt:lpstr>
      <vt:lpstr>2023-1121</vt:lpstr>
      <vt:lpstr>2022-0122</vt:lpstr>
      <vt:lpstr>2023-0122</vt:lpstr>
      <vt:lpstr>Foundation Aid</vt:lpstr>
      <vt:lpstr>2021-0320</vt:lpstr>
      <vt:lpstr>2021-1120</vt:lpstr>
      <vt:lpstr>2022-1120</vt:lpstr>
      <vt:lpstr>2021-0421</vt:lpstr>
      <vt:lpstr>2022-0421</vt:lpstr>
      <vt:lpstr>Aid Factors</vt:lpstr>
      <vt:lpstr>Sheet2</vt:lpstr>
      <vt:lpstr>Aid_factors</vt:lpstr>
      <vt:lpstr>Apr_Base</vt:lpstr>
      <vt:lpstr>Apr_Estimate</vt:lpstr>
      <vt:lpstr>Code</vt:lpstr>
      <vt:lpstr>February22_Base</vt:lpstr>
      <vt:lpstr>February22_Estimate</vt:lpstr>
      <vt:lpstr>Foundation_Aid</vt:lpstr>
      <vt:lpstr>January22_Base</vt:lpstr>
      <vt:lpstr>January22_estimate</vt:lpstr>
      <vt:lpstr>March_Base</vt:lpstr>
      <vt:lpstr>March_Estimate</vt:lpstr>
      <vt:lpstr>Names</vt:lpstr>
      <vt:lpstr>November_Base</vt:lpstr>
      <vt:lpstr>November_Estimate</vt:lpstr>
      <vt:lpstr>November22_base</vt:lpstr>
      <vt:lpstr>November23_Estimate</vt:lpstr>
      <vt:lpstr>'All Aids'!Print_Area</vt:lpstr>
      <vt:lpstr>'Estimate Changes Over Time'!Print_Area</vt:lpstr>
      <vt:lpstr>'Foundation Aid Analysis'!Print_Area</vt:lpstr>
      <vt:lpstr>'OLD 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Lowry</dc:creator>
  <cp:lastModifiedBy>Bob Lowry</cp:lastModifiedBy>
  <cp:lastPrinted>2022-02-22T12:58:52Z</cp:lastPrinted>
  <dcterms:created xsi:type="dcterms:W3CDTF">2020-11-22T11:03:14Z</dcterms:created>
  <dcterms:modified xsi:type="dcterms:W3CDTF">2022-03-15T20:25:07Z</dcterms:modified>
</cp:coreProperties>
</file>